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ml.chartshapes+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drawings/drawing8.xml" ContentType="application/vnd.openxmlformats-officedocument.drawingml.chartshapes+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drawings/drawing10.xml" ContentType="application/vnd.openxmlformats-officedocument.drawingml.chartshapes+xml"/>
  <Override PartName="/xl/charts/chart18.xml" ContentType="application/vnd.openxmlformats-officedocument.drawingml.chart+xml"/>
  <Override PartName="/xl/drawings/drawing11.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305" yWindow="135" windowWidth="18750" windowHeight="11235" tabRatio="944"/>
  </bookViews>
  <sheets>
    <sheet name="ReadMe" sheetId="24" r:id="rId1"/>
    <sheet name="Table 5-Basin Statistics" sheetId="16" r:id="rId2"/>
    <sheet name="Table 6-Conversion Weights" sheetId="33" r:id="rId3"/>
    <sheet name="Table 7-NLCD92 Partitioning" sheetId="10" r:id="rId4"/>
    <sheet name="Table 8-NLCD01 Partitioning" sheetId="12" r:id="rId5"/>
    <sheet name="Table 9-NLCD06 Partitioning" sheetId="13" r:id="rId6"/>
    <sheet name="Table 10-NLCD11 Partitioning" sheetId="14" r:id="rId7"/>
    <sheet name="Table 11-NLCD92 with 1989 RGs " sheetId="15" r:id="rId8"/>
    <sheet name="Table 12-Ungaged Basin RG Stats" sheetId="17" r:id="rId9"/>
    <sheet name="Table 13-Gaged Basin RG Stats" sheetId="40" r:id="rId10"/>
    <sheet name="Table 14-RUST Data" sheetId="29" r:id="rId11"/>
    <sheet name="Table 15-RUST SCA Statistics" sheetId="27" r:id="rId12"/>
    <sheet name="Table 16-RUST vs. NLCD92&amp;89" sheetId="41" r:id="rId13"/>
    <sheet name="Table 17-RUST  vs &quot;11-13&quot;_" sheetId="35" r:id="rId14"/>
    <sheet name="Table 18- NLCD Charts" sheetId="36" r:id="rId15"/>
    <sheet name="Table 19-NLCD%Difference Charts" sheetId="39" r:id="rId16"/>
    <sheet name="Table 20-92,01,06,11_Comparison" sheetId="38" r:id="rId17"/>
  </sheets>
  <definedNames>
    <definedName name="_Key1" localSheetId="10" hidden="1">'Table 14-RUST Data'!$A$3:$A$199</definedName>
    <definedName name="_Key2" localSheetId="10" hidden="1">'Table 14-RUST Data'!$B$3:$B$199</definedName>
    <definedName name="_MatMult_A" localSheetId="10" hidden="1">'Table 14-RUST Data'!$D$3:$N$199</definedName>
    <definedName name="_MatMult_AxB" localSheetId="10" hidden="1">'Table 14-RUST Data'!$T$3:$V$199</definedName>
    <definedName name="_MatMult_B" localSheetId="10" hidden="1">'Table 14-RUST Data'!$B$205:$D$215</definedName>
    <definedName name="_Order1" localSheetId="10" hidden="1">255</definedName>
    <definedName name="_Order2" localSheetId="10" hidden="1">255</definedName>
    <definedName name="_Sort" localSheetId="10" hidden="1">'Table 14-RUST Data'!$A$3:$Y$199</definedName>
    <definedName name="Print_Area_MI" localSheetId="12">#REF!</definedName>
    <definedName name="Print_Area_MI">#REF!</definedName>
  </definedNames>
  <calcPr calcId="145620"/>
</workbook>
</file>

<file path=xl/calcChain.xml><?xml version="1.0" encoding="utf-8"?>
<calcChain xmlns="http://schemas.openxmlformats.org/spreadsheetml/2006/main">
  <c r="S4" i="36" l="1"/>
  <c r="Q14" i="36"/>
  <c r="P14" i="36"/>
  <c r="O14" i="36"/>
  <c r="N14" i="36"/>
  <c r="M14" i="36"/>
  <c r="L14" i="36"/>
  <c r="K14" i="36"/>
  <c r="J14" i="36"/>
  <c r="I14" i="36"/>
  <c r="H14" i="36"/>
  <c r="G14" i="36"/>
  <c r="F14" i="36"/>
  <c r="E14" i="36"/>
  <c r="D14" i="36"/>
  <c r="C14" i="36"/>
  <c r="B14" i="36"/>
  <c r="Q13" i="36"/>
  <c r="P13" i="36"/>
  <c r="O13" i="36"/>
  <c r="N13" i="36"/>
  <c r="M13" i="36"/>
  <c r="L13" i="36"/>
  <c r="K13" i="36"/>
  <c r="J13" i="36"/>
  <c r="I13" i="36"/>
  <c r="H13" i="36"/>
  <c r="G13" i="36"/>
  <c r="F13" i="36"/>
  <c r="E13" i="36"/>
  <c r="D13" i="36"/>
  <c r="C13" i="36"/>
  <c r="B13" i="36"/>
  <c r="Q12" i="36"/>
  <c r="P12" i="36"/>
  <c r="O12" i="36"/>
  <c r="N12" i="36"/>
  <c r="M12" i="36"/>
  <c r="L12" i="36"/>
  <c r="K12" i="36"/>
  <c r="J12" i="36"/>
  <c r="I12" i="36"/>
  <c r="H12" i="36"/>
  <c r="G12" i="36"/>
  <c r="F12" i="36"/>
  <c r="E12" i="36"/>
  <c r="D12" i="36"/>
  <c r="C12" i="36"/>
  <c r="B12" i="36"/>
  <c r="Q11" i="36"/>
  <c r="P11" i="36"/>
  <c r="O11" i="36"/>
  <c r="N11" i="36"/>
  <c r="M11" i="36"/>
  <c r="L11" i="36"/>
  <c r="K11" i="36"/>
  <c r="J11" i="36"/>
  <c r="I11" i="36"/>
  <c r="H11" i="36"/>
  <c r="G11" i="36"/>
  <c r="F11" i="36"/>
  <c r="E11" i="36"/>
  <c r="D11" i="36"/>
  <c r="C11" i="36"/>
  <c r="B11" i="36"/>
  <c r="H343" i="41" l="1"/>
  <c r="I343" i="41"/>
  <c r="H344" i="41"/>
  <c r="I344" i="41"/>
  <c r="H345" i="41"/>
  <c r="I345" i="41"/>
  <c r="I342" i="41"/>
  <c r="H342" i="41"/>
  <c r="H334" i="41"/>
  <c r="I334" i="41"/>
  <c r="H335" i="41"/>
  <c r="I335" i="41"/>
  <c r="H336" i="41"/>
  <c r="I336" i="41"/>
  <c r="H337" i="41"/>
  <c r="I337" i="41"/>
  <c r="H338" i="41"/>
  <c r="I338" i="41"/>
  <c r="H339" i="41"/>
  <c r="I339" i="41"/>
  <c r="H340" i="41"/>
  <c r="I340" i="41"/>
  <c r="I333" i="41"/>
  <c r="H333" i="41"/>
  <c r="H329" i="41"/>
  <c r="I329" i="41"/>
  <c r="I328" i="41"/>
  <c r="H328" i="41"/>
  <c r="H326" i="41"/>
  <c r="I326" i="41"/>
  <c r="H322" i="41"/>
  <c r="I322" i="41"/>
  <c r="H323" i="41"/>
  <c r="I323" i="41"/>
  <c r="Q323" i="41"/>
  <c r="H324" i="41"/>
  <c r="I324" i="41"/>
  <c r="H325" i="41"/>
  <c r="P325" i="41"/>
  <c r="I325" i="41"/>
  <c r="Q325" i="41"/>
  <c r="H319" i="41"/>
  <c r="I319" i="41"/>
  <c r="I321" i="41"/>
  <c r="H321" i="41"/>
  <c r="P321" i="41"/>
  <c r="I318" i="41"/>
  <c r="H318" i="41"/>
  <c r="H301" i="41"/>
  <c r="I301" i="41"/>
  <c r="H302" i="41"/>
  <c r="I302" i="41"/>
  <c r="Q302" i="41"/>
  <c r="H303" i="41"/>
  <c r="I303" i="41"/>
  <c r="H304" i="41"/>
  <c r="I304" i="41"/>
  <c r="H305" i="41"/>
  <c r="I305" i="41"/>
  <c r="H306" i="41"/>
  <c r="I306" i="41"/>
  <c r="H307" i="41"/>
  <c r="I307" i="41"/>
  <c r="H308" i="41"/>
  <c r="I308" i="41"/>
  <c r="Q308" i="41"/>
  <c r="H309" i="41"/>
  <c r="I309" i="41"/>
  <c r="H310" i="41"/>
  <c r="I310" i="41"/>
  <c r="H311" i="41"/>
  <c r="I311" i="41"/>
  <c r="H312" i="41"/>
  <c r="I312" i="41"/>
  <c r="Q312" i="41"/>
  <c r="H313" i="41"/>
  <c r="I313" i="41"/>
  <c r="H314" i="41"/>
  <c r="I314" i="41"/>
  <c r="H315" i="41"/>
  <c r="I315" i="41"/>
  <c r="H316" i="41"/>
  <c r="I316" i="41"/>
  <c r="Q316" i="41"/>
  <c r="I300" i="41"/>
  <c r="H300" i="41"/>
  <c r="H279" i="41"/>
  <c r="I279" i="41"/>
  <c r="H280" i="41"/>
  <c r="I280" i="41"/>
  <c r="Q280" i="41"/>
  <c r="H281" i="41"/>
  <c r="I281" i="41"/>
  <c r="H282" i="41"/>
  <c r="I282" i="41"/>
  <c r="Q282" i="41"/>
  <c r="H283" i="41"/>
  <c r="I283" i="41"/>
  <c r="H284" i="41"/>
  <c r="I284" i="41"/>
  <c r="Q284" i="41"/>
  <c r="H285" i="41"/>
  <c r="I285" i="41"/>
  <c r="H286" i="41"/>
  <c r="I286" i="41"/>
  <c r="Q286" i="41"/>
  <c r="H287" i="41"/>
  <c r="I287" i="41"/>
  <c r="H288" i="41"/>
  <c r="I288" i="41"/>
  <c r="H289" i="41"/>
  <c r="I289" i="41"/>
  <c r="H290" i="41"/>
  <c r="I290" i="41"/>
  <c r="Q290" i="41"/>
  <c r="H291" i="41"/>
  <c r="I291" i="41"/>
  <c r="H292" i="41"/>
  <c r="I292" i="41"/>
  <c r="H293" i="41"/>
  <c r="I293" i="41"/>
  <c r="H294" i="41"/>
  <c r="I294" i="41"/>
  <c r="Q294" i="41"/>
  <c r="H295" i="41"/>
  <c r="I295" i="41"/>
  <c r="H296" i="41"/>
  <c r="I296" i="41"/>
  <c r="H297" i="41"/>
  <c r="I297" i="41"/>
  <c r="H298" i="41"/>
  <c r="I298" i="41"/>
  <c r="Q298" i="41"/>
  <c r="I278" i="41"/>
  <c r="H278" i="41"/>
  <c r="P278" i="41"/>
  <c r="H257" i="41"/>
  <c r="I257" i="41"/>
  <c r="H259" i="41"/>
  <c r="I259" i="41"/>
  <c r="H260" i="41"/>
  <c r="I260" i="41"/>
  <c r="H261" i="41"/>
  <c r="I261" i="41"/>
  <c r="Q262" i="41"/>
  <c r="H263" i="41"/>
  <c r="I263" i="41"/>
  <c r="H264" i="41"/>
  <c r="I264" i="41"/>
  <c r="H265" i="41"/>
  <c r="I265" i="41"/>
  <c r="H266" i="41"/>
  <c r="I266" i="41"/>
  <c r="Q266" i="41"/>
  <c r="H267" i="41"/>
  <c r="I267" i="41"/>
  <c r="H268" i="41"/>
  <c r="I268" i="41"/>
  <c r="Q268" i="41"/>
  <c r="H269" i="41"/>
  <c r="I269" i="41"/>
  <c r="H270" i="41"/>
  <c r="I270" i="41"/>
  <c r="Q270" i="41"/>
  <c r="H271" i="41"/>
  <c r="I271" i="41"/>
  <c r="H272" i="41"/>
  <c r="I272" i="41"/>
  <c r="Q272" i="41"/>
  <c r="H273" i="41"/>
  <c r="I273" i="41"/>
  <c r="H274" i="41"/>
  <c r="I274" i="41"/>
  <c r="Q274" i="41"/>
  <c r="H275" i="41"/>
  <c r="I275" i="41"/>
  <c r="H276" i="41"/>
  <c r="I276" i="41"/>
  <c r="Q276" i="41"/>
  <c r="I256" i="41"/>
  <c r="H256" i="41"/>
  <c r="H254" i="41"/>
  <c r="I254" i="41"/>
  <c r="I253" i="41"/>
  <c r="H253" i="41"/>
  <c r="I251" i="41"/>
  <c r="H251" i="41"/>
  <c r="H248" i="41"/>
  <c r="I248" i="41"/>
  <c r="H249" i="41"/>
  <c r="P249" i="41"/>
  <c r="I249" i="41"/>
  <c r="Q249" i="41"/>
  <c r="H246" i="41"/>
  <c r="I246" i="41"/>
  <c r="Q246" i="41"/>
  <c r="H247" i="41"/>
  <c r="I247" i="41"/>
  <c r="I245" i="41"/>
  <c r="H245" i="41"/>
  <c r="H237" i="41"/>
  <c r="I237" i="41"/>
  <c r="H238" i="41"/>
  <c r="I238" i="41"/>
  <c r="H240" i="41"/>
  <c r="I240" i="41"/>
  <c r="H241" i="41"/>
  <c r="I241" i="41"/>
  <c r="H242" i="41"/>
  <c r="I242" i="41"/>
  <c r="I236" i="41"/>
  <c r="H236" i="41"/>
  <c r="I234" i="41"/>
  <c r="H234" i="41"/>
  <c r="P234" i="41"/>
  <c r="I232" i="41"/>
  <c r="H232" i="41"/>
  <c r="H230" i="41"/>
  <c r="I230" i="41"/>
  <c r="Q230" i="41"/>
  <c r="I229" i="41"/>
  <c r="H229" i="41"/>
  <c r="H225" i="41"/>
  <c r="I225" i="41"/>
  <c r="H226" i="41"/>
  <c r="I226" i="41"/>
  <c r="H227" i="41"/>
  <c r="I227" i="41"/>
  <c r="I224" i="41"/>
  <c r="H224" i="41"/>
  <c r="H221" i="41"/>
  <c r="I221" i="41"/>
  <c r="Q221" i="41"/>
  <c r="H222" i="41"/>
  <c r="I222" i="41"/>
  <c r="I220" i="41"/>
  <c r="H220" i="41"/>
  <c r="H218" i="41"/>
  <c r="I218" i="41"/>
  <c r="Q218" i="41"/>
  <c r="I217" i="41"/>
  <c r="H217" i="41"/>
  <c r="H186" i="41"/>
  <c r="I186" i="41"/>
  <c r="H187" i="41"/>
  <c r="I187" i="41"/>
  <c r="Q187" i="41"/>
  <c r="H188" i="41"/>
  <c r="I188" i="41"/>
  <c r="H189" i="41"/>
  <c r="I189" i="41"/>
  <c r="H190" i="41"/>
  <c r="I190" i="41"/>
  <c r="H191" i="41"/>
  <c r="I191" i="41"/>
  <c r="Q191" i="41"/>
  <c r="H192" i="41"/>
  <c r="I192" i="41"/>
  <c r="H193" i="41"/>
  <c r="I193" i="41"/>
  <c r="H194" i="41"/>
  <c r="I194" i="41"/>
  <c r="H195" i="41"/>
  <c r="I195" i="41"/>
  <c r="Q195" i="41"/>
  <c r="H196" i="41"/>
  <c r="I196" i="41"/>
  <c r="H197" i="41"/>
  <c r="I197" i="41"/>
  <c r="H198" i="41"/>
  <c r="I198" i="41"/>
  <c r="H199" i="41"/>
  <c r="I199" i="41"/>
  <c r="Q199" i="41"/>
  <c r="H200" i="41"/>
  <c r="I200" i="41"/>
  <c r="H201" i="41"/>
  <c r="I201" i="41"/>
  <c r="Q201" i="41"/>
  <c r="H202" i="41"/>
  <c r="I202" i="41"/>
  <c r="H203" i="41"/>
  <c r="I203" i="41"/>
  <c r="Q203" i="41"/>
  <c r="H204" i="41"/>
  <c r="I204" i="41"/>
  <c r="H205" i="41"/>
  <c r="I205" i="41"/>
  <c r="Q205" i="41"/>
  <c r="H206" i="41"/>
  <c r="I206" i="41"/>
  <c r="H207" i="41"/>
  <c r="I207" i="41"/>
  <c r="H208" i="41"/>
  <c r="I208" i="41"/>
  <c r="H209" i="41"/>
  <c r="I209" i="41"/>
  <c r="H210" i="41"/>
  <c r="I210" i="41"/>
  <c r="H211" i="41"/>
  <c r="I211" i="41"/>
  <c r="Q211" i="41"/>
  <c r="H212" i="41"/>
  <c r="I212" i="41"/>
  <c r="H213" i="41"/>
  <c r="I213" i="41"/>
  <c r="H214" i="41"/>
  <c r="I214" i="41"/>
  <c r="H215" i="41"/>
  <c r="I215" i="41"/>
  <c r="Q215" i="41"/>
  <c r="I185" i="41"/>
  <c r="H185" i="41"/>
  <c r="H156" i="41"/>
  <c r="I156" i="41"/>
  <c r="H157" i="41"/>
  <c r="I157" i="41"/>
  <c r="H158" i="41"/>
  <c r="I158" i="41"/>
  <c r="H159" i="41"/>
  <c r="I159" i="41"/>
  <c r="Q159" i="41"/>
  <c r="H160" i="41"/>
  <c r="I160" i="41"/>
  <c r="H161" i="41"/>
  <c r="I161" i="41"/>
  <c r="Q161" i="41"/>
  <c r="H162" i="41"/>
  <c r="I162" i="41"/>
  <c r="H163" i="41"/>
  <c r="I163" i="41"/>
  <c r="Q163" i="41"/>
  <c r="H164" i="41"/>
  <c r="I164" i="41"/>
  <c r="H165" i="41"/>
  <c r="I165" i="41"/>
  <c r="Q165" i="41"/>
  <c r="H166" i="41"/>
  <c r="I166" i="41"/>
  <c r="H167" i="41"/>
  <c r="I167" i="41"/>
  <c r="Q167" i="41"/>
  <c r="H168" i="41"/>
  <c r="I168" i="41"/>
  <c r="H169" i="41"/>
  <c r="I169" i="41"/>
  <c r="Q169" i="41"/>
  <c r="H170" i="41"/>
  <c r="I170" i="41"/>
  <c r="H171" i="41"/>
  <c r="I171" i="41"/>
  <c r="Q171" i="41"/>
  <c r="H172" i="41"/>
  <c r="I172" i="41"/>
  <c r="H173" i="41"/>
  <c r="I173" i="41"/>
  <c r="Q173" i="41"/>
  <c r="H174" i="41"/>
  <c r="I174" i="41"/>
  <c r="H175" i="41"/>
  <c r="I175" i="41"/>
  <c r="Q175" i="41"/>
  <c r="H176" i="41"/>
  <c r="I176" i="41"/>
  <c r="H177" i="41"/>
  <c r="I177" i="41"/>
  <c r="Q177" i="41"/>
  <c r="H178" i="41"/>
  <c r="I178" i="41"/>
  <c r="H179" i="41"/>
  <c r="I179" i="41"/>
  <c r="H180" i="41"/>
  <c r="I180" i="41"/>
  <c r="H181" i="41"/>
  <c r="I181" i="41"/>
  <c r="Q181" i="41"/>
  <c r="H182" i="41"/>
  <c r="I182" i="41"/>
  <c r="H183" i="41"/>
  <c r="I183" i="41"/>
  <c r="I155" i="41"/>
  <c r="H155" i="41"/>
  <c r="I153" i="41"/>
  <c r="H153" i="41"/>
  <c r="H151" i="41"/>
  <c r="I151" i="41"/>
  <c r="I150" i="41"/>
  <c r="H150" i="41"/>
  <c r="H148" i="41"/>
  <c r="I148" i="41"/>
  <c r="I147" i="41"/>
  <c r="H147" i="41"/>
  <c r="H141" i="41"/>
  <c r="I141" i="41"/>
  <c r="Q141" i="41"/>
  <c r="H142" i="41"/>
  <c r="P142" i="41"/>
  <c r="I142" i="41"/>
  <c r="H143" i="41"/>
  <c r="I143" i="41"/>
  <c r="Q143" i="41"/>
  <c r="H144" i="41"/>
  <c r="I144" i="41"/>
  <c r="H145" i="41"/>
  <c r="I145" i="41"/>
  <c r="I140" i="41"/>
  <c r="H140" i="41"/>
  <c r="H113" i="41"/>
  <c r="I113" i="41"/>
  <c r="H114" i="41"/>
  <c r="I114" i="41"/>
  <c r="H115" i="41"/>
  <c r="I115" i="41"/>
  <c r="H116" i="41"/>
  <c r="I116" i="41"/>
  <c r="H117" i="41"/>
  <c r="I117" i="41"/>
  <c r="H118" i="41"/>
  <c r="I118" i="41"/>
  <c r="H119" i="41"/>
  <c r="I119" i="41"/>
  <c r="H120" i="41"/>
  <c r="I120" i="41"/>
  <c r="H121" i="41"/>
  <c r="I121" i="41"/>
  <c r="H122" i="41"/>
  <c r="I122" i="41"/>
  <c r="H123" i="41"/>
  <c r="I123" i="41"/>
  <c r="H124" i="41"/>
  <c r="I124" i="41"/>
  <c r="H125" i="41"/>
  <c r="I125" i="41"/>
  <c r="H126" i="41"/>
  <c r="I126" i="41"/>
  <c r="H127" i="41"/>
  <c r="I127" i="41"/>
  <c r="H128" i="41"/>
  <c r="I128" i="41"/>
  <c r="H129" i="41"/>
  <c r="I129" i="41"/>
  <c r="H130" i="41"/>
  <c r="I130" i="41"/>
  <c r="H131" i="41"/>
  <c r="I131" i="41"/>
  <c r="H132" i="41"/>
  <c r="I132" i="41"/>
  <c r="H133" i="41"/>
  <c r="I133" i="41"/>
  <c r="H134" i="41"/>
  <c r="I134" i="41"/>
  <c r="H135" i="41"/>
  <c r="I135" i="41"/>
  <c r="H136" i="41"/>
  <c r="I136" i="41"/>
  <c r="H137" i="41"/>
  <c r="I137" i="41"/>
  <c r="H108" i="41"/>
  <c r="I108" i="41"/>
  <c r="H109" i="41"/>
  <c r="I109" i="41"/>
  <c r="H110" i="41"/>
  <c r="I110" i="41"/>
  <c r="H111" i="41"/>
  <c r="I111" i="41"/>
  <c r="H112" i="41"/>
  <c r="I112" i="41"/>
  <c r="I107" i="41"/>
  <c r="Q107" i="41"/>
  <c r="H107" i="41"/>
  <c r="H20" i="41"/>
  <c r="I20" i="41"/>
  <c r="H21" i="41"/>
  <c r="I21" i="41"/>
  <c r="Q21" i="41"/>
  <c r="H22" i="41"/>
  <c r="I22" i="41"/>
  <c r="H23" i="41"/>
  <c r="I23" i="41"/>
  <c r="Q23" i="41"/>
  <c r="H24" i="41"/>
  <c r="I24" i="41"/>
  <c r="H25" i="41"/>
  <c r="I25" i="41"/>
  <c r="Q25" i="41"/>
  <c r="H26" i="41"/>
  <c r="I26" i="41"/>
  <c r="H27" i="41"/>
  <c r="I27" i="41"/>
  <c r="Q27" i="41"/>
  <c r="H28" i="41"/>
  <c r="I28" i="41"/>
  <c r="H29" i="41"/>
  <c r="I29" i="41"/>
  <c r="Q29" i="41"/>
  <c r="H30" i="41"/>
  <c r="I30" i="41"/>
  <c r="H31" i="41"/>
  <c r="I31" i="41"/>
  <c r="H32" i="41"/>
  <c r="I32" i="41"/>
  <c r="H33" i="41"/>
  <c r="I33" i="41"/>
  <c r="Q33" i="41"/>
  <c r="H34" i="41"/>
  <c r="I34" i="41"/>
  <c r="H35" i="41"/>
  <c r="I35" i="41"/>
  <c r="H36" i="41"/>
  <c r="I36" i="41"/>
  <c r="H37" i="41"/>
  <c r="I37" i="41"/>
  <c r="Q37" i="41"/>
  <c r="H38" i="41"/>
  <c r="I38" i="41"/>
  <c r="H39" i="41"/>
  <c r="I39" i="41"/>
  <c r="H40" i="41"/>
  <c r="I40" i="41"/>
  <c r="H41" i="41"/>
  <c r="I41" i="41"/>
  <c r="Q41" i="41"/>
  <c r="H42" i="41"/>
  <c r="I42" i="41"/>
  <c r="H43" i="41"/>
  <c r="I43" i="41"/>
  <c r="H44" i="41"/>
  <c r="I44" i="41"/>
  <c r="H45" i="41"/>
  <c r="I45" i="41"/>
  <c r="Q45" i="41"/>
  <c r="H46" i="41"/>
  <c r="I46" i="41"/>
  <c r="H47" i="41"/>
  <c r="I47" i="41"/>
  <c r="H48" i="41"/>
  <c r="I48" i="41"/>
  <c r="H49" i="41"/>
  <c r="I49" i="41"/>
  <c r="Q49" i="41"/>
  <c r="H50" i="41"/>
  <c r="I50" i="41"/>
  <c r="H51" i="41"/>
  <c r="I51" i="41"/>
  <c r="H52" i="41"/>
  <c r="I52" i="41"/>
  <c r="H53" i="41"/>
  <c r="I53" i="41"/>
  <c r="Q53" i="41"/>
  <c r="H54" i="41"/>
  <c r="I54" i="41"/>
  <c r="H55" i="41"/>
  <c r="I55" i="41"/>
  <c r="H56" i="41"/>
  <c r="I56" i="41"/>
  <c r="H57" i="41"/>
  <c r="I57" i="41"/>
  <c r="Q57" i="41"/>
  <c r="H58" i="41"/>
  <c r="I58" i="41"/>
  <c r="H59" i="41"/>
  <c r="I59" i="41"/>
  <c r="H60" i="41"/>
  <c r="I60" i="41"/>
  <c r="H61" i="41"/>
  <c r="I61" i="41"/>
  <c r="Q61" i="41"/>
  <c r="H62" i="41"/>
  <c r="I62" i="41"/>
  <c r="H63" i="41"/>
  <c r="I63" i="41"/>
  <c r="H64" i="41"/>
  <c r="I64" i="41"/>
  <c r="H65" i="41"/>
  <c r="I65" i="41"/>
  <c r="Q65" i="41"/>
  <c r="H66" i="41"/>
  <c r="I66" i="41"/>
  <c r="H67" i="41"/>
  <c r="I67" i="41"/>
  <c r="H68" i="41"/>
  <c r="I68" i="41"/>
  <c r="H69" i="41"/>
  <c r="I69" i="41"/>
  <c r="Q69" i="41"/>
  <c r="H70" i="41"/>
  <c r="I70" i="41"/>
  <c r="H71" i="41"/>
  <c r="I71" i="41"/>
  <c r="H72" i="41"/>
  <c r="I72" i="41"/>
  <c r="H73" i="41"/>
  <c r="I73" i="41"/>
  <c r="Q73" i="41"/>
  <c r="H74" i="41"/>
  <c r="I74" i="41"/>
  <c r="H75" i="41"/>
  <c r="I75" i="41"/>
  <c r="H76" i="41"/>
  <c r="I76" i="41"/>
  <c r="H77" i="41"/>
  <c r="I77" i="41"/>
  <c r="Q77" i="41"/>
  <c r="H78" i="41"/>
  <c r="I78" i="41"/>
  <c r="H79" i="41"/>
  <c r="I79" i="41"/>
  <c r="Q79" i="41"/>
  <c r="H80" i="41"/>
  <c r="I80" i="41"/>
  <c r="H81" i="41"/>
  <c r="I81" i="41"/>
  <c r="Q81" i="41"/>
  <c r="H82" i="41"/>
  <c r="I82" i="41"/>
  <c r="H83" i="41"/>
  <c r="I83" i="41"/>
  <c r="Q83" i="41"/>
  <c r="H84" i="41"/>
  <c r="I84" i="41"/>
  <c r="H85" i="41"/>
  <c r="I85" i="41"/>
  <c r="Q85" i="41"/>
  <c r="H86" i="41"/>
  <c r="I86" i="41"/>
  <c r="H87" i="41"/>
  <c r="I87" i="41"/>
  <c r="Q87" i="41"/>
  <c r="H88" i="41"/>
  <c r="I88" i="41"/>
  <c r="H89" i="41"/>
  <c r="I89" i="41"/>
  <c r="Q89" i="41"/>
  <c r="H90" i="41"/>
  <c r="I90" i="41"/>
  <c r="H91" i="41"/>
  <c r="I91" i="41"/>
  <c r="Q91" i="41"/>
  <c r="H92" i="41"/>
  <c r="I92" i="41"/>
  <c r="H93" i="41"/>
  <c r="I93" i="41"/>
  <c r="Q93" i="41"/>
  <c r="H94" i="41"/>
  <c r="I94" i="41"/>
  <c r="H95" i="41"/>
  <c r="I95" i="41"/>
  <c r="Q95" i="41"/>
  <c r="H96" i="41"/>
  <c r="I96" i="41"/>
  <c r="H97" i="41"/>
  <c r="I97" i="41"/>
  <c r="Q97" i="41"/>
  <c r="H98" i="41"/>
  <c r="I98" i="41"/>
  <c r="H99" i="41"/>
  <c r="I99" i="41"/>
  <c r="Q99" i="41"/>
  <c r="H100" i="41"/>
  <c r="I100" i="41"/>
  <c r="H101" i="41"/>
  <c r="I101" i="41"/>
  <c r="Q101" i="41"/>
  <c r="H102" i="41"/>
  <c r="I102" i="41"/>
  <c r="H103" i="41"/>
  <c r="I103" i="41"/>
  <c r="Q103" i="41"/>
  <c r="H104" i="41"/>
  <c r="I104" i="41"/>
  <c r="H105" i="41"/>
  <c r="I105" i="41"/>
  <c r="Q105" i="41"/>
  <c r="I19" i="41"/>
  <c r="H19" i="41"/>
  <c r="H5" i="41"/>
  <c r="I5" i="41"/>
  <c r="H6" i="41"/>
  <c r="I6" i="41"/>
  <c r="H7" i="41"/>
  <c r="I7" i="41"/>
  <c r="H8" i="41"/>
  <c r="I8" i="41"/>
  <c r="H9" i="41"/>
  <c r="I9" i="41"/>
  <c r="H10" i="41"/>
  <c r="I10" i="41"/>
  <c r="H11" i="41"/>
  <c r="I11" i="41"/>
  <c r="H12" i="41"/>
  <c r="I12" i="41"/>
  <c r="H13" i="41"/>
  <c r="I13" i="41"/>
  <c r="H14" i="41"/>
  <c r="I14" i="41"/>
  <c r="H15" i="41"/>
  <c r="I15" i="41"/>
  <c r="H16" i="41"/>
  <c r="I16" i="41"/>
  <c r="H17" i="41"/>
  <c r="I17" i="41"/>
  <c r="Q345" i="41"/>
  <c r="P345" i="41"/>
  <c r="O345" i="41"/>
  <c r="Q344" i="41"/>
  <c r="P344" i="41"/>
  <c r="O344" i="41"/>
  <c r="Q343" i="41"/>
  <c r="P343" i="41"/>
  <c r="O343" i="41"/>
  <c r="Q342" i="41"/>
  <c r="P342" i="41"/>
  <c r="O342" i="41"/>
  <c r="Q340" i="41"/>
  <c r="O340" i="41"/>
  <c r="P340" i="41"/>
  <c r="Q339" i="41"/>
  <c r="O339" i="41"/>
  <c r="P339" i="41"/>
  <c r="Q338" i="41"/>
  <c r="O338" i="41"/>
  <c r="P338" i="41"/>
  <c r="Q337" i="41"/>
  <c r="O337" i="41"/>
  <c r="P337" i="41"/>
  <c r="Q334" i="41"/>
  <c r="P334" i="41"/>
  <c r="O334" i="41"/>
  <c r="Q333" i="41"/>
  <c r="O333" i="41"/>
  <c r="P333" i="41"/>
  <c r="Q331" i="41"/>
  <c r="P331" i="41"/>
  <c r="O331" i="41"/>
  <c r="Q330" i="41"/>
  <c r="P330" i="41"/>
  <c r="O330" i="41"/>
  <c r="Q328" i="41"/>
  <c r="O328" i="41"/>
  <c r="P328" i="41"/>
  <c r="Q327" i="41"/>
  <c r="O327" i="41"/>
  <c r="P327" i="41"/>
  <c r="O325" i="41"/>
  <c r="Q324" i="41"/>
  <c r="O324" i="41"/>
  <c r="P324" i="41"/>
  <c r="O323" i="41"/>
  <c r="P323" i="41"/>
  <c r="Q322" i="41"/>
  <c r="O322" i="41"/>
  <c r="P322" i="41"/>
  <c r="Q321" i="41"/>
  <c r="O321" i="41"/>
  <c r="Q318" i="41"/>
  <c r="O318" i="41"/>
  <c r="P318" i="41"/>
  <c r="P316" i="41"/>
  <c r="O316" i="41"/>
  <c r="Q315" i="41"/>
  <c r="P315" i="41"/>
  <c r="O315" i="41"/>
  <c r="Q314" i="41"/>
  <c r="P314" i="41"/>
  <c r="O314" i="41"/>
  <c r="Q313" i="41"/>
  <c r="P313" i="41"/>
  <c r="O313" i="41"/>
  <c r="O312" i="41"/>
  <c r="P312" i="41"/>
  <c r="Q311" i="41"/>
  <c r="O311" i="41"/>
  <c r="P311" i="41"/>
  <c r="Q310" i="41"/>
  <c r="O310" i="41"/>
  <c r="P310" i="41"/>
  <c r="Q309" i="41"/>
  <c r="O309" i="41"/>
  <c r="P309" i="41"/>
  <c r="O308" i="41"/>
  <c r="P308" i="41"/>
  <c r="Q307" i="41"/>
  <c r="O307" i="41"/>
  <c r="P307" i="41"/>
  <c r="Q306" i="41"/>
  <c r="O306" i="41"/>
  <c r="P306" i="41"/>
  <c r="Q305" i="41"/>
  <c r="O305" i="41"/>
  <c r="P305" i="41"/>
  <c r="Q303" i="41"/>
  <c r="P303" i="41"/>
  <c r="O303" i="41"/>
  <c r="P302" i="41"/>
  <c r="O302" i="41"/>
  <c r="Q300" i="41"/>
  <c r="P300" i="41"/>
  <c r="O300" i="41"/>
  <c r="Q299" i="41"/>
  <c r="P299" i="41"/>
  <c r="O299" i="41"/>
  <c r="P298" i="41"/>
  <c r="O298" i="41"/>
  <c r="Q297" i="41"/>
  <c r="P297" i="41"/>
  <c r="O297" i="41"/>
  <c r="Q295" i="41"/>
  <c r="O295" i="41"/>
  <c r="P295" i="41"/>
  <c r="O294" i="41"/>
  <c r="P294" i="41"/>
  <c r="Q293" i="41"/>
  <c r="O293" i="41"/>
  <c r="P293" i="41"/>
  <c r="Q292" i="41"/>
  <c r="O292" i="41"/>
  <c r="P292" i="41"/>
  <c r="Q291" i="41"/>
  <c r="O291" i="41"/>
  <c r="P291" i="41"/>
  <c r="O290" i="41"/>
  <c r="P290" i="41"/>
  <c r="Q289" i="41"/>
  <c r="O289" i="41"/>
  <c r="P289" i="41"/>
  <c r="Q288" i="41"/>
  <c r="O288" i="41"/>
  <c r="P288" i="41"/>
  <c r="O286" i="41"/>
  <c r="P286" i="41"/>
  <c r="Q285" i="41"/>
  <c r="O285" i="41"/>
  <c r="P285" i="41"/>
  <c r="O284" i="41"/>
  <c r="P284" i="41"/>
  <c r="Q283" i="41"/>
  <c r="O283" i="41"/>
  <c r="P283" i="41"/>
  <c r="O282" i="41"/>
  <c r="P282" i="41"/>
  <c r="Q281" i="41"/>
  <c r="O281" i="41"/>
  <c r="P281" i="41"/>
  <c r="O280" i="41"/>
  <c r="P280" i="41"/>
  <c r="Q279" i="41"/>
  <c r="O279" i="41"/>
  <c r="P279" i="41"/>
  <c r="Q278" i="41"/>
  <c r="O278" i="41"/>
  <c r="O276" i="41"/>
  <c r="P276" i="41"/>
  <c r="Q275" i="41"/>
  <c r="O275" i="41"/>
  <c r="P275" i="41"/>
  <c r="O274" i="41"/>
  <c r="P274" i="41"/>
  <c r="Q273" i="41"/>
  <c r="O273" i="41"/>
  <c r="P273" i="41"/>
  <c r="O272" i="41"/>
  <c r="P272" i="41"/>
  <c r="Q271" i="41"/>
  <c r="O271" i="41"/>
  <c r="P271" i="41"/>
  <c r="O270" i="41"/>
  <c r="P270" i="41"/>
  <c r="Q269" i="41"/>
  <c r="O269" i="41"/>
  <c r="P269" i="41"/>
  <c r="O268" i="41"/>
  <c r="P268" i="41"/>
  <c r="Q267" i="41"/>
  <c r="O267" i="41"/>
  <c r="P267" i="41"/>
  <c r="O266" i="41"/>
  <c r="P266" i="41"/>
  <c r="Q265" i="41"/>
  <c r="O265" i="41"/>
  <c r="P265" i="41"/>
  <c r="Q263" i="41"/>
  <c r="P263" i="41"/>
  <c r="O263" i="41"/>
  <c r="P262" i="41"/>
  <c r="O262" i="41"/>
  <c r="Q261" i="41"/>
  <c r="P261" i="41"/>
  <c r="O261" i="41"/>
  <c r="Q260" i="41"/>
  <c r="P260" i="41"/>
  <c r="O260" i="41"/>
  <c r="Q259" i="41"/>
  <c r="P259" i="41"/>
  <c r="O259" i="41"/>
  <c r="Q257" i="41"/>
  <c r="P257" i="41"/>
  <c r="O257" i="41"/>
  <c r="Q256" i="41"/>
  <c r="P256" i="41"/>
  <c r="O256" i="41"/>
  <c r="Q255" i="41"/>
  <c r="P255" i="41"/>
  <c r="O255" i="41"/>
  <c r="Q254" i="41"/>
  <c r="P254" i="41"/>
  <c r="O254" i="41"/>
  <c r="Q253" i="41"/>
  <c r="P253" i="41"/>
  <c r="O253" i="41"/>
  <c r="Q251" i="41"/>
  <c r="P251" i="41"/>
  <c r="O251" i="41"/>
  <c r="Q250" i="41"/>
  <c r="P250" i="41"/>
  <c r="O250" i="41"/>
  <c r="O249" i="41"/>
  <c r="Q247" i="41"/>
  <c r="P247" i="41"/>
  <c r="O247" i="41"/>
  <c r="P246" i="41"/>
  <c r="O246" i="41"/>
  <c r="Q245" i="41"/>
  <c r="P245" i="41"/>
  <c r="O245" i="41"/>
  <c r="Q244" i="41"/>
  <c r="P244" i="41"/>
  <c r="O244" i="41"/>
  <c r="Q241" i="41"/>
  <c r="O241" i="41"/>
  <c r="P241" i="41"/>
  <c r="Q240" i="41"/>
  <c r="O240" i="41"/>
  <c r="P240" i="41"/>
  <c r="Q238" i="41"/>
  <c r="O238" i="41"/>
  <c r="P238" i="41"/>
  <c r="Q237" i="41"/>
  <c r="O237" i="41"/>
  <c r="P237" i="41"/>
  <c r="Q234" i="41"/>
  <c r="O234" i="41"/>
  <c r="Q233" i="41"/>
  <c r="P233" i="41"/>
  <c r="O233" i="41"/>
  <c r="Q232" i="41"/>
  <c r="P232" i="41"/>
  <c r="O232" i="41"/>
  <c r="P230" i="41"/>
  <c r="O230" i="41"/>
  <c r="Q229" i="41"/>
  <c r="P229" i="41"/>
  <c r="O229" i="41"/>
  <c r="Q226" i="41"/>
  <c r="O226" i="41"/>
  <c r="P226" i="41"/>
  <c r="O221" i="41"/>
  <c r="P221" i="41"/>
  <c r="Q220" i="41"/>
  <c r="O220" i="41"/>
  <c r="P220" i="41"/>
  <c r="Q219" i="41"/>
  <c r="O219" i="41"/>
  <c r="P219" i="41"/>
  <c r="O218" i="41"/>
  <c r="P218" i="41"/>
  <c r="P215" i="41"/>
  <c r="O215" i="41"/>
  <c r="Q214" i="41"/>
  <c r="P214" i="41"/>
  <c r="O214" i="41"/>
  <c r="Q213" i="41"/>
  <c r="P213" i="41"/>
  <c r="O213" i="41"/>
  <c r="P211" i="41"/>
  <c r="O211" i="41"/>
  <c r="Q210" i="41"/>
  <c r="P210" i="41"/>
  <c r="O210" i="41"/>
  <c r="Q208" i="41"/>
  <c r="O208" i="41"/>
  <c r="P208" i="41"/>
  <c r="Q207" i="41"/>
  <c r="O207" i="41"/>
  <c r="P207" i="41"/>
  <c r="O205" i="41"/>
  <c r="P205" i="41"/>
  <c r="Q204" i="41"/>
  <c r="O204" i="41"/>
  <c r="P204" i="41"/>
  <c r="O203" i="41"/>
  <c r="P203" i="41"/>
  <c r="Q202" i="41"/>
  <c r="O202" i="41"/>
  <c r="P202" i="41"/>
  <c r="O201" i="41"/>
  <c r="P201" i="41"/>
  <c r="P199" i="41"/>
  <c r="O199" i="41"/>
  <c r="Q198" i="41"/>
  <c r="P198" i="41"/>
  <c r="O198" i="41"/>
  <c r="Q197" i="41"/>
  <c r="P197" i="41"/>
  <c r="O197" i="41"/>
  <c r="Q196" i="41"/>
  <c r="P196" i="41"/>
  <c r="O196" i="41"/>
  <c r="P195" i="41"/>
  <c r="O195" i="41"/>
  <c r="Q194" i="41"/>
  <c r="P194" i="41"/>
  <c r="O194" i="41"/>
  <c r="Q193" i="41"/>
  <c r="P193" i="41"/>
  <c r="O193" i="41"/>
  <c r="Q192" i="41"/>
  <c r="P192" i="41"/>
  <c r="O192" i="41"/>
  <c r="P191" i="41"/>
  <c r="O191" i="41"/>
  <c r="Q190" i="41"/>
  <c r="P190" i="41"/>
  <c r="O190" i="41"/>
  <c r="Q189" i="41"/>
  <c r="P189" i="41"/>
  <c r="O189" i="41"/>
  <c r="P187" i="41"/>
  <c r="O187" i="41"/>
  <c r="Q186" i="41"/>
  <c r="P186" i="41"/>
  <c r="O186" i="41"/>
  <c r="Q182" i="41"/>
  <c r="O182" i="41"/>
  <c r="P182" i="41"/>
  <c r="O181" i="41"/>
  <c r="P181" i="41"/>
  <c r="Q180" i="41"/>
  <c r="O180" i="41"/>
  <c r="P180" i="41"/>
  <c r="Q178" i="41"/>
  <c r="P178" i="41"/>
  <c r="O178" i="41"/>
  <c r="P177" i="41"/>
  <c r="O177" i="41"/>
  <c r="Q176" i="41"/>
  <c r="P176" i="41"/>
  <c r="O176" i="41"/>
  <c r="P175" i="41"/>
  <c r="O175" i="41"/>
  <c r="Q174" i="41"/>
  <c r="P174" i="41"/>
  <c r="O174" i="41"/>
  <c r="P173" i="41"/>
  <c r="O173" i="41"/>
  <c r="Q172" i="41"/>
  <c r="P172" i="41"/>
  <c r="O172" i="41"/>
  <c r="P171" i="41"/>
  <c r="O171" i="41"/>
  <c r="Q170" i="41"/>
  <c r="P170" i="41"/>
  <c r="O170" i="41"/>
  <c r="P169" i="41"/>
  <c r="O169" i="41"/>
  <c r="Q168" i="41"/>
  <c r="P168" i="41"/>
  <c r="O168" i="41"/>
  <c r="P167" i="41"/>
  <c r="O167" i="41"/>
  <c r="Q166" i="41"/>
  <c r="P166" i="41"/>
  <c r="O166" i="41"/>
  <c r="P165" i="41"/>
  <c r="O165" i="41"/>
  <c r="Q164" i="41"/>
  <c r="P164" i="41"/>
  <c r="O164" i="41"/>
  <c r="P163" i="41"/>
  <c r="O163" i="41"/>
  <c r="Q162" i="41"/>
  <c r="P162" i="41"/>
  <c r="O162" i="41"/>
  <c r="P161" i="41"/>
  <c r="O161" i="41"/>
  <c r="Q160" i="41"/>
  <c r="P160" i="41"/>
  <c r="O160" i="41"/>
  <c r="P159" i="41"/>
  <c r="O159" i="41"/>
  <c r="Q158" i="41"/>
  <c r="P158" i="41"/>
  <c r="O158" i="41"/>
  <c r="Q155" i="41"/>
  <c r="O155" i="41"/>
  <c r="P155" i="41"/>
  <c r="Q151" i="41"/>
  <c r="P151" i="41"/>
  <c r="O151" i="41"/>
  <c r="Q148" i="41"/>
  <c r="O148" i="41"/>
  <c r="P148" i="41"/>
  <c r="Q147" i="41"/>
  <c r="O147" i="41"/>
  <c r="P147" i="41"/>
  <c r="Q144" i="41"/>
  <c r="P144" i="41"/>
  <c r="O144" i="41"/>
  <c r="P143" i="41"/>
  <c r="O143" i="41"/>
  <c r="Q142" i="41"/>
  <c r="O142" i="41"/>
  <c r="P141" i="41"/>
  <c r="O141" i="41"/>
  <c r="Q140" i="41"/>
  <c r="P140" i="41"/>
  <c r="O140" i="41"/>
  <c r="Q136" i="41"/>
  <c r="P136" i="41"/>
  <c r="O136" i="41"/>
  <c r="Q135" i="41"/>
  <c r="P135" i="41"/>
  <c r="O135" i="41"/>
  <c r="Q134" i="41"/>
  <c r="P134" i="41"/>
  <c r="O134" i="41"/>
  <c r="Q132" i="41"/>
  <c r="P132" i="41"/>
  <c r="O132" i="41"/>
  <c r="Q131" i="41"/>
  <c r="P131" i="41"/>
  <c r="O131" i="41"/>
  <c r="Q130" i="41"/>
  <c r="P130" i="41"/>
  <c r="O130" i="41"/>
  <c r="Q129" i="41"/>
  <c r="P129" i="41"/>
  <c r="O129" i="41"/>
  <c r="Q128" i="41"/>
  <c r="P128" i="41"/>
  <c r="O128" i="41"/>
  <c r="Q127" i="41"/>
  <c r="P127" i="41"/>
  <c r="O127" i="41"/>
  <c r="Q126" i="41"/>
  <c r="P126" i="41"/>
  <c r="O126" i="41"/>
  <c r="Q125" i="41"/>
  <c r="P125" i="41"/>
  <c r="O125" i="41"/>
  <c r="Q124" i="41"/>
  <c r="P124" i="41"/>
  <c r="O124" i="41"/>
  <c r="Q123" i="41"/>
  <c r="P123" i="41"/>
  <c r="O123" i="41"/>
  <c r="Q121" i="41"/>
  <c r="P121" i="41"/>
  <c r="O121" i="41"/>
  <c r="Q119" i="41"/>
  <c r="O119" i="41"/>
  <c r="P119" i="41"/>
  <c r="Q118" i="41"/>
  <c r="O118" i="41"/>
  <c r="P118" i="41"/>
  <c r="Q116" i="41"/>
  <c r="O116" i="41"/>
  <c r="P116" i="41"/>
  <c r="Q114" i="41"/>
  <c r="O114" i="41"/>
  <c r="P114" i="41"/>
  <c r="Q112" i="41"/>
  <c r="O112" i="41"/>
  <c r="P112" i="41"/>
  <c r="Q111" i="41"/>
  <c r="O111" i="41"/>
  <c r="P111" i="41"/>
  <c r="Q110" i="41"/>
  <c r="O110" i="41"/>
  <c r="P110" i="41"/>
  <c r="Q109" i="41"/>
  <c r="O109" i="41"/>
  <c r="P109" i="41"/>
  <c r="Q108" i="41"/>
  <c r="O108" i="41"/>
  <c r="P108" i="41"/>
  <c r="O107" i="41"/>
  <c r="P107" i="41"/>
  <c r="O105" i="41"/>
  <c r="P105" i="41"/>
  <c r="Q104" i="41"/>
  <c r="O104" i="41"/>
  <c r="P104" i="41"/>
  <c r="O103" i="41"/>
  <c r="P103" i="41"/>
  <c r="Q102" i="41"/>
  <c r="O102" i="41"/>
  <c r="P102" i="41"/>
  <c r="O101" i="41"/>
  <c r="P101" i="41"/>
  <c r="Q100" i="41"/>
  <c r="O100" i="41"/>
  <c r="P100" i="41"/>
  <c r="O99" i="41"/>
  <c r="P99" i="41"/>
  <c r="Q98" i="41"/>
  <c r="O98" i="41"/>
  <c r="P98" i="41"/>
  <c r="O97" i="41"/>
  <c r="P97" i="41"/>
  <c r="Q96" i="41"/>
  <c r="O96" i="41"/>
  <c r="P96" i="41"/>
  <c r="O95" i="41"/>
  <c r="P95" i="41"/>
  <c r="Q94" i="41"/>
  <c r="O94" i="41"/>
  <c r="P94" i="41"/>
  <c r="O93" i="41"/>
  <c r="P93" i="41"/>
  <c r="Q92" i="41"/>
  <c r="O92" i="41"/>
  <c r="P92" i="41"/>
  <c r="O91" i="41"/>
  <c r="P91" i="41"/>
  <c r="Q90" i="41"/>
  <c r="O90" i="41"/>
  <c r="P90" i="41"/>
  <c r="O89" i="41"/>
  <c r="P89" i="41"/>
  <c r="Q88" i="41"/>
  <c r="O88" i="41"/>
  <c r="P88" i="41"/>
  <c r="O87" i="41"/>
  <c r="P87" i="41"/>
  <c r="Q86" i="41"/>
  <c r="O86" i="41"/>
  <c r="P86" i="41"/>
  <c r="O85" i="41"/>
  <c r="P85" i="41"/>
  <c r="Q84" i="41"/>
  <c r="O84" i="41"/>
  <c r="P84" i="41"/>
  <c r="O83" i="41"/>
  <c r="P83" i="41"/>
  <c r="Q82" i="41"/>
  <c r="O82" i="41"/>
  <c r="P82" i="41"/>
  <c r="O81" i="41"/>
  <c r="P81" i="41"/>
  <c r="Q80" i="41"/>
  <c r="O80" i="41"/>
  <c r="P80" i="41"/>
  <c r="O79" i="41"/>
  <c r="P79" i="41"/>
  <c r="O77" i="41"/>
  <c r="P77" i="41"/>
  <c r="Q76" i="41"/>
  <c r="O76" i="41"/>
  <c r="P76" i="41"/>
  <c r="Q75" i="41"/>
  <c r="O75" i="41"/>
  <c r="P75" i="41"/>
  <c r="Q74" i="41"/>
  <c r="O74" i="41"/>
  <c r="P74" i="41"/>
  <c r="O73" i="41"/>
  <c r="P73" i="41"/>
  <c r="Q72" i="41"/>
  <c r="O72" i="41"/>
  <c r="P72" i="41"/>
  <c r="Q71" i="41"/>
  <c r="O71" i="41"/>
  <c r="P71" i="41"/>
  <c r="Q70" i="41"/>
  <c r="O70" i="41"/>
  <c r="P70" i="41"/>
  <c r="O69" i="41"/>
  <c r="P69" i="41"/>
  <c r="Q68" i="41"/>
  <c r="O68" i="41"/>
  <c r="P68" i="41"/>
  <c r="Q67" i="41"/>
  <c r="O67" i="41"/>
  <c r="P67" i="41"/>
  <c r="Q66" i="41"/>
  <c r="O66" i="41"/>
  <c r="P66" i="41"/>
  <c r="O65" i="41"/>
  <c r="P65" i="41"/>
  <c r="Q64" i="41"/>
  <c r="O64" i="41"/>
  <c r="P64" i="41"/>
  <c r="Q63" i="41"/>
  <c r="O63" i="41"/>
  <c r="P63" i="41"/>
  <c r="Q62" i="41"/>
  <c r="O62" i="41"/>
  <c r="P62" i="41"/>
  <c r="O61" i="41"/>
  <c r="P61" i="41"/>
  <c r="Q60" i="41"/>
  <c r="O60" i="41"/>
  <c r="P60" i="41"/>
  <c r="Q59" i="41"/>
  <c r="O59" i="41"/>
  <c r="P59" i="41"/>
  <c r="Q58" i="41"/>
  <c r="O58" i="41"/>
  <c r="P58" i="41"/>
  <c r="O57" i="41"/>
  <c r="P57" i="41"/>
  <c r="Q56" i="41"/>
  <c r="O56" i="41"/>
  <c r="P56" i="41"/>
  <c r="Q55" i="41"/>
  <c r="O55" i="41"/>
  <c r="P55" i="41"/>
  <c r="Q54" i="41"/>
  <c r="O54" i="41"/>
  <c r="P54" i="41"/>
  <c r="O53" i="41"/>
  <c r="P53" i="41"/>
  <c r="Q52" i="41"/>
  <c r="O52" i="41"/>
  <c r="P52" i="41"/>
  <c r="Q51" i="41"/>
  <c r="O51" i="41"/>
  <c r="P51" i="41"/>
  <c r="Q50" i="41"/>
  <c r="O50" i="41"/>
  <c r="P50" i="41"/>
  <c r="O49" i="41"/>
  <c r="P49" i="41"/>
  <c r="Q48" i="41"/>
  <c r="O48" i="41"/>
  <c r="P48" i="41"/>
  <c r="Q47" i="41"/>
  <c r="O47" i="41"/>
  <c r="P47" i="41"/>
  <c r="Q46" i="41"/>
  <c r="O46" i="41"/>
  <c r="P46" i="41"/>
  <c r="O45" i="41"/>
  <c r="P45" i="41"/>
  <c r="Q44" i="41"/>
  <c r="O44" i="41"/>
  <c r="P44" i="41"/>
  <c r="Q43" i="41"/>
  <c r="O43" i="41"/>
  <c r="P43" i="41"/>
  <c r="Q42" i="41"/>
  <c r="O42" i="41"/>
  <c r="P42" i="41"/>
  <c r="O41" i="41"/>
  <c r="P41" i="41"/>
  <c r="Q40" i="41"/>
  <c r="O40" i="41"/>
  <c r="P40" i="41"/>
  <c r="Q39" i="41"/>
  <c r="O39" i="41"/>
  <c r="P39" i="41"/>
  <c r="Q38" i="41"/>
  <c r="O38" i="41"/>
  <c r="P38" i="41"/>
  <c r="O37" i="41"/>
  <c r="P37" i="41"/>
  <c r="Q36" i="41"/>
  <c r="O36" i="41"/>
  <c r="P36" i="41"/>
  <c r="Q35" i="41"/>
  <c r="O35" i="41"/>
  <c r="P35" i="41"/>
  <c r="Q34" i="41"/>
  <c r="O34" i="41"/>
  <c r="P34" i="41"/>
  <c r="O33" i="41"/>
  <c r="P33" i="41"/>
  <c r="Q32" i="41"/>
  <c r="O32" i="41"/>
  <c r="P32" i="41"/>
  <c r="Q31" i="41"/>
  <c r="O31" i="41"/>
  <c r="P31" i="41"/>
  <c r="O29" i="41"/>
  <c r="P29" i="41"/>
  <c r="Q28" i="41"/>
  <c r="O28" i="41"/>
  <c r="P28" i="41"/>
  <c r="O27" i="41"/>
  <c r="P27" i="41"/>
  <c r="Q26" i="41"/>
  <c r="O26" i="41"/>
  <c r="P26" i="41"/>
  <c r="O25" i="41"/>
  <c r="P25" i="41"/>
  <c r="Q24" i="41"/>
  <c r="O24" i="41"/>
  <c r="P24" i="41"/>
  <c r="O23" i="41"/>
  <c r="P23" i="41"/>
  <c r="Q22" i="41"/>
  <c r="O22" i="41"/>
  <c r="P22" i="41"/>
  <c r="O21" i="41"/>
  <c r="P21" i="41"/>
  <c r="Q20" i="41"/>
  <c r="O20" i="41"/>
  <c r="P20" i="41"/>
  <c r="Q19" i="41"/>
  <c r="O19" i="41"/>
  <c r="P19" i="41"/>
  <c r="Q16" i="41"/>
  <c r="P16" i="41"/>
  <c r="O16" i="41"/>
  <c r="Q15" i="41"/>
  <c r="O15" i="41"/>
  <c r="P15" i="41"/>
  <c r="P14" i="41"/>
  <c r="O14" i="41"/>
  <c r="Q14" i="41"/>
  <c r="P13" i="41"/>
  <c r="O13" i="41"/>
  <c r="Q13" i="41"/>
  <c r="Q12" i="41"/>
  <c r="P12" i="41"/>
  <c r="O12" i="41"/>
  <c r="Q11" i="41"/>
  <c r="O11" i="41"/>
  <c r="P11" i="41"/>
  <c r="O10" i="41"/>
  <c r="Q10" i="41"/>
  <c r="P10" i="41"/>
  <c r="P9" i="41"/>
  <c r="O9" i="41"/>
  <c r="Q9" i="41"/>
  <c r="Q8" i="41"/>
  <c r="P8" i="41"/>
  <c r="O8" i="41"/>
  <c r="Q7" i="41"/>
  <c r="O7" i="41"/>
  <c r="P7" i="41"/>
  <c r="O6" i="41"/>
  <c r="Q6" i="41"/>
  <c r="P6" i="41"/>
  <c r="Q4" i="41"/>
  <c r="O4" i="41"/>
  <c r="I4" i="41"/>
  <c r="H4" i="41"/>
  <c r="P4" i="41"/>
  <c r="T4" i="41"/>
  <c r="V4" i="41"/>
  <c r="U4" i="41"/>
  <c r="U8" i="41"/>
  <c r="V9" i="41"/>
  <c r="W9" i="41"/>
  <c r="W8" i="41"/>
  <c r="V8" i="41"/>
  <c r="U9" i="41"/>
  <c r="T8" i="41"/>
  <c r="T9" i="41"/>
  <c r="U4" i="36"/>
  <c r="U5" i="36"/>
  <c r="V5" i="36" s="1"/>
  <c r="W5" i="36" s="1"/>
  <c r="U6" i="36"/>
  <c r="V6" i="36" s="1"/>
  <c r="U7" i="36"/>
  <c r="V7" i="36" s="1"/>
  <c r="W7" i="36" s="1"/>
  <c r="T4" i="36"/>
  <c r="T5" i="36"/>
  <c r="T6" i="36"/>
  <c r="T7" i="36"/>
  <c r="S7" i="36"/>
  <c r="S6" i="36"/>
  <c r="S5" i="36"/>
  <c r="D6" i="36"/>
  <c r="E6" i="36"/>
  <c r="F6" i="36"/>
  <c r="G6" i="36"/>
  <c r="H6" i="36"/>
  <c r="I6" i="36"/>
  <c r="J6" i="36"/>
  <c r="K6" i="36"/>
  <c r="L6" i="36"/>
  <c r="M6" i="36"/>
  <c r="N6" i="36"/>
  <c r="O6" i="36"/>
  <c r="P6" i="36"/>
  <c r="D7" i="36"/>
  <c r="E7" i="36"/>
  <c r="F7" i="36"/>
  <c r="G7" i="36"/>
  <c r="H7" i="36"/>
  <c r="I7" i="36"/>
  <c r="J7" i="36"/>
  <c r="K7" i="36"/>
  <c r="L7" i="36"/>
  <c r="M7" i="36"/>
  <c r="N7" i="36"/>
  <c r="O7" i="36"/>
  <c r="P7" i="36"/>
  <c r="C6" i="36"/>
  <c r="C7" i="36"/>
  <c r="B7" i="36"/>
  <c r="B6" i="36"/>
  <c r="E5" i="36"/>
  <c r="F5" i="36"/>
  <c r="G5" i="36"/>
  <c r="H5" i="36"/>
  <c r="I5" i="36"/>
  <c r="J5" i="36"/>
  <c r="K5" i="36"/>
  <c r="L5" i="36"/>
  <c r="M5" i="36"/>
  <c r="N5" i="36"/>
  <c r="O5" i="36"/>
  <c r="P5" i="36"/>
  <c r="D5" i="36"/>
  <c r="C5" i="36"/>
  <c r="B5" i="36"/>
  <c r="G4" i="36"/>
  <c r="H4" i="36"/>
  <c r="I4" i="36"/>
  <c r="J4" i="36"/>
  <c r="K4" i="36"/>
  <c r="L4" i="36"/>
  <c r="M4" i="36"/>
  <c r="N4" i="36"/>
  <c r="O4" i="36"/>
  <c r="P4" i="36"/>
  <c r="E4" i="36"/>
  <c r="F4" i="36"/>
  <c r="D4" i="36"/>
  <c r="C4" i="36"/>
  <c r="B4" i="36"/>
  <c r="E608" i="38"/>
  <c r="F608" i="38"/>
  <c r="G608" i="38"/>
  <c r="H608" i="38"/>
  <c r="I608" i="38"/>
  <c r="J608" i="38"/>
  <c r="K608" i="38"/>
  <c r="L608" i="38"/>
  <c r="M608" i="38"/>
  <c r="N608" i="38"/>
  <c r="O608" i="38"/>
  <c r="P608" i="38"/>
  <c r="Q608" i="38"/>
  <c r="R608" i="38"/>
  <c r="S608" i="38"/>
  <c r="T608" i="38"/>
  <c r="U608" i="38"/>
  <c r="V608" i="38"/>
  <c r="W608" i="38"/>
  <c r="E609" i="38"/>
  <c r="F609" i="38"/>
  <c r="G609" i="38"/>
  <c r="H609" i="38"/>
  <c r="I609" i="38"/>
  <c r="J609" i="38"/>
  <c r="K609" i="38"/>
  <c r="L609" i="38"/>
  <c r="M609" i="38"/>
  <c r="N609" i="38"/>
  <c r="O609" i="38"/>
  <c r="P609" i="38"/>
  <c r="Q609" i="38"/>
  <c r="R609" i="38"/>
  <c r="S609" i="38"/>
  <c r="T609" i="38"/>
  <c r="U609" i="38"/>
  <c r="V609" i="38"/>
  <c r="W609" i="38"/>
  <c r="E610" i="38"/>
  <c r="F610" i="38"/>
  <c r="G610" i="38"/>
  <c r="H610" i="38"/>
  <c r="I610" i="38"/>
  <c r="J610" i="38"/>
  <c r="K610" i="38"/>
  <c r="L610" i="38"/>
  <c r="M610" i="38"/>
  <c r="N610" i="38"/>
  <c r="O610" i="38"/>
  <c r="P610" i="38"/>
  <c r="Q610" i="38"/>
  <c r="R610" i="38"/>
  <c r="S610" i="38"/>
  <c r="T610" i="38"/>
  <c r="U610" i="38"/>
  <c r="V610" i="38"/>
  <c r="W610" i="38"/>
  <c r="E611" i="38"/>
  <c r="F611" i="38"/>
  <c r="G611" i="38"/>
  <c r="H611" i="38"/>
  <c r="I611" i="38"/>
  <c r="J611" i="38"/>
  <c r="K611" i="38"/>
  <c r="L611" i="38"/>
  <c r="M611" i="38"/>
  <c r="N611" i="38"/>
  <c r="O611" i="38"/>
  <c r="P611" i="38"/>
  <c r="Q611" i="38"/>
  <c r="R611" i="38"/>
  <c r="S611" i="38"/>
  <c r="T611" i="38"/>
  <c r="U611" i="38"/>
  <c r="V611" i="38"/>
  <c r="W611" i="38"/>
  <c r="E612" i="38"/>
  <c r="F612" i="38"/>
  <c r="G612" i="38"/>
  <c r="H612" i="38"/>
  <c r="I612" i="38"/>
  <c r="J612" i="38"/>
  <c r="K612" i="38"/>
  <c r="L612" i="38"/>
  <c r="M612" i="38"/>
  <c r="N612" i="38"/>
  <c r="O612" i="38"/>
  <c r="P612" i="38"/>
  <c r="Q612" i="38"/>
  <c r="R612" i="38"/>
  <c r="S612" i="38"/>
  <c r="T612" i="38"/>
  <c r="U612" i="38"/>
  <c r="V612" i="38"/>
  <c r="W612" i="38"/>
  <c r="E613" i="38"/>
  <c r="F613" i="38"/>
  <c r="G613" i="38"/>
  <c r="H613" i="38"/>
  <c r="I613" i="38"/>
  <c r="J613" i="38"/>
  <c r="K613" i="38"/>
  <c r="L613" i="38"/>
  <c r="M613" i="38"/>
  <c r="N613" i="38"/>
  <c r="O613" i="38"/>
  <c r="P613" i="38"/>
  <c r="Q613" i="38"/>
  <c r="R613" i="38"/>
  <c r="S613" i="38"/>
  <c r="T613" i="38"/>
  <c r="U613" i="38"/>
  <c r="V613" i="38"/>
  <c r="W613" i="38"/>
  <c r="E614" i="38"/>
  <c r="F614" i="38"/>
  <c r="G614" i="38"/>
  <c r="H614" i="38"/>
  <c r="I614" i="38"/>
  <c r="J614" i="38"/>
  <c r="K614" i="38"/>
  <c r="L614" i="38"/>
  <c r="M614" i="38"/>
  <c r="N614" i="38"/>
  <c r="O614" i="38"/>
  <c r="P614" i="38"/>
  <c r="Q614" i="38"/>
  <c r="R614" i="38"/>
  <c r="S614" i="38"/>
  <c r="T614" i="38"/>
  <c r="U614" i="38"/>
  <c r="V614" i="38"/>
  <c r="W614" i="38"/>
  <c r="E615" i="38"/>
  <c r="F615" i="38"/>
  <c r="G615" i="38"/>
  <c r="H615" i="38"/>
  <c r="I615" i="38"/>
  <c r="J615" i="38"/>
  <c r="K615" i="38"/>
  <c r="L615" i="38"/>
  <c r="M615" i="38"/>
  <c r="N615" i="38"/>
  <c r="O615" i="38"/>
  <c r="P615" i="38"/>
  <c r="Q615" i="38"/>
  <c r="R615" i="38"/>
  <c r="S615" i="38"/>
  <c r="T615" i="38"/>
  <c r="U615" i="38"/>
  <c r="V615" i="38"/>
  <c r="W615" i="38"/>
  <c r="E616" i="38"/>
  <c r="F616" i="38"/>
  <c r="G616" i="38"/>
  <c r="H616" i="38"/>
  <c r="I616" i="38"/>
  <c r="J616" i="38"/>
  <c r="K616" i="38"/>
  <c r="L616" i="38"/>
  <c r="M616" i="38"/>
  <c r="N616" i="38"/>
  <c r="O616" i="38"/>
  <c r="P616" i="38"/>
  <c r="Q616" i="38"/>
  <c r="R616" i="38"/>
  <c r="S616" i="38"/>
  <c r="T616" i="38"/>
  <c r="U616" i="38"/>
  <c r="V616" i="38"/>
  <c r="W616" i="38"/>
  <c r="E617" i="38"/>
  <c r="F617" i="38"/>
  <c r="G617" i="38"/>
  <c r="H617" i="38"/>
  <c r="I617" i="38"/>
  <c r="J617" i="38"/>
  <c r="K617" i="38"/>
  <c r="L617" i="38"/>
  <c r="M617" i="38"/>
  <c r="N617" i="38"/>
  <c r="O617" i="38"/>
  <c r="P617" i="38"/>
  <c r="Q617" i="38"/>
  <c r="R617" i="38"/>
  <c r="S617" i="38"/>
  <c r="T617" i="38"/>
  <c r="U617" i="38"/>
  <c r="V617" i="38"/>
  <c r="W617" i="38"/>
  <c r="E618" i="38"/>
  <c r="F618" i="38"/>
  <c r="G618" i="38"/>
  <c r="H618" i="38"/>
  <c r="I618" i="38"/>
  <c r="J618" i="38"/>
  <c r="K618" i="38"/>
  <c r="L618" i="38"/>
  <c r="M618" i="38"/>
  <c r="N618" i="38"/>
  <c r="O618" i="38"/>
  <c r="P618" i="38"/>
  <c r="Q618" i="38"/>
  <c r="R618" i="38"/>
  <c r="S618" i="38"/>
  <c r="T618" i="38"/>
  <c r="U618" i="38"/>
  <c r="V618" i="38"/>
  <c r="W618" i="38"/>
  <c r="E619" i="38"/>
  <c r="F619" i="38"/>
  <c r="G619" i="38"/>
  <c r="H619" i="38"/>
  <c r="I619" i="38"/>
  <c r="J619" i="38"/>
  <c r="K619" i="38"/>
  <c r="L619" i="38"/>
  <c r="M619" i="38"/>
  <c r="N619" i="38"/>
  <c r="O619" i="38"/>
  <c r="P619" i="38"/>
  <c r="Q619" i="38"/>
  <c r="R619" i="38"/>
  <c r="S619" i="38"/>
  <c r="T619" i="38"/>
  <c r="U619" i="38"/>
  <c r="V619" i="38"/>
  <c r="W619" i="38"/>
  <c r="E620" i="38"/>
  <c r="F620" i="38"/>
  <c r="G620" i="38"/>
  <c r="H620" i="38"/>
  <c r="I620" i="38"/>
  <c r="J620" i="38"/>
  <c r="K620" i="38"/>
  <c r="L620" i="38"/>
  <c r="M620" i="38"/>
  <c r="N620" i="38"/>
  <c r="O620" i="38"/>
  <c r="P620" i="38"/>
  <c r="Q620" i="38"/>
  <c r="R620" i="38"/>
  <c r="S620" i="38"/>
  <c r="T620" i="38"/>
  <c r="U620" i="38"/>
  <c r="V620" i="38"/>
  <c r="W620" i="38"/>
  <c r="E621" i="38"/>
  <c r="F621" i="38"/>
  <c r="G621" i="38"/>
  <c r="H621" i="38"/>
  <c r="I621" i="38"/>
  <c r="J621" i="38"/>
  <c r="K621" i="38"/>
  <c r="L621" i="38"/>
  <c r="M621" i="38"/>
  <c r="N621" i="38"/>
  <c r="O621" i="38"/>
  <c r="P621" i="38"/>
  <c r="Q621" i="38"/>
  <c r="R621" i="38"/>
  <c r="S621" i="38"/>
  <c r="T621" i="38"/>
  <c r="U621" i="38"/>
  <c r="V621" i="38"/>
  <c r="W621" i="38"/>
  <c r="E622" i="38"/>
  <c r="F622" i="38"/>
  <c r="G622" i="38"/>
  <c r="H622" i="38"/>
  <c r="I622" i="38"/>
  <c r="J622" i="38"/>
  <c r="K622" i="38"/>
  <c r="L622" i="38"/>
  <c r="M622" i="38"/>
  <c r="N622" i="38"/>
  <c r="O622" i="38"/>
  <c r="P622" i="38"/>
  <c r="Q622" i="38"/>
  <c r="R622" i="38"/>
  <c r="S622" i="38"/>
  <c r="T622" i="38"/>
  <c r="U622" i="38"/>
  <c r="V622" i="38"/>
  <c r="W622" i="38"/>
  <c r="E623" i="38"/>
  <c r="F623" i="38"/>
  <c r="G623" i="38"/>
  <c r="H623" i="38"/>
  <c r="I623" i="38"/>
  <c r="J623" i="38"/>
  <c r="K623" i="38"/>
  <c r="L623" i="38"/>
  <c r="M623" i="38"/>
  <c r="N623" i="38"/>
  <c r="O623" i="38"/>
  <c r="P623" i="38"/>
  <c r="Q623" i="38"/>
  <c r="R623" i="38"/>
  <c r="S623" i="38"/>
  <c r="T623" i="38"/>
  <c r="U623" i="38"/>
  <c r="V623" i="38"/>
  <c r="W623" i="38"/>
  <c r="E624" i="38"/>
  <c r="F624" i="38"/>
  <c r="G624" i="38"/>
  <c r="H624" i="38"/>
  <c r="I624" i="38"/>
  <c r="J624" i="38"/>
  <c r="K624" i="38"/>
  <c r="L624" i="38"/>
  <c r="M624" i="38"/>
  <c r="N624" i="38"/>
  <c r="O624" i="38"/>
  <c r="P624" i="38"/>
  <c r="Q624" i="38"/>
  <c r="R624" i="38"/>
  <c r="S624" i="38"/>
  <c r="T624" i="38"/>
  <c r="U624" i="38"/>
  <c r="V624" i="38"/>
  <c r="W624" i="38"/>
  <c r="E625" i="38"/>
  <c r="F625" i="38"/>
  <c r="G625" i="38"/>
  <c r="H625" i="38"/>
  <c r="I625" i="38"/>
  <c r="J625" i="38"/>
  <c r="K625" i="38"/>
  <c r="L625" i="38"/>
  <c r="M625" i="38"/>
  <c r="N625" i="38"/>
  <c r="O625" i="38"/>
  <c r="P625" i="38"/>
  <c r="Q625" i="38"/>
  <c r="R625" i="38"/>
  <c r="S625" i="38"/>
  <c r="T625" i="38"/>
  <c r="U625" i="38"/>
  <c r="V625" i="38"/>
  <c r="W625" i="38"/>
  <c r="E626" i="38"/>
  <c r="F626" i="38"/>
  <c r="G626" i="38"/>
  <c r="H626" i="38"/>
  <c r="I626" i="38"/>
  <c r="J626" i="38"/>
  <c r="K626" i="38"/>
  <c r="L626" i="38"/>
  <c r="M626" i="38"/>
  <c r="N626" i="38"/>
  <c r="O626" i="38"/>
  <c r="P626" i="38"/>
  <c r="Q626" i="38"/>
  <c r="R626" i="38"/>
  <c r="S626" i="38"/>
  <c r="T626" i="38"/>
  <c r="U626" i="38"/>
  <c r="V626" i="38"/>
  <c r="W626" i="38"/>
  <c r="E627" i="38"/>
  <c r="F627" i="38"/>
  <c r="G627" i="38"/>
  <c r="H627" i="38"/>
  <c r="I627" i="38"/>
  <c r="J627" i="38"/>
  <c r="K627" i="38"/>
  <c r="L627" i="38"/>
  <c r="M627" i="38"/>
  <c r="N627" i="38"/>
  <c r="O627" i="38"/>
  <c r="P627" i="38"/>
  <c r="Q627" i="38"/>
  <c r="R627" i="38"/>
  <c r="S627" i="38"/>
  <c r="T627" i="38"/>
  <c r="U627" i="38"/>
  <c r="V627" i="38"/>
  <c r="W627" i="38"/>
  <c r="E628" i="38"/>
  <c r="F628" i="38"/>
  <c r="G628" i="38"/>
  <c r="H628" i="38"/>
  <c r="I628" i="38"/>
  <c r="J628" i="38"/>
  <c r="K628" i="38"/>
  <c r="L628" i="38"/>
  <c r="M628" i="38"/>
  <c r="N628" i="38"/>
  <c r="O628" i="38"/>
  <c r="P628" i="38"/>
  <c r="Q628" i="38"/>
  <c r="R628" i="38"/>
  <c r="S628" i="38"/>
  <c r="T628" i="38"/>
  <c r="U628" i="38"/>
  <c r="V628" i="38"/>
  <c r="W628" i="38"/>
  <c r="E629" i="38"/>
  <c r="F629" i="38"/>
  <c r="G629" i="38"/>
  <c r="H629" i="38"/>
  <c r="I629" i="38"/>
  <c r="J629" i="38"/>
  <c r="K629" i="38"/>
  <c r="L629" i="38"/>
  <c r="M629" i="38"/>
  <c r="N629" i="38"/>
  <c r="O629" i="38"/>
  <c r="P629" i="38"/>
  <c r="Q629" i="38"/>
  <c r="R629" i="38"/>
  <c r="S629" i="38"/>
  <c r="T629" i="38"/>
  <c r="U629" i="38"/>
  <c r="V629" i="38"/>
  <c r="W629" i="38"/>
  <c r="E630" i="38"/>
  <c r="F630" i="38"/>
  <c r="G630" i="38"/>
  <c r="H630" i="38"/>
  <c r="I630" i="38"/>
  <c r="J630" i="38"/>
  <c r="K630" i="38"/>
  <c r="L630" i="38"/>
  <c r="M630" i="38"/>
  <c r="N630" i="38"/>
  <c r="O630" i="38"/>
  <c r="P630" i="38"/>
  <c r="Q630" i="38"/>
  <c r="R630" i="38"/>
  <c r="S630" i="38"/>
  <c r="T630" i="38"/>
  <c r="U630" i="38"/>
  <c r="V630" i="38"/>
  <c r="W630" i="38"/>
  <c r="E631" i="38"/>
  <c r="F631" i="38"/>
  <c r="G631" i="38"/>
  <c r="H631" i="38"/>
  <c r="I631" i="38"/>
  <c r="J631" i="38"/>
  <c r="K631" i="38"/>
  <c r="L631" i="38"/>
  <c r="M631" i="38"/>
  <c r="N631" i="38"/>
  <c r="O631" i="38"/>
  <c r="P631" i="38"/>
  <c r="Q631" i="38"/>
  <c r="R631" i="38"/>
  <c r="S631" i="38"/>
  <c r="T631" i="38"/>
  <c r="U631" i="38"/>
  <c r="V631" i="38"/>
  <c r="W631" i="38"/>
  <c r="E632" i="38"/>
  <c r="F632" i="38"/>
  <c r="G632" i="38"/>
  <c r="H632" i="38"/>
  <c r="I632" i="38"/>
  <c r="J632" i="38"/>
  <c r="K632" i="38"/>
  <c r="L632" i="38"/>
  <c r="M632" i="38"/>
  <c r="N632" i="38"/>
  <c r="O632" i="38"/>
  <c r="P632" i="38"/>
  <c r="Q632" i="38"/>
  <c r="R632" i="38"/>
  <c r="S632" i="38"/>
  <c r="T632" i="38"/>
  <c r="U632" i="38"/>
  <c r="V632" i="38"/>
  <c r="W632" i="38"/>
  <c r="E633" i="38"/>
  <c r="F633" i="38"/>
  <c r="G633" i="38"/>
  <c r="H633" i="38"/>
  <c r="I633" i="38"/>
  <c r="J633" i="38"/>
  <c r="K633" i="38"/>
  <c r="L633" i="38"/>
  <c r="M633" i="38"/>
  <c r="N633" i="38"/>
  <c r="O633" i="38"/>
  <c r="P633" i="38"/>
  <c r="Q633" i="38"/>
  <c r="R633" i="38"/>
  <c r="S633" i="38"/>
  <c r="T633" i="38"/>
  <c r="U633" i="38"/>
  <c r="V633" i="38"/>
  <c r="W633" i="38"/>
  <c r="E634" i="38"/>
  <c r="F634" i="38"/>
  <c r="G634" i="38"/>
  <c r="H634" i="38"/>
  <c r="I634" i="38"/>
  <c r="J634" i="38"/>
  <c r="K634" i="38"/>
  <c r="L634" i="38"/>
  <c r="M634" i="38"/>
  <c r="N634" i="38"/>
  <c r="O634" i="38"/>
  <c r="P634" i="38"/>
  <c r="Q634" i="38"/>
  <c r="R634" i="38"/>
  <c r="S634" i="38"/>
  <c r="T634" i="38"/>
  <c r="U634" i="38"/>
  <c r="V634" i="38"/>
  <c r="W634" i="38"/>
  <c r="E635" i="38"/>
  <c r="F635" i="38"/>
  <c r="G635" i="38"/>
  <c r="H635" i="38"/>
  <c r="I635" i="38"/>
  <c r="J635" i="38"/>
  <c r="K635" i="38"/>
  <c r="L635" i="38"/>
  <c r="M635" i="38"/>
  <c r="N635" i="38"/>
  <c r="O635" i="38"/>
  <c r="P635" i="38"/>
  <c r="Q635" i="38"/>
  <c r="R635" i="38"/>
  <c r="S635" i="38"/>
  <c r="T635" i="38"/>
  <c r="U635" i="38"/>
  <c r="V635" i="38"/>
  <c r="W635" i="38"/>
  <c r="E636" i="38"/>
  <c r="F636" i="38"/>
  <c r="G636" i="38"/>
  <c r="H636" i="38"/>
  <c r="I636" i="38"/>
  <c r="J636" i="38"/>
  <c r="K636" i="38"/>
  <c r="L636" i="38"/>
  <c r="M636" i="38"/>
  <c r="N636" i="38"/>
  <c r="O636" i="38"/>
  <c r="P636" i="38"/>
  <c r="Q636" i="38"/>
  <c r="R636" i="38"/>
  <c r="S636" i="38"/>
  <c r="T636" i="38"/>
  <c r="U636" i="38"/>
  <c r="V636" i="38"/>
  <c r="W636" i="38"/>
  <c r="E637" i="38"/>
  <c r="F637" i="38"/>
  <c r="G637" i="38"/>
  <c r="H637" i="38"/>
  <c r="I637" i="38"/>
  <c r="J637" i="38"/>
  <c r="K637" i="38"/>
  <c r="L637" i="38"/>
  <c r="M637" i="38"/>
  <c r="N637" i="38"/>
  <c r="O637" i="38"/>
  <c r="P637" i="38"/>
  <c r="Q637" i="38"/>
  <c r="R637" i="38"/>
  <c r="S637" i="38"/>
  <c r="T637" i="38"/>
  <c r="U637" i="38"/>
  <c r="V637" i="38"/>
  <c r="W637" i="38"/>
  <c r="E638" i="38"/>
  <c r="F638" i="38"/>
  <c r="G638" i="38"/>
  <c r="H638" i="38"/>
  <c r="I638" i="38"/>
  <c r="J638" i="38"/>
  <c r="K638" i="38"/>
  <c r="L638" i="38"/>
  <c r="M638" i="38"/>
  <c r="N638" i="38"/>
  <c r="O638" i="38"/>
  <c r="P638" i="38"/>
  <c r="Q638" i="38"/>
  <c r="R638" i="38"/>
  <c r="S638" i="38"/>
  <c r="T638" i="38"/>
  <c r="U638" i="38"/>
  <c r="V638" i="38"/>
  <c r="W638" i="38"/>
  <c r="E639" i="38"/>
  <c r="F639" i="38"/>
  <c r="G639" i="38"/>
  <c r="H639" i="38"/>
  <c r="I639" i="38"/>
  <c r="J639" i="38"/>
  <c r="K639" i="38"/>
  <c r="L639" i="38"/>
  <c r="M639" i="38"/>
  <c r="N639" i="38"/>
  <c r="O639" i="38"/>
  <c r="P639" i="38"/>
  <c r="Q639" i="38"/>
  <c r="R639" i="38"/>
  <c r="S639" i="38"/>
  <c r="T639" i="38"/>
  <c r="U639" i="38"/>
  <c r="V639" i="38"/>
  <c r="W639" i="38"/>
  <c r="E640" i="38"/>
  <c r="F640" i="38"/>
  <c r="G640" i="38"/>
  <c r="H640" i="38"/>
  <c r="I640" i="38"/>
  <c r="J640" i="38"/>
  <c r="K640" i="38"/>
  <c r="L640" i="38"/>
  <c r="M640" i="38"/>
  <c r="N640" i="38"/>
  <c r="O640" i="38"/>
  <c r="P640" i="38"/>
  <c r="Q640" i="38"/>
  <c r="R640" i="38"/>
  <c r="S640" i="38"/>
  <c r="T640" i="38"/>
  <c r="U640" i="38"/>
  <c r="V640" i="38"/>
  <c r="W640" i="38"/>
  <c r="E641" i="38"/>
  <c r="F641" i="38"/>
  <c r="G641" i="38"/>
  <c r="H641" i="38"/>
  <c r="I641" i="38"/>
  <c r="J641" i="38"/>
  <c r="K641" i="38"/>
  <c r="L641" i="38"/>
  <c r="M641" i="38"/>
  <c r="N641" i="38"/>
  <c r="O641" i="38"/>
  <c r="P641" i="38"/>
  <c r="Q641" i="38"/>
  <c r="R641" i="38"/>
  <c r="S641" i="38"/>
  <c r="T641" i="38"/>
  <c r="U641" i="38"/>
  <c r="V641" i="38"/>
  <c r="W641" i="38"/>
  <c r="E642" i="38"/>
  <c r="F642" i="38"/>
  <c r="G642" i="38"/>
  <c r="H642" i="38"/>
  <c r="I642" i="38"/>
  <c r="J642" i="38"/>
  <c r="K642" i="38"/>
  <c r="L642" i="38"/>
  <c r="M642" i="38"/>
  <c r="N642" i="38"/>
  <c r="O642" i="38"/>
  <c r="P642" i="38"/>
  <c r="Q642" i="38"/>
  <c r="R642" i="38"/>
  <c r="S642" i="38"/>
  <c r="T642" i="38"/>
  <c r="U642" i="38"/>
  <c r="V642" i="38"/>
  <c r="W642" i="38"/>
  <c r="E643" i="38"/>
  <c r="F643" i="38"/>
  <c r="G643" i="38"/>
  <c r="H643" i="38"/>
  <c r="I643" i="38"/>
  <c r="J643" i="38"/>
  <c r="K643" i="38"/>
  <c r="L643" i="38"/>
  <c r="M643" i="38"/>
  <c r="N643" i="38"/>
  <c r="O643" i="38"/>
  <c r="P643" i="38"/>
  <c r="Q643" i="38"/>
  <c r="R643" i="38"/>
  <c r="S643" i="38"/>
  <c r="T643" i="38"/>
  <c r="U643" i="38"/>
  <c r="V643" i="38"/>
  <c r="W643" i="38"/>
  <c r="E644" i="38"/>
  <c r="F644" i="38"/>
  <c r="G644" i="38"/>
  <c r="H644" i="38"/>
  <c r="I644" i="38"/>
  <c r="J644" i="38"/>
  <c r="K644" i="38"/>
  <c r="L644" i="38"/>
  <c r="M644" i="38"/>
  <c r="N644" i="38"/>
  <c r="O644" i="38"/>
  <c r="P644" i="38"/>
  <c r="Q644" i="38"/>
  <c r="R644" i="38"/>
  <c r="S644" i="38"/>
  <c r="T644" i="38"/>
  <c r="U644" i="38"/>
  <c r="V644" i="38"/>
  <c r="W644" i="38"/>
  <c r="E645" i="38"/>
  <c r="F645" i="38"/>
  <c r="G645" i="38"/>
  <c r="H645" i="38"/>
  <c r="I645" i="38"/>
  <c r="J645" i="38"/>
  <c r="K645" i="38"/>
  <c r="L645" i="38"/>
  <c r="M645" i="38"/>
  <c r="N645" i="38"/>
  <c r="O645" i="38"/>
  <c r="P645" i="38"/>
  <c r="Q645" i="38"/>
  <c r="R645" i="38"/>
  <c r="S645" i="38"/>
  <c r="T645" i="38"/>
  <c r="U645" i="38"/>
  <c r="V645" i="38"/>
  <c r="W645" i="38"/>
  <c r="E646" i="38"/>
  <c r="F646" i="38"/>
  <c r="G646" i="38"/>
  <c r="H646" i="38"/>
  <c r="I646" i="38"/>
  <c r="J646" i="38"/>
  <c r="K646" i="38"/>
  <c r="L646" i="38"/>
  <c r="M646" i="38"/>
  <c r="N646" i="38"/>
  <c r="O646" i="38"/>
  <c r="P646" i="38"/>
  <c r="Q646" i="38"/>
  <c r="R646" i="38"/>
  <c r="S646" i="38"/>
  <c r="T646" i="38"/>
  <c r="U646" i="38"/>
  <c r="V646" i="38"/>
  <c r="W646" i="38"/>
  <c r="E647" i="38"/>
  <c r="F647" i="38"/>
  <c r="G647" i="38"/>
  <c r="H647" i="38"/>
  <c r="I647" i="38"/>
  <c r="J647" i="38"/>
  <c r="K647" i="38"/>
  <c r="L647" i="38"/>
  <c r="M647" i="38"/>
  <c r="N647" i="38"/>
  <c r="O647" i="38"/>
  <c r="P647" i="38"/>
  <c r="Q647" i="38"/>
  <c r="R647" i="38"/>
  <c r="S647" i="38"/>
  <c r="T647" i="38"/>
  <c r="U647" i="38"/>
  <c r="V647" i="38"/>
  <c r="W647" i="38"/>
  <c r="E648" i="38"/>
  <c r="F648" i="38"/>
  <c r="G648" i="38"/>
  <c r="H648" i="38"/>
  <c r="I648" i="38"/>
  <c r="J648" i="38"/>
  <c r="K648" i="38"/>
  <c r="L648" i="38"/>
  <c r="M648" i="38"/>
  <c r="N648" i="38"/>
  <c r="O648" i="38"/>
  <c r="P648" i="38"/>
  <c r="Q648" i="38"/>
  <c r="R648" i="38"/>
  <c r="S648" i="38"/>
  <c r="T648" i="38"/>
  <c r="U648" i="38"/>
  <c r="V648" i="38"/>
  <c r="W648" i="38"/>
  <c r="E649" i="38"/>
  <c r="F649" i="38"/>
  <c r="G649" i="38"/>
  <c r="H649" i="38"/>
  <c r="I649" i="38"/>
  <c r="J649" i="38"/>
  <c r="K649" i="38"/>
  <c r="L649" i="38"/>
  <c r="M649" i="38"/>
  <c r="N649" i="38"/>
  <c r="O649" i="38"/>
  <c r="P649" i="38"/>
  <c r="Q649" i="38"/>
  <c r="R649" i="38"/>
  <c r="S649" i="38"/>
  <c r="T649" i="38"/>
  <c r="U649" i="38"/>
  <c r="V649" i="38"/>
  <c r="W649" i="38"/>
  <c r="E650" i="38"/>
  <c r="F650" i="38"/>
  <c r="G650" i="38"/>
  <c r="H650" i="38"/>
  <c r="I650" i="38"/>
  <c r="J650" i="38"/>
  <c r="K650" i="38"/>
  <c r="L650" i="38"/>
  <c r="M650" i="38"/>
  <c r="N650" i="38"/>
  <c r="O650" i="38"/>
  <c r="P650" i="38"/>
  <c r="Q650" i="38"/>
  <c r="R650" i="38"/>
  <c r="S650" i="38"/>
  <c r="T650" i="38"/>
  <c r="U650" i="38"/>
  <c r="V650" i="38"/>
  <c r="W650" i="38"/>
  <c r="E651" i="38"/>
  <c r="F651" i="38"/>
  <c r="G651" i="38"/>
  <c r="H651" i="38"/>
  <c r="I651" i="38"/>
  <c r="J651" i="38"/>
  <c r="K651" i="38"/>
  <c r="L651" i="38"/>
  <c r="M651" i="38"/>
  <c r="N651" i="38"/>
  <c r="O651" i="38"/>
  <c r="P651" i="38"/>
  <c r="Q651" i="38"/>
  <c r="R651" i="38"/>
  <c r="S651" i="38"/>
  <c r="T651" i="38"/>
  <c r="U651" i="38"/>
  <c r="V651" i="38"/>
  <c r="W651" i="38"/>
  <c r="E652" i="38"/>
  <c r="F652" i="38"/>
  <c r="G652" i="38"/>
  <c r="H652" i="38"/>
  <c r="I652" i="38"/>
  <c r="J652" i="38"/>
  <c r="K652" i="38"/>
  <c r="L652" i="38"/>
  <c r="M652" i="38"/>
  <c r="N652" i="38"/>
  <c r="O652" i="38"/>
  <c r="P652" i="38"/>
  <c r="Q652" i="38"/>
  <c r="R652" i="38"/>
  <c r="S652" i="38"/>
  <c r="T652" i="38"/>
  <c r="U652" i="38"/>
  <c r="V652" i="38"/>
  <c r="W652" i="38"/>
  <c r="E653" i="38"/>
  <c r="F653" i="38"/>
  <c r="G653" i="38"/>
  <c r="H653" i="38"/>
  <c r="I653" i="38"/>
  <c r="J653" i="38"/>
  <c r="K653" i="38"/>
  <c r="L653" i="38"/>
  <c r="M653" i="38"/>
  <c r="N653" i="38"/>
  <c r="O653" i="38"/>
  <c r="P653" i="38"/>
  <c r="Q653" i="38"/>
  <c r="R653" i="38"/>
  <c r="S653" i="38"/>
  <c r="T653" i="38"/>
  <c r="U653" i="38"/>
  <c r="V653" i="38"/>
  <c r="W653" i="38"/>
  <c r="E654" i="38"/>
  <c r="F654" i="38"/>
  <c r="G654" i="38"/>
  <c r="H654" i="38"/>
  <c r="I654" i="38"/>
  <c r="J654" i="38"/>
  <c r="K654" i="38"/>
  <c r="L654" i="38"/>
  <c r="M654" i="38"/>
  <c r="N654" i="38"/>
  <c r="O654" i="38"/>
  <c r="P654" i="38"/>
  <c r="Q654" i="38"/>
  <c r="R654" i="38"/>
  <c r="S654" i="38"/>
  <c r="T654" i="38"/>
  <c r="U654" i="38"/>
  <c r="V654" i="38"/>
  <c r="W654" i="38"/>
  <c r="E655" i="38"/>
  <c r="F655" i="38"/>
  <c r="G655" i="38"/>
  <c r="H655" i="38"/>
  <c r="I655" i="38"/>
  <c r="J655" i="38"/>
  <c r="K655" i="38"/>
  <c r="L655" i="38"/>
  <c r="M655" i="38"/>
  <c r="N655" i="38"/>
  <c r="O655" i="38"/>
  <c r="P655" i="38"/>
  <c r="Q655" i="38"/>
  <c r="R655" i="38"/>
  <c r="S655" i="38"/>
  <c r="T655" i="38"/>
  <c r="U655" i="38"/>
  <c r="V655" i="38"/>
  <c r="W655" i="38"/>
  <c r="E656" i="38"/>
  <c r="F656" i="38"/>
  <c r="G656" i="38"/>
  <c r="H656" i="38"/>
  <c r="I656" i="38"/>
  <c r="J656" i="38"/>
  <c r="K656" i="38"/>
  <c r="L656" i="38"/>
  <c r="M656" i="38"/>
  <c r="N656" i="38"/>
  <c r="O656" i="38"/>
  <c r="P656" i="38"/>
  <c r="Q656" i="38"/>
  <c r="R656" i="38"/>
  <c r="S656" i="38"/>
  <c r="T656" i="38"/>
  <c r="U656" i="38"/>
  <c r="V656" i="38"/>
  <c r="W656" i="38"/>
  <c r="E657" i="38"/>
  <c r="F657" i="38"/>
  <c r="G657" i="38"/>
  <c r="H657" i="38"/>
  <c r="I657" i="38"/>
  <c r="J657" i="38"/>
  <c r="K657" i="38"/>
  <c r="L657" i="38"/>
  <c r="M657" i="38"/>
  <c r="N657" i="38"/>
  <c r="O657" i="38"/>
  <c r="P657" i="38"/>
  <c r="Q657" i="38"/>
  <c r="R657" i="38"/>
  <c r="S657" i="38"/>
  <c r="T657" i="38"/>
  <c r="U657" i="38"/>
  <c r="V657" i="38"/>
  <c r="W657" i="38"/>
  <c r="E658" i="38"/>
  <c r="F658" i="38"/>
  <c r="G658" i="38"/>
  <c r="H658" i="38"/>
  <c r="I658" i="38"/>
  <c r="J658" i="38"/>
  <c r="K658" i="38"/>
  <c r="L658" i="38"/>
  <c r="M658" i="38"/>
  <c r="N658" i="38"/>
  <c r="O658" i="38"/>
  <c r="P658" i="38"/>
  <c r="Q658" i="38"/>
  <c r="R658" i="38"/>
  <c r="S658" i="38"/>
  <c r="T658" i="38"/>
  <c r="U658" i="38"/>
  <c r="V658" i="38"/>
  <c r="W658" i="38"/>
  <c r="E659" i="38"/>
  <c r="F659" i="38"/>
  <c r="G659" i="38"/>
  <c r="H659" i="38"/>
  <c r="I659" i="38"/>
  <c r="J659" i="38"/>
  <c r="K659" i="38"/>
  <c r="L659" i="38"/>
  <c r="M659" i="38"/>
  <c r="N659" i="38"/>
  <c r="O659" i="38"/>
  <c r="P659" i="38"/>
  <c r="Q659" i="38"/>
  <c r="R659" i="38"/>
  <c r="S659" i="38"/>
  <c r="T659" i="38"/>
  <c r="U659" i="38"/>
  <c r="V659" i="38"/>
  <c r="W659" i="38"/>
  <c r="E660" i="38"/>
  <c r="F660" i="38"/>
  <c r="G660" i="38"/>
  <c r="H660" i="38"/>
  <c r="I660" i="38"/>
  <c r="J660" i="38"/>
  <c r="K660" i="38"/>
  <c r="L660" i="38"/>
  <c r="M660" i="38"/>
  <c r="N660" i="38"/>
  <c r="O660" i="38"/>
  <c r="P660" i="38"/>
  <c r="Q660" i="38"/>
  <c r="R660" i="38"/>
  <c r="S660" i="38"/>
  <c r="T660" i="38"/>
  <c r="U660" i="38"/>
  <c r="V660" i="38"/>
  <c r="W660" i="38"/>
  <c r="E661" i="38"/>
  <c r="F661" i="38"/>
  <c r="G661" i="38"/>
  <c r="H661" i="38"/>
  <c r="I661" i="38"/>
  <c r="J661" i="38"/>
  <c r="K661" i="38"/>
  <c r="L661" i="38"/>
  <c r="M661" i="38"/>
  <c r="N661" i="38"/>
  <c r="O661" i="38"/>
  <c r="P661" i="38"/>
  <c r="Q661" i="38"/>
  <c r="R661" i="38"/>
  <c r="S661" i="38"/>
  <c r="T661" i="38"/>
  <c r="U661" i="38"/>
  <c r="V661" i="38"/>
  <c r="W661" i="38"/>
  <c r="E662" i="38"/>
  <c r="F662" i="38"/>
  <c r="G662" i="38"/>
  <c r="H662" i="38"/>
  <c r="I662" i="38"/>
  <c r="J662" i="38"/>
  <c r="K662" i="38"/>
  <c r="L662" i="38"/>
  <c r="M662" i="38"/>
  <c r="N662" i="38"/>
  <c r="O662" i="38"/>
  <c r="P662" i="38"/>
  <c r="Q662" i="38"/>
  <c r="R662" i="38"/>
  <c r="S662" i="38"/>
  <c r="T662" i="38"/>
  <c r="U662" i="38"/>
  <c r="V662" i="38"/>
  <c r="W662" i="38"/>
  <c r="E663" i="38"/>
  <c r="F663" i="38"/>
  <c r="G663" i="38"/>
  <c r="H663" i="38"/>
  <c r="I663" i="38"/>
  <c r="J663" i="38"/>
  <c r="K663" i="38"/>
  <c r="L663" i="38"/>
  <c r="M663" i="38"/>
  <c r="N663" i="38"/>
  <c r="O663" i="38"/>
  <c r="P663" i="38"/>
  <c r="Q663" i="38"/>
  <c r="R663" i="38"/>
  <c r="S663" i="38"/>
  <c r="T663" i="38"/>
  <c r="U663" i="38"/>
  <c r="V663" i="38"/>
  <c r="W663" i="38"/>
  <c r="E664" i="38"/>
  <c r="F664" i="38"/>
  <c r="G664" i="38"/>
  <c r="H664" i="38"/>
  <c r="I664" i="38"/>
  <c r="J664" i="38"/>
  <c r="K664" i="38"/>
  <c r="L664" i="38"/>
  <c r="M664" i="38"/>
  <c r="N664" i="38"/>
  <c r="O664" i="38"/>
  <c r="P664" i="38"/>
  <c r="Q664" i="38"/>
  <c r="R664" i="38"/>
  <c r="S664" i="38"/>
  <c r="T664" i="38"/>
  <c r="U664" i="38"/>
  <c r="V664" i="38"/>
  <c r="W664" i="38"/>
  <c r="E665" i="38"/>
  <c r="F665" i="38"/>
  <c r="G665" i="38"/>
  <c r="H665" i="38"/>
  <c r="I665" i="38"/>
  <c r="J665" i="38"/>
  <c r="K665" i="38"/>
  <c r="L665" i="38"/>
  <c r="M665" i="38"/>
  <c r="N665" i="38"/>
  <c r="O665" i="38"/>
  <c r="P665" i="38"/>
  <c r="Q665" i="38"/>
  <c r="R665" i="38"/>
  <c r="S665" i="38"/>
  <c r="T665" i="38"/>
  <c r="U665" i="38"/>
  <c r="V665" i="38"/>
  <c r="W665" i="38"/>
  <c r="E666" i="38"/>
  <c r="F666" i="38"/>
  <c r="G666" i="38"/>
  <c r="H666" i="38"/>
  <c r="I666" i="38"/>
  <c r="J666" i="38"/>
  <c r="K666" i="38"/>
  <c r="L666" i="38"/>
  <c r="M666" i="38"/>
  <c r="N666" i="38"/>
  <c r="O666" i="38"/>
  <c r="P666" i="38"/>
  <c r="Q666" i="38"/>
  <c r="R666" i="38"/>
  <c r="S666" i="38"/>
  <c r="T666" i="38"/>
  <c r="U666" i="38"/>
  <c r="V666" i="38"/>
  <c r="W666" i="38"/>
  <c r="E667" i="38"/>
  <c r="F667" i="38"/>
  <c r="G667" i="38"/>
  <c r="H667" i="38"/>
  <c r="I667" i="38"/>
  <c r="J667" i="38"/>
  <c r="K667" i="38"/>
  <c r="L667" i="38"/>
  <c r="M667" i="38"/>
  <c r="N667" i="38"/>
  <c r="O667" i="38"/>
  <c r="P667" i="38"/>
  <c r="Q667" i="38"/>
  <c r="R667" i="38"/>
  <c r="S667" i="38"/>
  <c r="T667" i="38"/>
  <c r="U667" i="38"/>
  <c r="V667" i="38"/>
  <c r="W667" i="38"/>
  <c r="E668" i="38"/>
  <c r="F668" i="38"/>
  <c r="G668" i="38"/>
  <c r="H668" i="38"/>
  <c r="I668" i="38"/>
  <c r="J668" i="38"/>
  <c r="K668" i="38"/>
  <c r="L668" i="38"/>
  <c r="M668" i="38"/>
  <c r="N668" i="38"/>
  <c r="O668" i="38"/>
  <c r="P668" i="38"/>
  <c r="Q668" i="38"/>
  <c r="R668" i="38"/>
  <c r="S668" i="38"/>
  <c r="T668" i="38"/>
  <c r="U668" i="38"/>
  <c r="V668" i="38"/>
  <c r="W668" i="38"/>
  <c r="E669" i="38"/>
  <c r="F669" i="38"/>
  <c r="G669" i="38"/>
  <c r="H669" i="38"/>
  <c r="I669" i="38"/>
  <c r="J669" i="38"/>
  <c r="K669" i="38"/>
  <c r="L669" i="38"/>
  <c r="M669" i="38"/>
  <c r="N669" i="38"/>
  <c r="O669" i="38"/>
  <c r="P669" i="38"/>
  <c r="Q669" i="38"/>
  <c r="R669" i="38"/>
  <c r="S669" i="38"/>
  <c r="T669" i="38"/>
  <c r="U669" i="38"/>
  <c r="V669" i="38"/>
  <c r="W669" i="38"/>
  <c r="E670" i="38"/>
  <c r="F670" i="38"/>
  <c r="G670" i="38"/>
  <c r="H670" i="38"/>
  <c r="I670" i="38"/>
  <c r="J670" i="38"/>
  <c r="K670" i="38"/>
  <c r="L670" i="38"/>
  <c r="M670" i="38"/>
  <c r="N670" i="38"/>
  <c r="O670" i="38"/>
  <c r="P670" i="38"/>
  <c r="Q670" i="38"/>
  <c r="R670" i="38"/>
  <c r="S670" i="38"/>
  <c r="T670" i="38"/>
  <c r="U670" i="38"/>
  <c r="V670" i="38"/>
  <c r="W670" i="38"/>
  <c r="E671" i="38"/>
  <c r="F671" i="38"/>
  <c r="G671" i="38"/>
  <c r="H671" i="38"/>
  <c r="I671" i="38"/>
  <c r="J671" i="38"/>
  <c r="K671" i="38"/>
  <c r="L671" i="38"/>
  <c r="M671" i="38"/>
  <c r="N671" i="38"/>
  <c r="O671" i="38"/>
  <c r="P671" i="38"/>
  <c r="Q671" i="38"/>
  <c r="R671" i="38"/>
  <c r="S671" i="38"/>
  <c r="T671" i="38"/>
  <c r="U671" i="38"/>
  <c r="V671" i="38"/>
  <c r="W671" i="38"/>
  <c r="E672" i="38"/>
  <c r="F672" i="38"/>
  <c r="G672" i="38"/>
  <c r="H672" i="38"/>
  <c r="I672" i="38"/>
  <c r="J672" i="38"/>
  <c r="K672" i="38"/>
  <c r="L672" i="38"/>
  <c r="M672" i="38"/>
  <c r="N672" i="38"/>
  <c r="O672" i="38"/>
  <c r="P672" i="38"/>
  <c r="Q672" i="38"/>
  <c r="R672" i="38"/>
  <c r="S672" i="38"/>
  <c r="T672" i="38"/>
  <c r="U672" i="38"/>
  <c r="V672" i="38"/>
  <c r="W672" i="38"/>
  <c r="E673" i="38"/>
  <c r="F673" i="38"/>
  <c r="G673" i="38"/>
  <c r="H673" i="38"/>
  <c r="I673" i="38"/>
  <c r="J673" i="38"/>
  <c r="K673" i="38"/>
  <c r="L673" i="38"/>
  <c r="M673" i="38"/>
  <c r="N673" i="38"/>
  <c r="O673" i="38"/>
  <c r="P673" i="38"/>
  <c r="Q673" i="38"/>
  <c r="R673" i="38"/>
  <c r="S673" i="38"/>
  <c r="T673" i="38"/>
  <c r="U673" i="38"/>
  <c r="V673" i="38"/>
  <c r="W673" i="38"/>
  <c r="E674" i="38"/>
  <c r="F674" i="38"/>
  <c r="G674" i="38"/>
  <c r="H674" i="38"/>
  <c r="I674" i="38"/>
  <c r="J674" i="38"/>
  <c r="K674" i="38"/>
  <c r="L674" i="38"/>
  <c r="M674" i="38"/>
  <c r="N674" i="38"/>
  <c r="O674" i="38"/>
  <c r="P674" i="38"/>
  <c r="Q674" i="38"/>
  <c r="R674" i="38"/>
  <c r="S674" i="38"/>
  <c r="T674" i="38"/>
  <c r="U674" i="38"/>
  <c r="V674" i="38"/>
  <c r="W674" i="38"/>
  <c r="E675" i="38"/>
  <c r="F675" i="38"/>
  <c r="G675" i="38"/>
  <c r="H675" i="38"/>
  <c r="I675" i="38"/>
  <c r="J675" i="38"/>
  <c r="K675" i="38"/>
  <c r="L675" i="38"/>
  <c r="M675" i="38"/>
  <c r="N675" i="38"/>
  <c r="O675" i="38"/>
  <c r="P675" i="38"/>
  <c r="Q675" i="38"/>
  <c r="R675" i="38"/>
  <c r="S675" i="38"/>
  <c r="T675" i="38"/>
  <c r="U675" i="38"/>
  <c r="V675" i="38"/>
  <c r="W675" i="38"/>
  <c r="E676" i="38"/>
  <c r="F676" i="38"/>
  <c r="G676" i="38"/>
  <c r="H676" i="38"/>
  <c r="I676" i="38"/>
  <c r="J676" i="38"/>
  <c r="K676" i="38"/>
  <c r="L676" i="38"/>
  <c r="M676" i="38"/>
  <c r="N676" i="38"/>
  <c r="O676" i="38"/>
  <c r="P676" i="38"/>
  <c r="Q676" i="38"/>
  <c r="R676" i="38"/>
  <c r="S676" i="38"/>
  <c r="T676" i="38"/>
  <c r="U676" i="38"/>
  <c r="V676" i="38"/>
  <c r="W676" i="38"/>
  <c r="E677" i="38"/>
  <c r="F677" i="38"/>
  <c r="G677" i="38"/>
  <c r="H677" i="38"/>
  <c r="I677" i="38"/>
  <c r="J677" i="38"/>
  <c r="K677" i="38"/>
  <c r="L677" i="38"/>
  <c r="M677" i="38"/>
  <c r="N677" i="38"/>
  <c r="O677" i="38"/>
  <c r="P677" i="38"/>
  <c r="Q677" i="38"/>
  <c r="R677" i="38"/>
  <c r="S677" i="38"/>
  <c r="T677" i="38"/>
  <c r="U677" i="38"/>
  <c r="V677" i="38"/>
  <c r="W677" i="38"/>
  <c r="E678" i="38"/>
  <c r="F678" i="38"/>
  <c r="G678" i="38"/>
  <c r="H678" i="38"/>
  <c r="I678" i="38"/>
  <c r="J678" i="38"/>
  <c r="K678" i="38"/>
  <c r="L678" i="38"/>
  <c r="M678" i="38"/>
  <c r="N678" i="38"/>
  <c r="O678" i="38"/>
  <c r="P678" i="38"/>
  <c r="Q678" i="38"/>
  <c r="R678" i="38"/>
  <c r="S678" i="38"/>
  <c r="T678" i="38"/>
  <c r="U678" i="38"/>
  <c r="V678" i="38"/>
  <c r="W678" i="38"/>
  <c r="E679" i="38"/>
  <c r="F679" i="38"/>
  <c r="G679" i="38"/>
  <c r="H679" i="38"/>
  <c r="I679" i="38"/>
  <c r="J679" i="38"/>
  <c r="K679" i="38"/>
  <c r="L679" i="38"/>
  <c r="M679" i="38"/>
  <c r="N679" i="38"/>
  <c r="O679" i="38"/>
  <c r="P679" i="38"/>
  <c r="Q679" i="38"/>
  <c r="R679" i="38"/>
  <c r="S679" i="38"/>
  <c r="T679" i="38"/>
  <c r="U679" i="38"/>
  <c r="V679" i="38"/>
  <c r="W679" i="38"/>
  <c r="E680" i="38"/>
  <c r="F680" i="38"/>
  <c r="G680" i="38"/>
  <c r="H680" i="38"/>
  <c r="I680" i="38"/>
  <c r="J680" i="38"/>
  <c r="K680" i="38"/>
  <c r="L680" i="38"/>
  <c r="M680" i="38"/>
  <c r="N680" i="38"/>
  <c r="O680" i="38"/>
  <c r="P680" i="38"/>
  <c r="Q680" i="38"/>
  <c r="R680" i="38"/>
  <c r="S680" i="38"/>
  <c r="T680" i="38"/>
  <c r="U680" i="38"/>
  <c r="V680" i="38"/>
  <c r="W680" i="38"/>
  <c r="E681" i="38"/>
  <c r="F681" i="38"/>
  <c r="G681" i="38"/>
  <c r="H681" i="38"/>
  <c r="I681" i="38"/>
  <c r="J681" i="38"/>
  <c r="K681" i="38"/>
  <c r="L681" i="38"/>
  <c r="M681" i="38"/>
  <c r="N681" i="38"/>
  <c r="O681" i="38"/>
  <c r="P681" i="38"/>
  <c r="Q681" i="38"/>
  <c r="R681" i="38"/>
  <c r="S681" i="38"/>
  <c r="T681" i="38"/>
  <c r="U681" i="38"/>
  <c r="V681" i="38"/>
  <c r="W681" i="38"/>
  <c r="E682" i="38"/>
  <c r="F682" i="38"/>
  <c r="G682" i="38"/>
  <c r="H682" i="38"/>
  <c r="I682" i="38"/>
  <c r="J682" i="38"/>
  <c r="K682" i="38"/>
  <c r="L682" i="38"/>
  <c r="M682" i="38"/>
  <c r="N682" i="38"/>
  <c r="O682" i="38"/>
  <c r="P682" i="38"/>
  <c r="Q682" i="38"/>
  <c r="R682" i="38"/>
  <c r="S682" i="38"/>
  <c r="T682" i="38"/>
  <c r="U682" i="38"/>
  <c r="V682" i="38"/>
  <c r="W682" i="38"/>
  <c r="E683" i="38"/>
  <c r="F683" i="38"/>
  <c r="G683" i="38"/>
  <c r="H683" i="38"/>
  <c r="I683" i="38"/>
  <c r="J683" i="38"/>
  <c r="K683" i="38"/>
  <c r="L683" i="38"/>
  <c r="M683" i="38"/>
  <c r="N683" i="38"/>
  <c r="O683" i="38"/>
  <c r="P683" i="38"/>
  <c r="Q683" i="38"/>
  <c r="R683" i="38"/>
  <c r="S683" i="38"/>
  <c r="T683" i="38"/>
  <c r="U683" i="38"/>
  <c r="V683" i="38"/>
  <c r="W683" i="38"/>
  <c r="E684" i="38"/>
  <c r="F684" i="38"/>
  <c r="G684" i="38"/>
  <c r="H684" i="38"/>
  <c r="I684" i="38"/>
  <c r="J684" i="38"/>
  <c r="K684" i="38"/>
  <c r="L684" i="38"/>
  <c r="M684" i="38"/>
  <c r="N684" i="38"/>
  <c r="O684" i="38"/>
  <c r="P684" i="38"/>
  <c r="Q684" i="38"/>
  <c r="R684" i="38"/>
  <c r="S684" i="38"/>
  <c r="T684" i="38"/>
  <c r="U684" i="38"/>
  <c r="V684" i="38"/>
  <c r="W684" i="38"/>
  <c r="E685" i="38"/>
  <c r="F685" i="38"/>
  <c r="G685" i="38"/>
  <c r="H685" i="38"/>
  <c r="I685" i="38"/>
  <c r="J685" i="38"/>
  <c r="K685" i="38"/>
  <c r="L685" i="38"/>
  <c r="M685" i="38"/>
  <c r="N685" i="38"/>
  <c r="O685" i="38"/>
  <c r="P685" i="38"/>
  <c r="Q685" i="38"/>
  <c r="R685" i="38"/>
  <c r="S685" i="38"/>
  <c r="T685" i="38"/>
  <c r="U685" i="38"/>
  <c r="V685" i="38"/>
  <c r="W685" i="38"/>
  <c r="E686" i="38"/>
  <c r="F686" i="38"/>
  <c r="G686" i="38"/>
  <c r="H686" i="38"/>
  <c r="I686" i="38"/>
  <c r="J686" i="38"/>
  <c r="K686" i="38"/>
  <c r="L686" i="38"/>
  <c r="M686" i="38"/>
  <c r="N686" i="38"/>
  <c r="O686" i="38"/>
  <c r="P686" i="38"/>
  <c r="Q686" i="38"/>
  <c r="R686" i="38"/>
  <c r="S686" i="38"/>
  <c r="T686" i="38"/>
  <c r="U686" i="38"/>
  <c r="V686" i="38"/>
  <c r="W686" i="38"/>
  <c r="E687" i="38"/>
  <c r="F687" i="38"/>
  <c r="G687" i="38"/>
  <c r="H687" i="38"/>
  <c r="I687" i="38"/>
  <c r="J687" i="38"/>
  <c r="K687" i="38"/>
  <c r="L687" i="38"/>
  <c r="M687" i="38"/>
  <c r="N687" i="38"/>
  <c r="O687" i="38"/>
  <c r="P687" i="38"/>
  <c r="Q687" i="38"/>
  <c r="R687" i="38"/>
  <c r="S687" i="38"/>
  <c r="T687" i="38"/>
  <c r="U687" i="38"/>
  <c r="V687" i="38"/>
  <c r="W687" i="38"/>
  <c r="E688" i="38"/>
  <c r="F688" i="38"/>
  <c r="G688" i="38"/>
  <c r="H688" i="38"/>
  <c r="I688" i="38"/>
  <c r="J688" i="38"/>
  <c r="K688" i="38"/>
  <c r="L688" i="38"/>
  <c r="M688" i="38"/>
  <c r="N688" i="38"/>
  <c r="O688" i="38"/>
  <c r="P688" i="38"/>
  <c r="Q688" i="38"/>
  <c r="R688" i="38"/>
  <c r="S688" i="38"/>
  <c r="T688" i="38"/>
  <c r="U688" i="38"/>
  <c r="V688" i="38"/>
  <c r="W688" i="38"/>
  <c r="E689" i="38"/>
  <c r="F689" i="38"/>
  <c r="G689" i="38"/>
  <c r="H689" i="38"/>
  <c r="I689" i="38"/>
  <c r="J689" i="38"/>
  <c r="K689" i="38"/>
  <c r="L689" i="38"/>
  <c r="M689" i="38"/>
  <c r="N689" i="38"/>
  <c r="O689" i="38"/>
  <c r="P689" i="38"/>
  <c r="Q689" i="38"/>
  <c r="R689" i="38"/>
  <c r="S689" i="38"/>
  <c r="T689" i="38"/>
  <c r="U689" i="38"/>
  <c r="V689" i="38"/>
  <c r="W689" i="38"/>
  <c r="E690" i="38"/>
  <c r="F690" i="38"/>
  <c r="G690" i="38"/>
  <c r="H690" i="38"/>
  <c r="I690" i="38"/>
  <c r="J690" i="38"/>
  <c r="K690" i="38"/>
  <c r="L690" i="38"/>
  <c r="M690" i="38"/>
  <c r="N690" i="38"/>
  <c r="O690" i="38"/>
  <c r="P690" i="38"/>
  <c r="Q690" i="38"/>
  <c r="R690" i="38"/>
  <c r="S690" i="38"/>
  <c r="T690" i="38"/>
  <c r="U690" i="38"/>
  <c r="V690" i="38"/>
  <c r="W690" i="38"/>
  <c r="E691" i="38"/>
  <c r="F691" i="38"/>
  <c r="G691" i="38"/>
  <c r="H691" i="38"/>
  <c r="I691" i="38"/>
  <c r="J691" i="38"/>
  <c r="K691" i="38"/>
  <c r="L691" i="38"/>
  <c r="M691" i="38"/>
  <c r="N691" i="38"/>
  <c r="O691" i="38"/>
  <c r="P691" i="38"/>
  <c r="Q691" i="38"/>
  <c r="R691" i="38"/>
  <c r="S691" i="38"/>
  <c r="T691" i="38"/>
  <c r="U691" i="38"/>
  <c r="V691" i="38"/>
  <c r="W691" i="38"/>
  <c r="E692" i="38"/>
  <c r="F692" i="38"/>
  <c r="G692" i="38"/>
  <c r="H692" i="38"/>
  <c r="I692" i="38"/>
  <c r="J692" i="38"/>
  <c r="K692" i="38"/>
  <c r="L692" i="38"/>
  <c r="M692" i="38"/>
  <c r="N692" i="38"/>
  <c r="O692" i="38"/>
  <c r="P692" i="38"/>
  <c r="Q692" i="38"/>
  <c r="R692" i="38"/>
  <c r="S692" i="38"/>
  <c r="T692" i="38"/>
  <c r="U692" i="38"/>
  <c r="V692" i="38"/>
  <c r="W692" i="38"/>
  <c r="E693" i="38"/>
  <c r="F693" i="38"/>
  <c r="G693" i="38"/>
  <c r="H693" i="38"/>
  <c r="I693" i="38"/>
  <c r="J693" i="38"/>
  <c r="K693" i="38"/>
  <c r="L693" i="38"/>
  <c r="M693" i="38"/>
  <c r="N693" i="38"/>
  <c r="O693" i="38"/>
  <c r="P693" i="38"/>
  <c r="Q693" i="38"/>
  <c r="R693" i="38"/>
  <c r="S693" i="38"/>
  <c r="T693" i="38"/>
  <c r="U693" i="38"/>
  <c r="V693" i="38"/>
  <c r="W693" i="38"/>
  <c r="E694" i="38"/>
  <c r="F694" i="38"/>
  <c r="G694" i="38"/>
  <c r="H694" i="38"/>
  <c r="I694" i="38"/>
  <c r="J694" i="38"/>
  <c r="K694" i="38"/>
  <c r="L694" i="38"/>
  <c r="M694" i="38"/>
  <c r="N694" i="38"/>
  <c r="O694" i="38"/>
  <c r="P694" i="38"/>
  <c r="Q694" i="38"/>
  <c r="R694" i="38"/>
  <c r="S694" i="38"/>
  <c r="T694" i="38"/>
  <c r="U694" i="38"/>
  <c r="V694" i="38"/>
  <c r="W694" i="38"/>
  <c r="E695" i="38"/>
  <c r="F695" i="38"/>
  <c r="G695" i="38"/>
  <c r="H695" i="38"/>
  <c r="I695" i="38"/>
  <c r="J695" i="38"/>
  <c r="K695" i="38"/>
  <c r="L695" i="38"/>
  <c r="M695" i="38"/>
  <c r="N695" i="38"/>
  <c r="O695" i="38"/>
  <c r="P695" i="38"/>
  <c r="Q695" i="38"/>
  <c r="R695" i="38"/>
  <c r="S695" i="38"/>
  <c r="T695" i="38"/>
  <c r="U695" i="38"/>
  <c r="V695" i="38"/>
  <c r="W695" i="38"/>
  <c r="E696" i="38"/>
  <c r="F696" i="38"/>
  <c r="G696" i="38"/>
  <c r="H696" i="38"/>
  <c r="I696" i="38"/>
  <c r="J696" i="38"/>
  <c r="K696" i="38"/>
  <c r="L696" i="38"/>
  <c r="M696" i="38"/>
  <c r="N696" i="38"/>
  <c r="O696" i="38"/>
  <c r="P696" i="38"/>
  <c r="Q696" i="38"/>
  <c r="R696" i="38"/>
  <c r="S696" i="38"/>
  <c r="T696" i="38"/>
  <c r="U696" i="38"/>
  <c r="V696" i="38"/>
  <c r="W696" i="38"/>
  <c r="E697" i="38"/>
  <c r="F697" i="38"/>
  <c r="G697" i="38"/>
  <c r="H697" i="38"/>
  <c r="I697" i="38"/>
  <c r="J697" i="38"/>
  <c r="K697" i="38"/>
  <c r="L697" i="38"/>
  <c r="M697" i="38"/>
  <c r="N697" i="38"/>
  <c r="O697" i="38"/>
  <c r="P697" i="38"/>
  <c r="Q697" i="38"/>
  <c r="R697" i="38"/>
  <c r="S697" i="38"/>
  <c r="T697" i="38"/>
  <c r="U697" i="38"/>
  <c r="V697" i="38"/>
  <c r="W697" i="38"/>
  <c r="E698" i="38"/>
  <c r="F698" i="38"/>
  <c r="G698" i="38"/>
  <c r="H698" i="38"/>
  <c r="I698" i="38"/>
  <c r="J698" i="38"/>
  <c r="K698" i="38"/>
  <c r="L698" i="38"/>
  <c r="M698" i="38"/>
  <c r="N698" i="38"/>
  <c r="O698" i="38"/>
  <c r="P698" i="38"/>
  <c r="Q698" i="38"/>
  <c r="R698" i="38"/>
  <c r="S698" i="38"/>
  <c r="T698" i="38"/>
  <c r="U698" i="38"/>
  <c r="V698" i="38"/>
  <c r="W698" i="38"/>
  <c r="E699" i="38"/>
  <c r="F699" i="38"/>
  <c r="G699" i="38"/>
  <c r="H699" i="38"/>
  <c r="I699" i="38"/>
  <c r="J699" i="38"/>
  <c r="K699" i="38"/>
  <c r="L699" i="38"/>
  <c r="M699" i="38"/>
  <c r="N699" i="38"/>
  <c r="O699" i="38"/>
  <c r="P699" i="38"/>
  <c r="Q699" i="38"/>
  <c r="R699" i="38"/>
  <c r="S699" i="38"/>
  <c r="T699" i="38"/>
  <c r="U699" i="38"/>
  <c r="V699" i="38"/>
  <c r="W699" i="38"/>
  <c r="E700" i="38"/>
  <c r="F700" i="38"/>
  <c r="G700" i="38"/>
  <c r="H700" i="38"/>
  <c r="I700" i="38"/>
  <c r="J700" i="38"/>
  <c r="K700" i="38"/>
  <c r="L700" i="38"/>
  <c r="M700" i="38"/>
  <c r="N700" i="38"/>
  <c r="O700" i="38"/>
  <c r="P700" i="38"/>
  <c r="Q700" i="38"/>
  <c r="R700" i="38"/>
  <c r="S700" i="38"/>
  <c r="T700" i="38"/>
  <c r="U700" i="38"/>
  <c r="V700" i="38"/>
  <c r="W700" i="38"/>
  <c r="E701" i="38"/>
  <c r="F701" i="38"/>
  <c r="G701" i="38"/>
  <c r="H701" i="38"/>
  <c r="I701" i="38"/>
  <c r="J701" i="38"/>
  <c r="K701" i="38"/>
  <c r="L701" i="38"/>
  <c r="M701" i="38"/>
  <c r="N701" i="38"/>
  <c r="O701" i="38"/>
  <c r="P701" i="38"/>
  <c r="Q701" i="38"/>
  <c r="R701" i="38"/>
  <c r="S701" i="38"/>
  <c r="T701" i="38"/>
  <c r="U701" i="38"/>
  <c r="V701" i="38"/>
  <c r="W701" i="38"/>
  <c r="E702" i="38"/>
  <c r="F702" i="38"/>
  <c r="G702" i="38"/>
  <c r="H702" i="38"/>
  <c r="I702" i="38"/>
  <c r="J702" i="38"/>
  <c r="K702" i="38"/>
  <c r="L702" i="38"/>
  <c r="M702" i="38"/>
  <c r="N702" i="38"/>
  <c r="O702" i="38"/>
  <c r="P702" i="38"/>
  <c r="Q702" i="38"/>
  <c r="R702" i="38"/>
  <c r="S702" i="38"/>
  <c r="T702" i="38"/>
  <c r="U702" i="38"/>
  <c r="V702" i="38"/>
  <c r="W702" i="38"/>
  <c r="E703" i="38"/>
  <c r="F703" i="38"/>
  <c r="G703" i="38"/>
  <c r="H703" i="38"/>
  <c r="I703" i="38"/>
  <c r="J703" i="38"/>
  <c r="K703" i="38"/>
  <c r="L703" i="38"/>
  <c r="M703" i="38"/>
  <c r="N703" i="38"/>
  <c r="O703" i="38"/>
  <c r="P703" i="38"/>
  <c r="Q703" i="38"/>
  <c r="R703" i="38"/>
  <c r="S703" i="38"/>
  <c r="T703" i="38"/>
  <c r="U703" i="38"/>
  <c r="V703" i="38"/>
  <c r="W703" i="38"/>
  <c r="E704" i="38"/>
  <c r="F704" i="38"/>
  <c r="G704" i="38"/>
  <c r="H704" i="38"/>
  <c r="I704" i="38"/>
  <c r="J704" i="38"/>
  <c r="K704" i="38"/>
  <c r="L704" i="38"/>
  <c r="M704" i="38"/>
  <c r="N704" i="38"/>
  <c r="O704" i="38"/>
  <c r="P704" i="38"/>
  <c r="Q704" i="38"/>
  <c r="R704" i="38"/>
  <c r="S704" i="38"/>
  <c r="T704" i="38"/>
  <c r="U704" i="38"/>
  <c r="V704" i="38"/>
  <c r="W704" i="38"/>
  <c r="E705" i="38"/>
  <c r="F705" i="38"/>
  <c r="G705" i="38"/>
  <c r="H705" i="38"/>
  <c r="I705" i="38"/>
  <c r="J705" i="38"/>
  <c r="K705" i="38"/>
  <c r="L705" i="38"/>
  <c r="M705" i="38"/>
  <c r="N705" i="38"/>
  <c r="O705" i="38"/>
  <c r="P705" i="38"/>
  <c r="Q705" i="38"/>
  <c r="R705" i="38"/>
  <c r="S705" i="38"/>
  <c r="T705" i="38"/>
  <c r="U705" i="38"/>
  <c r="V705" i="38"/>
  <c r="W705" i="38"/>
  <c r="E706" i="38"/>
  <c r="F706" i="38"/>
  <c r="G706" i="38"/>
  <c r="H706" i="38"/>
  <c r="I706" i="38"/>
  <c r="J706" i="38"/>
  <c r="K706" i="38"/>
  <c r="L706" i="38"/>
  <c r="M706" i="38"/>
  <c r="N706" i="38"/>
  <c r="O706" i="38"/>
  <c r="P706" i="38"/>
  <c r="Q706" i="38"/>
  <c r="R706" i="38"/>
  <c r="S706" i="38"/>
  <c r="T706" i="38"/>
  <c r="U706" i="38"/>
  <c r="V706" i="38"/>
  <c r="W706" i="38"/>
  <c r="E707" i="38"/>
  <c r="F707" i="38"/>
  <c r="G707" i="38"/>
  <c r="H707" i="38"/>
  <c r="I707" i="38"/>
  <c r="J707" i="38"/>
  <c r="K707" i="38"/>
  <c r="L707" i="38"/>
  <c r="M707" i="38"/>
  <c r="N707" i="38"/>
  <c r="O707" i="38"/>
  <c r="P707" i="38"/>
  <c r="Q707" i="38"/>
  <c r="R707" i="38"/>
  <c r="S707" i="38"/>
  <c r="T707" i="38"/>
  <c r="U707" i="38"/>
  <c r="V707" i="38"/>
  <c r="W707" i="38"/>
  <c r="E708" i="38"/>
  <c r="F708" i="38"/>
  <c r="G708" i="38"/>
  <c r="H708" i="38"/>
  <c r="I708" i="38"/>
  <c r="J708" i="38"/>
  <c r="K708" i="38"/>
  <c r="L708" i="38"/>
  <c r="M708" i="38"/>
  <c r="N708" i="38"/>
  <c r="O708" i="38"/>
  <c r="P708" i="38"/>
  <c r="Q708" i="38"/>
  <c r="R708" i="38"/>
  <c r="S708" i="38"/>
  <c r="T708" i="38"/>
  <c r="U708" i="38"/>
  <c r="V708" i="38"/>
  <c r="W708" i="38"/>
  <c r="E709" i="38"/>
  <c r="F709" i="38"/>
  <c r="G709" i="38"/>
  <c r="H709" i="38"/>
  <c r="I709" i="38"/>
  <c r="J709" i="38"/>
  <c r="K709" i="38"/>
  <c r="L709" i="38"/>
  <c r="M709" i="38"/>
  <c r="N709" i="38"/>
  <c r="O709" i="38"/>
  <c r="P709" i="38"/>
  <c r="Q709" i="38"/>
  <c r="R709" i="38"/>
  <c r="S709" i="38"/>
  <c r="T709" i="38"/>
  <c r="U709" i="38"/>
  <c r="V709" i="38"/>
  <c r="W709" i="38"/>
  <c r="E710" i="38"/>
  <c r="F710" i="38"/>
  <c r="G710" i="38"/>
  <c r="H710" i="38"/>
  <c r="I710" i="38"/>
  <c r="J710" i="38"/>
  <c r="K710" i="38"/>
  <c r="L710" i="38"/>
  <c r="M710" i="38"/>
  <c r="N710" i="38"/>
  <c r="O710" i="38"/>
  <c r="P710" i="38"/>
  <c r="Q710" i="38"/>
  <c r="R710" i="38"/>
  <c r="S710" i="38"/>
  <c r="T710" i="38"/>
  <c r="U710" i="38"/>
  <c r="V710" i="38"/>
  <c r="W710" i="38"/>
  <c r="E711" i="38"/>
  <c r="F711" i="38"/>
  <c r="G711" i="38"/>
  <c r="H711" i="38"/>
  <c r="I711" i="38"/>
  <c r="J711" i="38"/>
  <c r="K711" i="38"/>
  <c r="L711" i="38"/>
  <c r="M711" i="38"/>
  <c r="N711" i="38"/>
  <c r="O711" i="38"/>
  <c r="P711" i="38"/>
  <c r="Q711" i="38"/>
  <c r="R711" i="38"/>
  <c r="S711" i="38"/>
  <c r="T711" i="38"/>
  <c r="U711" i="38"/>
  <c r="V711" i="38"/>
  <c r="W711" i="38"/>
  <c r="E712" i="38"/>
  <c r="F712" i="38"/>
  <c r="G712" i="38"/>
  <c r="H712" i="38"/>
  <c r="I712" i="38"/>
  <c r="J712" i="38"/>
  <c r="K712" i="38"/>
  <c r="L712" i="38"/>
  <c r="M712" i="38"/>
  <c r="N712" i="38"/>
  <c r="O712" i="38"/>
  <c r="P712" i="38"/>
  <c r="Q712" i="38"/>
  <c r="R712" i="38"/>
  <c r="S712" i="38"/>
  <c r="T712" i="38"/>
  <c r="U712" i="38"/>
  <c r="V712" i="38"/>
  <c r="W712" i="38"/>
  <c r="E713" i="38"/>
  <c r="F713" i="38"/>
  <c r="G713" i="38"/>
  <c r="H713" i="38"/>
  <c r="I713" i="38"/>
  <c r="J713" i="38"/>
  <c r="K713" i="38"/>
  <c r="L713" i="38"/>
  <c r="M713" i="38"/>
  <c r="N713" i="38"/>
  <c r="O713" i="38"/>
  <c r="P713" i="38"/>
  <c r="Q713" i="38"/>
  <c r="R713" i="38"/>
  <c r="S713" i="38"/>
  <c r="T713" i="38"/>
  <c r="U713" i="38"/>
  <c r="V713" i="38"/>
  <c r="W713" i="38"/>
  <c r="E714" i="38"/>
  <c r="F714" i="38"/>
  <c r="G714" i="38"/>
  <c r="H714" i="38"/>
  <c r="I714" i="38"/>
  <c r="J714" i="38"/>
  <c r="K714" i="38"/>
  <c r="L714" i="38"/>
  <c r="M714" i="38"/>
  <c r="N714" i="38"/>
  <c r="O714" i="38"/>
  <c r="P714" i="38"/>
  <c r="Q714" i="38"/>
  <c r="R714" i="38"/>
  <c r="S714" i="38"/>
  <c r="T714" i="38"/>
  <c r="U714" i="38"/>
  <c r="V714" i="38"/>
  <c r="W714" i="38"/>
  <c r="E715" i="38"/>
  <c r="F715" i="38"/>
  <c r="G715" i="38"/>
  <c r="H715" i="38"/>
  <c r="I715" i="38"/>
  <c r="J715" i="38"/>
  <c r="K715" i="38"/>
  <c r="L715" i="38"/>
  <c r="M715" i="38"/>
  <c r="N715" i="38"/>
  <c r="O715" i="38"/>
  <c r="P715" i="38"/>
  <c r="Q715" i="38"/>
  <c r="R715" i="38"/>
  <c r="S715" i="38"/>
  <c r="T715" i="38"/>
  <c r="U715" i="38"/>
  <c r="V715" i="38"/>
  <c r="W715" i="38"/>
  <c r="E716" i="38"/>
  <c r="F716" i="38"/>
  <c r="G716" i="38"/>
  <c r="H716" i="38"/>
  <c r="I716" i="38"/>
  <c r="J716" i="38"/>
  <c r="K716" i="38"/>
  <c r="L716" i="38"/>
  <c r="M716" i="38"/>
  <c r="N716" i="38"/>
  <c r="O716" i="38"/>
  <c r="P716" i="38"/>
  <c r="Q716" i="38"/>
  <c r="R716" i="38"/>
  <c r="S716" i="38"/>
  <c r="T716" i="38"/>
  <c r="U716" i="38"/>
  <c r="V716" i="38"/>
  <c r="W716" i="38"/>
  <c r="E717" i="38"/>
  <c r="F717" i="38"/>
  <c r="G717" i="38"/>
  <c r="H717" i="38"/>
  <c r="I717" i="38"/>
  <c r="J717" i="38"/>
  <c r="K717" i="38"/>
  <c r="L717" i="38"/>
  <c r="M717" i="38"/>
  <c r="N717" i="38"/>
  <c r="O717" i="38"/>
  <c r="P717" i="38"/>
  <c r="Q717" i="38"/>
  <c r="R717" i="38"/>
  <c r="S717" i="38"/>
  <c r="T717" i="38"/>
  <c r="U717" i="38"/>
  <c r="V717" i="38"/>
  <c r="W717" i="38"/>
  <c r="E718" i="38"/>
  <c r="F718" i="38"/>
  <c r="G718" i="38"/>
  <c r="H718" i="38"/>
  <c r="I718" i="38"/>
  <c r="J718" i="38"/>
  <c r="K718" i="38"/>
  <c r="L718" i="38"/>
  <c r="M718" i="38"/>
  <c r="N718" i="38"/>
  <c r="O718" i="38"/>
  <c r="P718" i="38"/>
  <c r="Q718" i="38"/>
  <c r="R718" i="38"/>
  <c r="S718" i="38"/>
  <c r="T718" i="38"/>
  <c r="U718" i="38"/>
  <c r="V718" i="38"/>
  <c r="W718" i="38"/>
  <c r="E719" i="38"/>
  <c r="F719" i="38"/>
  <c r="G719" i="38"/>
  <c r="H719" i="38"/>
  <c r="I719" i="38"/>
  <c r="J719" i="38"/>
  <c r="K719" i="38"/>
  <c r="L719" i="38"/>
  <c r="M719" i="38"/>
  <c r="N719" i="38"/>
  <c r="O719" i="38"/>
  <c r="P719" i="38"/>
  <c r="Q719" i="38"/>
  <c r="R719" i="38"/>
  <c r="S719" i="38"/>
  <c r="T719" i="38"/>
  <c r="U719" i="38"/>
  <c r="V719" i="38"/>
  <c r="W719" i="38"/>
  <c r="E720" i="38"/>
  <c r="F720" i="38"/>
  <c r="G720" i="38"/>
  <c r="H720" i="38"/>
  <c r="I720" i="38"/>
  <c r="J720" i="38"/>
  <c r="K720" i="38"/>
  <c r="L720" i="38"/>
  <c r="M720" i="38"/>
  <c r="N720" i="38"/>
  <c r="O720" i="38"/>
  <c r="P720" i="38"/>
  <c r="Q720" i="38"/>
  <c r="R720" i="38"/>
  <c r="S720" i="38"/>
  <c r="T720" i="38"/>
  <c r="U720" i="38"/>
  <c r="V720" i="38"/>
  <c r="W720" i="38"/>
  <c r="E721" i="38"/>
  <c r="F721" i="38"/>
  <c r="G721" i="38"/>
  <c r="H721" i="38"/>
  <c r="I721" i="38"/>
  <c r="J721" i="38"/>
  <c r="K721" i="38"/>
  <c r="L721" i="38"/>
  <c r="M721" i="38"/>
  <c r="N721" i="38"/>
  <c r="O721" i="38"/>
  <c r="P721" i="38"/>
  <c r="Q721" i="38"/>
  <c r="R721" i="38"/>
  <c r="S721" i="38"/>
  <c r="T721" i="38"/>
  <c r="U721" i="38"/>
  <c r="V721" i="38"/>
  <c r="W721" i="38"/>
  <c r="E722" i="38"/>
  <c r="F722" i="38"/>
  <c r="G722" i="38"/>
  <c r="H722" i="38"/>
  <c r="I722" i="38"/>
  <c r="J722" i="38"/>
  <c r="K722" i="38"/>
  <c r="L722" i="38"/>
  <c r="M722" i="38"/>
  <c r="N722" i="38"/>
  <c r="O722" i="38"/>
  <c r="P722" i="38"/>
  <c r="Q722" i="38"/>
  <c r="R722" i="38"/>
  <c r="S722" i="38"/>
  <c r="T722" i="38"/>
  <c r="U722" i="38"/>
  <c r="V722" i="38"/>
  <c r="W722" i="38"/>
  <c r="E723" i="38"/>
  <c r="F723" i="38"/>
  <c r="G723" i="38"/>
  <c r="H723" i="38"/>
  <c r="I723" i="38"/>
  <c r="J723" i="38"/>
  <c r="K723" i="38"/>
  <c r="L723" i="38"/>
  <c r="M723" i="38"/>
  <c r="N723" i="38"/>
  <c r="O723" i="38"/>
  <c r="P723" i="38"/>
  <c r="Q723" i="38"/>
  <c r="R723" i="38"/>
  <c r="S723" i="38"/>
  <c r="T723" i="38"/>
  <c r="U723" i="38"/>
  <c r="V723" i="38"/>
  <c r="W723" i="38"/>
  <c r="E724" i="38"/>
  <c r="F724" i="38"/>
  <c r="G724" i="38"/>
  <c r="H724" i="38"/>
  <c r="I724" i="38"/>
  <c r="J724" i="38"/>
  <c r="K724" i="38"/>
  <c r="L724" i="38"/>
  <c r="M724" i="38"/>
  <c r="N724" i="38"/>
  <c r="O724" i="38"/>
  <c r="P724" i="38"/>
  <c r="Q724" i="38"/>
  <c r="R724" i="38"/>
  <c r="S724" i="38"/>
  <c r="T724" i="38"/>
  <c r="U724" i="38"/>
  <c r="V724" i="38"/>
  <c r="W724" i="38"/>
  <c r="E725" i="38"/>
  <c r="F725" i="38"/>
  <c r="G725" i="38"/>
  <c r="H725" i="38"/>
  <c r="I725" i="38"/>
  <c r="J725" i="38"/>
  <c r="K725" i="38"/>
  <c r="L725" i="38"/>
  <c r="M725" i="38"/>
  <c r="N725" i="38"/>
  <c r="O725" i="38"/>
  <c r="P725" i="38"/>
  <c r="Q725" i="38"/>
  <c r="R725" i="38"/>
  <c r="S725" i="38"/>
  <c r="T725" i="38"/>
  <c r="U725" i="38"/>
  <c r="V725" i="38"/>
  <c r="W725" i="38"/>
  <c r="E726" i="38"/>
  <c r="F726" i="38"/>
  <c r="G726" i="38"/>
  <c r="H726" i="38"/>
  <c r="I726" i="38"/>
  <c r="J726" i="38"/>
  <c r="K726" i="38"/>
  <c r="L726" i="38"/>
  <c r="M726" i="38"/>
  <c r="N726" i="38"/>
  <c r="O726" i="38"/>
  <c r="P726" i="38"/>
  <c r="Q726" i="38"/>
  <c r="R726" i="38"/>
  <c r="S726" i="38"/>
  <c r="T726" i="38"/>
  <c r="U726" i="38"/>
  <c r="V726" i="38"/>
  <c r="W726" i="38"/>
  <c r="E727" i="38"/>
  <c r="F727" i="38"/>
  <c r="G727" i="38"/>
  <c r="H727" i="38"/>
  <c r="I727" i="38"/>
  <c r="J727" i="38"/>
  <c r="K727" i="38"/>
  <c r="L727" i="38"/>
  <c r="M727" i="38"/>
  <c r="N727" i="38"/>
  <c r="O727" i="38"/>
  <c r="P727" i="38"/>
  <c r="Q727" i="38"/>
  <c r="R727" i="38"/>
  <c r="S727" i="38"/>
  <c r="T727" i="38"/>
  <c r="U727" i="38"/>
  <c r="V727" i="38"/>
  <c r="W727" i="38"/>
  <c r="E728" i="38"/>
  <c r="F728" i="38"/>
  <c r="G728" i="38"/>
  <c r="H728" i="38"/>
  <c r="I728" i="38"/>
  <c r="J728" i="38"/>
  <c r="K728" i="38"/>
  <c r="L728" i="38"/>
  <c r="M728" i="38"/>
  <c r="N728" i="38"/>
  <c r="O728" i="38"/>
  <c r="P728" i="38"/>
  <c r="Q728" i="38"/>
  <c r="R728" i="38"/>
  <c r="S728" i="38"/>
  <c r="T728" i="38"/>
  <c r="U728" i="38"/>
  <c r="V728" i="38"/>
  <c r="W728" i="38"/>
  <c r="E729" i="38"/>
  <c r="F729" i="38"/>
  <c r="G729" i="38"/>
  <c r="H729" i="38"/>
  <c r="I729" i="38"/>
  <c r="J729" i="38"/>
  <c r="K729" i="38"/>
  <c r="L729" i="38"/>
  <c r="M729" i="38"/>
  <c r="N729" i="38"/>
  <c r="O729" i="38"/>
  <c r="P729" i="38"/>
  <c r="Q729" i="38"/>
  <c r="R729" i="38"/>
  <c r="S729" i="38"/>
  <c r="T729" i="38"/>
  <c r="U729" i="38"/>
  <c r="V729" i="38"/>
  <c r="W729" i="38"/>
  <c r="E730" i="38"/>
  <c r="F730" i="38"/>
  <c r="G730" i="38"/>
  <c r="H730" i="38"/>
  <c r="I730" i="38"/>
  <c r="J730" i="38"/>
  <c r="K730" i="38"/>
  <c r="L730" i="38"/>
  <c r="M730" i="38"/>
  <c r="N730" i="38"/>
  <c r="O730" i="38"/>
  <c r="P730" i="38"/>
  <c r="Q730" i="38"/>
  <c r="R730" i="38"/>
  <c r="S730" i="38"/>
  <c r="T730" i="38"/>
  <c r="U730" i="38"/>
  <c r="V730" i="38"/>
  <c r="W730" i="38"/>
  <c r="E731" i="38"/>
  <c r="F731" i="38"/>
  <c r="G731" i="38"/>
  <c r="H731" i="38"/>
  <c r="I731" i="38"/>
  <c r="J731" i="38"/>
  <c r="K731" i="38"/>
  <c r="L731" i="38"/>
  <c r="M731" i="38"/>
  <c r="N731" i="38"/>
  <c r="O731" i="38"/>
  <c r="P731" i="38"/>
  <c r="Q731" i="38"/>
  <c r="R731" i="38"/>
  <c r="S731" i="38"/>
  <c r="T731" i="38"/>
  <c r="U731" i="38"/>
  <c r="V731" i="38"/>
  <c r="W731" i="38"/>
  <c r="E732" i="38"/>
  <c r="F732" i="38"/>
  <c r="G732" i="38"/>
  <c r="H732" i="38"/>
  <c r="I732" i="38"/>
  <c r="J732" i="38"/>
  <c r="K732" i="38"/>
  <c r="L732" i="38"/>
  <c r="M732" i="38"/>
  <c r="N732" i="38"/>
  <c r="O732" i="38"/>
  <c r="P732" i="38"/>
  <c r="Q732" i="38"/>
  <c r="R732" i="38"/>
  <c r="S732" i="38"/>
  <c r="T732" i="38"/>
  <c r="U732" i="38"/>
  <c r="V732" i="38"/>
  <c r="W732" i="38"/>
  <c r="E733" i="38"/>
  <c r="F733" i="38"/>
  <c r="G733" i="38"/>
  <c r="H733" i="38"/>
  <c r="I733" i="38"/>
  <c r="J733" i="38"/>
  <c r="K733" i="38"/>
  <c r="L733" i="38"/>
  <c r="M733" i="38"/>
  <c r="N733" i="38"/>
  <c r="O733" i="38"/>
  <c r="P733" i="38"/>
  <c r="Q733" i="38"/>
  <c r="R733" i="38"/>
  <c r="S733" i="38"/>
  <c r="T733" i="38"/>
  <c r="U733" i="38"/>
  <c r="V733" i="38"/>
  <c r="W733" i="38"/>
  <c r="E734" i="38"/>
  <c r="F734" i="38"/>
  <c r="G734" i="38"/>
  <c r="H734" i="38"/>
  <c r="I734" i="38"/>
  <c r="J734" i="38"/>
  <c r="K734" i="38"/>
  <c r="L734" i="38"/>
  <c r="M734" i="38"/>
  <c r="N734" i="38"/>
  <c r="O734" i="38"/>
  <c r="P734" i="38"/>
  <c r="Q734" i="38"/>
  <c r="R734" i="38"/>
  <c r="S734" i="38"/>
  <c r="T734" i="38"/>
  <c r="U734" i="38"/>
  <c r="V734" i="38"/>
  <c r="W734" i="38"/>
  <c r="E735" i="38"/>
  <c r="F735" i="38"/>
  <c r="G735" i="38"/>
  <c r="H735" i="38"/>
  <c r="I735" i="38"/>
  <c r="J735" i="38"/>
  <c r="K735" i="38"/>
  <c r="L735" i="38"/>
  <c r="M735" i="38"/>
  <c r="N735" i="38"/>
  <c r="O735" i="38"/>
  <c r="P735" i="38"/>
  <c r="Q735" i="38"/>
  <c r="R735" i="38"/>
  <c r="S735" i="38"/>
  <c r="T735" i="38"/>
  <c r="U735" i="38"/>
  <c r="V735" i="38"/>
  <c r="W735" i="38"/>
  <c r="E736" i="38"/>
  <c r="F736" i="38"/>
  <c r="G736" i="38"/>
  <c r="H736" i="38"/>
  <c r="I736" i="38"/>
  <c r="J736" i="38"/>
  <c r="K736" i="38"/>
  <c r="L736" i="38"/>
  <c r="M736" i="38"/>
  <c r="N736" i="38"/>
  <c r="O736" i="38"/>
  <c r="P736" i="38"/>
  <c r="Q736" i="38"/>
  <c r="R736" i="38"/>
  <c r="S736" i="38"/>
  <c r="T736" i="38"/>
  <c r="U736" i="38"/>
  <c r="V736" i="38"/>
  <c r="W736" i="38"/>
  <c r="E737" i="38"/>
  <c r="F737" i="38"/>
  <c r="G737" i="38"/>
  <c r="H737" i="38"/>
  <c r="I737" i="38"/>
  <c r="J737" i="38"/>
  <c r="K737" i="38"/>
  <c r="L737" i="38"/>
  <c r="M737" i="38"/>
  <c r="N737" i="38"/>
  <c r="O737" i="38"/>
  <c r="P737" i="38"/>
  <c r="Q737" i="38"/>
  <c r="R737" i="38"/>
  <c r="S737" i="38"/>
  <c r="T737" i="38"/>
  <c r="U737" i="38"/>
  <c r="V737" i="38"/>
  <c r="W737" i="38"/>
  <c r="E738" i="38"/>
  <c r="F738" i="38"/>
  <c r="G738" i="38"/>
  <c r="H738" i="38"/>
  <c r="I738" i="38"/>
  <c r="J738" i="38"/>
  <c r="K738" i="38"/>
  <c r="L738" i="38"/>
  <c r="M738" i="38"/>
  <c r="N738" i="38"/>
  <c r="O738" i="38"/>
  <c r="P738" i="38"/>
  <c r="Q738" i="38"/>
  <c r="R738" i="38"/>
  <c r="S738" i="38"/>
  <c r="T738" i="38"/>
  <c r="U738" i="38"/>
  <c r="V738" i="38"/>
  <c r="W738" i="38"/>
  <c r="E739" i="38"/>
  <c r="F739" i="38"/>
  <c r="G739" i="38"/>
  <c r="H739" i="38"/>
  <c r="I739" i="38"/>
  <c r="J739" i="38"/>
  <c r="K739" i="38"/>
  <c r="L739" i="38"/>
  <c r="M739" i="38"/>
  <c r="N739" i="38"/>
  <c r="O739" i="38"/>
  <c r="P739" i="38"/>
  <c r="Q739" i="38"/>
  <c r="R739" i="38"/>
  <c r="S739" i="38"/>
  <c r="T739" i="38"/>
  <c r="U739" i="38"/>
  <c r="V739" i="38"/>
  <c r="W739" i="38"/>
  <c r="E740" i="38"/>
  <c r="F740" i="38"/>
  <c r="G740" i="38"/>
  <c r="H740" i="38"/>
  <c r="I740" i="38"/>
  <c r="J740" i="38"/>
  <c r="K740" i="38"/>
  <c r="L740" i="38"/>
  <c r="M740" i="38"/>
  <c r="N740" i="38"/>
  <c r="O740" i="38"/>
  <c r="P740" i="38"/>
  <c r="Q740" i="38"/>
  <c r="R740" i="38"/>
  <c r="S740" i="38"/>
  <c r="T740" i="38"/>
  <c r="U740" i="38"/>
  <c r="V740" i="38"/>
  <c r="W740" i="38"/>
  <c r="E741" i="38"/>
  <c r="F741" i="38"/>
  <c r="G741" i="38"/>
  <c r="H741" i="38"/>
  <c r="I741" i="38"/>
  <c r="J741" i="38"/>
  <c r="K741" i="38"/>
  <c r="L741" i="38"/>
  <c r="M741" i="38"/>
  <c r="N741" i="38"/>
  <c r="O741" i="38"/>
  <c r="P741" i="38"/>
  <c r="Q741" i="38"/>
  <c r="R741" i="38"/>
  <c r="S741" i="38"/>
  <c r="T741" i="38"/>
  <c r="U741" i="38"/>
  <c r="V741" i="38"/>
  <c r="W741" i="38"/>
  <c r="E742" i="38"/>
  <c r="F742" i="38"/>
  <c r="G742" i="38"/>
  <c r="H742" i="38"/>
  <c r="I742" i="38"/>
  <c r="J742" i="38"/>
  <c r="K742" i="38"/>
  <c r="L742" i="38"/>
  <c r="M742" i="38"/>
  <c r="N742" i="38"/>
  <c r="O742" i="38"/>
  <c r="P742" i="38"/>
  <c r="Q742" i="38"/>
  <c r="R742" i="38"/>
  <c r="S742" i="38"/>
  <c r="T742" i="38"/>
  <c r="U742" i="38"/>
  <c r="V742" i="38"/>
  <c r="W742" i="38"/>
  <c r="E743" i="38"/>
  <c r="F743" i="38"/>
  <c r="G743" i="38"/>
  <c r="H743" i="38"/>
  <c r="I743" i="38"/>
  <c r="J743" i="38"/>
  <c r="K743" i="38"/>
  <c r="L743" i="38"/>
  <c r="M743" i="38"/>
  <c r="N743" i="38"/>
  <c r="O743" i="38"/>
  <c r="P743" i="38"/>
  <c r="Q743" i="38"/>
  <c r="R743" i="38"/>
  <c r="S743" i="38"/>
  <c r="T743" i="38"/>
  <c r="U743" i="38"/>
  <c r="V743" i="38"/>
  <c r="W743" i="38"/>
  <c r="E744" i="38"/>
  <c r="F744" i="38"/>
  <c r="G744" i="38"/>
  <c r="H744" i="38"/>
  <c r="I744" i="38"/>
  <c r="J744" i="38"/>
  <c r="K744" i="38"/>
  <c r="L744" i="38"/>
  <c r="M744" i="38"/>
  <c r="N744" i="38"/>
  <c r="O744" i="38"/>
  <c r="P744" i="38"/>
  <c r="Q744" i="38"/>
  <c r="R744" i="38"/>
  <c r="S744" i="38"/>
  <c r="T744" i="38"/>
  <c r="U744" i="38"/>
  <c r="V744" i="38"/>
  <c r="W744" i="38"/>
  <c r="E745" i="38"/>
  <c r="F745" i="38"/>
  <c r="G745" i="38"/>
  <c r="H745" i="38"/>
  <c r="I745" i="38"/>
  <c r="J745" i="38"/>
  <c r="K745" i="38"/>
  <c r="L745" i="38"/>
  <c r="M745" i="38"/>
  <c r="N745" i="38"/>
  <c r="O745" i="38"/>
  <c r="P745" i="38"/>
  <c r="Q745" i="38"/>
  <c r="R745" i="38"/>
  <c r="S745" i="38"/>
  <c r="T745" i="38"/>
  <c r="U745" i="38"/>
  <c r="V745" i="38"/>
  <c r="W745" i="38"/>
  <c r="E746" i="38"/>
  <c r="F746" i="38"/>
  <c r="G746" i="38"/>
  <c r="H746" i="38"/>
  <c r="I746" i="38"/>
  <c r="J746" i="38"/>
  <c r="K746" i="38"/>
  <c r="L746" i="38"/>
  <c r="M746" i="38"/>
  <c r="N746" i="38"/>
  <c r="O746" i="38"/>
  <c r="P746" i="38"/>
  <c r="Q746" i="38"/>
  <c r="R746" i="38"/>
  <c r="S746" i="38"/>
  <c r="T746" i="38"/>
  <c r="U746" i="38"/>
  <c r="V746" i="38"/>
  <c r="W746" i="38"/>
  <c r="E747" i="38"/>
  <c r="F747" i="38"/>
  <c r="G747" i="38"/>
  <c r="H747" i="38"/>
  <c r="I747" i="38"/>
  <c r="J747" i="38"/>
  <c r="K747" i="38"/>
  <c r="L747" i="38"/>
  <c r="M747" i="38"/>
  <c r="N747" i="38"/>
  <c r="O747" i="38"/>
  <c r="P747" i="38"/>
  <c r="Q747" i="38"/>
  <c r="R747" i="38"/>
  <c r="S747" i="38"/>
  <c r="T747" i="38"/>
  <c r="U747" i="38"/>
  <c r="V747" i="38"/>
  <c r="W747" i="38"/>
  <c r="E748" i="38"/>
  <c r="F748" i="38"/>
  <c r="G748" i="38"/>
  <c r="H748" i="38"/>
  <c r="I748" i="38"/>
  <c r="J748" i="38"/>
  <c r="K748" i="38"/>
  <c r="L748" i="38"/>
  <c r="M748" i="38"/>
  <c r="N748" i="38"/>
  <c r="O748" i="38"/>
  <c r="P748" i="38"/>
  <c r="Q748" i="38"/>
  <c r="R748" i="38"/>
  <c r="S748" i="38"/>
  <c r="T748" i="38"/>
  <c r="U748" i="38"/>
  <c r="V748" i="38"/>
  <c r="W748" i="38"/>
  <c r="E749" i="38"/>
  <c r="F749" i="38"/>
  <c r="G749" i="38"/>
  <c r="H749" i="38"/>
  <c r="I749" i="38"/>
  <c r="J749" i="38"/>
  <c r="K749" i="38"/>
  <c r="L749" i="38"/>
  <c r="M749" i="38"/>
  <c r="N749" i="38"/>
  <c r="O749" i="38"/>
  <c r="P749" i="38"/>
  <c r="Q749" i="38"/>
  <c r="R749" i="38"/>
  <c r="S749" i="38"/>
  <c r="T749" i="38"/>
  <c r="U749" i="38"/>
  <c r="V749" i="38"/>
  <c r="W749" i="38"/>
  <c r="E750" i="38"/>
  <c r="F750" i="38"/>
  <c r="G750" i="38"/>
  <c r="H750" i="38"/>
  <c r="I750" i="38"/>
  <c r="J750" i="38"/>
  <c r="K750" i="38"/>
  <c r="L750" i="38"/>
  <c r="M750" i="38"/>
  <c r="N750" i="38"/>
  <c r="O750" i="38"/>
  <c r="P750" i="38"/>
  <c r="Q750" i="38"/>
  <c r="R750" i="38"/>
  <c r="S750" i="38"/>
  <c r="T750" i="38"/>
  <c r="U750" i="38"/>
  <c r="V750" i="38"/>
  <c r="W750" i="38"/>
  <c r="E751" i="38"/>
  <c r="F751" i="38"/>
  <c r="G751" i="38"/>
  <c r="H751" i="38"/>
  <c r="I751" i="38"/>
  <c r="J751" i="38"/>
  <c r="K751" i="38"/>
  <c r="L751" i="38"/>
  <c r="M751" i="38"/>
  <c r="N751" i="38"/>
  <c r="O751" i="38"/>
  <c r="P751" i="38"/>
  <c r="Q751" i="38"/>
  <c r="R751" i="38"/>
  <c r="S751" i="38"/>
  <c r="T751" i="38"/>
  <c r="U751" i="38"/>
  <c r="V751" i="38"/>
  <c r="W751" i="38"/>
  <c r="E752" i="38"/>
  <c r="F752" i="38"/>
  <c r="G752" i="38"/>
  <c r="H752" i="38"/>
  <c r="I752" i="38"/>
  <c r="J752" i="38"/>
  <c r="K752" i="38"/>
  <c r="L752" i="38"/>
  <c r="M752" i="38"/>
  <c r="N752" i="38"/>
  <c r="O752" i="38"/>
  <c r="P752" i="38"/>
  <c r="Q752" i="38"/>
  <c r="R752" i="38"/>
  <c r="S752" i="38"/>
  <c r="T752" i="38"/>
  <c r="U752" i="38"/>
  <c r="V752" i="38"/>
  <c r="W752" i="38"/>
  <c r="E753" i="38"/>
  <c r="F753" i="38"/>
  <c r="G753" i="38"/>
  <c r="H753" i="38"/>
  <c r="I753" i="38"/>
  <c r="J753" i="38"/>
  <c r="K753" i="38"/>
  <c r="L753" i="38"/>
  <c r="M753" i="38"/>
  <c r="N753" i="38"/>
  <c r="O753" i="38"/>
  <c r="P753" i="38"/>
  <c r="Q753" i="38"/>
  <c r="R753" i="38"/>
  <c r="S753" i="38"/>
  <c r="T753" i="38"/>
  <c r="U753" i="38"/>
  <c r="V753" i="38"/>
  <c r="W753" i="38"/>
  <c r="E754" i="38"/>
  <c r="F754" i="38"/>
  <c r="G754" i="38"/>
  <c r="H754" i="38"/>
  <c r="I754" i="38"/>
  <c r="J754" i="38"/>
  <c r="K754" i="38"/>
  <c r="L754" i="38"/>
  <c r="M754" i="38"/>
  <c r="N754" i="38"/>
  <c r="O754" i="38"/>
  <c r="P754" i="38"/>
  <c r="Q754" i="38"/>
  <c r="R754" i="38"/>
  <c r="S754" i="38"/>
  <c r="T754" i="38"/>
  <c r="U754" i="38"/>
  <c r="V754" i="38"/>
  <c r="W754" i="38"/>
  <c r="E755" i="38"/>
  <c r="F755" i="38"/>
  <c r="G755" i="38"/>
  <c r="H755" i="38"/>
  <c r="I755" i="38"/>
  <c r="J755" i="38"/>
  <c r="K755" i="38"/>
  <c r="L755" i="38"/>
  <c r="M755" i="38"/>
  <c r="N755" i="38"/>
  <c r="O755" i="38"/>
  <c r="P755" i="38"/>
  <c r="Q755" i="38"/>
  <c r="R755" i="38"/>
  <c r="S755" i="38"/>
  <c r="T755" i="38"/>
  <c r="U755" i="38"/>
  <c r="V755" i="38"/>
  <c r="W755" i="38"/>
  <c r="E756" i="38"/>
  <c r="F756" i="38"/>
  <c r="G756" i="38"/>
  <c r="H756" i="38"/>
  <c r="I756" i="38"/>
  <c r="J756" i="38"/>
  <c r="K756" i="38"/>
  <c r="L756" i="38"/>
  <c r="M756" i="38"/>
  <c r="N756" i="38"/>
  <c r="O756" i="38"/>
  <c r="P756" i="38"/>
  <c r="Q756" i="38"/>
  <c r="R756" i="38"/>
  <c r="S756" i="38"/>
  <c r="T756" i="38"/>
  <c r="U756" i="38"/>
  <c r="V756" i="38"/>
  <c r="W756" i="38"/>
  <c r="E757" i="38"/>
  <c r="F757" i="38"/>
  <c r="G757" i="38"/>
  <c r="H757" i="38"/>
  <c r="I757" i="38"/>
  <c r="J757" i="38"/>
  <c r="K757" i="38"/>
  <c r="L757" i="38"/>
  <c r="M757" i="38"/>
  <c r="N757" i="38"/>
  <c r="O757" i="38"/>
  <c r="P757" i="38"/>
  <c r="Q757" i="38"/>
  <c r="R757" i="38"/>
  <c r="S757" i="38"/>
  <c r="T757" i="38"/>
  <c r="U757" i="38"/>
  <c r="V757" i="38"/>
  <c r="W757" i="38"/>
  <c r="E758" i="38"/>
  <c r="F758" i="38"/>
  <c r="G758" i="38"/>
  <c r="H758" i="38"/>
  <c r="I758" i="38"/>
  <c r="J758" i="38"/>
  <c r="K758" i="38"/>
  <c r="L758" i="38"/>
  <c r="M758" i="38"/>
  <c r="N758" i="38"/>
  <c r="O758" i="38"/>
  <c r="P758" i="38"/>
  <c r="Q758" i="38"/>
  <c r="R758" i="38"/>
  <c r="S758" i="38"/>
  <c r="T758" i="38"/>
  <c r="U758" i="38"/>
  <c r="V758" i="38"/>
  <c r="W758" i="38"/>
  <c r="E759" i="38"/>
  <c r="F759" i="38"/>
  <c r="G759" i="38"/>
  <c r="H759" i="38"/>
  <c r="I759" i="38"/>
  <c r="J759" i="38"/>
  <c r="K759" i="38"/>
  <c r="L759" i="38"/>
  <c r="M759" i="38"/>
  <c r="N759" i="38"/>
  <c r="O759" i="38"/>
  <c r="P759" i="38"/>
  <c r="Q759" i="38"/>
  <c r="R759" i="38"/>
  <c r="S759" i="38"/>
  <c r="T759" i="38"/>
  <c r="U759" i="38"/>
  <c r="V759" i="38"/>
  <c r="W759" i="38"/>
  <c r="E760" i="38"/>
  <c r="F760" i="38"/>
  <c r="G760" i="38"/>
  <c r="H760" i="38"/>
  <c r="I760" i="38"/>
  <c r="J760" i="38"/>
  <c r="K760" i="38"/>
  <c r="L760" i="38"/>
  <c r="M760" i="38"/>
  <c r="N760" i="38"/>
  <c r="O760" i="38"/>
  <c r="P760" i="38"/>
  <c r="Q760" i="38"/>
  <c r="R760" i="38"/>
  <c r="S760" i="38"/>
  <c r="T760" i="38"/>
  <c r="U760" i="38"/>
  <c r="V760" i="38"/>
  <c r="W760" i="38"/>
  <c r="E761" i="38"/>
  <c r="F761" i="38"/>
  <c r="G761" i="38"/>
  <c r="H761" i="38"/>
  <c r="I761" i="38"/>
  <c r="J761" i="38"/>
  <c r="K761" i="38"/>
  <c r="L761" i="38"/>
  <c r="M761" i="38"/>
  <c r="N761" i="38"/>
  <c r="O761" i="38"/>
  <c r="P761" i="38"/>
  <c r="Q761" i="38"/>
  <c r="R761" i="38"/>
  <c r="S761" i="38"/>
  <c r="T761" i="38"/>
  <c r="U761" i="38"/>
  <c r="V761" i="38"/>
  <c r="W761" i="38"/>
  <c r="E762" i="38"/>
  <c r="F762" i="38"/>
  <c r="G762" i="38"/>
  <c r="H762" i="38"/>
  <c r="I762" i="38"/>
  <c r="J762" i="38"/>
  <c r="K762" i="38"/>
  <c r="L762" i="38"/>
  <c r="M762" i="38"/>
  <c r="N762" i="38"/>
  <c r="O762" i="38"/>
  <c r="P762" i="38"/>
  <c r="Q762" i="38"/>
  <c r="R762" i="38"/>
  <c r="S762" i="38"/>
  <c r="T762" i="38"/>
  <c r="U762" i="38"/>
  <c r="V762" i="38"/>
  <c r="W762" i="38"/>
  <c r="E763" i="38"/>
  <c r="F763" i="38"/>
  <c r="G763" i="38"/>
  <c r="H763" i="38"/>
  <c r="I763" i="38"/>
  <c r="J763" i="38"/>
  <c r="K763" i="38"/>
  <c r="L763" i="38"/>
  <c r="M763" i="38"/>
  <c r="N763" i="38"/>
  <c r="O763" i="38"/>
  <c r="P763" i="38"/>
  <c r="Q763" i="38"/>
  <c r="R763" i="38"/>
  <c r="S763" i="38"/>
  <c r="T763" i="38"/>
  <c r="U763" i="38"/>
  <c r="V763" i="38"/>
  <c r="W763" i="38"/>
  <c r="E764" i="38"/>
  <c r="F764" i="38"/>
  <c r="G764" i="38"/>
  <c r="H764" i="38"/>
  <c r="I764" i="38"/>
  <c r="J764" i="38"/>
  <c r="K764" i="38"/>
  <c r="L764" i="38"/>
  <c r="M764" i="38"/>
  <c r="N764" i="38"/>
  <c r="O764" i="38"/>
  <c r="P764" i="38"/>
  <c r="Q764" i="38"/>
  <c r="R764" i="38"/>
  <c r="S764" i="38"/>
  <c r="T764" i="38"/>
  <c r="U764" i="38"/>
  <c r="V764" i="38"/>
  <c r="W764" i="38"/>
  <c r="E765" i="38"/>
  <c r="F765" i="38"/>
  <c r="G765" i="38"/>
  <c r="H765" i="38"/>
  <c r="I765" i="38"/>
  <c r="J765" i="38"/>
  <c r="K765" i="38"/>
  <c r="L765" i="38"/>
  <c r="M765" i="38"/>
  <c r="N765" i="38"/>
  <c r="O765" i="38"/>
  <c r="P765" i="38"/>
  <c r="Q765" i="38"/>
  <c r="R765" i="38"/>
  <c r="S765" i="38"/>
  <c r="T765" i="38"/>
  <c r="U765" i="38"/>
  <c r="V765" i="38"/>
  <c r="W765" i="38"/>
  <c r="E766" i="38"/>
  <c r="F766" i="38"/>
  <c r="G766" i="38"/>
  <c r="H766" i="38"/>
  <c r="I766" i="38"/>
  <c r="J766" i="38"/>
  <c r="K766" i="38"/>
  <c r="L766" i="38"/>
  <c r="M766" i="38"/>
  <c r="N766" i="38"/>
  <c r="O766" i="38"/>
  <c r="P766" i="38"/>
  <c r="Q766" i="38"/>
  <c r="R766" i="38"/>
  <c r="S766" i="38"/>
  <c r="T766" i="38"/>
  <c r="U766" i="38"/>
  <c r="V766" i="38"/>
  <c r="W766" i="38"/>
  <c r="E767" i="38"/>
  <c r="F767" i="38"/>
  <c r="G767" i="38"/>
  <c r="H767" i="38"/>
  <c r="I767" i="38"/>
  <c r="J767" i="38"/>
  <c r="K767" i="38"/>
  <c r="L767" i="38"/>
  <c r="M767" i="38"/>
  <c r="N767" i="38"/>
  <c r="O767" i="38"/>
  <c r="P767" i="38"/>
  <c r="Q767" i="38"/>
  <c r="R767" i="38"/>
  <c r="S767" i="38"/>
  <c r="T767" i="38"/>
  <c r="U767" i="38"/>
  <c r="V767" i="38"/>
  <c r="W767" i="38"/>
  <c r="E768" i="38"/>
  <c r="F768" i="38"/>
  <c r="G768" i="38"/>
  <c r="H768" i="38"/>
  <c r="I768" i="38"/>
  <c r="J768" i="38"/>
  <c r="K768" i="38"/>
  <c r="L768" i="38"/>
  <c r="M768" i="38"/>
  <c r="N768" i="38"/>
  <c r="O768" i="38"/>
  <c r="P768" i="38"/>
  <c r="Q768" i="38"/>
  <c r="R768" i="38"/>
  <c r="S768" i="38"/>
  <c r="T768" i="38"/>
  <c r="U768" i="38"/>
  <c r="V768" i="38"/>
  <c r="W768" i="38"/>
  <c r="E769" i="38"/>
  <c r="F769" i="38"/>
  <c r="G769" i="38"/>
  <c r="H769" i="38"/>
  <c r="I769" i="38"/>
  <c r="J769" i="38"/>
  <c r="K769" i="38"/>
  <c r="L769" i="38"/>
  <c r="M769" i="38"/>
  <c r="N769" i="38"/>
  <c r="O769" i="38"/>
  <c r="P769" i="38"/>
  <c r="Q769" i="38"/>
  <c r="R769" i="38"/>
  <c r="S769" i="38"/>
  <c r="T769" i="38"/>
  <c r="U769" i="38"/>
  <c r="V769" i="38"/>
  <c r="W769" i="38"/>
  <c r="E770" i="38"/>
  <c r="F770" i="38"/>
  <c r="G770" i="38"/>
  <c r="H770" i="38"/>
  <c r="I770" i="38"/>
  <c r="J770" i="38"/>
  <c r="K770" i="38"/>
  <c r="L770" i="38"/>
  <c r="M770" i="38"/>
  <c r="N770" i="38"/>
  <c r="O770" i="38"/>
  <c r="P770" i="38"/>
  <c r="Q770" i="38"/>
  <c r="R770" i="38"/>
  <c r="S770" i="38"/>
  <c r="T770" i="38"/>
  <c r="U770" i="38"/>
  <c r="V770" i="38"/>
  <c r="W770" i="38"/>
  <c r="E771" i="38"/>
  <c r="F771" i="38"/>
  <c r="G771" i="38"/>
  <c r="H771" i="38"/>
  <c r="I771" i="38"/>
  <c r="J771" i="38"/>
  <c r="K771" i="38"/>
  <c r="L771" i="38"/>
  <c r="M771" i="38"/>
  <c r="N771" i="38"/>
  <c r="O771" i="38"/>
  <c r="P771" i="38"/>
  <c r="Q771" i="38"/>
  <c r="R771" i="38"/>
  <c r="S771" i="38"/>
  <c r="T771" i="38"/>
  <c r="U771" i="38"/>
  <c r="V771" i="38"/>
  <c r="W771" i="38"/>
  <c r="E772" i="38"/>
  <c r="F772" i="38"/>
  <c r="G772" i="38"/>
  <c r="H772" i="38"/>
  <c r="I772" i="38"/>
  <c r="J772" i="38"/>
  <c r="K772" i="38"/>
  <c r="L772" i="38"/>
  <c r="M772" i="38"/>
  <c r="N772" i="38"/>
  <c r="O772" i="38"/>
  <c r="P772" i="38"/>
  <c r="Q772" i="38"/>
  <c r="R772" i="38"/>
  <c r="S772" i="38"/>
  <c r="T772" i="38"/>
  <c r="U772" i="38"/>
  <c r="V772" i="38"/>
  <c r="W772" i="38"/>
  <c r="E773" i="38"/>
  <c r="F773" i="38"/>
  <c r="G773" i="38"/>
  <c r="H773" i="38"/>
  <c r="I773" i="38"/>
  <c r="J773" i="38"/>
  <c r="K773" i="38"/>
  <c r="L773" i="38"/>
  <c r="M773" i="38"/>
  <c r="N773" i="38"/>
  <c r="O773" i="38"/>
  <c r="P773" i="38"/>
  <c r="Q773" i="38"/>
  <c r="R773" i="38"/>
  <c r="S773" i="38"/>
  <c r="T773" i="38"/>
  <c r="U773" i="38"/>
  <c r="V773" i="38"/>
  <c r="W773" i="38"/>
  <c r="E774" i="38"/>
  <c r="F774" i="38"/>
  <c r="G774" i="38"/>
  <c r="H774" i="38"/>
  <c r="I774" i="38"/>
  <c r="J774" i="38"/>
  <c r="K774" i="38"/>
  <c r="L774" i="38"/>
  <c r="M774" i="38"/>
  <c r="N774" i="38"/>
  <c r="O774" i="38"/>
  <c r="P774" i="38"/>
  <c r="Q774" i="38"/>
  <c r="R774" i="38"/>
  <c r="S774" i="38"/>
  <c r="T774" i="38"/>
  <c r="U774" i="38"/>
  <c r="V774" i="38"/>
  <c r="W774" i="38"/>
  <c r="E775" i="38"/>
  <c r="F775" i="38"/>
  <c r="G775" i="38"/>
  <c r="H775" i="38"/>
  <c r="I775" i="38"/>
  <c r="J775" i="38"/>
  <c r="K775" i="38"/>
  <c r="L775" i="38"/>
  <c r="M775" i="38"/>
  <c r="N775" i="38"/>
  <c r="O775" i="38"/>
  <c r="P775" i="38"/>
  <c r="Q775" i="38"/>
  <c r="R775" i="38"/>
  <c r="S775" i="38"/>
  <c r="T775" i="38"/>
  <c r="U775" i="38"/>
  <c r="V775" i="38"/>
  <c r="W775" i="38"/>
  <c r="E776" i="38"/>
  <c r="F776" i="38"/>
  <c r="G776" i="38"/>
  <c r="H776" i="38"/>
  <c r="I776" i="38"/>
  <c r="J776" i="38"/>
  <c r="K776" i="38"/>
  <c r="L776" i="38"/>
  <c r="M776" i="38"/>
  <c r="N776" i="38"/>
  <c r="O776" i="38"/>
  <c r="P776" i="38"/>
  <c r="Q776" i="38"/>
  <c r="R776" i="38"/>
  <c r="S776" i="38"/>
  <c r="T776" i="38"/>
  <c r="U776" i="38"/>
  <c r="V776" i="38"/>
  <c r="W776" i="38"/>
  <c r="E777" i="38"/>
  <c r="F777" i="38"/>
  <c r="G777" i="38"/>
  <c r="H777" i="38"/>
  <c r="I777" i="38"/>
  <c r="J777" i="38"/>
  <c r="K777" i="38"/>
  <c r="L777" i="38"/>
  <c r="M777" i="38"/>
  <c r="N777" i="38"/>
  <c r="O777" i="38"/>
  <c r="P777" i="38"/>
  <c r="Q777" i="38"/>
  <c r="R777" i="38"/>
  <c r="S777" i="38"/>
  <c r="T777" i="38"/>
  <c r="U777" i="38"/>
  <c r="V777" i="38"/>
  <c r="W777" i="38"/>
  <c r="E778" i="38"/>
  <c r="F778" i="38"/>
  <c r="G778" i="38"/>
  <c r="H778" i="38"/>
  <c r="I778" i="38"/>
  <c r="J778" i="38"/>
  <c r="K778" i="38"/>
  <c r="L778" i="38"/>
  <c r="M778" i="38"/>
  <c r="N778" i="38"/>
  <c r="O778" i="38"/>
  <c r="P778" i="38"/>
  <c r="Q778" i="38"/>
  <c r="R778" i="38"/>
  <c r="S778" i="38"/>
  <c r="T778" i="38"/>
  <c r="U778" i="38"/>
  <c r="V778" i="38"/>
  <c r="W778" i="38"/>
  <c r="E779" i="38"/>
  <c r="F779" i="38"/>
  <c r="G779" i="38"/>
  <c r="H779" i="38"/>
  <c r="I779" i="38"/>
  <c r="J779" i="38"/>
  <c r="K779" i="38"/>
  <c r="L779" i="38"/>
  <c r="M779" i="38"/>
  <c r="N779" i="38"/>
  <c r="O779" i="38"/>
  <c r="P779" i="38"/>
  <c r="Q779" i="38"/>
  <c r="R779" i="38"/>
  <c r="S779" i="38"/>
  <c r="T779" i="38"/>
  <c r="U779" i="38"/>
  <c r="V779" i="38"/>
  <c r="W779" i="38"/>
  <c r="E780" i="38"/>
  <c r="F780" i="38"/>
  <c r="G780" i="38"/>
  <c r="H780" i="38"/>
  <c r="I780" i="38"/>
  <c r="J780" i="38"/>
  <c r="K780" i="38"/>
  <c r="L780" i="38"/>
  <c r="M780" i="38"/>
  <c r="N780" i="38"/>
  <c r="O780" i="38"/>
  <c r="P780" i="38"/>
  <c r="Q780" i="38"/>
  <c r="R780" i="38"/>
  <c r="S780" i="38"/>
  <c r="T780" i="38"/>
  <c r="U780" i="38"/>
  <c r="V780" i="38"/>
  <c r="W780" i="38"/>
  <c r="E781" i="38"/>
  <c r="F781" i="38"/>
  <c r="G781" i="38"/>
  <c r="H781" i="38"/>
  <c r="I781" i="38"/>
  <c r="J781" i="38"/>
  <c r="K781" i="38"/>
  <c r="L781" i="38"/>
  <c r="M781" i="38"/>
  <c r="N781" i="38"/>
  <c r="O781" i="38"/>
  <c r="P781" i="38"/>
  <c r="Q781" i="38"/>
  <c r="R781" i="38"/>
  <c r="S781" i="38"/>
  <c r="T781" i="38"/>
  <c r="U781" i="38"/>
  <c r="V781" i="38"/>
  <c r="W781" i="38"/>
  <c r="E782" i="38"/>
  <c r="F782" i="38"/>
  <c r="G782" i="38"/>
  <c r="H782" i="38"/>
  <c r="I782" i="38"/>
  <c r="J782" i="38"/>
  <c r="K782" i="38"/>
  <c r="L782" i="38"/>
  <c r="M782" i="38"/>
  <c r="N782" i="38"/>
  <c r="O782" i="38"/>
  <c r="P782" i="38"/>
  <c r="Q782" i="38"/>
  <c r="R782" i="38"/>
  <c r="S782" i="38"/>
  <c r="T782" i="38"/>
  <c r="U782" i="38"/>
  <c r="V782" i="38"/>
  <c r="W782" i="38"/>
  <c r="E783" i="38"/>
  <c r="F783" i="38"/>
  <c r="G783" i="38"/>
  <c r="H783" i="38"/>
  <c r="I783" i="38"/>
  <c r="J783" i="38"/>
  <c r="K783" i="38"/>
  <c r="L783" i="38"/>
  <c r="M783" i="38"/>
  <c r="N783" i="38"/>
  <c r="O783" i="38"/>
  <c r="P783" i="38"/>
  <c r="Q783" i="38"/>
  <c r="R783" i="38"/>
  <c r="S783" i="38"/>
  <c r="T783" i="38"/>
  <c r="U783" i="38"/>
  <c r="V783" i="38"/>
  <c r="W783" i="38"/>
  <c r="E784" i="38"/>
  <c r="F784" i="38"/>
  <c r="G784" i="38"/>
  <c r="H784" i="38"/>
  <c r="I784" i="38"/>
  <c r="J784" i="38"/>
  <c r="K784" i="38"/>
  <c r="L784" i="38"/>
  <c r="M784" i="38"/>
  <c r="N784" i="38"/>
  <c r="O784" i="38"/>
  <c r="P784" i="38"/>
  <c r="Q784" i="38"/>
  <c r="R784" i="38"/>
  <c r="S784" i="38"/>
  <c r="T784" i="38"/>
  <c r="U784" i="38"/>
  <c r="V784" i="38"/>
  <c r="W784" i="38"/>
  <c r="E785" i="38"/>
  <c r="F785" i="38"/>
  <c r="G785" i="38"/>
  <c r="H785" i="38"/>
  <c r="I785" i="38"/>
  <c r="J785" i="38"/>
  <c r="K785" i="38"/>
  <c r="L785" i="38"/>
  <c r="M785" i="38"/>
  <c r="N785" i="38"/>
  <c r="O785" i="38"/>
  <c r="P785" i="38"/>
  <c r="Q785" i="38"/>
  <c r="R785" i="38"/>
  <c r="S785" i="38"/>
  <c r="T785" i="38"/>
  <c r="U785" i="38"/>
  <c r="V785" i="38"/>
  <c r="W785" i="38"/>
  <c r="E786" i="38"/>
  <c r="F786" i="38"/>
  <c r="G786" i="38"/>
  <c r="H786" i="38"/>
  <c r="I786" i="38"/>
  <c r="J786" i="38"/>
  <c r="K786" i="38"/>
  <c r="L786" i="38"/>
  <c r="M786" i="38"/>
  <c r="N786" i="38"/>
  <c r="O786" i="38"/>
  <c r="P786" i="38"/>
  <c r="Q786" i="38"/>
  <c r="R786" i="38"/>
  <c r="S786" i="38"/>
  <c r="T786" i="38"/>
  <c r="U786" i="38"/>
  <c r="V786" i="38"/>
  <c r="W786" i="38"/>
  <c r="E787" i="38"/>
  <c r="F787" i="38"/>
  <c r="G787" i="38"/>
  <c r="H787" i="38"/>
  <c r="I787" i="38"/>
  <c r="J787" i="38"/>
  <c r="K787" i="38"/>
  <c r="L787" i="38"/>
  <c r="M787" i="38"/>
  <c r="N787" i="38"/>
  <c r="O787" i="38"/>
  <c r="P787" i="38"/>
  <c r="Q787" i="38"/>
  <c r="R787" i="38"/>
  <c r="S787" i="38"/>
  <c r="T787" i="38"/>
  <c r="U787" i="38"/>
  <c r="V787" i="38"/>
  <c r="W787" i="38"/>
  <c r="E788" i="38"/>
  <c r="F788" i="38"/>
  <c r="G788" i="38"/>
  <c r="H788" i="38"/>
  <c r="I788" i="38"/>
  <c r="J788" i="38"/>
  <c r="K788" i="38"/>
  <c r="L788" i="38"/>
  <c r="M788" i="38"/>
  <c r="N788" i="38"/>
  <c r="O788" i="38"/>
  <c r="P788" i="38"/>
  <c r="Q788" i="38"/>
  <c r="R788" i="38"/>
  <c r="S788" i="38"/>
  <c r="T788" i="38"/>
  <c r="U788" i="38"/>
  <c r="V788" i="38"/>
  <c r="W788" i="38"/>
  <c r="E789" i="38"/>
  <c r="F789" i="38"/>
  <c r="G789" i="38"/>
  <c r="H789" i="38"/>
  <c r="I789" i="38"/>
  <c r="J789" i="38"/>
  <c r="K789" i="38"/>
  <c r="L789" i="38"/>
  <c r="M789" i="38"/>
  <c r="N789" i="38"/>
  <c r="O789" i="38"/>
  <c r="P789" i="38"/>
  <c r="Q789" i="38"/>
  <c r="R789" i="38"/>
  <c r="S789" i="38"/>
  <c r="T789" i="38"/>
  <c r="U789" i="38"/>
  <c r="V789" i="38"/>
  <c r="W789" i="38"/>
  <c r="E790" i="38"/>
  <c r="F790" i="38"/>
  <c r="G790" i="38"/>
  <c r="H790" i="38"/>
  <c r="I790" i="38"/>
  <c r="J790" i="38"/>
  <c r="K790" i="38"/>
  <c r="L790" i="38"/>
  <c r="M790" i="38"/>
  <c r="N790" i="38"/>
  <c r="O790" i="38"/>
  <c r="P790" i="38"/>
  <c r="Q790" i="38"/>
  <c r="R790" i="38"/>
  <c r="S790" i="38"/>
  <c r="T790" i="38"/>
  <c r="U790" i="38"/>
  <c r="V790" i="38"/>
  <c r="W790" i="38"/>
  <c r="E791" i="38"/>
  <c r="F791" i="38"/>
  <c r="G791" i="38"/>
  <c r="H791" i="38"/>
  <c r="I791" i="38"/>
  <c r="J791" i="38"/>
  <c r="K791" i="38"/>
  <c r="L791" i="38"/>
  <c r="M791" i="38"/>
  <c r="N791" i="38"/>
  <c r="O791" i="38"/>
  <c r="P791" i="38"/>
  <c r="Q791" i="38"/>
  <c r="R791" i="38"/>
  <c r="S791" i="38"/>
  <c r="T791" i="38"/>
  <c r="U791" i="38"/>
  <c r="V791" i="38"/>
  <c r="W791" i="38"/>
  <c r="E792" i="38"/>
  <c r="F792" i="38"/>
  <c r="G792" i="38"/>
  <c r="H792" i="38"/>
  <c r="I792" i="38"/>
  <c r="J792" i="38"/>
  <c r="K792" i="38"/>
  <c r="L792" i="38"/>
  <c r="M792" i="38"/>
  <c r="N792" i="38"/>
  <c r="O792" i="38"/>
  <c r="P792" i="38"/>
  <c r="Q792" i="38"/>
  <c r="R792" i="38"/>
  <c r="S792" i="38"/>
  <c r="T792" i="38"/>
  <c r="U792" i="38"/>
  <c r="V792" i="38"/>
  <c r="W792" i="38"/>
  <c r="E793" i="38"/>
  <c r="F793" i="38"/>
  <c r="G793" i="38"/>
  <c r="H793" i="38"/>
  <c r="I793" i="38"/>
  <c r="J793" i="38"/>
  <c r="K793" i="38"/>
  <c r="L793" i="38"/>
  <c r="M793" i="38"/>
  <c r="N793" i="38"/>
  <c r="O793" i="38"/>
  <c r="P793" i="38"/>
  <c r="Q793" i="38"/>
  <c r="R793" i="38"/>
  <c r="S793" i="38"/>
  <c r="T793" i="38"/>
  <c r="U793" i="38"/>
  <c r="V793" i="38"/>
  <c r="W793" i="38"/>
  <c r="E794" i="38"/>
  <c r="F794" i="38"/>
  <c r="G794" i="38"/>
  <c r="H794" i="38"/>
  <c r="I794" i="38"/>
  <c r="J794" i="38"/>
  <c r="K794" i="38"/>
  <c r="L794" i="38"/>
  <c r="M794" i="38"/>
  <c r="N794" i="38"/>
  <c r="O794" i="38"/>
  <c r="P794" i="38"/>
  <c r="Q794" i="38"/>
  <c r="R794" i="38"/>
  <c r="S794" i="38"/>
  <c r="T794" i="38"/>
  <c r="U794" i="38"/>
  <c r="V794" i="38"/>
  <c r="W794" i="38"/>
  <c r="E795" i="38"/>
  <c r="F795" i="38"/>
  <c r="G795" i="38"/>
  <c r="H795" i="38"/>
  <c r="I795" i="38"/>
  <c r="J795" i="38"/>
  <c r="K795" i="38"/>
  <c r="L795" i="38"/>
  <c r="M795" i="38"/>
  <c r="N795" i="38"/>
  <c r="O795" i="38"/>
  <c r="P795" i="38"/>
  <c r="Q795" i="38"/>
  <c r="R795" i="38"/>
  <c r="S795" i="38"/>
  <c r="T795" i="38"/>
  <c r="U795" i="38"/>
  <c r="V795" i="38"/>
  <c r="W795" i="38"/>
  <c r="E796" i="38"/>
  <c r="F796" i="38"/>
  <c r="G796" i="38"/>
  <c r="H796" i="38"/>
  <c r="I796" i="38"/>
  <c r="J796" i="38"/>
  <c r="K796" i="38"/>
  <c r="L796" i="38"/>
  <c r="M796" i="38"/>
  <c r="N796" i="38"/>
  <c r="O796" i="38"/>
  <c r="P796" i="38"/>
  <c r="Q796" i="38"/>
  <c r="R796" i="38"/>
  <c r="S796" i="38"/>
  <c r="T796" i="38"/>
  <c r="U796" i="38"/>
  <c r="V796" i="38"/>
  <c r="W796" i="38"/>
  <c r="E797" i="38"/>
  <c r="F797" i="38"/>
  <c r="G797" i="38"/>
  <c r="H797" i="38"/>
  <c r="I797" i="38"/>
  <c r="J797" i="38"/>
  <c r="K797" i="38"/>
  <c r="L797" i="38"/>
  <c r="M797" i="38"/>
  <c r="N797" i="38"/>
  <c r="O797" i="38"/>
  <c r="P797" i="38"/>
  <c r="Q797" i="38"/>
  <c r="R797" i="38"/>
  <c r="S797" i="38"/>
  <c r="T797" i="38"/>
  <c r="U797" i="38"/>
  <c r="V797" i="38"/>
  <c r="W797" i="38"/>
  <c r="E798" i="38"/>
  <c r="F798" i="38"/>
  <c r="G798" i="38"/>
  <c r="H798" i="38"/>
  <c r="I798" i="38"/>
  <c r="J798" i="38"/>
  <c r="K798" i="38"/>
  <c r="L798" i="38"/>
  <c r="M798" i="38"/>
  <c r="N798" i="38"/>
  <c r="O798" i="38"/>
  <c r="P798" i="38"/>
  <c r="Q798" i="38"/>
  <c r="R798" i="38"/>
  <c r="S798" i="38"/>
  <c r="T798" i="38"/>
  <c r="U798" i="38"/>
  <c r="V798" i="38"/>
  <c r="W798" i="38"/>
  <c r="E799" i="38"/>
  <c r="F799" i="38"/>
  <c r="G799" i="38"/>
  <c r="H799" i="38"/>
  <c r="I799" i="38"/>
  <c r="J799" i="38"/>
  <c r="K799" i="38"/>
  <c r="L799" i="38"/>
  <c r="M799" i="38"/>
  <c r="N799" i="38"/>
  <c r="O799" i="38"/>
  <c r="P799" i="38"/>
  <c r="Q799" i="38"/>
  <c r="R799" i="38"/>
  <c r="S799" i="38"/>
  <c r="T799" i="38"/>
  <c r="U799" i="38"/>
  <c r="V799" i="38"/>
  <c r="W799" i="38"/>
  <c r="E800" i="38"/>
  <c r="F800" i="38"/>
  <c r="G800" i="38"/>
  <c r="H800" i="38"/>
  <c r="I800" i="38"/>
  <c r="J800" i="38"/>
  <c r="K800" i="38"/>
  <c r="L800" i="38"/>
  <c r="M800" i="38"/>
  <c r="N800" i="38"/>
  <c r="O800" i="38"/>
  <c r="P800" i="38"/>
  <c r="Q800" i="38"/>
  <c r="R800" i="38"/>
  <c r="S800" i="38"/>
  <c r="T800" i="38"/>
  <c r="U800" i="38"/>
  <c r="V800" i="38"/>
  <c r="W800" i="38"/>
  <c r="E801" i="38"/>
  <c r="F801" i="38"/>
  <c r="G801" i="38"/>
  <c r="H801" i="38"/>
  <c r="I801" i="38"/>
  <c r="J801" i="38"/>
  <c r="K801" i="38"/>
  <c r="L801" i="38"/>
  <c r="M801" i="38"/>
  <c r="N801" i="38"/>
  <c r="O801" i="38"/>
  <c r="P801" i="38"/>
  <c r="Q801" i="38"/>
  <c r="R801" i="38"/>
  <c r="S801" i="38"/>
  <c r="T801" i="38"/>
  <c r="U801" i="38"/>
  <c r="V801" i="38"/>
  <c r="W801" i="38"/>
  <c r="E802" i="38"/>
  <c r="F802" i="38"/>
  <c r="G802" i="38"/>
  <c r="H802" i="38"/>
  <c r="I802" i="38"/>
  <c r="J802" i="38"/>
  <c r="K802" i="38"/>
  <c r="L802" i="38"/>
  <c r="M802" i="38"/>
  <c r="N802" i="38"/>
  <c r="O802" i="38"/>
  <c r="P802" i="38"/>
  <c r="Q802" i="38"/>
  <c r="R802" i="38"/>
  <c r="S802" i="38"/>
  <c r="T802" i="38"/>
  <c r="U802" i="38"/>
  <c r="V802" i="38"/>
  <c r="W802" i="38"/>
  <c r="E803" i="38"/>
  <c r="F803" i="38"/>
  <c r="G803" i="38"/>
  <c r="H803" i="38"/>
  <c r="I803" i="38"/>
  <c r="J803" i="38"/>
  <c r="K803" i="38"/>
  <c r="L803" i="38"/>
  <c r="M803" i="38"/>
  <c r="N803" i="38"/>
  <c r="O803" i="38"/>
  <c r="P803" i="38"/>
  <c r="Q803" i="38"/>
  <c r="R803" i="38"/>
  <c r="S803" i="38"/>
  <c r="T803" i="38"/>
  <c r="U803" i="38"/>
  <c r="V803" i="38"/>
  <c r="W803" i="38"/>
  <c r="E804" i="38"/>
  <c r="F804" i="38"/>
  <c r="G804" i="38"/>
  <c r="H804" i="38"/>
  <c r="I804" i="38"/>
  <c r="J804" i="38"/>
  <c r="K804" i="38"/>
  <c r="L804" i="38"/>
  <c r="M804" i="38"/>
  <c r="N804" i="38"/>
  <c r="O804" i="38"/>
  <c r="P804" i="38"/>
  <c r="Q804" i="38"/>
  <c r="R804" i="38"/>
  <c r="S804" i="38"/>
  <c r="T804" i="38"/>
  <c r="U804" i="38"/>
  <c r="V804" i="38"/>
  <c r="W804" i="38"/>
  <c r="J607" i="38"/>
  <c r="K607" i="38"/>
  <c r="L607" i="38"/>
  <c r="M607" i="38"/>
  <c r="N607" i="38"/>
  <c r="O607" i="38"/>
  <c r="P607" i="38"/>
  <c r="Q607" i="38"/>
  <c r="R607" i="38"/>
  <c r="S607" i="38"/>
  <c r="T607" i="38"/>
  <c r="U607" i="38"/>
  <c r="V607" i="38"/>
  <c r="W607" i="38"/>
  <c r="G607" i="38"/>
  <c r="H607" i="38"/>
  <c r="I607" i="38"/>
  <c r="F607" i="38"/>
  <c r="E607" i="38"/>
  <c r="E412" i="38"/>
  <c r="F412" i="38"/>
  <c r="G412" i="38"/>
  <c r="H412" i="38"/>
  <c r="I412" i="38"/>
  <c r="J412" i="38"/>
  <c r="K412" i="38"/>
  <c r="L412" i="38"/>
  <c r="M412" i="38"/>
  <c r="N412" i="38"/>
  <c r="O412" i="38"/>
  <c r="P412" i="38"/>
  <c r="Q412" i="38"/>
  <c r="R412" i="38"/>
  <c r="S412" i="38"/>
  <c r="T412" i="38"/>
  <c r="U412" i="38"/>
  <c r="V412" i="38"/>
  <c r="W412" i="38"/>
  <c r="E413" i="38"/>
  <c r="F413" i="38"/>
  <c r="G413" i="38"/>
  <c r="H413" i="38"/>
  <c r="I413" i="38"/>
  <c r="J413" i="38"/>
  <c r="K413" i="38"/>
  <c r="L413" i="38"/>
  <c r="M413" i="38"/>
  <c r="N413" i="38"/>
  <c r="O413" i="38"/>
  <c r="P413" i="38"/>
  <c r="Q413" i="38"/>
  <c r="R413" i="38"/>
  <c r="S413" i="38"/>
  <c r="T413" i="38"/>
  <c r="U413" i="38"/>
  <c r="V413" i="38"/>
  <c r="W413" i="38"/>
  <c r="E414" i="38"/>
  <c r="F414" i="38"/>
  <c r="G414" i="38"/>
  <c r="H414" i="38"/>
  <c r="I414" i="38"/>
  <c r="J414" i="38"/>
  <c r="K414" i="38"/>
  <c r="L414" i="38"/>
  <c r="M414" i="38"/>
  <c r="N414" i="38"/>
  <c r="O414" i="38"/>
  <c r="P414" i="38"/>
  <c r="Q414" i="38"/>
  <c r="R414" i="38"/>
  <c r="S414" i="38"/>
  <c r="T414" i="38"/>
  <c r="U414" i="38"/>
  <c r="V414" i="38"/>
  <c r="W414" i="38"/>
  <c r="E415" i="38"/>
  <c r="F415" i="38"/>
  <c r="G415" i="38"/>
  <c r="H415" i="38"/>
  <c r="I415" i="38"/>
  <c r="J415" i="38"/>
  <c r="K415" i="38"/>
  <c r="L415" i="38"/>
  <c r="M415" i="38"/>
  <c r="N415" i="38"/>
  <c r="O415" i="38"/>
  <c r="P415" i="38"/>
  <c r="Q415" i="38"/>
  <c r="R415" i="38"/>
  <c r="S415" i="38"/>
  <c r="T415" i="38"/>
  <c r="U415" i="38"/>
  <c r="V415" i="38"/>
  <c r="W415" i="38"/>
  <c r="E416" i="38"/>
  <c r="F416" i="38"/>
  <c r="G416" i="38"/>
  <c r="H416" i="38"/>
  <c r="I416" i="38"/>
  <c r="J416" i="38"/>
  <c r="K416" i="38"/>
  <c r="L416" i="38"/>
  <c r="M416" i="38"/>
  <c r="N416" i="38"/>
  <c r="O416" i="38"/>
  <c r="P416" i="38"/>
  <c r="Q416" i="38"/>
  <c r="R416" i="38"/>
  <c r="S416" i="38"/>
  <c r="T416" i="38"/>
  <c r="U416" i="38"/>
  <c r="V416" i="38"/>
  <c r="W416" i="38"/>
  <c r="E417" i="38"/>
  <c r="F417" i="38"/>
  <c r="G417" i="38"/>
  <c r="H417" i="38"/>
  <c r="I417" i="38"/>
  <c r="J417" i="38"/>
  <c r="K417" i="38"/>
  <c r="L417" i="38"/>
  <c r="M417" i="38"/>
  <c r="N417" i="38"/>
  <c r="O417" i="38"/>
  <c r="P417" i="38"/>
  <c r="Q417" i="38"/>
  <c r="R417" i="38"/>
  <c r="S417" i="38"/>
  <c r="T417" i="38"/>
  <c r="U417" i="38"/>
  <c r="V417" i="38"/>
  <c r="W417" i="38"/>
  <c r="E418" i="38"/>
  <c r="F418" i="38"/>
  <c r="G418" i="38"/>
  <c r="H418" i="38"/>
  <c r="I418" i="38"/>
  <c r="J418" i="38"/>
  <c r="K418" i="38"/>
  <c r="L418" i="38"/>
  <c r="M418" i="38"/>
  <c r="N418" i="38"/>
  <c r="O418" i="38"/>
  <c r="P418" i="38"/>
  <c r="Q418" i="38"/>
  <c r="R418" i="38"/>
  <c r="S418" i="38"/>
  <c r="T418" i="38"/>
  <c r="U418" i="38"/>
  <c r="V418" i="38"/>
  <c r="W418" i="38"/>
  <c r="E419" i="38"/>
  <c r="F419" i="38"/>
  <c r="G419" i="38"/>
  <c r="H419" i="38"/>
  <c r="I419" i="38"/>
  <c r="J419" i="38"/>
  <c r="K419" i="38"/>
  <c r="L419" i="38"/>
  <c r="M419" i="38"/>
  <c r="N419" i="38"/>
  <c r="O419" i="38"/>
  <c r="P419" i="38"/>
  <c r="Q419" i="38"/>
  <c r="R419" i="38"/>
  <c r="S419" i="38"/>
  <c r="T419" i="38"/>
  <c r="U419" i="38"/>
  <c r="V419" i="38"/>
  <c r="W419" i="38"/>
  <c r="E420" i="38"/>
  <c r="F420" i="38"/>
  <c r="G420" i="38"/>
  <c r="H420" i="38"/>
  <c r="I420" i="38"/>
  <c r="J420" i="38"/>
  <c r="K420" i="38"/>
  <c r="L420" i="38"/>
  <c r="M420" i="38"/>
  <c r="N420" i="38"/>
  <c r="O420" i="38"/>
  <c r="P420" i="38"/>
  <c r="Q420" i="38"/>
  <c r="R420" i="38"/>
  <c r="S420" i="38"/>
  <c r="T420" i="38"/>
  <c r="U420" i="38"/>
  <c r="V420" i="38"/>
  <c r="W420" i="38"/>
  <c r="E421" i="38"/>
  <c r="F421" i="38"/>
  <c r="G421" i="38"/>
  <c r="H421" i="38"/>
  <c r="I421" i="38"/>
  <c r="J421" i="38"/>
  <c r="K421" i="38"/>
  <c r="L421" i="38"/>
  <c r="M421" i="38"/>
  <c r="N421" i="38"/>
  <c r="O421" i="38"/>
  <c r="P421" i="38"/>
  <c r="Q421" i="38"/>
  <c r="R421" i="38"/>
  <c r="S421" i="38"/>
  <c r="T421" i="38"/>
  <c r="U421" i="38"/>
  <c r="V421" i="38"/>
  <c r="W421" i="38"/>
  <c r="E422" i="38"/>
  <c r="F422" i="38"/>
  <c r="G422" i="38"/>
  <c r="H422" i="38"/>
  <c r="I422" i="38"/>
  <c r="J422" i="38"/>
  <c r="K422" i="38"/>
  <c r="L422" i="38"/>
  <c r="M422" i="38"/>
  <c r="N422" i="38"/>
  <c r="O422" i="38"/>
  <c r="P422" i="38"/>
  <c r="Q422" i="38"/>
  <c r="R422" i="38"/>
  <c r="S422" i="38"/>
  <c r="T422" i="38"/>
  <c r="U422" i="38"/>
  <c r="V422" i="38"/>
  <c r="W422" i="38"/>
  <c r="E423" i="38"/>
  <c r="F423" i="38"/>
  <c r="G423" i="38"/>
  <c r="H423" i="38"/>
  <c r="I423" i="38"/>
  <c r="J423" i="38"/>
  <c r="K423" i="38"/>
  <c r="L423" i="38"/>
  <c r="M423" i="38"/>
  <c r="N423" i="38"/>
  <c r="O423" i="38"/>
  <c r="P423" i="38"/>
  <c r="Q423" i="38"/>
  <c r="R423" i="38"/>
  <c r="S423" i="38"/>
  <c r="T423" i="38"/>
  <c r="U423" i="38"/>
  <c r="V423" i="38"/>
  <c r="W423" i="38"/>
  <c r="E424" i="38"/>
  <c r="F424" i="38"/>
  <c r="G424" i="38"/>
  <c r="H424" i="38"/>
  <c r="I424" i="38"/>
  <c r="J424" i="38"/>
  <c r="K424" i="38"/>
  <c r="L424" i="38"/>
  <c r="M424" i="38"/>
  <c r="N424" i="38"/>
  <c r="O424" i="38"/>
  <c r="P424" i="38"/>
  <c r="Q424" i="38"/>
  <c r="R424" i="38"/>
  <c r="S424" i="38"/>
  <c r="T424" i="38"/>
  <c r="U424" i="38"/>
  <c r="V424" i="38"/>
  <c r="W424" i="38"/>
  <c r="E425" i="38"/>
  <c r="F425" i="38"/>
  <c r="G425" i="38"/>
  <c r="H425" i="38"/>
  <c r="I425" i="38"/>
  <c r="J425" i="38"/>
  <c r="K425" i="38"/>
  <c r="L425" i="38"/>
  <c r="M425" i="38"/>
  <c r="N425" i="38"/>
  <c r="O425" i="38"/>
  <c r="P425" i="38"/>
  <c r="Q425" i="38"/>
  <c r="R425" i="38"/>
  <c r="S425" i="38"/>
  <c r="T425" i="38"/>
  <c r="U425" i="38"/>
  <c r="V425" i="38"/>
  <c r="W425" i="38"/>
  <c r="E426" i="38"/>
  <c r="F426" i="38"/>
  <c r="G426" i="38"/>
  <c r="H426" i="38"/>
  <c r="I426" i="38"/>
  <c r="J426" i="38"/>
  <c r="K426" i="38"/>
  <c r="L426" i="38"/>
  <c r="M426" i="38"/>
  <c r="N426" i="38"/>
  <c r="O426" i="38"/>
  <c r="P426" i="38"/>
  <c r="Q426" i="38"/>
  <c r="R426" i="38"/>
  <c r="S426" i="38"/>
  <c r="T426" i="38"/>
  <c r="U426" i="38"/>
  <c r="V426" i="38"/>
  <c r="W426" i="38"/>
  <c r="E427" i="38"/>
  <c r="F427" i="38"/>
  <c r="G427" i="38"/>
  <c r="H427" i="38"/>
  <c r="I427" i="38"/>
  <c r="J427" i="38"/>
  <c r="K427" i="38"/>
  <c r="L427" i="38"/>
  <c r="M427" i="38"/>
  <c r="N427" i="38"/>
  <c r="O427" i="38"/>
  <c r="P427" i="38"/>
  <c r="Q427" i="38"/>
  <c r="R427" i="38"/>
  <c r="S427" i="38"/>
  <c r="T427" i="38"/>
  <c r="U427" i="38"/>
  <c r="V427" i="38"/>
  <c r="W427" i="38"/>
  <c r="E428" i="38"/>
  <c r="F428" i="38"/>
  <c r="G428" i="38"/>
  <c r="H428" i="38"/>
  <c r="I428" i="38"/>
  <c r="J428" i="38"/>
  <c r="K428" i="38"/>
  <c r="L428" i="38"/>
  <c r="M428" i="38"/>
  <c r="N428" i="38"/>
  <c r="O428" i="38"/>
  <c r="P428" i="38"/>
  <c r="Q428" i="38"/>
  <c r="R428" i="38"/>
  <c r="S428" i="38"/>
  <c r="T428" i="38"/>
  <c r="U428" i="38"/>
  <c r="V428" i="38"/>
  <c r="W428" i="38"/>
  <c r="E429" i="38"/>
  <c r="F429" i="38"/>
  <c r="G429" i="38"/>
  <c r="H429" i="38"/>
  <c r="I429" i="38"/>
  <c r="J429" i="38"/>
  <c r="K429" i="38"/>
  <c r="L429" i="38"/>
  <c r="M429" i="38"/>
  <c r="N429" i="38"/>
  <c r="O429" i="38"/>
  <c r="P429" i="38"/>
  <c r="Q429" i="38"/>
  <c r="R429" i="38"/>
  <c r="S429" i="38"/>
  <c r="T429" i="38"/>
  <c r="U429" i="38"/>
  <c r="V429" i="38"/>
  <c r="W429" i="38"/>
  <c r="E430" i="38"/>
  <c r="F430" i="38"/>
  <c r="G430" i="38"/>
  <c r="H430" i="38"/>
  <c r="I430" i="38"/>
  <c r="J430" i="38"/>
  <c r="K430" i="38"/>
  <c r="L430" i="38"/>
  <c r="M430" i="38"/>
  <c r="N430" i="38"/>
  <c r="O430" i="38"/>
  <c r="P430" i="38"/>
  <c r="Q430" i="38"/>
  <c r="R430" i="38"/>
  <c r="S430" i="38"/>
  <c r="T430" i="38"/>
  <c r="U430" i="38"/>
  <c r="V430" i="38"/>
  <c r="W430" i="38"/>
  <c r="E431" i="38"/>
  <c r="F431" i="38"/>
  <c r="G431" i="38"/>
  <c r="H431" i="38"/>
  <c r="I431" i="38"/>
  <c r="J431" i="38"/>
  <c r="K431" i="38"/>
  <c r="L431" i="38"/>
  <c r="M431" i="38"/>
  <c r="N431" i="38"/>
  <c r="O431" i="38"/>
  <c r="P431" i="38"/>
  <c r="Q431" i="38"/>
  <c r="R431" i="38"/>
  <c r="S431" i="38"/>
  <c r="T431" i="38"/>
  <c r="U431" i="38"/>
  <c r="V431" i="38"/>
  <c r="W431" i="38"/>
  <c r="E432" i="38"/>
  <c r="F432" i="38"/>
  <c r="G432" i="38"/>
  <c r="H432" i="38"/>
  <c r="I432" i="38"/>
  <c r="J432" i="38"/>
  <c r="K432" i="38"/>
  <c r="L432" i="38"/>
  <c r="M432" i="38"/>
  <c r="N432" i="38"/>
  <c r="O432" i="38"/>
  <c r="P432" i="38"/>
  <c r="Q432" i="38"/>
  <c r="R432" i="38"/>
  <c r="S432" i="38"/>
  <c r="T432" i="38"/>
  <c r="U432" i="38"/>
  <c r="V432" i="38"/>
  <c r="W432" i="38"/>
  <c r="E433" i="38"/>
  <c r="F433" i="38"/>
  <c r="G433" i="38"/>
  <c r="H433" i="38"/>
  <c r="I433" i="38"/>
  <c r="J433" i="38"/>
  <c r="K433" i="38"/>
  <c r="L433" i="38"/>
  <c r="M433" i="38"/>
  <c r="N433" i="38"/>
  <c r="O433" i="38"/>
  <c r="P433" i="38"/>
  <c r="Q433" i="38"/>
  <c r="R433" i="38"/>
  <c r="S433" i="38"/>
  <c r="T433" i="38"/>
  <c r="U433" i="38"/>
  <c r="V433" i="38"/>
  <c r="W433" i="38"/>
  <c r="E434" i="38"/>
  <c r="F434" i="38"/>
  <c r="G434" i="38"/>
  <c r="H434" i="38"/>
  <c r="I434" i="38"/>
  <c r="J434" i="38"/>
  <c r="K434" i="38"/>
  <c r="L434" i="38"/>
  <c r="M434" i="38"/>
  <c r="N434" i="38"/>
  <c r="O434" i="38"/>
  <c r="P434" i="38"/>
  <c r="Q434" i="38"/>
  <c r="R434" i="38"/>
  <c r="S434" i="38"/>
  <c r="T434" i="38"/>
  <c r="U434" i="38"/>
  <c r="V434" i="38"/>
  <c r="W434" i="38"/>
  <c r="E435" i="38"/>
  <c r="F435" i="38"/>
  <c r="G435" i="38"/>
  <c r="H435" i="38"/>
  <c r="I435" i="38"/>
  <c r="J435" i="38"/>
  <c r="K435" i="38"/>
  <c r="L435" i="38"/>
  <c r="M435" i="38"/>
  <c r="N435" i="38"/>
  <c r="O435" i="38"/>
  <c r="P435" i="38"/>
  <c r="Q435" i="38"/>
  <c r="R435" i="38"/>
  <c r="S435" i="38"/>
  <c r="T435" i="38"/>
  <c r="U435" i="38"/>
  <c r="V435" i="38"/>
  <c r="W435" i="38"/>
  <c r="E436" i="38"/>
  <c r="F436" i="38"/>
  <c r="G436" i="38"/>
  <c r="H436" i="38"/>
  <c r="I436" i="38"/>
  <c r="J436" i="38"/>
  <c r="K436" i="38"/>
  <c r="L436" i="38"/>
  <c r="M436" i="38"/>
  <c r="N436" i="38"/>
  <c r="O436" i="38"/>
  <c r="P436" i="38"/>
  <c r="Q436" i="38"/>
  <c r="R436" i="38"/>
  <c r="S436" i="38"/>
  <c r="T436" i="38"/>
  <c r="U436" i="38"/>
  <c r="V436" i="38"/>
  <c r="W436" i="38"/>
  <c r="E437" i="38"/>
  <c r="F437" i="38"/>
  <c r="G437" i="38"/>
  <c r="H437" i="38"/>
  <c r="I437" i="38"/>
  <c r="J437" i="38"/>
  <c r="K437" i="38"/>
  <c r="L437" i="38"/>
  <c r="M437" i="38"/>
  <c r="N437" i="38"/>
  <c r="O437" i="38"/>
  <c r="P437" i="38"/>
  <c r="Q437" i="38"/>
  <c r="R437" i="38"/>
  <c r="S437" i="38"/>
  <c r="T437" i="38"/>
  <c r="U437" i="38"/>
  <c r="V437" i="38"/>
  <c r="W437" i="38"/>
  <c r="E438" i="38"/>
  <c r="F438" i="38"/>
  <c r="G438" i="38"/>
  <c r="H438" i="38"/>
  <c r="I438" i="38"/>
  <c r="J438" i="38"/>
  <c r="K438" i="38"/>
  <c r="L438" i="38"/>
  <c r="M438" i="38"/>
  <c r="N438" i="38"/>
  <c r="O438" i="38"/>
  <c r="P438" i="38"/>
  <c r="Q438" i="38"/>
  <c r="R438" i="38"/>
  <c r="S438" i="38"/>
  <c r="T438" i="38"/>
  <c r="U438" i="38"/>
  <c r="V438" i="38"/>
  <c r="W438" i="38"/>
  <c r="E439" i="38"/>
  <c r="F439" i="38"/>
  <c r="G439" i="38"/>
  <c r="H439" i="38"/>
  <c r="I439" i="38"/>
  <c r="J439" i="38"/>
  <c r="K439" i="38"/>
  <c r="L439" i="38"/>
  <c r="M439" i="38"/>
  <c r="N439" i="38"/>
  <c r="O439" i="38"/>
  <c r="P439" i="38"/>
  <c r="Q439" i="38"/>
  <c r="R439" i="38"/>
  <c r="S439" i="38"/>
  <c r="T439" i="38"/>
  <c r="U439" i="38"/>
  <c r="V439" i="38"/>
  <c r="W439" i="38"/>
  <c r="E440" i="38"/>
  <c r="F440" i="38"/>
  <c r="G440" i="38"/>
  <c r="H440" i="38"/>
  <c r="I440" i="38"/>
  <c r="J440" i="38"/>
  <c r="K440" i="38"/>
  <c r="L440" i="38"/>
  <c r="M440" i="38"/>
  <c r="N440" i="38"/>
  <c r="O440" i="38"/>
  <c r="P440" i="38"/>
  <c r="Q440" i="38"/>
  <c r="R440" i="38"/>
  <c r="S440" i="38"/>
  <c r="T440" i="38"/>
  <c r="U440" i="38"/>
  <c r="V440" i="38"/>
  <c r="W440" i="38"/>
  <c r="E441" i="38"/>
  <c r="F441" i="38"/>
  <c r="G441" i="38"/>
  <c r="H441" i="38"/>
  <c r="I441" i="38"/>
  <c r="J441" i="38"/>
  <c r="K441" i="38"/>
  <c r="L441" i="38"/>
  <c r="M441" i="38"/>
  <c r="N441" i="38"/>
  <c r="O441" i="38"/>
  <c r="P441" i="38"/>
  <c r="Q441" i="38"/>
  <c r="R441" i="38"/>
  <c r="S441" i="38"/>
  <c r="T441" i="38"/>
  <c r="U441" i="38"/>
  <c r="V441" i="38"/>
  <c r="W441" i="38"/>
  <c r="E442" i="38"/>
  <c r="F442" i="38"/>
  <c r="G442" i="38"/>
  <c r="H442" i="38"/>
  <c r="I442" i="38"/>
  <c r="J442" i="38"/>
  <c r="K442" i="38"/>
  <c r="L442" i="38"/>
  <c r="M442" i="38"/>
  <c r="N442" i="38"/>
  <c r="O442" i="38"/>
  <c r="P442" i="38"/>
  <c r="Q442" i="38"/>
  <c r="R442" i="38"/>
  <c r="S442" i="38"/>
  <c r="T442" i="38"/>
  <c r="U442" i="38"/>
  <c r="V442" i="38"/>
  <c r="W442" i="38"/>
  <c r="E443" i="38"/>
  <c r="F443" i="38"/>
  <c r="G443" i="38"/>
  <c r="H443" i="38"/>
  <c r="I443" i="38"/>
  <c r="J443" i="38"/>
  <c r="K443" i="38"/>
  <c r="L443" i="38"/>
  <c r="M443" i="38"/>
  <c r="N443" i="38"/>
  <c r="O443" i="38"/>
  <c r="P443" i="38"/>
  <c r="Q443" i="38"/>
  <c r="R443" i="38"/>
  <c r="S443" i="38"/>
  <c r="T443" i="38"/>
  <c r="U443" i="38"/>
  <c r="V443" i="38"/>
  <c r="W443" i="38"/>
  <c r="E444" i="38"/>
  <c r="F444" i="38"/>
  <c r="G444" i="38"/>
  <c r="H444" i="38"/>
  <c r="I444" i="38"/>
  <c r="J444" i="38"/>
  <c r="K444" i="38"/>
  <c r="L444" i="38"/>
  <c r="M444" i="38"/>
  <c r="N444" i="38"/>
  <c r="O444" i="38"/>
  <c r="P444" i="38"/>
  <c r="Q444" i="38"/>
  <c r="R444" i="38"/>
  <c r="S444" i="38"/>
  <c r="T444" i="38"/>
  <c r="U444" i="38"/>
  <c r="V444" i="38"/>
  <c r="W444" i="38"/>
  <c r="E445" i="38"/>
  <c r="F445" i="38"/>
  <c r="G445" i="38"/>
  <c r="H445" i="38"/>
  <c r="I445" i="38"/>
  <c r="J445" i="38"/>
  <c r="K445" i="38"/>
  <c r="L445" i="38"/>
  <c r="M445" i="38"/>
  <c r="N445" i="38"/>
  <c r="O445" i="38"/>
  <c r="P445" i="38"/>
  <c r="Q445" i="38"/>
  <c r="R445" i="38"/>
  <c r="S445" i="38"/>
  <c r="T445" i="38"/>
  <c r="U445" i="38"/>
  <c r="V445" i="38"/>
  <c r="W445" i="38"/>
  <c r="E446" i="38"/>
  <c r="F446" i="38"/>
  <c r="G446" i="38"/>
  <c r="H446" i="38"/>
  <c r="I446" i="38"/>
  <c r="J446" i="38"/>
  <c r="K446" i="38"/>
  <c r="L446" i="38"/>
  <c r="M446" i="38"/>
  <c r="N446" i="38"/>
  <c r="O446" i="38"/>
  <c r="P446" i="38"/>
  <c r="Q446" i="38"/>
  <c r="R446" i="38"/>
  <c r="S446" i="38"/>
  <c r="T446" i="38"/>
  <c r="U446" i="38"/>
  <c r="V446" i="38"/>
  <c r="W446" i="38"/>
  <c r="E447" i="38"/>
  <c r="F447" i="38"/>
  <c r="G447" i="38"/>
  <c r="H447" i="38"/>
  <c r="I447" i="38"/>
  <c r="J447" i="38"/>
  <c r="K447" i="38"/>
  <c r="L447" i="38"/>
  <c r="M447" i="38"/>
  <c r="N447" i="38"/>
  <c r="O447" i="38"/>
  <c r="P447" i="38"/>
  <c r="Q447" i="38"/>
  <c r="R447" i="38"/>
  <c r="S447" i="38"/>
  <c r="T447" i="38"/>
  <c r="U447" i="38"/>
  <c r="V447" i="38"/>
  <c r="W447" i="38"/>
  <c r="E448" i="38"/>
  <c r="F448" i="38"/>
  <c r="G448" i="38"/>
  <c r="H448" i="38"/>
  <c r="I448" i="38"/>
  <c r="J448" i="38"/>
  <c r="K448" i="38"/>
  <c r="L448" i="38"/>
  <c r="M448" i="38"/>
  <c r="N448" i="38"/>
  <c r="O448" i="38"/>
  <c r="P448" i="38"/>
  <c r="Q448" i="38"/>
  <c r="R448" i="38"/>
  <c r="S448" i="38"/>
  <c r="T448" i="38"/>
  <c r="U448" i="38"/>
  <c r="V448" i="38"/>
  <c r="W448" i="38"/>
  <c r="E449" i="38"/>
  <c r="F449" i="38"/>
  <c r="G449" i="38"/>
  <c r="H449" i="38"/>
  <c r="I449" i="38"/>
  <c r="J449" i="38"/>
  <c r="K449" i="38"/>
  <c r="L449" i="38"/>
  <c r="M449" i="38"/>
  <c r="N449" i="38"/>
  <c r="O449" i="38"/>
  <c r="P449" i="38"/>
  <c r="Q449" i="38"/>
  <c r="R449" i="38"/>
  <c r="S449" i="38"/>
  <c r="T449" i="38"/>
  <c r="U449" i="38"/>
  <c r="V449" i="38"/>
  <c r="W449" i="38"/>
  <c r="E450" i="38"/>
  <c r="F450" i="38"/>
  <c r="G450" i="38"/>
  <c r="H450" i="38"/>
  <c r="I450" i="38"/>
  <c r="J450" i="38"/>
  <c r="K450" i="38"/>
  <c r="L450" i="38"/>
  <c r="M450" i="38"/>
  <c r="N450" i="38"/>
  <c r="O450" i="38"/>
  <c r="P450" i="38"/>
  <c r="Q450" i="38"/>
  <c r="R450" i="38"/>
  <c r="S450" i="38"/>
  <c r="T450" i="38"/>
  <c r="U450" i="38"/>
  <c r="V450" i="38"/>
  <c r="W450" i="38"/>
  <c r="E451" i="38"/>
  <c r="F451" i="38"/>
  <c r="G451" i="38"/>
  <c r="H451" i="38"/>
  <c r="I451" i="38"/>
  <c r="J451" i="38"/>
  <c r="K451" i="38"/>
  <c r="L451" i="38"/>
  <c r="M451" i="38"/>
  <c r="N451" i="38"/>
  <c r="O451" i="38"/>
  <c r="P451" i="38"/>
  <c r="Q451" i="38"/>
  <c r="R451" i="38"/>
  <c r="S451" i="38"/>
  <c r="T451" i="38"/>
  <c r="U451" i="38"/>
  <c r="V451" i="38"/>
  <c r="W451" i="38"/>
  <c r="E452" i="38"/>
  <c r="F452" i="38"/>
  <c r="G452" i="38"/>
  <c r="H452" i="38"/>
  <c r="I452" i="38"/>
  <c r="J452" i="38"/>
  <c r="K452" i="38"/>
  <c r="L452" i="38"/>
  <c r="M452" i="38"/>
  <c r="N452" i="38"/>
  <c r="O452" i="38"/>
  <c r="P452" i="38"/>
  <c r="Q452" i="38"/>
  <c r="R452" i="38"/>
  <c r="S452" i="38"/>
  <c r="T452" i="38"/>
  <c r="U452" i="38"/>
  <c r="V452" i="38"/>
  <c r="W452" i="38"/>
  <c r="E453" i="38"/>
  <c r="F453" i="38"/>
  <c r="G453" i="38"/>
  <c r="H453" i="38"/>
  <c r="I453" i="38"/>
  <c r="J453" i="38"/>
  <c r="K453" i="38"/>
  <c r="L453" i="38"/>
  <c r="M453" i="38"/>
  <c r="N453" i="38"/>
  <c r="O453" i="38"/>
  <c r="P453" i="38"/>
  <c r="Q453" i="38"/>
  <c r="R453" i="38"/>
  <c r="S453" i="38"/>
  <c r="T453" i="38"/>
  <c r="U453" i="38"/>
  <c r="V453" i="38"/>
  <c r="W453" i="38"/>
  <c r="E454" i="38"/>
  <c r="F454" i="38"/>
  <c r="G454" i="38"/>
  <c r="H454" i="38"/>
  <c r="I454" i="38"/>
  <c r="J454" i="38"/>
  <c r="K454" i="38"/>
  <c r="L454" i="38"/>
  <c r="M454" i="38"/>
  <c r="N454" i="38"/>
  <c r="O454" i="38"/>
  <c r="P454" i="38"/>
  <c r="Q454" i="38"/>
  <c r="R454" i="38"/>
  <c r="S454" i="38"/>
  <c r="T454" i="38"/>
  <c r="U454" i="38"/>
  <c r="V454" i="38"/>
  <c r="W454" i="38"/>
  <c r="E455" i="38"/>
  <c r="F455" i="38"/>
  <c r="G455" i="38"/>
  <c r="H455" i="38"/>
  <c r="I455" i="38"/>
  <c r="J455" i="38"/>
  <c r="K455" i="38"/>
  <c r="L455" i="38"/>
  <c r="M455" i="38"/>
  <c r="N455" i="38"/>
  <c r="O455" i="38"/>
  <c r="P455" i="38"/>
  <c r="Q455" i="38"/>
  <c r="R455" i="38"/>
  <c r="S455" i="38"/>
  <c r="T455" i="38"/>
  <c r="U455" i="38"/>
  <c r="V455" i="38"/>
  <c r="W455" i="38"/>
  <c r="E456" i="38"/>
  <c r="F456" i="38"/>
  <c r="G456" i="38"/>
  <c r="H456" i="38"/>
  <c r="I456" i="38"/>
  <c r="J456" i="38"/>
  <c r="K456" i="38"/>
  <c r="L456" i="38"/>
  <c r="M456" i="38"/>
  <c r="N456" i="38"/>
  <c r="O456" i="38"/>
  <c r="P456" i="38"/>
  <c r="Q456" i="38"/>
  <c r="R456" i="38"/>
  <c r="S456" i="38"/>
  <c r="T456" i="38"/>
  <c r="U456" i="38"/>
  <c r="V456" i="38"/>
  <c r="W456" i="38"/>
  <c r="E457" i="38"/>
  <c r="F457" i="38"/>
  <c r="G457" i="38"/>
  <c r="H457" i="38"/>
  <c r="I457" i="38"/>
  <c r="J457" i="38"/>
  <c r="K457" i="38"/>
  <c r="L457" i="38"/>
  <c r="M457" i="38"/>
  <c r="N457" i="38"/>
  <c r="O457" i="38"/>
  <c r="P457" i="38"/>
  <c r="Q457" i="38"/>
  <c r="R457" i="38"/>
  <c r="S457" i="38"/>
  <c r="T457" i="38"/>
  <c r="U457" i="38"/>
  <c r="V457" i="38"/>
  <c r="W457" i="38"/>
  <c r="E458" i="38"/>
  <c r="F458" i="38"/>
  <c r="G458" i="38"/>
  <c r="H458" i="38"/>
  <c r="I458" i="38"/>
  <c r="J458" i="38"/>
  <c r="K458" i="38"/>
  <c r="L458" i="38"/>
  <c r="M458" i="38"/>
  <c r="N458" i="38"/>
  <c r="O458" i="38"/>
  <c r="P458" i="38"/>
  <c r="Q458" i="38"/>
  <c r="R458" i="38"/>
  <c r="S458" i="38"/>
  <c r="T458" i="38"/>
  <c r="U458" i="38"/>
  <c r="V458" i="38"/>
  <c r="W458" i="38"/>
  <c r="E459" i="38"/>
  <c r="F459" i="38"/>
  <c r="G459" i="38"/>
  <c r="H459" i="38"/>
  <c r="I459" i="38"/>
  <c r="J459" i="38"/>
  <c r="K459" i="38"/>
  <c r="L459" i="38"/>
  <c r="M459" i="38"/>
  <c r="N459" i="38"/>
  <c r="O459" i="38"/>
  <c r="P459" i="38"/>
  <c r="Q459" i="38"/>
  <c r="R459" i="38"/>
  <c r="S459" i="38"/>
  <c r="T459" i="38"/>
  <c r="U459" i="38"/>
  <c r="V459" i="38"/>
  <c r="W459" i="38"/>
  <c r="E460" i="38"/>
  <c r="F460" i="38"/>
  <c r="G460" i="38"/>
  <c r="H460" i="38"/>
  <c r="I460" i="38"/>
  <c r="J460" i="38"/>
  <c r="K460" i="38"/>
  <c r="L460" i="38"/>
  <c r="M460" i="38"/>
  <c r="N460" i="38"/>
  <c r="O460" i="38"/>
  <c r="P460" i="38"/>
  <c r="Q460" i="38"/>
  <c r="R460" i="38"/>
  <c r="S460" i="38"/>
  <c r="T460" i="38"/>
  <c r="U460" i="38"/>
  <c r="V460" i="38"/>
  <c r="W460" i="38"/>
  <c r="E461" i="38"/>
  <c r="F461" i="38"/>
  <c r="G461" i="38"/>
  <c r="H461" i="38"/>
  <c r="I461" i="38"/>
  <c r="J461" i="38"/>
  <c r="K461" i="38"/>
  <c r="L461" i="38"/>
  <c r="M461" i="38"/>
  <c r="N461" i="38"/>
  <c r="O461" i="38"/>
  <c r="P461" i="38"/>
  <c r="Q461" i="38"/>
  <c r="R461" i="38"/>
  <c r="S461" i="38"/>
  <c r="T461" i="38"/>
  <c r="U461" i="38"/>
  <c r="V461" i="38"/>
  <c r="W461" i="38"/>
  <c r="E462" i="38"/>
  <c r="F462" i="38"/>
  <c r="G462" i="38"/>
  <c r="H462" i="38"/>
  <c r="I462" i="38"/>
  <c r="J462" i="38"/>
  <c r="K462" i="38"/>
  <c r="L462" i="38"/>
  <c r="M462" i="38"/>
  <c r="N462" i="38"/>
  <c r="O462" i="38"/>
  <c r="P462" i="38"/>
  <c r="Q462" i="38"/>
  <c r="R462" i="38"/>
  <c r="S462" i="38"/>
  <c r="T462" i="38"/>
  <c r="U462" i="38"/>
  <c r="V462" i="38"/>
  <c r="W462" i="38"/>
  <c r="E463" i="38"/>
  <c r="F463" i="38"/>
  <c r="G463" i="38"/>
  <c r="H463" i="38"/>
  <c r="I463" i="38"/>
  <c r="J463" i="38"/>
  <c r="K463" i="38"/>
  <c r="L463" i="38"/>
  <c r="M463" i="38"/>
  <c r="N463" i="38"/>
  <c r="O463" i="38"/>
  <c r="P463" i="38"/>
  <c r="Q463" i="38"/>
  <c r="R463" i="38"/>
  <c r="S463" i="38"/>
  <c r="T463" i="38"/>
  <c r="U463" i="38"/>
  <c r="V463" i="38"/>
  <c r="W463" i="38"/>
  <c r="E464" i="38"/>
  <c r="F464" i="38"/>
  <c r="G464" i="38"/>
  <c r="H464" i="38"/>
  <c r="I464" i="38"/>
  <c r="J464" i="38"/>
  <c r="K464" i="38"/>
  <c r="L464" i="38"/>
  <c r="M464" i="38"/>
  <c r="N464" i="38"/>
  <c r="O464" i="38"/>
  <c r="P464" i="38"/>
  <c r="Q464" i="38"/>
  <c r="R464" i="38"/>
  <c r="S464" i="38"/>
  <c r="T464" i="38"/>
  <c r="U464" i="38"/>
  <c r="V464" i="38"/>
  <c r="W464" i="38"/>
  <c r="E465" i="38"/>
  <c r="F465" i="38"/>
  <c r="G465" i="38"/>
  <c r="H465" i="38"/>
  <c r="I465" i="38"/>
  <c r="J465" i="38"/>
  <c r="K465" i="38"/>
  <c r="L465" i="38"/>
  <c r="M465" i="38"/>
  <c r="N465" i="38"/>
  <c r="O465" i="38"/>
  <c r="P465" i="38"/>
  <c r="Q465" i="38"/>
  <c r="R465" i="38"/>
  <c r="S465" i="38"/>
  <c r="T465" i="38"/>
  <c r="U465" i="38"/>
  <c r="V465" i="38"/>
  <c r="W465" i="38"/>
  <c r="E466" i="38"/>
  <c r="F466" i="38"/>
  <c r="G466" i="38"/>
  <c r="H466" i="38"/>
  <c r="I466" i="38"/>
  <c r="J466" i="38"/>
  <c r="K466" i="38"/>
  <c r="L466" i="38"/>
  <c r="M466" i="38"/>
  <c r="N466" i="38"/>
  <c r="O466" i="38"/>
  <c r="P466" i="38"/>
  <c r="Q466" i="38"/>
  <c r="R466" i="38"/>
  <c r="S466" i="38"/>
  <c r="T466" i="38"/>
  <c r="U466" i="38"/>
  <c r="V466" i="38"/>
  <c r="W466" i="38"/>
  <c r="E467" i="38"/>
  <c r="F467" i="38"/>
  <c r="G467" i="38"/>
  <c r="H467" i="38"/>
  <c r="I467" i="38"/>
  <c r="J467" i="38"/>
  <c r="K467" i="38"/>
  <c r="L467" i="38"/>
  <c r="M467" i="38"/>
  <c r="N467" i="38"/>
  <c r="O467" i="38"/>
  <c r="P467" i="38"/>
  <c r="Q467" i="38"/>
  <c r="R467" i="38"/>
  <c r="S467" i="38"/>
  <c r="T467" i="38"/>
  <c r="U467" i="38"/>
  <c r="V467" i="38"/>
  <c r="W467" i="38"/>
  <c r="E468" i="38"/>
  <c r="F468" i="38"/>
  <c r="G468" i="38"/>
  <c r="H468" i="38"/>
  <c r="I468" i="38"/>
  <c r="J468" i="38"/>
  <c r="K468" i="38"/>
  <c r="L468" i="38"/>
  <c r="M468" i="38"/>
  <c r="N468" i="38"/>
  <c r="O468" i="38"/>
  <c r="P468" i="38"/>
  <c r="Q468" i="38"/>
  <c r="R468" i="38"/>
  <c r="S468" i="38"/>
  <c r="T468" i="38"/>
  <c r="U468" i="38"/>
  <c r="V468" i="38"/>
  <c r="W468" i="38"/>
  <c r="E469" i="38"/>
  <c r="F469" i="38"/>
  <c r="G469" i="38"/>
  <c r="H469" i="38"/>
  <c r="I469" i="38"/>
  <c r="J469" i="38"/>
  <c r="K469" i="38"/>
  <c r="L469" i="38"/>
  <c r="M469" i="38"/>
  <c r="N469" i="38"/>
  <c r="O469" i="38"/>
  <c r="P469" i="38"/>
  <c r="Q469" i="38"/>
  <c r="R469" i="38"/>
  <c r="S469" i="38"/>
  <c r="T469" i="38"/>
  <c r="U469" i="38"/>
  <c r="V469" i="38"/>
  <c r="W469" i="38"/>
  <c r="E470" i="38"/>
  <c r="F470" i="38"/>
  <c r="G470" i="38"/>
  <c r="H470" i="38"/>
  <c r="I470" i="38"/>
  <c r="J470" i="38"/>
  <c r="K470" i="38"/>
  <c r="L470" i="38"/>
  <c r="M470" i="38"/>
  <c r="N470" i="38"/>
  <c r="O470" i="38"/>
  <c r="P470" i="38"/>
  <c r="Q470" i="38"/>
  <c r="R470" i="38"/>
  <c r="S470" i="38"/>
  <c r="T470" i="38"/>
  <c r="U470" i="38"/>
  <c r="V470" i="38"/>
  <c r="W470" i="38"/>
  <c r="E471" i="38"/>
  <c r="F471" i="38"/>
  <c r="G471" i="38"/>
  <c r="H471" i="38"/>
  <c r="I471" i="38"/>
  <c r="J471" i="38"/>
  <c r="K471" i="38"/>
  <c r="L471" i="38"/>
  <c r="M471" i="38"/>
  <c r="N471" i="38"/>
  <c r="O471" i="38"/>
  <c r="P471" i="38"/>
  <c r="Q471" i="38"/>
  <c r="R471" i="38"/>
  <c r="S471" i="38"/>
  <c r="T471" i="38"/>
  <c r="U471" i="38"/>
  <c r="V471" i="38"/>
  <c r="W471" i="38"/>
  <c r="E472" i="38"/>
  <c r="F472" i="38"/>
  <c r="G472" i="38"/>
  <c r="H472" i="38"/>
  <c r="I472" i="38"/>
  <c r="J472" i="38"/>
  <c r="K472" i="38"/>
  <c r="L472" i="38"/>
  <c r="M472" i="38"/>
  <c r="N472" i="38"/>
  <c r="O472" i="38"/>
  <c r="P472" i="38"/>
  <c r="Q472" i="38"/>
  <c r="R472" i="38"/>
  <c r="S472" i="38"/>
  <c r="T472" i="38"/>
  <c r="U472" i="38"/>
  <c r="V472" i="38"/>
  <c r="W472" i="38"/>
  <c r="E473" i="38"/>
  <c r="F473" i="38"/>
  <c r="G473" i="38"/>
  <c r="H473" i="38"/>
  <c r="I473" i="38"/>
  <c r="J473" i="38"/>
  <c r="K473" i="38"/>
  <c r="L473" i="38"/>
  <c r="M473" i="38"/>
  <c r="N473" i="38"/>
  <c r="O473" i="38"/>
  <c r="P473" i="38"/>
  <c r="Q473" i="38"/>
  <c r="R473" i="38"/>
  <c r="S473" i="38"/>
  <c r="T473" i="38"/>
  <c r="U473" i="38"/>
  <c r="V473" i="38"/>
  <c r="W473" i="38"/>
  <c r="E474" i="38"/>
  <c r="F474" i="38"/>
  <c r="G474" i="38"/>
  <c r="H474" i="38"/>
  <c r="I474" i="38"/>
  <c r="J474" i="38"/>
  <c r="K474" i="38"/>
  <c r="L474" i="38"/>
  <c r="M474" i="38"/>
  <c r="N474" i="38"/>
  <c r="O474" i="38"/>
  <c r="P474" i="38"/>
  <c r="Q474" i="38"/>
  <c r="R474" i="38"/>
  <c r="S474" i="38"/>
  <c r="T474" i="38"/>
  <c r="U474" i="38"/>
  <c r="V474" i="38"/>
  <c r="W474" i="38"/>
  <c r="E475" i="38"/>
  <c r="F475" i="38"/>
  <c r="G475" i="38"/>
  <c r="H475" i="38"/>
  <c r="I475" i="38"/>
  <c r="J475" i="38"/>
  <c r="K475" i="38"/>
  <c r="L475" i="38"/>
  <c r="M475" i="38"/>
  <c r="N475" i="38"/>
  <c r="O475" i="38"/>
  <c r="P475" i="38"/>
  <c r="Q475" i="38"/>
  <c r="R475" i="38"/>
  <c r="S475" i="38"/>
  <c r="T475" i="38"/>
  <c r="U475" i="38"/>
  <c r="V475" i="38"/>
  <c r="W475" i="38"/>
  <c r="E476" i="38"/>
  <c r="F476" i="38"/>
  <c r="G476" i="38"/>
  <c r="H476" i="38"/>
  <c r="I476" i="38"/>
  <c r="J476" i="38"/>
  <c r="K476" i="38"/>
  <c r="L476" i="38"/>
  <c r="M476" i="38"/>
  <c r="N476" i="38"/>
  <c r="O476" i="38"/>
  <c r="P476" i="38"/>
  <c r="Q476" i="38"/>
  <c r="R476" i="38"/>
  <c r="S476" i="38"/>
  <c r="T476" i="38"/>
  <c r="U476" i="38"/>
  <c r="V476" i="38"/>
  <c r="W476" i="38"/>
  <c r="E477" i="38"/>
  <c r="F477" i="38"/>
  <c r="G477" i="38"/>
  <c r="H477" i="38"/>
  <c r="I477" i="38"/>
  <c r="J477" i="38"/>
  <c r="K477" i="38"/>
  <c r="L477" i="38"/>
  <c r="M477" i="38"/>
  <c r="N477" i="38"/>
  <c r="O477" i="38"/>
  <c r="P477" i="38"/>
  <c r="Q477" i="38"/>
  <c r="R477" i="38"/>
  <c r="S477" i="38"/>
  <c r="T477" i="38"/>
  <c r="U477" i="38"/>
  <c r="V477" i="38"/>
  <c r="W477" i="38"/>
  <c r="E478" i="38"/>
  <c r="F478" i="38"/>
  <c r="G478" i="38"/>
  <c r="H478" i="38"/>
  <c r="I478" i="38"/>
  <c r="J478" i="38"/>
  <c r="K478" i="38"/>
  <c r="L478" i="38"/>
  <c r="M478" i="38"/>
  <c r="N478" i="38"/>
  <c r="O478" i="38"/>
  <c r="P478" i="38"/>
  <c r="Q478" i="38"/>
  <c r="R478" i="38"/>
  <c r="S478" i="38"/>
  <c r="T478" i="38"/>
  <c r="U478" i="38"/>
  <c r="V478" i="38"/>
  <c r="W478" i="38"/>
  <c r="E479" i="38"/>
  <c r="F479" i="38"/>
  <c r="G479" i="38"/>
  <c r="H479" i="38"/>
  <c r="I479" i="38"/>
  <c r="J479" i="38"/>
  <c r="K479" i="38"/>
  <c r="L479" i="38"/>
  <c r="M479" i="38"/>
  <c r="N479" i="38"/>
  <c r="O479" i="38"/>
  <c r="P479" i="38"/>
  <c r="Q479" i="38"/>
  <c r="R479" i="38"/>
  <c r="S479" i="38"/>
  <c r="T479" i="38"/>
  <c r="U479" i="38"/>
  <c r="V479" i="38"/>
  <c r="W479" i="38"/>
  <c r="E480" i="38"/>
  <c r="F480" i="38"/>
  <c r="G480" i="38"/>
  <c r="H480" i="38"/>
  <c r="I480" i="38"/>
  <c r="J480" i="38"/>
  <c r="K480" i="38"/>
  <c r="L480" i="38"/>
  <c r="M480" i="38"/>
  <c r="N480" i="38"/>
  <c r="O480" i="38"/>
  <c r="P480" i="38"/>
  <c r="Q480" i="38"/>
  <c r="R480" i="38"/>
  <c r="S480" i="38"/>
  <c r="T480" i="38"/>
  <c r="U480" i="38"/>
  <c r="V480" i="38"/>
  <c r="W480" i="38"/>
  <c r="E481" i="38"/>
  <c r="F481" i="38"/>
  <c r="G481" i="38"/>
  <c r="H481" i="38"/>
  <c r="I481" i="38"/>
  <c r="J481" i="38"/>
  <c r="K481" i="38"/>
  <c r="L481" i="38"/>
  <c r="M481" i="38"/>
  <c r="N481" i="38"/>
  <c r="O481" i="38"/>
  <c r="P481" i="38"/>
  <c r="Q481" i="38"/>
  <c r="R481" i="38"/>
  <c r="S481" i="38"/>
  <c r="T481" i="38"/>
  <c r="U481" i="38"/>
  <c r="V481" i="38"/>
  <c r="W481" i="38"/>
  <c r="E482" i="38"/>
  <c r="F482" i="38"/>
  <c r="G482" i="38"/>
  <c r="H482" i="38"/>
  <c r="I482" i="38"/>
  <c r="J482" i="38"/>
  <c r="K482" i="38"/>
  <c r="L482" i="38"/>
  <c r="M482" i="38"/>
  <c r="N482" i="38"/>
  <c r="O482" i="38"/>
  <c r="P482" i="38"/>
  <c r="Q482" i="38"/>
  <c r="R482" i="38"/>
  <c r="S482" i="38"/>
  <c r="T482" i="38"/>
  <c r="U482" i="38"/>
  <c r="V482" i="38"/>
  <c r="W482" i="38"/>
  <c r="E483" i="38"/>
  <c r="F483" i="38"/>
  <c r="G483" i="38"/>
  <c r="H483" i="38"/>
  <c r="I483" i="38"/>
  <c r="J483" i="38"/>
  <c r="K483" i="38"/>
  <c r="L483" i="38"/>
  <c r="M483" i="38"/>
  <c r="N483" i="38"/>
  <c r="O483" i="38"/>
  <c r="P483" i="38"/>
  <c r="Q483" i="38"/>
  <c r="R483" i="38"/>
  <c r="S483" i="38"/>
  <c r="T483" i="38"/>
  <c r="U483" i="38"/>
  <c r="V483" i="38"/>
  <c r="W483" i="38"/>
  <c r="E484" i="38"/>
  <c r="F484" i="38"/>
  <c r="G484" i="38"/>
  <c r="H484" i="38"/>
  <c r="I484" i="38"/>
  <c r="J484" i="38"/>
  <c r="K484" i="38"/>
  <c r="L484" i="38"/>
  <c r="M484" i="38"/>
  <c r="N484" i="38"/>
  <c r="O484" i="38"/>
  <c r="P484" i="38"/>
  <c r="Q484" i="38"/>
  <c r="R484" i="38"/>
  <c r="S484" i="38"/>
  <c r="T484" i="38"/>
  <c r="U484" i="38"/>
  <c r="V484" i="38"/>
  <c r="W484" i="38"/>
  <c r="E485" i="38"/>
  <c r="F485" i="38"/>
  <c r="G485" i="38"/>
  <c r="H485" i="38"/>
  <c r="I485" i="38"/>
  <c r="J485" i="38"/>
  <c r="K485" i="38"/>
  <c r="L485" i="38"/>
  <c r="M485" i="38"/>
  <c r="N485" i="38"/>
  <c r="O485" i="38"/>
  <c r="P485" i="38"/>
  <c r="Q485" i="38"/>
  <c r="R485" i="38"/>
  <c r="S485" i="38"/>
  <c r="T485" i="38"/>
  <c r="U485" i="38"/>
  <c r="V485" i="38"/>
  <c r="W485" i="38"/>
  <c r="E486" i="38"/>
  <c r="F486" i="38"/>
  <c r="G486" i="38"/>
  <c r="H486" i="38"/>
  <c r="I486" i="38"/>
  <c r="J486" i="38"/>
  <c r="K486" i="38"/>
  <c r="L486" i="38"/>
  <c r="M486" i="38"/>
  <c r="N486" i="38"/>
  <c r="O486" i="38"/>
  <c r="P486" i="38"/>
  <c r="Q486" i="38"/>
  <c r="R486" i="38"/>
  <c r="S486" i="38"/>
  <c r="T486" i="38"/>
  <c r="U486" i="38"/>
  <c r="V486" i="38"/>
  <c r="W486" i="38"/>
  <c r="E487" i="38"/>
  <c r="F487" i="38"/>
  <c r="G487" i="38"/>
  <c r="H487" i="38"/>
  <c r="I487" i="38"/>
  <c r="J487" i="38"/>
  <c r="K487" i="38"/>
  <c r="L487" i="38"/>
  <c r="M487" i="38"/>
  <c r="N487" i="38"/>
  <c r="O487" i="38"/>
  <c r="P487" i="38"/>
  <c r="Q487" i="38"/>
  <c r="R487" i="38"/>
  <c r="S487" i="38"/>
  <c r="T487" i="38"/>
  <c r="U487" i="38"/>
  <c r="V487" i="38"/>
  <c r="W487" i="38"/>
  <c r="E488" i="38"/>
  <c r="F488" i="38"/>
  <c r="G488" i="38"/>
  <c r="H488" i="38"/>
  <c r="I488" i="38"/>
  <c r="J488" i="38"/>
  <c r="K488" i="38"/>
  <c r="L488" i="38"/>
  <c r="M488" i="38"/>
  <c r="N488" i="38"/>
  <c r="O488" i="38"/>
  <c r="P488" i="38"/>
  <c r="Q488" i="38"/>
  <c r="R488" i="38"/>
  <c r="S488" i="38"/>
  <c r="T488" i="38"/>
  <c r="U488" i="38"/>
  <c r="V488" i="38"/>
  <c r="W488" i="38"/>
  <c r="E489" i="38"/>
  <c r="F489" i="38"/>
  <c r="G489" i="38"/>
  <c r="H489" i="38"/>
  <c r="I489" i="38"/>
  <c r="J489" i="38"/>
  <c r="K489" i="38"/>
  <c r="L489" i="38"/>
  <c r="M489" i="38"/>
  <c r="N489" i="38"/>
  <c r="O489" i="38"/>
  <c r="P489" i="38"/>
  <c r="Q489" i="38"/>
  <c r="R489" i="38"/>
  <c r="S489" i="38"/>
  <c r="T489" i="38"/>
  <c r="U489" i="38"/>
  <c r="V489" i="38"/>
  <c r="W489" i="38"/>
  <c r="E490" i="38"/>
  <c r="F490" i="38"/>
  <c r="G490" i="38"/>
  <c r="H490" i="38"/>
  <c r="I490" i="38"/>
  <c r="J490" i="38"/>
  <c r="K490" i="38"/>
  <c r="L490" i="38"/>
  <c r="M490" i="38"/>
  <c r="N490" i="38"/>
  <c r="O490" i="38"/>
  <c r="P490" i="38"/>
  <c r="Q490" i="38"/>
  <c r="R490" i="38"/>
  <c r="S490" i="38"/>
  <c r="T490" i="38"/>
  <c r="U490" i="38"/>
  <c r="V490" i="38"/>
  <c r="W490" i="38"/>
  <c r="E491" i="38"/>
  <c r="F491" i="38"/>
  <c r="G491" i="38"/>
  <c r="H491" i="38"/>
  <c r="I491" i="38"/>
  <c r="J491" i="38"/>
  <c r="K491" i="38"/>
  <c r="L491" i="38"/>
  <c r="M491" i="38"/>
  <c r="N491" i="38"/>
  <c r="O491" i="38"/>
  <c r="P491" i="38"/>
  <c r="Q491" i="38"/>
  <c r="R491" i="38"/>
  <c r="S491" i="38"/>
  <c r="T491" i="38"/>
  <c r="U491" i="38"/>
  <c r="V491" i="38"/>
  <c r="W491" i="38"/>
  <c r="E492" i="38"/>
  <c r="F492" i="38"/>
  <c r="G492" i="38"/>
  <c r="H492" i="38"/>
  <c r="I492" i="38"/>
  <c r="J492" i="38"/>
  <c r="K492" i="38"/>
  <c r="L492" i="38"/>
  <c r="M492" i="38"/>
  <c r="N492" i="38"/>
  <c r="O492" i="38"/>
  <c r="P492" i="38"/>
  <c r="Q492" i="38"/>
  <c r="R492" i="38"/>
  <c r="S492" i="38"/>
  <c r="T492" i="38"/>
  <c r="U492" i="38"/>
  <c r="V492" i="38"/>
  <c r="W492" i="38"/>
  <c r="E493" i="38"/>
  <c r="F493" i="38"/>
  <c r="G493" i="38"/>
  <c r="H493" i="38"/>
  <c r="I493" i="38"/>
  <c r="J493" i="38"/>
  <c r="K493" i="38"/>
  <c r="L493" i="38"/>
  <c r="M493" i="38"/>
  <c r="N493" i="38"/>
  <c r="O493" i="38"/>
  <c r="P493" i="38"/>
  <c r="Q493" i="38"/>
  <c r="R493" i="38"/>
  <c r="S493" i="38"/>
  <c r="T493" i="38"/>
  <c r="U493" i="38"/>
  <c r="V493" i="38"/>
  <c r="W493" i="38"/>
  <c r="E494" i="38"/>
  <c r="F494" i="38"/>
  <c r="G494" i="38"/>
  <c r="H494" i="38"/>
  <c r="I494" i="38"/>
  <c r="J494" i="38"/>
  <c r="K494" i="38"/>
  <c r="L494" i="38"/>
  <c r="M494" i="38"/>
  <c r="N494" i="38"/>
  <c r="O494" i="38"/>
  <c r="P494" i="38"/>
  <c r="Q494" i="38"/>
  <c r="R494" i="38"/>
  <c r="S494" i="38"/>
  <c r="T494" i="38"/>
  <c r="U494" i="38"/>
  <c r="V494" i="38"/>
  <c r="W494" i="38"/>
  <c r="E495" i="38"/>
  <c r="F495" i="38"/>
  <c r="G495" i="38"/>
  <c r="H495" i="38"/>
  <c r="I495" i="38"/>
  <c r="J495" i="38"/>
  <c r="K495" i="38"/>
  <c r="L495" i="38"/>
  <c r="M495" i="38"/>
  <c r="N495" i="38"/>
  <c r="O495" i="38"/>
  <c r="P495" i="38"/>
  <c r="Q495" i="38"/>
  <c r="R495" i="38"/>
  <c r="S495" i="38"/>
  <c r="T495" i="38"/>
  <c r="U495" i="38"/>
  <c r="V495" i="38"/>
  <c r="W495" i="38"/>
  <c r="E496" i="38"/>
  <c r="F496" i="38"/>
  <c r="G496" i="38"/>
  <c r="H496" i="38"/>
  <c r="I496" i="38"/>
  <c r="J496" i="38"/>
  <c r="K496" i="38"/>
  <c r="L496" i="38"/>
  <c r="M496" i="38"/>
  <c r="N496" i="38"/>
  <c r="O496" i="38"/>
  <c r="P496" i="38"/>
  <c r="Q496" i="38"/>
  <c r="R496" i="38"/>
  <c r="S496" i="38"/>
  <c r="T496" i="38"/>
  <c r="U496" i="38"/>
  <c r="V496" i="38"/>
  <c r="W496" i="38"/>
  <c r="E497" i="38"/>
  <c r="F497" i="38"/>
  <c r="G497" i="38"/>
  <c r="H497" i="38"/>
  <c r="I497" i="38"/>
  <c r="J497" i="38"/>
  <c r="K497" i="38"/>
  <c r="L497" i="38"/>
  <c r="M497" i="38"/>
  <c r="N497" i="38"/>
  <c r="O497" i="38"/>
  <c r="P497" i="38"/>
  <c r="Q497" i="38"/>
  <c r="R497" i="38"/>
  <c r="S497" i="38"/>
  <c r="T497" i="38"/>
  <c r="U497" i="38"/>
  <c r="V497" i="38"/>
  <c r="W497" i="38"/>
  <c r="E498" i="38"/>
  <c r="F498" i="38"/>
  <c r="G498" i="38"/>
  <c r="H498" i="38"/>
  <c r="I498" i="38"/>
  <c r="J498" i="38"/>
  <c r="K498" i="38"/>
  <c r="L498" i="38"/>
  <c r="M498" i="38"/>
  <c r="N498" i="38"/>
  <c r="O498" i="38"/>
  <c r="P498" i="38"/>
  <c r="Q498" i="38"/>
  <c r="R498" i="38"/>
  <c r="S498" i="38"/>
  <c r="T498" i="38"/>
  <c r="U498" i="38"/>
  <c r="V498" i="38"/>
  <c r="W498" i="38"/>
  <c r="E499" i="38"/>
  <c r="F499" i="38"/>
  <c r="G499" i="38"/>
  <c r="H499" i="38"/>
  <c r="I499" i="38"/>
  <c r="J499" i="38"/>
  <c r="K499" i="38"/>
  <c r="L499" i="38"/>
  <c r="M499" i="38"/>
  <c r="N499" i="38"/>
  <c r="O499" i="38"/>
  <c r="P499" i="38"/>
  <c r="Q499" i="38"/>
  <c r="R499" i="38"/>
  <c r="S499" i="38"/>
  <c r="T499" i="38"/>
  <c r="U499" i="38"/>
  <c r="V499" i="38"/>
  <c r="W499" i="38"/>
  <c r="E500" i="38"/>
  <c r="F500" i="38"/>
  <c r="G500" i="38"/>
  <c r="H500" i="38"/>
  <c r="I500" i="38"/>
  <c r="J500" i="38"/>
  <c r="K500" i="38"/>
  <c r="L500" i="38"/>
  <c r="M500" i="38"/>
  <c r="N500" i="38"/>
  <c r="O500" i="38"/>
  <c r="P500" i="38"/>
  <c r="Q500" i="38"/>
  <c r="R500" i="38"/>
  <c r="S500" i="38"/>
  <c r="T500" i="38"/>
  <c r="U500" i="38"/>
  <c r="V500" i="38"/>
  <c r="W500" i="38"/>
  <c r="E501" i="38"/>
  <c r="F501" i="38"/>
  <c r="G501" i="38"/>
  <c r="H501" i="38"/>
  <c r="I501" i="38"/>
  <c r="J501" i="38"/>
  <c r="K501" i="38"/>
  <c r="L501" i="38"/>
  <c r="M501" i="38"/>
  <c r="N501" i="38"/>
  <c r="O501" i="38"/>
  <c r="P501" i="38"/>
  <c r="Q501" i="38"/>
  <c r="R501" i="38"/>
  <c r="S501" i="38"/>
  <c r="T501" i="38"/>
  <c r="U501" i="38"/>
  <c r="V501" i="38"/>
  <c r="W501" i="38"/>
  <c r="E502" i="38"/>
  <c r="F502" i="38"/>
  <c r="G502" i="38"/>
  <c r="H502" i="38"/>
  <c r="I502" i="38"/>
  <c r="J502" i="38"/>
  <c r="K502" i="38"/>
  <c r="L502" i="38"/>
  <c r="M502" i="38"/>
  <c r="N502" i="38"/>
  <c r="O502" i="38"/>
  <c r="P502" i="38"/>
  <c r="Q502" i="38"/>
  <c r="R502" i="38"/>
  <c r="S502" i="38"/>
  <c r="T502" i="38"/>
  <c r="U502" i="38"/>
  <c r="V502" i="38"/>
  <c r="W502" i="38"/>
  <c r="E503" i="38"/>
  <c r="F503" i="38"/>
  <c r="G503" i="38"/>
  <c r="H503" i="38"/>
  <c r="I503" i="38"/>
  <c r="J503" i="38"/>
  <c r="K503" i="38"/>
  <c r="L503" i="38"/>
  <c r="M503" i="38"/>
  <c r="N503" i="38"/>
  <c r="O503" i="38"/>
  <c r="P503" i="38"/>
  <c r="Q503" i="38"/>
  <c r="R503" i="38"/>
  <c r="S503" i="38"/>
  <c r="T503" i="38"/>
  <c r="U503" i="38"/>
  <c r="V503" i="38"/>
  <c r="W503" i="38"/>
  <c r="E504" i="38"/>
  <c r="F504" i="38"/>
  <c r="G504" i="38"/>
  <c r="H504" i="38"/>
  <c r="I504" i="38"/>
  <c r="J504" i="38"/>
  <c r="K504" i="38"/>
  <c r="L504" i="38"/>
  <c r="M504" i="38"/>
  <c r="N504" i="38"/>
  <c r="O504" i="38"/>
  <c r="P504" i="38"/>
  <c r="Q504" i="38"/>
  <c r="R504" i="38"/>
  <c r="S504" i="38"/>
  <c r="T504" i="38"/>
  <c r="U504" i="38"/>
  <c r="V504" i="38"/>
  <c r="W504" i="38"/>
  <c r="E505" i="38"/>
  <c r="F505" i="38"/>
  <c r="G505" i="38"/>
  <c r="H505" i="38"/>
  <c r="I505" i="38"/>
  <c r="J505" i="38"/>
  <c r="K505" i="38"/>
  <c r="L505" i="38"/>
  <c r="M505" i="38"/>
  <c r="N505" i="38"/>
  <c r="O505" i="38"/>
  <c r="P505" i="38"/>
  <c r="Q505" i="38"/>
  <c r="R505" i="38"/>
  <c r="S505" i="38"/>
  <c r="T505" i="38"/>
  <c r="U505" i="38"/>
  <c r="V505" i="38"/>
  <c r="W505" i="38"/>
  <c r="E506" i="38"/>
  <c r="F506" i="38"/>
  <c r="G506" i="38"/>
  <c r="H506" i="38"/>
  <c r="I506" i="38"/>
  <c r="J506" i="38"/>
  <c r="K506" i="38"/>
  <c r="L506" i="38"/>
  <c r="M506" i="38"/>
  <c r="N506" i="38"/>
  <c r="O506" i="38"/>
  <c r="P506" i="38"/>
  <c r="Q506" i="38"/>
  <c r="R506" i="38"/>
  <c r="S506" i="38"/>
  <c r="T506" i="38"/>
  <c r="U506" i="38"/>
  <c r="V506" i="38"/>
  <c r="W506" i="38"/>
  <c r="E507" i="38"/>
  <c r="F507" i="38"/>
  <c r="G507" i="38"/>
  <c r="H507" i="38"/>
  <c r="I507" i="38"/>
  <c r="J507" i="38"/>
  <c r="K507" i="38"/>
  <c r="L507" i="38"/>
  <c r="M507" i="38"/>
  <c r="N507" i="38"/>
  <c r="O507" i="38"/>
  <c r="P507" i="38"/>
  <c r="Q507" i="38"/>
  <c r="R507" i="38"/>
  <c r="S507" i="38"/>
  <c r="T507" i="38"/>
  <c r="U507" i="38"/>
  <c r="V507" i="38"/>
  <c r="W507" i="38"/>
  <c r="E508" i="38"/>
  <c r="F508" i="38"/>
  <c r="G508" i="38"/>
  <c r="H508" i="38"/>
  <c r="I508" i="38"/>
  <c r="J508" i="38"/>
  <c r="K508" i="38"/>
  <c r="L508" i="38"/>
  <c r="M508" i="38"/>
  <c r="N508" i="38"/>
  <c r="O508" i="38"/>
  <c r="P508" i="38"/>
  <c r="Q508" i="38"/>
  <c r="R508" i="38"/>
  <c r="S508" i="38"/>
  <c r="T508" i="38"/>
  <c r="U508" i="38"/>
  <c r="V508" i="38"/>
  <c r="W508" i="38"/>
  <c r="E509" i="38"/>
  <c r="F509" i="38"/>
  <c r="G509" i="38"/>
  <c r="H509" i="38"/>
  <c r="I509" i="38"/>
  <c r="J509" i="38"/>
  <c r="K509" i="38"/>
  <c r="L509" i="38"/>
  <c r="M509" i="38"/>
  <c r="N509" i="38"/>
  <c r="O509" i="38"/>
  <c r="P509" i="38"/>
  <c r="Q509" i="38"/>
  <c r="R509" i="38"/>
  <c r="S509" i="38"/>
  <c r="T509" i="38"/>
  <c r="U509" i="38"/>
  <c r="V509" i="38"/>
  <c r="W509" i="38"/>
  <c r="E510" i="38"/>
  <c r="F510" i="38"/>
  <c r="G510" i="38"/>
  <c r="H510" i="38"/>
  <c r="I510" i="38"/>
  <c r="J510" i="38"/>
  <c r="K510" i="38"/>
  <c r="L510" i="38"/>
  <c r="M510" i="38"/>
  <c r="N510" i="38"/>
  <c r="O510" i="38"/>
  <c r="P510" i="38"/>
  <c r="Q510" i="38"/>
  <c r="R510" i="38"/>
  <c r="S510" i="38"/>
  <c r="T510" i="38"/>
  <c r="U510" i="38"/>
  <c r="V510" i="38"/>
  <c r="W510" i="38"/>
  <c r="E511" i="38"/>
  <c r="F511" i="38"/>
  <c r="G511" i="38"/>
  <c r="H511" i="38"/>
  <c r="I511" i="38"/>
  <c r="J511" i="38"/>
  <c r="K511" i="38"/>
  <c r="L511" i="38"/>
  <c r="M511" i="38"/>
  <c r="N511" i="38"/>
  <c r="O511" i="38"/>
  <c r="P511" i="38"/>
  <c r="Q511" i="38"/>
  <c r="R511" i="38"/>
  <c r="S511" i="38"/>
  <c r="T511" i="38"/>
  <c r="U511" i="38"/>
  <c r="V511" i="38"/>
  <c r="W511" i="38"/>
  <c r="E512" i="38"/>
  <c r="F512" i="38"/>
  <c r="G512" i="38"/>
  <c r="H512" i="38"/>
  <c r="I512" i="38"/>
  <c r="J512" i="38"/>
  <c r="K512" i="38"/>
  <c r="L512" i="38"/>
  <c r="M512" i="38"/>
  <c r="N512" i="38"/>
  <c r="O512" i="38"/>
  <c r="P512" i="38"/>
  <c r="Q512" i="38"/>
  <c r="R512" i="38"/>
  <c r="S512" i="38"/>
  <c r="T512" i="38"/>
  <c r="U512" i="38"/>
  <c r="V512" i="38"/>
  <c r="W512" i="38"/>
  <c r="E513" i="38"/>
  <c r="F513" i="38"/>
  <c r="G513" i="38"/>
  <c r="H513" i="38"/>
  <c r="I513" i="38"/>
  <c r="J513" i="38"/>
  <c r="K513" i="38"/>
  <c r="L513" i="38"/>
  <c r="M513" i="38"/>
  <c r="N513" i="38"/>
  <c r="O513" i="38"/>
  <c r="P513" i="38"/>
  <c r="Q513" i="38"/>
  <c r="R513" i="38"/>
  <c r="S513" i="38"/>
  <c r="T513" i="38"/>
  <c r="U513" i="38"/>
  <c r="V513" i="38"/>
  <c r="W513" i="38"/>
  <c r="E514" i="38"/>
  <c r="F514" i="38"/>
  <c r="G514" i="38"/>
  <c r="H514" i="38"/>
  <c r="I514" i="38"/>
  <c r="J514" i="38"/>
  <c r="K514" i="38"/>
  <c r="L514" i="38"/>
  <c r="M514" i="38"/>
  <c r="N514" i="38"/>
  <c r="O514" i="38"/>
  <c r="P514" i="38"/>
  <c r="Q514" i="38"/>
  <c r="R514" i="38"/>
  <c r="S514" i="38"/>
  <c r="T514" i="38"/>
  <c r="U514" i="38"/>
  <c r="V514" i="38"/>
  <c r="W514" i="38"/>
  <c r="E515" i="38"/>
  <c r="F515" i="38"/>
  <c r="G515" i="38"/>
  <c r="H515" i="38"/>
  <c r="I515" i="38"/>
  <c r="J515" i="38"/>
  <c r="K515" i="38"/>
  <c r="L515" i="38"/>
  <c r="M515" i="38"/>
  <c r="N515" i="38"/>
  <c r="O515" i="38"/>
  <c r="P515" i="38"/>
  <c r="Q515" i="38"/>
  <c r="R515" i="38"/>
  <c r="S515" i="38"/>
  <c r="T515" i="38"/>
  <c r="U515" i="38"/>
  <c r="V515" i="38"/>
  <c r="W515" i="38"/>
  <c r="E516" i="38"/>
  <c r="F516" i="38"/>
  <c r="G516" i="38"/>
  <c r="H516" i="38"/>
  <c r="I516" i="38"/>
  <c r="J516" i="38"/>
  <c r="K516" i="38"/>
  <c r="L516" i="38"/>
  <c r="M516" i="38"/>
  <c r="N516" i="38"/>
  <c r="O516" i="38"/>
  <c r="P516" i="38"/>
  <c r="Q516" i="38"/>
  <c r="R516" i="38"/>
  <c r="S516" i="38"/>
  <c r="T516" i="38"/>
  <c r="U516" i="38"/>
  <c r="V516" i="38"/>
  <c r="W516" i="38"/>
  <c r="E517" i="38"/>
  <c r="F517" i="38"/>
  <c r="G517" i="38"/>
  <c r="H517" i="38"/>
  <c r="I517" i="38"/>
  <c r="J517" i="38"/>
  <c r="K517" i="38"/>
  <c r="L517" i="38"/>
  <c r="M517" i="38"/>
  <c r="N517" i="38"/>
  <c r="O517" i="38"/>
  <c r="P517" i="38"/>
  <c r="Q517" i="38"/>
  <c r="R517" i="38"/>
  <c r="S517" i="38"/>
  <c r="T517" i="38"/>
  <c r="U517" i="38"/>
  <c r="V517" i="38"/>
  <c r="W517" i="38"/>
  <c r="E518" i="38"/>
  <c r="F518" i="38"/>
  <c r="G518" i="38"/>
  <c r="H518" i="38"/>
  <c r="I518" i="38"/>
  <c r="J518" i="38"/>
  <c r="K518" i="38"/>
  <c r="L518" i="38"/>
  <c r="M518" i="38"/>
  <c r="N518" i="38"/>
  <c r="O518" i="38"/>
  <c r="P518" i="38"/>
  <c r="Q518" i="38"/>
  <c r="R518" i="38"/>
  <c r="S518" i="38"/>
  <c r="T518" i="38"/>
  <c r="U518" i="38"/>
  <c r="V518" i="38"/>
  <c r="W518" i="38"/>
  <c r="E519" i="38"/>
  <c r="F519" i="38"/>
  <c r="G519" i="38"/>
  <c r="H519" i="38"/>
  <c r="I519" i="38"/>
  <c r="J519" i="38"/>
  <c r="K519" i="38"/>
  <c r="L519" i="38"/>
  <c r="M519" i="38"/>
  <c r="N519" i="38"/>
  <c r="O519" i="38"/>
  <c r="P519" i="38"/>
  <c r="Q519" i="38"/>
  <c r="R519" i="38"/>
  <c r="S519" i="38"/>
  <c r="T519" i="38"/>
  <c r="U519" i="38"/>
  <c r="V519" i="38"/>
  <c r="W519" i="38"/>
  <c r="E520" i="38"/>
  <c r="F520" i="38"/>
  <c r="G520" i="38"/>
  <c r="H520" i="38"/>
  <c r="I520" i="38"/>
  <c r="J520" i="38"/>
  <c r="K520" i="38"/>
  <c r="L520" i="38"/>
  <c r="M520" i="38"/>
  <c r="N520" i="38"/>
  <c r="O520" i="38"/>
  <c r="P520" i="38"/>
  <c r="Q520" i="38"/>
  <c r="R520" i="38"/>
  <c r="S520" i="38"/>
  <c r="T520" i="38"/>
  <c r="U520" i="38"/>
  <c r="V520" i="38"/>
  <c r="W520" i="38"/>
  <c r="E521" i="38"/>
  <c r="F521" i="38"/>
  <c r="G521" i="38"/>
  <c r="H521" i="38"/>
  <c r="I521" i="38"/>
  <c r="J521" i="38"/>
  <c r="K521" i="38"/>
  <c r="L521" i="38"/>
  <c r="M521" i="38"/>
  <c r="N521" i="38"/>
  <c r="O521" i="38"/>
  <c r="P521" i="38"/>
  <c r="Q521" i="38"/>
  <c r="R521" i="38"/>
  <c r="S521" i="38"/>
  <c r="T521" i="38"/>
  <c r="U521" i="38"/>
  <c r="V521" i="38"/>
  <c r="W521" i="38"/>
  <c r="E522" i="38"/>
  <c r="F522" i="38"/>
  <c r="G522" i="38"/>
  <c r="H522" i="38"/>
  <c r="I522" i="38"/>
  <c r="J522" i="38"/>
  <c r="K522" i="38"/>
  <c r="L522" i="38"/>
  <c r="M522" i="38"/>
  <c r="N522" i="38"/>
  <c r="O522" i="38"/>
  <c r="P522" i="38"/>
  <c r="Q522" i="38"/>
  <c r="R522" i="38"/>
  <c r="S522" i="38"/>
  <c r="T522" i="38"/>
  <c r="U522" i="38"/>
  <c r="V522" i="38"/>
  <c r="W522" i="38"/>
  <c r="E523" i="38"/>
  <c r="F523" i="38"/>
  <c r="G523" i="38"/>
  <c r="H523" i="38"/>
  <c r="I523" i="38"/>
  <c r="J523" i="38"/>
  <c r="K523" i="38"/>
  <c r="L523" i="38"/>
  <c r="M523" i="38"/>
  <c r="N523" i="38"/>
  <c r="O523" i="38"/>
  <c r="P523" i="38"/>
  <c r="Q523" i="38"/>
  <c r="R523" i="38"/>
  <c r="S523" i="38"/>
  <c r="T523" i="38"/>
  <c r="U523" i="38"/>
  <c r="V523" i="38"/>
  <c r="W523" i="38"/>
  <c r="E524" i="38"/>
  <c r="F524" i="38"/>
  <c r="G524" i="38"/>
  <c r="H524" i="38"/>
  <c r="I524" i="38"/>
  <c r="J524" i="38"/>
  <c r="K524" i="38"/>
  <c r="L524" i="38"/>
  <c r="M524" i="38"/>
  <c r="N524" i="38"/>
  <c r="O524" i="38"/>
  <c r="P524" i="38"/>
  <c r="Q524" i="38"/>
  <c r="R524" i="38"/>
  <c r="S524" i="38"/>
  <c r="T524" i="38"/>
  <c r="U524" i="38"/>
  <c r="V524" i="38"/>
  <c r="W524" i="38"/>
  <c r="E525" i="38"/>
  <c r="F525" i="38"/>
  <c r="G525" i="38"/>
  <c r="H525" i="38"/>
  <c r="I525" i="38"/>
  <c r="J525" i="38"/>
  <c r="K525" i="38"/>
  <c r="L525" i="38"/>
  <c r="M525" i="38"/>
  <c r="N525" i="38"/>
  <c r="O525" i="38"/>
  <c r="P525" i="38"/>
  <c r="Q525" i="38"/>
  <c r="R525" i="38"/>
  <c r="S525" i="38"/>
  <c r="T525" i="38"/>
  <c r="U525" i="38"/>
  <c r="V525" i="38"/>
  <c r="W525" i="38"/>
  <c r="E526" i="38"/>
  <c r="F526" i="38"/>
  <c r="G526" i="38"/>
  <c r="H526" i="38"/>
  <c r="I526" i="38"/>
  <c r="J526" i="38"/>
  <c r="K526" i="38"/>
  <c r="L526" i="38"/>
  <c r="M526" i="38"/>
  <c r="N526" i="38"/>
  <c r="O526" i="38"/>
  <c r="P526" i="38"/>
  <c r="Q526" i="38"/>
  <c r="R526" i="38"/>
  <c r="S526" i="38"/>
  <c r="T526" i="38"/>
  <c r="U526" i="38"/>
  <c r="V526" i="38"/>
  <c r="W526" i="38"/>
  <c r="E527" i="38"/>
  <c r="F527" i="38"/>
  <c r="G527" i="38"/>
  <c r="H527" i="38"/>
  <c r="I527" i="38"/>
  <c r="J527" i="38"/>
  <c r="K527" i="38"/>
  <c r="L527" i="38"/>
  <c r="M527" i="38"/>
  <c r="N527" i="38"/>
  <c r="O527" i="38"/>
  <c r="P527" i="38"/>
  <c r="Q527" i="38"/>
  <c r="R527" i="38"/>
  <c r="S527" i="38"/>
  <c r="T527" i="38"/>
  <c r="U527" i="38"/>
  <c r="V527" i="38"/>
  <c r="W527" i="38"/>
  <c r="E528" i="38"/>
  <c r="F528" i="38"/>
  <c r="G528" i="38"/>
  <c r="H528" i="38"/>
  <c r="I528" i="38"/>
  <c r="J528" i="38"/>
  <c r="K528" i="38"/>
  <c r="L528" i="38"/>
  <c r="M528" i="38"/>
  <c r="N528" i="38"/>
  <c r="O528" i="38"/>
  <c r="P528" i="38"/>
  <c r="Q528" i="38"/>
  <c r="R528" i="38"/>
  <c r="S528" i="38"/>
  <c r="T528" i="38"/>
  <c r="U528" i="38"/>
  <c r="V528" i="38"/>
  <c r="W528" i="38"/>
  <c r="E529" i="38"/>
  <c r="F529" i="38"/>
  <c r="G529" i="38"/>
  <c r="H529" i="38"/>
  <c r="I529" i="38"/>
  <c r="J529" i="38"/>
  <c r="K529" i="38"/>
  <c r="L529" i="38"/>
  <c r="M529" i="38"/>
  <c r="N529" i="38"/>
  <c r="O529" i="38"/>
  <c r="P529" i="38"/>
  <c r="Q529" i="38"/>
  <c r="R529" i="38"/>
  <c r="S529" i="38"/>
  <c r="T529" i="38"/>
  <c r="U529" i="38"/>
  <c r="V529" i="38"/>
  <c r="W529" i="38"/>
  <c r="E530" i="38"/>
  <c r="F530" i="38"/>
  <c r="G530" i="38"/>
  <c r="H530" i="38"/>
  <c r="I530" i="38"/>
  <c r="J530" i="38"/>
  <c r="K530" i="38"/>
  <c r="L530" i="38"/>
  <c r="M530" i="38"/>
  <c r="N530" i="38"/>
  <c r="O530" i="38"/>
  <c r="P530" i="38"/>
  <c r="Q530" i="38"/>
  <c r="R530" i="38"/>
  <c r="S530" i="38"/>
  <c r="T530" i="38"/>
  <c r="U530" i="38"/>
  <c r="V530" i="38"/>
  <c r="W530" i="38"/>
  <c r="E531" i="38"/>
  <c r="F531" i="38"/>
  <c r="G531" i="38"/>
  <c r="H531" i="38"/>
  <c r="I531" i="38"/>
  <c r="J531" i="38"/>
  <c r="K531" i="38"/>
  <c r="L531" i="38"/>
  <c r="M531" i="38"/>
  <c r="N531" i="38"/>
  <c r="O531" i="38"/>
  <c r="P531" i="38"/>
  <c r="Q531" i="38"/>
  <c r="R531" i="38"/>
  <c r="S531" i="38"/>
  <c r="T531" i="38"/>
  <c r="U531" i="38"/>
  <c r="V531" i="38"/>
  <c r="W531" i="38"/>
  <c r="E532" i="38"/>
  <c r="F532" i="38"/>
  <c r="G532" i="38"/>
  <c r="H532" i="38"/>
  <c r="I532" i="38"/>
  <c r="J532" i="38"/>
  <c r="K532" i="38"/>
  <c r="L532" i="38"/>
  <c r="M532" i="38"/>
  <c r="N532" i="38"/>
  <c r="O532" i="38"/>
  <c r="P532" i="38"/>
  <c r="Q532" i="38"/>
  <c r="R532" i="38"/>
  <c r="S532" i="38"/>
  <c r="T532" i="38"/>
  <c r="U532" i="38"/>
  <c r="V532" i="38"/>
  <c r="W532" i="38"/>
  <c r="E533" i="38"/>
  <c r="F533" i="38"/>
  <c r="G533" i="38"/>
  <c r="H533" i="38"/>
  <c r="I533" i="38"/>
  <c r="J533" i="38"/>
  <c r="K533" i="38"/>
  <c r="L533" i="38"/>
  <c r="M533" i="38"/>
  <c r="N533" i="38"/>
  <c r="O533" i="38"/>
  <c r="P533" i="38"/>
  <c r="Q533" i="38"/>
  <c r="R533" i="38"/>
  <c r="S533" i="38"/>
  <c r="T533" i="38"/>
  <c r="U533" i="38"/>
  <c r="V533" i="38"/>
  <c r="W533" i="38"/>
  <c r="E534" i="38"/>
  <c r="F534" i="38"/>
  <c r="G534" i="38"/>
  <c r="H534" i="38"/>
  <c r="I534" i="38"/>
  <c r="J534" i="38"/>
  <c r="K534" i="38"/>
  <c r="L534" i="38"/>
  <c r="M534" i="38"/>
  <c r="N534" i="38"/>
  <c r="O534" i="38"/>
  <c r="P534" i="38"/>
  <c r="Q534" i="38"/>
  <c r="R534" i="38"/>
  <c r="S534" i="38"/>
  <c r="T534" i="38"/>
  <c r="U534" i="38"/>
  <c r="V534" i="38"/>
  <c r="W534" i="38"/>
  <c r="E535" i="38"/>
  <c r="F535" i="38"/>
  <c r="G535" i="38"/>
  <c r="H535" i="38"/>
  <c r="I535" i="38"/>
  <c r="J535" i="38"/>
  <c r="K535" i="38"/>
  <c r="L535" i="38"/>
  <c r="M535" i="38"/>
  <c r="N535" i="38"/>
  <c r="O535" i="38"/>
  <c r="P535" i="38"/>
  <c r="Q535" i="38"/>
  <c r="R535" i="38"/>
  <c r="S535" i="38"/>
  <c r="T535" i="38"/>
  <c r="U535" i="38"/>
  <c r="V535" i="38"/>
  <c r="W535" i="38"/>
  <c r="E536" i="38"/>
  <c r="F536" i="38"/>
  <c r="G536" i="38"/>
  <c r="H536" i="38"/>
  <c r="I536" i="38"/>
  <c r="J536" i="38"/>
  <c r="K536" i="38"/>
  <c r="L536" i="38"/>
  <c r="M536" i="38"/>
  <c r="N536" i="38"/>
  <c r="O536" i="38"/>
  <c r="P536" i="38"/>
  <c r="Q536" i="38"/>
  <c r="R536" i="38"/>
  <c r="S536" i="38"/>
  <c r="T536" i="38"/>
  <c r="U536" i="38"/>
  <c r="V536" i="38"/>
  <c r="W536" i="38"/>
  <c r="E537" i="38"/>
  <c r="F537" i="38"/>
  <c r="G537" i="38"/>
  <c r="H537" i="38"/>
  <c r="I537" i="38"/>
  <c r="J537" i="38"/>
  <c r="K537" i="38"/>
  <c r="L537" i="38"/>
  <c r="M537" i="38"/>
  <c r="N537" i="38"/>
  <c r="O537" i="38"/>
  <c r="P537" i="38"/>
  <c r="Q537" i="38"/>
  <c r="R537" i="38"/>
  <c r="S537" i="38"/>
  <c r="T537" i="38"/>
  <c r="U537" i="38"/>
  <c r="V537" i="38"/>
  <c r="W537" i="38"/>
  <c r="E538" i="38"/>
  <c r="F538" i="38"/>
  <c r="G538" i="38"/>
  <c r="H538" i="38"/>
  <c r="I538" i="38"/>
  <c r="J538" i="38"/>
  <c r="K538" i="38"/>
  <c r="L538" i="38"/>
  <c r="M538" i="38"/>
  <c r="N538" i="38"/>
  <c r="O538" i="38"/>
  <c r="P538" i="38"/>
  <c r="Q538" i="38"/>
  <c r="R538" i="38"/>
  <c r="S538" i="38"/>
  <c r="T538" i="38"/>
  <c r="U538" i="38"/>
  <c r="V538" i="38"/>
  <c r="W538" i="38"/>
  <c r="E539" i="38"/>
  <c r="F539" i="38"/>
  <c r="G539" i="38"/>
  <c r="H539" i="38"/>
  <c r="I539" i="38"/>
  <c r="J539" i="38"/>
  <c r="K539" i="38"/>
  <c r="L539" i="38"/>
  <c r="M539" i="38"/>
  <c r="N539" i="38"/>
  <c r="O539" i="38"/>
  <c r="P539" i="38"/>
  <c r="Q539" i="38"/>
  <c r="R539" i="38"/>
  <c r="S539" i="38"/>
  <c r="T539" i="38"/>
  <c r="U539" i="38"/>
  <c r="V539" i="38"/>
  <c r="W539" i="38"/>
  <c r="E540" i="38"/>
  <c r="F540" i="38"/>
  <c r="G540" i="38"/>
  <c r="H540" i="38"/>
  <c r="I540" i="38"/>
  <c r="J540" i="38"/>
  <c r="K540" i="38"/>
  <c r="L540" i="38"/>
  <c r="M540" i="38"/>
  <c r="N540" i="38"/>
  <c r="O540" i="38"/>
  <c r="P540" i="38"/>
  <c r="Q540" i="38"/>
  <c r="R540" i="38"/>
  <c r="S540" i="38"/>
  <c r="T540" i="38"/>
  <c r="U540" i="38"/>
  <c r="V540" i="38"/>
  <c r="W540" i="38"/>
  <c r="E541" i="38"/>
  <c r="F541" i="38"/>
  <c r="G541" i="38"/>
  <c r="H541" i="38"/>
  <c r="I541" i="38"/>
  <c r="J541" i="38"/>
  <c r="K541" i="38"/>
  <c r="L541" i="38"/>
  <c r="M541" i="38"/>
  <c r="N541" i="38"/>
  <c r="O541" i="38"/>
  <c r="P541" i="38"/>
  <c r="Q541" i="38"/>
  <c r="R541" i="38"/>
  <c r="S541" i="38"/>
  <c r="T541" i="38"/>
  <c r="U541" i="38"/>
  <c r="V541" i="38"/>
  <c r="W541" i="38"/>
  <c r="E542" i="38"/>
  <c r="F542" i="38"/>
  <c r="G542" i="38"/>
  <c r="H542" i="38"/>
  <c r="I542" i="38"/>
  <c r="J542" i="38"/>
  <c r="K542" i="38"/>
  <c r="L542" i="38"/>
  <c r="M542" i="38"/>
  <c r="N542" i="38"/>
  <c r="O542" i="38"/>
  <c r="P542" i="38"/>
  <c r="Q542" i="38"/>
  <c r="R542" i="38"/>
  <c r="S542" i="38"/>
  <c r="T542" i="38"/>
  <c r="U542" i="38"/>
  <c r="V542" i="38"/>
  <c r="W542" i="38"/>
  <c r="E543" i="38"/>
  <c r="F543" i="38"/>
  <c r="G543" i="38"/>
  <c r="H543" i="38"/>
  <c r="I543" i="38"/>
  <c r="J543" i="38"/>
  <c r="K543" i="38"/>
  <c r="L543" i="38"/>
  <c r="M543" i="38"/>
  <c r="N543" i="38"/>
  <c r="O543" i="38"/>
  <c r="P543" i="38"/>
  <c r="Q543" i="38"/>
  <c r="R543" i="38"/>
  <c r="S543" i="38"/>
  <c r="T543" i="38"/>
  <c r="U543" i="38"/>
  <c r="V543" i="38"/>
  <c r="W543" i="38"/>
  <c r="E544" i="38"/>
  <c r="F544" i="38"/>
  <c r="G544" i="38"/>
  <c r="H544" i="38"/>
  <c r="I544" i="38"/>
  <c r="J544" i="38"/>
  <c r="K544" i="38"/>
  <c r="L544" i="38"/>
  <c r="M544" i="38"/>
  <c r="N544" i="38"/>
  <c r="O544" i="38"/>
  <c r="P544" i="38"/>
  <c r="Q544" i="38"/>
  <c r="R544" i="38"/>
  <c r="S544" i="38"/>
  <c r="T544" i="38"/>
  <c r="U544" i="38"/>
  <c r="V544" i="38"/>
  <c r="W544" i="38"/>
  <c r="E545" i="38"/>
  <c r="F545" i="38"/>
  <c r="G545" i="38"/>
  <c r="H545" i="38"/>
  <c r="I545" i="38"/>
  <c r="J545" i="38"/>
  <c r="K545" i="38"/>
  <c r="L545" i="38"/>
  <c r="M545" i="38"/>
  <c r="N545" i="38"/>
  <c r="O545" i="38"/>
  <c r="P545" i="38"/>
  <c r="Q545" i="38"/>
  <c r="R545" i="38"/>
  <c r="S545" i="38"/>
  <c r="T545" i="38"/>
  <c r="U545" i="38"/>
  <c r="V545" i="38"/>
  <c r="W545" i="38"/>
  <c r="E546" i="38"/>
  <c r="F546" i="38"/>
  <c r="G546" i="38"/>
  <c r="H546" i="38"/>
  <c r="I546" i="38"/>
  <c r="J546" i="38"/>
  <c r="K546" i="38"/>
  <c r="L546" i="38"/>
  <c r="M546" i="38"/>
  <c r="N546" i="38"/>
  <c r="O546" i="38"/>
  <c r="P546" i="38"/>
  <c r="Q546" i="38"/>
  <c r="R546" i="38"/>
  <c r="S546" i="38"/>
  <c r="T546" i="38"/>
  <c r="U546" i="38"/>
  <c r="V546" i="38"/>
  <c r="W546" i="38"/>
  <c r="E547" i="38"/>
  <c r="F547" i="38"/>
  <c r="G547" i="38"/>
  <c r="H547" i="38"/>
  <c r="I547" i="38"/>
  <c r="J547" i="38"/>
  <c r="K547" i="38"/>
  <c r="L547" i="38"/>
  <c r="M547" i="38"/>
  <c r="N547" i="38"/>
  <c r="O547" i="38"/>
  <c r="P547" i="38"/>
  <c r="Q547" i="38"/>
  <c r="R547" i="38"/>
  <c r="S547" i="38"/>
  <c r="T547" i="38"/>
  <c r="U547" i="38"/>
  <c r="V547" i="38"/>
  <c r="W547" i="38"/>
  <c r="E548" i="38"/>
  <c r="F548" i="38"/>
  <c r="G548" i="38"/>
  <c r="H548" i="38"/>
  <c r="I548" i="38"/>
  <c r="J548" i="38"/>
  <c r="K548" i="38"/>
  <c r="L548" i="38"/>
  <c r="M548" i="38"/>
  <c r="N548" i="38"/>
  <c r="O548" i="38"/>
  <c r="P548" i="38"/>
  <c r="Q548" i="38"/>
  <c r="R548" i="38"/>
  <c r="S548" i="38"/>
  <c r="T548" i="38"/>
  <c r="U548" i="38"/>
  <c r="V548" i="38"/>
  <c r="W548" i="38"/>
  <c r="E549" i="38"/>
  <c r="F549" i="38"/>
  <c r="G549" i="38"/>
  <c r="H549" i="38"/>
  <c r="I549" i="38"/>
  <c r="J549" i="38"/>
  <c r="K549" i="38"/>
  <c r="L549" i="38"/>
  <c r="M549" i="38"/>
  <c r="N549" i="38"/>
  <c r="O549" i="38"/>
  <c r="P549" i="38"/>
  <c r="Q549" i="38"/>
  <c r="R549" i="38"/>
  <c r="S549" i="38"/>
  <c r="T549" i="38"/>
  <c r="U549" i="38"/>
  <c r="V549" i="38"/>
  <c r="W549" i="38"/>
  <c r="E550" i="38"/>
  <c r="F550" i="38"/>
  <c r="G550" i="38"/>
  <c r="H550" i="38"/>
  <c r="I550" i="38"/>
  <c r="J550" i="38"/>
  <c r="K550" i="38"/>
  <c r="L550" i="38"/>
  <c r="M550" i="38"/>
  <c r="N550" i="38"/>
  <c r="O550" i="38"/>
  <c r="P550" i="38"/>
  <c r="Q550" i="38"/>
  <c r="R550" i="38"/>
  <c r="S550" i="38"/>
  <c r="T550" i="38"/>
  <c r="U550" i="38"/>
  <c r="V550" i="38"/>
  <c r="W550" i="38"/>
  <c r="E551" i="38"/>
  <c r="F551" i="38"/>
  <c r="G551" i="38"/>
  <c r="H551" i="38"/>
  <c r="I551" i="38"/>
  <c r="J551" i="38"/>
  <c r="K551" i="38"/>
  <c r="L551" i="38"/>
  <c r="M551" i="38"/>
  <c r="N551" i="38"/>
  <c r="O551" i="38"/>
  <c r="P551" i="38"/>
  <c r="Q551" i="38"/>
  <c r="R551" i="38"/>
  <c r="S551" i="38"/>
  <c r="T551" i="38"/>
  <c r="U551" i="38"/>
  <c r="V551" i="38"/>
  <c r="W551" i="38"/>
  <c r="E552" i="38"/>
  <c r="F552" i="38"/>
  <c r="G552" i="38"/>
  <c r="H552" i="38"/>
  <c r="I552" i="38"/>
  <c r="J552" i="38"/>
  <c r="K552" i="38"/>
  <c r="L552" i="38"/>
  <c r="M552" i="38"/>
  <c r="N552" i="38"/>
  <c r="O552" i="38"/>
  <c r="P552" i="38"/>
  <c r="Q552" i="38"/>
  <c r="R552" i="38"/>
  <c r="S552" i="38"/>
  <c r="T552" i="38"/>
  <c r="U552" i="38"/>
  <c r="V552" i="38"/>
  <c r="W552" i="38"/>
  <c r="E553" i="38"/>
  <c r="F553" i="38"/>
  <c r="G553" i="38"/>
  <c r="H553" i="38"/>
  <c r="I553" i="38"/>
  <c r="J553" i="38"/>
  <c r="K553" i="38"/>
  <c r="L553" i="38"/>
  <c r="M553" i="38"/>
  <c r="N553" i="38"/>
  <c r="O553" i="38"/>
  <c r="P553" i="38"/>
  <c r="Q553" i="38"/>
  <c r="R553" i="38"/>
  <c r="S553" i="38"/>
  <c r="T553" i="38"/>
  <c r="U553" i="38"/>
  <c r="V553" i="38"/>
  <c r="W553" i="38"/>
  <c r="E554" i="38"/>
  <c r="F554" i="38"/>
  <c r="G554" i="38"/>
  <c r="H554" i="38"/>
  <c r="I554" i="38"/>
  <c r="J554" i="38"/>
  <c r="K554" i="38"/>
  <c r="L554" i="38"/>
  <c r="M554" i="38"/>
  <c r="N554" i="38"/>
  <c r="O554" i="38"/>
  <c r="P554" i="38"/>
  <c r="Q554" i="38"/>
  <c r="R554" i="38"/>
  <c r="S554" i="38"/>
  <c r="T554" i="38"/>
  <c r="U554" i="38"/>
  <c r="V554" i="38"/>
  <c r="W554" i="38"/>
  <c r="E555" i="38"/>
  <c r="F555" i="38"/>
  <c r="G555" i="38"/>
  <c r="H555" i="38"/>
  <c r="I555" i="38"/>
  <c r="J555" i="38"/>
  <c r="K555" i="38"/>
  <c r="L555" i="38"/>
  <c r="M555" i="38"/>
  <c r="N555" i="38"/>
  <c r="O555" i="38"/>
  <c r="P555" i="38"/>
  <c r="Q555" i="38"/>
  <c r="R555" i="38"/>
  <c r="S555" i="38"/>
  <c r="T555" i="38"/>
  <c r="U555" i="38"/>
  <c r="V555" i="38"/>
  <c r="W555" i="38"/>
  <c r="E556" i="38"/>
  <c r="F556" i="38"/>
  <c r="G556" i="38"/>
  <c r="H556" i="38"/>
  <c r="I556" i="38"/>
  <c r="J556" i="38"/>
  <c r="K556" i="38"/>
  <c r="L556" i="38"/>
  <c r="M556" i="38"/>
  <c r="N556" i="38"/>
  <c r="O556" i="38"/>
  <c r="P556" i="38"/>
  <c r="Q556" i="38"/>
  <c r="R556" i="38"/>
  <c r="S556" i="38"/>
  <c r="T556" i="38"/>
  <c r="U556" i="38"/>
  <c r="V556" i="38"/>
  <c r="W556" i="38"/>
  <c r="E557" i="38"/>
  <c r="F557" i="38"/>
  <c r="G557" i="38"/>
  <c r="H557" i="38"/>
  <c r="I557" i="38"/>
  <c r="J557" i="38"/>
  <c r="K557" i="38"/>
  <c r="L557" i="38"/>
  <c r="M557" i="38"/>
  <c r="N557" i="38"/>
  <c r="O557" i="38"/>
  <c r="P557" i="38"/>
  <c r="Q557" i="38"/>
  <c r="R557" i="38"/>
  <c r="S557" i="38"/>
  <c r="T557" i="38"/>
  <c r="U557" i="38"/>
  <c r="V557" i="38"/>
  <c r="W557" i="38"/>
  <c r="E558" i="38"/>
  <c r="F558" i="38"/>
  <c r="G558" i="38"/>
  <c r="H558" i="38"/>
  <c r="I558" i="38"/>
  <c r="J558" i="38"/>
  <c r="K558" i="38"/>
  <c r="L558" i="38"/>
  <c r="M558" i="38"/>
  <c r="N558" i="38"/>
  <c r="O558" i="38"/>
  <c r="P558" i="38"/>
  <c r="Q558" i="38"/>
  <c r="R558" i="38"/>
  <c r="S558" i="38"/>
  <c r="T558" i="38"/>
  <c r="U558" i="38"/>
  <c r="V558" i="38"/>
  <c r="W558" i="38"/>
  <c r="E559" i="38"/>
  <c r="F559" i="38"/>
  <c r="G559" i="38"/>
  <c r="H559" i="38"/>
  <c r="I559" i="38"/>
  <c r="J559" i="38"/>
  <c r="K559" i="38"/>
  <c r="L559" i="38"/>
  <c r="M559" i="38"/>
  <c r="N559" i="38"/>
  <c r="O559" i="38"/>
  <c r="P559" i="38"/>
  <c r="Q559" i="38"/>
  <c r="R559" i="38"/>
  <c r="S559" i="38"/>
  <c r="T559" i="38"/>
  <c r="U559" i="38"/>
  <c r="V559" i="38"/>
  <c r="W559" i="38"/>
  <c r="E560" i="38"/>
  <c r="F560" i="38"/>
  <c r="G560" i="38"/>
  <c r="H560" i="38"/>
  <c r="I560" i="38"/>
  <c r="J560" i="38"/>
  <c r="K560" i="38"/>
  <c r="L560" i="38"/>
  <c r="M560" i="38"/>
  <c r="N560" i="38"/>
  <c r="O560" i="38"/>
  <c r="P560" i="38"/>
  <c r="Q560" i="38"/>
  <c r="R560" i="38"/>
  <c r="S560" i="38"/>
  <c r="T560" i="38"/>
  <c r="U560" i="38"/>
  <c r="V560" i="38"/>
  <c r="W560" i="38"/>
  <c r="E561" i="38"/>
  <c r="F561" i="38"/>
  <c r="G561" i="38"/>
  <c r="H561" i="38"/>
  <c r="I561" i="38"/>
  <c r="J561" i="38"/>
  <c r="K561" i="38"/>
  <c r="L561" i="38"/>
  <c r="M561" i="38"/>
  <c r="N561" i="38"/>
  <c r="O561" i="38"/>
  <c r="P561" i="38"/>
  <c r="Q561" i="38"/>
  <c r="R561" i="38"/>
  <c r="S561" i="38"/>
  <c r="T561" i="38"/>
  <c r="U561" i="38"/>
  <c r="V561" i="38"/>
  <c r="W561" i="38"/>
  <c r="E562" i="38"/>
  <c r="F562" i="38"/>
  <c r="G562" i="38"/>
  <c r="H562" i="38"/>
  <c r="I562" i="38"/>
  <c r="J562" i="38"/>
  <c r="K562" i="38"/>
  <c r="L562" i="38"/>
  <c r="M562" i="38"/>
  <c r="N562" i="38"/>
  <c r="O562" i="38"/>
  <c r="P562" i="38"/>
  <c r="Q562" i="38"/>
  <c r="R562" i="38"/>
  <c r="S562" i="38"/>
  <c r="T562" i="38"/>
  <c r="U562" i="38"/>
  <c r="V562" i="38"/>
  <c r="W562" i="38"/>
  <c r="E563" i="38"/>
  <c r="F563" i="38"/>
  <c r="G563" i="38"/>
  <c r="H563" i="38"/>
  <c r="I563" i="38"/>
  <c r="J563" i="38"/>
  <c r="K563" i="38"/>
  <c r="L563" i="38"/>
  <c r="M563" i="38"/>
  <c r="N563" i="38"/>
  <c r="O563" i="38"/>
  <c r="P563" i="38"/>
  <c r="Q563" i="38"/>
  <c r="R563" i="38"/>
  <c r="S563" i="38"/>
  <c r="T563" i="38"/>
  <c r="U563" i="38"/>
  <c r="V563" i="38"/>
  <c r="W563" i="38"/>
  <c r="E564" i="38"/>
  <c r="F564" i="38"/>
  <c r="G564" i="38"/>
  <c r="H564" i="38"/>
  <c r="I564" i="38"/>
  <c r="J564" i="38"/>
  <c r="K564" i="38"/>
  <c r="L564" i="38"/>
  <c r="M564" i="38"/>
  <c r="N564" i="38"/>
  <c r="O564" i="38"/>
  <c r="P564" i="38"/>
  <c r="Q564" i="38"/>
  <c r="R564" i="38"/>
  <c r="S564" i="38"/>
  <c r="T564" i="38"/>
  <c r="U564" i="38"/>
  <c r="V564" i="38"/>
  <c r="W564" i="38"/>
  <c r="E565" i="38"/>
  <c r="F565" i="38"/>
  <c r="G565" i="38"/>
  <c r="H565" i="38"/>
  <c r="I565" i="38"/>
  <c r="J565" i="38"/>
  <c r="K565" i="38"/>
  <c r="L565" i="38"/>
  <c r="M565" i="38"/>
  <c r="N565" i="38"/>
  <c r="O565" i="38"/>
  <c r="P565" i="38"/>
  <c r="Q565" i="38"/>
  <c r="R565" i="38"/>
  <c r="S565" i="38"/>
  <c r="T565" i="38"/>
  <c r="U565" i="38"/>
  <c r="V565" i="38"/>
  <c r="W565" i="38"/>
  <c r="E566" i="38"/>
  <c r="F566" i="38"/>
  <c r="G566" i="38"/>
  <c r="H566" i="38"/>
  <c r="I566" i="38"/>
  <c r="J566" i="38"/>
  <c r="K566" i="38"/>
  <c r="L566" i="38"/>
  <c r="M566" i="38"/>
  <c r="N566" i="38"/>
  <c r="O566" i="38"/>
  <c r="P566" i="38"/>
  <c r="Q566" i="38"/>
  <c r="R566" i="38"/>
  <c r="S566" i="38"/>
  <c r="T566" i="38"/>
  <c r="U566" i="38"/>
  <c r="V566" i="38"/>
  <c r="W566" i="38"/>
  <c r="E567" i="38"/>
  <c r="F567" i="38"/>
  <c r="G567" i="38"/>
  <c r="H567" i="38"/>
  <c r="I567" i="38"/>
  <c r="J567" i="38"/>
  <c r="K567" i="38"/>
  <c r="L567" i="38"/>
  <c r="M567" i="38"/>
  <c r="N567" i="38"/>
  <c r="O567" i="38"/>
  <c r="P567" i="38"/>
  <c r="Q567" i="38"/>
  <c r="R567" i="38"/>
  <c r="S567" i="38"/>
  <c r="T567" i="38"/>
  <c r="U567" i="38"/>
  <c r="V567" i="38"/>
  <c r="W567" i="38"/>
  <c r="E568" i="38"/>
  <c r="F568" i="38"/>
  <c r="G568" i="38"/>
  <c r="H568" i="38"/>
  <c r="I568" i="38"/>
  <c r="J568" i="38"/>
  <c r="K568" i="38"/>
  <c r="L568" i="38"/>
  <c r="M568" i="38"/>
  <c r="N568" i="38"/>
  <c r="O568" i="38"/>
  <c r="P568" i="38"/>
  <c r="Q568" i="38"/>
  <c r="R568" i="38"/>
  <c r="S568" i="38"/>
  <c r="T568" i="38"/>
  <c r="U568" i="38"/>
  <c r="V568" i="38"/>
  <c r="W568" i="38"/>
  <c r="E569" i="38"/>
  <c r="F569" i="38"/>
  <c r="G569" i="38"/>
  <c r="H569" i="38"/>
  <c r="I569" i="38"/>
  <c r="J569" i="38"/>
  <c r="K569" i="38"/>
  <c r="L569" i="38"/>
  <c r="M569" i="38"/>
  <c r="N569" i="38"/>
  <c r="O569" i="38"/>
  <c r="P569" i="38"/>
  <c r="Q569" i="38"/>
  <c r="R569" i="38"/>
  <c r="S569" i="38"/>
  <c r="T569" i="38"/>
  <c r="U569" i="38"/>
  <c r="V569" i="38"/>
  <c r="W569" i="38"/>
  <c r="E570" i="38"/>
  <c r="F570" i="38"/>
  <c r="G570" i="38"/>
  <c r="H570" i="38"/>
  <c r="I570" i="38"/>
  <c r="J570" i="38"/>
  <c r="K570" i="38"/>
  <c r="L570" i="38"/>
  <c r="M570" i="38"/>
  <c r="N570" i="38"/>
  <c r="O570" i="38"/>
  <c r="P570" i="38"/>
  <c r="Q570" i="38"/>
  <c r="R570" i="38"/>
  <c r="S570" i="38"/>
  <c r="T570" i="38"/>
  <c r="U570" i="38"/>
  <c r="V570" i="38"/>
  <c r="W570" i="38"/>
  <c r="E571" i="38"/>
  <c r="F571" i="38"/>
  <c r="G571" i="38"/>
  <c r="H571" i="38"/>
  <c r="I571" i="38"/>
  <c r="J571" i="38"/>
  <c r="K571" i="38"/>
  <c r="L571" i="38"/>
  <c r="M571" i="38"/>
  <c r="N571" i="38"/>
  <c r="O571" i="38"/>
  <c r="P571" i="38"/>
  <c r="Q571" i="38"/>
  <c r="R571" i="38"/>
  <c r="S571" i="38"/>
  <c r="T571" i="38"/>
  <c r="U571" i="38"/>
  <c r="V571" i="38"/>
  <c r="W571" i="38"/>
  <c r="E572" i="38"/>
  <c r="F572" i="38"/>
  <c r="G572" i="38"/>
  <c r="H572" i="38"/>
  <c r="I572" i="38"/>
  <c r="J572" i="38"/>
  <c r="K572" i="38"/>
  <c r="L572" i="38"/>
  <c r="M572" i="38"/>
  <c r="N572" i="38"/>
  <c r="O572" i="38"/>
  <c r="P572" i="38"/>
  <c r="Q572" i="38"/>
  <c r="R572" i="38"/>
  <c r="S572" i="38"/>
  <c r="T572" i="38"/>
  <c r="U572" i="38"/>
  <c r="V572" i="38"/>
  <c r="W572" i="38"/>
  <c r="E573" i="38"/>
  <c r="F573" i="38"/>
  <c r="G573" i="38"/>
  <c r="H573" i="38"/>
  <c r="I573" i="38"/>
  <c r="J573" i="38"/>
  <c r="K573" i="38"/>
  <c r="L573" i="38"/>
  <c r="M573" i="38"/>
  <c r="N573" i="38"/>
  <c r="O573" i="38"/>
  <c r="P573" i="38"/>
  <c r="Q573" i="38"/>
  <c r="R573" i="38"/>
  <c r="S573" i="38"/>
  <c r="T573" i="38"/>
  <c r="U573" i="38"/>
  <c r="V573" i="38"/>
  <c r="W573" i="38"/>
  <c r="E574" i="38"/>
  <c r="F574" i="38"/>
  <c r="G574" i="38"/>
  <c r="H574" i="38"/>
  <c r="I574" i="38"/>
  <c r="J574" i="38"/>
  <c r="K574" i="38"/>
  <c r="L574" i="38"/>
  <c r="M574" i="38"/>
  <c r="N574" i="38"/>
  <c r="O574" i="38"/>
  <c r="P574" i="38"/>
  <c r="Q574" i="38"/>
  <c r="R574" i="38"/>
  <c r="S574" i="38"/>
  <c r="T574" i="38"/>
  <c r="U574" i="38"/>
  <c r="V574" i="38"/>
  <c r="W574" i="38"/>
  <c r="E575" i="38"/>
  <c r="F575" i="38"/>
  <c r="G575" i="38"/>
  <c r="H575" i="38"/>
  <c r="I575" i="38"/>
  <c r="J575" i="38"/>
  <c r="K575" i="38"/>
  <c r="L575" i="38"/>
  <c r="M575" i="38"/>
  <c r="N575" i="38"/>
  <c r="O575" i="38"/>
  <c r="P575" i="38"/>
  <c r="Q575" i="38"/>
  <c r="R575" i="38"/>
  <c r="S575" i="38"/>
  <c r="T575" i="38"/>
  <c r="U575" i="38"/>
  <c r="V575" i="38"/>
  <c r="W575" i="38"/>
  <c r="E576" i="38"/>
  <c r="F576" i="38"/>
  <c r="G576" i="38"/>
  <c r="H576" i="38"/>
  <c r="I576" i="38"/>
  <c r="J576" i="38"/>
  <c r="K576" i="38"/>
  <c r="L576" i="38"/>
  <c r="M576" i="38"/>
  <c r="N576" i="38"/>
  <c r="O576" i="38"/>
  <c r="P576" i="38"/>
  <c r="Q576" i="38"/>
  <c r="R576" i="38"/>
  <c r="S576" i="38"/>
  <c r="T576" i="38"/>
  <c r="U576" i="38"/>
  <c r="V576" i="38"/>
  <c r="W576" i="38"/>
  <c r="E577" i="38"/>
  <c r="F577" i="38"/>
  <c r="G577" i="38"/>
  <c r="H577" i="38"/>
  <c r="I577" i="38"/>
  <c r="J577" i="38"/>
  <c r="K577" i="38"/>
  <c r="L577" i="38"/>
  <c r="M577" i="38"/>
  <c r="N577" i="38"/>
  <c r="O577" i="38"/>
  <c r="P577" i="38"/>
  <c r="Q577" i="38"/>
  <c r="R577" i="38"/>
  <c r="S577" i="38"/>
  <c r="T577" i="38"/>
  <c r="U577" i="38"/>
  <c r="V577" i="38"/>
  <c r="W577" i="38"/>
  <c r="E578" i="38"/>
  <c r="F578" i="38"/>
  <c r="G578" i="38"/>
  <c r="H578" i="38"/>
  <c r="I578" i="38"/>
  <c r="J578" i="38"/>
  <c r="K578" i="38"/>
  <c r="L578" i="38"/>
  <c r="M578" i="38"/>
  <c r="N578" i="38"/>
  <c r="O578" i="38"/>
  <c r="P578" i="38"/>
  <c r="Q578" i="38"/>
  <c r="R578" i="38"/>
  <c r="S578" i="38"/>
  <c r="T578" i="38"/>
  <c r="U578" i="38"/>
  <c r="V578" i="38"/>
  <c r="W578" i="38"/>
  <c r="E579" i="38"/>
  <c r="F579" i="38"/>
  <c r="G579" i="38"/>
  <c r="H579" i="38"/>
  <c r="I579" i="38"/>
  <c r="J579" i="38"/>
  <c r="K579" i="38"/>
  <c r="L579" i="38"/>
  <c r="M579" i="38"/>
  <c r="N579" i="38"/>
  <c r="O579" i="38"/>
  <c r="P579" i="38"/>
  <c r="Q579" i="38"/>
  <c r="R579" i="38"/>
  <c r="S579" i="38"/>
  <c r="T579" i="38"/>
  <c r="U579" i="38"/>
  <c r="V579" i="38"/>
  <c r="W579" i="38"/>
  <c r="E580" i="38"/>
  <c r="F580" i="38"/>
  <c r="G580" i="38"/>
  <c r="H580" i="38"/>
  <c r="I580" i="38"/>
  <c r="J580" i="38"/>
  <c r="K580" i="38"/>
  <c r="L580" i="38"/>
  <c r="M580" i="38"/>
  <c r="N580" i="38"/>
  <c r="O580" i="38"/>
  <c r="P580" i="38"/>
  <c r="Q580" i="38"/>
  <c r="R580" i="38"/>
  <c r="S580" i="38"/>
  <c r="T580" i="38"/>
  <c r="U580" i="38"/>
  <c r="V580" i="38"/>
  <c r="W580" i="38"/>
  <c r="E581" i="38"/>
  <c r="F581" i="38"/>
  <c r="G581" i="38"/>
  <c r="H581" i="38"/>
  <c r="I581" i="38"/>
  <c r="J581" i="38"/>
  <c r="K581" i="38"/>
  <c r="L581" i="38"/>
  <c r="M581" i="38"/>
  <c r="N581" i="38"/>
  <c r="O581" i="38"/>
  <c r="P581" i="38"/>
  <c r="Q581" i="38"/>
  <c r="R581" i="38"/>
  <c r="S581" i="38"/>
  <c r="T581" i="38"/>
  <c r="U581" i="38"/>
  <c r="V581" i="38"/>
  <c r="W581" i="38"/>
  <c r="E582" i="38"/>
  <c r="F582" i="38"/>
  <c r="G582" i="38"/>
  <c r="H582" i="38"/>
  <c r="I582" i="38"/>
  <c r="J582" i="38"/>
  <c r="K582" i="38"/>
  <c r="L582" i="38"/>
  <c r="M582" i="38"/>
  <c r="N582" i="38"/>
  <c r="O582" i="38"/>
  <c r="P582" i="38"/>
  <c r="Q582" i="38"/>
  <c r="R582" i="38"/>
  <c r="S582" i="38"/>
  <c r="T582" i="38"/>
  <c r="U582" i="38"/>
  <c r="V582" i="38"/>
  <c r="W582" i="38"/>
  <c r="E583" i="38"/>
  <c r="F583" i="38"/>
  <c r="G583" i="38"/>
  <c r="H583" i="38"/>
  <c r="I583" i="38"/>
  <c r="J583" i="38"/>
  <c r="K583" i="38"/>
  <c r="L583" i="38"/>
  <c r="M583" i="38"/>
  <c r="N583" i="38"/>
  <c r="O583" i="38"/>
  <c r="P583" i="38"/>
  <c r="Q583" i="38"/>
  <c r="R583" i="38"/>
  <c r="S583" i="38"/>
  <c r="T583" i="38"/>
  <c r="U583" i="38"/>
  <c r="V583" i="38"/>
  <c r="W583" i="38"/>
  <c r="E584" i="38"/>
  <c r="F584" i="38"/>
  <c r="G584" i="38"/>
  <c r="H584" i="38"/>
  <c r="I584" i="38"/>
  <c r="J584" i="38"/>
  <c r="K584" i="38"/>
  <c r="L584" i="38"/>
  <c r="M584" i="38"/>
  <c r="N584" i="38"/>
  <c r="O584" i="38"/>
  <c r="P584" i="38"/>
  <c r="Q584" i="38"/>
  <c r="R584" i="38"/>
  <c r="S584" i="38"/>
  <c r="T584" i="38"/>
  <c r="U584" i="38"/>
  <c r="V584" i="38"/>
  <c r="W584" i="38"/>
  <c r="E585" i="38"/>
  <c r="F585" i="38"/>
  <c r="G585" i="38"/>
  <c r="H585" i="38"/>
  <c r="I585" i="38"/>
  <c r="J585" i="38"/>
  <c r="K585" i="38"/>
  <c r="L585" i="38"/>
  <c r="M585" i="38"/>
  <c r="N585" i="38"/>
  <c r="O585" i="38"/>
  <c r="P585" i="38"/>
  <c r="Q585" i="38"/>
  <c r="R585" i="38"/>
  <c r="S585" i="38"/>
  <c r="T585" i="38"/>
  <c r="U585" i="38"/>
  <c r="V585" i="38"/>
  <c r="W585" i="38"/>
  <c r="E586" i="38"/>
  <c r="F586" i="38"/>
  <c r="G586" i="38"/>
  <c r="H586" i="38"/>
  <c r="I586" i="38"/>
  <c r="J586" i="38"/>
  <c r="K586" i="38"/>
  <c r="L586" i="38"/>
  <c r="M586" i="38"/>
  <c r="N586" i="38"/>
  <c r="O586" i="38"/>
  <c r="P586" i="38"/>
  <c r="Q586" i="38"/>
  <c r="R586" i="38"/>
  <c r="S586" i="38"/>
  <c r="T586" i="38"/>
  <c r="U586" i="38"/>
  <c r="V586" i="38"/>
  <c r="W586" i="38"/>
  <c r="E587" i="38"/>
  <c r="F587" i="38"/>
  <c r="G587" i="38"/>
  <c r="H587" i="38"/>
  <c r="I587" i="38"/>
  <c r="J587" i="38"/>
  <c r="K587" i="38"/>
  <c r="L587" i="38"/>
  <c r="M587" i="38"/>
  <c r="N587" i="38"/>
  <c r="O587" i="38"/>
  <c r="P587" i="38"/>
  <c r="Q587" i="38"/>
  <c r="R587" i="38"/>
  <c r="S587" i="38"/>
  <c r="T587" i="38"/>
  <c r="U587" i="38"/>
  <c r="V587" i="38"/>
  <c r="W587" i="38"/>
  <c r="E588" i="38"/>
  <c r="F588" i="38"/>
  <c r="G588" i="38"/>
  <c r="H588" i="38"/>
  <c r="I588" i="38"/>
  <c r="J588" i="38"/>
  <c r="K588" i="38"/>
  <c r="L588" i="38"/>
  <c r="M588" i="38"/>
  <c r="N588" i="38"/>
  <c r="O588" i="38"/>
  <c r="P588" i="38"/>
  <c r="Q588" i="38"/>
  <c r="R588" i="38"/>
  <c r="S588" i="38"/>
  <c r="T588" i="38"/>
  <c r="U588" i="38"/>
  <c r="V588" i="38"/>
  <c r="W588" i="38"/>
  <c r="E589" i="38"/>
  <c r="F589" i="38"/>
  <c r="G589" i="38"/>
  <c r="H589" i="38"/>
  <c r="I589" i="38"/>
  <c r="J589" i="38"/>
  <c r="K589" i="38"/>
  <c r="L589" i="38"/>
  <c r="M589" i="38"/>
  <c r="N589" i="38"/>
  <c r="O589" i="38"/>
  <c r="P589" i="38"/>
  <c r="Q589" i="38"/>
  <c r="R589" i="38"/>
  <c r="S589" i="38"/>
  <c r="T589" i="38"/>
  <c r="U589" i="38"/>
  <c r="V589" i="38"/>
  <c r="W589" i="38"/>
  <c r="E590" i="38"/>
  <c r="F590" i="38"/>
  <c r="G590" i="38"/>
  <c r="H590" i="38"/>
  <c r="I590" i="38"/>
  <c r="J590" i="38"/>
  <c r="K590" i="38"/>
  <c r="L590" i="38"/>
  <c r="M590" i="38"/>
  <c r="N590" i="38"/>
  <c r="O590" i="38"/>
  <c r="P590" i="38"/>
  <c r="Q590" i="38"/>
  <c r="R590" i="38"/>
  <c r="S590" i="38"/>
  <c r="T590" i="38"/>
  <c r="U590" i="38"/>
  <c r="V590" i="38"/>
  <c r="W590" i="38"/>
  <c r="E591" i="38"/>
  <c r="F591" i="38"/>
  <c r="G591" i="38"/>
  <c r="H591" i="38"/>
  <c r="I591" i="38"/>
  <c r="J591" i="38"/>
  <c r="K591" i="38"/>
  <c r="L591" i="38"/>
  <c r="M591" i="38"/>
  <c r="N591" i="38"/>
  <c r="O591" i="38"/>
  <c r="P591" i="38"/>
  <c r="Q591" i="38"/>
  <c r="R591" i="38"/>
  <c r="S591" i="38"/>
  <c r="T591" i="38"/>
  <c r="U591" i="38"/>
  <c r="V591" i="38"/>
  <c r="W591" i="38"/>
  <c r="E592" i="38"/>
  <c r="F592" i="38"/>
  <c r="G592" i="38"/>
  <c r="H592" i="38"/>
  <c r="I592" i="38"/>
  <c r="J592" i="38"/>
  <c r="K592" i="38"/>
  <c r="L592" i="38"/>
  <c r="M592" i="38"/>
  <c r="N592" i="38"/>
  <c r="O592" i="38"/>
  <c r="P592" i="38"/>
  <c r="Q592" i="38"/>
  <c r="R592" i="38"/>
  <c r="S592" i="38"/>
  <c r="T592" i="38"/>
  <c r="U592" i="38"/>
  <c r="V592" i="38"/>
  <c r="W592" i="38"/>
  <c r="E593" i="38"/>
  <c r="F593" i="38"/>
  <c r="G593" i="38"/>
  <c r="H593" i="38"/>
  <c r="I593" i="38"/>
  <c r="J593" i="38"/>
  <c r="K593" i="38"/>
  <c r="L593" i="38"/>
  <c r="M593" i="38"/>
  <c r="N593" i="38"/>
  <c r="O593" i="38"/>
  <c r="P593" i="38"/>
  <c r="Q593" i="38"/>
  <c r="R593" i="38"/>
  <c r="S593" i="38"/>
  <c r="T593" i="38"/>
  <c r="U593" i="38"/>
  <c r="V593" i="38"/>
  <c r="W593" i="38"/>
  <c r="E594" i="38"/>
  <c r="F594" i="38"/>
  <c r="G594" i="38"/>
  <c r="H594" i="38"/>
  <c r="I594" i="38"/>
  <c r="J594" i="38"/>
  <c r="K594" i="38"/>
  <c r="L594" i="38"/>
  <c r="M594" i="38"/>
  <c r="N594" i="38"/>
  <c r="O594" i="38"/>
  <c r="P594" i="38"/>
  <c r="Q594" i="38"/>
  <c r="R594" i="38"/>
  <c r="S594" i="38"/>
  <c r="T594" i="38"/>
  <c r="U594" i="38"/>
  <c r="V594" i="38"/>
  <c r="W594" i="38"/>
  <c r="E595" i="38"/>
  <c r="F595" i="38"/>
  <c r="G595" i="38"/>
  <c r="H595" i="38"/>
  <c r="I595" i="38"/>
  <c r="J595" i="38"/>
  <c r="K595" i="38"/>
  <c r="L595" i="38"/>
  <c r="M595" i="38"/>
  <c r="N595" i="38"/>
  <c r="O595" i="38"/>
  <c r="P595" i="38"/>
  <c r="Q595" i="38"/>
  <c r="R595" i="38"/>
  <c r="S595" i="38"/>
  <c r="T595" i="38"/>
  <c r="U595" i="38"/>
  <c r="V595" i="38"/>
  <c r="W595" i="38"/>
  <c r="E596" i="38"/>
  <c r="F596" i="38"/>
  <c r="G596" i="38"/>
  <c r="H596" i="38"/>
  <c r="I596" i="38"/>
  <c r="J596" i="38"/>
  <c r="K596" i="38"/>
  <c r="L596" i="38"/>
  <c r="M596" i="38"/>
  <c r="N596" i="38"/>
  <c r="O596" i="38"/>
  <c r="P596" i="38"/>
  <c r="Q596" i="38"/>
  <c r="R596" i="38"/>
  <c r="S596" i="38"/>
  <c r="T596" i="38"/>
  <c r="U596" i="38"/>
  <c r="V596" i="38"/>
  <c r="W596" i="38"/>
  <c r="E597" i="38"/>
  <c r="F597" i="38"/>
  <c r="G597" i="38"/>
  <c r="H597" i="38"/>
  <c r="I597" i="38"/>
  <c r="J597" i="38"/>
  <c r="K597" i="38"/>
  <c r="L597" i="38"/>
  <c r="M597" i="38"/>
  <c r="N597" i="38"/>
  <c r="O597" i="38"/>
  <c r="P597" i="38"/>
  <c r="Q597" i="38"/>
  <c r="R597" i="38"/>
  <c r="S597" i="38"/>
  <c r="T597" i="38"/>
  <c r="U597" i="38"/>
  <c r="V597" i="38"/>
  <c r="W597" i="38"/>
  <c r="E598" i="38"/>
  <c r="F598" i="38"/>
  <c r="G598" i="38"/>
  <c r="H598" i="38"/>
  <c r="I598" i="38"/>
  <c r="J598" i="38"/>
  <c r="K598" i="38"/>
  <c r="L598" i="38"/>
  <c r="M598" i="38"/>
  <c r="N598" i="38"/>
  <c r="O598" i="38"/>
  <c r="P598" i="38"/>
  <c r="Q598" i="38"/>
  <c r="R598" i="38"/>
  <c r="S598" i="38"/>
  <c r="T598" i="38"/>
  <c r="U598" i="38"/>
  <c r="V598" i="38"/>
  <c r="W598" i="38"/>
  <c r="E599" i="38"/>
  <c r="F599" i="38"/>
  <c r="G599" i="38"/>
  <c r="H599" i="38"/>
  <c r="I599" i="38"/>
  <c r="J599" i="38"/>
  <c r="K599" i="38"/>
  <c r="L599" i="38"/>
  <c r="M599" i="38"/>
  <c r="N599" i="38"/>
  <c r="O599" i="38"/>
  <c r="P599" i="38"/>
  <c r="Q599" i="38"/>
  <c r="R599" i="38"/>
  <c r="S599" i="38"/>
  <c r="T599" i="38"/>
  <c r="U599" i="38"/>
  <c r="V599" i="38"/>
  <c r="W599" i="38"/>
  <c r="E600" i="38"/>
  <c r="F600" i="38"/>
  <c r="G600" i="38"/>
  <c r="H600" i="38"/>
  <c r="I600" i="38"/>
  <c r="J600" i="38"/>
  <c r="K600" i="38"/>
  <c r="L600" i="38"/>
  <c r="M600" i="38"/>
  <c r="N600" i="38"/>
  <c r="O600" i="38"/>
  <c r="P600" i="38"/>
  <c r="Q600" i="38"/>
  <c r="R600" i="38"/>
  <c r="S600" i="38"/>
  <c r="T600" i="38"/>
  <c r="U600" i="38"/>
  <c r="V600" i="38"/>
  <c r="W600" i="38"/>
  <c r="E601" i="38"/>
  <c r="F601" i="38"/>
  <c r="G601" i="38"/>
  <c r="H601" i="38"/>
  <c r="I601" i="38"/>
  <c r="J601" i="38"/>
  <c r="K601" i="38"/>
  <c r="L601" i="38"/>
  <c r="M601" i="38"/>
  <c r="N601" i="38"/>
  <c r="O601" i="38"/>
  <c r="P601" i="38"/>
  <c r="Q601" i="38"/>
  <c r="R601" i="38"/>
  <c r="S601" i="38"/>
  <c r="T601" i="38"/>
  <c r="U601" i="38"/>
  <c r="V601" i="38"/>
  <c r="W601" i="38"/>
  <c r="E602" i="38"/>
  <c r="F602" i="38"/>
  <c r="G602" i="38"/>
  <c r="H602" i="38"/>
  <c r="I602" i="38"/>
  <c r="J602" i="38"/>
  <c r="K602" i="38"/>
  <c r="L602" i="38"/>
  <c r="M602" i="38"/>
  <c r="N602" i="38"/>
  <c r="O602" i="38"/>
  <c r="P602" i="38"/>
  <c r="Q602" i="38"/>
  <c r="R602" i="38"/>
  <c r="S602" i="38"/>
  <c r="T602" i="38"/>
  <c r="U602" i="38"/>
  <c r="V602" i="38"/>
  <c r="W602" i="38"/>
  <c r="E603" i="38"/>
  <c r="F603" i="38"/>
  <c r="G603" i="38"/>
  <c r="H603" i="38"/>
  <c r="I603" i="38"/>
  <c r="J603" i="38"/>
  <c r="K603" i="38"/>
  <c r="L603" i="38"/>
  <c r="M603" i="38"/>
  <c r="N603" i="38"/>
  <c r="O603" i="38"/>
  <c r="P603" i="38"/>
  <c r="Q603" i="38"/>
  <c r="R603" i="38"/>
  <c r="S603" i="38"/>
  <c r="T603" i="38"/>
  <c r="U603" i="38"/>
  <c r="V603" i="38"/>
  <c r="W603" i="38"/>
  <c r="E407" i="38"/>
  <c r="F407" i="38"/>
  <c r="G407" i="38"/>
  <c r="H407" i="38"/>
  <c r="I407" i="38"/>
  <c r="J407" i="38"/>
  <c r="K407" i="38"/>
  <c r="L407" i="38"/>
  <c r="M407" i="38"/>
  <c r="N407" i="38"/>
  <c r="O407" i="38"/>
  <c r="P407" i="38"/>
  <c r="Q407" i="38"/>
  <c r="R407" i="38"/>
  <c r="S407" i="38"/>
  <c r="T407" i="38"/>
  <c r="U407" i="38"/>
  <c r="V407" i="38"/>
  <c r="W407" i="38"/>
  <c r="E408" i="38"/>
  <c r="F408" i="38"/>
  <c r="G408" i="38"/>
  <c r="H408" i="38"/>
  <c r="I408" i="38"/>
  <c r="J408" i="38"/>
  <c r="K408" i="38"/>
  <c r="L408" i="38"/>
  <c r="M408" i="38"/>
  <c r="N408" i="38"/>
  <c r="O408" i="38"/>
  <c r="P408" i="38"/>
  <c r="Q408" i="38"/>
  <c r="R408" i="38"/>
  <c r="S408" i="38"/>
  <c r="T408" i="38"/>
  <c r="U408" i="38"/>
  <c r="V408" i="38"/>
  <c r="W408" i="38"/>
  <c r="E409" i="38"/>
  <c r="F409" i="38"/>
  <c r="G409" i="38"/>
  <c r="H409" i="38"/>
  <c r="I409" i="38"/>
  <c r="J409" i="38"/>
  <c r="K409" i="38"/>
  <c r="L409" i="38"/>
  <c r="M409" i="38"/>
  <c r="N409" i="38"/>
  <c r="O409" i="38"/>
  <c r="P409" i="38"/>
  <c r="Q409" i="38"/>
  <c r="R409" i="38"/>
  <c r="S409" i="38"/>
  <c r="T409" i="38"/>
  <c r="U409" i="38"/>
  <c r="V409" i="38"/>
  <c r="W409" i="38"/>
  <c r="E410" i="38"/>
  <c r="F410" i="38"/>
  <c r="G410" i="38"/>
  <c r="H410" i="38"/>
  <c r="I410" i="38"/>
  <c r="J410" i="38"/>
  <c r="K410" i="38"/>
  <c r="L410" i="38"/>
  <c r="M410" i="38"/>
  <c r="N410" i="38"/>
  <c r="O410" i="38"/>
  <c r="P410" i="38"/>
  <c r="Q410" i="38"/>
  <c r="R410" i="38"/>
  <c r="S410" i="38"/>
  <c r="T410" i="38"/>
  <c r="U410" i="38"/>
  <c r="V410" i="38"/>
  <c r="W410" i="38"/>
  <c r="E411" i="38"/>
  <c r="F411" i="38"/>
  <c r="G411" i="38"/>
  <c r="H411" i="38"/>
  <c r="I411" i="38"/>
  <c r="J411" i="38"/>
  <c r="K411" i="38"/>
  <c r="L411" i="38"/>
  <c r="M411" i="38"/>
  <c r="N411" i="38"/>
  <c r="O411" i="38"/>
  <c r="P411" i="38"/>
  <c r="Q411" i="38"/>
  <c r="R411" i="38"/>
  <c r="S411" i="38"/>
  <c r="T411" i="38"/>
  <c r="U411" i="38"/>
  <c r="V411" i="38"/>
  <c r="W411" i="38"/>
  <c r="G406" i="38"/>
  <c r="H406" i="38"/>
  <c r="I406" i="38"/>
  <c r="J406" i="38"/>
  <c r="K406" i="38"/>
  <c r="L406" i="38"/>
  <c r="M406" i="38"/>
  <c r="N406" i="38"/>
  <c r="O406" i="38"/>
  <c r="P406" i="38"/>
  <c r="Q406" i="38"/>
  <c r="R406" i="38"/>
  <c r="S406" i="38"/>
  <c r="T406" i="38"/>
  <c r="U406" i="38"/>
  <c r="V406" i="38"/>
  <c r="W406" i="38"/>
  <c r="F406" i="38"/>
  <c r="E406" i="38"/>
  <c r="E211" i="38"/>
  <c r="F211" i="38"/>
  <c r="G211" i="38"/>
  <c r="H211" i="38"/>
  <c r="I211" i="38"/>
  <c r="J211" i="38"/>
  <c r="K211" i="38"/>
  <c r="L211" i="38"/>
  <c r="M211" i="38"/>
  <c r="N211" i="38"/>
  <c r="O211" i="38"/>
  <c r="P211" i="38"/>
  <c r="Q211" i="38"/>
  <c r="R211" i="38"/>
  <c r="S211" i="38"/>
  <c r="T211" i="38"/>
  <c r="U211" i="38"/>
  <c r="V211" i="38"/>
  <c r="W211" i="38"/>
  <c r="E212" i="38"/>
  <c r="F212" i="38"/>
  <c r="G212" i="38"/>
  <c r="H212" i="38"/>
  <c r="I212" i="38"/>
  <c r="J212" i="38"/>
  <c r="K212" i="38"/>
  <c r="L212" i="38"/>
  <c r="M212" i="38"/>
  <c r="N212" i="38"/>
  <c r="O212" i="38"/>
  <c r="P212" i="38"/>
  <c r="Q212" i="38"/>
  <c r="R212" i="38"/>
  <c r="S212" i="38"/>
  <c r="T212" i="38"/>
  <c r="U212" i="38"/>
  <c r="V212" i="38"/>
  <c r="W212" i="38"/>
  <c r="E213" i="38"/>
  <c r="F213" i="38"/>
  <c r="G213" i="38"/>
  <c r="H213" i="38"/>
  <c r="I213" i="38"/>
  <c r="J213" i="38"/>
  <c r="K213" i="38"/>
  <c r="L213" i="38"/>
  <c r="M213" i="38"/>
  <c r="N213" i="38"/>
  <c r="O213" i="38"/>
  <c r="P213" i="38"/>
  <c r="Q213" i="38"/>
  <c r="R213" i="38"/>
  <c r="S213" i="38"/>
  <c r="T213" i="38"/>
  <c r="U213" i="38"/>
  <c r="V213" i="38"/>
  <c r="W213" i="38"/>
  <c r="E214" i="38"/>
  <c r="F214" i="38"/>
  <c r="G214" i="38"/>
  <c r="H214" i="38"/>
  <c r="I214" i="38"/>
  <c r="J214" i="38"/>
  <c r="K214" i="38"/>
  <c r="L214" i="38"/>
  <c r="M214" i="38"/>
  <c r="N214" i="38"/>
  <c r="O214" i="38"/>
  <c r="P214" i="38"/>
  <c r="Q214" i="38"/>
  <c r="R214" i="38"/>
  <c r="S214" i="38"/>
  <c r="T214" i="38"/>
  <c r="U214" i="38"/>
  <c r="V214" i="38"/>
  <c r="W214" i="38"/>
  <c r="E215" i="38"/>
  <c r="F215" i="38"/>
  <c r="G215" i="38"/>
  <c r="H215" i="38"/>
  <c r="I215" i="38"/>
  <c r="J215" i="38"/>
  <c r="K215" i="38"/>
  <c r="L215" i="38"/>
  <c r="M215" i="38"/>
  <c r="N215" i="38"/>
  <c r="O215" i="38"/>
  <c r="P215" i="38"/>
  <c r="Q215" i="38"/>
  <c r="R215" i="38"/>
  <c r="S215" i="38"/>
  <c r="T215" i="38"/>
  <c r="U215" i="38"/>
  <c r="V215" i="38"/>
  <c r="W215" i="38"/>
  <c r="E216" i="38"/>
  <c r="F216" i="38"/>
  <c r="G216" i="38"/>
  <c r="H216" i="38"/>
  <c r="I216" i="38"/>
  <c r="J216" i="38"/>
  <c r="K216" i="38"/>
  <c r="L216" i="38"/>
  <c r="M216" i="38"/>
  <c r="N216" i="38"/>
  <c r="O216" i="38"/>
  <c r="P216" i="38"/>
  <c r="Q216" i="38"/>
  <c r="R216" i="38"/>
  <c r="S216" i="38"/>
  <c r="T216" i="38"/>
  <c r="U216" i="38"/>
  <c r="V216" i="38"/>
  <c r="W216" i="38"/>
  <c r="E217" i="38"/>
  <c r="F217" i="38"/>
  <c r="G217" i="38"/>
  <c r="H217" i="38"/>
  <c r="I217" i="38"/>
  <c r="J217" i="38"/>
  <c r="K217" i="38"/>
  <c r="L217" i="38"/>
  <c r="M217" i="38"/>
  <c r="N217" i="38"/>
  <c r="O217" i="38"/>
  <c r="P217" i="38"/>
  <c r="Q217" i="38"/>
  <c r="R217" i="38"/>
  <c r="S217" i="38"/>
  <c r="T217" i="38"/>
  <c r="U217" i="38"/>
  <c r="V217" i="38"/>
  <c r="W217" i="38"/>
  <c r="E218" i="38"/>
  <c r="F218" i="38"/>
  <c r="G218" i="38"/>
  <c r="H218" i="38"/>
  <c r="I218" i="38"/>
  <c r="J218" i="38"/>
  <c r="K218" i="38"/>
  <c r="L218" i="38"/>
  <c r="M218" i="38"/>
  <c r="N218" i="38"/>
  <c r="O218" i="38"/>
  <c r="P218" i="38"/>
  <c r="Q218" i="38"/>
  <c r="R218" i="38"/>
  <c r="S218" i="38"/>
  <c r="T218" i="38"/>
  <c r="U218" i="38"/>
  <c r="V218" i="38"/>
  <c r="W218" i="38"/>
  <c r="E219" i="38"/>
  <c r="F219" i="38"/>
  <c r="G219" i="38"/>
  <c r="H219" i="38"/>
  <c r="I219" i="38"/>
  <c r="J219" i="38"/>
  <c r="K219" i="38"/>
  <c r="L219" i="38"/>
  <c r="M219" i="38"/>
  <c r="N219" i="38"/>
  <c r="O219" i="38"/>
  <c r="P219" i="38"/>
  <c r="Q219" i="38"/>
  <c r="R219" i="38"/>
  <c r="S219" i="38"/>
  <c r="T219" i="38"/>
  <c r="U219" i="38"/>
  <c r="V219" i="38"/>
  <c r="W219" i="38"/>
  <c r="E220" i="38"/>
  <c r="F220" i="38"/>
  <c r="G220" i="38"/>
  <c r="H220" i="38"/>
  <c r="I220" i="38"/>
  <c r="J220" i="38"/>
  <c r="K220" i="38"/>
  <c r="L220" i="38"/>
  <c r="M220" i="38"/>
  <c r="N220" i="38"/>
  <c r="O220" i="38"/>
  <c r="P220" i="38"/>
  <c r="Q220" i="38"/>
  <c r="R220" i="38"/>
  <c r="S220" i="38"/>
  <c r="T220" i="38"/>
  <c r="U220" i="38"/>
  <c r="V220" i="38"/>
  <c r="W220" i="38"/>
  <c r="E221" i="38"/>
  <c r="F221" i="38"/>
  <c r="G221" i="38"/>
  <c r="H221" i="38"/>
  <c r="I221" i="38"/>
  <c r="J221" i="38"/>
  <c r="K221" i="38"/>
  <c r="L221" i="38"/>
  <c r="M221" i="38"/>
  <c r="N221" i="38"/>
  <c r="O221" i="38"/>
  <c r="P221" i="38"/>
  <c r="Q221" i="38"/>
  <c r="R221" i="38"/>
  <c r="S221" i="38"/>
  <c r="T221" i="38"/>
  <c r="U221" i="38"/>
  <c r="V221" i="38"/>
  <c r="W221" i="38"/>
  <c r="E222" i="38"/>
  <c r="F222" i="38"/>
  <c r="G222" i="38"/>
  <c r="H222" i="38"/>
  <c r="I222" i="38"/>
  <c r="J222" i="38"/>
  <c r="K222" i="38"/>
  <c r="L222" i="38"/>
  <c r="M222" i="38"/>
  <c r="N222" i="38"/>
  <c r="O222" i="38"/>
  <c r="P222" i="38"/>
  <c r="Q222" i="38"/>
  <c r="R222" i="38"/>
  <c r="S222" i="38"/>
  <c r="T222" i="38"/>
  <c r="U222" i="38"/>
  <c r="V222" i="38"/>
  <c r="W222" i="38"/>
  <c r="E223" i="38"/>
  <c r="F223" i="38"/>
  <c r="G223" i="38"/>
  <c r="H223" i="38"/>
  <c r="I223" i="38"/>
  <c r="J223" i="38"/>
  <c r="K223" i="38"/>
  <c r="L223" i="38"/>
  <c r="M223" i="38"/>
  <c r="N223" i="38"/>
  <c r="O223" i="38"/>
  <c r="P223" i="38"/>
  <c r="Q223" i="38"/>
  <c r="R223" i="38"/>
  <c r="S223" i="38"/>
  <c r="T223" i="38"/>
  <c r="U223" i="38"/>
  <c r="V223" i="38"/>
  <c r="W223" i="38"/>
  <c r="E224" i="38"/>
  <c r="F224" i="38"/>
  <c r="G224" i="38"/>
  <c r="H224" i="38"/>
  <c r="I224" i="38"/>
  <c r="J224" i="38"/>
  <c r="K224" i="38"/>
  <c r="L224" i="38"/>
  <c r="M224" i="38"/>
  <c r="N224" i="38"/>
  <c r="O224" i="38"/>
  <c r="P224" i="38"/>
  <c r="Q224" i="38"/>
  <c r="R224" i="38"/>
  <c r="S224" i="38"/>
  <c r="T224" i="38"/>
  <c r="U224" i="38"/>
  <c r="V224" i="38"/>
  <c r="W224" i="38"/>
  <c r="E225" i="38"/>
  <c r="F225" i="38"/>
  <c r="G225" i="38"/>
  <c r="H225" i="38"/>
  <c r="I225" i="38"/>
  <c r="J225" i="38"/>
  <c r="K225" i="38"/>
  <c r="L225" i="38"/>
  <c r="M225" i="38"/>
  <c r="N225" i="38"/>
  <c r="O225" i="38"/>
  <c r="P225" i="38"/>
  <c r="Q225" i="38"/>
  <c r="R225" i="38"/>
  <c r="S225" i="38"/>
  <c r="T225" i="38"/>
  <c r="U225" i="38"/>
  <c r="V225" i="38"/>
  <c r="W225" i="38"/>
  <c r="E226" i="38"/>
  <c r="F226" i="38"/>
  <c r="G226" i="38"/>
  <c r="H226" i="38"/>
  <c r="I226" i="38"/>
  <c r="J226" i="38"/>
  <c r="K226" i="38"/>
  <c r="L226" i="38"/>
  <c r="M226" i="38"/>
  <c r="N226" i="38"/>
  <c r="O226" i="38"/>
  <c r="P226" i="38"/>
  <c r="Q226" i="38"/>
  <c r="R226" i="38"/>
  <c r="S226" i="38"/>
  <c r="T226" i="38"/>
  <c r="U226" i="38"/>
  <c r="V226" i="38"/>
  <c r="W226" i="38"/>
  <c r="E227" i="38"/>
  <c r="F227" i="38"/>
  <c r="G227" i="38"/>
  <c r="H227" i="38"/>
  <c r="I227" i="38"/>
  <c r="J227" i="38"/>
  <c r="K227" i="38"/>
  <c r="L227" i="38"/>
  <c r="M227" i="38"/>
  <c r="N227" i="38"/>
  <c r="O227" i="38"/>
  <c r="P227" i="38"/>
  <c r="Q227" i="38"/>
  <c r="R227" i="38"/>
  <c r="S227" i="38"/>
  <c r="T227" i="38"/>
  <c r="U227" i="38"/>
  <c r="V227" i="38"/>
  <c r="W227" i="38"/>
  <c r="E228" i="38"/>
  <c r="F228" i="38"/>
  <c r="G228" i="38"/>
  <c r="H228" i="38"/>
  <c r="I228" i="38"/>
  <c r="J228" i="38"/>
  <c r="K228" i="38"/>
  <c r="L228" i="38"/>
  <c r="M228" i="38"/>
  <c r="N228" i="38"/>
  <c r="O228" i="38"/>
  <c r="P228" i="38"/>
  <c r="Q228" i="38"/>
  <c r="R228" i="38"/>
  <c r="S228" i="38"/>
  <c r="T228" i="38"/>
  <c r="U228" i="38"/>
  <c r="V228" i="38"/>
  <c r="W228" i="38"/>
  <c r="E229" i="38"/>
  <c r="F229" i="38"/>
  <c r="G229" i="38"/>
  <c r="H229" i="38"/>
  <c r="I229" i="38"/>
  <c r="J229" i="38"/>
  <c r="K229" i="38"/>
  <c r="L229" i="38"/>
  <c r="M229" i="38"/>
  <c r="N229" i="38"/>
  <c r="O229" i="38"/>
  <c r="P229" i="38"/>
  <c r="Q229" i="38"/>
  <c r="R229" i="38"/>
  <c r="S229" i="38"/>
  <c r="T229" i="38"/>
  <c r="U229" i="38"/>
  <c r="V229" i="38"/>
  <c r="W229" i="38"/>
  <c r="E230" i="38"/>
  <c r="F230" i="38"/>
  <c r="G230" i="38"/>
  <c r="H230" i="38"/>
  <c r="I230" i="38"/>
  <c r="J230" i="38"/>
  <c r="K230" i="38"/>
  <c r="L230" i="38"/>
  <c r="M230" i="38"/>
  <c r="N230" i="38"/>
  <c r="O230" i="38"/>
  <c r="P230" i="38"/>
  <c r="Q230" i="38"/>
  <c r="R230" i="38"/>
  <c r="S230" i="38"/>
  <c r="T230" i="38"/>
  <c r="U230" i="38"/>
  <c r="V230" i="38"/>
  <c r="W230" i="38"/>
  <c r="E231" i="38"/>
  <c r="F231" i="38"/>
  <c r="G231" i="38"/>
  <c r="H231" i="38"/>
  <c r="I231" i="38"/>
  <c r="J231" i="38"/>
  <c r="K231" i="38"/>
  <c r="L231" i="38"/>
  <c r="M231" i="38"/>
  <c r="N231" i="38"/>
  <c r="O231" i="38"/>
  <c r="P231" i="38"/>
  <c r="Q231" i="38"/>
  <c r="R231" i="38"/>
  <c r="S231" i="38"/>
  <c r="T231" i="38"/>
  <c r="U231" i="38"/>
  <c r="V231" i="38"/>
  <c r="W231" i="38"/>
  <c r="E232" i="38"/>
  <c r="F232" i="38"/>
  <c r="G232" i="38"/>
  <c r="H232" i="38"/>
  <c r="I232" i="38"/>
  <c r="J232" i="38"/>
  <c r="K232" i="38"/>
  <c r="L232" i="38"/>
  <c r="M232" i="38"/>
  <c r="N232" i="38"/>
  <c r="O232" i="38"/>
  <c r="P232" i="38"/>
  <c r="Q232" i="38"/>
  <c r="R232" i="38"/>
  <c r="S232" i="38"/>
  <c r="T232" i="38"/>
  <c r="U232" i="38"/>
  <c r="V232" i="38"/>
  <c r="W232" i="38"/>
  <c r="E233" i="38"/>
  <c r="F233" i="38"/>
  <c r="G233" i="38"/>
  <c r="H233" i="38"/>
  <c r="I233" i="38"/>
  <c r="J233" i="38"/>
  <c r="K233" i="38"/>
  <c r="L233" i="38"/>
  <c r="M233" i="38"/>
  <c r="N233" i="38"/>
  <c r="O233" i="38"/>
  <c r="P233" i="38"/>
  <c r="Q233" i="38"/>
  <c r="R233" i="38"/>
  <c r="S233" i="38"/>
  <c r="T233" i="38"/>
  <c r="U233" i="38"/>
  <c r="V233" i="38"/>
  <c r="W233" i="38"/>
  <c r="E234" i="38"/>
  <c r="F234" i="38"/>
  <c r="G234" i="38"/>
  <c r="H234" i="38"/>
  <c r="I234" i="38"/>
  <c r="J234" i="38"/>
  <c r="K234" i="38"/>
  <c r="L234" i="38"/>
  <c r="M234" i="38"/>
  <c r="N234" i="38"/>
  <c r="O234" i="38"/>
  <c r="P234" i="38"/>
  <c r="Q234" i="38"/>
  <c r="R234" i="38"/>
  <c r="S234" i="38"/>
  <c r="T234" i="38"/>
  <c r="U234" i="38"/>
  <c r="V234" i="38"/>
  <c r="W234" i="38"/>
  <c r="E235" i="38"/>
  <c r="F235" i="38"/>
  <c r="G235" i="38"/>
  <c r="H235" i="38"/>
  <c r="I235" i="38"/>
  <c r="J235" i="38"/>
  <c r="K235" i="38"/>
  <c r="L235" i="38"/>
  <c r="M235" i="38"/>
  <c r="N235" i="38"/>
  <c r="O235" i="38"/>
  <c r="P235" i="38"/>
  <c r="Q235" i="38"/>
  <c r="R235" i="38"/>
  <c r="S235" i="38"/>
  <c r="T235" i="38"/>
  <c r="U235" i="38"/>
  <c r="V235" i="38"/>
  <c r="W235" i="38"/>
  <c r="E236" i="38"/>
  <c r="F236" i="38"/>
  <c r="G236" i="38"/>
  <c r="H236" i="38"/>
  <c r="I236" i="38"/>
  <c r="J236" i="38"/>
  <c r="K236" i="38"/>
  <c r="L236" i="38"/>
  <c r="M236" i="38"/>
  <c r="N236" i="38"/>
  <c r="O236" i="38"/>
  <c r="P236" i="38"/>
  <c r="Q236" i="38"/>
  <c r="R236" i="38"/>
  <c r="S236" i="38"/>
  <c r="T236" i="38"/>
  <c r="U236" i="38"/>
  <c r="V236" i="38"/>
  <c r="W236" i="38"/>
  <c r="E237" i="38"/>
  <c r="F237" i="38"/>
  <c r="G237" i="38"/>
  <c r="H237" i="38"/>
  <c r="I237" i="38"/>
  <c r="J237" i="38"/>
  <c r="K237" i="38"/>
  <c r="L237" i="38"/>
  <c r="M237" i="38"/>
  <c r="N237" i="38"/>
  <c r="O237" i="38"/>
  <c r="P237" i="38"/>
  <c r="Q237" i="38"/>
  <c r="R237" i="38"/>
  <c r="S237" i="38"/>
  <c r="T237" i="38"/>
  <c r="U237" i="38"/>
  <c r="V237" i="38"/>
  <c r="W237" i="38"/>
  <c r="E238" i="38"/>
  <c r="F238" i="38"/>
  <c r="G238" i="38"/>
  <c r="H238" i="38"/>
  <c r="I238" i="38"/>
  <c r="J238" i="38"/>
  <c r="K238" i="38"/>
  <c r="L238" i="38"/>
  <c r="M238" i="38"/>
  <c r="N238" i="38"/>
  <c r="O238" i="38"/>
  <c r="P238" i="38"/>
  <c r="Q238" i="38"/>
  <c r="R238" i="38"/>
  <c r="S238" i="38"/>
  <c r="T238" i="38"/>
  <c r="U238" i="38"/>
  <c r="V238" i="38"/>
  <c r="W238" i="38"/>
  <c r="E239" i="38"/>
  <c r="F239" i="38"/>
  <c r="G239" i="38"/>
  <c r="H239" i="38"/>
  <c r="I239" i="38"/>
  <c r="J239" i="38"/>
  <c r="K239" i="38"/>
  <c r="L239" i="38"/>
  <c r="M239" i="38"/>
  <c r="N239" i="38"/>
  <c r="O239" i="38"/>
  <c r="P239" i="38"/>
  <c r="Q239" i="38"/>
  <c r="R239" i="38"/>
  <c r="S239" i="38"/>
  <c r="T239" i="38"/>
  <c r="U239" i="38"/>
  <c r="V239" i="38"/>
  <c r="W239" i="38"/>
  <c r="E240" i="38"/>
  <c r="F240" i="38"/>
  <c r="G240" i="38"/>
  <c r="H240" i="38"/>
  <c r="I240" i="38"/>
  <c r="J240" i="38"/>
  <c r="K240" i="38"/>
  <c r="L240" i="38"/>
  <c r="M240" i="38"/>
  <c r="N240" i="38"/>
  <c r="O240" i="38"/>
  <c r="P240" i="38"/>
  <c r="Q240" i="38"/>
  <c r="R240" i="38"/>
  <c r="S240" i="38"/>
  <c r="T240" i="38"/>
  <c r="U240" i="38"/>
  <c r="V240" i="38"/>
  <c r="W240" i="38"/>
  <c r="E241" i="38"/>
  <c r="F241" i="38"/>
  <c r="G241" i="38"/>
  <c r="H241" i="38"/>
  <c r="I241" i="38"/>
  <c r="J241" i="38"/>
  <c r="K241" i="38"/>
  <c r="L241" i="38"/>
  <c r="M241" i="38"/>
  <c r="N241" i="38"/>
  <c r="O241" i="38"/>
  <c r="P241" i="38"/>
  <c r="Q241" i="38"/>
  <c r="R241" i="38"/>
  <c r="S241" i="38"/>
  <c r="T241" i="38"/>
  <c r="U241" i="38"/>
  <c r="V241" i="38"/>
  <c r="W241" i="38"/>
  <c r="E242" i="38"/>
  <c r="F242" i="38"/>
  <c r="G242" i="38"/>
  <c r="H242" i="38"/>
  <c r="I242" i="38"/>
  <c r="J242" i="38"/>
  <c r="K242" i="38"/>
  <c r="L242" i="38"/>
  <c r="M242" i="38"/>
  <c r="N242" i="38"/>
  <c r="O242" i="38"/>
  <c r="P242" i="38"/>
  <c r="Q242" i="38"/>
  <c r="R242" i="38"/>
  <c r="S242" i="38"/>
  <c r="T242" i="38"/>
  <c r="U242" i="38"/>
  <c r="V242" i="38"/>
  <c r="W242" i="38"/>
  <c r="E243" i="38"/>
  <c r="F243" i="38"/>
  <c r="G243" i="38"/>
  <c r="H243" i="38"/>
  <c r="I243" i="38"/>
  <c r="J243" i="38"/>
  <c r="K243" i="38"/>
  <c r="L243" i="38"/>
  <c r="M243" i="38"/>
  <c r="N243" i="38"/>
  <c r="O243" i="38"/>
  <c r="P243" i="38"/>
  <c r="Q243" i="38"/>
  <c r="R243" i="38"/>
  <c r="S243" i="38"/>
  <c r="T243" i="38"/>
  <c r="U243" i="38"/>
  <c r="V243" i="38"/>
  <c r="W243" i="38"/>
  <c r="E244" i="38"/>
  <c r="F244" i="38"/>
  <c r="G244" i="38"/>
  <c r="H244" i="38"/>
  <c r="I244" i="38"/>
  <c r="J244" i="38"/>
  <c r="K244" i="38"/>
  <c r="L244" i="38"/>
  <c r="M244" i="38"/>
  <c r="N244" i="38"/>
  <c r="O244" i="38"/>
  <c r="P244" i="38"/>
  <c r="Q244" i="38"/>
  <c r="R244" i="38"/>
  <c r="S244" i="38"/>
  <c r="T244" i="38"/>
  <c r="U244" i="38"/>
  <c r="V244" i="38"/>
  <c r="W244" i="38"/>
  <c r="E245" i="38"/>
  <c r="F245" i="38"/>
  <c r="G245" i="38"/>
  <c r="H245" i="38"/>
  <c r="I245" i="38"/>
  <c r="J245" i="38"/>
  <c r="K245" i="38"/>
  <c r="L245" i="38"/>
  <c r="M245" i="38"/>
  <c r="N245" i="38"/>
  <c r="O245" i="38"/>
  <c r="P245" i="38"/>
  <c r="Q245" i="38"/>
  <c r="R245" i="38"/>
  <c r="S245" i="38"/>
  <c r="T245" i="38"/>
  <c r="U245" i="38"/>
  <c r="V245" i="38"/>
  <c r="W245" i="38"/>
  <c r="E246" i="38"/>
  <c r="F246" i="38"/>
  <c r="G246" i="38"/>
  <c r="H246" i="38"/>
  <c r="I246" i="38"/>
  <c r="J246" i="38"/>
  <c r="K246" i="38"/>
  <c r="L246" i="38"/>
  <c r="M246" i="38"/>
  <c r="N246" i="38"/>
  <c r="O246" i="38"/>
  <c r="P246" i="38"/>
  <c r="Q246" i="38"/>
  <c r="R246" i="38"/>
  <c r="S246" i="38"/>
  <c r="T246" i="38"/>
  <c r="U246" i="38"/>
  <c r="V246" i="38"/>
  <c r="W246" i="38"/>
  <c r="E247" i="38"/>
  <c r="F247" i="38"/>
  <c r="G247" i="38"/>
  <c r="H247" i="38"/>
  <c r="I247" i="38"/>
  <c r="J247" i="38"/>
  <c r="K247" i="38"/>
  <c r="L247" i="38"/>
  <c r="M247" i="38"/>
  <c r="N247" i="38"/>
  <c r="O247" i="38"/>
  <c r="P247" i="38"/>
  <c r="Q247" i="38"/>
  <c r="R247" i="38"/>
  <c r="S247" i="38"/>
  <c r="T247" i="38"/>
  <c r="U247" i="38"/>
  <c r="V247" i="38"/>
  <c r="W247" i="38"/>
  <c r="E248" i="38"/>
  <c r="F248" i="38"/>
  <c r="G248" i="38"/>
  <c r="H248" i="38"/>
  <c r="I248" i="38"/>
  <c r="J248" i="38"/>
  <c r="K248" i="38"/>
  <c r="L248" i="38"/>
  <c r="M248" i="38"/>
  <c r="N248" i="38"/>
  <c r="O248" i="38"/>
  <c r="P248" i="38"/>
  <c r="Q248" i="38"/>
  <c r="R248" i="38"/>
  <c r="S248" i="38"/>
  <c r="T248" i="38"/>
  <c r="U248" i="38"/>
  <c r="V248" i="38"/>
  <c r="W248" i="38"/>
  <c r="E249" i="38"/>
  <c r="F249" i="38"/>
  <c r="G249" i="38"/>
  <c r="H249" i="38"/>
  <c r="I249" i="38"/>
  <c r="J249" i="38"/>
  <c r="K249" i="38"/>
  <c r="L249" i="38"/>
  <c r="M249" i="38"/>
  <c r="N249" i="38"/>
  <c r="O249" i="38"/>
  <c r="P249" i="38"/>
  <c r="Q249" i="38"/>
  <c r="R249" i="38"/>
  <c r="S249" i="38"/>
  <c r="T249" i="38"/>
  <c r="U249" i="38"/>
  <c r="V249" i="38"/>
  <c r="W249" i="38"/>
  <c r="E250" i="38"/>
  <c r="F250" i="38"/>
  <c r="G250" i="38"/>
  <c r="H250" i="38"/>
  <c r="I250" i="38"/>
  <c r="J250" i="38"/>
  <c r="K250" i="38"/>
  <c r="L250" i="38"/>
  <c r="M250" i="38"/>
  <c r="N250" i="38"/>
  <c r="O250" i="38"/>
  <c r="P250" i="38"/>
  <c r="Q250" i="38"/>
  <c r="R250" i="38"/>
  <c r="S250" i="38"/>
  <c r="T250" i="38"/>
  <c r="U250" i="38"/>
  <c r="V250" i="38"/>
  <c r="W250" i="38"/>
  <c r="E251" i="38"/>
  <c r="F251" i="38"/>
  <c r="G251" i="38"/>
  <c r="H251" i="38"/>
  <c r="I251" i="38"/>
  <c r="J251" i="38"/>
  <c r="K251" i="38"/>
  <c r="L251" i="38"/>
  <c r="M251" i="38"/>
  <c r="N251" i="38"/>
  <c r="O251" i="38"/>
  <c r="P251" i="38"/>
  <c r="Q251" i="38"/>
  <c r="R251" i="38"/>
  <c r="S251" i="38"/>
  <c r="T251" i="38"/>
  <c r="U251" i="38"/>
  <c r="V251" i="38"/>
  <c r="W251" i="38"/>
  <c r="E252" i="38"/>
  <c r="F252" i="38"/>
  <c r="G252" i="38"/>
  <c r="H252" i="38"/>
  <c r="I252" i="38"/>
  <c r="J252" i="38"/>
  <c r="K252" i="38"/>
  <c r="L252" i="38"/>
  <c r="M252" i="38"/>
  <c r="N252" i="38"/>
  <c r="O252" i="38"/>
  <c r="P252" i="38"/>
  <c r="Q252" i="38"/>
  <c r="R252" i="38"/>
  <c r="S252" i="38"/>
  <c r="T252" i="38"/>
  <c r="U252" i="38"/>
  <c r="V252" i="38"/>
  <c r="W252" i="38"/>
  <c r="E253" i="38"/>
  <c r="F253" i="38"/>
  <c r="G253" i="38"/>
  <c r="H253" i="38"/>
  <c r="I253" i="38"/>
  <c r="J253" i="38"/>
  <c r="K253" i="38"/>
  <c r="L253" i="38"/>
  <c r="M253" i="38"/>
  <c r="N253" i="38"/>
  <c r="O253" i="38"/>
  <c r="P253" i="38"/>
  <c r="Q253" i="38"/>
  <c r="R253" i="38"/>
  <c r="S253" i="38"/>
  <c r="T253" i="38"/>
  <c r="U253" i="38"/>
  <c r="V253" i="38"/>
  <c r="W253" i="38"/>
  <c r="E254" i="38"/>
  <c r="F254" i="38"/>
  <c r="G254" i="38"/>
  <c r="H254" i="38"/>
  <c r="I254" i="38"/>
  <c r="J254" i="38"/>
  <c r="K254" i="38"/>
  <c r="L254" i="38"/>
  <c r="M254" i="38"/>
  <c r="N254" i="38"/>
  <c r="O254" i="38"/>
  <c r="P254" i="38"/>
  <c r="Q254" i="38"/>
  <c r="R254" i="38"/>
  <c r="S254" i="38"/>
  <c r="T254" i="38"/>
  <c r="U254" i="38"/>
  <c r="V254" i="38"/>
  <c r="W254" i="38"/>
  <c r="E255" i="38"/>
  <c r="F255" i="38"/>
  <c r="G255" i="38"/>
  <c r="H255" i="38"/>
  <c r="I255" i="38"/>
  <c r="J255" i="38"/>
  <c r="K255" i="38"/>
  <c r="L255" i="38"/>
  <c r="M255" i="38"/>
  <c r="N255" i="38"/>
  <c r="O255" i="38"/>
  <c r="P255" i="38"/>
  <c r="Q255" i="38"/>
  <c r="R255" i="38"/>
  <c r="S255" i="38"/>
  <c r="T255" i="38"/>
  <c r="U255" i="38"/>
  <c r="V255" i="38"/>
  <c r="W255" i="38"/>
  <c r="E256" i="38"/>
  <c r="F256" i="38"/>
  <c r="G256" i="38"/>
  <c r="H256" i="38"/>
  <c r="I256" i="38"/>
  <c r="J256" i="38"/>
  <c r="K256" i="38"/>
  <c r="L256" i="38"/>
  <c r="M256" i="38"/>
  <c r="N256" i="38"/>
  <c r="O256" i="38"/>
  <c r="P256" i="38"/>
  <c r="Q256" i="38"/>
  <c r="R256" i="38"/>
  <c r="S256" i="38"/>
  <c r="T256" i="38"/>
  <c r="U256" i="38"/>
  <c r="V256" i="38"/>
  <c r="W256" i="38"/>
  <c r="E257" i="38"/>
  <c r="F257" i="38"/>
  <c r="G257" i="38"/>
  <c r="H257" i="38"/>
  <c r="I257" i="38"/>
  <c r="J257" i="38"/>
  <c r="K257" i="38"/>
  <c r="L257" i="38"/>
  <c r="M257" i="38"/>
  <c r="N257" i="38"/>
  <c r="O257" i="38"/>
  <c r="P257" i="38"/>
  <c r="Q257" i="38"/>
  <c r="R257" i="38"/>
  <c r="S257" i="38"/>
  <c r="T257" i="38"/>
  <c r="U257" i="38"/>
  <c r="V257" i="38"/>
  <c r="W257" i="38"/>
  <c r="E258" i="38"/>
  <c r="F258" i="38"/>
  <c r="G258" i="38"/>
  <c r="H258" i="38"/>
  <c r="I258" i="38"/>
  <c r="J258" i="38"/>
  <c r="K258" i="38"/>
  <c r="L258" i="38"/>
  <c r="M258" i="38"/>
  <c r="N258" i="38"/>
  <c r="O258" i="38"/>
  <c r="P258" i="38"/>
  <c r="Q258" i="38"/>
  <c r="R258" i="38"/>
  <c r="S258" i="38"/>
  <c r="T258" i="38"/>
  <c r="U258" i="38"/>
  <c r="V258" i="38"/>
  <c r="W258" i="38"/>
  <c r="E259" i="38"/>
  <c r="F259" i="38"/>
  <c r="G259" i="38"/>
  <c r="H259" i="38"/>
  <c r="I259" i="38"/>
  <c r="J259" i="38"/>
  <c r="K259" i="38"/>
  <c r="L259" i="38"/>
  <c r="M259" i="38"/>
  <c r="N259" i="38"/>
  <c r="O259" i="38"/>
  <c r="P259" i="38"/>
  <c r="Q259" i="38"/>
  <c r="R259" i="38"/>
  <c r="S259" i="38"/>
  <c r="T259" i="38"/>
  <c r="U259" i="38"/>
  <c r="V259" i="38"/>
  <c r="W259" i="38"/>
  <c r="E260" i="38"/>
  <c r="F260" i="38"/>
  <c r="G260" i="38"/>
  <c r="H260" i="38"/>
  <c r="I260" i="38"/>
  <c r="J260" i="38"/>
  <c r="K260" i="38"/>
  <c r="L260" i="38"/>
  <c r="M260" i="38"/>
  <c r="N260" i="38"/>
  <c r="O260" i="38"/>
  <c r="P260" i="38"/>
  <c r="Q260" i="38"/>
  <c r="R260" i="38"/>
  <c r="S260" i="38"/>
  <c r="T260" i="38"/>
  <c r="U260" i="38"/>
  <c r="V260" i="38"/>
  <c r="W260" i="38"/>
  <c r="E261" i="38"/>
  <c r="F261" i="38"/>
  <c r="G261" i="38"/>
  <c r="H261" i="38"/>
  <c r="I261" i="38"/>
  <c r="J261" i="38"/>
  <c r="K261" i="38"/>
  <c r="L261" i="38"/>
  <c r="M261" i="38"/>
  <c r="N261" i="38"/>
  <c r="O261" i="38"/>
  <c r="P261" i="38"/>
  <c r="Q261" i="38"/>
  <c r="R261" i="38"/>
  <c r="S261" i="38"/>
  <c r="T261" i="38"/>
  <c r="U261" i="38"/>
  <c r="V261" i="38"/>
  <c r="W261" i="38"/>
  <c r="E262" i="38"/>
  <c r="F262" i="38"/>
  <c r="G262" i="38"/>
  <c r="H262" i="38"/>
  <c r="I262" i="38"/>
  <c r="J262" i="38"/>
  <c r="K262" i="38"/>
  <c r="L262" i="38"/>
  <c r="M262" i="38"/>
  <c r="N262" i="38"/>
  <c r="O262" i="38"/>
  <c r="P262" i="38"/>
  <c r="Q262" i="38"/>
  <c r="R262" i="38"/>
  <c r="S262" i="38"/>
  <c r="T262" i="38"/>
  <c r="U262" i="38"/>
  <c r="V262" i="38"/>
  <c r="W262" i="38"/>
  <c r="E263" i="38"/>
  <c r="F263" i="38"/>
  <c r="G263" i="38"/>
  <c r="H263" i="38"/>
  <c r="I263" i="38"/>
  <c r="J263" i="38"/>
  <c r="K263" i="38"/>
  <c r="L263" i="38"/>
  <c r="M263" i="38"/>
  <c r="N263" i="38"/>
  <c r="O263" i="38"/>
  <c r="P263" i="38"/>
  <c r="Q263" i="38"/>
  <c r="R263" i="38"/>
  <c r="S263" i="38"/>
  <c r="T263" i="38"/>
  <c r="U263" i="38"/>
  <c r="V263" i="38"/>
  <c r="W263" i="38"/>
  <c r="E264" i="38"/>
  <c r="F264" i="38"/>
  <c r="G264" i="38"/>
  <c r="H264" i="38"/>
  <c r="I264" i="38"/>
  <c r="J264" i="38"/>
  <c r="K264" i="38"/>
  <c r="L264" i="38"/>
  <c r="M264" i="38"/>
  <c r="N264" i="38"/>
  <c r="O264" i="38"/>
  <c r="P264" i="38"/>
  <c r="Q264" i="38"/>
  <c r="R264" i="38"/>
  <c r="S264" i="38"/>
  <c r="T264" i="38"/>
  <c r="U264" i="38"/>
  <c r="V264" i="38"/>
  <c r="W264" i="38"/>
  <c r="E265" i="38"/>
  <c r="F265" i="38"/>
  <c r="G265" i="38"/>
  <c r="H265" i="38"/>
  <c r="I265" i="38"/>
  <c r="J265" i="38"/>
  <c r="K265" i="38"/>
  <c r="L265" i="38"/>
  <c r="M265" i="38"/>
  <c r="N265" i="38"/>
  <c r="O265" i="38"/>
  <c r="P265" i="38"/>
  <c r="Q265" i="38"/>
  <c r="R265" i="38"/>
  <c r="S265" i="38"/>
  <c r="T265" i="38"/>
  <c r="U265" i="38"/>
  <c r="V265" i="38"/>
  <c r="W265" i="38"/>
  <c r="E266" i="38"/>
  <c r="F266" i="38"/>
  <c r="G266" i="38"/>
  <c r="H266" i="38"/>
  <c r="I266" i="38"/>
  <c r="J266" i="38"/>
  <c r="K266" i="38"/>
  <c r="L266" i="38"/>
  <c r="M266" i="38"/>
  <c r="N266" i="38"/>
  <c r="O266" i="38"/>
  <c r="P266" i="38"/>
  <c r="Q266" i="38"/>
  <c r="R266" i="38"/>
  <c r="S266" i="38"/>
  <c r="T266" i="38"/>
  <c r="U266" i="38"/>
  <c r="V266" i="38"/>
  <c r="W266" i="38"/>
  <c r="E267" i="38"/>
  <c r="F267" i="38"/>
  <c r="G267" i="38"/>
  <c r="H267" i="38"/>
  <c r="I267" i="38"/>
  <c r="J267" i="38"/>
  <c r="K267" i="38"/>
  <c r="L267" i="38"/>
  <c r="M267" i="38"/>
  <c r="N267" i="38"/>
  <c r="O267" i="38"/>
  <c r="P267" i="38"/>
  <c r="Q267" i="38"/>
  <c r="R267" i="38"/>
  <c r="S267" i="38"/>
  <c r="T267" i="38"/>
  <c r="U267" i="38"/>
  <c r="V267" i="38"/>
  <c r="W267" i="38"/>
  <c r="E268" i="38"/>
  <c r="F268" i="38"/>
  <c r="G268" i="38"/>
  <c r="H268" i="38"/>
  <c r="I268" i="38"/>
  <c r="J268" i="38"/>
  <c r="K268" i="38"/>
  <c r="L268" i="38"/>
  <c r="M268" i="38"/>
  <c r="N268" i="38"/>
  <c r="O268" i="38"/>
  <c r="P268" i="38"/>
  <c r="Q268" i="38"/>
  <c r="R268" i="38"/>
  <c r="S268" i="38"/>
  <c r="T268" i="38"/>
  <c r="U268" i="38"/>
  <c r="V268" i="38"/>
  <c r="W268" i="38"/>
  <c r="E269" i="38"/>
  <c r="F269" i="38"/>
  <c r="G269" i="38"/>
  <c r="H269" i="38"/>
  <c r="I269" i="38"/>
  <c r="J269" i="38"/>
  <c r="K269" i="38"/>
  <c r="L269" i="38"/>
  <c r="M269" i="38"/>
  <c r="N269" i="38"/>
  <c r="O269" i="38"/>
  <c r="P269" i="38"/>
  <c r="Q269" i="38"/>
  <c r="R269" i="38"/>
  <c r="S269" i="38"/>
  <c r="T269" i="38"/>
  <c r="U269" i="38"/>
  <c r="V269" i="38"/>
  <c r="W269" i="38"/>
  <c r="E270" i="38"/>
  <c r="F270" i="38"/>
  <c r="G270" i="38"/>
  <c r="H270" i="38"/>
  <c r="I270" i="38"/>
  <c r="J270" i="38"/>
  <c r="K270" i="38"/>
  <c r="L270" i="38"/>
  <c r="M270" i="38"/>
  <c r="N270" i="38"/>
  <c r="O270" i="38"/>
  <c r="P270" i="38"/>
  <c r="Q270" i="38"/>
  <c r="R270" i="38"/>
  <c r="S270" i="38"/>
  <c r="T270" i="38"/>
  <c r="U270" i="38"/>
  <c r="V270" i="38"/>
  <c r="W270" i="38"/>
  <c r="E271" i="38"/>
  <c r="F271" i="38"/>
  <c r="G271" i="38"/>
  <c r="H271" i="38"/>
  <c r="I271" i="38"/>
  <c r="J271" i="38"/>
  <c r="K271" i="38"/>
  <c r="L271" i="38"/>
  <c r="M271" i="38"/>
  <c r="N271" i="38"/>
  <c r="O271" i="38"/>
  <c r="P271" i="38"/>
  <c r="Q271" i="38"/>
  <c r="R271" i="38"/>
  <c r="S271" i="38"/>
  <c r="T271" i="38"/>
  <c r="U271" i="38"/>
  <c r="V271" i="38"/>
  <c r="W271" i="38"/>
  <c r="E272" i="38"/>
  <c r="F272" i="38"/>
  <c r="G272" i="38"/>
  <c r="H272" i="38"/>
  <c r="I272" i="38"/>
  <c r="J272" i="38"/>
  <c r="K272" i="38"/>
  <c r="L272" i="38"/>
  <c r="M272" i="38"/>
  <c r="N272" i="38"/>
  <c r="O272" i="38"/>
  <c r="P272" i="38"/>
  <c r="Q272" i="38"/>
  <c r="R272" i="38"/>
  <c r="S272" i="38"/>
  <c r="T272" i="38"/>
  <c r="U272" i="38"/>
  <c r="V272" i="38"/>
  <c r="W272" i="38"/>
  <c r="E273" i="38"/>
  <c r="F273" i="38"/>
  <c r="G273" i="38"/>
  <c r="H273" i="38"/>
  <c r="I273" i="38"/>
  <c r="J273" i="38"/>
  <c r="K273" i="38"/>
  <c r="L273" i="38"/>
  <c r="M273" i="38"/>
  <c r="N273" i="38"/>
  <c r="O273" i="38"/>
  <c r="P273" i="38"/>
  <c r="Q273" i="38"/>
  <c r="R273" i="38"/>
  <c r="S273" i="38"/>
  <c r="T273" i="38"/>
  <c r="U273" i="38"/>
  <c r="V273" i="38"/>
  <c r="W273" i="38"/>
  <c r="E274" i="38"/>
  <c r="F274" i="38"/>
  <c r="G274" i="38"/>
  <c r="H274" i="38"/>
  <c r="I274" i="38"/>
  <c r="J274" i="38"/>
  <c r="K274" i="38"/>
  <c r="L274" i="38"/>
  <c r="M274" i="38"/>
  <c r="N274" i="38"/>
  <c r="O274" i="38"/>
  <c r="P274" i="38"/>
  <c r="Q274" i="38"/>
  <c r="R274" i="38"/>
  <c r="S274" i="38"/>
  <c r="T274" i="38"/>
  <c r="U274" i="38"/>
  <c r="V274" i="38"/>
  <c r="W274" i="38"/>
  <c r="E275" i="38"/>
  <c r="F275" i="38"/>
  <c r="G275" i="38"/>
  <c r="H275" i="38"/>
  <c r="I275" i="38"/>
  <c r="J275" i="38"/>
  <c r="K275" i="38"/>
  <c r="L275" i="38"/>
  <c r="M275" i="38"/>
  <c r="N275" i="38"/>
  <c r="O275" i="38"/>
  <c r="P275" i="38"/>
  <c r="Q275" i="38"/>
  <c r="R275" i="38"/>
  <c r="S275" i="38"/>
  <c r="T275" i="38"/>
  <c r="U275" i="38"/>
  <c r="V275" i="38"/>
  <c r="W275" i="38"/>
  <c r="E276" i="38"/>
  <c r="F276" i="38"/>
  <c r="G276" i="38"/>
  <c r="H276" i="38"/>
  <c r="I276" i="38"/>
  <c r="J276" i="38"/>
  <c r="K276" i="38"/>
  <c r="L276" i="38"/>
  <c r="M276" i="38"/>
  <c r="N276" i="38"/>
  <c r="O276" i="38"/>
  <c r="P276" i="38"/>
  <c r="Q276" i="38"/>
  <c r="R276" i="38"/>
  <c r="S276" i="38"/>
  <c r="T276" i="38"/>
  <c r="U276" i="38"/>
  <c r="V276" i="38"/>
  <c r="W276" i="38"/>
  <c r="E277" i="38"/>
  <c r="F277" i="38"/>
  <c r="G277" i="38"/>
  <c r="H277" i="38"/>
  <c r="I277" i="38"/>
  <c r="J277" i="38"/>
  <c r="K277" i="38"/>
  <c r="L277" i="38"/>
  <c r="M277" i="38"/>
  <c r="N277" i="38"/>
  <c r="O277" i="38"/>
  <c r="P277" i="38"/>
  <c r="Q277" i="38"/>
  <c r="R277" i="38"/>
  <c r="S277" i="38"/>
  <c r="T277" i="38"/>
  <c r="U277" i="38"/>
  <c r="V277" i="38"/>
  <c r="W277" i="38"/>
  <c r="E278" i="38"/>
  <c r="F278" i="38"/>
  <c r="G278" i="38"/>
  <c r="H278" i="38"/>
  <c r="I278" i="38"/>
  <c r="J278" i="38"/>
  <c r="K278" i="38"/>
  <c r="L278" i="38"/>
  <c r="M278" i="38"/>
  <c r="N278" i="38"/>
  <c r="O278" i="38"/>
  <c r="P278" i="38"/>
  <c r="Q278" i="38"/>
  <c r="R278" i="38"/>
  <c r="S278" i="38"/>
  <c r="T278" i="38"/>
  <c r="U278" i="38"/>
  <c r="V278" i="38"/>
  <c r="W278" i="38"/>
  <c r="E279" i="38"/>
  <c r="F279" i="38"/>
  <c r="G279" i="38"/>
  <c r="H279" i="38"/>
  <c r="I279" i="38"/>
  <c r="J279" i="38"/>
  <c r="K279" i="38"/>
  <c r="L279" i="38"/>
  <c r="M279" i="38"/>
  <c r="N279" i="38"/>
  <c r="O279" i="38"/>
  <c r="P279" i="38"/>
  <c r="Q279" i="38"/>
  <c r="R279" i="38"/>
  <c r="S279" i="38"/>
  <c r="T279" i="38"/>
  <c r="U279" i="38"/>
  <c r="V279" i="38"/>
  <c r="W279" i="38"/>
  <c r="E280" i="38"/>
  <c r="F280" i="38"/>
  <c r="G280" i="38"/>
  <c r="H280" i="38"/>
  <c r="I280" i="38"/>
  <c r="J280" i="38"/>
  <c r="K280" i="38"/>
  <c r="L280" i="38"/>
  <c r="M280" i="38"/>
  <c r="N280" i="38"/>
  <c r="O280" i="38"/>
  <c r="P280" i="38"/>
  <c r="Q280" i="38"/>
  <c r="R280" i="38"/>
  <c r="S280" i="38"/>
  <c r="T280" i="38"/>
  <c r="U280" i="38"/>
  <c r="V280" i="38"/>
  <c r="W280" i="38"/>
  <c r="E281" i="38"/>
  <c r="F281" i="38"/>
  <c r="G281" i="38"/>
  <c r="H281" i="38"/>
  <c r="I281" i="38"/>
  <c r="J281" i="38"/>
  <c r="K281" i="38"/>
  <c r="L281" i="38"/>
  <c r="M281" i="38"/>
  <c r="N281" i="38"/>
  <c r="O281" i="38"/>
  <c r="P281" i="38"/>
  <c r="Q281" i="38"/>
  <c r="R281" i="38"/>
  <c r="S281" i="38"/>
  <c r="T281" i="38"/>
  <c r="U281" i="38"/>
  <c r="V281" i="38"/>
  <c r="W281" i="38"/>
  <c r="E282" i="38"/>
  <c r="F282" i="38"/>
  <c r="G282" i="38"/>
  <c r="H282" i="38"/>
  <c r="I282" i="38"/>
  <c r="J282" i="38"/>
  <c r="K282" i="38"/>
  <c r="L282" i="38"/>
  <c r="M282" i="38"/>
  <c r="N282" i="38"/>
  <c r="O282" i="38"/>
  <c r="P282" i="38"/>
  <c r="Q282" i="38"/>
  <c r="R282" i="38"/>
  <c r="S282" i="38"/>
  <c r="T282" i="38"/>
  <c r="U282" i="38"/>
  <c r="V282" i="38"/>
  <c r="W282" i="38"/>
  <c r="E283" i="38"/>
  <c r="F283" i="38"/>
  <c r="G283" i="38"/>
  <c r="H283" i="38"/>
  <c r="I283" i="38"/>
  <c r="J283" i="38"/>
  <c r="K283" i="38"/>
  <c r="L283" i="38"/>
  <c r="M283" i="38"/>
  <c r="N283" i="38"/>
  <c r="O283" i="38"/>
  <c r="P283" i="38"/>
  <c r="Q283" i="38"/>
  <c r="R283" i="38"/>
  <c r="S283" i="38"/>
  <c r="T283" i="38"/>
  <c r="U283" i="38"/>
  <c r="V283" i="38"/>
  <c r="W283" i="38"/>
  <c r="E284" i="38"/>
  <c r="F284" i="38"/>
  <c r="G284" i="38"/>
  <c r="H284" i="38"/>
  <c r="I284" i="38"/>
  <c r="J284" i="38"/>
  <c r="K284" i="38"/>
  <c r="L284" i="38"/>
  <c r="M284" i="38"/>
  <c r="N284" i="38"/>
  <c r="O284" i="38"/>
  <c r="P284" i="38"/>
  <c r="Q284" i="38"/>
  <c r="R284" i="38"/>
  <c r="S284" i="38"/>
  <c r="T284" i="38"/>
  <c r="U284" i="38"/>
  <c r="V284" i="38"/>
  <c r="W284" i="38"/>
  <c r="E285" i="38"/>
  <c r="F285" i="38"/>
  <c r="G285" i="38"/>
  <c r="H285" i="38"/>
  <c r="I285" i="38"/>
  <c r="J285" i="38"/>
  <c r="K285" i="38"/>
  <c r="L285" i="38"/>
  <c r="M285" i="38"/>
  <c r="N285" i="38"/>
  <c r="O285" i="38"/>
  <c r="P285" i="38"/>
  <c r="Q285" i="38"/>
  <c r="R285" i="38"/>
  <c r="S285" i="38"/>
  <c r="T285" i="38"/>
  <c r="U285" i="38"/>
  <c r="V285" i="38"/>
  <c r="W285" i="38"/>
  <c r="E286" i="38"/>
  <c r="F286" i="38"/>
  <c r="G286" i="38"/>
  <c r="H286" i="38"/>
  <c r="I286" i="38"/>
  <c r="J286" i="38"/>
  <c r="K286" i="38"/>
  <c r="L286" i="38"/>
  <c r="M286" i="38"/>
  <c r="N286" i="38"/>
  <c r="O286" i="38"/>
  <c r="P286" i="38"/>
  <c r="Q286" i="38"/>
  <c r="R286" i="38"/>
  <c r="S286" i="38"/>
  <c r="T286" i="38"/>
  <c r="U286" i="38"/>
  <c r="V286" i="38"/>
  <c r="W286" i="38"/>
  <c r="E287" i="38"/>
  <c r="F287" i="38"/>
  <c r="G287" i="38"/>
  <c r="H287" i="38"/>
  <c r="I287" i="38"/>
  <c r="J287" i="38"/>
  <c r="K287" i="38"/>
  <c r="L287" i="38"/>
  <c r="M287" i="38"/>
  <c r="N287" i="38"/>
  <c r="O287" i="38"/>
  <c r="P287" i="38"/>
  <c r="Q287" i="38"/>
  <c r="R287" i="38"/>
  <c r="S287" i="38"/>
  <c r="T287" i="38"/>
  <c r="U287" i="38"/>
  <c r="V287" i="38"/>
  <c r="W287" i="38"/>
  <c r="E288" i="38"/>
  <c r="F288" i="38"/>
  <c r="G288" i="38"/>
  <c r="H288" i="38"/>
  <c r="I288" i="38"/>
  <c r="J288" i="38"/>
  <c r="K288" i="38"/>
  <c r="L288" i="38"/>
  <c r="M288" i="38"/>
  <c r="N288" i="38"/>
  <c r="O288" i="38"/>
  <c r="P288" i="38"/>
  <c r="Q288" i="38"/>
  <c r="R288" i="38"/>
  <c r="S288" i="38"/>
  <c r="T288" i="38"/>
  <c r="U288" i="38"/>
  <c r="V288" i="38"/>
  <c r="W288" i="38"/>
  <c r="E289" i="38"/>
  <c r="F289" i="38"/>
  <c r="G289" i="38"/>
  <c r="H289" i="38"/>
  <c r="I289" i="38"/>
  <c r="J289" i="38"/>
  <c r="K289" i="38"/>
  <c r="L289" i="38"/>
  <c r="M289" i="38"/>
  <c r="N289" i="38"/>
  <c r="O289" i="38"/>
  <c r="P289" i="38"/>
  <c r="Q289" i="38"/>
  <c r="R289" i="38"/>
  <c r="S289" i="38"/>
  <c r="T289" i="38"/>
  <c r="U289" i="38"/>
  <c r="V289" i="38"/>
  <c r="W289" i="38"/>
  <c r="E290" i="38"/>
  <c r="F290" i="38"/>
  <c r="G290" i="38"/>
  <c r="H290" i="38"/>
  <c r="I290" i="38"/>
  <c r="J290" i="38"/>
  <c r="K290" i="38"/>
  <c r="L290" i="38"/>
  <c r="M290" i="38"/>
  <c r="N290" i="38"/>
  <c r="O290" i="38"/>
  <c r="P290" i="38"/>
  <c r="Q290" i="38"/>
  <c r="R290" i="38"/>
  <c r="S290" i="38"/>
  <c r="T290" i="38"/>
  <c r="U290" i="38"/>
  <c r="V290" i="38"/>
  <c r="W290" i="38"/>
  <c r="E291" i="38"/>
  <c r="F291" i="38"/>
  <c r="G291" i="38"/>
  <c r="H291" i="38"/>
  <c r="I291" i="38"/>
  <c r="J291" i="38"/>
  <c r="K291" i="38"/>
  <c r="L291" i="38"/>
  <c r="M291" i="38"/>
  <c r="N291" i="38"/>
  <c r="O291" i="38"/>
  <c r="P291" i="38"/>
  <c r="Q291" i="38"/>
  <c r="R291" i="38"/>
  <c r="S291" i="38"/>
  <c r="T291" i="38"/>
  <c r="U291" i="38"/>
  <c r="V291" i="38"/>
  <c r="W291" i="38"/>
  <c r="E292" i="38"/>
  <c r="F292" i="38"/>
  <c r="G292" i="38"/>
  <c r="H292" i="38"/>
  <c r="I292" i="38"/>
  <c r="J292" i="38"/>
  <c r="K292" i="38"/>
  <c r="L292" i="38"/>
  <c r="M292" i="38"/>
  <c r="N292" i="38"/>
  <c r="O292" i="38"/>
  <c r="P292" i="38"/>
  <c r="Q292" i="38"/>
  <c r="R292" i="38"/>
  <c r="S292" i="38"/>
  <c r="T292" i="38"/>
  <c r="U292" i="38"/>
  <c r="V292" i="38"/>
  <c r="W292" i="38"/>
  <c r="E293" i="38"/>
  <c r="F293" i="38"/>
  <c r="G293" i="38"/>
  <c r="H293" i="38"/>
  <c r="I293" i="38"/>
  <c r="J293" i="38"/>
  <c r="K293" i="38"/>
  <c r="L293" i="38"/>
  <c r="M293" i="38"/>
  <c r="N293" i="38"/>
  <c r="O293" i="38"/>
  <c r="P293" i="38"/>
  <c r="Q293" i="38"/>
  <c r="R293" i="38"/>
  <c r="S293" i="38"/>
  <c r="T293" i="38"/>
  <c r="U293" i="38"/>
  <c r="V293" i="38"/>
  <c r="W293" i="38"/>
  <c r="E294" i="38"/>
  <c r="F294" i="38"/>
  <c r="G294" i="38"/>
  <c r="H294" i="38"/>
  <c r="I294" i="38"/>
  <c r="J294" i="38"/>
  <c r="K294" i="38"/>
  <c r="L294" i="38"/>
  <c r="M294" i="38"/>
  <c r="N294" i="38"/>
  <c r="O294" i="38"/>
  <c r="P294" i="38"/>
  <c r="Q294" i="38"/>
  <c r="R294" i="38"/>
  <c r="S294" i="38"/>
  <c r="T294" i="38"/>
  <c r="U294" i="38"/>
  <c r="V294" i="38"/>
  <c r="W294" i="38"/>
  <c r="E295" i="38"/>
  <c r="F295" i="38"/>
  <c r="G295" i="38"/>
  <c r="H295" i="38"/>
  <c r="I295" i="38"/>
  <c r="J295" i="38"/>
  <c r="K295" i="38"/>
  <c r="L295" i="38"/>
  <c r="M295" i="38"/>
  <c r="N295" i="38"/>
  <c r="O295" i="38"/>
  <c r="P295" i="38"/>
  <c r="Q295" i="38"/>
  <c r="R295" i="38"/>
  <c r="S295" i="38"/>
  <c r="T295" i="38"/>
  <c r="U295" i="38"/>
  <c r="V295" i="38"/>
  <c r="W295" i="38"/>
  <c r="E296" i="38"/>
  <c r="F296" i="38"/>
  <c r="G296" i="38"/>
  <c r="H296" i="38"/>
  <c r="I296" i="38"/>
  <c r="J296" i="38"/>
  <c r="K296" i="38"/>
  <c r="L296" i="38"/>
  <c r="M296" i="38"/>
  <c r="N296" i="38"/>
  <c r="O296" i="38"/>
  <c r="P296" i="38"/>
  <c r="Q296" i="38"/>
  <c r="R296" i="38"/>
  <c r="S296" i="38"/>
  <c r="T296" i="38"/>
  <c r="U296" i="38"/>
  <c r="V296" i="38"/>
  <c r="W296" i="38"/>
  <c r="E297" i="38"/>
  <c r="F297" i="38"/>
  <c r="G297" i="38"/>
  <c r="H297" i="38"/>
  <c r="I297" i="38"/>
  <c r="J297" i="38"/>
  <c r="K297" i="38"/>
  <c r="L297" i="38"/>
  <c r="M297" i="38"/>
  <c r="N297" i="38"/>
  <c r="O297" i="38"/>
  <c r="P297" i="38"/>
  <c r="Q297" i="38"/>
  <c r="R297" i="38"/>
  <c r="S297" i="38"/>
  <c r="T297" i="38"/>
  <c r="U297" i="38"/>
  <c r="V297" i="38"/>
  <c r="W297" i="38"/>
  <c r="E298" i="38"/>
  <c r="F298" i="38"/>
  <c r="G298" i="38"/>
  <c r="H298" i="38"/>
  <c r="I298" i="38"/>
  <c r="J298" i="38"/>
  <c r="K298" i="38"/>
  <c r="L298" i="38"/>
  <c r="M298" i="38"/>
  <c r="N298" i="38"/>
  <c r="O298" i="38"/>
  <c r="P298" i="38"/>
  <c r="Q298" i="38"/>
  <c r="R298" i="38"/>
  <c r="S298" i="38"/>
  <c r="T298" i="38"/>
  <c r="U298" i="38"/>
  <c r="V298" i="38"/>
  <c r="W298" i="38"/>
  <c r="E299" i="38"/>
  <c r="F299" i="38"/>
  <c r="G299" i="38"/>
  <c r="H299" i="38"/>
  <c r="I299" i="38"/>
  <c r="J299" i="38"/>
  <c r="K299" i="38"/>
  <c r="L299" i="38"/>
  <c r="M299" i="38"/>
  <c r="N299" i="38"/>
  <c r="O299" i="38"/>
  <c r="P299" i="38"/>
  <c r="Q299" i="38"/>
  <c r="R299" i="38"/>
  <c r="S299" i="38"/>
  <c r="T299" i="38"/>
  <c r="U299" i="38"/>
  <c r="V299" i="38"/>
  <c r="W299" i="38"/>
  <c r="E300" i="38"/>
  <c r="F300" i="38"/>
  <c r="G300" i="38"/>
  <c r="H300" i="38"/>
  <c r="I300" i="38"/>
  <c r="J300" i="38"/>
  <c r="K300" i="38"/>
  <c r="L300" i="38"/>
  <c r="M300" i="38"/>
  <c r="N300" i="38"/>
  <c r="O300" i="38"/>
  <c r="P300" i="38"/>
  <c r="Q300" i="38"/>
  <c r="R300" i="38"/>
  <c r="S300" i="38"/>
  <c r="T300" i="38"/>
  <c r="U300" i="38"/>
  <c r="V300" i="38"/>
  <c r="W300" i="38"/>
  <c r="E301" i="38"/>
  <c r="F301" i="38"/>
  <c r="G301" i="38"/>
  <c r="H301" i="38"/>
  <c r="I301" i="38"/>
  <c r="J301" i="38"/>
  <c r="K301" i="38"/>
  <c r="L301" i="38"/>
  <c r="M301" i="38"/>
  <c r="N301" i="38"/>
  <c r="O301" i="38"/>
  <c r="P301" i="38"/>
  <c r="Q301" i="38"/>
  <c r="R301" i="38"/>
  <c r="S301" i="38"/>
  <c r="T301" i="38"/>
  <c r="U301" i="38"/>
  <c r="V301" i="38"/>
  <c r="W301" i="38"/>
  <c r="E302" i="38"/>
  <c r="F302" i="38"/>
  <c r="G302" i="38"/>
  <c r="H302" i="38"/>
  <c r="I302" i="38"/>
  <c r="J302" i="38"/>
  <c r="K302" i="38"/>
  <c r="L302" i="38"/>
  <c r="M302" i="38"/>
  <c r="N302" i="38"/>
  <c r="O302" i="38"/>
  <c r="P302" i="38"/>
  <c r="Q302" i="38"/>
  <c r="R302" i="38"/>
  <c r="S302" i="38"/>
  <c r="T302" i="38"/>
  <c r="U302" i="38"/>
  <c r="V302" i="38"/>
  <c r="W302" i="38"/>
  <c r="E303" i="38"/>
  <c r="F303" i="38"/>
  <c r="G303" i="38"/>
  <c r="H303" i="38"/>
  <c r="I303" i="38"/>
  <c r="J303" i="38"/>
  <c r="K303" i="38"/>
  <c r="L303" i="38"/>
  <c r="M303" i="38"/>
  <c r="N303" i="38"/>
  <c r="O303" i="38"/>
  <c r="P303" i="38"/>
  <c r="Q303" i="38"/>
  <c r="R303" i="38"/>
  <c r="S303" i="38"/>
  <c r="T303" i="38"/>
  <c r="U303" i="38"/>
  <c r="V303" i="38"/>
  <c r="W303" i="38"/>
  <c r="E304" i="38"/>
  <c r="F304" i="38"/>
  <c r="G304" i="38"/>
  <c r="H304" i="38"/>
  <c r="I304" i="38"/>
  <c r="J304" i="38"/>
  <c r="K304" i="38"/>
  <c r="L304" i="38"/>
  <c r="M304" i="38"/>
  <c r="N304" i="38"/>
  <c r="O304" i="38"/>
  <c r="P304" i="38"/>
  <c r="Q304" i="38"/>
  <c r="R304" i="38"/>
  <c r="S304" i="38"/>
  <c r="T304" i="38"/>
  <c r="U304" i="38"/>
  <c r="V304" i="38"/>
  <c r="W304" i="38"/>
  <c r="E305" i="38"/>
  <c r="F305" i="38"/>
  <c r="G305" i="38"/>
  <c r="H305" i="38"/>
  <c r="I305" i="38"/>
  <c r="J305" i="38"/>
  <c r="K305" i="38"/>
  <c r="L305" i="38"/>
  <c r="M305" i="38"/>
  <c r="N305" i="38"/>
  <c r="O305" i="38"/>
  <c r="P305" i="38"/>
  <c r="Q305" i="38"/>
  <c r="R305" i="38"/>
  <c r="S305" i="38"/>
  <c r="T305" i="38"/>
  <c r="U305" i="38"/>
  <c r="V305" i="38"/>
  <c r="W305" i="38"/>
  <c r="E306" i="38"/>
  <c r="F306" i="38"/>
  <c r="G306" i="38"/>
  <c r="H306" i="38"/>
  <c r="I306" i="38"/>
  <c r="J306" i="38"/>
  <c r="K306" i="38"/>
  <c r="L306" i="38"/>
  <c r="M306" i="38"/>
  <c r="N306" i="38"/>
  <c r="O306" i="38"/>
  <c r="P306" i="38"/>
  <c r="Q306" i="38"/>
  <c r="R306" i="38"/>
  <c r="S306" i="38"/>
  <c r="T306" i="38"/>
  <c r="U306" i="38"/>
  <c r="V306" i="38"/>
  <c r="W306" i="38"/>
  <c r="E307" i="38"/>
  <c r="F307" i="38"/>
  <c r="G307" i="38"/>
  <c r="H307" i="38"/>
  <c r="I307" i="38"/>
  <c r="J307" i="38"/>
  <c r="K307" i="38"/>
  <c r="L307" i="38"/>
  <c r="M307" i="38"/>
  <c r="N307" i="38"/>
  <c r="O307" i="38"/>
  <c r="P307" i="38"/>
  <c r="Q307" i="38"/>
  <c r="R307" i="38"/>
  <c r="S307" i="38"/>
  <c r="T307" i="38"/>
  <c r="U307" i="38"/>
  <c r="V307" i="38"/>
  <c r="W307" i="38"/>
  <c r="E308" i="38"/>
  <c r="F308" i="38"/>
  <c r="G308" i="38"/>
  <c r="H308" i="38"/>
  <c r="I308" i="38"/>
  <c r="J308" i="38"/>
  <c r="K308" i="38"/>
  <c r="L308" i="38"/>
  <c r="M308" i="38"/>
  <c r="N308" i="38"/>
  <c r="O308" i="38"/>
  <c r="P308" i="38"/>
  <c r="Q308" i="38"/>
  <c r="R308" i="38"/>
  <c r="S308" i="38"/>
  <c r="T308" i="38"/>
  <c r="U308" i="38"/>
  <c r="V308" i="38"/>
  <c r="W308" i="38"/>
  <c r="E309" i="38"/>
  <c r="F309" i="38"/>
  <c r="G309" i="38"/>
  <c r="H309" i="38"/>
  <c r="I309" i="38"/>
  <c r="J309" i="38"/>
  <c r="K309" i="38"/>
  <c r="L309" i="38"/>
  <c r="M309" i="38"/>
  <c r="N309" i="38"/>
  <c r="O309" i="38"/>
  <c r="P309" i="38"/>
  <c r="Q309" i="38"/>
  <c r="R309" i="38"/>
  <c r="S309" i="38"/>
  <c r="T309" i="38"/>
  <c r="U309" i="38"/>
  <c r="V309" i="38"/>
  <c r="W309" i="38"/>
  <c r="E310" i="38"/>
  <c r="F310" i="38"/>
  <c r="G310" i="38"/>
  <c r="H310" i="38"/>
  <c r="I310" i="38"/>
  <c r="J310" i="38"/>
  <c r="K310" i="38"/>
  <c r="L310" i="38"/>
  <c r="M310" i="38"/>
  <c r="N310" i="38"/>
  <c r="O310" i="38"/>
  <c r="P310" i="38"/>
  <c r="Q310" i="38"/>
  <c r="R310" i="38"/>
  <c r="S310" i="38"/>
  <c r="T310" i="38"/>
  <c r="U310" i="38"/>
  <c r="V310" i="38"/>
  <c r="W310" i="38"/>
  <c r="E311" i="38"/>
  <c r="F311" i="38"/>
  <c r="G311" i="38"/>
  <c r="H311" i="38"/>
  <c r="I311" i="38"/>
  <c r="J311" i="38"/>
  <c r="K311" i="38"/>
  <c r="L311" i="38"/>
  <c r="M311" i="38"/>
  <c r="N311" i="38"/>
  <c r="O311" i="38"/>
  <c r="P311" i="38"/>
  <c r="Q311" i="38"/>
  <c r="R311" i="38"/>
  <c r="S311" i="38"/>
  <c r="T311" i="38"/>
  <c r="U311" i="38"/>
  <c r="V311" i="38"/>
  <c r="W311" i="38"/>
  <c r="E312" i="38"/>
  <c r="F312" i="38"/>
  <c r="G312" i="38"/>
  <c r="H312" i="38"/>
  <c r="I312" i="38"/>
  <c r="J312" i="38"/>
  <c r="K312" i="38"/>
  <c r="L312" i="38"/>
  <c r="M312" i="38"/>
  <c r="N312" i="38"/>
  <c r="O312" i="38"/>
  <c r="P312" i="38"/>
  <c r="Q312" i="38"/>
  <c r="R312" i="38"/>
  <c r="S312" i="38"/>
  <c r="T312" i="38"/>
  <c r="U312" i="38"/>
  <c r="V312" i="38"/>
  <c r="W312" i="38"/>
  <c r="E313" i="38"/>
  <c r="F313" i="38"/>
  <c r="G313" i="38"/>
  <c r="H313" i="38"/>
  <c r="I313" i="38"/>
  <c r="J313" i="38"/>
  <c r="K313" i="38"/>
  <c r="L313" i="38"/>
  <c r="M313" i="38"/>
  <c r="N313" i="38"/>
  <c r="O313" i="38"/>
  <c r="P313" i="38"/>
  <c r="Q313" i="38"/>
  <c r="R313" i="38"/>
  <c r="S313" i="38"/>
  <c r="T313" i="38"/>
  <c r="U313" i="38"/>
  <c r="V313" i="38"/>
  <c r="W313" i="38"/>
  <c r="E314" i="38"/>
  <c r="F314" i="38"/>
  <c r="G314" i="38"/>
  <c r="H314" i="38"/>
  <c r="I314" i="38"/>
  <c r="J314" i="38"/>
  <c r="K314" i="38"/>
  <c r="L314" i="38"/>
  <c r="M314" i="38"/>
  <c r="N314" i="38"/>
  <c r="O314" i="38"/>
  <c r="P314" i="38"/>
  <c r="Q314" i="38"/>
  <c r="R314" i="38"/>
  <c r="S314" i="38"/>
  <c r="T314" i="38"/>
  <c r="U314" i="38"/>
  <c r="V314" i="38"/>
  <c r="W314" i="38"/>
  <c r="E315" i="38"/>
  <c r="F315" i="38"/>
  <c r="G315" i="38"/>
  <c r="H315" i="38"/>
  <c r="I315" i="38"/>
  <c r="J315" i="38"/>
  <c r="K315" i="38"/>
  <c r="L315" i="38"/>
  <c r="M315" i="38"/>
  <c r="N315" i="38"/>
  <c r="O315" i="38"/>
  <c r="P315" i="38"/>
  <c r="Q315" i="38"/>
  <c r="R315" i="38"/>
  <c r="S315" i="38"/>
  <c r="T315" i="38"/>
  <c r="U315" i="38"/>
  <c r="V315" i="38"/>
  <c r="W315" i="38"/>
  <c r="E316" i="38"/>
  <c r="F316" i="38"/>
  <c r="G316" i="38"/>
  <c r="H316" i="38"/>
  <c r="I316" i="38"/>
  <c r="J316" i="38"/>
  <c r="K316" i="38"/>
  <c r="L316" i="38"/>
  <c r="M316" i="38"/>
  <c r="N316" i="38"/>
  <c r="O316" i="38"/>
  <c r="P316" i="38"/>
  <c r="Q316" i="38"/>
  <c r="R316" i="38"/>
  <c r="S316" i="38"/>
  <c r="T316" i="38"/>
  <c r="U316" i="38"/>
  <c r="V316" i="38"/>
  <c r="W316" i="38"/>
  <c r="E317" i="38"/>
  <c r="F317" i="38"/>
  <c r="G317" i="38"/>
  <c r="H317" i="38"/>
  <c r="I317" i="38"/>
  <c r="J317" i="38"/>
  <c r="K317" i="38"/>
  <c r="L317" i="38"/>
  <c r="M317" i="38"/>
  <c r="N317" i="38"/>
  <c r="O317" i="38"/>
  <c r="P317" i="38"/>
  <c r="Q317" i="38"/>
  <c r="R317" i="38"/>
  <c r="S317" i="38"/>
  <c r="T317" i="38"/>
  <c r="U317" i="38"/>
  <c r="V317" i="38"/>
  <c r="W317" i="38"/>
  <c r="E318" i="38"/>
  <c r="F318" i="38"/>
  <c r="G318" i="38"/>
  <c r="H318" i="38"/>
  <c r="I318" i="38"/>
  <c r="J318" i="38"/>
  <c r="K318" i="38"/>
  <c r="L318" i="38"/>
  <c r="M318" i="38"/>
  <c r="N318" i="38"/>
  <c r="O318" i="38"/>
  <c r="P318" i="38"/>
  <c r="Q318" i="38"/>
  <c r="R318" i="38"/>
  <c r="S318" i="38"/>
  <c r="T318" i="38"/>
  <c r="U318" i="38"/>
  <c r="V318" i="38"/>
  <c r="W318" i="38"/>
  <c r="E319" i="38"/>
  <c r="F319" i="38"/>
  <c r="G319" i="38"/>
  <c r="H319" i="38"/>
  <c r="I319" i="38"/>
  <c r="J319" i="38"/>
  <c r="K319" i="38"/>
  <c r="L319" i="38"/>
  <c r="M319" i="38"/>
  <c r="N319" i="38"/>
  <c r="O319" i="38"/>
  <c r="P319" i="38"/>
  <c r="Q319" i="38"/>
  <c r="R319" i="38"/>
  <c r="S319" i="38"/>
  <c r="T319" i="38"/>
  <c r="U319" i="38"/>
  <c r="V319" i="38"/>
  <c r="W319" i="38"/>
  <c r="E320" i="38"/>
  <c r="F320" i="38"/>
  <c r="G320" i="38"/>
  <c r="H320" i="38"/>
  <c r="I320" i="38"/>
  <c r="J320" i="38"/>
  <c r="K320" i="38"/>
  <c r="L320" i="38"/>
  <c r="M320" i="38"/>
  <c r="N320" i="38"/>
  <c r="O320" i="38"/>
  <c r="P320" i="38"/>
  <c r="Q320" i="38"/>
  <c r="R320" i="38"/>
  <c r="S320" i="38"/>
  <c r="T320" i="38"/>
  <c r="U320" i="38"/>
  <c r="V320" i="38"/>
  <c r="W320" i="38"/>
  <c r="E321" i="38"/>
  <c r="F321" i="38"/>
  <c r="G321" i="38"/>
  <c r="H321" i="38"/>
  <c r="I321" i="38"/>
  <c r="J321" i="38"/>
  <c r="K321" i="38"/>
  <c r="L321" i="38"/>
  <c r="M321" i="38"/>
  <c r="N321" i="38"/>
  <c r="O321" i="38"/>
  <c r="P321" i="38"/>
  <c r="Q321" i="38"/>
  <c r="R321" i="38"/>
  <c r="S321" i="38"/>
  <c r="T321" i="38"/>
  <c r="U321" i="38"/>
  <c r="V321" i="38"/>
  <c r="W321" i="38"/>
  <c r="E322" i="38"/>
  <c r="F322" i="38"/>
  <c r="G322" i="38"/>
  <c r="H322" i="38"/>
  <c r="I322" i="38"/>
  <c r="J322" i="38"/>
  <c r="K322" i="38"/>
  <c r="L322" i="38"/>
  <c r="M322" i="38"/>
  <c r="N322" i="38"/>
  <c r="O322" i="38"/>
  <c r="P322" i="38"/>
  <c r="Q322" i="38"/>
  <c r="R322" i="38"/>
  <c r="S322" i="38"/>
  <c r="T322" i="38"/>
  <c r="U322" i="38"/>
  <c r="V322" i="38"/>
  <c r="W322" i="38"/>
  <c r="E323" i="38"/>
  <c r="F323" i="38"/>
  <c r="G323" i="38"/>
  <c r="H323" i="38"/>
  <c r="I323" i="38"/>
  <c r="J323" i="38"/>
  <c r="K323" i="38"/>
  <c r="L323" i="38"/>
  <c r="M323" i="38"/>
  <c r="N323" i="38"/>
  <c r="O323" i="38"/>
  <c r="P323" i="38"/>
  <c r="Q323" i="38"/>
  <c r="R323" i="38"/>
  <c r="S323" i="38"/>
  <c r="T323" i="38"/>
  <c r="U323" i="38"/>
  <c r="V323" i="38"/>
  <c r="W323" i="38"/>
  <c r="E324" i="38"/>
  <c r="F324" i="38"/>
  <c r="G324" i="38"/>
  <c r="H324" i="38"/>
  <c r="I324" i="38"/>
  <c r="J324" i="38"/>
  <c r="K324" i="38"/>
  <c r="L324" i="38"/>
  <c r="M324" i="38"/>
  <c r="N324" i="38"/>
  <c r="O324" i="38"/>
  <c r="P324" i="38"/>
  <c r="Q324" i="38"/>
  <c r="R324" i="38"/>
  <c r="S324" i="38"/>
  <c r="T324" i="38"/>
  <c r="U324" i="38"/>
  <c r="V324" i="38"/>
  <c r="W324" i="38"/>
  <c r="E325" i="38"/>
  <c r="F325" i="38"/>
  <c r="G325" i="38"/>
  <c r="H325" i="38"/>
  <c r="I325" i="38"/>
  <c r="J325" i="38"/>
  <c r="K325" i="38"/>
  <c r="L325" i="38"/>
  <c r="M325" i="38"/>
  <c r="N325" i="38"/>
  <c r="O325" i="38"/>
  <c r="P325" i="38"/>
  <c r="Q325" i="38"/>
  <c r="R325" i="38"/>
  <c r="S325" i="38"/>
  <c r="T325" i="38"/>
  <c r="U325" i="38"/>
  <c r="V325" i="38"/>
  <c r="W325" i="38"/>
  <c r="E326" i="38"/>
  <c r="F326" i="38"/>
  <c r="G326" i="38"/>
  <c r="H326" i="38"/>
  <c r="I326" i="38"/>
  <c r="J326" i="38"/>
  <c r="K326" i="38"/>
  <c r="L326" i="38"/>
  <c r="M326" i="38"/>
  <c r="N326" i="38"/>
  <c r="O326" i="38"/>
  <c r="P326" i="38"/>
  <c r="Q326" i="38"/>
  <c r="R326" i="38"/>
  <c r="S326" i="38"/>
  <c r="T326" i="38"/>
  <c r="U326" i="38"/>
  <c r="V326" i="38"/>
  <c r="W326" i="38"/>
  <c r="E327" i="38"/>
  <c r="F327" i="38"/>
  <c r="G327" i="38"/>
  <c r="H327" i="38"/>
  <c r="I327" i="38"/>
  <c r="J327" i="38"/>
  <c r="K327" i="38"/>
  <c r="L327" i="38"/>
  <c r="M327" i="38"/>
  <c r="N327" i="38"/>
  <c r="O327" i="38"/>
  <c r="P327" i="38"/>
  <c r="Q327" i="38"/>
  <c r="R327" i="38"/>
  <c r="S327" i="38"/>
  <c r="T327" i="38"/>
  <c r="U327" i="38"/>
  <c r="V327" i="38"/>
  <c r="W327" i="38"/>
  <c r="E328" i="38"/>
  <c r="F328" i="38"/>
  <c r="G328" i="38"/>
  <c r="H328" i="38"/>
  <c r="I328" i="38"/>
  <c r="J328" i="38"/>
  <c r="K328" i="38"/>
  <c r="L328" i="38"/>
  <c r="M328" i="38"/>
  <c r="N328" i="38"/>
  <c r="O328" i="38"/>
  <c r="P328" i="38"/>
  <c r="Q328" i="38"/>
  <c r="R328" i="38"/>
  <c r="S328" i="38"/>
  <c r="T328" i="38"/>
  <c r="U328" i="38"/>
  <c r="V328" i="38"/>
  <c r="W328" i="38"/>
  <c r="E329" i="38"/>
  <c r="F329" i="38"/>
  <c r="G329" i="38"/>
  <c r="H329" i="38"/>
  <c r="I329" i="38"/>
  <c r="J329" i="38"/>
  <c r="K329" i="38"/>
  <c r="L329" i="38"/>
  <c r="M329" i="38"/>
  <c r="N329" i="38"/>
  <c r="O329" i="38"/>
  <c r="P329" i="38"/>
  <c r="Q329" i="38"/>
  <c r="R329" i="38"/>
  <c r="S329" i="38"/>
  <c r="T329" i="38"/>
  <c r="U329" i="38"/>
  <c r="V329" i="38"/>
  <c r="W329" i="38"/>
  <c r="E330" i="38"/>
  <c r="F330" i="38"/>
  <c r="G330" i="38"/>
  <c r="H330" i="38"/>
  <c r="I330" i="38"/>
  <c r="J330" i="38"/>
  <c r="K330" i="38"/>
  <c r="L330" i="38"/>
  <c r="M330" i="38"/>
  <c r="N330" i="38"/>
  <c r="O330" i="38"/>
  <c r="P330" i="38"/>
  <c r="Q330" i="38"/>
  <c r="R330" i="38"/>
  <c r="S330" i="38"/>
  <c r="T330" i="38"/>
  <c r="U330" i="38"/>
  <c r="V330" i="38"/>
  <c r="W330" i="38"/>
  <c r="E331" i="38"/>
  <c r="F331" i="38"/>
  <c r="G331" i="38"/>
  <c r="H331" i="38"/>
  <c r="I331" i="38"/>
  <c r="J331" i="38"/>
  <c r="K331" i="38"/>
  <c r="L331" i="38"/>
  <c r="M331" i="38"/>
  <c r="N331" i="38"/>
  <c r="O331" i="38"/>
  <c r="P331" i="38"/>
  <c r="Q331" i="38"/>
  <c r="R331" i="38"/>
  <c r="S331" i="38"/>
  <c r="T331" i="38"/>
  <c r="U331" i="38"/>
  <c r="V331" i="38"/>
  <c r="W331" i="38"/>
  <c r="E332" i="38"/>
  <c r="F332" i="38"/>
  <c r="G332" i="38"/>
  <c r="H332" i="38"/>
  <c r="I332" i="38"/>
  <c r="J332" i="38"/>
  <c r="K332" i="38"/>
  <c r="L332" i="38"/>
  <c r="M332" i="38"/>
  <c r="N332" i="38"/>
  <c r="O332" i="38"/>
  <c r="P332" i="38"/>
  <c r="Q332" i="38"/>
  <c r="R332" i="38"/>
  <c r="S332" i="38"/>
  <c r="T332" i="38"/>
  <c r="U332" i="38"/>
  <c r="V332" i="38"/>
  <c r="W332" i="38"/>
  <c r="E333" i="38"/>
  <c r="F333" i="38"/>
  <c r="G333" i="38"/>
  <c r="H333" i="38"/>
  <c r="I333" i="38"/>
  <c r="J333" i="38"/>
  <c r="K333" i="38"/>
  <c r="L333" i="38"/>
  <c r="M333" i="38"/>
  <c r="N333" i="38"/>
  <c r="O333" i="38"/>
  <c r="P333" i="38"/>
  <c r="Q333" i="38"/>
  <c r="R333" i="38"/>
  <c r="S333" i="38"/>
  <c r="T333" i="38"/>
  <c r="U333" i="38"/>
  <c r="V333" i="38"/>
  <c r="W333" i="38"/>
  <c r="E334" i="38"/>
  <c r="F334" i="38"/>
  <c r="G334" i="38"/>
  <c r="H334" i="38"/>
  <c r="I334" i="38"/>
  <c r="J334" i="38"/>
  <c r="K334" i="38"/>
  <c r="L334" i="38"/>
  <c r="M334" i="38"/>
  <c r="N334" i="38"/>
  <c r="O334" i="38"/>
  <c r="P334" i="38"/>
  <c r="Q334" i="38"/>
  <c r="R334" i="38"/>
  <c r="S334" i="38"/>
  <c r="T334" i="38"/>
  <c r="U334" i="38"/>
  <c r="V334" i="38"/>
  <c r="W334" i="38"/>
  <c r="E335" i="38"/>
  <c r="F335" i="38"/>
  <c r="G335" i="38"/>
  <c r="H335" i="38"/>
  <c r="I335" i="38"/>
  <c r="J335" i="38"/>
  <c r="K335" i="38"/>
  <c r="L335" i="38"/>
  <c r="M335" i="38"/>
  <c r="N335" i="38"/>
  <c r="O335" i="38"/>
  <c r="P335" i="38"/>
  <c r="Q335" i="38"/>
  <c r="R335" i="38"/>
  <c r="S335" i="38"/>
  <c r="T335" i="38"/>
  <c r="U335" i="38"/>
  <c r="V335" i="38"/>
  <c r="W335" i="38"/>
  <c r="E336" i="38"/>
  <c r="F336" i="38"/>
  <c r="G336" i="38"/>
  <c r="H336" i="38"/>
  <c r="I336" i="38"/>
  <c r="J336" i="38"/>
  <c r="K336" i="38"/>
  <c r="L336" i="38"/>
  <c r="M336" i="38"/>
  <c r="N336" i="38"/>
  <c r="O336" i="38"/>
  <c r="P336" i="38"/>
  <c r="Q336" i="38"/>
  <c r="R336" i="38"/>
  <c r="S336" i="38"/>
  <c r="T336" i="38"/>
  <c r="U336" i="38"/>
  <c r="V336" i="38"/>
  <c r="W336" i="38"/>
  <c r="E337" i="38"/>
  <c r="F337" i="38"/>
  <c r="G337" i="38"/>
  <c r="H337" i="38"/>
  <c r="I337" i="38"/>
  <c r="J337" i="38"/>
  <c r="K337" i="38"/>
  <c r="L337" i="38"/>
  <c r="M337" i="38"/>
  <c r="N337" i="38"/>
  <c r="O337" i="38"/>
  <c r="P337" i="38"/>
  <c r="Q337" i="38"/>
  <c r="R337" i="38"/>
  <c r="S337" i="38"/>
  <c r="T337" i="38"/>
  <c r="U337" i="38"/>
  <c r="V337" i="38"/>
  <c r="W337" i="38"/>
  <c r="E338" i="38"/>
  <c r="F338" i="38"/>
  <c r="G338" i="38"/>
  <c r="H338" i="38"/>
  <c r="I338" i="38"/>
  <c r="J338" i="38"/>
  <c r="K338" i="38"/>
  <c r="L338" i="38"/>
  <c r="M338" i="38"/>
  <c r="N338" i="38"/>
  <c r="O338" i="38"/>
  <c r="P338" i="38"/>
  <c r="Q338" i="38"/>
  <c r="R338" i="38"/>
  <c r="S338" i="38"/>
  <c r="T338" i="38"/>
  <c r="U338" i="38"/>
  <c r="V338" i="38"/>
  <c r="W338" i="38"/>
  <c r="E339" i="38"/>
  <c r="F339" i="38"/>
  <c r="G339" i="38"/>
  <c r="H339" i="38"/>
  <c r="I339" i="38"/>
  <c r="J339" i="38"/>
  <c r="K339" i="38"/>
  <c r="L339" i="38"/>
  <c r="M339" i="38"/>
  <c r="N339" i="38"/>
  <c r="O339" i="38"/>
  <c r="P339" i="38"/>
  <c r="Q339" i="38"/>
  <c r="R339" i="38"/>
  <c r="S339" i="38"/>
  <c r="T339" i="38"/>
  <c r="U339" i="38"/>
  <c r="V339" i="38"/>
  <c r="W339" i="38"/>
  <c r="E340" i="38"/>
  <c r="F340" i="38"/>
  <c r="G340" i="38"/>
  <c r="H340" i="38"/>
  <c r="I340" i="38"/>
  <c r="J340" i="38"/>
  <c r="K340" i="38"/>
  <c r="L340" i="38"/>
  <c r="M340" i="38"/>
  <c r="N340" i="38"/>
  <c r="O340" i="38"/>
  <c r="P340" i="38"/>
  <c r="Q340" i="38"/>
  <c r="R340" i="38"/>
  <c r="S340" i="38"/>
  <c r="T340" i="38"/>
  <c r="U340" i="38"/>
  <c r="V340" i="38"/>
  <c r="W340" i="38"/>
  <c r="E341" i="38"/>
  <c r="F341" i="38"/>
  <c r="G341" i="38"/>
  <c r="H341" i="38"/>
  <c r="I341" i="38"/>
  <c r="J341" i="38"/>
  <c r="K341" i="38"/>
  <c r="L341" i="38"/>
  <c r="M341" i="38"/>
  <c r="N341" i="38"/>
  <c r="O341" i="38"/>
  <c r="P341" i="38"/>
  <c r="Q341" i="38"/>
  <c r="R341" i="38"/>
  <c r="S341" i="38"/>
  <c r="T341" i="38"/>
  <c r="U341" i="38"/>
  <c r="V341" i="38"/>
  <c r="W341" i="38"/>
  <c r="E342" i="38"/>
  <c r="F342" i="38"/>
  <c r="G342" i="38"/>
  <c r="H342" i="38"/>
  <c r="I342" i="38"/>
  <c r="J342" i="38"/>
  <c r="K342" i="38"/>
  <c r="L342" i="38"/>
  <c r="M342" i="38"/>
  <c r="N342" i="38"/>
  <c r="O342" i="38"/>
  <c r="P342" i="38"/>
  <c r="Q342" i="38"/>
  <c r="R342" i="38"/>
  <c r="S342" i="38"/>
  <c r="T342" i="38"/>
  <c r="U342" i="38"/>
  <c r="V342" i="38"/>
  <c r="W342" i="38"/>
  <c r="E343" i="38"/>
  <c r="F343" i="38"/>
  <c r="G343" i="38"/>
  <c r="H343" i="38"/>
  <c r="I343" i="38"/>
  <c r="J343" i="38"/>
  <c r="K343" i="38"/>
  <c r="L343" i="38"/>
  <c r="M343" i="38"/>
  <c r="N343" i="38"/>
  <c r="O343" i="38"/>
  <c r="P343" i="38"/>
  <c r="Q343" i="38"/>
  <c r="R343" i="38"/>
  <c r="S343" i="38"/>
  <c r="T343" i="38"/>
  <c r="U343" i="38"/>
  <c r="V343" i="38"/>
  <c r="W343" i="38"/>
  <c r="E344" i="38"/>
  <c r="F344" i="38"/>
  <c r="G344" i="38"/>
  <c r="H344" i="38"/>
  <c r="I344" i="38"/>
  <c r="J344" i="38"/>
  <c r="K344" i="38"/>
  <c r="L344" i="38"/>
  <c r="M344" i="38"/>
  <c r="N344" i="38"/>
  <c r="O344" i="38"/>
  <c r="P344" i="38"/>
  <c r="Q344" i="38"/>
  <c r="R344" i="38"/>
  <c r="S344" i="38"/>
  <c r="T344" i="38"/>
  <c r="U344" i="38"/>
  <c r="V344" i="38"/>
  <c r="W344" i="38"/>
  <c r="E345" i="38"/>
  <c r="F345" i="38"/>
  <c r="G345" i="38"/>
  <c r="H345" i="38"/>
  <c r="I345" i="38"/>
  <c r="J345" i="38"/>
  <c r="K345" i="38"/>
  <c r="L345" i="38"/>
  <c r="M345" i="38"/>
  <c r="N345" i="38"/>
  <c r="O345" i="38"/>
  <c r="P345" i="38"/>
  <c r="Q345" i="38"/>
  <c r="R345" i="38"/>
  <c r="S345" i="38"/>
  <c r="T345" i="38"/>
  <c r="U345" i="38"/>
  <c r="V345" i="38"/>
  <c r="W345" i="38"/>
  <c r="E346" i="38"/>
  <c r="F346" i="38"/>
  <c r="G346" i="38"/>
  <c r="H346" i="38"/>
  <c r="I346" i="38"/>
  <c r="J346" i="38"/>
  <c r="K346" i="38"/>
  <c r="L346" i="38"/>
  <c r="M346" i="38"/>
  <c r="N346" i="38"/>
  <c r="O346" i="38"/>
  <c r="P346" i="38"/>
  <c r="Q346" i="38"/>
  <c r="R346" i="38"/>
  <c r="S346" i="38"/>
  <c r="T346" i="38"/>
  <c r="U346" i="38"/>
  <c r="V346" i="38"/>
  <c r="W346" i="38"/>
  <c r="E347" i="38"/>
  <c r="F347" i="38"/>
  <c r="G347" i="38"/>
  <c r="H347" i="38"/>
  <c r="I347" i="38"/>
  <c r="J347" i="38"/>
  <c r="K347" i="38"/>
  <c r="L347" i="38"/>
  <c r="M347" i="38"/>
  <c r="N347" i="38"/>
  <c r="O347" i="38"/>
  <c r="P347" i="38"/>
  <c r="Q347" i="38"/>
  <c r="R347" i="38"/>
  <c r="S347" i="38"/>
  <c r="T347" i="38"/>
  <c r="U347" i="38"/>
  <c r="V347" i="38"/>
  <c r="W347" i="38"/>
  <c r="E348" i="38"/>
  <c r="F348" i="38"/>
  <c r="G348" i="38"/>
  <c r="H348" i="38"/>
  <c r="I348" i="38"/>
  <c r="J348" i="38"/>
  <c r="K348" i="38"/>
  <c r="L348" i="38"/>
  <c r="M348" i="38"/>
  <c r="N348" i="38"/>
  <c r="O348" i="38"/>
  <c r="P348" i="38"/>
  <c r="Q348" i="38"/>
  <c r="R348" i="38"/>
  <c r="S348" i="38"/>
  <c r="T348" i="38"/>
  <c r="U348" i="38"/>
  <c r="V348" i="38"/>
  <c r="W348" i="38"/>
  <c r="E349" i="38"/>
  <c r="F349" i="38"/>
  <c r="G349" i="38"/>
  <c r="H349" i="38"/>
  <c r="I349" i="38"/>
  <c r="J349" i="38"/>
  <c r="K349" i="38"/>
  <c r="L349" i="38"/>
  <c r="M349" i="38"/>
  <c r="N349" i="38"/>
  <c r="O349" i="38"/>
  <c r="P349" i="38"/>
  <c r="Q349" i="38"/>
  <c r="R349" i="38"/>
  <c r="S349" i="38"/>
  <c r="T349" i="38"/>
  <c r="U349" i="38"/>
  <c r="V349" i="38"/>
  <c r="W349" i="38"/>
  <c r="E350" i="38"/>
  <c r="F350" i="38"/>
  <c r="G350" i="38"/>
  <c r="H350" i="38"/>
  <c r="I350" i="38"/>
  <c r="J350" i="38"/>
  <c r="K350" i="38"/>
  <c r="L350" i="38"/>
  <c r="M350" i="38"/>
  <c r="N350" i="38"/>
  <c r="O350" i="38"/>
  <c r="P350" i="38"/>
  <c r="Q350" i="38"/>
  <c r="R350" i="38"/>
  <c r="S350" i="38"/>
  <c r="T350" i="38"/>
  <c r="U350" i="38"/>
  <c r="V350" i="38"/>
  <c r="W350" i="38"/>
  <c r="E351" i="38"/>
  <c r="F351" i="38"/>
  <c r="G351" i="38"/>
  <c r="H351" i="38"/>
  <c r="I351" i="38"/>
  <c r="J351" i="38"/>
  <c r="K351" i="38"/>
  <c r="L351" i="38"/>
  <c r="M351" i="38"/>
  <c r="N351" i="38"/>
  <c r="O351" i="38"/>
  <c r="P351" i="38"/>
  <c r="Q351" i="38"/>
  <c r="R351" i="38"/>
  <c r="S351" i="38"/>
  <c r="T351" i="38"/>
  <c r="U351" i="38"/>
  <c r="V351" i="38"/>
  <c r="W351" i="38"/>
  <c r="E352" i="38"/>
  <c r="F352" i="38"/>
  <c r="G352" i="38"/>
  <c r="H352" i="38"/>
  <c r="I352" i="38"/>
  <c r="J352" i="38"/>
  <c r="K352" i="38"/>
  <c r="L352" i="38"/>
  <c r="M352" i="38"/>
  <c r="N352" i="38"/>
  <c r="O352" i="38"/>
  <c r="P352" i="38"/>
  <c r="Q352" i="38"/>
  <c r="R352" i="38"/>
  <c r="S352" i="38"/>
  <c r="T352" i="38"/>
  <c r="U352" i="38"/>
  <c r="V352" i="38"/>
  <c r="W352" i="38"/>
  <c r="E353" i="38"/>
  <c r="F353" i="38"/>
  <c r="G353" i="38"/>
  <c r="H353" i="38"/>
  <c r="I353" i="38"/>
  <c r="J353" i="38"/>
  <c r="K353" i="38"/>
  <c r="L353" i="38"/>
  <c r="M353" i="38"/>
  <c r="N353" i="38"/>
  <c r="O353" i="38"/>
  <c r="P353" i="38"/>
  <c r="Q353" i="38"/>
  <c r="R353" i="38"/>
  <c r="S353" i="38"/>
  <c r="T353" i="38"/>
  <c r="U353" i="38"/>
  <c r="V353" i="38"/>
  <c r="W353" i="38"/>
  <c r="E354" i="38"/>
  <c r="F354" i="38"/>
  <c r="G354" i="38"/>
  <c r="H354" i="38"/>
  <c r="I354" i="38"/>
  <c r="J354" i="38"/>
  <c r="K354" i="38"/>
  <c r="L354" i="38"/>
  <c r="M354" i="38"/>
  <c r="N354" i="38"/>
  <c r="O354" i="38"/>
  <c r="P354" i="38"/>
  <c r="Q354" i="38"/>
  <c r="R354" i="38"/>
  <c r="S354" i="38"/>
  <c r="T354" i="38"/>
  <c r="U354" i="38"/>
  <c r="V354" i="38"/>
  <c r="W354" i="38"/>
  <c r="E355" i="38"/>
  <c r="F355" i="38"/>
  <c r="G355" i="38"/>
  <c r="H355" i="38"/>
  <c r="I355" i="38"/>
  <c r="J355" i="38"/>
  <c r="K355" i="38"/>
  <c r="L355" i="38"/>
  <c r="M355" i="38"/>
  <c r="N355" i="38"/>
  <c r="O355" i="38"/>
  <c r="P355" i="38"/>
  <c r="Q355" i="38"/>
  <c r="R355" i="38"/>
  <c r="S355" i="38"/>
  <c r="T355" i="38"/>
  <c r="U355" i="38"/>
  <c r="V355" i="38"/>
  <c r="W355" i="38"/>
  <c r="E356" i="38"/>
  <c r="F356" i="38"/>
  <c r="G356" i="38"/>
  <c r="H356" i="38"/>
  <c r="I356" i="38"/>
  <c r="J356" i="38"/>
  <c r="K356" i="38"/>
  <c r="L356" i="38"/>
  <c r="M356" i="38"/>
  <c r="N356" i="38"/>
  <c r="O356" i="38"/>
  <c r="P356" i="38"/>
  <c r="Q356" i="38"/>
  <c r="R356" i="38"/>
  <c r="S356" i="38"/>
  <c r="T356" i="38"/>
  <c r="U356" i="38"/>
  <c r="V356" i="38"/>
  <c r="W356" i="38"/>
  <c r="E357" i="38"/>
  <c r="F357" i="38"/>
  <c r="G357" i="38"/>
  <c r="H357" i="38"/>
  <c r="I357" i="38"/>
  <c r="J357" i="38"/>
  <c r="K357" i="38"/>
  <c r="L357" i="38"/>
  <c r="M357" i="38"/>
  <c r="N357" i="38"/>
  <c r="O357" i="38"/>
  <c r="P357" i="38"/>
  <c r="Q357" i="38"/>
  <c r="R357" i="38"/>
  <c r="S357" i="38"/>
  <c r="T357" i="38"/>
  <c r="U357" i="38"/>
  <c r="V357" i="38"/>
  <c r="W357" i="38"/>
  <c r="E358" i="38"/>
  <c r="F358" i="38"/>
  <c r="G358" i="38"/>
  <c r="H358" i="38"/>
  <c r="I358" i="38"/>
  <c r="J358" i="38"/>
  <c r="K358" i="38"/>
  <c r="L358" i="38"/>
  <c r="M358" i="38"/>
  <c r="N358" i="38"/>
  <c r="O358" i="38"/>
  <c r="P358" i="38"/>
  <c r="Q358" i="38"/>
  <c r="R358" i="38"/>
  <c r="S358" i="38"/>
  <c r="T358" i="38"/>
  <c r="U358" i="38"/>
  <c r="V358" i="38"/>
  <c r="W358" i="38"/>
  <c r="E359" i="38"/>
  <c r="F359" i="38"/>
  <c r="G359" i="38"/>
  <c r="H359" i="38"/>
  <c r="I359" i="38"/>
  <c r="J359" i="38"/>
  <c r="K359" i="38"/>
  <c r="L359" i="38"/>
  <c r="M359" i="38"/>
  <c r="N359" i="38"/>
  <c r="O359" i="38"/>
  <c r="P359" i="38"/>
  <c r="Q359" i="38"/>
  <c r="R359" i="38"/>
  <c r="S359" i="38"/>
  <c r="T359" i="38"/>
  <c r="U359" i="38"/>
  <c r="V359" i="38"/>
  <c r="W359" i="38"/>
  <c r="E360" i="38"/>
  <c r="F360" i="38"/>
  <c r="G360" i="38"/>
  <c r="H360" i="38"/>
  <c r="I360" i="38"/>
  <c r="J360" i="38"/>
  <c r="K360" i="38"/>
  <c r="L360" i="38"/>
  <c r="M360" i="38"/>
  <c r="N360" i="38"/>
  <c r="O360" i="38"/>
  <c r="P360" i="38"/>
  <c r="Q360" i="38"/>
  <c r="R360" i="38"/>
  <c r="S360" i="38"/>
  <c r="T360" i="38"/>
  <c r="U360" i="38"/>
  <c r="V360" i="38"/>
  <c r="W360" i="38"/>
  <c r="E361" i="38"/>
  <c r="F361" i="38"/>
  <c r="G361" i="38"/>
  <c r="H361" i="38"/>
  <c r="I361" i="38"/>
  <c r="J361" i="38"/>
  <c r="K361" i="38"/>
  <c r="L361" i="38"/>
  <c r="M361" i="38"/>
  <c r="N361" i="38"/>
  <c r="O361" i="38"/>
  <c r="P361" i="38"/>
  <c r="Q361" i="38"/>
  <c r="R361" i="38"/>
  <c r="S361" i="38"/>
  <c r="T361" i="38"/>
  <c r="U361" i="38"/>
  <c r="V361" i="38"/>
  <c r="W361" i="38"/>
  <c r="E362" i="38"/>
  <c r="F362" i="38"/>
  <c r="G362" i="38"/>
  <c r="H362" i="38"/>
  <c r="I362" i="38"/>
  <c r="J362" i="38"/>
  <c r="K362" i="38"/>
  <c r="L362" i="38"/>
  <c r="M362" i="38"/>
  <c r="N362" i="38"/>
  <c r="O362" i="38"/>
  <c r="P362" i="38"/>
  <c r="Q362" i="38"/>
  <c r="R362" i="38"/>
  <c r="S362" i="38"/>
  <c r="T362" i="38"/>
  <c r="U362" i="38"/>
  <c r="V362" i="38"/>
  <c r="W362" i="38"/>
  <c r="E363" i="38"/>
  <c r="F363" i="38"/>
  <c r="G363" i="38"/>
  <c r="H363" i="38"/>
  <c r="I363" i="38"/>
  <c r="J363" i="38"/>
  <c r="K363" i="38"/>
  <c r="L363" i="38"/>
  <c r="M363" i="38"/>
  <c r="N363" i="38"/>
  <c r="O363" i="38"/>
  <c r="P363" i="38"/>
  <c r="Q363" i="38"/>
  <c r="R363" i="38"/>
  <c r="S363" i="38"/>
  <c r="T363" i="38"/>
  <c r="U363" i="38"/>
  <c r="V363" i="38"/>
  <c r="W363" i="38"/>
  <c r="E364" i="38"/>
  <c r="F364" i="38"/>
  <c r="G364" i="38"/>
  <c r="H364" i="38"/>
  <c r="I364" i="38"/>
  <c r="J364" i="38"/>
  <c r="K364" i="38"/>
  <c r="L364" i="38"/>
  <c r="M364" i="38"/>
  <c r="N364" i="38"/>
  <c r="O364" i="38"/>
  <c r="P364" i="38"/>
  <c r="Q364" i="38"/>
  <c r="R364" i="38"/>
  <c r="S364" i="38"/>
  <c r="T364" i="38"/>
  <c r="U364" i="38"/>
  <c r="V364" i="38"/>
  <c r="W364" i="38"/>
  <c r="E365" i="38"/>
  <c r="F365" i="38"/>
  <c r="G365" i="38"/>
  <c r="H365" i="38"/>
  <c r="I365" i="38"/>
  <c r="J365" i="38"/>
  <c r="K365" i="38"/>
  <c r="L365" i="38"/>
  <c r="M365" i="38"/>
  <c r="N365" i="38"/>
  <c r="O365" i="38"/>
  <c r="P365" i="38"/>
  <c r="Q365" i="38"/>
  <c r="R365" i="38"/>
  <c r="S365" i="38"/>
  <c r="T365" i="38"/>
  <c r="U365" i="38"/>
  <c r="V365" i="38"/>
  <c r="W365" i="38"/>
  <c r="E366" i="38"/>
  <c r="F366" i="38"/>
  <c r="G366" i="38"/>
  <c r="H366" i="38"/>
  <c r="I366" i="38"/>
  <c r="J366" i="38"/>
  <c r="K366" i="38"/>
  <c r="L366" i="38"/>
  <c r="M366" i="38"/>
  <c r="N366" i="38"/>
  <c r="O366" i="38"/>
  <c r="P366" i="38"/>
  <c r="Q366" i="38"/>
  <c r="R366" i="38"/>
  <c r="S366" i="38"/>
  <c r="T366" i="38"/>
  <c r="U366" i="38"/>
  <c r="V366" i="38"/>
  <c r="W366" i="38"/>
  <c r="E367" i="38"/>
  <c r="F367" i="38"/>
  <c r="G367" i="38"/>
  <c r="H367" i="38"/>
  <c r="I367" i="38"/>
  <c r="J367" i="38"/>
  <c r="K367" i="38"/>
  <c r="L367" i="38"/>
  <c r="M367" i="38"/>
  <c r="N367" i="38"/>
  <c r="O367" i="38"/>
  <c r="P367" i="38"/>
  <c r="Q367" i="38"/>
  <c r="R367" i="38"/>
  <c r="S367" i="38"/>
  <c r="T367" i="38"/>
  <c r="U367" i="38"/>
  <c r="V367" i="38"/>
  <c r="W367" i="38"/>
  <c r="E368" i="38"/>
  <c r="F368" i="38"/>
  <c r="G368" i="38"/>
  <c r="H368" i="38"/>
  <c r="I368" i="38"/>
  <c r="J368" i="38"/>
  <c r="K368" i="38"/>
  <c r="L368" i="38"/>
  <c r="M368" i="38"/>
  <c r="N368" i="38"/>
  <c r="O368" i="38"/>
  <c r="P368" i="38"/>
  <c r="Q368" i="38"/>
  <c r="R368" i="38"/>
  <c r="S368" i="38"/>
  <c r="T368" i="38"/>
  <c r="U368" i="38"/>
  <c r="V368" i="38"/>
  <c r="W368" i="38"/>
  <c r="E369" i="38"/>
  <c r="F369" i="38"/>
  <c r="G369" i="38"/>
  <c r="H369" i="38"/>
  <c r="I369" i="38"/>
  <c r="J369" i="38"/>
  <c r="K369" i="38"/>
  <c r="L369" i="38"/>
  <c r="M369" i="38"/>
  <c r="N369" i="38"/>
  <c r="O369" i="38"/>
  <c r="P369" i="38"/>
  <c r="Q369" i="38"/>
  <c r="R369" i="38"/>
  <c r="S369" i="38"/>
  <c r="T369" i="38"/>
  <c r="U369" i="38"/>
  <c r="V369" i="38"/>
  <c r="W369" i="38"/>
  <c r="E370" i="38"/>
  <c r="F370" i="38"/>
  <c r="G370" i="38"/>
  <c r="H370" i="38"/>
  <c r="I370" i="38"/>
  <c r="J370" i="38"/>
  <c r="K370" i="38"/>
  <c r="L370" i="38"/>
  <c r="M370" i="38"/>
  <c r="N370" i="38"/>
  <c r="O370" i="38"/>
  <c r="P370" i="38"/>
  <c r="Q370" i="38"/>
  <c r="R370" i="38"/>
  <c r="S370" i="38"/>
  <c r="T370" i="38"/>
  <c r="U370" i="38"/>
  <c r="V370" i="38"/>
  <c r="W370" i="38"/>
  <c r="E371" i="38"/>
  <c r="F371" i="38"/>
  <c r="G371" i="38"/>
  <c r="H371" i="38"/>
  <c r="I371" i="38"/>
  <c r="J371" i="38"/>
  <c r="K371" i="38"/>
  <c r="L371" i="38"/>
  <c r="M371" i="38"/>
  <c r="N371" i="38"/>
  <c r="O371" i="38"/>
  <c r="P371" i="38"/>
  <c r="Q371" i="38"/>
  <c r="R371" i="38"/>
  <c r="S371" i="38"/>
  <c r="T371" i="38"/>
  <c r="U371" i="38"/>
  <c r="V371" i="38"/>
  <c r="W371" i="38"/>
  <c r="E372" i="38"/>
  <c r="F372" i="38"/>
  <c r="G372" i="38"/>
  <c r="H372" i="38"/>
  <c r="I372" i="38"/>
  <c r="J372" i="38"/>
  <c r="K372" i="38"/>
  <c r="L372" i="38"/>
  <c r="M372" i="38"/>
  <c r="N372" i="38"/>
  <c r="O372" i="38"/>
  <c r="P372" i="38"/>
  <c r="Q372" i="38"/>
  <c r="R372" i="38"/>
  <c r="S372" i="38"/>
  <c r="T372" i="38"/>
  <c r="U372" i="38"/>
  <c r="V372" i="38"/>
  <c r="W372" i="38"/>
  <c r="E373" i="38"/>
  <c r="F373" i="38"/>
  <c r="G373" i="38"/>
  <c r="H373" i="38"/>
  <c r="I373" i="38"/>
  <c r="J373" i="38"/>
  <c r="K373" i="38"/>
  <c r="L373" i="38"/>
  <c r="M373" i="38"/>
  <c r="N373" i="38"/>
  <c r="O373" i="38"/>
  <c r="P373" i="38"/>
  <c r="Q373" i="38"/>
  <c r="R373" i="38"/>
  <c r="S373" i="38"/>
  <c r="T373" i="38"/>
  <c r="U373" i="38"/>
  <c r="V373" i="38"/>
  <c r="W373" i="38"/>
  <c r="E374" i="38"/>
  <c r="F374" i="38"/>
  <c r="G374" i="38"/>
  <c r="H374" i="38"/>
  <c r="I374" i="38"/>
  <c r="J374" i="38"/>
  <c r="K374" i="38"/>
  <c r="L374" i="38"/>
  <c r="M374" i="38"/>
  <c r="N374" i="38"/>
  <c r="O374" i="38"/>
  <c r="P374" i="38"/>
  <c r="Q374" i="38"/>
  <c r="R374" i="38"/>
  <c r="S374" i="38"/>
  <c r="T374" i="38"/>
  <c r="U374" i="38"/>
  <c r="V374" i="38"/>
  <c r="W374" i="38"/>
  <c r="E375" i="38"/>
  <c r="F375" i="38"/>
  <c r="G375" i="38"/>
  <c r="H375" i="38"/>
  <c r="I375" i="38"/>
  <c r="J375" i="38"/>
  <c r="K375" i="38"/>
  <c r="L375" i="38"/>
  <c r="M375" i="38"/>
  <c r="N375" i="38"/>
  <c r="O375" i="38"/>
  <c r="P375" i="38"/>
  <c r="Q375" i="38"/>
  <c r="R375" i="38"/>
  <c r="S375" i="38"/>
  <c r="T375" i="38"/>
  <c r="U375" i="38"/>
  <c r="V375" i="38"/>
  <c r="W375" i="38"/>
  <c r="E376" i="38"/>
  <c r="F376" i="38"/>
  <c r="G376" i="38"/>
  <c r="H376" i="38"/>
  <c r="I376" i="38"/>
  <c r="J376" i="38"/>
  <c r="K376" i="38"/>
  <c r="L376" i="38"/>
  <c r="M376" i="38"/>
  <c r="N376" i="38"/>
  <c r="O376" i="38"/>
  <c r="P376" i="38"/>
  <c r="Q376" i="38"/>
  <c r="R376" i="38"/>
  <c r="S376" i="38"/>
  <c r="T376" i="38"/>
  <c r="U376" i="38"/>
  <c r="V376" i="38"/>
  <c r="W376" i="38"/>
  <c r="E377" i="38"/>
  <c r="F377" i="38"/>
  <c r="G377" i="38"/>
  <c r="H377" i="38"/>
  <c r="I377" i="38"/>
  <c r="J377" i="38"/>
  <c r="K377" i="38"/>
  <c r="L377" i="38"/>
  <c r="M377" i="38"/>
  <c r="N377" i="38"/>
  <c r="O377" i="38"/>
  <c r="P377" i="38"/>
  <c r="Q377" i="38"/>
  <c r="R377" i="38"/>
  <c r="S377" i="38"/>
  <c r="T377" i="38"/>
  <c r="U377" i="38"/>
  <c r="V377" i="38"/>
  <c r="W377" i="38"/>
  <c r="E378" i="38"/>
  <c r="F378" i="38"/>
  <c r="G378" i="38"/>
  <c r="H378" i="38"/>
  <c r="I378" i="38"/>
  <c r="J378" i="38"/>
  <c r="K378" i="38"/>
  <c r="L378" i="38"/>
  <c r="M378" i="38"/>
  <c r="N378" i="38"/>
  <c r="O378" i="38"/>
  <c r="P378" i="38"/>
  <c r="Q378" i="38"/>
  <c r="R378" i="38"/>
  <c r="S378" i="38"/>
  <c r="T378" i="38"/>
  <c r="U378" i="38"/>
  <c r="V378" i="38"/>
  <c r="W378" i="38"/>
  <c r="E379" i="38"/>
  <c r="F379" i="38"/>
  <c r="G379" i="38"/>
  <c r="H379" i="38"/>
  <c r="I379" i="38"/>
  <c r="J379" i="38"/>
  <c r="K379" i="38"/>
  <c r="L379" i="38"/>
  <c r="M379" i="38"/>
  <c r="N379" i="38"/>
  <c r="O379" i="38"/>
  <c r="P379" i="38"/>
  <c r="Q379" i="38"/>
  <c r="R379" i="38"/>
  <c r="S379" i="38"/>
  <c r="T379" i="38"/>
  <c r="U379" i="38"/>
  <c r="V379" i="38"/>
  <c r="W379" i="38"/>
  <c r="E380" i="38"/>
  <c r="F380" i="38"/>
  <c r="G380" i="38"/>
  <c r="H380" i="38"/>
  <c r="I380" i="38"/>
  <c r="J380" i="38"/>
  <c r="K380" i="38"/>
  <c r="L380" i="38"/>
  <c r="M380" i="38"/>
  <c r="N380" i="38"/>
  <c r="O380" i="38"/>
  <c r="P380" i="38"/>
  <c r="Q380" i="38"/>
  <c r="R380" i="38"/>
  <c r="S380" i="38"/>
  <c r="T380" i="38"/>
  <c r="U380" i="38"/>
  <c r="V380" i="38"/>
  <c r="W380" i="38"/>
  <c r="E381" i="38"/>
  <c r="F381" i="38"/>
  <c r="G381" i="38"/>
  <c r="H381" i="38"/>
  <c r="I381" i="38"/>
  <c r="J381" i="38"/>
  <c r="K381" i="38"/>
  <c r="L381" i="38"/>
  <c r="M381" i="38"/>
  <c r="N381" i="38"/>
  <c r="O381" i="38"/>
  <c r="P381" i="38"/>
  <c r="Q381" i="38"/>
  <c r="R381" i="38"/>
  <c r="S381" i="38"/>
  <c r="T381" i="38"/>
  <c r="U381" i="38"/>
  <c r="V381" i="38"/>
  <c r="W381" i="38"/>
  <c r="E382" i="38"/>
  <c r="F382" i="38"/>
  <c r="G382" i="38"/>
  <c r="H382" i="38"/>
  <c r="I382" i="38"/>
  <c r="J382" i="38"/>
  <c r="K382" i="38"/>
  <c r="L382" i="38"/>
  <c r="M382" i="38"/>
  <c r="N382" i="38"/>
  <c r="O382" i="38"/>
  <c r="P382" i="38"/>
  <c r="Q382" i="38"/>
  <c r="R382" i="38"/>
  <c r="S382" i="38"/>
  <c r="T382" i="38"/>
  <c r="U382" i="38"/>
  <c r="V382" i="38"/>
  <c r="W382" i="38"/>
  <c r="E383" i="38"/>
  <c r="F383" i="38"/>
  <c r="G383" i="38"/>
  <c r="H383" i="38"/>
  <c r="I383" i="38"/>
  <c r="J383" i="38"/>
  <c r="K383" i="38"/>
  <c r="L383" i="38"/>
  <c r="M383" i="38"/>
  <c r="N383" i="38"/>
  <c r="O383" i="38"/>
  <c r="P383" i="38"/>
  <c r="Q383" i="38"/>
  <c r="R383" i="38"/>
  <c r="S383" i="38"/>
  <c r="T383" i="38"/>
  <c r="U383" i="38"/>
  <c r="V383" i="38"/>
  <c r="W383" i="38"/>
  <c r="E384" i="38"/>
  <c r="F384" i="38"/>
  <c r="G384" i="38"/>
  <c r="H384" i="38"/>
  <c r="I384" i="38"/>
  <c r="J384" i="38"/>
  <c r="K384" i="38"/>
  <c r="L384" i="38"/>
  <c r="M384" i="38"/>
  <c r="N384" i="38"/>
  <c r="O384" i="38"/>
  <c r="P384" i="38"/>
  <c r="Q384" i="38"/>
  <c r="R384" i="38"/>
  <c r="S384" i="38"/>
  <c r="T384" i="38"/>
  <c r="U384" i="38"/>
  <c r="V384" i="38"/>
  <c r="W384" i="38"/>
  <c r="E385" i="38"/>
  <c r="F385" i="38"/>
  <c r="G385" i="38"/>
  <c r="H385" i="38"/>
  <c r="I385" i="38"/>
  <c r="J385" i="38"/>
  <c r="K385" i="38"/>
  <c r="L385" i="38"/>
  <c r="M385" i="38"/>
  <c r="N385" i="38"/>
  <c r="O385" i="38"/>
  <c r="P385" i="38"/>
  <c r="Q385" i="38"/>
  <c r="R385" i="38"/>
  <c r="S385" i="38"/>
  <c r="T385" i="38"/>
  <c r="U385" i="38"/>
  <c r="V385" i="38"/>
  <c r="W385" i="38"/>
  <c r="E386" i="38"/>
  <c r="F386" i="38"/>
  <c r="G386" i="38"/>
  <c r="H386" i="38"/>
  <c r="I386" i="38"/>
  <c r="J386" i="38"/>
  <c r="K386" i="38"/>
  <c r="L386" i="38"/>
  <c r="M386" i="38"/>
  <c r="N386" i="38"/>
  <c r="O386" i="38"/>
  <c r="P386" i="38"/>
  <c r="Q386" i="38"/>
  <c r="R386" i="38"/>
  <c r="S386" i="38"/>
  <c r="T386" i="38"/>
  <c r="U386" i="38"/>
  <c r="V386" i="38"/>
  <c r="W386" i="38"/>
  <c r="E387" i="38"/>
  <c r="F387" i="38"/>
  <c r="G387" i="38"/>
  <c r="H387" i="38"/>
  <c r="I387" i="38"/>
  <c r="J387" i="38"/>
  <c r="K387" i="38"/>
  <c r="L387" i="38"/>
  <c r="M387" i="38"/>
  <c r="N387" i="38"/>
  <c r="O387" i="38"/>
  <c r="P387" i="38"/>
  <c r="Q387" i="38"/>
  <c r="R387" i="38"/>
  <c r="S387" i="38"/>
  <c r="T387" i="38"/>
  <c r="U387" i="38"/>
  <c r="V387" i="38"/>
  <c r="W387" i="38"/>
  <c r="E388" i="38"/>
  <c r="F388" i="38"/>
  <c r="G388" i="38"/>
  <c r="H388" i="38"/>
  <c r="I388" i="38"/>
  <c r="J388" i="38"/>
  <c r="K388" i="38"/>
  <c r="L388" i="38"/>
  <c r="M388" i="38"/>
  <c r="N388" i="38"/>
  <c r="O388" i="38"/>
  <c r="P388" i="38"/>
  <c r="Q388" i="38"/>
  <c r="R388" i="38"/>
  <c r="S388" i="38"/>
  <c r="T388" i="38"/>
  <c r="U388" i="38"/>
  <c r="V388" i="38"/>
  <c r="W388" i="38"/>
  <c r="E389" i="38"/>
  <c r="F389" i="38"/>
  <c r="G389" i="38"/>
  <c r="H389" i="38"/>
  <c r="I389" i="38"/>
  <c r="J389" i="38"/>
  <c r="K389" i="38"/>
  <c r="L389" i="38"/>
  <c r="M389" i="38"/>
  <c r="N389" i="38"/>
  <c r="O389" i="38"/>
  <c r="P389" i="38"/>
  <c r="Q389" i="38"/>
  <c r="R389" i="38"/>
  <c r="S389" i="38"/>
  <c r="T389" i="38"/>
  <c r="U389" i="38"/>
  <c r="V389" i="38"/>
  <c r="W389" i="38"/>
  <c r="E390" i="38"/>
  <c r="F390" i="38"/>
  <c r="G390" i="38"/>
  <c r="H390" i="38"/>
  <c r="I390" i="38"/>
  <c r="J390" i="38"/>
  <c r="K390" i="38"/>
  <c r="L390" i="38"/>
  <c r="M390" i="38"/>
  <c r="N390" i="38"/>
  <c r="O390" i="38"/>
  <c r="P390" i="38"/>
  <c r="Q390" i="38"/>
  <c r="R390" i="38"/>
  <c r="S390" i="38"/>
  <c r="T390" i="38"/>
  <c r="U390" i="38"/>
  <c r="V390" i="38"/>
  <c r="W390" i="38"/>
  <c r="E391" i="38"/>
  <c r="F391" i="38"/>
  <c r="G391" i="38"/>
  <c r="H391" i="38"/>
  <c r="I391" i="38"/>
  <c r="J391" i="38"/>
  <c r="K391" i="38"/>
  <c r="L391" i="38"/>
  <c r="M391" i="38"/>
  <c r="N391" i="38"/>
  <c r="O391" i="38"/>
  <c r="P391" i="38"/>
  <c r="Q391" i="38"/>
  <c r="R391" i="38"/>
  <c r="S391" i="38"/>
  <c r="T391" i="38"/>
  <c r="U391" i="38"/>
  <c r="V391" i="38"/>
  <c r="W391" i="38"/>
  <c r="E392" i="38"/>
  <c r="F392" i="38"/>
  <c r="G392" i="38"/>
  <c r="H392" i="38"/>
  <c r="I392" i="38"/>
  <c r="J392" i="38"/>
  <c r="K392" i="38"/>
  <c r="L392" i="38"/>
  <c r="M392" i="38"/>
  <c r="N392" i="38"/>
  <c r="O392" i="38"/>
  <c r="P392" i="38"/>
  <c r="Q392" i="38"/>
  <c r="R392" i="38"/>
  <c r="S392" i="38"/>
  <c r="T392" i="38"/>
  <c r="U392" i="38"/>
  <c r="V392" i="38"/>
  <c r="W392" i="38"/>
  <c r="E393" i="38"/>
  <c r="F393" i="38"/>
  <c r="G393" i="38"/>
  <c r="H393" i="38"/>
  <c r="I393" i="38"/>
  <c r="J393" i="38"/>
  <c r="K393" i="38"/>
  <c r="L393" i="38"/>
  <c r="M393" i="38"/>
  <c r="N393" i="38"/>
  <c r="O393" i="38"/>
  <c r="P393" i="38"/>
  <c r="Q393" i="38"/>
  <c r="R393" i="38"/>
  <c r="S393" i="38"/>
  <c r="T393" i="38"/>
  <c r="U393" i="38"/>
  <c r="V393" i="38"/>
  <c r="W393" i="38"/>
  <c r="E394" i="38"/>
  <c r="F394" i="38"/>
  <c r="G394" i="38"/>
  <c r="H394" i="38"/>
  <c r="I394" i="38"/>
  <c r="J394" i="38"/>
  <c r="K394" i="38"/>
  <c r="L394" i="38"/>
  <c r="M394" i="38"/>
  <c r="N394" i="38"/>
  <c r="O394" i="38"/>
  <c r="P394" i="38"/>
  <c r="Q394" i="38"/>
  <c r="R394" i="38"/>
  <c r="S394" i="38"/>
  <c r="T394" i="38"/>
  <c r="U394" i="38"/>
  <c r="V394" i="38"/>
  <c r="W394" i="38"/>
  <c r="E395" i="38"/>
  <c r="F395" i="38"/>
  <c r="G395" i="38"/>
  <c r="H395" i="38"/>
  <c r="I395" i="38"/>
  <c r="J395" i="38"/>
  <c r="K395" i="38"/>
  <c r="L395" i="38"/>
  <c r="M395" i="38"/>
  <c r="N395" i="38"/>
  <c r="O395" i="38"/>
  <c r="P395" i="38"/>
  <c r="Q395" i="38"/>
  <c r="R395" i="38"/>
  <c r="S395" i="38"/>
  <c r="T395" i="38"/>
  <c r="U395" i="38"/>
  <c r="V395" i="38"/>
  <c r="W395" i="38"/>
  <c r="E396" i="38"/>
  <c r="F396" i="38"/>
  <c r="G396" i="38"/>
  <c r="H396" i="38"/>
  <c r="I396" i="38"/>
  <c r="J396" i="38"/>
  <c r="K396" i="38"/>
  <c r="L396" i="38"/>
  <c r="M396" i="38"/>
  <c r="N396" i="38"/>
  <c r="O396" i="38"/>
  <c r="P396" i="38"/>
  <c r="Q396" i="38"/>
  <c r="R396" i="38"/>
  <c r="S396" i="38"/>
  <c r="T396" i="38"/>
  <c r="U396" i="38"/>
  <c r="V396" i="38"/>
  <c r="W396" i="38"/>
  <c r="E397" i="38"/>
  <c r="F397" i="38"/>
  <c r="G397" i="38"/>
  <c r="H397" i="38"/>
  <c r="I397" i="38"/>
  <c r="J397" i="38"/>
  <c r="K397" i="38"/>
  <c r="L397" i="38"/>
  <c r="M397" i="38"/>
  <c r="N397" i="38"/>
  <c r="O397" i="38"/>
  <c r="P397" i="38"/>
  <c r="Q397" i="38"/>
  <c r="R397" i="38"/>
  <c r="S397" i="38"/>
  <c r="T397" i="38"/>
  <c r="U397" i="38"/>
  <c r="V397" i="38"/>
  <c r="W397" i="38"/>
  <c r="E398" i="38"/>
  <c r="F398" i="38"/>
  <c r="G398" i="38"/>
  <c r="H398" i="38"/>
  <c r="I398" i="38"/>
  <c r="J398" i="38"/>
  <c r="K398" i="38"/>
  <c r="L398" i="38"/>
  <c r="M398" i="38"/>
  <c r="N398" i="38"/>
  <c r="O398" i="38"/>
  <c r="P398" i="38"/>
  <c r="Q398" i="38"/>
  <c r="R398" i="38"/>
  <c r="S398" i="38"/>
  <c r="T398" i="38"/>
  <c r="U398" i="38"/>
  <c r="V398" i="38"/>
  <c r="W398" i="38"/>
  <c r="E399" i="38"/>
  <c r="F399" i="38"/>
  <c r="G399" i="38"/>
  <c r="H399" i="38"/>
  <c r="I399" i="38"/>
  <c r="J399" i="38"/>
  <c r="K399" i="38"/>
  <c r="L399" i="38"/>
  <c r="M399" i="38"/>
  <c r="N399" i="38"/>
  <c r="O399" i="38"/>
  <c r="P399" i="38"/>
  <c r="Q399" i="38"/>
  <c r="R399" i="38"/>
  <c r="S399" i="38"/>
  <c r="T399" i="38"/>
  <c r="U399" i="38"/>
  <c r="V399" i="38"/>
  <c r="W399" i="38"/>
  <c r="E400" i="38"/>
  <c r="F400" i="38"/>
  <c r="G400" i="38"/>
  <c r="H400" i="38"/>
  <c r="I400" i="38"/>
  <c r="J400" i="38"/>
  <c r="K400" i="38"/>
  <c r="L400" i="38"/>
  <c r="M400" i="38"/>
  <c r="N400" i="38"/>
  <c r="O400" i="38"/>
  <c r="P400" i="38"/>
  <c r="Q400" i="38"/>
  <c r="R400" i="38"/>
  <c r="S400" i="38"/>
  <c r="T400" i="38"/>
  <c r="U400" i="38"/>
  <c r="V400" i="38"/>
  <c r="W400" i="38"/>
  <c r="E401" i="38"/>
  <c r="F401" i="38"/>
  <c r="G401" i="38"/>
  <c r="H401" i="38"/>
  <c r="I401" i="38"/>
  <c r="J401" i="38"/>
  <c r="K401" i="38"/>
  <c r="L401" i="38"/>
  <c r="M401" i="38"/>
  <c r="N401" i="38"/>
  <c r="O401" i="38"/>
  <c r="P401" i="38"/>
  <c r="Q401" i="38"/>
  <c r="R401" i="38"/>
  <c r="S401" i="38"/>
  <c r="T401" i="38"/>
  <c r="U401" i="38"/>
  <c r="V401" i="38"/>
  <c r="W401" i="38"/>
  <c r="E402" i="38"/>
  <c r="F402" i="38"/>
  <c r="G402" i="38"/>
  <c r="H402" i="38"/>
  <c r="I402" i="38"/>
  <c r="J402" i="38"/>
  <c r="K402" i="38"/>
  <c r="L402" i="38"/>
  <c r="M402" i="38"/>
  <c r="N402" i="38"/>
  <c r="O402" i="38"/>
  <c r="P402" i="38"/>
  <c r="Q402" i="38"/>
  <c r="R402" i="38"/>
  <c r="S402" i="38"/>
  <c r="T402" i="38"/>
  <c r="U402" i="38"/>
  <c r="V402" i="38"/>
  <c r="W402" i="38"/>
  <c r="E206" i="38"/>
  <c r="F206" i="38"/>
  <c r="G206" i="38"/>
  <c r="H206" i="38"/>
  <c r="I206" i="38"/>
  <c r="J206" i="38"/>
  <c r="K206" i="38"/>
  <c r="L206" i="38"/>
  <c r="M206" i="38"/>
  <c r="N206" i="38"/>
  <c r="O206" i="38"/>
  <c r="P206" i="38"/>
  <c r="Q206" i="38"/>
  <c r="R206" i="38"/>
  <c r="S206" i="38"/>
  <c r="T206" i="38"/>
  <c r="U206" i="38"/>
  <c r="V206" i="38"/>
  <c r="W206" i="38"/>
  <c r="E207" i="38"/>
  <c r="F207" i="38"/>
  <c r="G207" i="38"/>
  <c r="H207" i="38"/>
  <c r="I207" i="38"/>
  <c r="J207" i="38"/>
  <c r="K207" i="38"/>
  <c r="L207" i="38"/>
  <c r="M207" i="38"/>
  <c r="N207" i="38"/>
  <c r="O207" i="38"/>
  <c r="P207" i="38"/>
  <c r="Q207" i="38"/>
  <c r="R207" i="38"/>
  <c r="S207" i="38"/>
  <c r="T207" i="38"/>
  <c r="U207" i="38"/>
  <c r="V207" i="38"/>
  <c r="W207" i="38"/>
  <c r="E208" i="38"/>
  <c r="F208" i="38"/>
  <c r="G208" i="38"/>
  <c r="H208" i="38"/>
  <c r="I208" i="38"/>
  <c r="J208" i="38"/>
  <c r="K208" i="38"/>
  <c r="L208" i="38"/>
  <c r="M208" i="38"/>
  <c r="N208" i="38"/>
  <c r="O208" i="38"/>
  <c r="P208" i="38"/>
  <c r="Q208" i="38"/>
  <c r="R208" i="38"/>
  <c r="S208" i="38"/>
  <c r="T208" i="38"/>
  <c r="U208" i="38"/>
  <c r="V208" i="38"/>
  <c r="W208" i="38"/>
  <c r="E209" i="38"/>
  <c r="F209" i="38"/>
  <c r="G209" i="38"/>
  <c r="H209" i="38"/>
  <c r="I209" i="38"/>
  <c r="J209" i="38"/>
  <c r="K209" i="38"/>
  <c r="L209" i="38"/>
  <c r="M209" i="38"/>
  <c r="N209" i="38"/>
  <c r="O209" i="38"/>
  <c r="P209" i="38"/>
  <c r="Q209" i="38"/>
  <c r="R209" i="38"/>
  <c r="S209" i="38"/>
  <c r="T209" i="38"/>
  <c r="U209" i="38"/>
  <c r="V209" i="38"/>
  <c r="W209" i="38"/>
  <c r="E210" i="38"/>
  <c r="F210" i="38"/>
  <c r="G210" i="38"/>
  <c r="H210" i="38"/>
  <c r="I210" i="38"/>
  <c r="J210" i="38"/>
  <c r="K210" i="38"/>
  <c r="L210" i="38"/>
  <c r="M210" i="38"/>
  <c r="N210" i="38"/>
  <c r="O210" i="38"/>
  <c r="P210" i="38"/>
  <c r="Q210" i="38"/>
  <c r="R210" i="38"/>
  <c r="S210" i="38"/>
  <c r="T210" i="38"/>
  <c r="U210" i="38"/>
  <c r="V210" i="38"/>
  <c r="W210" i="38"/>
  <c r="K205" i="38"/>
  <c r="L205" i="38"/>
  <c r="M205" i="38"/>
  <c r="N205" i="38"/>
  <c r="O205" i="38"/>
  <c r="P205" i="38"/>
  <c r="Q205" i="38"/>
  <c r="R205" i="38"/>
  <c r="S205" i="38"/>
  <c r="T205" i="38"/>
  <c r="U205" i="38"/>
  <c r="V205" i="38"/>
  <c r="W205" i="38"/>
  <c r="H205" i="38"/>
  <c r="I205" i="38"/>
  <c r="J205" i="38"/>
  <c r="F205" i="38"/>
  <c r="G205" i="38"/>
  <c r="E205" i="38"/>
  <c r="E85" i="38"/>
  <c r="F85" i="38"/>
  <c r="G85" i="38"/>
  <c r="H85" i="38"/>
  <c r="I85" i="38"/>
  <c r="J85" i="38"/>
  <c r="K85" i="38"/>
  <c r="L85" i="38"/>
  <c r="M85" i="38"/>
  <c r="N85" i="38"/>
  <c r="O85" i="38"/>
  <c r="P85" i="38"/>
  <c r="Q85" i="38"/>
  <c r="R85" i="38"/>
  <c r="S85" i="38"/>
  <c r="T85" i="38"/>
  <c r="U85" i="38"/>
  <c r="V85" i="38"/>
  <c r="W85" i="38"/>
  <c r="E86" i="38"/>
  <c r="F86" i="38"/>
  <c r="G86" i="38"/>
  <c r="H86" i="38"/>
  <c r="I86" i="38"/>
  <c r="J86" i="38"/>
  <c r="K86" i="38"/>
  <c r="L86" i="38"/>
  <c r="M86" i="38"/>
  <c r="N86" i="38"/>
  <c r="O86" i="38"/>
  <c r="P86" i="38"/>
  <c r="Q86" i="38"/>
  <c r="R86" i="38"/>
  <c r="S86" i="38"/>
  <c r="T86" i="38"/>
  <c r="U86" i="38"/>
  <c r="V86" i="38"/>
  <c r="W86" i="38"/>
  <c r="E87" i="38"/>
  <c r="F87" i="38"/>
  <c r="G87" i="38"/>
  <c r="H87" i="38"/>
  <c r="I87" i="38"/>
  <c r="J87" i="38"/>
  <c r="K87" i="38"/>
  <c r="L87" i="38"/>
  <c r="M87" i="38"/>
  <c r="N87" i="38"/>
  <c r="O87" i="38"/>
  <c r="P87" i="38"/>
  <c r="Q87" i="38"/>
  <c r="R87" i="38"/>
  <c r="S87" i="38"/>
  <c r="T87" i="38"/>
  <c r="U87" i="38"/>
  <c r="V87" i="38"/>
  <c r="W87" i="38"/>
  <c r="E88" i="38"/>
  <c r="F88" i="38"/>
  <c r="G88" i="38"/>
  <c r="H88" i="38"/>
  <c r="I88" i="38"/>
  <c r="J88" i="38"/>
  <c r="K88" i="38"/>
  <c r="L88" i="38"/>
  <c r="M88" i="38"/>
  <c r="N88" i="38"/>
  <c r="O88" i="38"/>
  <c r="P88" i="38"/>
  <c r="Q88" i="38"/>
  <c r="R88" i="38"/>
  <c r="S88" i="38"/>
  <c r="T88" i="38"/>
  <c r="U88" i="38"/>
  <c r="V88" i="38"/>
  <c r="W88" i="38"/>
  <c r="E89" i="38"/>
  <c r="F89" i="38"/>
  <c r="G89" i="38"/>
  <c r="H89" i="38"/>
  <c r="I89" i="38"/>
  <c r="J89" i="38"/>
  <c r="K89" i="38"/>
  <c r="L89" i="38"/>
  <c r="M89" i="38"/>
  <c r="N89" i="38"/>
  <c r="O89" i="38"/>
  <c r="P89" i="38"/>
  <c r="Q89" i="38"/>
  <c r="R89" i="38"/>
  <c r="S89" i="38"/>
  <c r="T89" i="38"/>
  <c r="U89" i="38"/>
  <c r="V89" i="38"/>
  <c r="W89" i="38"/>
  <c r="E90" i="38"/>
  <c r="F90" i="38"/>
  <c r="G90" i="38"/>
  <c r="H90" i="38"/>
  <c r="I90" i="38"/>
  <c r="J90" i="38"/>
  <c r="K90" i="38"/>
  <c r="L90" i="38"/>
  <c r="M90" i="38"/>
  <c r="N90" i="38"/>
  <c r="O90" i="38"/>
  <c r="P90" i="38"/>
  <c r="Q90" i="38"/>
  <c r="R90" i="38"/>
  <c r="S90" i="38"/>
  <c r="T90" i="38"/>
  <c r="U90" i="38"/>
  <c r="V90" i="38"/>
  <c r="W90" i="38"/>
  <c r="E91" i="38"/>
  <c r="F91" i="38"/>
  <c r="G91" i="38"/>
  <c r="H91" i="38"/>
  <c r="I91" i="38"/>
  <c r="J91" i="38"/>
  <c r="K91" i="38"/>
  <c r="L91" i="38"/>
  <c r="M91" i="38"/>
  <c r="N91" i="38"/>
  <c r="O91" i="38"/>
  <c r="P91" i="38"/>
  <c r="Q91" i="38"/>
  <c r="R91" i="38"/>
  <c r="S91" i="38"/>
  <c r="T91" i="38"/>
  <c r="U91" i="38"/>
  <c r="V91" i="38"/>
  <c r="W91" i="38"/>
  <c r="E92" i="38"/>
  <c r="F92" i="38"/>
  <c r="G92" i="38"/>
  <c r="H92" i="38"/>
  <c r="I92" i="38"/>
  <c r="J92" i="38"/>
  <c r="K92" i="38"/>
  <c r="L92" i="38"/>
  <c r="M92" i="38"/>
  <c r="N92" i="38"/>
  <c r="O92" i="38"/>
  <c r="P92" i="38"/>
  <c r="Q92" i="38"/>
  <c r="R92" i="38"/>
  <c r="S92" i="38"/>
  <c r="T92" i="38"/>
  <c r="U92" i="38"/>
  <c r="V92" i="38"/>
  <c r="W92" i="38"/>
  <c r="E93" i="38"/>
  <c r="F93" i="38"/>
  <c r="G93" i="38"/>
  <c r="H93" i="38"/>
  <c r="I93" i="38"/>
  <c r="J93" i="38"/>
  <c r="K93" i="38"/>
  <c r="L93" i="38"/>
  <c r="M93" i="38"/>
  <c r="N93" i="38"/>
  <c r="O93" i="38"/>
  <c r="P93" i="38"/>
  <c r="Q93" i="38"/>
  <c r="R93" i="38"/>
  <c r="S93" i="38"/>
  <c r="T93" i="38"/>
  <c r="U93" i="38"/>
  <c r="V93" i="38"/>
  <c r="W93" i="38"/>
  <c r="E94" i="38"/>
  <c r="F94" i="38"/>
  <c r="G94" i="38"/>
  <c r="H94" i="38"/>
  <c r="I94" i="38"/>
  <c r="J94" i="38"/>
  <c r="K94" i="38"/>
  <c r="L94" i="38"/>
  <c r="M94" i="38"/>
  <c r="N94" i="38"/>
  <c r="O94" i="38"/>
  <c r="P94" i="38"/>
  <c r="Q94" i="38"/>
  <c r="R94" i="38"/>
  <c r="S94" i="38"/>
  <c r="T94" i="38"/>
  <c r="U94" i="38"/>
  <c r="V94" i="38"/>
  <c r="W94" i="38"/>
  <c r="E95" i="38"/>
  <c r="F95" i="38"/>
  <c r="G95" i="38"/>
  <c r="H95" i="38"/>
  <c r="I95" i="38"/>
  <c r="J95" i="38"/>
  <c r="K95" i="38"/>
  <c r="L95" i="38"/>
  <c r="M95" i="38"/>
  <c r="N95" i="38"/>
  <c r="O95" i="38"/>
  <c r="P95" i="38"/>
  <c r="Q95" i="38"/>
  <c r="R95" i="38"/>
  <c r="S95" i="38"/>
  <c r="T95" i="38"/>
  <c r="U95" i="38"/>
  <c r="V95" i="38"/>
  <c r="W95" i="38"/>
  <c r="E96" i="38"/>
  <c r="F96" i="38"/>
  <c r="G96" i="38"/>
  <c r="H96" i="38"/>
  <c r="I96" i="38"/>
  <c r="J96" i="38"/>
  <c r="K96" i="38"/>
  <c r="L96" i="38"/>
  <c r="M96" i="38"/>
  <c r="N96" i="38"/>
  <c r="O96" i="38"/>
  <c r="P96" i="38"/>
  <c r="Q96" i="38"/>
  <c r="R96" i="38"/>
  <c r="S96" i="38"/>
  <c r="T96" i="38"/>
  <c r="U96" i="38"/>
  <c r="V96" i="38"/>
  <c r="W96" i="38"/>
  <c r="E97" i="38"/>
  <c r="F97" i="38"/>
  <c r="G97" i="38"/>
  <c r="H97" i="38"/>
  <c r="I97" i="38"/>
  <c r="J97" i="38"/>
  <c r="K97" i="38"/>
  <c r="L97" i="38"/>
  <c r="M97" i="38"/>
  <c r="N97" i="38"/>
  <c r="O97" i="38"/>
  <c r="P97" i="38"/>
  <c r="Q97" i="38"/>
  <c r="R97" i="38"/>
  <c r="S97" i="38"/>
  <c r="T97" i="38"/>
  <c r="U97" i="38"/>
  <c r="V97" i="38"/>
  <c r="W97" i="38"/>
  <c r="E98" i="38"/>
  <c r="F98" i="38"/>
  <c r="G98" i="38"/>
  <c r="H98" i="38"/>
  <c r="I98" i="38"/>
  <c r="J98" i="38"/>
  <c r="K98" i="38"/>
  <c r="L98" i="38"/>
  <c r="M98" i="38"/>
  <c r="N98" i="38"/>
  <c r="O98" i="38"/>
  <c r="P98" i="38"/>
  <c r="Q98" i="38"/>
  <c r="R98" i="38"/>
  <c r="S98" i="38"/>
  <c r="T98" i="38"/>
  <c r="U98" i="38"/>
  <c r="V98" i="38"/>
  <c r="W98" i="38"/>
  <c r="E99" i="38"/>
  <c r="F99" i="38"/>
  <c r="G99" i="38"/>
  <c r="H99" i="38"/>
  <c r="I99" i="38"/>
  <c r="J99" i="38"/>
  <c r="K99" i="38"/>
  <c r="L99" i="38"/>
  <c r="M99" i="38"/>
  <c r="N99" i="38"/>
  <c r="O99" i="38"/>
  <c r="P99" i="38"/>
  <c r="Q99" i="38"/>
  <c r="R99" i="38"/>
  <c r="S99" i="38"/>
  <c r="T99" i="38"/>
  <c r="U99" i="38"/>
  <c r="V99" i="38"/>
  <c r="W99" i="38"/>
  <c r="E100" i="38"/>
  <c r="F100" i="38"/>
  <c r="G100" i="38"/>
  <c r="H100" i="38"/>
  <c r="I100" i="38"/>
  <c r="J100" i="38"/>
  <c r="K100" i="38"/>
  <c r="L100" i="38"/>
  <c r="M100" i="38"/>
  <c r="N100" i="38"/>
  <c r="O100" i="38"/>
  <c r="P100" i="38"/>
  <c r="Q100" i="38"/>
  <c r="R100" i="38"/>
  <c r="S100" i="38"/>
  <c r="T100" i="38"/>
  <c r="U100" i="38"/>
  <c r="V100" i="38"/>
  <c r="W100" i="38"/>
  <c r="E101" i="38"/>
  <c r="F101" i="38"/>
  <c r="G101" i="38"/>
  <c r="H101" i="38"/>
  <c r="I101" i="38"/>
  <c r="J101" i="38"/>
  <c r="K101" i="38"/>
  <c r="L101" i="38"/>
  <c r="M101" i="38"/>
  <c r="N101" i="38"/>
  <c r="O101" i="38"/>
  <c r="P101" i="38"/>
  <c r="Q101" i="38"/>
  <c r="R101" i="38"/>
  <c r="S101" i="38"/>
  <c r="T101" i="38"/>
  <c r="U101" i="38"/>
  <c r="V101" i="38"/>
  <c r="W101" i="38"/>
  <c r="E102" i="38"/>
  <c r="F102" i="38"/>
  <c r="G102" i="38"/>
  <c r="H102" i="38"/>
  <c r="I102" i="38"/>
  <c r="J102" i="38"/>
  <c r="K102" i="38"/>
  <c r="L102" i="38"/>
  <c r="M102" i="38"/>
  <c r="N102" i="38"/>
  <c r="O102" i="38"/>
  <c r="P102" i="38"/>
  <c r="Q102" i="38"/>
  <c r="R102" i="38"/>
  <c r="S102" i="38"/>
  <c r="T102" i="38"/>
  <c r="U102" i="38"/>
  <c r="V102" i="38"/>
  <c r="W102" i="38"/>
  <c r="E103" i="38"/>
  <c r="F103" i="38"/>
  <c r="G103" i="38"/>
  <c r="H103" i="38"/>
  <c r="I103" i="38"/>
  <c r="J103" i="38"/>
  <c r="K103" i="38"/>
  <c r="L103" i="38"/>
  <c r="M103" i="38"/>
  <c r="N103" i="38"/>
  <c r="O103" i="38"/>
  <c r="P103" i="38"/>
  <c r="Q103" i="38"/>
  <c r="R103" i="38"/>
  <c r="S103" i="38"/>
  <c r="T103" i="38"/>
  <c r="U103" i="38"/>
  <c r="V103" i="38"/>
  <c r="W103" i="38"/>
  <c r="E104" i="38"/>
  <c r="F104" i="38"/>
  <c r="G104" i="38"/>
  <c r="H104" i="38"/>
  <c r="I104" i="38"/>
  <c r="J104" i="38"/>
  <c r="K104" i="38"/>
  <c r="L104" i="38"/>
  <c r="M104" i="38"/>
  <c r="N104" i="38"/>
  <c r="O104" i="38"/>
  <c r="P104" i="38"/>
  <c r="Q104" i="38"/>
  <c r="R104" i="38"/>
  <c r="S104" i="38"/>
  <c r="T104" i="38"/>
  <c r="U104" i="38"/>
  <c r="V104" i="38"/>
  <c r="W104" i="38"/>
  <c r="E105" i="38"/>
  <c r="F105" i="38"/>
  <c r="G105" i="38"/>
  <c r="H105" i="38"/>
  <c r="I105" i="38"/>
  <c r="J105" i="38"/>
  <c r="K105" i="38"/>
  <c r="L105" i="38"/>
  <c r="M105" i="38"/>
  <c r="N105" i="38"/>
  <c r="O105" i="38"/>
  <c r="P105" i="38"/>
  <c r="Q105" i="38"/>
  <c r="R105" i="38"/>
  <c r="S105" i="38"/>
  <c r="T105" i="38"/>
  <c r="U105" i="38"/>
  <c r="V105" i="38"/>
  <c r="W105" i="38"/>
  <c r="E106" i="38"/>
  <c r="F106" i="38"/>
  <c r="G106" i="38"/>
  <c r="H106" i="38"/>
  <c r="I106" i="38"/>
  <c r="J106" i="38"/>
  <c r="K106" i="38"/>
  <c r="L106" i="38"/>
  <c r="M106" i="38"/>
  <c r="N106" i="38"/>
  <c r="O106" i="38"/>
  <c r="P106" i="38"/>
  <c r="Q106" i="38"/>
  <c r="R106" i="38"/>
  <c r="S106" i="38"/>
  <c r="T106" i="38"/>
  <c r="U106" i="38"/>
  <c r="V106" i="38"/>
  <c r="W106" i="38"/>
  <c r="E107" i="38"/>
  <c r="F107" i="38"/>
  <c r="G107" i="38"/>
  <c r="H107" i="38"/>
  <c r="I107" i="38"/>
  <c r="J107" i="38"/>
  <c r="K107" i="38"/>
  <c r="L107" i="38"/>
  <c r="M107" i="38"/>
  <c r="N107" i="38"/>
  <c r="O107" i="38"/>
  <c r="P107" i="38"/>
  <c r="Q107" i="38"/>
  <c r="R107" i="38"/>
  <c r="S107" i="38"/>
  <c r="T107" i="38"/>
  <c r="U107" i="38"/>
  <c r="V107" i="38"/>
  <c r="W107" i="38"/>
  <c r="E108" i="38"/>
  <c r="F108" i="38"/>
  <c r="G108" i="38"/>
  <c r="H108" i="38"/>
  <c r="I108" i="38"/>
  <c r="J108" i="38"/>
  <c r="K108" i="38"/>
  <c r="L108" i="38"/>
  <c r="M108" i="38"/>
  <c r="N108" i="38"/>
  <c r="O108" i="38"/>
  <c r="P108" i="38"/>
  <c r="Q108" i="38"/>
  <c r="R108" i="38"/>
  <c r="S108" i="38"/>
  <c r="T108" i="38"/>
  <c r="U108" i="38"/>
  <c r="V108" i="38"/>
  <c r="W108" i="38"/>
  <c r="E109" i="38"/>
  <c r="F109" i="38"/>
  <c r="G109" i="38"/>
  <c r="H109" i="38"/>
  <c r="I109" i="38"/>
  <c r="J109" i="38"/>
  <c r="K109" i="38"/>
  <c r="L109" i="38"/>
  <c r="M109" i="38"/>
  <c r="N109" i="38"/>
  <c r="O109" i="38"/>
  <c r="P109" i="38"/>
  <c r="Q109" i="38"/>
  <c r="R109" i="38"/>
  <c r="S109" i="38"/>
  <c r="T109" i="38"/>
  <c r="U109" i="38"/>
  <c r="V109" i="38"/>
  <c r="W109" i="38"/>
  <c r="E110" i="38"/>
  <c r="F110" i="38"/>
  <c r="G110" i="38"/>
  <c r="H110" i="38"/>
  <c r="I110" i="38"/>
  <c r="J110" i="38"/>
  <c r="K110" i="38"/>
  <c r="L110" i="38"/>
  <c r="M110" i="38"/>
  <c r="N110" i="38"/>
  <c r="O110" i="38"/>
  <c r="P110" i="38"/>
  <c r="Q110" i="38"/>
  <c r="R110" i="38"/>
  <c r="S110" i="38"/>
  <c r="T110" i="38"/>
  <c r="U110" i="38"/>
  <c r="V110" i="38"/>
  <c r="W110" i="38"/>
  <c r="E111" i="38"/>
  <c r="F111" i="38"/>
  <c r="G111" i="38"/>
  <c r="H111" i="38"/>
  <c r="I111" i="38"/>
  <c r="J111" i="38"/>
  <c r="K111" i="38"/>
  <c r="L111" i="38"/>
  <c r="M111" i="38"/>
  <c r="N111" i="38"/>
  <c r="O111" i="38"/>
  <c r="P111" i="38"/>
  <c r="Q111" i="38"/>
  <c r="R111" i="38"/>
  <c r="S111" i="38"/>
  <c r="T111" i="38"/>
  <c r="U111" i="38"/>
  <c r="V111" i="38"/>
  <c r="W111" i="38"/>
  <c r="E112" i="38"/>
  <c r="F112" i="38"/>
  <c r="G112" i="38"/>
  <c r="H112" i="38"/>
  <c r="I112" i="38"/>
  <c r="J112" i="38"/>
  <c r="K112" i="38"/>
  <c r="L112" i="38"/>
  <c r="M112" i="38"/>
  <c r="N112" i="38"/>
  <c r="O112" i="38"/>
  <c r="P112" i="38"/>
  <c r="Q112" i="38"/>
  <c r="R112" i="38"/>
  <c r="S112" i="38"/>
  <c r="T112" i="38"/>
  <c r="U112" i="38"/>
  <c r="V112" i="38"/>
  <c r="W112" i="38"/>
  <c r="E113" i="38"/>
  <c r="F113" i="38"/>
  <c r="G113" i="38"/>
  <c r="H113" i="38"/>
  <c r="I113" i="38"/>
  <c r="J113" i="38"/>
  <c r="K113" i="38"/>
  <c r="L113" i="38"/>
  <c r="M113" i="38"/>
  <c r="N113" i="38"/>
  <c r="O113" i="38"/>
  <c r="P113" i="38"/>
  <c r="Q113" i="38"/>
  <c r="R113" i="38"/>
  <c r="S113" i="38"/>
  <c r="T113" i="38"/>
  <c r="U113" i="38"/>
  <c r="V113" i="38"/>
  <c r="W113" i="38"/>
  <c r="E114" i="38"/>
  <c r="F114" i="38"/>
  <c r="G114" i="38"/>
  <c r="H114" i="38"/>
  <c r="I114" i="38"/>
  <c r="J114" i="38"/>
  <c r="K114" i="38"/>
  <c r="L114" i="38"/>
  <c r="M114" i="38"/>
  <c r="N114" i="38"/>
  <c r="O114" i="38"/>
  <c r="P114" i="38"/>
  <c r="Q114" i="38"/>
  <c r="R114" i="38"/>
  <c r="S114" i="38"/>
  <c r="T114" i="38"/>
  <c r="U114" i="38"/>
  <c r="V114" i="38"/>
  <c r="W114" i="38"/>
  <c r="E115" i="38"/>
  <c r="F115" i="38"/>
  <c r="G115" i="38"/>
  <c r="H115" i="38"/>
  <c r="I115" i="38"/>
  <c r="J115" i="38"/>
  <c r="K115" i="38"/>
  <c r="L115" i="38"/>
  <c r="M115" i="38"/>
  <c r="N115" i="38"/>
  <c r="O115" i="38"/>
  <c r="P115" i="38"/>
  <c r="Q115" i="38"/>
  <c r="R115" i="38"/>
  <c r="S115" i="38"/>
  <c r="T115" i="38"/>
  <c r="U115" i="38"/>
  <c r="V115" i="38"/>
  <c r="W115" i="38"/>
  <c r="E116" i="38"/>
  <c r="F116" i="38"/>
  <c r="G116" i="38"/>
  <c r="H116" i="38"/>
  <c r="I116" i="38"/>
  <c r="J116" i="38"/>
  <c r="K116" i="38"/>
  <c r="L116" i="38"/>
  <c r="M116" i="38"/>
  <c r="N116" i="38"/>
  <c r="O116" i="38"/>
  <c r="P116" i="38"/>
  <c r="Q116" i="38"/>
  <c r="R116" i="38"/>
  <c r="S116" i="38"/>
  <c r="T116" i="38"/>
  <c r="U116" i="38"/>
  <c r="V116" i="38"/>
  <c r="W116" i="38"/>
  <c r="E117" i="38"/>
  <c r="F117" i="38"/>
  <c r="G117" i="38"/>
  <c r="H117" i="38"/>
  <c r="I117" i="38"/>
  <c r="J117" i="38"/>
  <c r="K117" i="38"/>
  <c r="L117" i="38"/>
  <c r="M117" i="38"/>
  <c r="N117" i="38"/>
  <c r="O117" i="38"/>
  <c r="P117" i="38"/>
  <c r="Q117" i="38"/>
  <c r="R117" i="38"/>
  <c r="S117" i="38"/>
  <c r="T117" i="38"/>
  <c r="U117" i="38"/>
  <c r="V117" i="38"/>
  <c r="W117" i="38"/>
  <c r="E118" i="38"/>
  <c r="F118" i="38"/>
  <c r="G118" i="38"/>
  <c r="H118" i="38"/>
  <c r="I118" i="38"/>
  <c r="J118" i="38"/>
  <c r="K118" i="38"/>
  <c r="L118" i="38"/>
  <c r="M118" i="38"/>
  <c r="N118" i="38"/>
  <c r="O118" i="38"/>
  <c r="P118" i="38"/>
  <c r="Q118" i="38"/>
  <c r="R118" i="38"/>
  <c r="S118" i="38"/>
  <c r="T118" i="38"/>
  <c r="U118" i="38"/>
  <c r="V118" i="38"/>
  <c r="W118" i="38"/>
  <c r="E119" i="38"/>
  <c r="F119" i="38"/>
  <c r="G119" i="38"/>
  <c r="H119" i="38"/>
  <c r="I119" i="38"/>
  <c r="J119" i="38"/>
  <c r="K119" i="38"/>
  <c r="L119" i="38"/>
  <c r="M119" i="38"/>
  <c r="N119" i="38"/>
  <c r="O119" i="38"/>
  <c r="P119" i="38"/>
  <c r="Q119" i="38"/>
  <c r="R119" i="38"/>
  <c r="S119" i="38"/>
  <c r="T119" i="38"/>
  <c r="U119" i="38"/>
  <c r="V119" i="38"/>
  <c r="W119" i="38"/>
  <c r="E120" i="38"/>
  <c r="F120" i="38"/>
  <c r="G120" i="38"/>
  <c r="H120" i="38"/>
  <c r="I120" i="38"/>
  <c r="J120" i="38"/>
  <c r="K120" i="38"/>
  <c r="L120" i="38"/>
  <c r="M120" i="38"/>
  <c r="N120" i="38"/>
  <c r="O120" i="38"/>
  <c r="P120" i="38"/>
  <c r="Q120" i="38"/>
  <c r="R120" i="38"/>
  <c r="S120" i="38"/>
  <c r="T120" i="38"/>
  <c r="U120" i="38"/>
  <c r="V120" i="38"/>
  <c r="W120" i="38"/>
  <c r="E121" i="38"/>
  <c r="F121" i="38"/>
  <c r="G121" i="38"/>
  <c r="H121" i="38"/>
  <c r="I121" i="38"/>
  <c r="J121" i="38"/>
  <c r="K121" i="38"/>
  <c r="L121" i="38"/>
  <c r="M121" i="38"/>
  <c r="N121" i="38"/>
  <c r="O121" i="38"/>
  <c r="P121" i="38"/>
  <c r="Q121" i="38"/>
  <c r="R121" i="38"/>
  <c r="S121" i="38"/>
  <c r="T121" i="38"/>
  <c r="U121" i="38"/>
  <c r="V121" i="38"/>
  <c r="W121" i="38"/>
  <c r="E122" i="38"/>
  <c r="F122" i="38"/>
  <c r="G122" i="38"/>
  <c r="H122" i="38"/>
  <c r="I122" i="38"/>
  <c r="J122" i="38"/>
  <c r="K122" i="38"/>
  <c r="L122" i="38"/>
  <c r="M122" i="38"/>
  <c r="N122" i="38"/>
  <c r="O122" i="38"/>
  <c r="P122" i="38"/>
  <c r="Q122" i="38"/>
  <c r="R122" i="38"/>
  <c r="S122" i="38"/>
  <c r="T122" i="38"/>
  <c r="U122" i="38"/>
  <c r="V122" i="38"/>
  <c r="W122" i="38"/>
  <c r="E123" i="38"/>
  <c r="F123" i="38"/>
  <c r="G123" i="38"/>
  <c r="H123" i="38"/>
  <c r="I123" i="38"/>
  <c r="J123" i="38"/>
  <c r="K123" i="38"/>
  <c r="L123" i="38"/>
  <c r="M123" i="38"/>
  <c r="N123" i="38"/>
  <c r="O123" i="38"/>
  <c r="P123" i="38"/>
  <c r="Q123" i="38"/>
  <c r="R123" i="38"/>
  <c r="S123" i="38"/>
  <c r="T123" i="38"/>
  <c r="U123" i="38"/>
  <c r="V123" i="38"/>
  <c r="W123" i="38"/>
  <c r="E124" i="38"/>
  <c r="F124" i="38"/>
  <c r="G124" i="38"/>
  <c r="H124" i="38"/>
  <c r="I124" i="38"/>
  <c r="J124" i="38"/>
  <c r="K124" i="38"/>
  <c r="L124" i="38"/>
  <c r="M124" i="38"/>
  <c r="N124" i="38"/>
  <c r="O124" i="38"/>
  <c r="P124" i="38"/>
  <c r="Q124" i="38"/>
  <c r="R124" i="38"/>
  <c r="S124" i="38"/>
  <c r="T124" i="38"/>
  <c r="U124" i="38"/>
  <c r="V124" i="38"/>
  <c r="W124" i="38"/>
  <c r="E125" i="38"/>
  <c r="F125" i="38"/>
  <c r="G125" i="38"/>
  <c r="H125" i="38"/>
  <c r="I125" i="38"/>
  <c r="J125" i="38"/>
  <c r="K125" i="38"/>
  <c r="L125" i="38"/>
  <c r="M125" i="38"/>
  <c r="N125" i="38"/>
  <c r="O125" i="38"/>
  <c r="P125" i="38"/>
  <c r="Q125" i="38"/>
  <c r="R125" i="38"/>
  <c r="S125" i="38"/>
  <c r="T125" i="38"/>
  <c r="U125" i="38"/>
  <c r="V125" i="38"/>
  <c r="W125" i="38"/>
  <c r="E126" i="38"/>
  <c r="F126" i="38"/>
  <c r="G126" i="38"/>
  <c r="H126" i="38"/>
  <c r="I126" i="38"/>
  <c r="J126" i="38"/>
  <c r="K126" i="38"/>
  <c r="L126" i="38"/>
  <c r="M126" i="38"/>
  <c r="N126" i="38"/>
  <c r="O126" i="38"/>
  <c r="P126" i="38"/>
  <c r="Q126" i="38"/>
  <c r="R126" i="38"/>
  <c r="S126" i="38"/>
  <c r="T126" i="38"/>
  <c r="U126" i="38"/>
  <c r="V126" i="38"/>
  <c r="W126" i="38"/>
  <c r="E127" i="38"/>
  <c r="F127" i="38"/>
  <c r="G127" i="38"/>
  <c r="H127" i="38"/>
  <c r="I127" i="38"/>
  <c r="J127" i="38"/>
  <c r="K127" i="38"/>
  <c r="L127" i="38"/>
  <c r="M127" i="38"/>
  <c r="N127" i="38"/>
  <c r="O127" i="38"/>
  <c r="P127" i="38"/>
  <c r="Q127" i="38"/>
  <c r="R127" i="38"/>
  <c r="S127" i="38"/>
  <c r="T127" i="38"/>
  <c r="U127" i="38"/>
  <c r="V127" i="38"/>
  <c r="W127" i="38"/>
  <c r="E128" i="38"/>
  <c r="F128" i="38"/>
  <c r="G128" i="38"/>
  <c r="H128" i="38"/>
  <c r="I128" i="38"/>
  <c r="J128" i="38"/>
  <c r="K128" i="38"/>
  <c r="L128" i="38"/>
  <c r="M128" i="38"/>
  <c r="N128" i="38"/>
  <c r="O128" i="38"/>
  <c r="P128" i="38"/>
  <c r="Q128" i="38"/>
  <c r="R128" i="38"/>
  <c r="S128" i="38"/>
  <c r="T128" i="38"/>
  <c r="U128" i="38"/>
  <c r="V128" i="38"/>
  <c r="W128" i="38"/>
  <c r="E129" i="38"/>
  <c r="F129" i="38"/>
  <c r="G129" i="38"/>
  <c r="H129" i="38"/>
  <c r="I129" i="38"/>
  <c r="J129" i="38"/>
  <c r="K129" i="38"/>
  <c r="L129" i="38"/>
  <c r="M129" i="38"/>
  <c r="N129" i="38"/>
  <c r="O129" i="38"/>
  <c r="P129" i="38"/>
  <c r="Q129" i="38"/>
  <c r="R129" i="38"/>
  <c r="S129" i="38"/>
  <c r="T129" i="38"/>
  <c r="U129" i="38"/>
  <c r="V129" i="38"/>
  <c r="W129" i="38"/>
  <c r="E130" i="38"/>
  <c r="F130" i="38"/>
  <c r="G130" i="38"/>
  <c r="H130" i="38"/>
  <c r="I130" i="38"/>
  <c r="J130" i="38"/>
  <c r="K130" i="38"/>
  <c r="L130" i="38"/>
  <c r="M130" i="38"/>
  <c r="N130" i="38"/>
  <c r="O130" i="38"/>
  <c r="P130" i="38"/>
  <c r="Q130" i="38"/>
  <c r="R130" i="38"/>
  <c r="S130" i="38"/>
  <c r="T130" i="38"/>
  <c r="U130" i="38"/>
  <c r="V130" i="38"/>
  <c r="W130" i="38"/>
  <c r="E131" i="38"/>
  <c r="F131" i="38"/>
  <c r="G131" i="38"/>
  <c r="H131" i="38"/>
  <c r="I131" i="38"/>
  <c r="J131" i="38"/>
  <c r="K131" i="38"/>
  <c r="L131" i="38"/>
  <c r="M131" i="38"/>
  <c r="N131" i="38"/>
  <c r="O131" i="38"/>
  <c r="P131" i="38"/>
  <c r="Q131" i="38"/>
  <c r="R131" i="38"/>
  <c r="S131" i="38"/>
  <c r="T131" i="38"/>
  <c r="U131" i="38"/>
  <c r="V131" i="38"/>
  <c r="W131" i="38"/>
  <c r="E132" i="38"/>
  <c r="F132" i="38"/>
  <c r="G132" i="38"/>
  <c r="H132" i="38"/>
  <c r="I132" i="38"/>
  <c r="J132" i="38"/>
  <c r="K132" i="38"/>
  <c r="L132" i="38"/>
  <c r="M132" i="38"/>
  <c r="N132" i="38"/>
  <c r="O132" i="38"/>
  <c r="P132" i="38"/>
  <c r="Q132" i="38"/>
  <c r="R132" i="38"/>
  <c r="S132" i="38"/>
  <c r="T132" i="38"/>
  <c r="U132" i="38"/>
  <c r="V132" i="38"/>
  <c r="W132" i="38"/>
  <c r="E133" i="38"/>
  <c r="F133" i="38"/>
  <c r="G133" i="38"/>
  <c r="H133" i="38"/>
  <c r="I133" i="38"/>
  <c r="J133" i="38"/>
  <c r="K133" i="38"/>
  <c r="L133" i="38"/>
  <c r="M133" i="38"/>
  <c r="N133" i="38"/>
  <c r="O133" i="38"/>
  <c r="P133" i="38"/>
  <c r="Q133" i="38"/>
  <c r="R133" i="38"/>
  <c r="S133" i="38"/>
  <c r="T133" i="38"/>
  <c r="U133" i="38"/>
  <c r="V133" i="38"/>
  <c r="W133" i="38"/>
  <c r="E134" i="38"/>
  <c r="F134" i="38"/>
  <c r="G134" i="38"/>
  <c r="H134" i="38"/>
  <c r="I134" i="38"/>
  <c r="J134" i="38"/>
  <c r="K134" i="38"/>
  <c r="L134" i="38"/>
  <c r="M134" i="38"/>
  <c r="N134" i="38"/>
  <c r="O134" i="38"/>
  <c r="P134" i="38"/>
  <c r="Q134" i="38"/>
  <c r="R134" i="38"/>
  <c r="S134" i="38"/>
  <c r="T134" i="38"/>
  <c r="U134" i="38"/>
  <c r="V134" i="38"/>
  <c r="W134" i="38"/>
  <c r="E135" i="38"/>
  <c r="F135" i="38"/>
  <c r="G135" i="38"/>
  <c r="H135" i="38"/>
  <c r="I135" i="38"/>
  <c r="J135" i="38"/>
  <c r="K135" i="38"/>
  <c r="L135" i="38"/>
  <c r="M135" i="38"/>
  <c r="N135" i="38"/>
  <c r="O135" i="38"/>
  <c r="P135" i="38"/>
  <c r="Q135" i="38"/>
  <c r="R135" i="38"/>
  <c r="S135" i="38"/>
  <c r="T135" i="38"/>
  <c r="U135" i="38"/>
  <c r="V135" i="38"/>
  <c r="W135" i="38"/>
  <c r="E136" i="38"/>
  <c r="F136" i="38"/>
  <c r="G136" i="38"/>
  <c r="H136" i="38"/>
  <c r="I136" i="38"/>
  <c r="J136" i="38"/>
  <c r="K136" i="38"/>
  <c r="L136" i="38"/>
  <c r="M136" i="38"/>
  <c r="N136" i="38"/>
  <c r="O136" i="38"/>
  <c r="P136" i="38"/>
  <c r="Q136" i="38"/>
  <c r="R136" i="38"/>
  <c r="S136" i="38"/>
  <c r="T136" i="38"/>
  <c r="U136" i="38"/>
  <c r="V136" i="38"/>
  <c r="W136" i="38"/>
  <c r="E137" i="38"/>
  <c r="F137" i="38"/>
  <c r="G137" i="38"/>
  <c r="H137" i="38"/>
  <c r="I137" i="38"/>
  <c r="J137" i="38"/>
  <c r="K137" i="38"/>
  <c r="L137" i="38"/>
  <c r="M137" i="38"/>
  <c r="N137" i="38"/>
  <c r="O137" i="38"/>
  <c r="P137" i="38"/>
  <c r="Q137" i="38"/>
  <c r="R137" i="38"/>
  <c r="S137" i="38"/>
  <c r="T137" i="38"/>
  <c r="U137" i="38"/>
  <c r="V137" i="38"/>
  <c r="W137" i="38"/>
  <c r="E138" i="38"/>
  <c r="F138" i="38"/>
  <c r="G138" i="38"/>
  <c r="H138" i="38"/>
  <c r="I138" i="38"/>
  <c r="J138" i="38"/>
  <c r="K138" i="38"/>
  <c r="L138" i="38"/>
  <c r="M138" i="38"/>
  <c r="N138" i="38"/>
  <c r="O138" i="38"/>
  <c r="P138" i="38"/>
  <c r="Q138" i="38"/>
  <c r="R138" i="38"/>
  <c r="S138" i="38"/>
  <c r="T138" i="38"/>
  <c r="U138" i="38"/>
  <c r="V138" i="38"/>
  <c r="W138" i="38"/>
  <c r="E139" i="38"/>
  <c r="F139" i="38"/>
  <c r="G139" i="38"/>
  <c r="H139" i="38"/>
  <c r="I139" i="38"/>
  <c r="J139" i="38"/>
  <c r="K139" i="38"/>
  <c r="L139" i="38"/>
  <c r="M139" i="38"/>
  <c r="N139" i="38"/>
  <c r="O139" i="38"/>
  <c r="P139" i="38"/>
  <c r="Q139" i="38"/>
  <c r="R139" i="38"/>
  <c r="S139" i="38"/>
  <c r="T139" i="38"/>
  <c r="U139" i="38"/>
  <c r="V139" i="38"/>
  <c r="W139" i="38"/>
  <c r="E140" i="38"/>
  <c r="F140" i="38"/>
  <c r="G140" i="38"/>
  <c r="H140" i="38"/>
  <c r="I140" i="38"/>
  <c r="J140" i="38"/>
  <c r="K140" i="38"/>
  <c r="L140" i="38"/>
  <c r="M140" i="38"/>
  <c r="N140" i="38"/>
  <c r="O140" i="38"/>
  <c r="P140" i="38"/>
  <c r="Q140" i="38"/>
  <c r="R140" i="38"/>
  <c r="S140" i="38"/>
  <c r="T140" i="38"/>
  <c r="U140" i="38"/>
  <c r="V140" i="38"/>
  <c r="W140" i="38"/>
  <c r="E141" i="38"/>
  <c r="F141" i="38"/>
  <c r="G141" i="38"/>
  <c r="H141" i="38"/>
  <c r="I141" i="38"/>
  <c r="J141" i="38"/>
  <c r="K141" i="38"/>
  <c r="L141" i="38"/>
  <c r="M141" i="38"/>
  <c r="N141" i="38"/>
  <c r="O141" i="38"/>
  <c r="P141" i="38"/>
  <c r="Q141" i="38"/>
  <c r="R141" i="38"/>
  <c r="S141" i="38"/>
  <c r="T141" i="38"/>
  <c r="U141" i="38"/>
  <c r="V141" i="38"/>
  <c r="W141" i="38"/>
  <c r="E142" i="38"/>
  <c r="F142" i="38"/>
  <c r="G142" i="38"/>
  <c r="H142" i="38"/>
  <c r="I142" i="38"/>
  <c r="J142" i="38"/>
  <c r="K142" i="38"/>
  <c r="L142" i="38"/>
  <c r="M142" i="38"/>
  <c r="N142" i="38"/>
  <c r="O142" i="38"/>
  <c r="P142" i="38"/>
  <c r="Q142" i="38"/>
  <c r="R142" i="38"/>
  <c r="S142" i="38"/>
  <c r="T142" i="38"/>
  <c r="U142" i="38"/>
  <c r="V142" i="38"/>
  <c r="W142" i="38"/>
  <c r="E143" i="38"/>
  <c r="F143" i="38"/>
  <c r="G143" i="38"/>
  <c r="H143" i="38"/>
  <c r="I143" i="38"/>
  <c r="J143" i="38"/>
  <c r="K143" i="38"/>
  <c r="L143" i="38"/>
  <c r="M143" i="38"/>
  <c r="N143" i="38"/>
  <c r="O143" i="38"/>
  <c r="P143" i="38"/>
  <c r="Q143" i="38"/>
  <c r="R143" i="38"/>
  <c r="S143" i="38"/>
  <c r="T143" i="38"/>
  <c r="U143" i="38"/>
  <c r="V143" i="38"/>
  <c r="W143" i="38"/>
  <c r="E144" i="38"/>
  <c r="F144" i="38"/>
  <c r="G144" i="38"/>
  <c r="H144" i="38"/>
  <c r="I144" i="38"/>
  <c r="J144" i="38"/>
  <c r="K144" i="38"/>
  <c r="L144" i="38"/>
  <c r="M144" i="38"/>
  <c r="N144" i="38"/>
  <c r="O144" i="38"/>
  <c r="P144" i="38"/>
  <c r="Q144" i="38"/>
  <c r="R144" i="38"/>
  <c r="S144" i="38"/>
  <c r="T144" i="38"/>
  <c r="U144" i="38"/>
  <c r="V144" i="38"/>
  <c r="W144" i="38"/>
  <c r="E145" i="38"/>
  <c r="F145" i="38"/>
  <c r="G145" i="38"/>
  <c r="H145" i="38"/>
  <c r="I145" i="38"/>
  <c r="J145" i="38"/>
  <c r="K145" i="38"/>
  <c r="L145" i="38"/>
  <c r="M145" i="38"/>
  <c r="N145" i="38"/>
  <c r="O145" i="38"/>
  <c r="P145" i="38"/>
  <c r="Q145" i="38"/>
  <c r="R145" i="38"/>
  <c r="S145" i="38"/>
  <c r="T145" i="38"/>
  <c r="U145" i="38"/>
  <c r="V145" i="38"/>
  <c r="W145" i="38"/>
  <c r="E146" i="38"/>
  <c r="F146" i="38"/>
  <c r="G146" i="38"/>
  <c r="H146" i="38"/>
  <c r="I146" i="38"/>
  <c r="J146" i="38"/>
  <c r="K146" i="38"/>
  <c r="L146" i="38"/>
  <c r="M146" i="38"/>
  <c r="N146" i="38"/>
  <c r="O146" i="38"/>
  <c r="P146" i="38"/>
  <c r="Q146" i="38"/>
  <c r="R146" i="38"/>
  <c r="S146" i="38"/>
  <c r="T146" i="38"/>
  <c r="U146" i="38"/>
  <c r="V146" i="38"/>
  <c r="W146" i="38"/>
  <c r="E147" i="38"/>
  <c r="F147" i="38"/>
  <c r="G147" i="38"/>
  <c r="H147" i="38"/>
  <c r="I147" i="38"/>
  <c r="J147" i="38"/>
  <c r="K147" i="38"/>
  <c r="L147" i="38"/>
  <c r="M147" i="38"/>
  <c r="N147" i="38"/>
  <c r="O147" i="38"/>
  <c r="P147" i="38"/>
  <c r="Q147" i="38"/>
  <c r="R147" i="38"/>
  <c r="S147" i="38"/>
  <c r="T147" i="38"/>
  <c r="U147" i="38"/>
  <c r="V147" i="38"/>
  <c r="W147" i="38"/>
  <c r="E148" i="38"/>
  <c r="F148" i="38"/>
  <c r="G148" i="38"/>
  <c r="H148" i="38"/>
  <c r="I148" i="38"/>
  <c r="J148" i="38"/>
  <c r="K148" i="38"/>
  <c r="L148" i="38"/>
  <c r="M148" i="38"/>
  <c r="N148" i="38"/>
  <c r="O148" i="38"/>
  <c r="P148" i="38"/>
  <c r="Q148" i="38"/>
  <c r="R148" i="38"/>
  <c r="S148" i="38"/>
  <c r="T148" i="38"/>
  <c r="U148" i="38"/>
  <c r="V148" i="38"/>
  <c r="W148" i="38"/>
  <c r="E149" i="38"/>
  <c r="F149" i="38"/>
  <c r="G149" i="38"/>
  <c r="H149" i="38"/>
  <c r="I149" i="38"/>
  <c r="J149" i="38"/>
  <c r="K149" i="38"/>
  <c r="L149" i="38"/>
  <c r="M149" i="38"/>
  <c r="N149" i="38"/>
  <c r="O149" i="38"/>
  <c r="P149" i="38"/>
  <c r="Q149" i="38"/>
  <c r="R149" i="38"/>
  <c r="S149" i="38"/>
  <c r="T149" i="38"/>
  <c r="U149" i="38"/>
  <c r="V149" i="38"/>
  <c r="W149" i="38"/>
  <c r="E150" i="38"/>
  <c r="F150" i="38"/>
  <c r="G150" i="38"/>
  <c r="H150" i="38"/>
  <c r="I150" i="38"/>
  <c r="J150" i="38"/>
  <c r="K150" i="38"/>
  <c r="L150" i="38"/>
  <c r="M150" i="38"/>
  <c r="N150" i="38"/>
  <c r="O150" i="38"/>
  <c r="P150" i="38"/>
  <c r="Q150" i="38"/>
  <c r="R150" i="38"/>
  <c r="S150" i="38"/>
  <c r="T150" i="38"/>
  <c r="U150" i="38"/>
  <c r="V150" i="38"/>
  <c r="W150" i="38"/>
  <c r="E151" i="38"/>
  <c r="F151" i="38"/>
  <c r="G151" i="38"/>
  <c r="H151" i="38"/>
  <c r="I151" i="38"/>
  <c r="J151" i="38"/>
  <c r="K151" i="38"/>
  <c r="L151" i="38"/>
  <c r="M151" i="38"/>
  <c r="N151" i="38"/>
  <c r="O151" i="38"/>
  <c r="P151" i="38"/>
  <c r="Q151" i="38"/>
  <c r="R151" i="38"/>
  <c r="S151" i="38"/>
  <c r="T151" i="38"/>
  <c r="U151" i="38"/>
  <c r="V151" i="38"/>
  <c r="W151" i="38"/>
  <c r="E152" i="38"/>
  <c r="F152" i="38"/>
  <c r="G152" i="38"/>
  <c r="H152" i="38"/>
  <c r="I152" i="38"/>
  <c r="J152" i="38"/>
  <c r="K152" i="38"/>
  <c r="L152" i="38"/>
  <c r="M152" i="38"/>
  <c r="N152" i="38"/>
  <c r="O152" i="38"/>
  <c r="P152" i="38"/>
  <c r="Q152" i="38"/>
  <c r="R152" i="38"/>
  <c r="S152" i="38"/>
  <c r="T152" i="38"/>
  <c r="U152" i="38"/>
  <c r="V152" i="38"/>
  <c r="W152" i="38"/>
  <c r="E153" i="38"/>
  <c r="F153" i="38"/>
  <c r="G153" i="38"/>
  <c r="H153" i="38"/>
  <c r="I153" i="38"/>
  <c r="J153" i="38"/>
  <c r="K153" i="38"/>
  <c r="L153" i="38"/>
  <c r="M153" i="38"/>
  <c r="N153" i="38"/>
  <c r="O153" i="38"/>
  <c r="P153" i="38"/>
  <c r="Q153" i="38"/>
  <c r="R153" i="38"/>
  <c r="S153" i="38"/>
  <c r="T153" i="38"/>
  <c r="U153" i="38"/>
  <c r="V153" i="38"/>
  <c r="W153" i="38"/>
  <c r="E154" i="38"/>
  <c r="F154" i="38"/>
  <c r="G154" i="38"/>
  <c r="H154" i="38"/>
  <c r="I154" i="38"/>
  <c r="J154" i="38"/>
  <c r="K154" i="38"/>
  <c r="L154" i="38"/>
  <c r="M154" i="38"/>
  <c r="N154" i="38"/>
  <c r="O154" i="38"/>
  <c r="P154" i="38"/>
  <c r="Q154" i="38"/>
  <c r="R154" i="38"/>
  <c r="S154" i="38"/>
  <c r="T154" i="38"/>
  <c r="U154" i="38"/>
  <c r="V154" i="38"/>
  <c r="W154" i="38"/>
  <c r="E155" i="38"/>
  <c r="F155" i="38"/>
  <c r="G155" i="38"/>
  <c r="H155" i="38"/>
  <c r="I155" i="38"/>
  <c r="J155" i="38"/>
  <c r="K155" i="38"/>
  <c r="L155" i="38"/>
  <c r="M155" i="38"/>
  <c r="N155" i="38"/>
  <c r="O155" i="38"/>
  <c r="P155" i="38"/>
  <c r="Q155" i="38"/>
  <c r="R155" i="38"/>
  <c r="S155" i="38"/>
  <c r="T155" i="38"/>
  <c r="U155" i="38"/>
  <c r="V155" i="38"/>
  <c r="W155" i="38"/>
  <c r="E156" i="38"/>
  <c r="F156" i="38"/>
  <c r="G156" i="38"/>
  <c r="H156" i="38"/>
  <c r="I156" i="38"/>
  <c r="J156" i="38"/>
  <c r="K156" i="38"/>
  <c r="L156" i="38"/>
  <c r="M156" i="38"/>
  <c r="N156" i="38"/>
  <c r="O156" i="38"/>
  <c r="P156" i="38"/>
  <c r="Q156" i="38"/>
  <c r="R156" i="38"/>
  <c r="S156" i="38"/>
  <c r="T156" i="38"/>
  <c r="U156" i="38"/>
  <c r="V156" i="38"/>
  <c r="W156" i="38"/>
  <c r="E157" i="38"/>
  <c r="F157" i="38"/>
  <c r="G157" i="38"/>
  <c r="H157" i="38"/>
  <c r="I157" i="38"/>
  <c r="J157" i="38"/>
  <c r="K157" i="38"/>
  <c r="L157" i="38"/>
  <c r="M157" i="38"/>
  <c r="N157" i="38"/>
  <c r="O157" i="38"/>
  <c r="P157" i="38"/>
  <c r="Q157" i="38"/>
  <c r="R157" i="38"/>
  <c r="S157" i="38"/>
  <c r="T157" i="38"/>
  <c r="U157" i="38"/>
  <c r="V157" i="38"/>
  <c r="W157" i="38"/>
  <c r="E158" i="38"/>
  <c r="F158" i="38"/>
  <c r="G158" i="38"/>
  <c r="H158" i="38"/>
  <c r="I158" i="38"/>
  <c r="J158" i="38"/>
  <c r="K158" i="38"/>
  <c r="L158" i="38"/>
  <c r="M158" i="38"/>
  <c r="N158" i="38"/>
  <c r="O158" i="38"/>
  <c r="P158" i="38"/>
  <c r="Q158" i="38"/>
  <c r="R158" i="38"/>
  <c r="S158" i="38"/>
  <c r="T158" i="38"/>
  <c r="U158" i="38"/>
  <c r="V158" i="38"/>
  <c r="W158" i="38"/>
  <c r="E159" i="38"/>
  <c r="F159" i="38"/>
  <c r="G159" i="38"/>
  <c r="H159" i="38"/>
  <c r="I159" i="38"/>
  <c r="J159" i="38"/>
  <c r="K159" i="38"/>
  <c r="L159" i="38"/>
  <c r="M159" i="38"/>
  <c r="N159" i="38"/>
  <c r="O159" i="38"/>
  <c r="P159" i="38"/>
  <c r="Q159" i="38"/>
  <c r="R159" i="38"/>
  <c r="S159" i="38"/>
  <c r="T159" i="38"/>
  <c r="U159" i="38"/>
  <c r="V159" i="38"/>
  <c r="W159" i="38"/>
  <c r="E160" i="38"/>
  <c r="F160" i="38"/>
  <c r="G160" i="38"/>
  <c r="H160" i="38"/>
  <c r="I160" i="38"/>
  <c r="J160" i="38"/>
  <c r="K160" i="38"/>
  <c r="L160" i="38"/>
  <c r="M160" i="38"/>
  <c r="N160" i="38"/>
  <c r="O160" i="38"/>
  <c r="P160" i="38"/>
  <c r="Q160" i="38"/>
  <c r="R160" i="38"/>
  <c r="S160" i="38"/>
  <c r="T160" i="38"/>
  <c r="U160" i="38"/>
  <c r="V160" i="38"/>
  <c r="W160" i="38"/>
  <c r="E161" i="38"/>
  <c r="F161" i="38"/>
  <c r="G161" i="38"/>
  <c r="H161" i="38"/>
  <c r="I161" i="38"/>
  <c r="J161" i="38"/>
  <c r="K161" i="38"/>
  <c r="L161" i="38"/>
  <c r="M161" i="38"/>
  <c r="N161" i="38"/>
  <c r="O161" i="38"/>
  <c r="P161" i="38"/>
  <c r="Q161" i="38"/>
  <c r="R161" i="38"/>
  <c r="S161" i="38"/>
  <c r="T161" i="38"/>
  <c r="U161" i="38"/>
  <c r="V161" i="38"/>
  <c r="W161" i="38"/>
  <c r="E162" i="38"/>
  <c r="F162" i="38"/>
  <c r="G162" i="38"/>
  <c r="H162" i="38"/>
  <c r="I162" i="38"/>
  <c r="J162" i="38"/>
  <c r="K162" i="38"/>
  <c r="L162" i="38"/>
  <c r="M162" i="38"/>
  <c r="N162" i="38"/>
  <c r="O162" i="38"/>
  <c r="P162" i="38"/>
  <c r="Q162" i="38"/>
  <c r="R162" i="38"/>
  <c r="S162" i="38"/>
  <c r="T162" i="38"/>
  <c r="U162" i="38"/>
  <c r="V162" i="38"/>
  <c r="W162" i="38"/>
  <c r="E163" i="38"/>
  <c r="F163" i="38"/>
  <c r="G163" i="38"/>
  <c r="H163" i="38"/>
  <c r="I163" i="38"/>
  <c r="J163" i="38"/>
  <c r="K163" i="38"/>
  <c r="L163" i="38"/>
  <c r="M163" i="38"/>
  <c r="N163" i="38"/>
  <c r="O163" i="38"/>
  <c r="P163" i="38"/>
  <c r="Q163" i="38"/>
  <c r="R163" i="38"/>
  <c r="S163" i="38"/>
  <c r="T163" i="38"/>
  <c r="U163" i="38"/>
  <c r="V163" i="38"/>
  <c r="W163" i="38"/>
  <c r="E164" i="38"/>
  <c r="F164" i="38"/>
  <c r="G164" i="38"/>
  <c r="H164" i="38"/>
  <c r="I164" i="38"/>
  <c r="J164" i="38"/>
  <c r="K164" i="38"/>
  <c r="L164" i="38"/>
  <c r="M164" i="38"/>
  <c r="N164" i="38"/>
  <c r="O164" i="38"/>
  <c r="P164" i="38"/>
  <c r="Q164" i="38"/>
  <c r="R164" i="38"/>
  <c r="S164" i="38"/>
  <c r="T164" i="38"/>
  <c r="U164" i="38"/>
  <c r="V164" i="38"/>
  <c r="W164" i="38"/>
  <c r="E165" i="38"/>
  <c r="F165" i="38"/>
  <c r="G165" i="38"/>
  <c r="H165" i="38"/>
  <c r="I165" i="38"/>
  <c r="J165" i="38"/>
  <c r="K165" i="38"/>
  <c r="L165" i="38"/>
  <c r="M165" i="38"/>
  <c r="N165" i="38"/>
  <c r="O165" i="38"/>
  <c r="P165" i="38"/>
  <c r="Q165" i="38"/>
  <c r="R165" i="38"/>
  <c r="S165" i="38"/>
  <c r="T165" i="38"/>
  <c r="U165" i="38"/>
  <c r="V165" i="38"/>
  <c r="W165" i="38"/>
  <c r="E166" i="38"/>
  <c r="F166" i="38"/>
  <c r="G166" i="38"/>
  <c r="H166" i="38"/>
  <c r="I166" i="38"/>
  <c r="J166" i="38"/>
  <c r="K166" i="38"/>
  <c r="L166" i="38"/>
  <c r="M166" i="38"/>
  <c r="N166" i="38"/>
  <c r="O166" i="38"/>
  <c r="P166" i="38"/>
  <c r="Q166" i="38"/>
  <c r="R166" i="38"/>
  <c r="S166" i="38"/>
  <c r="T166" i="38"/>
  <c r="U166" i="38"/>
  <c r="V166" i="38"/>
  <c r="W166" i="38"/>
  <c r="E167" i="38"/>
  <c r="F167" i="38"/>
  <c r="G167" i="38"/>
  <c r="H167" i="38"/>
  <c r="I167" i="38"/>
  <c r="J167" i="38"/>
  <c r="K167" i="38"/>
  <c r="L167" i="38"/>
  <c r="M167" i="38"/>
  <c r="N167" i="38"/>
  <c r="O167" i="38"/>
  <c r="P167" i="38"/>
  <c r="Q167" i="38"/>
  <c r="R167" i="38"/>
  <c r="S167" i="38"/>
  <c r="T167" i="38"/>
  <c r="U167" i="38"/>
  <c r="V167" i="38"/>
  <c r="W167" i="38"/>
  <c r="E168" i="38"/>
  <c r="F168" i="38"/>
  <c r="G168" i="38"/>
  <c r="H168" i="38"/>
  <c r="I168" i="38"/>
  <c r="J168" i="38"/>
  <c r="K168" i="38"/>
  <c r="L168" i="38"/>
  <c r="M168" i="38"/>
  <c r="N168" i="38"/>
  <c r="O168" i="38"/>
  <c r="P168" i="38"/>
  <c r="Q168" i="38"/>
  <c r="R168" i="38"/>
  <c r="S168" i="38"/>
  <c r="T168" i="38"/>
  <c r="U168" i="38"/>
  <c r="V168" i="38"/>
  <c r="W168" i="38"/>
  <c r="E169" i="38"/>
  <c r="F169" i="38"/>
  <c r="G169" i="38"/>
  <c r="H169" i="38"/>
  <c r="I169" i="38"/>
  <c r="J169" i="38"/>
  <c r="K169" i="38"/>
  <c r="L169" i="38"/>
  <c r="M169" i="38"/>
  <c r="N169" i="38"/>
  <c r="O169" i="38"/>
  <c r="P169" i="38"/>
  <c r="Q169" i="38"/>
  <c r="R169" i="38"/>
  <c r="S169" i="38"/>
  <c r="T169" i="38"/>
  <c r="U169" i="38"/>
  <c r="V169" i="38"/>
  <c r="W169" i="38"/>
  <c r="E170" i="38"/>
  <c r="F170" i="38"/>
  <c r="G170" i="38"/>
  <c r="H170" i="38"/>
  <c r="I170" i="38"/>
  <c r="J170" i="38"/>
  <c r="K170" i="38"/>
  <c r="L170" i="38"/>
  <c r="M170" i="38"/>
  <c r="N170" i="38"/>
  <c r="O170" i="38"/>
  <c r="P170" i="38"/>
  <c r="Q170" i="38"/>
  <c r="R170" i="38"/>
  <c r="S170" i="38"/>
  <c r="T170" i="38"/>
  <c r="U170" i="38"/>
  <c r="V170" i="38"/>
  <c r="W170" i="38"/>
  <c r="E171" i="38"/>
  <c r="F171" i="38"/>
  <c r="G171" i="38"/>
  <c r="H171" i="38"/>
  <c r="I171" i="38"/>
  <c r="J171" i="38"/>
  <c r="K171" i="38"/>
  <c r="L171" i="38"/>
  <c r="M171" i="38"/>
  <c r="N171" i="38"/>
  <c r="O171" i="38"/>
  <c r="P171" i="38"/>
  <c r="Q171" i="38"/>
  <c r="R171" i="38"/>
  <c r="S171" i="38"/>
  <c r="T171" i="38"/>
  <c r="U171" i="38"/>
  <c r="V171" i="38"/>
  <c r="W171" i="38"/>
  <c r="E172" i="38"/>
  <c r="F172" i="38"/>
  <c r="G172" i="38"/>
  <c r="H172" i="38"/>
  <c r="I172" i="38"/>
  <c r="J172" i="38"/>
  <c r="K172" i="38"/>
  <c r="L172" i="38"/>
  <c r="M172" i="38"/>
  <c r="N172" i="38"/>
  <c r="O172" i="38"/>
  <c r="P172" i="38"/>
  <c r="Q172" i="38"/>
  <c r="R172" i="38"/>
  <c r="S172" i="38"/>
  <c r="T172" i="38"/>
  <c r="U172" i="38"/>
  <c r="V172" i="38"/>
  <c r="W172" i="38"/>
  <c r="E173" i="38"/>
  <c r="F173" i="38"/>
  <c r="G173" i="38"/>
  <c r="H173" i="38"/>
  <c r="I173" i="38"/>
  <c r="J173" i="38"/>
  <c r="K173" i="38"/>
  <c r="L173" i="38"/>
  <c r="M173" i="38"/>
  <c r="N173" i="38"/>
  <c r="O173" i="38"/>
  <c r="P173" i="38"/>
  <c r="Q173" i="38"/>
  <c r="R173" i="38"/>
  <c r="S173" i="38"/>
  <c r="T173" i="38"/>
  <c r="U173" i="38"/>
  <c r="V173" i="38"/>
  <c r="W173" i="38"/>
  <c r="E174" i="38"/>
  <c r="F174" i="38"/>
  <c r="G174" i="38"/>
  <c r="H174" i="38"/>
  <c r="I174" i="38"/>
  <c r="J174" i="38"/>
  <c r="K174" i="38"/>
  <c r="L174" i="38"/>
  <c r="M174" i="38"/>
  <c r="N174" i="38"/>
  <c r="O174" i="38"/>
  <c r="P174" i="38"/>
  <c r="Q174" i="38"/>
  <c r="R174" i="38"/>
  <c r="S174" i="38"/>
  <c r="T174" i="38"/>
  <c r="U174" i="38"/>
  <c r="V174" i="38"/>
  <c r="W174" i="38"/>
  <c r="E175" i="38"/>
  <c r="F175" i="38"/>
  <c r="G175" i="38"/>
  <c r="H175" i="38"/>
  <c r="I175" i="38"/>
  <c r="J175" i="38"/>
  <c r="K175" i="38"/>
  <c r="L175" i="38"/>
  <c r="M175" i="38"/>
  <c r="N175" i="38"/>
  <c r="O175" i="38"/>
  <c r="P175" i="38"/>
  <c r="Q175" i="38"/>
  <c r="R175" i="38"/>
  <c r="S175" i="38"/>
  <c r="T175" i="38"/>
  <c r="U175" i="38"/>
  <c r="V175" i="38"/>
  <c r="W175" i="38"/>
  <c r="E176" i="38"/>
  <c r="F176" i="38"/>
  <c r="G176" i="38"/>
  <c r="H176" i="38"/>
  <c r="I176" i="38"/>
  <c r="J176" i="38"/>
  <c r="K176" i="38"/>
  <c r="L176" i="38"/>
  <c r="M176" i="38"/>
  <c r="N176" i="38"/>
  <c r="O176" i="38"/>
  <c r="P176" i="38"/>
  <c r="Q176" i="38"/>
  <c r="R176" i="38"/>
  <c r="S176" i="38"/>
  <c r="T176" i="38"/>
  <c r="U176" i="38"/>
  <c r="V176" i="38"/>
  <c r="W176" i="38"/>
  <c r="E177" i="38"/>
  <c r="F177" i="38"/>
  <c r="G177" i="38"/>
  <c r="H177" i="38"/>
  <c r="I177" i="38"/>
  <c r="J177" i="38"/>
  <c r="K177" i="38"/>
  <c r="L177" i="38"/>
  <c r="M177" i="38"/>
  <c r="N177" i="38"/>
  <c r="O177" i="38"/>
  <c r="P177" i="38"/>
  <c r="Q177" i="38"/>
  <c r="R177" i="38"/>
  <c r="S177" i="38"/>
  <c r="T177" i="38"/>
  <c r="U177" i="38"/>
  <c r="V177" i="38"/>
  <c r="W177" i="38"/>
  <c r="E178" i="38"/>
  <c r="F178" i="38"/>
  <c r="G178" i="38"/>
  <c r="H178" i="38"/>
  <c r="I178" i="38"/>
  <c r="J178" i="38"/>
  <c r="K178" i="38"/>
  <c r="L178" i="38"/>
  <c r="M178" i="38"/>
  <c r="N178" i="38"/>
  <c r="O178" i="38"/>
  <c r="P178" i="38"/>
  <c r="Q178" i="38"/>
  <c r="R178" i="38"/>
  <c r="S178" i="38"/>
  <c r="T178" i="38"/>
  <c r="U178" i="38"/>
  <c r="V178" i="38"/>
  <c r="W178" i="38"/>
  <c r="E179" i="38"/>
  <c r="F179" i="38"/>
  <c r="G179" i="38"/>
  <c r="H179" i="38"/>
  <c r="I179" i="38"/>
  <c r="J179" i="38"/>
  <c r="K179" i="38"/>
  <c r="L179" i="38"/>
  <c r="M179" i="38"/>
  <c r="N179" i="38"/>
  <c r="O179" i="38"/>
  <c r="P179" i="38"/>
  <c r="Q179" i="38"/>
  <c r="R179" i="38"/>
  <c r="S179" i="38"/>
  <c r="T179" i="38"/>
  <c r="U179" i="38"/>
  <c r="V179" i="38"/>
  <c r="W179" i="38"/>
  <c r="E180" i="38"/>
  <c r="F180" i="38"/>
  <c r="G180" i="38"/>
  <c r="H180" i="38"/>
  <c r="I180" i="38"/>
  <c r="J180" i="38"/>
  <c r="K180" i="38"/>
  <c r="L180" i="38"/>
  <c r="M180" i="38"/>
  <c r="N180" i="38"/>
  <c r="O180" i="38"/>
  <c r="P180" i="38"/>
  <c r="Q180" i="38"/>
  <c r="R180" i="38"/>
  <c r="S180" i="38"/>
  <c r="T180" i="38"/>
  <c r="U180" i="38"/>
  <c r="V180" i="38"/>
  <c r="W180" i="38"/>
  <c r="E181" i="38"/>
  <c r="F181" i="38"/>
  <c r="G181" i="38"/>
  <c r="H181" i="38"/>
  <c r="I181" i="38"/>
  <c r="J181" i="38"/>
  <c r="K181" i="38"/>
  <c r="L181" i="38"/>
  <c r="M181" i="38"/>
  <c r="N181" i="38"/>
  <c r="O181" i="38"/>
  <c r="P181" i="38"/>
  <c r="Q181" i="38"/>
  <c r="R181" i="38"/>
  <c r="S181" i="38"/>
  <c r="T181" i="38"/>
  <c r="U181" i="38"/>
  <c r="V181" i="38"/>
  <c r="W181" i="38"/>
  <c r="E182" i="38"/>
  <c r="F182" i="38"/>
  <c r="G182" i="38"/>
  <c r="H182" i="38"/>
  <c r="I182" i="38"/>
  <c r="J182" i="38"/>
  <c r="K182" i="38"/>
  <c r="L182" i="38"/>
  <c r="M182" i="38"/>
  <c r="N182" i="38"/>
  <c r="O182" i="38"/>
  <c r="P182" i="38"/>
  <c r="Q182" i="38"/>
  <c r="R182" i="38"/>
  <c r="S182" i="38"/>
  <c r="T182" i="38"/>
  <c r="U182" i="38"/>
  <c r="V182" i="38"/>
  <c r="W182" i="38"/>
  <c r="E183" i="38"/>
  <c r="F183" i="38"/>
  <c r="G183" i="38"/>
  <c r="H183" i="38"/>
  <c r="I183" i="38"/>
  <c r="J183" i="38"/>
  <c r="K183" i="38"/>
  <c r="L183" i="38"/>
  <c r="M183" i="38"/>
  <c r="N183" i="38"/>
  <c r="O183" i="38"/>
  <c r="P183" i="38"/>
  <c r="Q183" i="38"/>
  <c r="R183" i="38"/>
  <c r="S183" i="38"/>
  <c r="T183" i="38"/>
  <c r="U183" i="38"/>
  <c r="V183" i="38"/>
  <c r="W183" i="38"/>
  <c r="E184" i="38"/>
  <c r="F184" i="38"/>
  <c r="G184" i="38"/>
  <c r="H184" i="38"/>
  <c r="I184" i="38"/>
  <c r="J184" i="38"/>
  <c r="K184" i="38"/>
  <c r="L184" i="38"/>
  <c r="M184" i="38"/>
  <c r="N184" i="38"/>
  <c r="O184" i="38"/>
  <c r="P184" i="38"/>
  <c r="Q184" i="38"/>
  <c r="R184" i="38"/>
  <c r="S184" i="38"/>
  <c r="T184" i="38"/>
  <c r="U184" i="38"/>
  <c r="V184" i="38"/>
  <c r="W184" i="38"/>
  <c r="E185" i="38"/>
  <c r="F185" i="38"/>
  <c r="G185" i="38"/>
  <c r="H185" i="38"/>
  <c r="I185" i="38"/>
  <c r="J185" i="38"/>
  <c r="K185" i="38"/>
  <c r="L185" i="38"/>
  <c r="M185" i="38"/>
  <c r="N185" i="38"/>
  <c r="O185" i="38"/>
  <c r="P185" i="38"/>
  <c r="Q185" i="38"/>
  <c r="R185" i="38"/>
  <c r="S185" i="38"/>
  <c r="T185" i="38"/>
  <c r="U185" i="38"/>
  <c r="V185" i="38"/>
  <c r="W185" i="38"/>
  <c r="E186" i="38"/>
  <c r="F186" i="38"/>
  <c r="G186" i="38"/>
  <c r="H186" i="38"/>
  <c r="I186" i="38"/>
  <c r="J186" i="38"/>
  <c r="K186" i="38"/>
  <c r="L186" i="38"/>
  <c r="M186" i="38"/>
  <c r="N186" i="38"/>
  <c r="O186" i="38"/>
  <c r="P186" i="38"/>
  <c r="Q186" i="38"/>
  <c r="R186" i="38"/>
  <c r="S186" i="38"/>
  <c r="T186" i="38"/>
  <c r="U186" i="38"/>
  <c r="V186" i="38"/>
  <c r="W186" i="38"/>
  <c r="E187" i="38"/>
  <c r="F187" i="38"/>
  <c r="G187" i="38"/>
  <c r="H187" i="38"/>
  <c r="I187" i="38"/>
  <c r="J187" i="38"/>
  <c r="K187" i="38"/>
  <c r="L187" i="38"/>
  <c r="M187" i="38"/>
  <c r="N187" i="38"/>
  <c r="O187" i="38"/>
  <c r="P187" i="38"/>
  <c r="Q187" i="38"/>
  <c r="R187" i="38"/>
  <c r="S187" i="38"/>
  <c r="T187" i="38"/>
  <c r="U187" i="38"/>
  <c r="V187" i="38"/>
  <c r="W187" i="38"/>
  <c r="E188" i="38"/>
  <c r="F188" i="38"/>
  <c r="G188" i="38"/>
  <c r="H188" i="38"/>
  <c r="I188" i="38"/>
  <c r="J188" i="38"/>
  <c r="K188" i="38"/>
  <c r="L188" i="38"/>
  <c r="M188" i="38"/>
  <c r="N188" i="38"/>
  <c r="O188" i="38"/>
  <c r="P188" i="38"/>
  <c r="Q188" i="38"/>
  <c r="R188" i="38"/>
  <c r="S188" i="38"/>
  <c r="T188" i="38"/>
  <c r="U188" i="38"/>
  <c r="V188" i="38"/>
  <c r="W188" i="38"/>
  <c r="E189" i="38"/>
  <c r="F189" i="38"/>
  <c r="G189" i="38"/>
  <c r="H189" i="38"/>
  <c r="I189" i="38"/>
  <c r="J189" i="38"/>
  <c r="K189" i="38"/>
  <c r="L189" i="38"/>
  <c r="M189" i="38"/>
  <c r="N189" i="38"/>
  <c r="O189" i="38"/>
  <c r="P189" i="38"/>
  <c r="Q189" i="38"/>
  <c r="R189" i="38"/>
  <c r="S189" i="38"/>
  <c r="T189" i="38"/>
  <c r="U189" i="38"/>
  <c r="V189" i="38"/>
  <c r="W189" i="38"/>
  <c r="E190" i="38"/>
  <c r="F190" i="38"/>
  <c r="G190" i="38"/>
  <c r="H190" i="38"/>
  <c r="I190" i="38"/>
  <c r="J190" i="38"/>
  <c r="K190" i="38"/>
  <c r="L190" i="38"/>
  <c r="M190" i="38"/>
  <c r="N190" i="38"/>
  <c r="O190" i="38"/>
  <c r="P190" i="38"/>
  <c r="Q190" i="38"/>
  <c r="R190" i="38"/>
  <c r="S190" i="38"/>
  <c r="T190" i="38"/>
  <c r="U190" i="38"/>
  <c r="V190" i="38"/>
  <c r="W190" i="38"/>
  <c r="E191" i="38"/>
  <c r="F191" i="38"/>
  <c r="G191" i="38"/>
  <c r="H191" i="38"/>
  <c r="I191" i="38"/>
  <c r="J191" i="38"/>
  <c r="K191" i="38"/>
  <c r="L191" i="38"/>
  <c r="M191" i="38"/>
  <c r="N191" i="38"/>
  <c r="O191" i="38"/>
  <c r="P191" i="38"/>
  <c r="Q191" i="38"/>
  <c r="R191" i="38"/>
  <c r="S191" i="38"/>
  <c r="T191" i="38"/>
  <c r="U191" i="38"/>
  <c r="V191" i="38"/>
  <c r="W191" i="38"/>
  <c r="E192" i="38"/>
  <c r="F192" i="38"/>
  <c r="G192" i="38"/>
  <c r="H192" i="38"/>
  <c r="I192" i="38"/>
  <c r="J192" i="38"/>
  <c r="K192" i="38"/>
  <c r="L192" i="38"/>
  <c r="M192" i="38"/>
  <c r="N192" i="38"/>
  <c r="O192" i="38"/>
  <c r="P192" i="38"/>
  <c r="Q192" i="38"/>
  <c r="R192" i="38"/>
  <c r="S192" i="38"/>
  <c r="T192" i="38"/>
  <c r="U192" i="38"/>
  <c r="V192" i="38"/>
  <c r="W192" i="38"/>
  <c r="E193" i="38"/>
  <c r="F193" i="38"/>
  <c r="G193" i="38"/>
  <c r="H193" i="38"/>
  <c r="I193" i="38"/>
  <c r="J193" i="38"/>
  <c r="K193" i="38"/>
  <c r="L193" i="38"/>
  <c r="M193" i="38"/>
  <c r="N193" i="38"/>
  <c r="O193" i="38"/>
  <c r="P193" i="38"/>
  <c r="Q193" i="38"/>
  <c r="R193" i="38"/>
  <c r="S193" i="38"/>
  <c r="T193" i="38"/>
  <c r="U193" i="38"/>
  <c r="V193" i="38"/>
  <c r="W193" i="38"/>
  <c r="E194" i="38"/>
  <c r="F194" i="38"/>
  <c r="G194" i="38"/>
  <c r="H194" i="38"/>
  <c r="I194" i="38"/>
  <c r="J194" i="38"/>
  <c r="K194" i="38"/>
  <c r="L194" i="38"/>
  <c r="M194" i="38"/>
  <c r="N194" i="38"/>
  <c r="O194" i="38"/>
  <c r="P194" i="38"/>
  <c r="Q194" i="38"/>
  <c r="R194" i="38"/>
  <c r="S194" i="38"/>
  <c r="T194" i="38"/>
  <c r="U194" i="38"/>
  <c r="V194" i="38"/>
  <c r="W194" i="38"/>
  <c r="E195" i="38"/>
  <c r="F195" i="38"/>
  <c r="G195" i="38"/>
  <c r="H195" i="38"/>
  <c r="I195" i="38"/>
  <c r="J195" i="38"/>
  <c r="K195" i="38"/>
  <c r="L195" i="38"/>
  <c r="M195" i="38"/>
  <c r="N195" i="38"/>
  <c r="O195" i="38"/>
  <c r="P195" i="38"/>
  <c r="Q195" i="38"/>
  <c r="R195" i="38"/>
  <c r="S195" i="38"/>
  <c r="T195" i="38"/>
  <c r="U195" i="38"/>
  <c r="V195" i="38"/>
  <c r="W195" i="38"/>
  <c r="E196" i="38"/>
  <c r="F196" i="38"/>
  <c r="G196" i="38"/>
  <c r="H196" i="38"/>
  <c r="I196" i="38"/>
  <c r="J196" i="38"/>
  <c r="K196" i="38"/>
  <c r="L196" i="38"/>
  <c r="M196" i="38"/>
  <c r="N196" i="38"/>
  <c r="O196" i="38"/>
  <c r="P196" i="38"/>
  <c r="Q196" i="38"/>
  <c r="R196" i="38"/>
  <c r="S196" i="38"/>
  <c r="T196" i="38"/>
  <c r="U196" i="38"/>
  <c r="V196" i="38"/>
  <c r="W196" i="38"/>
  <c r="E197" i="38"/>
  <c r="F197" i="38"/>
  <c r="G197" i="38"/>
  <c r="H197" i="38"/>
  <c r="I197" i="38"/>
  <c r="J197" i="38"/>
  <c r="K197" i="38"/>
  <c r="L197" i="38"/>
  <c r="M197" i="38"/>
  <c r="N197" i="38"/>
  <c r="O197" i="38"/>
  <c r="P197" i="38"/>
  <c r="Q197" i="38"/>
  <c r="R197" i="38"/>
  <c r="S197" i="38"/>
  <c r="T197" i="38"/>
  <c r="U197" i="38"/>
  <c r="V197" i="38"/>
  <c r="W197" i="38"/>
  <c r="E198" i="38"/>
  <c r="F198" i="38"/>
  <c r="G198" i="38"/>
  <c r="H198" i="38"/>
  <c r="I198" i="38"/>
  <c r="J198" i="38"/>
  <c r="K198" i="38"/>
  <c r="L198" i="38"/>
  <c r="M198" i="38"/>
  <c r="N198" i="38"/>
  <c r="O198" i="38"/>
  <c r="P198" i="38"/>
  <c r="Q198" i="38"/>
  <c r="R198" i="38"/>
  <c r="S198" i="38"/>
  <c r="T198" i="38"/>
  <c r="U198" i="38"/>
  <c r="V198" i="38"/>
  <c r="W198" i="38"/>
  <c r="E199" i="38"/>
  <c r="F199" i="38"/>
  <c r="G199" i="38"/>
  <c r="H199" i="38"/>
  <c r="I199" i="38"/>
  <c r="J199" i="38"/>
  <c r="K199" i="38"/>
  <c r="L199" i="38"/>
  <c r="M199" i="38"/>
  <c r="N199" i="38"/>
  <c r="O199" i="38"/>
  <c r="P199" i="38"/>
  <c r="Q199" i="38"/>
  <c r="R199" i="38"/>
  <c r="S199" i="38"/>
  <c r="T199" i="38"/>
  <c r="U199" i="38"/>
  <c r="V199" i="38"/>
  <c r="W199" i="38"/>
  <c r="E200" i="38"/>
  <c r="F200" i="38"/>
  <c r="G200" i="38"/>
  <c r="H200" i="38"/>
  <c r="I200" i="38"/>
  <c r="J200" i="38"/>
  <c r="K200" i="38"/>
  <c r="L200" i="38"/>
  <c r="M200" i="38"/>
  <c r="N200" i="38"/>
  <c r="O200" i="38"/>
  <c r="P200" i="38"/>
  <c r="Q200" i="38"/>
  <c r="R200" i="38"/>
  <c r="S200" i="38"/>
  <c r="T200" i="38"/>
  <c r="U200" i="38"/>
  <c r="V200" i="38"/>
  <c r="W200" i="38"/>
  <c r="E201" i="38"/>
  <c r="F201" i="38"/>
  <c r="G201" i="38"/>
  <c r="H201" i="38"/>
  <c r="I201" i="38"/>
  <c r="J201" i="38"/>
  <c r="K201" i="38"/>
  <c r="L201" i="38"/>
  <c r="M201" i="38"/>
  <c r="N201" i="38"/>
  <c r="O201" i="38"/>
  <c r="P201" i="38"/>
  <c r="Q201" i="38"/>
  <c r="R201" i="38"/>
  <c r="S201" i="38"/>
  <c r="T201" i="38"/>
  <c r="U201" i="38"/>
  <c r="V201" i="38"/>
  <c r="W201" i="38"/>
  <c r="E22" i="38"/>
  <c r="F22" i="38"/>
  <c r="G22" i="38"/>
  <c r="H22" i="38"/>
  <c r="I22" i="38"/>
  <c r="J22" i="38"/>
  <c r="K22" i="38"/>
  <c r="L22" i="38"/>
  <c r="M22" i="38"/>
  <c r="N22" i="38"/>
  <c r="O22" i="38"/>
  <c r="P22" i="38"/>
  <c r="Q22" i="38"/>
  <c r="R22" i="38"/>
  <c r="S22" i="38"/>
  <c r="T22" i="38"/>
  <c r="U22" i="38"/>
  <c r="V22" i="38"/>
  <c r="W22" i="38"/>
  <c r="E23" i="38"/>
  <c r="F23" i="38"/>
  <c r="G23" i="38"/>
  <c r="H23" i="38"/>
  <c r="I23" i="38"/>
  <c r="J23" i="38"/>
  <c r="K23" i="38"/>
  <c r="L23" i="38"/>
  <c r="M23" i="38"/>
  <c r="N23" i="38"/>
  <c r="O23" i="38"/>
  <c r="P23" i="38"/>
  <c r="Q23" i="38"/>
  <c r="R23" i="38"/>
  <c r="S23" i="38"/>
  <c r="T23" i="38"/>
  <c r="U23" i="38"/>
  <c r="V23" i="38"/>
  <c r="W23" i="38"/>
  <c r="E24" i="38"/>
  <c r="F24" i="38"/>
  <c r="G24" i="38"/>
  <c r="H24" i="38"/>
  <c r="I24" i="38"/>
  <c r="J24" i="38"/>
  <c r="K24" i="38"/>
  <c r="L24" i="38"/>
  <c r="M24" i="38"/>
  <c r="N24" i="38"/>
  <c r="O24" i="38"/>
  <c r="P24" i="38"/>
  <c r="Q24" i="38"/>
  <c r="R24" i="38"/>
  <c r="S24" i="38"/>
  <c r="T24" i="38"/>
  <c r="U24" i="38"/>
  <c r="V24" i="38"/>
  <c r="W24" i="38"/>
  <c r="E25" i="38"/>
  <c r="F25" i="38"/>
  <c r="G25" i="38"/>
  <c r="H25" i="38"/>
  <c r="I25" i="38"/>
  <c r="J25" i="38"/>
  <c r="K25" i="38"/>
  <c r="L25" i="38"/>
  <c r="M25" i="38"/>
  <c r="N25" i="38"/>
  <c r="O25" i="38"/>
  <c r="P25" i="38"/>
  <c r="Q25" i="38"/>
  <c r="R25" i="38"/>
  <c r="S25" i="38"/>
  <c r="T25" i="38"/>
  <c r="U25" i="38"/>
  <c r="V25" i="38"/>
  <c r="W25" i="38"/>
  <c r="E26" i="38"/>
  <c r="F26" i="38"/>
  <c r="G26" i="38"/>
  <c r="H26" i="38"/>
  <c r="I26" i="38"/>
  <c r="J26" i="38"/>
  <c r="K26" i="38"/>
  <c r="L26" i="38"/>
  <c r="M26" i="38"/>
  <c r="N26" i="38"/>
  <c r="O26" i="38"/>
  <c r="P26" i="38"/>
  <c r="Q26" i="38"/>
  <c r="R26" i="38"/>
  <c r="S26" i="38"/>
  <c r="T26" i="38"/>
  <c r="U26" i="38"/>
  <c r="V26" i="38"/>
  <c r="W26" i="38"/>
  <c r="E27" i="38"/>
  <c r="F27" i="38"/>
  <c r="G27" i="38"/>
  <c r="H27" i="38"/>
  <c r="I27" i="38"/>
  <c r="J27" i="38"/>
  <c r="K27" i="38"/>
  <c r="L27" i="38"/>
  <c r="M27" i="38"/>
  <c r="N27" i="38"/>
  <c r="O27" i="38"/>
  <c r="P27" i="38"/>
  <c r="Q27" i="38"/>
  <c r="R27" i="38"/>
  <c r="S27" i="38"/>
  <c r="T27" i="38"/>
  <c r="U27" i="38"/>
  <c r="V27" i="38"/>
  <c r="W27" i="38"/>
  <c r="E28" i="38"/>
  <c r="F28" i="38"/>
  <c r="G28" i="38"/>
  <c r="H28" i="38"/>
  <c r="I28" i="38"/>
  <c r="J28" i="38"/>
  <c r="K28" i="38"/>
  <c r="L28" i="38"/>
  <c r="M28" i="38"/>
  <c r="N28" i="38"/>
  <c r="O28" i="38"/>
  <c r="P28" i="38"/>
  <c r="Q28" i="38"/>
  <c r="R28" i="38"/>
  <c r="S28" i="38"/>
  <c r="T28" i="38"/>
  <c r="U28" i="38"/>
  <c r="V28" i="38"/>
  <c r="W28" i="38"/>
  <c r="E29" i="38"/>
  <c r="F29" i="38"/>
  <c r="G29" i="38"/>
  <c r="H29" i="38"/>
  <c r="I29" i="38"/>
  <c r="J29" i="38"/>
  <c r="K29" i="38"/>
  <c r="L29" i="38"/>
  <c r="M29" i="38"/>
  <c r="N29" i="38"/>
  <c r="O29" i="38"/>
  <c r="P29" i="38"/>
  <c r="Q29" i="38"/>
  <c r="R29" i="38"/>
  <c r="S29" i="38"/>
  <c r="T29" i="38"/>
  <c r="U29" i="38"/>
  <c r="V29" i="38"/>
  <c r="W29" i="38"/>
  <c r="E30" i="38"/>
  <c r="F30" i="38"/>
  <c r="G30" i="38"/>
  <c r="H30" i="38"/>
  <c r="I30" i="38"/>
  <c r="J30" i="38"/>
  <c r="K30" i="38"/>
  <c r="L30" i="38"/>
  <c r="M30" i="38"/>
  <c r="N30" i="38"/>
  <c r="O30" i="38"/>
  <c r="P30" i="38"/>
  <c r="Q30" i="38"/>
  <c r="R30" i="38"/>
  <c r="S30" i="38"/>
  <c r="T30" i="38"/>
  <c r="U30" i="38"/>
  <c r="V30" i="38"/>
  <c r="W30" i="38"/>
  <c r="E31" i="38"/>
  <c r="F31" i="38"/>
  <c r="G31" i="38"/>
  <c r="H31" i="38"/>
  <c r="I31" i="38"/>
  <c r="J31" i="38"/>
  <c r="K31" i="38"/>
  <c r="L31" i="38"/>
  <c r="M31" i="38"/>
  <c r="N31" i="38"/>
  <c r="O31" i="38"/>
  <c r="P31" i="38"/>
  <c r="Q31" i="38"/>
  <c r="R31" i="38"/>
  <c r="S31" i="38"/>
  <c r="T31" i="38"/>
  <c r="U31" i="38"/>
  <c r="V31" i="38"/>
  <c r="W31" i="38"/>
  <c r="E32" i="38"/>
  <c r="F32" i="38"/>
  <c r="G32" i="38"/>
  <c r="H32" i="38"/>
  <c r="I32" i="38"/>
  <c r="J32" i="38"/>
  <c r="K32" i="38"/>
  <c r="L32" i="38"/>
  <c r="M32" i="38"/>
  <c r="N32" i="38"/>
  <c r="O32" i="38"/>
  <c r="P32" i="38"/>
  <c r="Q32" i="38"/>
  <c r="R32" i="38"/>
  <c r="S32" i="38"/>
  <c r="T32" i="38"/>
  <c r="U32" i="38"/>
  <c r="V32" i="38"/>
  <c r="W32" i="38"/>
  <c r="E33" i="38"/>
  <c r="F33" i="38"/>
  <c r="G33" i="38"/>
  <c r="H33" i="38"/>
  <c r="I33" i="38"/>
  <c r="J33" i="38"/>
  <c r="K33" i="38"/>
  <c r="L33" i="38"/>
  <c r="M33" i="38"/>
  <c r="N33" i="38"/>
  <c r="O33" i="38"/>
  <c r="P33" i="38"/>
  <c r="Q33" i="38"/>
  <c r="R33" i="38"/>
  <c r="S33" i="38"/>
  <c r="T33" i="38"/>
  <c r="U33" i="38"/>
  <c r="V33" i="38"/>
  <c r="W33" i="38"/>
  <c r="E34" i="38"/>
  <c r="F34" i="38"/>
  <c r="G34" i="38"/>
  <c r="H34" i="38"/>
  <c r="I34" i="38"/>
  <c r="J34" i="38"/>
  <c r="K34" i="38"/>
  <c r="L34" i="38"/>
  <c r="M34" i="38"/>
  <c r="N34" i="38"/>
  <c r="O34" i="38"/>
  <c r="P34" i="38"/>
  <c r="Q34" i="38"/>
  <c r="R34" i="38"/>
  <c r="S34" i="38"/>
  <c r="T34" i="38"/>
  <c r="U34" i="38"/>
  <c r="V34" i="38"/>
  <c r="W34" i="38"/>
  <c r="E35" i="38"/>
  <c r="F35" i="38"/>
  <c r="G35" i="38"/>
  <c r="H35" i="38"/>
  <c r="I35" i="38"/>
  <c r="J35" i="38"/>
  <c r="K35" i="38"/>
  <c r="L35" i="38"/>
  <c r="M35" i="38"/>
  <c r="N35" i="38"/>
  <c r="O35" i="38"/>
  <c r="P35" i="38"/>
  <c r="Q35" i="38"/>
  <c r="R35" i="38"/>
  <c r="S35" i="38"/>
  <c r="T35" i="38"/>
  <c r="U35" i="38"/>
  <c r="V35" i="38"/>
  <c r="W35" i="38"/>
  <c r="E36" i="38"/>
  <c r="F36" i="38"/>
  <c r="G36" i="38"/>
  <c r="H36" i="38"/>
  <c r="I36" i="38"/>
  <c r="J36" i="38"/>
  <c r="K36" i="38"/>
  <c r="L36" i="38"/>
  <c r="M36" i="38"/>
  <c r="N36" i="38"/>
  <c r="O36" i="38"/>
  <c r="P36" i="38"/>
  <c r="Q36" i="38"/>
  <c r="R36" i="38"/>
  <c r="S36" i="38"/>
  <c r="T36" i="38"/>
  <c r="U36" i="38"/>
  <c r="V36" i="38"/>
  <c r="W36" i="38"/>
  <c r="E37" i="38"/>
  <c r="F37" i="38"/>
  <c r="G37" i="38"/>
  <c r="H37" i="38"/>
  <c r="I37" i="38"/>
  <c r="J37" i="38"/>
  <c r="K37" i="38"/>
  <c r="L37" i="38"/>
  <c r="M37" i="38"/>
  <c r="N37" i="38"/>
  <c r="O37" i="38"/>
  <c r="P37" i="38"/>
  <c r="Q37" i="38"/>
  <c r="R37" i="38"/>
  <c r="S37" i="38"/>
  <c r="T37" i="38"/>
  <c r="U37" i="38"/>
  <c r="V37" i="38"/>
  <c r="W37" i="38"/>
  <c r="E38" i="38"/>
  <c r="F38" i="38"/>
  <c r="G38" i="38"/>
  <c r="H38" i="38"/>
  <c r="I38" i="38"/>
  <c r="J38" i="38"/>
  <c r="K38" i="38"/>
  <c r="L38" i="38"/>
  <c r="M38" i="38"/>
  <c r="N38" i="38"/>
  <c r="O38" i="38"/>
  <c r="P38" i="38"/>
  <c r="Q38" i="38"/>
  <c r="R38" i="38"/>
  <c r="S38" i="38"/>
  <c r="T38" i="38"/>
  <c r="U38" i="38"/>
  <c r="V38" i="38"/>
  <c r="W38" i="38"/>
  <c r="E39" i="38"/>
  <c r="F39" i="38"/>
  <c r="G39" i="38"/>
  <c r="H39" i="38"/>
  <c r="I39" i="38"/>
  <c r="J39" i="38"/>
  <c r="K39" i="38"/>
  <c r="L39" i="38"/>
  <c r="M39" i="38"/>
  <c r="N39" i="38"/>
  <c r="O39" i="38"/>
  <c r="P39" i="38"/>
  <c r="Q39" i="38"/>
  <c r="R39" i="38"/>
  <c r="S39" i="38"/>
  <c r="T39" i="38"/>
  <c r="U39" i="38"/>
  <c r="V39" i="38"/>
  <c r="W39" i="38"/>
  <c r="E40" i="38"/>
  <c r="F40" i="38"/>
  <c r="G40" i="38"/>
  <c r="H40" i="38"/>
  <c r="I40" i="38"/>
  <c r="J40" i="38"/>
  <c r="K40" i="38"/>
  <c r="L40" i="38"/>
  <c r="M40" i="38"/>
  <c r="N40" i="38"/>
  <c r="O40" i="38"/>
  <c r="P40" i="38"/>
  <c r="Q40" i="38"/>
  <c r="R40" i="38"/>
  <c r="S40" i="38"/>
  <c r="T40" i="38"/>
  <c r="U40" i="38"/>
  <c r="V40" i="38"/>
  <c r="W40" i="38"/>
  <c r="E41" i="38"/>
  <c r="F41" i="38"/>
  <c r="G41" i="38"/>
  <c r="H41" i="38"/>
  <c r="I41" i="38"/>
  <c r="J41" i="38"/>
  <c r="K41" i="38"/>
  <c r="L41" i="38"/>
  <c r="M41" i="38"/>
  <c r="N41" i="38"/>
  <c r="O41" i="38"/>
  <c r="P41" i="38"/>
  <c r="Q41" i="38"/>
  <c r="R41" i="38"/>
  <c r="S41" i="38"/>
  <c r="T41" i="38"/>
  <c r="U41" i="38"/>
  <c r="V41" i="38"/>
  <c r="W41" i="38"/>
  <c r="E42" i="38"/>
  <c r="F42" i="38"/>
  <c r="G42" i="38"/>
  <c r="H42" i="38"/>
  <c r="I42" i="38"/>
  <c r="J42" i="38"/>
  <c r="K42" i="38"/>
  <c r="L42" i="38"/>
  <c r="M42" i="38"/>
  <c r="N42" i="38"/>
  <c r="O42" i="38"/>
  <c r="P42" i="38"/>
  <c r="Q42" i="38"/>
  <c r="R42" i="38"/>
  <c r="S42" i="38"/>
  <c r="T42" i="38"/>
  <c r="U42" i="38"/>
  <c r="V42" i="38"/>
  <c r="W42" i="38"/>
  <c r="E43" i="38"/>
  <c r="F43" i="38"/>
  <c r="G43" i="38"/>
  <c r="H43" i="38"/>
  <c r="I43" i="38"/>
  <c r="J43" i="38"/>
  <c r="K43" i="38"/>
  <c r="L43" i="38"/>
  <c r="M43" i="38"/>
  <c r="N43" i="38"/>
  <c r="O43" i="38"/>
  <c r="P43" i="38"/>
  <c r="Q43" i="38"/>
  <c r="R43" i="38"/>
  <c r="S43" i="38"/>
  <c r="T43" i="38"/>
  <c r="U43" i="38"/>
  <c r="V43" i="38"/>
  <c r="W43" i="38"/>
  <c r="E44" i="38"/>
  <c r="F44" i="38"/>
  <c r="G44" i="38"/>
  <c r="H44" i="38"/>
  <c r="I44" i="38"/>
  <c r="J44" i="38"/>
  <c r="K44" i="38"/>
  <c r="L44" i="38"/>
  <c r="M44" i="38"/>
  <c r="N44" i="38"/>
  <c r="O44" i="38"/>
  <c r="P44" i="38"/>
  <c r="Q44" i="38"/>
  <c r="R44" i="38"/>
  <c r="S44" i="38"/>
  <c r="T44" i="38"/>
  <c r="U44" i="38"/>
  <c r="V44" i="38"/>
  <c r="W44" i="38"/>
  <c r="E45" i="38"/>
  <c r="F45" i="38"/>
  <c r="G45" i="38"/>
  <c r="H45" i="38"/>
  <c r="I45" i="38"/>
  <c r="J45" i="38"/>
  <c r="K45" i="38"/>
  <c r="L45" i="38"/>
  <c r="M45" i="38"/>
  <c r="N45" i="38"/>
  <c r="O45" i="38"/>
  <c r="P45" i="38"/>
  <c r="Q45" i="38"/>
  <c r="R45" i="38"/>
  <c r="S45" i="38"/>
  <c r="T45" i="38"/>
  <c r="U45" i="38"/>
  <c r="V45" i="38"/>
  <c r="W45" i="38"/>
  <c r="E46" i="38"/>
  <c r="F46" i="38"/>
  <c r="G46" i="38"/>
  <c r="H46" i="38"/>
  <c r="I46" i="38"/>
  <c r="J46" i="38"/>
  <c r="K46" i="38"/>
  <c r="L46" i="38"/>
  <c r="M46" i="38"/>
  <c r="N46" i="38"/>
  <c r="O46" i="38"/>
  <c r="P46" i="38"/>
  <c r="Q46" i="38"/>
  <c r="R46" i="38"/>
  <c r="S46" i="38"/>
  <c r="T46" i="38"/>
  <c r="U46" i="38"/>
  <c r="V46" i="38"/>
  <c r="W46" i="38"/>
  <c r="E47" i="38"/>
  <c r="F47" i="38"/>
  <c r="G47" i="38"/>
  <c r="H47" i="38"/>
  <c r="I47" i="38"/>
  <c r="J47" i="38"/>
  <c r="K47" i="38"/>
  <c r="L47" i="38"/>
  <c r="M47" i="38"/>
  <c r="N47" i="38"/>
  <c r="O47" i="38"/>
  <c r="P47" i="38"/>
  <c r="Q47" i="38"/>
  <c r="R47" i="38"/>
  <c r="S47" i="38"/>
  <c r="T47" i="38"/>
  <c r="U47" i="38"/>
  <c r="V47" i="38"/>
  <c r="W47" i="38"/>
  <c r="E48" i="38"/>
  <c r="F48" i="38"/>
  <c r="G48" i="38"/>
  <c r="H48" i="38"/>
  <c r="I48" i="38"/>
  <c r="J48" i="38"/>
  <c r="K48" i="38"/>
  <c r="L48" i="38"/>
  <c r="M48" i="38"/>
  <c r="N48" i="38"/>
  <c r="O48" i="38"/>
  <c r="P48" i="38"/>
  <c r="Q48" i="38"/>
  <c r="R48" i="38"/>
  <c r="S48" i="38"/>
  <c r="T48" i="38"/>
  <c r="U48" i="38"/>
  <c r="V48" i="38"/>
  <c r="W48" i="38"/>
  <c r="E49" i="38"/>
  <c r="F49" i="38"/>
  <c r="G49" i="38"/>
  <c r="H49" i="38"/>
  <c r="I49" i="38"/>
  <c r="J49" i="38"/>
  <c r="K49" i="38"/>
  <c r="L49" i="38"/>
  <c r="M49" i="38"/>
  <c r="N49" i="38"/>
  <c r="O49" i="38"/>
  <c r="P49" i="38"/>
  <c r="Q49" i="38"/>
  <c r="R49" i="38"/>
  <c r="S49" i="38"/>
  <c r="T49" i="38"/>
  <c r="U49" i="38"/>
  <c r="V49" i="38"/>
  <c r="W49" i="38"/>
  <c r="E50" i="38"/>
  <c r="F50" i="38"/>
  <c r="G50" i="38"/>
  <c r="H50" i="38"/>
  <c r="I50" i="38"/>
  <c r="J50" i="38"/>
  <c r="K50" i="38"/>
  <c r="L50" i="38"/>
  <c r="M50" i="38"/>
  <c r="N50" i="38"/>
  <c r="O50" i="38"/>
  <c r="P50" i="38"/>
  <c r="Q50" i="38"/>
  <c r="R50" i="38"/>
  <c r="S50" i="38"/>
  <c r="T50" i="38"/>
  <c r="U50" i="38"/>
  <c r="V50" i="38"/>
  <c r="W50" i="38"/>
  <c r="E51" i="38"/>
  <c r="F51" i="38"/>
  <c r="G51" i="38"/>
  <c r="H51" i="38"/>
  <c r="I51" i="38"/>
  <c r="J51" i="38"/>
  <c r="K51" i="38"/>
  <c r="L51" i="38"/>
  <c r="M51" i="38"/>
  <c r="N51" i="38"/>
  <c r="O51" i="38"/>
  <c r="P51" i="38"/>
  <c r="Q51" i="38"/>
  <c r="R51" i="38"/>
  <c r="S51" i="38"/>
  <c r="T51" i="38"/>
  <c r="U51" i="38"/>
  <c r="V51" i="38"/>
  <c r="W51" i="38"/>
  <c r="E52" i="38"/>
  <c r="F52" i="38"/>
  <c r="G52" i="38"/>
  <c r="H52" i="38"/>
  <c r="I52" i="38"/>
  <c r="J52" i="38"/>
  <c r="K52" i="38"/>
  <c r="L52" i="38"/>
  <c r="M52" i="38"/>
  <c r="N52" i="38"/>
  <c r="O52" i="38"/>
  <c r="P52" i="38"/>
  <c r="Q52" i="38"/>
  <c r="R52" i="38"/>
  <c r="S52" i="38"/>
  <c r="T52" i="38"/>
  <c r="U52" i="38"/>
  <c r="V52" i="38"/>
  <c r="W52" i="38"/>
  <c r="E53" i="38"/>
  <c r="F53" i="38"/>
  <c r="G53" i="38"/>
  <c r="H53" i="38"/>
  <c r="I53" i="38"/>
  <c r="J53" i="38"/>
  <c r="K53" i="38"/>
  <c r="L53" i="38"/>
  <c r="M53" i="38"/>
  <c r="N53" i="38"/>
  <c r="O53" i="38"/>
  <c r="P53" i="38"/>
  <c r="Q53" i="38"/>
  <c r="R53" i="38"/>
  <c r="S53" i="38"/>
  <c r="T53" i="38"/>
  <c r="U53" i="38"/>
  <c r="V53" i="38"/>
  <c r="W53" i="38"/>
  <c r="E54" i="38"/>
  <c r="F54" i="38"/>
  <c r="G54" i="38"/>
  <c r="H54" i="38"/>
  <c r="I54" i="38"/>
  <c r="J54" i="38"/>
  <c r="K54" i="38"/>
  <c r="L54" i="38"/>
  <c r="M54" i="38"/>
  <c r="N54" i="38"/>
  <c r="O54" i="38"/>
  <c r="P54" i="38"/>
  <c r="Q54" i="38"/>
  <c r="R54" i="38"/>
  <c r="S54" i="38"/>
  <c r="T54" i="38"/>
  <c r="U54" i="38"/>
  <c r="V54" i="38"/>
  <c r="W54" i="38"/>
  <c r="E55" i="38"/>
  <c r="F55" i="38"/>
  <c r="G55" i="38"/>
  <c r="H55" i="38"/>
  <c r="I55" i="38"/>
  <c r="J55" i="38"/>
  <c r="K55" i="38"/>
  <c r="L55" i="38"/>
  <c r="M55" i="38"/>
  <c r="N55" i="38"/>
  <c r="O55" i="38"/>
  <c r="P55" i="38"/>
  <c r="Q55" i="38"/>
  <c r="R55" i="38"/>
  <c r="S55" i="38"/>
  <c r="T55" i="38"/>
  <c r="U55" i="38"/>
  <c r="V55" i="38"/>
  <c r="W55" i="38"/>
  <c r="E56" i="38"/>
  <c r="F56" i="38"/>
  <c r="G56" i="38"/>
  <c r="H56" i="38"/>
  <c r="I56" i="38"/>
  <c r="J56" i="38"/>
  <c r="K56" i="38"/>
  <c r="L56" i="38"/>
  <c r="M56" i="38"/>
  <c r="N56" i="38"/>
  <c r="O56" i="38"/>
  <c r="P56" i="38"/>
  <c r="Q56" i="38"/>
  <c r="R56" i="38"/>
  <c r="S56" i="38"/>
  <c r="T56" i="38"/>
  <c r="U56" i="38"/>
  <c r="V56" i="38"/>
  <c r="W56" i="38"/>
  <c r="E57" i="38"/>
  <c r="F57" i="38"/>
  <c r="G57" i="38"/>
  <c r="H57" i="38"/>
  <c r="I57" i="38"/>
  <c r="J57" i="38"/>
  <c r="K57" i="38"/>
  <c r="L57" i="38"/>
  <c r="M57" i="38"/>
  <c r="N57" i="38"/>
  <c r="O57" i="38"/>
  <c r="P57" i="38"/>
  <c r="Q57" i="38"/>
  <c r="R57" i="38"/>
  <c r="S57" i="38"/>
  <c r="T57" i="38"/>
  <c r="U57" i="38"/>
  <c r="V57" i="38"/>
  <c r="W57" i="38"/>
  <c r="E58" i="38"/>
  <c r="F58" i="38"/>
  <c r="G58" i="38"/>
  <c r="H58" i="38"/>
  <c r="I58" i="38"/>
  <c r="J58" i="38"/>
  <c r="K58" i="38"/>
  <c r="L58" i="38"/>
  <c r="M58" i="38"/>
  <c r="N58" i="38"/>
  <c r="O58" i="38"/>
  <c r="P58" i="38"/>
  <c r="Q58" i="38"/>
  <c r="R58" i="38"/>
  <c r="S58" i="38"/>
  <c r="T58" i="38"/>
  <c r="U58" i="38"/>
  <c r="V58" i="38"/>
  <c r="W58" i="38"/>
  <c r="E59" i="38"/>
  <c r="F59" i="38"/>
  <c r="G59" i="38"/>
  <c r="H59" i="38"/>
  <c r="I59" i="38"/>
  <c r="J59" i="38"/>
  <c r="K59" i="38"/>
  <c r="L59" i="38"/>
  <c r="M59" i="38"/>
  <c r="N59" i="38"/>
  <c r="O59" i="38"/>
  <c r="P59" i="38"/>
  <c r="Q59" i="38"/>
  <c r="R59" i="38"/>
  <c r="S59" i="38"/>
  <c r="T59" i="38"/>
  <c r="U59" i="38"/>
  <c r="V59" i="38"/>
  <c r="W59" i="38"/>
  <c r="E60" i="38"/>
  <c r="F60" i="38"/>
  <c r="G60" i="38"/>
  <c r="H60" i="38"/>
  <c r="I60" i="38"/>
  <c r="J60" i="38"/>
  <c r="K60" i="38"/>
  <c r="L60" i="38"/>
  <c r="M60" i="38"/>
  <c r="N60" i="38"/>
  <c r="O60" i="38"/>
  <c r="P60" i="38"/>
  <c r="Q60" i="38"/>
  <c r="R60" i="38"/>
  <c r="S60" i="38"/>
  <c r="T60" i="38"/>
  <c r="U60" i="38"/>
  <c r="V60" i="38"/>
  <c r="W60" i="38"/>
  <c r="E61" i="38"/>
  <c r="F61" i="38"/>
  <c r="G61" i="38"/>
  <c r="H61" i="38"/>
  <c r="I61" i="38"/>
  <c r="J61" i="38"/>
  <c r="K61" i="38"/>
  <c r="L61" i="38"/>
  <c r="M61" i="38"/>
  <c r="N61" i="38"/>
  <c r="O61" i="38"/>
  <c r="P61" i="38"/>
  <c r="Q61" i="38"/>
  <c r="R61" i="38"/>
  <c r="S61" i="38"/>
  <c r="T61" i="38"/>
  <c r="U61" i="38"/>
  <c r="V61" i="38"/>
  <c r="W61" i="38"/>
  <c r="E62" i="38"/>
  <c r="F62" i="38"/>
  <c r="G62" i="38"/>
  <c r="H62" i="38"/>
  <c r="I62" i="38"/>
  <c r="J62" i="38"/>
  <c r="K62" i="38"/>
  <c r="L62" i="38"/>
  <c r="M62" i="38"/>
  <c r="N62" i="38"/>
  <c r="O62" i="38"/>
  <c r="P62" i="38"/>
  <c r="Q62" i="38"/>
  <c r="R62" i="38"/>
  <c r="S62" i="38"/>
  <c r="T62" i="38"/>
  <c r="U62" i="38"/>
  <c r="V62" i="38"/>
  <c r="W62" i="38"/>
  <c r="E63" i="38"/>
  <c r="F63" i="38"/>
  <c r="G63" i="38"/>
  <c r="H63" i="38"/>
  <c r="I63" i="38"/>
  <c r="J63" i="38"/>
  <c r="K63" i="38"/>
  <c r="L63" i="38"/>
  <c r="M63" i="38"/>
  <c r="N63" i="38"/>
  <c r="O63" i="38"/>
  <c r="P63" i="38"/>
  <c r="Q63" i="38"/>
  <c r="R63" i="38"/>
  <c r="S63" i="38"/>
  <c r="T63" i="38"/>
  <c r="U63" i="38"/>
  <c r="V63" i="38"/>
  <c r="W63" i="38"/>
  <c r="E64" i="38"/>
  <c r="F64" i="38"/>
  <c r="G64" i="38"/>
  <c r="H64" i="38"/>
  <c r="I64" i="38"/>
  <c r="J64" i="38"/>
  <c r="K64" i="38"/>
  <c r="L64" i="38"/>
  <c r="M64" i="38"/>
  <c r="N64" i="38"/>
  <c r="O64" i="38"/>
  <c r="P64" i="38"/>
  <c r="Q64" i="38"/>
  <c r="R64" i="38"/>
  <c r="S64" i="38"/>
  <c r="T64" i="38"/>
  <c r="U64" i="38"/>
  <c r="V64" i="38"/>
  <c r="W64" i="38"/>
  <c r="E65" i="38"/>
  <c r="F65" i="38"/>
  <c r="G65" i="38"/>
  <c r="H65" i="38"/>
  <c r="I65" i="38"/>
  <c r="J65" i="38"/>
  <c r="K65" i="38"/>
  <c r="L65" i="38"/>
  <c r="M65" i="38"/>
  <c r="N65" i="38"/>
  <c r="O65" i="38"/>
  <c r="P65" i="38"/>
  <c r="Q65" i="38"/>
  <c r="R65" i="38"/>
  <c r="S65" i="38"/>
  <c r="T65" i="38"/>
  <c r="U65" i="38"/>
  <c r="V65" i="38"/>
  <c r="W65" i="38"/>
  <c r="E66" i="38"/>
  <c r="F66" i="38"/>
  <c r="G66" i="38"/>
  <c r="H66" i="38"/>
  <c r="I66" i="38"/>
  <c r="J66" i="38"/>
  <c r="K66" i="38"/>
  <c r="L66" i="38"/>
  <c r="M66" i="38"/>
  <c r="N66" i="38"/>
  <c r="O66" i="38"/>
  <c r="P66" i="38"/>
  <c r="Q66" i="38"/>
  <c r="R66" i="38"/>
  <c r="S66" i="38"/>
  <c r="T66" i="38"/>
  <c r="U66" i="38"/>
  <c r="V66" i="38"/>
  <c r="W66" i="38"/>
  <c r="E67" i="38"/>
  <c r="F67" i="38"/>
  <c r="G67" i="38"/>
  <c r="H67" i="38"/>
  <c r="I67" i="38"/>
  <c r="J67" i="38"/>
  <c r="K67" i="38"/>
  <c r="L67" i="38"/>
  <c r="M67" i="38"/>
  <c r="N67" i="38"/>
  <c r="O67" i="38"/>
  <c r="P67" i="38"/>
  <c r="Q67" i="38"/>
  <c r="R67" i="38"/>
  <c r="S67" i="38"/>
  <c r="T67" i="38"/>
  <c r="U67" i="38"/>
  <c r="V67" i="38"/>
  <c r="W67" i="38"/>
  <c r="E68" i="38"/>
  <c r="F68" i="38"/>
  <c r="G68" i="38"/>
  <c r="H68" i="38"/>
  <c r="I68" i="38"/>
  <c r="J68" i="38"/>
  <c r="K68" i="38"/>
  <c r="L68" i="38"/>
  <c r="M68" i="38"/>
  <c r="N68" i="38"/>
  <c r="O68" i="38"/>
  <c r="P68" i="38"/>
  <c r="Q68" i="38"/>
  <c r="R68" i="38"/>
  <c r="S68" i="38"/>
  <c r="T68" i="38"/>
  <c r="U68" i="38"/>
  <c r="V68" i="38"/>
  <c r="W68" i="38"/>
  <c r="E69" i="38"/>
  <c r="F69" i="38"/>
  <c r="G69" i="38"/>
  <c r="H69" i="38"/>
  <c r="I69" i="38"/>
  <c r="J69" i="38"/>
  <c r="K69" i="38"/>
  <c r="L69" i="38"/>
  <c r="M69" i="38"/>
  <c r="N69" i="38"/>
  <c r="O69" i="38"/>
  <c r="P69" i="38"/>
  <c r="Q69" i="38"/>
  <c r="R69" i="38"/>
  <c r="S69" i="38"/>
  <c r="T69" i="38"/>
  <c r="U69" i="38"/>
  <c r="V69" i="38"/>
  <c r="W69" i="38"/>
  <c r="E70" i="38"/>
  <c r="F70" i="38"/>
  <c r="G70" i="38"/>
  <c r="H70" i="38"/>
  <c r="I70" i="38"/>
  <c r="J70" i="38"/>
  <c r="K70" i="38"/>
  <c r="L70" i="38"/>
  <c r="M70" i="38"/>
  <c r="N70" i="38"/>
  <c r="O70" i="38"/>
  <c r="P70" i="38"/>
  <c r="Q70" i="38"/>
  <c r="R70" i="38"/>
  <c r="S70" i="38"/>
  <c r="T70" i="38"/>
  <c r="U70" i="38"/>
  <c r="V70" i="38"/>
  <c r="W70" i="38"/>
  <c r="E71" i="38"/>
  <c r="F71" i="38"/>
  <c r="G71" i="38"/>
  <c r="H71" i="38"/>
  <c r="I71" i="38"/>
  <c r="J71" i="38"/>
  <c r="K71" i="38"/>
  <c r="L71" i="38"/>
  <c r="M71" i="38"/>
  <c r="N71" i="38"/>
  <c r="O71" i="38"/>
  <c r="P71" i="38"/>
  <c r="Q71" i="38"/>
  <c r="R71" i="38"/>
  <c r="S71" i="38"/>
  <c r="T71" i="38"/>
  <c r="U71" i="38"/>
  <c r="V71" i="38"/>
  <c r="W71" i="38"/>
  <c r="E72" i="38"/>
  <c r="F72" i="38"/>
  <c r="G72" i="38"/>
  <c r="H72" i="38"/>
  <c r="I72" i="38"/>
  <c r="J72" i="38"/>
  <c r="K72" i="38"/>
  <c r="L72" i="38"/>
  <c r="M72" i="38"/>
  <c r="N72" i="38"/>
  <c r="O72" i="38"/>
  <c r="P72" i="38"/>
  <c r="Q72" i="38"/>
  <c r="R72" i="38"/>
  <c r="S72" i="38"/>
  <c r="T72" i="38"/>
  <c r="U72" i="38"/>
  <c r="V72" i="38"/>
  <c r="W72" i="38"/>
  <c r="E73" i="38"/>
  <c r="F73" i="38"/>
  <c r="G73" i="38"/>
  <c r="H73" i="38"/>
  <c r="I73" i="38"/>
  <c r="J73" i="38"/>
  <c r="K73" i="38"/>
  <c r="L73" i="38"/>
  <c r="M73" i="38"/>
  <c r="N73" i="38"/>
  <c r="O73" i="38"/>
  <c r="P73" i="38"/>
  <c r="Q73" i="38"/>
  <c r="R73" i="38"/>
  <c r="S73" i="38"/>
  <c r="T73" i="38"/>
  <c r="U73" i="38"/>
  <c r="V73" i="38"/>
  <c r="W73" i="38"/>
  <c r="E74" i="38"/>
  <c r="F74" i="38"/>
  <c r="G74" i="38"/>
  <c r="H74" i="38"/>
  <c r="I74" i="38"/>
  <c r="J74" i="38"/>
  <c r="K74" i="38"/>
  <c r="L74" i="38"/>
  <c r="M74" i="38"/>
  <c r="N74" i="38"/>
  <c r="O74" i="38"/>
  <c r="P74" i="38"/>
  <c r="Q74" i="38"/>
  <c r="R74" i="38"/>
  <c r="S74" i="38"/>
  <c r="T74" i="38"/>
  <c r="U74" i="38"/>
  <c r="V74" i="38"/>
  <c r="W74" i="38"/>
  <c r="E75" i="38"/>
  <c r="F75" i="38"/>
  <c r="G75" i="38"/>
  <c r="H75" i="38"/>
  <c r="I75" i="38"/>
  <c r="J75" i="38"/>
  <c r="K75" i="38"/>
  <c r="L75" i="38"/>
  <c r="M75" i="38"/>
  <c r="N75" i="38"/>
  <c r="O75" i="38"/>
  <c r="P75" i="38"/>
  <c r="Q75" i="38"/>
  <c r="R75" i="38"/>
  <c r="S75" i="38"/>
  <c r="T75" i="38"/>
  <c r="U75" i="38"/>
  <c r="V75" i="38"/>
  <c r="W75" i="38"/>
  <c r="E76" i="38"/>
  <c r="F76" i="38"/>
  <c r="G76" i="38"/>
  <c r="H76" i="38"/>
  <c r="I76" i="38"/>
  <c r="J76" i="38"/>
  <c r="K76" i="38"/>
  <c r="L76" i="38"/>
  <c r="M76" i="38"/>
  <c r="N76" i="38"/>
  <c r="O76" i="38"/>
  <c r="P76" i="38"/>
  <c r="Q76" i="38"/>
  <c r="R76" i="38"/>
  <c r="S76" i="38"/>
  <c r="T76" i="38"/>
  <c r="U76" i="38"/>
  <c r="V76" i="38"/>
  <c r="W76" i="38"/>
  <c r="E77" i="38"/>
  <c r="F77" i="38"/>
  <c r="G77" i="38"/>
  <c r="H77" i="38"/>
  <c r="I77" i="38"/>
  <c r="J77" i="38"/>
  <c r="K77" i="38"/>
  <c r="L77" i="38"/>
  <c r="M77" i="38"/>
  <c r="N77" i="38"/>
  <c r="O77" i="38"/>
  <c r="P77" i="38"/>
  <c r="Q77" i="38"/>
  <c r="R77" i="38"/>
  <c r="S77" i="38"/>
  <c r="T77" i="38"/>
  <c r="U77" i="38"/>
  <c r="V77" i="38"/>
  <c r="W77" i="38"/>
  <c r="E78" i="38"/>
  <c r="F78" i="38"/>
  <c r="G78" i="38"/>
  <c r="H78" i="38"/>
  <c r="I78" i="38"/>
  <c r="J78" i="38"/>
  <c r="K78" i="38"/>
  <c r="L78" i="38"/>
  <c r="M78" i="38"/>
  <c r="N78" i="38"/>
  <c r="O78" i="38"/>
  <c r="P78" i="38"/>
  <c r="Q78" i="38"/>
  <c r="R78" i="38"/>
  <c r="S78" i="38"/>
  <c r="T78" i="38"/>
  <c r="U78" i="38"/>
  <c r="V78" i="38"/>
  <c r="W78" i="38"/>
  <c r="E79" i="38"/>
  <c r="F79" i="38"/>
  <c r="G79" i="38"/>
  <c r="H79" i="38"/>
  <c r="I79" i="38"/>
  <c r="J79" i="38"/>
  <c r="K79" i="38"/>
  <c r="L79" i="38"/>
  <c r="M79" i="38"/>
  <c r="N79" i="38"/>
  <c r="O79" i="38"/>
  <c r="P79" i="38"/>
  <c r="Q79" i="38"/>
  <c r="R79" i="38"/>
  <c r="S79" i="38"/>
  <c r="T79" i="38"/>
  <c r="U79" i="38"/>
  <c r="V79" i="38"/>
  <c r="W79" i="38"/>
  <c r="E80" i="38"/>
  <c r="F80" i="38"/>
  <c r="G80" i="38"/>
  <c r="H80" i="38"/>
  <c r="I80" i="38"/>
  <c r="J80" i="38"/>
  <c r="K80" i="38"/>
  <c r="L80" i="38"/>
  <c r="M80" i="38"/>
  <c r="N80" i="38"/>
  <c r="O80" i="38"/>
  <c r="P80" i="38"/>
  <c r="Q80" i="38"/>
  <c r="R80" i="38"/>
  <c r="S80" i="38"/>
  <c r="T80" i="38"/>
  <c r="U80" i="38"/>
  <c r="V80" i="38"/>
  <c r="W80" i="38"/>
  <c r="E81" i="38"/>
  <c r="F81" i="38"/>
  <c r="G81" i="38"/>
  <c r="H81" i="38"/>
  <c r="I81" i="38"/>
  <c r="J81" i="38"/>
  <c r="K81" i="38"/>
  <c r="L81" i="38"/>
  <c r="M81" i="38"/>
  <c r="N81" i="38"/>
  <c r="O81" i="38"/>
  <c r="P81" i="38"/>
  <c r="Q81" i="38"/>
  <c r="R81" i="38"/>
  <c r="S81" i="38"/>
  <c r="T81" i="38"/>
  <c r="U81" i="38"/>
  <c r="V81" i="38"/>
  <c r="W81" i="38"/>
  <c r="E82" i="38"/>
  <c r="F82" i="38"/>
  <c r="G82" i="38"/>
  <c r="H82" i="38"/>
  <c r="I82" i="38"/>
  <c r="J82" i="38"/>
  <c r="K82" i="38"/>
  <c r="L82" i="38"/>
  <c r="M82" i="38"/>
  <c r="N82" i="38"/>
  <c r="O82" i="38"/>
  <c r="P82" i="38"/>
  <c r="Q82" i="38"/>
  <c r="R82" i="38"/>
  <c r="S82" i="38"/>
  <c r="T82" i="38"/>
  <c r="U82" i="38"/>
  <c r="V82" i="38"/>
  <c r="W82" i="38"/>
  <c r="E83" i="38"/>
  <c r="F83" i="38"/>
  <c r="G83" i="38"/>
  <c r="H83" i="38"/>
  <c r="I83" i="38"/>
  <c r="J83" i="38"/>
  <c r="K83" i="38"/>
  <c r="L83" i="38"/>
  <c r="M83" i="38"/>
  <c r="N83" i="38"/>
  <c r="O83" i="38"/>
  <c r="P83" i="38"/>
  <c r="Q83" i="38"/>
  <c r="R83" i="38"/>
  <c r="S83" i="38"/>
  <c r="T83" i="38"/>
  <c r="U83" i="38"/>
  <c r="V83" i="38"/>
  <c r="W83" i="38"/>
  <c r="E84" i="38"/>
  <c r="F84" i="38"/>
  <c r="G84" i="38"/>
  <c r="H84" i="38"/>
  <c r="I84" i="38"/>
  <c r="J84" i="38"/>
  <c r="K84" i="38"/>
  <c r="L84" i="38"/>
  <c r="M84" i="38"/>
  <c r="N84" i="38"/>
  <c r="O84" i="38"/>
  <c r="P84" i="38"/>
  <c r="Q84" i="38"/>
  <c r="R84" i="38"/>
  <c r="S84" i="38"/>
  <c r="T84" i="38"/>
  <c r="U84" i="38"/>
  <c r="V84" i="38"/>
  <c r="W84" i="38"/>
  <c r="E9" i="38"/>
  <c r="F9" i="38"/>
  <c r="G9" i="38"/>
  <c r="H9" i="38"/>
  <c r="I9" i="38"/>
  <c r="J9" i="38"/>
  <c r="K9" i="38"/>
  <c r="L9" i="38"/>
  <c r="M9" i="38"/>
  <c r="N9" i="38"/>
  <c r="O9" i="38"/>
  <c r="P9" i="38"/>
  <c r="Q9" i="38"/>
  <c r="R9" i="38"/>
  <c r="S9" i="38"/>
  <c r="T9" i="38"/>
  <c r="U9" i="38"/>
  <c r="V9" i="38"/>
  <c r="W9" i="38"/>
  <c r="E10" i="38"/>
  <c r="F10" i="38"/>
  <c r="G10" i="38"/>
  <c r="H10" i="38"/>
  <c r="I10" i="38"/>
  <c r="J10" i="38"/>
  <c r="K10" i="38"/>
  <c r="L10" i="38"/>
  <c r="M10" i="38"/>
  <c r="N10" i="38"/>
  <c r="O10" i="38"/>
  <c r="P10" i="38"/>
  <c r="Q10" i="38"/>
  <c r="R10" i="38"/>
  <c r="S10" i="38"/>
  <c r="T10" i="38"/>
  <c r="U10" i="38"/>
  <c r="V10" i="38"/>
  <c r="W10" i="38"/>
  <c r="E11" i="38"/>
  <c r="F11" i="38"/>
  <c r="G11" i="38"/>
  <c r="H11" i="38"/>
  <c r="I11" i="38"/>
  <c r="J11" i="38"/>
  <c r="K11" i="38"/>
  <c r="L11" i="38"/>
  <c r="M11" i="38"/>
  <c r="N11" i="38"/>
  <c r="O11" i="38"/>
  <c r="P11" i="38"/>
  <c r="Q11" i="38"/>
  <c r="R11" i="38"/>
  <c r="S11" i="38"/>
  <c r="T11" i="38"/>
  <c r="U11" i="38"/>
  <c r="V11" i="38"/>
  <c r="W11" i="38"/>
  <c r="E12" i="38"/>
  <c r="F12" i="38"/>
  <c r="G12" i="38"/>
  <c r="H12" i="38"/>
  <c r="I12" i="38"/>
  <c r="J12" i="38"/>
  <c r="K12" i="38"/>
  <c r="L12" i="38"/>
  <c r="M12" i="38"/>
  <c r="N12" i="38"/>
  <c r="O12" i="38"/>
  <c r="P12" i="38"/>
  <c r="Q12" i="38"/>
  <c r="R12" i="38"/>
  <c r="S12" i="38"/>
  <c r="T12" i="38"/>
  <c r="U12" i="38"/>
  <c r="V12" i="38"/>
  <c r="W12" i="38"/>
  <c r="E13" i="38"/>
  <c r="F13" i="38"/>
  <c r="G13" i="38"/>
  <c r="H13" i="38"/>
  <c r="I13" i="38"/>
  <c r="J13" i="38"/>
  <c r="K13" i="38"/>
  <c r="L13" i="38"/>
  <c r="M13" i="38"/>
  <c r="N13" i="38"/>
  <c r="O13" i="38"/>
  <c r="P13" i="38"/>
  <c r="Q13" i="38"/>
  <c r="R13" i="38"/>
  <c r="S13" i="38"/>
  <c r="T13" i="38"/>
  <c r="U13" i="38"/>
  <c r="V13" i="38"/>
  <c r="W13" i="38"/>
  <c r="E14" i="38"/>
  <c r="F14" i="38"/>
  <c r="G14" i="38"/>
  <c r="H14" i="38"/>
  <c r="I14" i="38"/>
  <c r="J14" i="38"/>
  <c r="K14" i="38"/>
  <c r="L14" i="38"/>
  <c r="M14" i="38"/>
  <c r="N14" i="38"/>
  <c r="O14" i="38"/>
  <c r="P14" i="38"/>
  <c r="Q14" i="38"/>
  <c r="R14" i="38"/>
  <c r="S14" i="38"/>
  <c r="T14" i="38"/>
  <c r="U14" i="38"/>
  <c r="V14" i="38"/>
  <c r="W14" i="38"/>
  <c r="E15" i="38"/>
  <c r="F15" i="38"/>
  <c r="G15" i="38"/>
  <c r="H15" i="38"/>
  <c r="I15" i="38"/>
  <c r="J15" i="38"/>
  <c r="K15" i="38"/>
  <c r="L15" i="38"/>
  <c r="M15" i="38"/>
  <c r="N15" i="38"/>
  <c r="O15" i="38"/>
  <c r="P15" i="38"/>
  <c r="Q15" i="38"/>
  <c r="R15" i="38"/>
  <c r="S15" i="38"/>
  <c r="T15" i="38"/>
  <c r="U15" i="38"/>
  <c r="V15" i="38"/>
  <c r="W15" i="38"/>
  <c r="E16" i="38"/>
  <c r="F16" i="38"/>
  <c r="G16" i="38"/>
  <c r="H16" i="38"/>
  <c r="I16" i="38"/>
  <c r="J16" i="38"/>
  <c r="K16" i="38"/>
  <c r="L16" i="38"/>
  <c r="M16" i="38"/>
  <c r="N16" i="38"/>
  <c r="O16" i="38"/>
  <c r="P16" i="38"/>
  <c r="Q16" i="38"/>
  <c r="R16" i="38"/>
  <c r="S16" i="38"/>
  <c r="T16" i="38"/>
  <c r="U16" i="38"/>
  <c r="V16" i="38"/>
  <c r="W16" i="38"/>
  <c r="E17" i="38"/>
  <c r="F17" i="38"/>
  <c r="G17" i="38"/>
  <c r="H17" i="38"/>
  <c r="I17" i="38"/>
  <c r="J17" i="38"/>
  <c r="K17" i="38"/>
  <c r="L17" i="38"/>
  <c r="M17" i="38"/>
  <c r="N17" i="38"/>
  <c r="O17" i="38"/>
  <c r="P17" i="38"/>
  <c r="Q17" i="38"/>
  <c r="R17" i="38"/>
  <c r="S17" i="38"/>
  <c r="T17" i="38"/>
  <c r="U17" i="38"/>
  <c r="V17" i="38"/>
  <c r="W17" i="38"/>
  <c r="E18" i="38"/>
  <c r="F18" i="38"/>
  <c r="G18" i="38"/>
  <c r="H18" i="38"/>
  <c r="I18" i="38"/>
  <c r="J18" i="38"/>
  <c r="K18" i="38"/>
  <c r="L18" i="38"/>
  <c r="M18" i="38"/>
  <c r="N18" i="38"/>
  <c r="O18" i="38"/>
  <c r="P18" i="38"/>
  <c r="Q18" i="38"/>
  <c r="R18" i="38"/>
  <c r="S18" i="38"/>
  <c r="T18" i="38"/>
  <c r="U18" i="38"/>
  <c r="V18" i="38"/>
  <c r="W18" i="38"/>
  <c r="E19" i="38"/>
  <c r="F19" i="38"/>
  <c r="G19" i="38"/>
  <c r="H19" i="38"/>
  <c r="I19" i="38"/>
  <c r="J19" i="38"/>
  <c r="K19" i="38"/>
  <c r="L19" i="38"/>
  <c r="M19" i="38"/>
  <c r="N19" i="38"/>
  <c r="O19" i="38"/>
  <c r="P19" i="38"/>
  <c r="Q19" i="38"/>
  <c r="R19" i="38"/>
  <c r="S19" i="38"/>
  <c r="T19" i="38"/>
  <c r="U19" i="38"/>
  <c r="V19" i="38"/>
  <c r="W19" i="38"/>
  <c r="E20" i="38"/>
  <c r="F20" i="38"/>
  <c r="G20" i="38"/>
  <c r="H20" i="38"/>
  <c r="I20" i="38"/>
  <c r="J20" i="38"/>
  <c r="K20" i="38"/>
  <c r="L20" i="38"/>
  <c r="M20" i="38"/>
  <c r="N20" i="38"/>
  <c r="O20" i="38"/>
  <c r="P20" i="38"/>
  <c r="Q20" i="38"/>
  <c r="R20" i="38"/>
  <c r="S20" i="38"/>
  <c r="T20" i="38"/>
  <c r="U20" i="38"/>
  <c r="V20" i="38"/>
  <c r="W20" i="38"/>
  <c r="E21" i="38"/>
  <c r="F21" i="38"/>
  <c r="G21" i="38"/>
  <c r="H21" i="38"/>
  <c r="I21" i="38"/>
  <c r="J21" i="38"/>
  <c r="K21" i="38"/>
  <c r="L21" i="38"/>
  <c r="M21" i="38"/>
  <c r="N21" i="38"/>
  <c r="O21" i="38"/>
  <c r="P21" i="38"/>
  <c r="Q21" i="38"/>
  <c r="R21" i="38"/>
  <c r="S21" i="38"/>
  <c r="T21" i="38"/>
  <c r="U21" i="38"/>
  <c r="V21" i="38"/>
  <c r="W21" i="38"/>
  <c r="V4" i="38"/>
  <c r="W4" i="38"/>
  <c r="V5" i="38"/>
  <c r="W5" i="38"/>
  <c r="V6" i="38"/>
  <c r="W6" i="38"/>
  <c r="V7" i="38"/>
  <c r="W7" i="38"/>
  <c r="V8" i="38"/>
  <c r="W8" i="38"/>
  <c r="F4" i="38"/>
  <c r="G4" i="38"/>
  <c r="H4" i="38"/>
  <c r="I4" i="38"/>
  <c r="J4" i="38"/>
  <c r="K4" i="38"/>
  <c r="L4" i="38"/>
  <c r="M4" i="38"/>
  <c r="N4" i="38"/>
  <c r="O4" i="38"/>
  <c r="P4" i="38"/>
  <c r="Q4" i="38"/>
  <c r="R4" i="38"/>
  <c r="S4" i="38"/>
  <c r="T4" i="38"/>
  <c r="U4" i="38"/>
  <c r="F5" i="38"/>
  <c r="G5" i="38"/>
  <c r="H5" i="38"/>
  <c r="I5" i="38"/>
  <c r="J5" i="38"/>
  <c r="K5" i="38"/>
  <c r="L5" i="38"/>
  <c r="M5" i="38"/>
  <c r="N5" i="38"/>
  <c r="O5" i="38"/>
  <c r="P5" i="38"/>
  <c r="Q5" i="38"/>
  <c r="R5" i="38"/>
  <c r="S5" i="38"/>
  <c r="T5" i="38"/>
  <c r="U5" i="38"/>
  <c r="F6" i="38"/>
  <c r="G6" i="38"/>
  <c r="H6" i="38"/>
  <c r="I6" i="38"/>
  <c r="J6" i="38"/>
  <c r="K6" i="38"/>
  <c r="L6" i="38"/>
  <c r="M6" i="38"/>
  <c r="N6" i="38"/>
  <c r="O6" i="38"/>
  <c r="P6" i="38"/>
  <c r="Q6" i="38"/>
  <c r="R6" i="38"/>
  <c r="S6" i="38"/>
  <c r="T6" i="38"/>
  <c r="U6" i="38"/>
  <c r="F7" i="38"/>
  <c r="G7" i="38"/>
  <c r="H7" i="38"/>
  <c r="I7" i="38"/>
  <c r="J7" i="38"/>
  <c r="K7" i="38"/>
  <c r="L7" i="38"/>
  <c r="M7" i="38"/>
  <c r="N7" i="38"/>
  <c r="O7" i="38"/>
  <c r="P7" i="38"/>
  <c r="Q7" i="38"/>
  <c r="R7" i="38"/>
  <c r="S7" i="38"/>
  <c r="T7" i="38"/>
  <c r="U7" i="38"/>
  <c r="F8" i="38"/>
  <c r="G8" i="38"/>
  <c r="H8" i="38"/>
  <c r="I8" i="38"/>
  <c r="J8" i="38"/>
  <c r="K8" i="38"/>
  <c r="L8" i="38"/>
  <c r="M8" i="38"/>
  <c r="N8" i="38"/>
  <c r="O8" i="38"/>
  <c r="P8" i="38"/>
  <c r="Q8" i="38"/>
  <c r="R8" i="38"/>
  <c r="S8" i="38"/>
  <c r="T8" i="38"/>
  <c r="U8" i="38"/>
  <c r="E5" i="38"/>
  <c r="E6" i="38"/>
  <c r="E7" i="38"/>
  <c r="E8" i="38"/>
  <c r="E4" i="38"/>
  <c r="X9" i="41"/>
  <c r="X8" i="41"/>
  <c r="Z8" i="41"/>
  <c r="D60" i="16"/>
  <c r="E60" i="16"/>
  <c r="D61" i="16"/>
  <c r="E61" i="16"/>
  <c r="C61" i="16"/>
  <c r="C60" i="16"/>
  <c r="D45" i="16"/>
  <c r="E45" i="16"/>
  <c r="D46" i="16"/>
  <c r="E46" i="16"/>
  <c r="C46" i="16"/>
  <c r="C45" i="16"/>
  <c r="C31" i="16"/>
  <c r="D30" i="16"/>
  <c r="E30" i="16"/>
  <c r="D31" i="16"/>
  <c r="E31" i="16"/>
  <c r="C30" i="16"/>
  <c r="D15" i="16"/>
  <c r="E15" i="16"/>
  <c r="D16" i="16"/>
  <c r="E16" i="16"/>
  <c r="C16" i="16"/>
  <c r="C15" i="16"/>
  <c r="B15" i="16"/>
  <c r="Y8" i="41"/>
  <c r="H332" i="35"/>
  <c r="H333" i="35"/>
  <c r="H334" i="35"/>
  <c r="H335" i="35"/>
  <c r="H327" i="35"/>
  <c r="H322" i="35"/>
  <c r="H282" i="35"/>
  <c r="O282" i="35"/>
  <c r="P282" i="35"/>
  <c r="Q282" i="35"/>
  <c r="H255" i="35"/>
  <c r="H256" i="35"/>
  <c r="H257" i="35"/>
  <c r="P257" i="35"/>
  <c r="H258" i="35"/>
  <c r="P258" i="35"/>
  <c r="H259" i="35"/>
  <c r="H260" i="35"/>
  <c r="H261" i="35"/>
  <c r="P261" i="35"/>
  <c r="H262" i="35"/>
  <c r="P262" i="35"/>
  <c r="H263" i="35"/>
  <c r="H264" i="35"/>
  <c r="H265" i="35"/>
  <c r="P265" i="35"/>
  <c r="H248" i="35"/>
  <c r="H249" i="35"/>
  <c r="H114" i="35"/>
  <c r="H146" i="35"/>
  <c r="H147" i="35"/>
  <c r="H148" i="35"/>
  <c r="H149" i="35"/>
  <c r="P149" i="35"/>
  <c r="H150" i="35"/>
  <c r="H151" i="35"/>
  <c r="H152" i="35"/>
  <c r="P152" i="35"/>
  <c r="H153" i="35"/>
  <c r="P153" i="35"/>
  <c r="H154" i="35"/>
  <c r="H155" i="35"/>
  <c r="H156" i="35"/>
  <c r="P156" i="35"/>
  <c r="H157" i="35"/>
  <c r="P157" i="35"/>
  <c r="H158" i="35"/>
  <c r="H159" i="35"/>
  <c r="H160" i="35"/>
  <c r="P160" i="35"/>
  <c r="H190" i="35"/>
  <c r="H224" i="35"/>
  <c r="H225" i="35"/>
  <c r="H226" i="35"/>
  <c r="P226" i="35"/>
  <c r="H219" i="35"/>
  <c r="H220" i="35"/>
  <c r="H221" i="35"/>
  <c r="H222" i="35"/>
  <c r="H223" i="35"/>
  <c r="H236" i="35"/>
  <c r="H237" i="35"/>
  <c r="H238" i="35"/>
  <c r="H239" i="35"/>
  <c r="H240" i="35"/>
  <c r="H241" i="35"/>
  <c r="H242" i="35"/>
  <c r="H243" i="35"/>
  <c r="H244" i="35"/>
  <c r="H245" i="35"/>
  <c r="H246" i="35"/>
  <c r="H247" i="35"/>
  <c r="H53" i="35"/>
  <c r="H54" i="35"/>
  <c r="H55" i="35"/>
  <c r="H56" i="35"/>
  <c r="P56" i="35"/>
  <c r="H41" i="35"/>
  <c r="H42" i="35"/>
  <c r="H43" i="35"/>
  <c r="O6" i="35"/>
  <c r="P6" i="35"/>
  <c r="Q6" i="35"/>
  <c r="O7" i="35"/>
  <c r="P7" i="35"/>
  <c r="Q7" i="35"/>
  <c r="O8" i="35"/>
  <c r="P8" i="35"/>
  <c r="Q8" i="35"/>
  <c r="O9" i="35"/>
  <c r="P9" i="35"/>
  <c r="Q9" i="35"/>
  <c r="O10" i="35"/>
  <c r="P10" i="35"/>
  <c r="Q10" i="35"/>
  <c r="O11" i="35"/>
  <c r="P11" i="35"/>
  <c r="Q11" i="35"/>
  <c r="O12" i="35"/>
  <c r="P12" i="35"/>
  <c r="Q12" i="35"/>
  <c r="O13" i="35"/>
  <c r="P13" i="35"/>
  <c r="Q13" i="35"/>
  <c r="O14" i="35"/>
  <c r="P14" i="35"/>
  <c r="Q14" i="35"/>
  <c r="O15" i="35"/>
  <c r="P15" i="35"/>
  <c r="Q15" i="35"/>
  <c r="O16" i="35"/>
  <c r="P16" i="35"/>
  <c r="Q16" i="35"/>
  <c r="O19" i="35"/>
  <c r="P19" i="35"/>
  <c r="Q19" i="35"/>
  <c r="O20" i="35"/>
  <c r="P20" i="35"/>
  <c r="Q20" i="35"/>
  <c r="O21" i="35"/>
  <c r="P21" i="35"/>
  <c r="Q21" i="35"/>
  <c r="O22" i="35"/>
  <c r="P22" i="35"/>
  <c r="Q22" i="35"/>
  <c r="O23" i="35"/>
  <c r="P23" i="35"/>
  <c r="Q23" i="35"/>
  <c r="O24" i="35"/>
  <c r="P24" i="35"/>
  <c r="Q24" i="35"/>
  <c r="O25" i="35"/>
  <c r="P25" i="35"/>
  <c r="Q25" i="35"/>
  <c r="O26" i="35"/>
  <c r="P26" i="35"/>
  <c r="Q26" i="35"/>
  <c r="O27" i="35"/>
  <c r="P27" i="35"/>
  <c r="Q27" i="35"/>
  <c r="O28" i="35"/>
  <c r="P28" i="35"/>
  <c r="Q28" i="35"/>
  <c r="O29" i="35"/>
  <c r="P29" i="35"/>
  <c r="Q29" i="35"/>
  <c r="O31" i="35"/>
  <c r="P31" i="35"/>
  <c r="Q31" i="35"/>
  <c r="O32" i="35"/>
  <c r="P32" i="35"/>
  <c r="Q32" i="35"/>
  <c r="O33" i="35"/>
  <c r="P33" i="35"/>
  <c r="Q33" i="35"/>
  <c r="O34" i="35"/>
  <c r="P34" i="35"/>
  <c r="Q34" i="35"/>
  <c r="O35" i="35"/>
  <c r="P35" i="35"/>
  <c r="Q35" i="35"/>
  <c r="O36" i="35"/>
  <c r="P36" i="35"/>
  <c r="Q36" i="35"/>
  <c r="O37" i="35"/>
  <c r="P37" i="35"/>
  <c r="Q37" i="35"/>
  <c r="O38" i="35"/>
  <c r="P38" i="35"/>
  <c r="Q38" i="35"/>
  <c r="O39" i="35"/>
  <c r="P39" i="35"/>
  <c r="Q39" i="35"/>
  <c r="O40" i="35"/>
  <c r="P40" i="35"/>
  <c r="Q40" i="35"/>
  <c r="O41" i="35"/>
  <c r="P41" i="35"/>
  <c r="Q41" i="35"/>
  <c r="O42" i="35"/>
  <c r="P42" i="35"/>
  <c r="Q42" i="35"/>
  <c r="O43" i="35"/>
  <c r="P43" i="35"/>
  <c r="Q43" i="35"/>
  <c r="O44" i="35"/>
  <c r="P44" i="35"/>
  <c r="Q44" i="35"/>
  <c r="O45" i="35"/>
  <c r="P45" i="35"/>
  <c r="Q45" i="35"/>
  <c r="O46" i="35"/>
  <c r="P46" i="35"/>
  <c r="Q46" i="35"/>
  <c r="O47" i="35"/>
  <c r="P47" i="35"/>
  <c r="Q47" i="35"/>
  <c r="O48" i="35"/>
  <c r="P48" i="35"/>
  <c r="Q48" i="35"/>
  <c r="O49" i="35"/>
  <c r="P49" i="35"/>
  <c r="Q49" i="35"/>
  <c r="O50" i="35"/>
  <c r="P50" i="35"/>
  <c r="Q50" i="35"/>
  <c r="O51" i="35"/>
  <c r="P51" i="35"/>
  <c r="Q51" i="35"/>
  <c r="O52" i="35"/>
  <c r="P52" i="35"/>
  <c r="Q52" i="35"/>
  <c r="O53" i="35"/>
  <c r="P53" i="35"/>
  <c r="Q53" i="35"/>
  <c r="O54" i="35"/>
  <c r="P54" i="35"/>
  <c r="Q54" i="35"/>
  <c r="O55" i="35"/>
  <c r="P55" i="35"/>
  <c r="Q55" i="35"/>
  <c r="O56" i="35"/>
  <c r="Q56" i="35"/>
  <c r="O57" i="35"/>
  <c r="P57" i="35"/>
  <c r="Q57" i="35"/>
  <c r="O58" i="35"/>
  <c r="P58" i="35"/>
  <c r="Q58" i="35"/>
  <c r="O59" i="35"/>
  <c r="P59" i="35"/>
  <c r="Q59" i="35"/>
  <c r="O60" i="35"/>
  <c r="P60" i="35"/>
  <c r="Q60" i="35"/>
  <c r="O61" i="35"/>
  <c r="P61" i="35"/>
  <c r="Q61" i="35"/>
  <c r="O62" i="35"/>
  <c r="P62" i="35"/>
  <c r="Q62" i="35"/>
  <c r="O63" i="35"/>
  <c r="P63" i="35"/>
  <c r="Q63" i="35"/>
  <c r="O64" i="35"/>
  <c r="P64" i="35"/>
  <c r="Q64" i="35"/>
  <c r="O65" i="35"/>
  <c r="P65" i="35"/>
  <c r="Q65" i="35"/>
  <c r="O66" i="35"/>
  <c r="P66" i="35"/>
  <c r="Q66" i="35"/>
  <c r="O67" i="35"/>
  <c r="P67" i="35"/>
  <c r="Q67" i="35"/>
  <c r="O68" i="35"/>
  <c r="P68" i="35"/>
  <c r="Q68" i="35"/>
  <c r="O69" i="35"/>
  <c r="P69" i="35"/>
  <c r="Q69" i="35"/>
  <c r="O70" i="35"/>
  <c r="P70" i="35"/>
  <c r="Q70" i="35"/>
  <c r="O71" i="35"/>
  <c r="P71" i="35"/>
  <c r="Q71" i="35"/>
  <c r="O72" i="35"/>
  <c r="P72" i="35"/>
  <c r="Q72" i="35"/>
  <c r="O73" i="35"/>
  <c r="P73" i="35"/>
  <c r="Q73" i="35"/>
  <c r="O74" i="35"/>
  <c r="P74" i="35"/>
  <c r="Q74" i="35"/>
  <c r="O75" i="35"/>
  <c r="P75" i="35"/>
  <c r="Q75" i="35"/>
  <c r="O76" i="35"/>
  <c r="P76" i="35"/>
  <c r="Q76" i="35"/>
  <c r="O77" i="35"/>
  <c r="P77" i="35"/>
  <c r="Q77" i="35"/>
  <c r="O79" i="35"/>
  <c r="P79" i="35"/>
  <c r="Q79" i="35"/>
  <c r="O80" i="35"/>
  <c r="P80" i="35"/>
  <c r="Q80" i="35"/>
  <c r="O81" i="35"/>
  <c r="P81" i="35"/>
  <c r="Q81" i="35"/>
  <c r="O82" i="35"/>
  <c r="P82" i="35"/>
  <c r="Q82" i="35"/>
  <c r="O83" i="35"/>
  <c r="P83" i="35"/>
  <c r="Q83" i="35"/>
  <c r="O84" i="35"/>
  <c r="P84" i="35"/>
  <c r="Q84" i="35"/>
  <c r="O85" i="35"/>
  <c r="P85" i="35"/>
  <c r="Q85" i="35"/>
  <c r="O86" i="35"/>
  <c r="P86" i="35"/>
  <c r="Q86" i="35"/>
  <c r="O87" i="35"/>
  <c r="P87" i="35"/>
  <c r="Q87" i="35"/>
  <c r="O88" i="35"/>
  <c r="P88" i="35"/>
  <c r="Q88" i="35"/>
  <c r="O89" i="35"/>
  <c r="P89" i="35"/>
  <c r="Q89" i="35"/>
  <c r="O90" i="35"/>
  <c r="P90" i="35"/>
  <c r="Q90" i="35"/>
  <c r="O91" i="35"/>
  <c r="P91" i="35"/>
  <c r="Q91" i="35"/>
  <c r="O92" i="35"/>
  <c r="P92" i="35"/>
  <c r="Q92" i="35"/>
  <c r="O93" i="35"/>
  <c r="P93" i="35"/>
  <c r="Q93" i="35"/>
  <c r="O94" i="35"/>
  <c r="P94" i="35"/>
  <c r="Q94" i="35"/>
  <c r="O95" i="35"/>
  <c r="P95" i="35"/>
  <c r="Q95" i="35"/>
  <c r="O96" i="35"/>
  <c r="P96" i="35"/>
  <c r="Q96" i="35"/>
  <c r="O97" i="35"/>
  <c r="P97" i="35"/>
  <c r="Q97" i="35"/>
  <c r="O98" i="35"/>
  <c r="P98" i="35"/>
  <c r="Q98" i="35"/>
  <c r="O99" i="35"/>
  <c r="P99" i="35"/>
  <c r="Q99" i="35"/>
  <c r="O100" i="35"/>
  <c r="P100" i="35"/>
  <c r="Q100" i="35"/>
  <c r="O101" i="35"/>
  <c r="P101" i="35"/>
  <c r="Q101" i="35"/>
  <c r="O102" i="35"/>
  <c r="P102" i="35"/>
  <c r="Q102" i="35"/>
  <c r="O103" i="35"/>
  <c r="P103" i="35"/>
  <c r="Q103" i="35"/>
  <c r="O104" i="35"/>
  <c r="P104" i="35"/>
  <c r="Q104" i="35"/>
  <c r="O105" i="35"/>
  <c r="P105" i="35"/>
  <c r="Q105" i="35"/>
  <c r="O106" i="35"/>
  <c r="P106" i="35"/>
  <c r="Q106" i="35"/>
  <c r="O107" i="35"/>
  <c r="P107" i="35"/>
  <c r="Q107" i="35"/>
  <c r="O108" i="35"/>
  <c r="P108" i="35"/>
  <c r="Q108" i="35"/>
  <c r="O109" i="35"/>
  <c r="P109" i="35"/>
  <c r="Q109" i="35"/>
  <c r="O110" i="35"/>
  <c r="P110" i="35"/>
  <c r="Q110" i="35"/>
  <c r="O111" i="35"/>
  <c r="P111" i="35"/>
  <c r="Q111" i="35"/>
  <c r="O112" i="35"/>
  <c r="P112" i="35"/>
  <c r="Q112" i="35"/>
  <c r="O113" i="35"/>
  <c r="P113" i="35"/>
  <c r="Q113" i="35"/>
  <c r="O114" i="35"/>
  <c r="P114" i="35"/>
  <c r="Q114" i="35"/>
  <c r="O116" i="35"/>
  <c r="P116" i="35"/>
  <c r="Q116" i="35"/>
  <c r="O118" i="35"/>
  <c r="P118" i="35"/>
  <c r="Q118" i="35"/>
  <c r="O119" i="35"/>
  <c r="P119" i="35"/>
  <c r="Q119" i="35"/>
  <c r="O120" i="35"/>
  <c r="P120" i="35"/>
  <c r="Q120" i="35"/>
  <c r="O121" i="35"/>
  <c r="P121" i="35"/>
  <c r="Q121" i="35"/>
  <c r="O122" i="35"/>
  <c r="P122" i="35"/>
  <c r="Q122" i="35"/>
  <c r="O123" i="35"/>
  <c r="P123" i="35"/>
  <c r="Q123" i="35"/>
  <c r="O124" i="35"/>
  <c r="P124" i="35"/>
  <c r="Q124" i="35"/>
  <c r="O125" i="35"/>
  <c r="P125" i="35"/>
  <c r="Q125" i="35"/>
  <c r="O126" i="35"/>
  <c r="P126" i="35"/>
  <c r="Q126" i="35"/>
  <c r="O127" i="35"/>
  <c r="P127" i="35"/>
  <c r="Q127" i="35"/>
  <c r="O128" i="35"/>
  <c r="P128" i="35"/>
  <c r="Q128" i="35"/>
  <c r="O129" i="35"/>
  <c r="P129" i="35"/>
  <c r="Q129" i="35"/>
  <c r="O130" i="35"/>
  <c r="P130" i="35"/>
  <c r="Q130" i="35"/>
  <c r="O131" i="35"/>
  <c r="P131" i="35"/>
  <c r="Q131" i="35"/>
  <c r="O132" i="35"/>
  <c r="P132" i="35"/>
  <c r="Q132" i="35"/>
  <c r="O134" i="35"/>
  <c r="P134" i="35"/>
  <c r="Q134" i="35"/>
  <c r="O135" i="35"/>
  <c r="P135" i="35"/>
  <c r="Q135" i="35"/>
  <c r="O136" i="35"/>
  <c r="P136" i="35"/>
  <c r="Q136" i="35"/>
  <c r="O137" i="35"/>
  <c r="P137" i="35"/>
  <c r="Q137" i="35"/>
  <c r="O138" i="35"/>
  <c r="P138" i="35"/>
  <c r="Q138" i="35"/>
  <c r="O141" i="35"/>
  <c r="P141" i="35"/>
  <c r="Q141" i="35"/>
  <c r="O142" i="35"/>
  <c r="P142" i="35"/>
  <c r="Q142" i="35"/>
  <c r="O145" i="35"/>
  <c r="P145" i="35"/>
  <c r="Q145" i="35"/>
  <c r="O149" i="35"/>
  <c r="Q149" i="35"/>
  <c r="O152" i="35"/>
  <c r="Q152" i="35"/>
  <c r="O153" i="35"/>
  <c r="Q153" i="35"/>
  <c r="O154" i="35"/>
  <c r="P154" i="35"/>
  <c r="Q154" i="35"/>
  <c r="O155" i="35"/>
  <c r="P155" i="35"/>
  <c r="Q155" i="35"/>
  <c r="O156" i="35"/>
  <c r="Q156" i="35"/>
  <c r="O157" i="35"/>
  <c r="Q157" i="35"/>
  <c r="O158" i="35"/>
  <c r="P158" i="35"/>
  <c r="Q158" i="35"/>
  <c r="O159" i="35"/>
  <c r="P159" i="35"/>
  <c r="Q159" i="35"/>
  <c r="O160" i="35"/>
  <c r="Q160" i="35"/>
  <c r="O161" i="35"/>
  <c r="P161" i="35"/>
  <c r="Q161" i="35"/>
  <c r="O162" i="35"/>
  <c r="P162" i="35"/>
  <c r="Q162" i="35"/>
  <c r="O163" i="35"/>
  <c r="P163" i="35"/>
  <c r="Q163" i="35"/>
  <c r="O164" i="35"/>
  <c r="P164" i="35"/>
  <c r="Q164" i="35"/>
  <c r="O165" i="35"/>
  <c r="P165" i="35"/>
  <c r="Q165" i="35"/>
  <c r="O166" i="35"/>
  <c r="P166" i="35"/>
  <c r="Q166" i="35"/>
  <c r="O167" i="35"/>
  <c r="P167" i="35"/>
  <c r="Q167" i="35"/>
  <c r="O168" i="35"/>
  <c r="P168" i="35"/>
  <c r="Q168" i="35"/>
  <c r="O169" i="35"/>
  <c r="P169" i="35"/>
  <c r="Q169" i="35"/>
  <c r="O170" i="35"/>
  <c r="P170" i="35"/>
  <c r="Q170" i="35"/>
  <c r="O171" i="35"/>
  <c r="P171" i="35"/>
  <c r="Q171" i="35"/>
  <c r="O172" i="35"/>
  <c r="P172" i="35"/>
  <c r="Q172" i="35"/>
  <c r="O174" i="35"/>
  <c r="P174" i="35"/>
  <c r="Q174" i="35"/>
  <c r="O175" i="35"/>
  <c r="P175" i="35"/>
  <c r="Q175" i="35"/>
  <c r="O176" i="35"/>
  <c r="P176" i="35"/>
  <c r="Q176" i="35"/>
  <c r="O180" i="35"/>
  <c r="P180" i="35"/>
  <c r="Q180" i="35"/>
  <c r="O181" i="35"/>
  <c r="P181" i="35"/>
  <c r="Q181" i="35"/>
  <c r="O183" i="35"/>
  <c r="P183" i="35"/>
  <c r="Q183" i="35"/>
  <c r="O184" i="35"/>
  <c r="P184" i="35"/>
  <c r="Q184" i="35"/>
  <c r="O185" i="35"/>
  <c r="P185" i="35"/>
  <c r="Q185" i="35"/>
  <c r="O186" i="35"/>
  <c r="P186" i="35"/>
  <c r="Q186" i="35"/>
  <c r="O187" i="35"/>
  <c r="P187" i="35"/>
  <c r="Q187" i="35"/>
  <c r="O188" i="35"/>
  <c r="P188" i="35"/>
  <c r="Q188" i="35"/>
  <c r="O189" i="35"/>
  <c r="P189" i="35"/>
  <c r="Q189" i="35"/>
  <c r="O190" i="35"/>
  <c r="P190" i="35"/>
  <c r="Q190" i="35"/>
  <c r="O191" i="35"/>
  <c r="P191" i="35"/>
  <c r="Q191" i="35"/>
  <c r="O192" i="35"/>
  <c r="P192" i="35"/>
  <c r="Q192" i="35"/>
  <c r="O193" i="35"/>
  <c r="P193" i="35"/>
  <c r="Q193" i="35"/>
  <c r="O195" i="35"/>
  <c r="P195" i="35"/>
  <c r="Q195" i="35"/>
  <c r="O196" i="35"/>
  <c r="P196" i="35"/>
  <c r="Q196" i="35"/>
  <c r="O197" i="35"/>
  <c r="P197" i="35"/>
  <c r="Q197" i="35"/>
  <c r="O198" i="35"/>
  <c r="P198" i="35"/>
  <c r="Q198" i="35"/>
  <c r="O199" i="35"/>
  <c r="P199" i="35"/>
  <c r="Q199" i="35"/>
  <c r="O201" i="35"/>
  <c r="P201" i="35"/>
  <c r="Q201" i="35"/>
  <c r="O202" i="35"/>
  <c r="P202" i="35"/>
  <c r="Q202" i="35"/>
  <c r="O204" i="35"/>
  <c r="P204" i="35"/>
  <c r="Q204" i="35"/>
  <c r="O205" i="35"/>
  <c r="P205" i="35"/>
  <c r="Q205" i="35"/>
  <c r="O207" i="35"/>
  <c r="P207" i="35"/>
  <c r="Q207" i="35"/>
  <c r="O208" i="35"/>
  <c r="P208" i="35"/>
  <c r="Q208" i="35"/>
  <c r="O209" i="35"/>
  <c r="P209" i="35"/>
  <c r="Q209" i="35"/>
  <c r="O212" i="35"/>
  <c r="P212" i="35"/>
  <c r="Q212" i="35"/>
  <c r="O213" i="35"/>
  <c r="P213" i="35"/>
  <c r="Q213" i="35"/>
  <c r="O214" i="35"/>
  <c r="P214" i="35"/>
  <c r="Q214" i="35"/>
  <c r="O215" i="35"/>
  <c r="P215" i="35"/>
  <c r="Q215" i="35"/>
  <c r="O220" i="35"/>
  <c r="P220" i="35"/>
  <c r="Q220" i="35"/>
  <c r="O222" i="35"/>
  <c r="P222" i="35"/>
  <c r="Q222" i="35"/>
  <c r="O223" i="35"/>
  <c r="P223" i="35"/>
  <c r="Q223" i="35"/>
  <c r="O225" i="35"/>
  <c r="P225" i="35"/>
  <c r="Q225" i="35"/>
  <c r="O226" i="35"/>
  <c r="Q226" i="35"/>
  <c r="O227" i="35"/>
  <c r="P227" i="35"/>
  <c r="Q227" i="35"/>
  <c r="O230" i="35"/>
  <c r="P230" i="35"/>
  <c r="Q230" i="35"/>
  <c r="O231" i="35"/>
  <c r="P231" i="35"/>
  <c r="Q231" i="35"/>
  <c r="O233" i="35"/>
  <c r="P233" i="35"/>
  <c r="Q233" i="35"/>
  <c r="O234" i="35"/>
  <c r="P234" i="35"/>
  <c r="Q234" i="35"/>
  <c r="O236" i="35"/>
  <c r="P236" i="35"/>
  <c r="Q236" i="35"/>
  <c r="O237" i="35"/>
  <c r="P237" i="35"/>
  <c r="Q237" i="35"/>
  <c r="O238" i="35"/>
  <c r="P238" i="35"/>
  <c r="Q238" i="35"/>
  <c r="O239" i="35"/>
  <c r="P239" i="35"/>
  <c r="Q239" i="35"/>
  <c r="O240" i="35"/>
  <c r="P240" i="35"/>
  <c r="Q240" i="35"/>
  <c r="O241" i="35"/>
  <c r="P241" i="35"/>
  <c r="Q241" i="35"/>
  <c r="O242" i="35"/>
  <c r="P242" i="35"/>
  <c r="Q242" i="35"/>
  <c r="O243" i="35"/>
  <c r="P243" i="35"/>
  <c r="Q243" i="35"/>
  <c r="O244" i="35"/>
  <c r="P244" i="35"/>
  <c r="Q244" i="35"/>
  <c r="O245" i="35"/>
  <c r="P245" i="35"/>
  <c r="Q245" i="35"/>
  <c r="O246" i="35"/>
  <c r="P246" i="35"/>
  <c r="Q246" i="35"/>
  <c r="O247" i="35"/>
  <c r="P247" i="35"/>
  <c r="Q247" i="35"/>
  <c r="O249" i="35"/>
  <c r="P249" i="35"/>
  <c r="Q249" i="35"/>
  <c r="O250" i="35"/>
  <c r="P250" i="35"/>
  <c r="Q250" i="35"/>
  <c r="O251" i="35"/>
  <c r="P251" i="35"/>
  <c r="Q251" i="35"/>
  <c r="O252" i="35"/>
  <c r="P252" i="35"/>
  <c r="Q252" i="35"/>
  <c r="O253" i="35"/>
  <c r="P253" i="35"/>
  <c r="Q253" i="35"/>
  <c r="O255" i="35"/>
  <c r="P255" i="35"/>
  <c r="Q255" i="35"/>
  <c r="O256" i="35"/>
  <c r="P256" i="35"/>
  <c r="Q256" i="35"/>
  <c r="O257" i="35"/>
  <c r="Q257" i="35"/>
  <c r="O258" i="35"/>
  <c r="Q258" i="35"/>
  <c r="O259" i="35"/>
  <c r="P259" i="35"/>
  <c r="Q259" i="35"/>
  <c r="O260" i="35"/>
  <c r="P260" i="35"/>
  <c r="Q260" i="35"/>
  <c r="O261" i="35"/>
  <c r="Q261" i="35"/>
  <c r="O262" i="35"/>
  <c r="Q262" i="35"/>
  <c r="O263" i="35"/>
  <c r="P263" i="35"/>
  <c r="Q263" i="35"/>
  <c r="O264" i="35"/>
  <c r="P264" i="35"/>
  <c r="Q264" i="35"/>
  <c r="O265" i="35"/>
  <c r="Q265" i="35"/>
  <c r="O266" i="35"/>
  <c r="P266" i="35"/>
  <c r="Q266" i="35"/>
  <c r="O268" i="35"/>
  <c r="P268" i="35"/>
  <c r="Q268" i="35"/>
  <c r="O269" i="35"/>
  <c r="P269" i="35"/>
  <c r="Q269" i="35"/>
  <c r="O270" i="35"/>
  <c r="P270" i="35"/>
  <c r="Q270" i="35"/>
  <c r="O271" i="35"/>
  <c r="P271" i="35"/>
  <c r="Q271" i="35"/>
  <c r="O272" i="35"/>
  <c r="P272" i="35"/>
  <c r="Q272" i="35"/>
  <c r="O273" i="35"/>
  <c r="P273" i="35"/>
  <c r="Q273" i="35"/>
  <c r="O274" i="35"/>
  <c r="P274" i="35"/>
  <c r="Q274" i="35"/>
  <c r="O275" i="35"/>
  <c r="P275" i="35"/>
  <c r="Q275" i="35"/>
  <c r="O276" i="35"/>
  <c r="P276" i="35"/>
  <c r="Q276" i="35"/>
  <c r="O278" i="35"/>
  <c r="P278" i="35"/>
  <c r="Q278" i="35"/>
  <c r="O279" i="35"/>
  <c r="P279" i="35"/>
  <c r="Q279" i="35"/>
  <c r="O280" i="35"/>
  <c r="P280" i="35"/>
  <c r="Q280" i="35"/>
  <c r="O283" i="35"/>
  <c r="P283" i="35"/>
  <c r="Q283" i="35"/>
  <c r="O284" i="35"/>
  <c r="P284" i="35"/>
  <c r="Q284" i="35"/>
  <c r="O285" i="35"/>
  <c r="P285" i="35"/>
  <c r="Q285" i="35"/>
  <c r="O286" i="35"/>
  <c r="P286" i="35"/>
  <c r="Q286" i="35"/>
  <c r="O288" i="35"/>
  <c r="P288" i="35"/>
  <c r="Q288" i="35"/>
  <c r="O289" i="35"/>
  <c r="P289" i="35"/>
  <c r="Q289" i="35"/>
  <c r="O290" i="35"/>
  <c r="P290" i="35"/>
  <c r="Q290" i="35"/>
  <c r="O291" i="35"/>
  <c r="P291" i="35"/>
  <c r="Q291" i="35"/>
  <c r="O293" i="35"/>
  <c r="P293" i="35"/>
  <c r="Q293" i="35"/>
  <c r="O294" i="35"/>
  <c r="P294" i="35"/>
  <c r="Q294" i="35"/>
  <c r="O296" i="35"/>
  <c r="P296" i="35"/>
  <c r="Q296" i="35"/>
  <c r="O297" i="35"/>
  <c r="P297" i="35"/>
  <c r="Q297" i="35"/>
  <c r="O298" i="35"/>
  <c r="P298" i="35"/>
  <c r="Q298" i="35"/>
  <c r="O299" i="35"/>
  <c r="P299" i="35"/>
  <c r="Q299" i="35"/>
  <c r="O300" i="35"/>
  <c r="P300" i="35"/>
  <c r="Q300" i="35"/>
  <c r="O301" i="35"/>
  <c r="P301" i="35"/>
  <c r="Q301" i="35"/>
  <c r="O302" i="35"/>
  <c r="P302" i="35"/>
  <c r="Q302" i="35"/>
  <c r="O303" i="35"/>
  <c r="P303" i="35"/>
  <c r="Q303" i="35"/>
  <c r="O304" i="35"/>
  <c r="P304" i="35"/>
  <c r="Q304" i="35"/>
  <c r="O305" i="35"/>
  <c r="P305" i="35"/>
  <c r="Q305" i="35"/>
  <c r="O306" i="35"/>
  <c r="P306" i="35"/>
  <c r="Q306" i="35"/>
  <c r="O307" i="35"/>
  <c r="P307" i="35"/>
  <c r="Q307" i="35"/>
  <c r="O309" i="35"/>
  <c r="P309" i="35"/>
  <c r="Q309" i="35"/>
  <c r="O312" i="35"/>
  <c r="P312" i="35"/>
  <c r="Q312" i="35"/>
  <c r="O313" i="35"/>
  <c r="P313" i="35"/>
  <c r="Q313" i="35"/>
  <c r="O314" i="35"/>
  <c r="P314" i="35"/>
  <c r="Q314" i="35"/>
  <c r="O315" i="35"/>
  <c r="P315" i="35"/>
  <c r="Q315" i="35"/>
  <c r="O316" i="35"/>
  <c r="P316" i="35"/>
  <c r="Q316" i="35"/>
  <c r="O317" i="35"/>
  <c r="P317" i="35"/>
  <c r="Q317" i="35"/>
  <c r="O318" i="35"/>
  <c r="P318" i="35"/>
  <c r="Q318" i="35"/>
  <c r="O320" i="35"/>
  <c r="P320" i="35"/>
  <c r="Q320" i="35"/>
  <c r="O321" i="35"/>
  <c r="P321" i="35"/>
  <c r="Q321" i="35"/>
  <c r="O323" i="35"/>
  <c r="P323" i="35"/>
  <c r="Q323" i="35"/>
  <c r="O324" i="35"/>
  <c r="P324" i="35"/>
  <c r="Q324" i="35"/>
  <c r="O327" i="35"/>
  <c r="P327" i="35"/>
  <c r="Q327" i="35"/>
  <c r="O328" i="35"/>
  <c r="P328" i="35"/>
  <c r="Q328" i="35"/>
  <c r="O329" i="35"/>
  <c r="P329" i="35"/>
  <c r="Q329" i="35"/>
  <c r="O330" i="35"/>
  <c r="P330" i="35"/>
  <c r="Q330" i="35"/>
  <c r="O332" i="35"/>
  <c r="P332" i="35"/>
  <c r="Q332" i="35"/>
  <c r="O333" i="35"/>
  <c r="P333" i="35"/>
  <c r="Q333" i="35"/>
  <c r="O334" i="35"/>
  <c r="P334" i="35"/>
  <c r="Q334" i="35"/>
  <c r="O335" i="35"/>
  <c r="P335" i="35"/>
  <c r="Q335" i="35"/>
  <c r="O337" i="35"/>
  <c r="P337" i="35"/>
  <c r="Q337" i="35"/>
  <c r="O338" i="35"/>
  <c r="P338" i="35"/>
  <c r="Q338" i="35"/>
  <c r="O339" i="35"/>
  <c r="P339" i="35"/>
  <c r="Q339" i="35"/>
  <c r="O341" i="35"/>
  <c r="P341" i="35"/>
  <c r="Q341" i="35"/>
  <c r="O342" i="35"/>
  <c r="P342" i="35"/>
  <c r="Q342" i="35"/>
  <c r="O343" i="35"/>
  <c r="P343" i="35"/>
  <c r="Q343" i="35"/>
  <c r="O344" i="35"/>
  <c r="P344" i="35"/>
  <c r="Q344" i="35"/>
  <c r="O346" i="35"/>
  <c r="P346" i="35"/>
  <c r="Q346" i="35"/>
  <c r="O347" i="35"/>
  <c r="P347" i="35"/>
  <c r="Q347" i="35"/>
  <c r="O348" i="35"/>
  <c r="P348" i="35"/>
  <c r="Q348" i="35"/>
  <c r="O349" i="35"/>
  <c r="P349" i="35"/>
  <c r="Q349" i="35"/>
  <c r="R67" i="17"/>
  <c r="X67" i="17"/>
  <c r="R66" i="17"/>
  <c r="X66" i="17"/>
  <c r="R65" i="17"/>
  <c r="X65" i="17"/>
  <c r="R64" i="17"/>
  <c r="X64" i="17"/>
  <c r="R63" i="17"/>
  <c r="X63" i="17"/>
  <c r="R62" i="17"/>
  <c r="W62" i="17"/>
  <c r="R61" i="17"/>
  <c r="X61" i="17"/>
  <c r="R60" i="17"/>
  <c r="X60" i="17"/>
  <c r="R59" i="17"/>
  <c r="X59" i="17"/>
  <c r="R58" i="17"/>
  <c r="X58" i="17"/>
  <c r="R57" i="17"/>
  <c r="X57" i="17"/>
  <c r="R56" i="17"/>
  <c r="X56" i="17"/>
  <c r="R55" i="17"/>
  <c r="X55" i="17"/>
  <c r="R54" i="17"/>
  <c r="X54" i="17"/>
  <c r="R50" i="17"/>
  <c r="X50" i="17"/>
  <c r="R49" i="17"/>
  <c r="X49" i="17"/>
  <c r="R48" i="17"/>
  <c r="X48" i="17"/>
  <c r="R47" i="17"/>
  <c r="X47" i="17"/>
  <c r="R46" i="17"/>
  <c r="X46" i="17"/>
  <c r="R45" i="17"/>
  <c r="X45" i="17"/>
  <c r="R44" i="17"/>
  <c r="X44" i="17"/>
  <c r="R43" i="17"/>
  <c r="X43" i="17"/>
  <c r="R42" i="17"/>
  <c r="X42" i="17"/>
  <c r="R41" i="17"/>
  <c r="X41" i="17"/>
  <c r="R40" i="17"/>
  <c r="V40" i="17"/>
  <c r="R39" i="17"/>
  <c r="X39" i="17"/>
  <c r="R38" i="17"/>
  <c r="X38" i="17"/>
  <c r="R37" i="17"/>
  <c r="X37" i="17"/>
  <c r="X33" i="17"/>
  <c r="W33" i="17"/>
  <c r="V33" i="17"/>
  <c r="R33" i="17"/>
  <c r="X32" i="17"/>
  <c r="W32" i="17"/>
  <c r="V32" i="17"/>
  <c r="R32" i="17"/>
  <c r="X31" i="17"/>
  <c r="W31" i="17"/>
  <c r="V31" i="17"/>
  <c r="R31" i="17"/>
  <c r="X30" i="17"/>
  <c r="W30" i="17"/>
  <c r="V30" i="17"/>
  <c r="R30" i="17"/>
  <c r="X29" i="17"/>
  <c r="W29" i="17"/>
  <c r="V29" i="17"/>
  <c r="R29" i="17"/>
  <c r="X28" i="17"/>
  <c r="W28" i="17"/>
  <c r="V28" i="17"/>
  <c r="R28" i="17"/>
  <c r="X27" i="17"/>
  <c r="W27" i="17"/>
  <c r="V27" i="17"/>
  <c r="R27" i="17"/>
  <c r="X26" i="17"/>
  <c r="W26" i="17"/>
  <c r="V26" i="17"/>
  <c r="R26" i="17"/>
  <c r="X25" i="17"/>
  <c r="W25" i="17"/>
  <c r="V25" i="17"/>
  <c r="R25" i="17"/>
  <c r="X24" i="17"/>
  <c r="W24" i="17"/>
  <c r="V24" i="17"/>
  <c r="R24" i="17"/>
  <c r="X23" i="17"/>
  <c r="W23" i="17"/>
  <c r="V23" i="17"/>
  <c r="R23" i="17"/>
  <c r="X22" i="17"/>
  <c r="W22" i="17"/>
  <c r="V22" i="17"/>
  <c r="R22" i="17"/>
  <c r="X21" i="17"/>
  <c r="W21" i="17"/>
  <c r="V21" i="17"/>
  <c r="R21" i="17"/>
  <c r="X20" i="17"/>
  <c r="W20" i="17"/>
  <c r="V20" i="17"/>
  <c r="R20" i="17"/>
  <c r="X16" i="17"/>
  <c r="W16" i="17"/>
  <c r="V16" i="17"/>
  <c r="R16" i="17"/>
  <c r="X15" i="17"/>
  <c r="W15" i="17"/>
  <c r="V15" i="17"/>
  <c r="R15" i="17"/>
  <c r="X14" i="17"/>
  <c r="W14" i="17"/>
  <c r="V14" i="17"/>
  <c r="R14" i="17"/>
  <c r="X13" i="17"/>
  <c r="W13" i="17"/>
  <c r="V13" i="17"/>
  <c r="R13" i="17"/>
  <c r="X12" i="17"/>
  <c r="W12" i="17"/>
  <c r="V12" i="17"/>
  <c r="R12" i="17"/>
  <c r="X11" i="17"/>
  <c r="W11" i="17"/>
  <c r="V11" i="17"/>
  <c r="R11" i="17"/>
  <c r="X10" i="17"/>
  <c r="W10" i="17"/>
  <c r="V10" i="17"/>
  <c r="R10" i="17"/>
  <c r="X9" i="17"/>
  <c r="W9" i="17"/>
  <c r="V9" i="17"/>
  <c r="R9" i="17"/>
  <c r="X8" i="17"/>
  <c r="W8" i="17"/>
  <c r="V8" i="17"/>
  <c r="R8" i="17"/>
  <c r="X7" i="17"/>
  <c r="W7" i="17"/>
  <c r="V7" i="17"/>
  <c r="R7" i="17"/>
  <c r="X6" i="17"/>
  <c r="W6" i="17"/>
  <c r="V6" i="17"/>
  <c r="R6" i="17"/>
  <c r="X5" i="17"/>
  <c r="W5" i="17"/>
  <c r="V5" i="17"/>
  <c r="R5" i="17"/>
  <c r="X4" i="17"/>
  <c r="W4" i="17"/>
  <c r="V4" i="17"/>
  <c r="R4" i="17"/>
  <c r="X3" i="17"/>
  <c r="W3" i="17"/>
  <c r="V3" i="17"/>
  <c r="R3" i="17"/>
  <c r="R63" i="40"/>
  <c r="X63" i="40"/>
  <c r="R62" i="40"/>
  <c r="X62" i="40"/>
  <c r="R61" i="40"/>
  <c r="X61" i="40"/>
  <c r="R60" i="40"/>
  <c r="X60" i="40"/>
  <c r="R59" i="40"/>
  <c r="X59" i="40"/>
  <c r="R58" i="40"/>
  <c r="X58" i="40"/>
  <c r="R57" i="40"/>
  <c r="X57" i="40"/>
  <c r="R56" i="40"/>
  <c r="X56" i="40"/>
  <c r="R55" i="40"/>
  <c r="X55" i="40"/>
  <c r="R54" i="40"/>
  <c r="X54" i="40"/>
  <c r="R53" i="40"/>
  <c r="X53" i="40"/>
  <c r="R52" i="40"/>
  <c r="X52" i="40"/>
  <c r="R51" i="40"/>
  <c r="X51" i="40"/>
  <c r="R47" i="40"/>
  <c r="X47" i="40"/>
  <c r="R46" i="40"/>
  <c r="X46" i="40"/>
  <c r="R45" i="40"/>
  <c r="V45" i="40"/>
  <c r="R44" i="40"/>
  <c r="X44" i="40"/>
  <c r="R43" i="40"/>
  <c r="X43" i="40"/>
  <c r="R42" i="40"/>
  <c r="X42" i="40"/>
  <c r="R41" i="40"/>
  <c r="X41" i="40"/>
  <c r="R40" i="40"/>
  <c r="X40" i="40"/>
  <c r="R39" i="40"/>
  <c r="X39" i="40"/>
  <c r="R38" i="40"/>
  <c r="X38" i="40"/>
  <c r="R37" i="40"/>
  <c r="X37" i="40"/>
  <c r="R36" i="40"/>
  <c r="X36" i="40"/>
  <c r="R35" i="40"/>
  <c r="X35" i="40"/>
  <c r="X31" i="40"/>
  <c r="W31" i="40"/>
  <c r="V31" i="40"/>
  <c r="R31" i="40"/>
  <c r="X30" i="40"/>
  <c r="W30" i="40"/>
  <c r="V30" i="40"/>
  <c r="R30" i="40"/>
  <c r="X29" i="40"/>
  <c r="W29" i="40"/>
  <c r="V29" i="40"/>
  <c r="R29" i="40"/>
  <c r="X28" i="40"/>
  <c r="W28" i="40"/>
  <c r="V28" i="40"/>
  <c r="R28" i="40"/>
  <c r="X27" i="40"/>
  <c r="W27" i="40"/>
  <c r="V27" i="40"/>
  <c r="R27" i="40"/>
  <c r="X26" i="40"/>
  <c r="W26" i="40"/>
  <c r="V26" i="40"/>
  <c r="R26" i="40"/>
  <c r="X25" i="40"/>
  <c r="W25" i="40"/>
  <c r="V25" i="40"/>
  <c r="R25" i="40"/>
  <c r="X24" i="40"/>
  <c r="W24" i="40"/>
  <c r="V24" i="40"/>
  <c r="R24" i="40"/>
  <c r="X23" i="40"/>
  <c r="W23" i="40"/>
  <c r="V23" i="40"/>
  <c r="R23" i="40"/>
  <c r="X22" i="40"/>
  <c r="W22" i="40"/>
  <c r="V22" i="40"/>
  <c r="R22" i="40"/>
  <c r="X21" i="40"/>
  <c r="W21" i="40"/>
  <c r="V21" i="40"/>
  <c r="R21" i="40"/>
  <c r="X20" i="40"/>
  <c r="W20" i="40"/>
  <c r="V20" i="40"/>
  <c r="R20" i="40"/>
  <c r="X19" i="40"/>
  <c r="W19" i="40"/>
  <c r="V19" i="40"/>
  <c r="R19" i="40"/>
  <c r="X15" i="40"/>
  <c r="W15" i="40"/>
  <c r="V15" i="40"/>
  <c r="R15" i="40"/>
  <c r="X14" i="40"/>
  <c r="W14" i="40"/>
  <c r="V14" i="40"/>
  <c r="R14" i="40"/>
  <c r="X13" i="40"/>
  <c r="W13" i="40"/>
  <c r="V13" i="40"/>
  <c r="R13" i="40"/>
  <c r="X12" i="40"/>
  <c r="W12" i="40"/>
  <c r="V12" i="40"/>
  <c r="R12" i="40"/>
  <c r="X11" i="40"/>
  <c r="W11" i="40"/>
  <c r="V11" i="40"/>
  <c r="R11" i="40"/>
  <c r="X10" i="40"/>
  <c r="W10" i="40"/>
  <c r="V10" i="40"/>
  <c r="R10" i="40"/>
  <c r="X9" i="40"/>
  <c r="W9" i="40"/>
  <c r="V9" i="40"/>
  <c r="R9" i="40"/>
  <c r="X8" i="40"/>
  <c r="W8" i="40"/>
  <c r="V8" i="40"/>
  <c r="R8" i="40"/>
  <c r="X7" i="40"/>
  <c r="W7" i="40"/>
  <c r="V7" i="40"/>
  <c r="R7" i="40"/>
  <c r="X6" i="40"/>
  <c r="W6" i="40"/>
  <c r="V6" i="40"/>
  <c r="R6" i="40"/>
  <c r="X5" i="40"/>
  <c r="W5" i="40"/>
  <c r="V5" i="40"/>
  <c r="R5" i="40"/>
  <c r="X4" i="40"/>
  <c r="W4" i="40"/>
  <c r="V4" i="40"/>
  <c r="R4" i="40"/>
  <c r="X3" i="40"/>
  <c r="W3" i="40"/>
  <c r="V3" i="40"/>
  <c r="R3" i="40"/>
  <c r="V59" i="17"/>
  <c r="V65" i="17"/>
  <c r="W59" i="17"/>
  <c r="W65" i="17"/>
  <c r="X62" i="17"/>
  <c r="V56" i="17"/>
  <c r="V62" i="17"/>
  <c r="W56" i="17"/>
  <c r="V54" i="17"/>
  <c r="V57" i="17"/>
  <c r="V60" i="17"/>
  <c r="V63" i="17"/>
  <c r="V66" i="17"/>
  <c r="W54" i="17"/>
  <c r="W57" i="17"/>
  <c r="W60" i="17"/>
  <c r="W63" i="17"/>
  <c r="W66" i="17"/>
  <c r="V55" i="17"/>
  <c r="V58" i="17"/>
  <c r="V61" i="17"/>
  <c r="V64" i="17"/>
  <c r="V67" i="17"/>
  <c r="W55" i="17"/>
  <c r="W58" i="17"/>
  <c r="W61" i="17"/>
  <c r="W64" i="17"/>
  <c r="W67" i="17"/>
  <c r="V39" i="17"/>
  <c r="V42" i="17"/>
  <c r="V48" i="17"/>
  <c r="W39" i="17"/>
  <c r="W42" i="17"/>
  <c r="W48" i="17"/>
  <c r="V37" i="17"/>
  <c r="V43" i="17"/>
  <c r="V49" i="17"/>
  <c r="W40" i="17"/>
  <c r="W46" i="17"/>
  <c r="X40" i="17"/>
  <c r="V45" i="17"/>
  <c r="W45" i="17"/>
  <c r="V46" i="17"/>
  <c r="W37" i="17"/>
  <c r="W43" i="17"/>
  <c r="W49" i="17"/>
  <c r="V38" i="17"/>
  <c r="V41" i="17"/>
  <c r="V44" i="17"/>
  <c r="V47" i="17"/>
  <c r="V50" i="17"/>
  <c r="W38" i="17"/>
  <c r="W41" i="17"/>
  <c r="W44" i="17"/>
  <c r="W47" i="17"/>
  <c r="W50" i="17"/>
  <c r="V52" i="40"/>
  <c r="W61" i="40"/>
  <c r="V55" i="40"/>
  <c r="V58" i="40"/>
  <c r="V61" i="40"/>
  <c r="W52" i="40"/>
  <c r="W55" i="40"/>
  <c r="W58" i="40"/>
  <c r="V53" i="40"/>
  <c r="V56" i="40"/>
  <c r="V59" i="40"/>
  <c r="V62" i="40"/>
  <c r="W53" i="40"/>
  <c r="W56" i="40"/>
  <c r="W59" i="40"/>
  <c r="W62" i="40"/>
  <c r="V51" i="40"/>
  <c r="V54" i="40"/>
  <c r="V57" i="40"/>
  <c r="V60" i="40"/>
  <c r="V63" i="40"/>
  <c r="W51" i="40"/>
  <c r="W54" i="40"/>
  <c r="W57" i="40"/>
  <c r="W60" i="40"/>
  <c r="W63" i="40"/>
  <c r="V39" i="40"/>
  <c r="V42" i="40"/>
  <c r="W36" i="40"/>
  <c r="W39" i="40"/>
  <c r="W45" i="40"/>
  <c r="X45" i="40"/>
  <c r="V37" i="40"/>
  <c r="W43" i="40"/>
  <c r="V36" i="40"/>
  <c r="W42" i="40"/>
  <c r="V40" i="40"/>
  <c r="V43" i="40"/>
  <c r="V46" i="40"/>
  <c r="W37" i="40"/>
  <c r="W40" i="40"/>
  <c r="W46" i="40"/>
  <c r="V35" i="40"/>
  <c r="V38" i="40"/>
  <c r="V41" i="40"/>
  <c r="V44" i="40"/>
  <c r="V47" i="40"/>
  <c r="W35" i="40"/>
  <c r="W38" i="40"/>
  <c r="W41" i="40"/>
  <c r="W44" i="40"/>
  <c r="W47" i="40"/>
  <c r="H4" i="35"/>
  <c r="H5" i="35"/>
  <c r="H6" i="35"/>
  <c r="H7" i="35"/>
  <c r="H8" i="35"/>
  <c r="H9" i="35"/>
  <c r="H10" i="35"/>
  <c r="H11" i="35"/>
  <c r="H12" i="35"/>
  <c r="H13" i="35"/>
  <c r="H14" i="35"/>
  <c r="H15" i="35"/>
  <c r="H16" i="35"/>
  <c r="H17" i="35"/>
  <c r="H19" i="35"/>
  <c r="H20" i="35"/>
  <c r="H21" i="35"/>
  <c r="H22" i="35"/>
  <c r="H23" i="35"/>
  <c r="H24" i="35"/>
  <c r="H25" i="35"/>
  <c r="H26" i="35"/>
  <c r="H27" i="35"/>
  <c r="H28" i="35"/>
  <c r="H29" i="35"/>
  <c r="H30" i="35"/>
  <c r="H31" i="35"/>
  <c r="H32" i="35"/>
  <c r="H33" i="35"/>
  <c r="H34" i="35"/>
  <c r="H35" i="35"/>
  <c r="H36" i="35"/>
  <c r="H37" i="35"/>
  <c r="H38" i="35"/>
  <c r="H39" i="35"/>
  <c r="H40" i="35"/>
  <c r="H44" i="35"/>
  <c r="H45" i="35"/>
  <c r="H46" i="35"/>
  <c r="H47" i="35"/>
  <c r="H48" i="35"/>
  <c r="H49" i="35"/>
  <c r="H50" i="35"/>
  <c r="H51" i="35"/>
  <c r="H52"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27" i="35"/>
  <c r="H229" i="35"/>
  <c r="H230" i="35"/>
  <c r="H231" i="35"/>
  <c r="H232" i="35"/>
  <c r="H233" i="35"/>
  <c r="H234" i="35"/>
  <c r="H235" i="35"/>
  <c r="H250" i="35"/>
  <c r="H251" i="35"/>
  <c r="H252" i="35"/>
  <c r="H253" i="35"/>
  <c r="H254" i="35"/>
  <c r="H266" i="35"/>
  <c r="H268" i="35"/>
  <c r="H269" i="35"/>
  <c r="H270" i="35"/>
  <c r="H271" i="35"/>
  <c r="H272" i="35"/>
  <c r="H273" i="35"/>
  <c r="H274" i="35"/>
  <c r="H275" i="35"/>
  <c r="H276" i="35"/>
  <c r="H277" i="35"/>
  <c r="H278" i="35"/>
  <c r="H279" i="35"/>
  <c r="H280" i="35"/>
  <c r="H281" i="35"/>
  <c r="H283" i="35"/>
  <c r="H284" i="35"/>
  <c r="H285" i="35"/>
  <c r="H286" i="35"/>
  <c r="H287" i="35"/>
  <c r="H288" i="35"/>
  <c r="H289" i="35"/>
  <c r="H290" i="35"/>
  <c r="H291" i="35"/>
  <c r="H292" i="35"/>
  <c r="H293" i="35"/>
  <c r="H294" i="35"/>
  <c r="H295" i="35"/>
  <c r="H296" i="35"/>
  <c r="H297" i="35"/>
  <c r="H298" i="35"/>
  <c r="H299" i="35"/>
  <c r="H300" i="35"/>
  <c r="H301" i="35"/>
  <c r="H302" i="35"/>
  <c r="H303" i="35"/>
  <c r="H305" i="35"/>
  <c r="H306" i="35"/>
  <c r="H307" i="35"/>
  <c r="H308" i="35"/>
  <c r="H309" i="35"/>
  <c r="H310" i="35"/>
  <c r="H311" i="35"/>
  <c r="H312" i="35"/>
  <c r="H313" i="35"/>
  <c r="H314" i="35"/>
  <c r="H315" i="35"/>
  <c r="H316" i="35"/>
  <c r="H317" i="35"/>
  <c r="H318" i="35"/>
  <c r="H319" i="35"/>
  <c r="H320" i="35"/>
  <c r="H321" i="35"/>
  <c r="H323" i="35"/>
  <c r="H324" i="35"/>
  <c r="H325" i="35"/>
  <c r="H326" i="35"/>
  <c r="H328" i="35"/>
  <c r="H329" i="35"/>
  <c r="H330" i="35"/>
  <c r="H331" i="35"/>
  <c r="H337" i="35"/>
  <c r="H338" i="35"/>
  <c r="H339" i="35"/>
  <c r="H340" i="35"/>
  <c r="H341" i="35"/>
  <c r="H342" i="35"/>
  <c r="H343" i="35"/>
  <c r="H344" i="35"/>
  <c r="H346" i="35"/>
  <c r="H347" i="35"/>
  <c r="H348" i="35"/>
  <c r="H349" i="35"/>
  <c r="P7" i="39"/>
  <c r="O7" i="39"/>
  <c r="N7" i="39"/>
  <c r="M7" i="39"/>
  <c r="L7" i="39"/>
  <c r="K7" i="39"/>
  <c r="J7" i="39"/>
  <c r="I7" i="39"/>
  <c r="H7" i="39"/>
  <c r="G7" i="39"/>
  <c r="F7" i="39"/>
  <c r="E7" i="39"/>
  <c r="D7" i="39"/>
  <c r="C7" i="39"/>
  <c r="B7" i="39"/>
  <c r="P6" i="39"/>
  <c r="O6" i="39"/>
  <c r="L6" i="39"/>
  <c r="K6" i="39"/>
  <c r="H6" i="39"/>
  <c r="G6" i="39"/>
  <c r="D6" i="39"/>
  <c r="C6" i="39"/>
  <c r="N5" i="39"/>
  <c r="J5" i="39"/>
  <c r="F5" i="39"/>
  <c r="B5" i="39"/>
  <c r="O4" i="39"/>
  <c r="K4" i="39"/>
  <c r="G4" i="39"/>
  <c r="C4" i="39"/>
  <c r="E5" i="39"/>
  <c r="I5" i="39"/>
  <c r="M5" i="39"/>
  <c r="W10" i="39"/>
  <c r="W6" i="39"/>
  <c r="X10" i="39"/>
  <c r="X6" i="39"/>
  <c r="W7" i="39"/>
  <c r="X11" i="39"/>
  <c r="X7" i="39"/>
  <c r="W11" i="39"/>
  <c r="H4" i="39"/>
  <c r="Y8" i="39"/>
  <c r="Y4" i="39"/>
  <c r="Z8" i="39"/>
  <c r="Z4" i="39"/>
  <c r="U9" i="39"/>
  <c r="U5" i="39"/>
  <c r="V9" i="39"/>
  <c r="V5" i="39"/>
  <c r="Z10" i="39"/>
  <c r="Z6" i="39"/>
  <c r="Y10" i="39"/>
  <c r="Y6" i="39"/>
  <c r="Z11" i="39"/>
  <c r="Z7" i="39"/>
  <c r="Y11" i="39"/>
  <c r="Y7" i="39"/>
  <c r="D4" i="39"/>
  <c r="P4" i="39"/>
  <c r="M4" i="39"/>
  <c r="C5" i="39"/>
  <c r="G5" i="39"/>
  <c r="K5" i="39"/>
  <c r="O5" i="39"/>
  <c r="X9" i="39"/>
  <c r="X5" i="39"/>
  <c r="W9" i="39"/>
  <c r="W5" i="39"/>
  <c r="E6" i="39"/>
  <c r="I6" i="39"/>
  <c r="M6" i="39"/>
  <c r="X8" i="39"/>
  <c r="X4" i="39"/>
  <c r="W8" i="39"/>
  <c r="W4" i="39"/>
  <c r="L4" i="39"/>
  <c r="E4" i="39"/>
  <c r="I4" i="39"/>
  <c r="B4" i="39"/>
  <c r="F4" i="39"/>
  <c r="J4" i="39"/>
  <c r="N4" i="39"/>
  <c r="V4" i="39"/>
  <c r="U8" i="39"/>
  <c r="U4" i="39"/>
  <c r="V8" i="39"/>
  <c r="D5" i="39"/>
  <c r="H5" i="39"/>
  <c r="L5" i="39"/>
  <c r="P5" i="39"/>
  <c r="Y5" i="39"/>
  <c r="Z9" i="39"/>
  <c r="Z5" i="39"/>
  <c r="Y9" i="39"/>
  <c r="B6" i="39"/>
  <c r="F6" i="39"/>
  <c r="J6" i="39"/>
  <c r="N6" i="39"/>
  <c r="U10" i="39"/>
  <c r="U6" i="39"/>
  <c r="V10" i="39"/>
  <c r="V6" i="39"/>
  <c r="Q7" i="39"/>
  <c r="U11" i="39"/>
  <c r="V11" i="39"/>
  <c r="V7" i="39"/>
  <c r="U7" i="39"/>
  <c r="Q4" i="35"/>
  <c r="O4" i="35"/>
  <c r="P4" i="35"/>
  <c r="AA6" i="39"/>
  <c r="AB6" i="39"/>
  <c r="Q5" i="39"/>
  <c r="AA8" i="39"/>
  <c r="AA11" i="39"/>
  <c r="AA7" i="39"/>
  <c r="AC7" i="39"/>
  <c r="AA10" i="39"/>
  <c r="Q6" i="39"/>
  <c r="Q4" i="39"/>
  <c r="AA5" i="39"/>
  <c r="AB5" i="39"/>
  <c r="AA9" i="39"/>
  <c r="AA4" i="39"/>
  <c r="AD4" i="39"/>
  <c r="AC6" i="39"/>
  <c r="U9" i="35"/>
  <c r="T4" i="35"/>
  <c r="V4" i="35"/>
  <c r="U4" i="35"/>
  <c r="T8" i="35"/>
  <c r="W8" i="35"/>
  <c r="V8" i="35"/>
  <c r="W9" i="35"/>
  <c r="V9" i="35"/>
  <c r="U8" i="35"/>
  <c r="T9" i="35"/>
  <c r="AD6" i="39"/>
  <c r="AB4" i="39"/>
  <c r="AC4" i="39"/>
  <c r="AD5" i="39"/>
  <c r="AC5" i="39"/>
  <c r="X8" i="35"/>
  <c r="Y8" i="35"/>
  <c r="AD7" i="39"/>
  <c r="AB7" i="39"/>
  <c r="X9" i="35"/>
  <c r="Z8" i="35"/>
  <c r="O217" i="29"/>
  <c r="Y217" i="29"/>
  <c r="O216" i="29"/>
  <c r="Y216" i="29"/>
  <c r="O215" i="29"/>
  <c r="Y215" i="29"/>
  <c r="O214" i="29"/>
  <c r="O213" i="29"/>
  <c r="O212" i="29"/>
  <c r="O211" i="29"/>
  <c r="O210" i="29"/>
  <c r="O209" i="29"/>
  <c r="O208" i="29"/>
  <c r="O207" i="29"/>
  <c r="O206" i="29"/>
  <c r="O205" i="29"/>
  <c r="O204" i="29"/>
  <c r="O203" i="29"/>
  <c r="O202" i="29"/>
  <c r="O201" i="29"/>
  <c r="O200" i="29"/>
  <c r="BE199" i="29"/>
  <c r="O199" i="29"/>
  <c r="AD199" i="29"/>
  <c r="BJ198" i="29"/>
  <c r="BE198" i="29"/>
  <c r="O198" i="29"/>
  <c r="BE197" i="29"/>
  <c r="O197" i="29"/>
  <c r="BJ196" i="29"/>
  <c r="BE196" i="29"/>
  <c r="O196" i="29"/>
  <c r="BE195" i="29"/>
  <c r="O195" i="29"/>
  <c r="AD195" i="29"/>
  <c r="BC195" i="29"/>
  <c r="BE194" i="29"/>
  <c r="O194" i="29"/>
  <c r="X194" i="29"/>
  <c r="BE193" i="29"/>
  <c r="O193" i="29"/>
  <c r="AD193" i="29"/>
  <c r="BC193" i="29"/>
  <c r="BF193" i="29"/>
  <c r="BJ192" i="29"/>
  <c r="BE192" i="29"/>
  <c r="O192" i="29"/>
  <c r="W192" i="29"/>
  <c r="BO191" i="29"/>
  <c r="BJ191" i="29"/>
  <c r="BE191" i="29"/>
  <c r="O191" i="29"/>
  <c r="BO190" i="29"/>
  <c r="BJ190" i="29"/>
  <c r="BE190" i="29"/>
  <c r="O190" i="29"/>
  <c r="AD190" i="29"/>
  <c r="AL190" i="29"/>
  <c r="BJ189" i="29"/>
  <c r="BE189" i="29"/>
  <c r="O189" i="29"/>
  <c r="BJ188" i="29"/>
  <c r="BE188" i="29"/>
  <c r="O188" i="29"/>
  <c r="BJ187" i="29"/>
  <c r="BE187" i="29"/>
  <c r="O187" i="29"/>
  <c r="BO186" i="29"/>
  <c r="BJ186" i="29"/>
  <c r="BE186" i="29"/>
  <c r="O186" i="29"/>
  <c r="AD186" i="29"/>
  <c r="AL186" i="29"/>
  <c r="BE185" i="29"/>
  <c r="O185" i="29"/>
  <c r="X185" i="29"/>
  <c r="AI185" i="29"/>
  <c r="BZ184" i="29"/>
  <c r="BZ185" i="29"/>
  <c r="BZ186" i="29"/>
  <c r="BO184" i="29"/>
  <c r="BJ184" i="29"/>
  <c r="BE184" i="29"/>
  <c r="BA184" i="29"/>
  <c r="BA185" i="29"/>
  <c r="BA186" i="29"/>
  <c r="AB184" i="29"/>
  <c r="AB185" i="29"/>
  <c r="AB186" i="29"/>
  <c r="O184" i="29"/>
  <c r="X184" i="29"/>
  <c r="BO183" i="29"/>
  <c r="BJ183" i="29"/>
  <c r="BE183" i="29"/>
  <c r="O183" i="29"/>
  <c r="Y183" i="29"/>
  <c r="BE182" i="29"/>
  <c r="O182" i="29"/>
  <c r="X182" i="29"/>
  <c r="AI182" i="29"/>
  <c r="O181" i="29"/>
  <c r="X181" i="29"/>
  <c r="BJ180" i="29"/>
  <c r="BE180" i="29"/>
  <c r="O180" i="29"/>
  <c r="AD180" i="29"/>
  <c r="AL180" i="29"/>
  <c r="BO179" i="29"/>
  <c r="BJ179" i="29"/>
  <c r="BE179" i="29"/>
  <c r="O179" i="29"/>
  <c r="AD179" i="29"/>
  <c r="AG179" i="29"/>
  <c r="O178" i="29"/>
  <c r="X178" i="29"/>
  <c r="BJ177" i="29"/>
  <c r="BE177" i="29"/>
  <c r="O177" i="29"/>
  <c r="Y177" i="29"/>
  <c r="BJ176" i="29"/>
  <c r="BE176" i="29"/>
  <c r="O176" i="29"/>
  <c r="AD176" i="29"/>
  <c r="AG176" i="29"/>
  <c r="O175" i="29"/>
  <c r="BE174" i="29"/>
  <c r="O174" i="29"/>
  <c r="AD174" i="29"/>
  <c r="AG174" i="29"/>
  <c r="BJ173" i="29"/>
  <c r="BE173" i="29"/>
  <c r="O173" i="29"/>
  <c r="AD173" i="29"/>
  <c r="BJ172" i="29"/>
  <c r="BE172" i="29"/>
  <c r="O172" i="29"/>
  <c r="X172" i="29"/>
  <c r="AN172" i="29"/>
  <c r="BT171" i="29"/>
  <c r="BO171" i="29"/>
  <c r="BJ171" i="29"/>
  <c r="BE171" i="29"/>
  <c r="O171" i="29"/>
  <c r="X171" i="29"/>
  <c r="AS171" i="29"/>
  <c r="BO170" i="29"/>
  <c r="BJ170" i="29"/>
  <c r="BE170" i="29"/>
  <c r="O170" i="29"/>
  <c r="X170" i="29"/>
  <c r="AS170" i="29"/>
  <c r="BE169" i="29"/>
  <c r="O169" i="29"/>
  <c r="Y169" i="29"/>
  <c r="BE168" i="29"/>
  <c r="O168" i="29"/>
  <c r="X168" i="29"/>
  <c r="AI168" i="29"/>
  <c r="BZ167" i="29"/>
  <c r="BZ168" i="29"/>
  <c r="BZ169" i="29"/>
  <c r="BZ170" i="29"/>
  <c r="BZ171" i="29"/>
  <c r="BZ172" i="29"/>
  <c r="BZ173" i="29"/>
  <c r="BE167" i="29"/>
  <c r="BA167" i="29"/>
  <c r="BA168" i="29"/>
  <c r="BA169" i="29"/>
  <c r="BA170" i="29"/>
  <c r="BA171" i="29"/>
  <c r="BA172" i="29"/>
  <c r="BA173" i="29"/>
  <c r="AB167" i="29"/>
  <c r="AB168" i="29"/>
  <c r="AB169" i="29"/>
  <c r="AB170" i="29"/>
  <c r="AB171" i="29"/>
  <c r="AB172" i="29"/>
  <c r="AB173" i="29"/>
  <c r="O167" i="29"/>
  <c r="Y167" i="29"/>
  <c r="BT166" i="29"/>
  <c r="BO166" i="29"/>
  <c r="BJ166" i="29"/>
  <c r="BE166" i="29"/>
  <c r="O166" i="29"/>
  <c r="AD166" i="29"/>
  <c r="AL166" i="29"/>
  <c r="BE165" i="29"/>
  <c r="O165" i="29"/>
  <c r="X165" i="29"/>
  <c r="AI165" i="29"/>
  <c r="BE164" i="29"/>
  <c r="O164" i="29"/>
  <c r="AD164" i="29"/>
  <c r="BE163" i="29"/>
  <c r="O163" i="29"/>
  <c r="X163" i="29"/>
  <c r="AI163" i="29"/>
  <c r="BE162" i="29"/>
  <c r="O162" i="29"/>
  <c r="AD162" i="29"/>
  <c r="BE161" i="29"/>
  <c r="O161" i="29"/>
  <c r="W161" i="29"/>
  <c r="AH161" i="29"/>
  <c r="BJ160" i="29"/>
  <c r="BE160" i="29"/>
  <c r="O160" i="29"/>
  <c r="BJ159" i="29"/>
  <c r="BE159" i="29"/>
  <c r="O159" i="29"/>
  <c r="AD159" i="29"/>
  <c r="AG159" i="29"/>
  <c r="BZ158" i="29"/>
  <c r="BZ159" i="29"/>
  <c r="BZ160" i="29"/>
  <c r="BZ161" i="29"/>
  <c r="BZ162" i="29"/>
  <c r="BZ163" i="29"/>
  <c r="BZ164" i="29"/>
  <c r="BZ165" i="29"/>
  <c r="BJ158" i="29"/>
  <c r="BE158" i="29"/>
  <c r="BA158" i="29"/>
  <c r="BA159" i="29"/>
  <c r="BA160" i="29"/>
  <c r="BA161" i="29"/>
  <c r="BA162" i="29"/>
  <c r="BA163" i="29"/>
  <c r="BA164" i="29"/>
  <c r="BA165" i="29"/>
  <c r="AB158" i="29"/>
  <c r="AB159" i="29"/>
  <c r="AB160" i="29"/>
  <c r="AB161" i="29"/>
  <c r="AB162" i="29"/>
  <c r="AB163" i="29"/>
  <c r="AB164" i="29"/>
  <c r="AB165" i="29"/>
  <c r="O158" i="29"/>
  <c r="Y158" i="29"/>
  <c r="BO157" i="29"/>
  <c r="BJ157" i="29"/>
  <c r="AF157" i="29"/>
  <c r="O157" i="29"/>
  <c r="Y157" i="29"/>
  <c r="BJ156" i="29"/>
  <c r="BE156" i="29"/>
  <c r="O156" i="29"/>
  <c r="AD156" i="29"/>
  <c r="AL156" i="29"/>
  <c r="BE155" i="29"/>
  <c r="O155" i="29"/>
  <c r="X155" i="29"/>
  <c r="AI155" i="29"/>
  <c r="BT154" i="29"/>
  <c r="BO154" i="29"/>
  <c r="BJ154" i="29"/>
  <c r="BE154" i="29"/>
  <c r="O154" i="29"/>
  <c r="Y154" i="29"/>
  <c r="BE153" i="29"/>
  <c r="O153" i="29"/>
  <c r="Y153" i="29"/>
  <c r="BE152" i="29"/>
  <c r="O152" i="29"/>
  <c r="X152" i="29"/>
  <c r="BJ151" i="29"/>
  <c r="BE151" i="29"/>
  <c r="O151" i="29"/>
  <c r="X151" i="29"/>
  <c r="AN151" i="29"/>
  <c r="BE150" i="29"/>
  <c r="W150" i="29"/>
  <c r="AH150" i="29"/>
  <c r="O150" i="29"/>
  <c r="AD150" i="29"/>
  <c r="AG150" i="29"/>
  <c r="BJ149" i="29"/>
  <c r="BE149" i="29"/>
  <c r="O149" i="29"/>
  <c r="Y149" i="29"/>
  <c r="BJ148" i="29"/>
  <c r="BE148" i="29"/>
  <c r="O148" i="29"/>
  <c r="X148" i="29"/>
  <c r="AN148" i="29"/>
  <c r="BE147" i="29"/>
  <c r="O147" i="29"/>
  <c r="AD147" i="29"/>
  <c r="BJ146" i="29"/>
  <c r="BE146" i="29"/>
  <c r="O146" i="29"/>
  <c r="Y146" i="29"/>
  <c r="BJ145" i="29"/>
  <c r="BE145" i="29"/>
  <c r="O145" i="29"/>
  <c r="X145" i="29"/>
  <c r="AN145" i="29"/>
  <c r="BE144" i="29"/>
  <c r="O144" i="29"/>
  <c r="AD144" i="29"/>
  <c r="AG144" i="29"/>
  <c r="BZ143" i="29"/>
  <c r="BZ144" i="29"/>
  <c r="BZ145" i="29"/>
  <c r="BZ146" i="29"/>
  <c r="BZ147" i="29"/>
  <c r="BZ148" i="29"/>
  <c r="BZ149" i="29"/>
  <c r="BZ150" i="29"/>
  <c r="BZ151" i="29"/>
  <c r="BZ152" i="29"/>
  <c r="BZ153" i="29"/>
  <c r="BZ154" i="29"/>
  <c r="BZ155" i="29"/>
  <c r="BZ156" i="29"/>
  <c r="BJ143" i="29"/>
  <c r="BE143" i="29"/>
  <c r="BA143" i="29"/>
  <c r="BA144" i="29"/>
  <c r="BA145" i="29"/>
  <c r="BA146" i="29"/>
  <c r="BA147" i="29"/>
  <c r="BA148" i="29"/>
  <c r="BA149" i="29"/>
  <c r="BA150" i="29"/>
  <c r="BA151" i="29"/>
  <c r="BA152" i="29"/>
  <c r="BA153" i="29"/>
  <c r="BA154" i="29"/>
  <c r="BA155" i="29"/>
  <c r="BA156" i="29"/>
  <c r="AB143" i="29"/>
  <c r="AB144" i="29"/>
  <c r="AB145" i="29"/>
  <c r="AB146" i="29"/>
  <c r="AB147" i="29"/>
  <c r="AB148" i="29"/>
  <c r="AB149" i="29"/>
  <c r="AB150" i="29"/>
  <c r="AB151" i="29"/>
  <c r="AB152" i="29"/>
  <c r="AB153" i="29"/>
  <c r="AB154" i="29"/>
  <c r="AB155" i="29"/>
  <c r="AB156" i="29"/>
  <c r="O143" i="29"/>
  <c r="AD143" i="29"/>
  <c r="BJ142" i="29"/>
  <c r="BE142" i="29"/>
  <c r="O142" i="29"/>
  <c r="W142" i="29"/>
  <c r="AM142" i="29"/>
  <c r="BJ141" i="29"/>
  <c r="BE141" i="29"/>
  <c r="O141" i="29"/>
  <c r="Y141" i="29"/>
  <c r="BE140" i="29"/>
  <c r="O140" i="29"/>
  <c r="X140" i="29"/>
  <c r="AI140" i="29"/>
  <c r="BJ139" i="29"/>
  <c r="BE139" i="29"/>
  <c r="O139" i="29"/>
  <c r="Y139" i="29"/>
  <c r="BO138" i="29"/>
  <c r="BJ138" i="29"/>
  <c r="BE138" i="29"/>
  <c r="O138" i="29"/>
  <c r="Y138" i="29"/>
  <c r="BE137" i="29"/>
  <c r="O137" i="29"/>
  <c r="Y137" i="29"/>
  <c r="BE136" i="29"/>
  <c r="X136" i="29"/>
  <c r="AI136" i="29"/>
  <c r="O136" i="29"/>
  <c r="Y136" i="29"/>
  <c r="BE135" i="29"/>
  <c r="O135" i="29"/>
  <c r="X135" i="29"/>
  <c r="BJ134" i="29"/>
  <c r="BE134" i="29"/>
  <c r="BH134" i="29"/>
  <c r="O134" i="29"/>
  <c r="X134" i="29"/>
  <c r="AN134" i="29"/>
  <c r="BE133" i="29"/>
  <c r="O133" i="29"/>
  <c r="AD133" i="29"/>
  <c r="AG133" i="29"/>
  <c r="BZ132" i="29"/>
  <c r="BZ133" i="29"/>
  <c r="BZ134" i="29"/>
  <c r="BZ135" i="29"/>
  <c r="BZ136" i="29"/>
  <c r="BZ137" i="29"/>
  <c r="BZ138" i="29"/>
  <c r="BZ139" i="29"/>
  <c r="BJ132" i="29"/>
  <c r="BE132" i="29"/>
  <c r="BA132" i="29"/>
  <c r="BA133" i="29"/>
  <c r="BA134" i="29"/>
  <c r="BA135" i="29"/>
  <c r="BA136" i="29"/>
  <c r="BA137" i="29"/>
  <c r="BA138" i="29"/>
  <c r="BA139" i="29"/>
  <c r="AB132" i="29"/>
  <c r="AB133" i="29"/>
  <c r="AB134" i="29"/>
  <c r="AB135" i="29"/>
  <c r="AB136" i="29"/>
  <c r="AB137" i="29"/>
  <c r="AB138" i="29"/>
  <c r="AB139" i="29"/>
  <c r="O132" i="29"/>
  <c r="Y132" i="29"/>
  <c r="BE131" i="29"/>
  <c r="O131" i="29"/>
  <c r="AD131" i="29"/>
  <c r="BC131" i="29"/>
  <c r="BE130" i="29"/>
  <c r="O130" i="29"/>
  <c r="X130" i="29"/>
  <c r="AI130" i="29"/>
  <c r="BE129" i="29"/>
  <c r="O129" i="29"/>
  <c r="AD129" i="29"/>
  <c r="BJ128" i="29"/>
  <c r="BE128" i="29"/>
  <c r="O128" i="29"/>
  <c r="Y128" i="29"/>
  <c r="BZ127" i="29"/>
  <c r="BZ128" i="29"/>
  <c r="BZ129" i="29"/>
  <c r="BZ130" i="29"/>
  <c r="BO127" i="29"/>
  <c r="BJ127" i="29"/>
  <c r="BE127" i="29"/>
  <c r="BA127" i="29"/>
  <c r="BA128" i="29"/>
  <c r="BA129" i="29"/>
  <c r="BA130" i="29"/>
  <c r="AB127" i="29"/>
  <c r="AB128" i="29"/>
  <c r="AB129" i="29"/>
  <c r="AB130" i="29"/>
  <c r="O127" i="29"/>
  <c r="Y127" i="29"/>
  <c r="BE126" i="29"/>
  <c r="O126" i="29"/>
  <c r="BE125" i="29"/>
  <c r="O125" i="29"/>
  <c r="AD125" i="29"/>
  <c r="BJ124" i="29"/>
  <c r="BE124" i="29"/>
  <c r="O124" i="29"/>
  <c r="AD124" i="29"/>
  <c r="AG124" i="29"/>
  <c r="BE123" i="29"/>
  <c r="O123" i="29"/>
  <c r="X123" i="29"/>
  <c r="AI123" i="29"/>
  <c r="BE122" i="29"/>
  <c r="O122" i="29"/>
  <c r="AD122" i="29"/>
  <c r="BC122" i="29"/>
  <c r="BE121" i="29"/>
  <c r="O121" i="29"/>
  <c r="X121" i="29"/>
  <c r="AI121" i="29"/>
  <c r="BE120" i="29"/>
  <c r="O120" i="29"/>
  <c r="AD120" i="29"/>
  <c r="BC120" i="29"/>
  <c r="BZ119" i="29"/>
  <c r="BZ120" i="29"/>
  <c r="BZ121" i="29"/>
  <c r="BZ122" i="29"/>
  <c r="BZ123" i="29"/>
  <c r="BZ124" i="29"/>
  <c r="BZ125" i="29"/>
  <c r="BE119" i="29"/>
  <c r="BA119" i="29"/>
  <c r="BA120" i="29"/>
  <c r="BA121" i="29"/>
  <c r="BA122" i="29"/>
  <c r="BA123" i="29"/>
  <c r="BA124" i="29"/>
  <c r="BA125" i="29"/>
  <c r="AB119" i="29"/>
  <c r="AB120" i="29"/>
  <c r="AB121" i="29"/>
  <c r="AB122" i="29"/>
  <c r="AB123" i="29"/>
  <c r="AB124" i="29"/>
  <c r="AB125" i="29"/>
  <c r="O119" i="29"/>
  <c r="W119" i="29"/>
  <c r="AH119" i="29"/>
  <c r="BJ118" i="29"/>
  <c r="BE118" i="29"/>
  <c r="O118" i="29"/>
  <c r="AD118" i="29"/>
  <c r="BE117" i="29"/>
  <c r="O117" i="29"/>
  <c r="W117" i="29"/>
  <c r="AH117" i="29"/>
  <c r="BE116" i="29"/>
  <c r="O116" i="29"/>
  <c r="W116" i="29"/>
  <c r="AH116" i="29"/>
  <c r="BE115" i="29"/>
  <c r="O115" i="29"/>
  <c r="W115" i="29"/>
  <c r="AH115" i="29"/>
  <c r="BE114" i="29"/>
  <c r="O114" i="29"/>
  <c r="AD114" i="29"/>
  <c r="BC114" i="29"/>
  <c r="BJ113" i="29"/>
  <c r="BE113" i="29"/>
  <c r="O113" i="29"/>
  <c r="AD113" i="29"/>
  <c r="AG113" i="29"/>
  <c r="BJ112" i="29"/>
  <c r="BE112" i="29"/>
  <c r="O112" i="29"/>
  <c r="X112" i="29"/>
  <c r="AI112" i="29"/>
  <c r="BE111" i="29"/>
  <c r="O111" i="29"/>
  <c r="AD111" i="29"/>
  <c r="BJ110" i="29"/>
  <c r="BE110" i="29"/>
  <c r="O110" i="29"/>
  <c r="X110" i="29"/>
  <c r="AN110" i="29"/>
  <c r="BE109" i="29"/>
  <c r="O109" i="29"/>
  <c r="X109" i="29"/>
  <c r="BE108" i="29"/>
  <c r="O108" i="29"/>
  <c r="X108" i="29"/>
  <c r="BH108" i="29"/>
  <c r="CF108" i="29"/>
  <c r="CH108" i="29"/>
  <c r="CI108" i="29"/>
  <c r="BE107" i="29"/>
  <c r="O107" i="29"/>
  <c r="X107" i="29"/>
  <c r="BE106" i="29"/>
  <c r="O106" i="29"/>
  <c r="X106" i="29"/>
  <c r="BJ105" i="29"/>
  <c r="BE105" i="29"/>
  <c r="O105" i="29"/>
  <c r="BE104" i="29"/>
  <c r="O104" i="29"/>
  <c r="BE103" i="29"/>
  <c r="O103" i="29"/>
  <c r="X103" i="29"/>
  <c r="AI103" i="29"/>
  <c r="BE102" i="29"/>
  <c r="O102" i="29"/>
  <c r="BE101" i="29"/>
  <c r="O101" i="29"/>
  <c r="W101" i="29"/>
  <c r="AH101" i="29"/>
  <c r="BE100" i="29"/>
  <c r="O100" i="29"/>
  <c r="W100" i="29"/>
  <c r="BE99" i="29"/>
  <c r="O99" i="29"/>
  <c r="X99" i="29"/>
  <c r="AI99" i="29"/>
  <c r="BJ98" i="29"/>
  <c r="BE98" i="29"/>
  <c r="O98" i="29"/>
  <c r="Y98" i="29"/>
  <c r="BE97" i="29"/>
  <c r="O97" i="29"/>
  <c r="Y97" i="29"/>
  <c r="BZ96" i="29"/>
  <c r="BZ97" i="29"/>
  <c r="BZ98" i="29"/>
  <c r="BZ99" i="29"/>
  <c r="BZ100" i="29"/>
  <c r="BZ101" i="29"/>
  <c r="BZ102" i="29"/>
  <c r="BZ103" i="29"/>
  <c r="BZ104" i="29"/>
  <c r="BZ105" i="29"/>
  <c r="BZ106" i="29"/>
  <c r="BZ107" i="29"/>
  <c r="BZ108" i="29"/>
  <c r="BZ109" i="29"/>
  <c r="BZ110" i="29"/>
  <c r="BZ111" i="29"/>
  <c r="BZ112" i="29"/>
  <c r="BZ113" i="29"/>
  <c r="BZ114" i="29"/>
  <c r="BZ115" i="29"/>
  <c r="BJ96" i="29"/>
  <c r="BE96" i="29"/>
  <c r="BA96" i="29"/>
  <c r="BA97" i="29"/>
  <c r="BA98" i="29"/>
  <c r="BA99" i="29"/>
  <c r="BA100" i="29"/>
  <c r="BA101" i="29"/>
  <c r="BA102" i="29"/>
  <c r="BA103" i="29"/>
  <c r="BA104" i="29"/>
  <c r="BA105" i="29"/>
  <c r="BA106" i="29"/>
  <c r="BA107" i="29"/>
  <c r="BA108" i="29"/>
  <c r="BA109" i="29"/>
  <c r="BA110" i="29"/>
  <c r="BA111" i="29"/>
  <c r="BA112" i="29"/>
  <c r="BA113" i="29"/>
  <c r="BA114" i="29"/>
  <c r="BA115" i="29"/>
  <c r="AB96" i="29"/>
  <c r="AB97" i="29"/>
  <c r="AB98" i="29"/>
  <c r="AB99" i="29"/>
  <c r="AB100" i="29"/>
  <c r="AB101" i="29"/>
  <c r="AB102" i="29"/>
  <c r="AB103" i="29"/>
  <c r="AB104" i="29"/>
  <c r="AB105" i="29"/>
  <c r="AB106" i="29"/>
  <c r="AB107" i="29"/>
  <c r="AB108" i="29"/>
  <c r="AB109" i="29"/>
  <c r="AB110" i="29"/>
  <c r="AB111" i="29"/>
  <c r="AB112" i="29"/>
  <c r="AB113" i="29"/>
  <c r="AB114" i="29"/>
  <c r="AB115" i="29"/>
  <c r="O96" i="29"/>
  <c r="BT95" i="29"/>
  <c r="BO95" i="29"/>
  <c r="BJ95" i="29"/>
  <c r="BE95" i="29"/>
  <c r="O95" i="29"/>
  <c r="AD95" i="29"/>
  <c r="AL95" i="29"/>
  <c r="BJ94" i="29"/>
  <c r="BE94" i="29"/>
  <c r="O94" i="29"/>
  <c r="AD94" i="29"/>
  <c r="AL94" i="29"/>
  <c r="BE93" i="29"/>
  <c r="O93" i="29"/>
  <c r="AD93" i="29"/>
  <c r="AG93" i="29"/>
  <c r="BJ92" i="29"/>
  <c r="BE92" i="29"/>
  <c r="O92" i="29"/>
  <c r="Y92" i="29"/>
  <c r="BE91" i="29"/>
  <c r="O91" i="29"/>
  <c r="Y91" i="29"/>
  <c r="BJ90" i="29"/>
  <c r="BE90" i="29"/>
  <c r="O90" i="29"/>
  <c r="AD90" i="29"/>
  <c r="AG90" i="29"/>
  <c r="BE89" i="29"/>
  <c r="O89" i="29"/>
  <c r="X89" i="29"/>
  <c r="AI89" i="29"/>
  <c r="BZ88" i="29"/>
  <c r="BZ89" i="29"/>
  <c r="BZ90" i="29"/>
  <c r="BZ91" i="29"/>
  <c r="BZ92" i="29"/>
  <c r="BZ93" i="29"/>
  <c r="BJ88" i="29"/>
  <c r="BE88" i="29"/>
  <c r="BA88" i="29"/>
  <c r="BA89" i="29"/>
  <c r="BA90" i="29"/>
  <c r="BA91" i="29"/>
  <c r="BA92" i="29"/>
  <c r="BA93" i="29"/>
  <c r="AB88" i="29"/>
  <c r="AB89" i="29"/>
  <c r="AB90" i="29"/>
  <c r="AB91" i="29"/>
  <c r="AB92" i="29"/>
  <c r="AB93" i="29"/>
  <c r="W88" i="29"/>
  <c r="AH88" i="29"/>
  <c r="O88" i="29"/>
  <c r="Y88" i="29"/>
  <c r="BE87" i="29"/>
  <c r="O87" i="29"/>
  <c r="AD87" i="29"/>
  <c r="BC87" i="29"/>
  <c r="BE86" i="29"/>
  <c r="O86" i="29"/>
  <c r="W86" i="29"/>
  <c r="BE85" i="29"/>
  <c r="O85" i="29"/>
  <c r="Y85" i="29"/>
  <c r="BE84" i="29"/>
  <c r="O84" i="29"/>
  <c r="X84" i="29"/>
  <c r="AI84" i="29"/>
  <c r="BZ83" i="29"/>
  <c r="BZ84" i="29"/>
  <c r="BE83" i="29"/>
  <c r="BA83" i="29"/>
  <c r="BA84" i="29"/>
  <c r="AB83" i="29"/>
  <c r="AB84" i="29"/>
  <c r="O83" i="29"/>
  <c r="Y83" i="29"/>
  <c r="BE82" i="29"/>
  <c r="O82" i="29"/>
  <c r="Y82" i="29"/>
  <c r="BE81" i="29"/>
  <c r="O81" i="29"/>
  <c r="W81" i="29"/>
  <c r="AH81" i="29"/>
  <c r="BE80" i="29"/>
  <c r="O80" i="29"/>
  <c r="W80" i="29"/>
  <c r="BJ79" i="29"/>
  <c r="BE79" i="29"/>
  <c r="O79" i="29"/>
  <c r="X79" i="29"/>
  <c r="AN79" i="29"/>
  <c r="BE78" i="29"/>
  <c r="O78" i="29"/>
  <c r="W78" i="29"/>
  <c r="AH78" i="29"/>
  <c r="BO77" i="29"/>
  <c r="BJ77" i="29"/>
  <c r="BE77" i="29"/>
  <c r="O77" i="29"/>
  <c r="W77" i="29"/>
  <c r="AH77" i="29"/>
  <c r="BE76" i="29"/>
  <c r="O76" i="29"/>
  <c r="W76" i="29"/>
  <c r="AH76" i="29"/>
  <c r="BE75" i="29"/>
  <c r="O75" i="29"/>
  <c r="BE74" i="29"/>
  <c r="O74" i="29"/>
  <c r="Y74" i="29"/>
  <c r="BJ73" i="29"/>
  <c r="BE73" i="29"/>
  <c r="O73" i="29"/>
  <c r="W73" i="29"/>
  <c r="BE72" i="29"/>
  <c r="O72" i="29"/>
  <c r="AD72" i="29"/>
  <c r="BE71" i="29"/>
  <c r="O71" i="29"/>
  <c r="Y71" i="29"/>
  <c r="BE70" i="29"/>
  <c r="O70" i="29"/>
  <c r="X70" i="29"/>
  <c r="AI70" i="29"/>
  <c r="BE69" i="29"/>
  <c r="O69" i="29"/>
  <c r="W69" i="29"/>
  <c r="AH69" i="29"/>
  <c r="BE68" i="29"/>
  <c r="W68" i="29"/>
  <c r="AH68" i="29"/>
  <c r="O68" i="29"/>
  <c r="AD68" i="29"/>
  <c r="BC68" i="29"/>
  <c r="BZ67" i="29"/>
  <c r="BE67" i="29"/>
  <c r="BA67" i="29"/>
  <c r="AB67" i="29"/>
  <c r="O67" i="29"/>
  <c r="X67" i="29"/>
  <c r="AI67" i="29"/>
  <c r="BE66" i="29"/>
  <c r="O66" i="29"/>
  <c r="BJ65" i="29"/>
  <c r="BE65" i="29"/>
  <c r="O65" i="29"/>
  <c r="AD65" i="29"/>
  <c r="AG65" i="29"/>
  <c r="BE64" i="29"/>
  <c r="O64" i="29"/>
  <c r="BE63" i="29"/>
  <c r="O63" i="29"/>
  <c r="AD63" i="29"/>
  <c r="BE62" i="29"/>
  <c r="O62" i="29"/>
  <c r="X62" i="29"/>
  <c r="AI62" i="29"/>
  <c r="BZ61" i="29"/>
  <c r="BZ62" i="29"/>
  <c r="BZ63" i="29"/>
  <c r="BZ64" i="29"/>
  <c r="BZ65" i="29"/>
  <c r="BE61" i="29"/>
  <c r="BA61" i="29"/>
  <c r="BA62" i="29"/>
  <c r="BA63" i="29"/>
  <c r="BA64" i="29"/>
  <c r="BA65" i="29"/>
  <c r="AB61" i="29"/>
  <c r="AB62" i="29"/>
  <c r="AB63" i="29"/>
  <c r="AB64" i="29"/>
  <c r="AB65" i="29"/>
  <c r="O61" i="29"/>
  <c r="X61" i="29"/>
  <c r="AI61" i="29"/>
  <c r="BE60" i="29"/>
  <c r="O60" i="29"/>
  <c r="BJ59" i="29"/>
  <c r="BE59" i="29"/>
  <c r="O59" i="29"/>
  <c r="AD59" i="29"/>
  <c r="AG59" i="29"/>
  <c r="BE58" i="29"/>
  <c r="O58" i="29"/>
  <c r="BE57" i="29"/>
  <c r="O57" i="29"/>
  <c r="W57" i="29"/>
  <c r="AH57" i="29"/>
  <c r="BE56" i="29"/>
  <c r="O56" i="29"/>
  <c r="BE55" i="29"/>
  <c r="O55" i="29"/>
  <c r="W55" i="29"/>
  <c r="AH55" i="29"/>
  <c r="BE54" i="29"/>
  <c r="O54" i="29"/>
  <c r="X54" i="29"/>
  <c r="AI54" i="29"/>
  <c r="BZ53" i="29"/>
  <c r="BZ54" i="29"/>
  <c r="BZ55" i="29"/>
  <c r="BZ56" i="29"/>
  <c r="BZ57" i="29"/>
  <c r="BZ58" i="29"/>
  <c r="BZ59" i="29"/>
  <c r="BE53" i="29"/>
  <c r="BA53" i="29"/>
  <c r="BA54" i="29"/>
  <c r="BA55" i="29"/>
  <c r="BA56" i="29"/>
  <c r="BA57" i="29"/>
  <c r="BA58" i="29"/>
  <c r="BA59" i="29"/>
  <c r="AB53" i="29"/>
  <c r="AB54" i="29"/>
  <c r="AB55" i="29"/>
  <c r="AB56" i="29"/>
  <c r="AB57" i="29"/>
  <c r="AB58" i="29"/>
  <c r="AB59" i="29"/>
  <c r="O53" i="29"/>
  <c r="X53" i="29"/>
  <c r="AI53" i="29"/>
  <c r="BE52" i="29"/>
  <c r="O52" i="29"/>
  <c r="W52" i="29"/>
  <c r="AH52" i="29"/>
  <c r="BE51" i="29"/>
  <c r="O51" i="29"/>
  <c r="X51" i="29"/>
  <c r="AI51" i="29"/>
  <c r="BE50" i="29"/>
  <c r="O50" i="29"/>
  <c r="W50" i="29"/>
  <c r="BJ49" i="29"/>
  <c r="BE49" i="29"/>
  <c r="O49" i="29"/>
  <c r="Y49" i="29"/>
  <c r="BE48" i="29"/>
  <c r="O48" i="29"/>
  <c r="X48" i="29"/>
  <c r="AI48" i="29"/>
  <c r="BE47" i="29"/>
  <c r="O47" i="29"/>
  <c r="AD47" i="29"/>
  <c r="BC47" i="29"/>
  <c r="BE46" i="29"/>
  <c r="O46" i="29"/>
  <c r="X46" i="29"/>
  <c r="AI46" i="29"/>
  <c r="BZ45" i="29"/>
  <c r="BZ46" i="29"/>
  <c r="BZ47" i="29"/>
  <c r="BJ45" i="29"/>
  <c r="BE45" i="29"/>
  <c r="BA45" i="29"/>
  <c r="BA46" i="29"/>
  <c r="BA47" i="29"/>
  <c r="AB45" i="29"/>
  <c r="AB46" i="29"/>
  <c r="AB47" i="29"/>
  <c r="O45" i="29"/>
  <c r="Y45" i="29"/>
  <c r="BE44" i="29"/>
  <c r="O44" i="29"/>
  <c r="X44" i="29"/>
  <c r="BE43" i="29"/>
  <c r="O43" i="29"/>
  <c r="W43" i="29"/>
  <c r="AH43" i="29"/>
  <c r="BE42" i="29"/>
  <c r="O42" i="29"/>
  <c r="AD42" i="29"/>
  <c r="BC42" i="29"/>
  <c r="BJ41" i="29"/>
  <c r="BE41" i="29"/>
  <c r="O41" i="29"/>
  <c r="X41" i="29"/>
  <c r="AN41" i="29"/>
  <c r="BE40" i="29"/>
  <c r="O40" i="29"/>
  <c r="W40" i="29"/>
  <c r="AH40" i="29"/>
  <c r="BJ39" i="29"/>
  <c r="BE39" i="29"/>
  <c r="O39" i="29"/>
  <c r="X39" i="29"/>
  <c r="AN39" i="29"/>
  <c r="BE38" i="29"/>
  <c r="O38" i="29"/>
  <c r="Y38" i="29"/>
  <c r="BE37" i="29"/>
  <c r="O37" i="29"/>
  <c r="X37" i="29"/>
  <c r="AI37" i="29"/>
  <c r="BE36" i="29"/>
  <c r="O36" i="29"/>
  <c r="X36" i="29"/>
  <c r="AI36" i="29"/>
  <c r="BE35" i="29"/>
  <c r="O35" i="29"/>
  <c r="X35" i="29"/>
  <c r="AI35" i="29"/>
  <c r="BE34" i="29"/>
  <c r="O34" i="29"/>
  <c r="X34" i="29"/>
  <c r="AI34" i="29"/>
  <c r="BE33" i="29"/>
  <c r="O33" i="29"/>
  <c r="X33" i="29"/>
  <c r="AI33" i="29"/>
  <c r="BJ32" i="29"/>
  <c r="BE32" i="29"/>
  <c r="O32" i="29"/>
  <c r="AD32" i="29"/>
  <c r="BJ31" i="29"/>
  <c r="BE31" i="29"/>
  <c r="O31" i="29"/>
  <c r="X31" i="29"/>
  <c r="BJ30" i="29"/>
  <c r="BE30" i="29"/>
  <c r="O30" i="29"/>
  <c r="Y30" i="29"/>
  <c r="BE29" i="29"/>
  <c r="O29" i="29"/>
  <c r="AD29" i="29"/>
  <c r="BJ28" i="29"/>
  <c r="BE28" i="29"/>
  <c r="O28" i="29"/>
  <c r="Y28" i="29"/>
  <c r="BE27" i="29"/>
  <c r="O27" i="29"/>
  <c r="X27" i="29"/>
  <c r="AI27" i="29"/>
  <c r="BZ26" i="29"/>
  <c r="BZ27" i="29"/>
  <c r="BZ28" i="29"/>
  <c r="BZ29" i="29"/>
  <c r="BZ30" i="29"/>
  <c r="BZ31" i="29"/>
  <c r="BZ32" i="29"/>
  <c r="BZ33" i="29"/>
  <c r="BZ34" i="29"/>
  <c r="BZ35" i="29"/>
  <c r="BZ36" i="29"/>
  <c r="BZ37" i="29"/>
  <c r="BZ38" i="29"/>
  <c r="BZ39" i="29"/>
  <c r="BJ26" i="29"/>
  <c r="BE26" i="29"/>
  <c r="BA26" i="29"/>
  <c r="BA27" i="29"/>
  <c r="BA28" i="29"/>
  <c r="BA29" i="29"/>
  <c r="BA30" i="29"/>
  <c r="BA31" i="29"/>
  <c r="BA32" i="29"/>
  <c r="BA33" i="29"/>
  <c r="BA34" i="29"/>
  <c r="BA35" i="29"/>
  <c r="BA36" i="29"/>
  <c r="BA37" i="29"/>
  <c r="BA38" i="29"/>
  <c r="BA39" i="29"/>
  <c r="AB26" i="29"/>
  <c r="AB27" i="29"/>
  <c r="AB28" i="29"/>
  <c r="AB29" i="29"/>
  <c r="AB30" i="29"/>
  <c r="AB31" i="29"/>
  <c r="AB32" i="29"/>
  <c r="AB33" i="29"/>
  <c r="AB34" i="29"/>
  <c r="AB35" i="29"/>
  <c r="AB36" i="29"/>
  <c r="AB37" i="29"/>
  <c r="AB38" i="29"/>
  <c r="AB39" i="29"/>
  <c r="O26" i="29"/>
  <c r="AD26" i="29"/>
  <c r="BE25" i="29"/>
  <c r="O25" i="29"/>
  <c r="AD25" i="29"/>
  <c r="BT24" i="29"/>
  <c r="BO24" i="29"/>
  <c r="BJ24" i="29"/>
  <c r="BE24" i="29"/>
  <c r="O24" i="29"/>
  <c r="AD24" i="29"/>
  <c r="BT23" i="29"/>
  <c r="BO23" i="29"/>
  <c r="BJ23" i="29"/>
  <c r="BE23" i="29"/>
  <c r="O23" i="29"/>
  <c r="Y23" i="29"/>
  <c r="BZ22" i="29"/>
  <c r="BZ23" i="29"/>
  <c r="BJ22" i="29"/>
  <c r="BE22" i="29"/>
  <c r="BA22" i="29"/>
  <c r="BA23" i="29"/>
  <c r="AB22" i="29"/>
  <c r="AB23" i="29"/>
  <c r="O22" i="29"/>
  <c r="X22" i="29"/>
  <c r="BE21" i="29"/>
  <c r="O21" i="29"/>
  <c r="BJ20" i="29"/>
  <c r="BE20" i="29"/>
  <c r="O20" i="29"/>
  <c r="W20" i="29"/>
  <c r="AM20" i="29"/>
  <c r="BE19" i="29"/>
  <c r="O19" i="29"/>
  <c r="AD19" i="29"/>
  <c r="BC19" i="29"/>
  <c r="BE18" i="29"/>
  <c r="O18" i="29"/>
  <c r="W18" i="29"/>
  <c r="AH18" i="29"/>
  <c r="BZ17" i="29"/>
  <c r="BZ18" i="29"/>
  <c r="BJ17" i="29"/>
  <c r="BE17" i="29"/>
  <c r="BA17" i="29"/>
  <c r="BA18" i="29"/>
  <c r="AB17" i="29"/>
  <c r="AB18" i="29"/>
  <c r="O17" i="29"/>
  <c r="X17" i="29"/>
  <c r="AN17" i="29"/>
  <c r="BE16" i="29"/>
  <c r="X16" i="29"/>
  <c r="AI16" i="29"/>
  <c r="O16" i="29"/>
  <c r="AD16" i="29"/>
  <c r="BC16" i="29"/>
  <c r="BE15" i="29"/>
  <c r="O15" i="29"/>
  <c r="AD15" i="29"/>
  <c r="AG15" i="29"/>
  <c r="BE14" i="29"/>
  <c r="O14" i="29"/>
  <c r="AD14" i="29"/>
  <c r="BC14" i="29"/>
  <c r="BJ13" i="29"/>
  <c r="BE13" i="29"/>
  <c r="O13" i="29"/>
  <c r="X13" i="29"/>
  <c r="BE12" i="29"/>
  <c r="O12" i="29"/>
  <c r="X12" i="29"/>
  <c r="BZ11" i="29"/>
  <c r="BZ12" i="29"/>
  <c r="BZ13" i="29"/>
  <c r="BE11" i="29"/>
  <c r="BA11" i="29"/>
  <c r="BA12" i="29"/>
  <c r="BA13" i="29"/>
  <c r="AB11" i="29"/>
  <c r="AB12" i="29"/>
  <c r="AB13" i="29"/>
  <c r="O11" i="29"/>
  <c r="X11" i="29"/>
  <c r="BT10" i="29"/>
  <c r="BO10" i="29"/>
  <c r="BJ10" i="29"/>
  <c r="BE10" i="29"/>
  <c r="O10" i="29"/>
  <c r="Y10" i="29"/>
  <c r="BE9" i="29"/>
  <c r="O9" i="29"/>
  <c r="X9" i="29"/>
  <c r="AI9" i="29"/>
  <c r="BT8" i="29"/>
  <c r="BO8" i="29"/>
  <c r="BJ8" i="29"/>
  <c r="BE8" i="29"/>
  <c r="O8" i="29"/>
  <c r="X8" i="29"/>
  <c r="AN8" i="29"/>
  <c r="BE7" i="29"/>
  <c r="O7" i="29"/>
  <c r="W7" i="29"/>
  <c r="AH7" i="29"/>
  <c r="BE6" i="29"/>
  <c r="O6" i="29"/>
  <c r="Y6" i="29"/>
  <c r="BZ5" i="29"/>
  <c r="BZ6" i="29"/>
  <c r="BO5" i="29"/>
  <c r="BJ5" i="29"/>
  <c r="BE5" i="29"/>
  <c r="BA5" i="29"/>
  <c r="BA6" i="29"/>
  <c r="AB5" i="29"/>
  <c r="AB6" i="29"/>
  <c r="O5" i="29"/>
  <c r="Y5" i="29"/>
  <c r="BE4" i="29"/>
  <c r="O4" i="29"/>
  <c r="X4" i="29"/>
  <c r="AI4" i="29"/>
  <c r="BO3" i="29"/>
  <c r="BJ3" i="29"/>
  <c r="BE3" i="29"/>
  <c r="O3" i="29"/>
  <c r="Y3" i="29"/>
  <c r="X42" i="29"/>
  <c r="AI42" i="29"/>
  <c r="BH44" i="29"/>
  <c r="CF44" i="29"/>
  <c r="CH44" i="29"/>
  <c r="CI44" i="29"/>
  <c r="X69" i="29"/>
  <c r="W79" i="29"/>
  <c r="BG79" i="29"/>
  <c r="BH151" i="29"/>
  <c r="Y87" i="29"/>
  <c r="Y163" i="29"/>
  <c r="W35" i="29"/>
  <c r="AH35" i="29"/>
  <c r="AV95" i="29"/>
  <c r="W133" i="29"/>
  <c r="AH133" i="29"/>
  <c r="Y152" i="29"/>
  <c r="BH171" i="29"/>
  <c r="CF171" i="29"/>
  <c r="CH171" i="29"/>
  <c r="CI171" i="29"/>
  <c r="W28" i="29"/>
  <c r="AM28" i="29"/>
  <c r="X29" i="29"/>
  <c r="AI29" i="29"/>
  <c r="W85" i="29"/>
  <c r="BG85" i="29"/>
  <c r="CB85" i="29"/>
  <c r="CD85" i="29"/>
  <c r="CE85" i="29"/>
  <c r="W95" i="29"/>
  <c r="AM95" i="29"/>
  <c r="BG100" i="29"/>
  <c r="CB100" i="29"/>
  <c r="CD100" i="29"/>
  <c r="CE100" i="29"/>
  <c r="X131" i="29"/>
  <c r="AI131" i="29"/>
  <c r="Y135" i="29"/>
  <c r="Y164" i="29"/>
  <c r="W180" i="29"/>
  <c r="AH180" i="29"/>
  <c r="X5" i="29"/>
  <c r="AN5" i="29"/>
  <c r="BH8" i="29"/>
  <c r="BH12" i="29"/>
  <c r="CF12" i="29"/>
  <c r="CH12" i="29"/>
  <c r="CI12" i="29"/>
  <c r="Y44" i="29"/>
  <c r="W51" i="29"/>
  <c r="AH51" i="29"/>
  <c r="X57" i="29"/>
  <c r="AI57" i="29"/>
  <c r="Y68" i="29"/>
  <c r="BG69" i="29"/>
  <c r="CB69" i="29"/>
  <c r="CD69" i="29"/>
  <c r="CE69" i="29"/>
  <c r="X82" i="29"/>
  <c r="AI82" i="29"/>
  <c r="AD99" i="29"/>
  <c r="AG99" i="29"/>
  <c r="X113" i="29"/>
  <c r="AI113" i="29"/>
  <c r="W118" i="29"/>
  <c r="Y133" i="29"/>
  <c r="Y150" i="29"/>
  <c r="Y159" i="29"/>
  <c r="Y192" i="29"/>
  <c r="W193" i="29"/>
  <c r="BG193" i="29"/>
  <c r="CB193" i="29"/>
  <c r="CD193" i="29"/>
  <c r="CE193" i="29"/>
  <c r="X153" i="29"/>
  <c r="AI153" i="29"/>
  <c r="X183" i="29"/>
  <c r="AI183" i="29"/>
  <c r="BM5" i="29"/>
  <c r="BW8" i="29"/>
  <c r="W16" i="29"/>
  <c r="Y22" i="29"/>
  <c r="W24" i="29"/>
  <c r="BV24" i="29"/>
  <c r="W59" i="29"/>
  <c r="AM59" i="29"/>
  <c r="Y63" i="29"/>
  <c r="W82" i="29"/>
  <c r="AH82" i="29"/>
  <c r="Y86" i="29"/>
  <c r="X95" i="29"/>
  <c r="AX95" i="29"/>
  <c r="W99" i="29"/>
  <c r="AH99" i="29"/>
  <c r="BH112" i="29"/>
  <c r="CF112" i="29"/>
  <c r="CH112" i="29"/>
  <c r="CI112" i="29"/>
  <c r="X128" i="29"/>
  <c r="AN128" i="29"/>
  <c r="W131" i="29"/>
  <c r="BG131" i="29"/>
  <c r="CB131" i="29"/>
  <c r="CD131" i="29"/>
  <c r="CE131" i="29"/>
  <c r="X133" i="29"/>
  <c r="AI133" i="29"/>
  <c r="Y134" i="29"/>
  <c r="W136" i="29"/>
  <c r="X141" i="29"/>
  <c r="AI141" i="29"/>
  <c r="Y142" i="29"/>
  <c r="X150" i="29"/>
  <c r="AI150" i="29"/>
  <c r="Y151" i="29"/>
  <c r="W153" i="29"/>
  <c r="AH153" i="29"/>
  <c r="W159" i="29"/>
  <c r="AM159" i="29"/>
  <c r="W164" i="29"/>
  <c r="AH164" i="29"/>
  <c r="X167" i="29"/>
  <c r="AI167" i="29"/>
  <c r="W179" i="29"/>
  <c r="BG179" i="29"/>
  <c r="BM8" i="29"/>
  <c r="Y27" i="29"/>
  <c r="W39" i="29"/>
  <c r="AM39" i="29"/>
  <c r="BF42" i="29"/>
  <c r="X43" i="29"/>
  <c r="BH43" i="29"/>
  <c r="CF43" i="29"/>
  <c r="CH43" i="29"/>
  <c r="CI43" i="29"/>
  <c r="W53" i="29"/>
  <c r="AH53" i="29"/>
  <c r="X55" i="29"/>
  <c r="AI55" i="29"/>
  <c r="W63" i="29"/>
  <c r="AH63" i="29"/>
  <c r="W72" i="29"/>
  <c r="AH72" i="29"/>
  <c r="X73" i="29"/>
  <c r="AI73" i="29"/>
  <c r="AD82" i="29"/>
  <c r="BC82" i="29"/>
  <c r="Y84" i="29"/>
  <c r="W89" i="29"/>
  <c r="Y90" i="29"/>
  <c r="BC95" i="29"/>
  <c r="BP95" i="29"/>
  <c r="AD101" i="29"/>
  <c r="AG101" i="29"/>
  <c r="Y123" i="29"/>
  <c r="Y131" i="29"/>
  <c r="BM134" i="29"/>
  <c r="CF134" i="29"/>
  <c r="CH134" i="29"/>
  <c r="CI134" i="29"/>
  <c r="W138" i="29"/>
  <c r="AH138" i="29"/>
  <c r="Y147" i="29"/>
  <c r="BM151" i="29"/>
  <c r="CF151" i="29"/>
  <c r="CH151" i="29"/>
  <c r="CI151" i="29"/>
  <c r="X162" i="29"/>
  <c r="AI162" i="29"/>
  <c r="X166" i="29"/>
  <c r="AX166" i="29"/>
  <c r="Y168" i="29"/>
  <c r="BW171" i="29"/>
  <c r="X180" i="29"/>
  <c r="AN180" i="29"/>
  <c r="W181" i="29"/>
  <c r="W190" i="29"/>
  <c r="BG190" i="29"/>
  <c r="X63" i="29"/>
  <c r="AI63" i="29"/>
  <c r="Y72" i="29"/>
  <c r="Y89" i="29"/>
  <c r="BL118" i="29"/>
  <c r="Y181" i="29"/>
  <c r="X190" i="29"/>
  <c r="AS190" i="29"/>
  <c r="BM39" i="29"/>
  <c r="BG40" i="29"/>
  <c r="CB40" i="29"/>
  <c r="CD40" i="29"/>
  <c r="CE40" i="29"/>
  <c r="Y65" i="29"/>
  <c r="BM95" i="29"/>
  <c r="Y101" i="29"/>
  <c r="BH107" i="29"/>
  <c r="CF107" i="29"/>
  <c r="CH107" i="29"/>
  <c r="CI107" i="29"/>
  <c r="AD112" i="29"/>
  <c r="AG112" i="29"/>
  <c r="W123" i="29"/>
  <c r="AH123" i="29"/>
  <c r="X125" i="29"/>
  <c r="AI125" i="29"/>
  <c r="W134" i="29"/>
  <c r="AM134" i="29"/>
  <c r="W151" i="29"/>
  <c r="AM151" i="29"/>
  <c r="W162" i="29"/>
  <c r="AH162" i="29"/>
  <c r="W166" i="29"/>
  <c r="W167" i="29"/>
  <c r="AH167" i="29"/>
  <c r="AI171" i="29"/>
  <c r="X199" i="29"/>
  <c r="AI199" i="29"/>
  <c r="BR166" i="29"/>
  <c r="Y8" i="29"/>
  <c r="W10" i="29"/>
  <c r="AW10" i="29"/>
  <c r="Y19" i="29"/>
  <c r="AD8" i="29"/>
  <c r="AV8" i="29"/>
  <c r="W14" i="29"/>
  <c r="AH14" i="29"/>
  <c r="Y16" i="29"/>
  <c r="Y18" i="29"/>
  <c r="AG19" i="29"/>
  <c r="W25" i="29"/>
  <c r="AH25" i="29"/>
  <c r="X26" i="29"/>
  <c r="AI26" i="29"/>
  <c r="AD27" i="29"/>
  <c r="BC27" i="29"/>
  <c r="BF27" i="29"/>
  <c r="X32" i="29"/>
  <c r="AI32" i="29"/>
  <c r="W33" i="29"/>
  <c r="AH33" i="29"/>
  <c r="W38" i="29"/>
  <c r="AH38" i="29"/>
  <c r="X40" i="29"/>
  <c r="BH40" i="29"/>
  <c r="CF40" i="29"/>
  <c r="CH40" i="29"/>
  <c r="CI40" i="29"/>
  <c r="Y42" i="29"/>
  <c r="AD43" i="29"/>
  <c r="AG43" i="29"/>
  <c r="BG50" i="29"/>
  <c r="CB50" i="29"/>
  <c r="CD50" i="29"/>
  <c r="CE50" i="29"/>
  <c r="Y51" i="29"/>
  <c r="Y55" i="29"/>
  <c r="X59" i="29"/>
  <c r="AI59" i="29"/>
  <c r="W62" i="29"/>
  <c r="AH62" i="29"/>
  <c r="W65" i="29"/>
  <c r="AM65" i="29"/>
  <c r="X78" i="29"/>
  <c r="BH78" i="29"/>
  <c r="CF78" i="29"/>
  <c r="CH78" i="29"/>
  <c r="CI78" i="29"/>
  <c r="Y95" i="29"/>
  <c r="BV95" i="29"/>
  <c r="Y99" i="29"/>
  <c r="BG101" i="29"/>
  <c r="CB101" i="29"/>
  <c r="CD101" i="29"/>
  <c r="CE101" i="29"/>
  <c r="Y103" i="29"/>
  <c r="W112" i="29"/>
  <c r="AM112" i="29"/>
  <c r="X118" i="29"/>
  <c r="W121" i="29"/>
  <c r="AH121" i="29"/>
  <c r="BG133" i="29"/>
  <c r="CB133" i="29"/>
  <c r="CD133" i="29"/>
  <c r="CE133" i="29"/>
  <c r="BG150" i="29"/>
  <c r="CB150" i="29"/>
  <c r="CD150" i="29"/>
  <c r="CE150" i="29"/>
  <c r="AI151" i="29"/>
  <c r="X159" i="29"/>
  <c r="BH159" i="29"/>
  <c r="Y162" i="29"/>
  <c r="X164" i="29"/>
  <c r="AI164" i="29"/>
  <c r="AQ166" i="29"/>
  <c r="W169" i="29"/>
  <c r="AH169" i="29"/>
  <c r="BH170" i="29"/>
  <c r="W171" i="29"/>
  <c r="AM171" i="29"/>
  <c r="W176" i="29"/>
  <c r="W178" i="29"/>
  <c r="Y179" i="29"/>
  <c r="Y184" i="29"/>
  <c r="W185" i="29"/>
  <c r="AQ190" i="29"/>
  <c r="BQ190" i="29"/>
  <c r="X193" i="29"/>
  <c r="AI193" i="29"/>
  <c r="X18" i="29"/>
  <c r="AI18" i="29"/>
  <c r="X20" i="29"/>
  <c r="BH20" i="29"/>
  <c r="BG7" i="29"/>
  <c r="CB7" i="29"/>
  <c r="CD7" i="29"/>
  <c r="CE7" i="29"/>
  <c r="AS8" i="29"/>
  <c r="BR8" i="29"/>
  <c r="Y25" i="29"/>
  <c r="BG38" i="29"/>
  <c r="CB38" i="29"/>
  <c r="CD38" i="29"/>
  <c r="CE38" i="29"/>
  <c r="BH39" i="29"/>
  <c r="BG43" i="29"/>
  <c r="CB43" i="29"/>
  <c r="CD43" i="29"/>
  <c r="CE43" i="29"/>
  <c r="AD51" i="29"/>
  <c r="BC51" i="29"/>
  <c r="AD55" i="29"/>
  <c r="AG55" i="29"/>
  <c r="Y59" i="29"/>
  <c r="Y62" i="29"/>
  <c r="X65" i="29"/>
  <c r="AI65" i="29"/>
  <c r="BG89" i="29"/>
  <c r="CB89" i="29"/>
  <c r="CD89" i="29"/>
  <c r="CE89" i="29"/>
  <c r="AQ95" i="29"/>
  <c r="BF95" i="29"/>
  <c r="AD103" i="29"/>
  <c r="AG103" i="29"/>
  <c r="Y112" i="29"/>
  <c r="BM112" i="29"/>
  <c r="BH118" i="29"/>
  <c r="AD119" i="29"/>
  <c r="BC119" i="29"/>
  <c r="Y121" i="29"/>
  <c r="BH135" i="29"/>
  <c r="CF135" i="29"/>
  <c r="CH135" i="29"/>
  <c r="CI135" i="29"/>
  <c r="BH166" i="29"/>
  <c r="AD167" i="29"/>
  <c r="X169" i="29"/>
  <c r="AI169" i="29"/>
  <c r="BM170" i="29"/>
  <c r="Y171" i="29"/>
  <c r="BM171" i="29"/>
  <c r="Y176" i="29"/>
  <c r="Y178" i="29"/>
  <c r="BC180" i="29"/>
  <c r="BK180" i="29"/>
  <c r="Y185" i="29"/>
  <c r="W199" i="29"/>
  <c r="AH199" i="29"/>
  <c r="AI31" i="29"/>
  <c r="AN31" i="29"/>
  <c r="BH31" i="29"/>
  <c r="BH5" i="29"/>
  <c r="BC8" i="29"/>
  <c r="BP8" i="29"/>
  <c r="AD28" i="29"/>
  <c r="AG28" i="29"/>
  <c r="Y31" i="29"/>
  <c r="Y34" i="29"/>
  <c r="Y36" i="29"/>
  <c r="AD38" i="29"/>
  <c r="AG38" i="29"/>
  <c r="Y47" i="29"/>
  <c r="AD53" i="29"/>
  <c r="BH65" i="29"/>
  <c r="AD70" i="29"/>
  <c r="BC70" i="29"/>
  <c r="BF70" i="29"/>
  <c r="W70" i="29"/>
  <c r="AD77" i="29"/>
  <c r="Y77" i="29"/>
  <c r="BM79" i="29"/>
  <c r="AD61" i="29"/>
  <c r="X64" i="29"/>
  <c r="AI64" i="29"/>
  <c r="Y64" i="29"/>
  <c r="AD67" i="29"/>
  <c r="BC67" i="29"/>
  <c r="BF67" i="29"/>
  <c r="AD83" i="29"/>
  <c r="AD96" i="29"/>
  <c r="W96" i="29"/>
  <c r="X96" i="29"/>
  <c r="AI96" i="29"/>
  <c r="X104" i="29"/>
  <c r="AI104" i="29"/>
  <c r="Y104" i="29"/>
  <c r="W104" i="29"/>
  <c r="BG104" i="29"/>
  <c r="CB104" i="29"/>
  <c r="CD104" i="29"/>
  <c r="CE104" i="29"/>
  <c r="BL28" i="29"/>
  <c r="AD34" i="29"/>
  <c r="BC34" i="29"/>
  <c r="AD36" i="29"/>
  <c r="AG36" i="29"/>
  <c r="AG47" i="29"/>
  <c r="X58" i="29"/>
  <c r="AI58" i="29"/>
  <c r="Y58" i="29"/>
  <c r="AI8" i="29"/>
  <c r="X10" i="29"/>
  <c r="AI10" i="29"/>
  <c r="Y14" i="29"/>
  <c r="AD18" i="29"/>
  <c r="AD22" i="29"/>
  <c r="Y24" i="29"/>
  <c r="X28" i="29"/>
  <c r="BM28" i="29"/>
  <c r="W31" i="29"/>
  <c r="BH32" i="29"/>
  <c r="Y33" i="29"/>
  <c r="W34" i="29"/>
  <c r="AH34" i="29"/>
  <c r="Y35" i="29"/>
  <c r="W36" i="29"/>
  <c r="W37" i="29"/>
  <c r="AH37" i="29"/>
  <c r="X38" i="29"/>
  <c r="AI38" i="29"/>
  <c r="Y39" i="29"/>
  <c r="Y40" i="29"/>
  <c r="Y46" i="29"/>
  <c r="W47" i="29"/>
  <c r="AH47" i="29"/>
  <c r="X49" i="29"/>
  <c r="AI49" i="29"/>
  <c r="Y50" i="29"/>
  <c r="Y53" i="29"/>
  <c r="BC55" i="29"/>
  <c r="BF55" i="29"/>
  <c r="Y57" i="29"/>
  <c r="W58" i="29"/>
  <c r="AL59" i="29"/>
  <c r="W61" i="29"/>
  <c r="AH61" i="29"/>
  <c r="W64" i="29"/>
  <c r="AH64" i="29"/>
  <c r="AL65" i="29"/>
  <c r="BM65" i="29"/>
  <c r="CF65" i="29"/>
  <c r="CH65" i="29"/>
  <c r="CI65" i="29"/>
  <c r="W67" i="29"/>
  <c r="AH67" i="29"/>
  <c r="Y70" i="29"/>
  <c r="AD75" i="29"/>
  <c r="AG75" i="29"/>
  <c r="Y75" i="29"/>
  <c r="X76" i="29"/>
  <c r="BH76" i="29"/>
  <c r="CF76" i="29"/>
  <c r="CH76" i="29"/>
  <c r="CI76" i="29"/>
  <c r="X77" i="29"/>
  <c r="BH77" i="29"/>
  <c r="AI79" i="29"/>
  <c r="W83" i="29"/>
  <c r="AH83" i="29"/>
  <c r="BC90" i="29"/>
  <c r="BF90" i="29"/>
  <c r="W93" i="29"/>
  <c r="X93" i="29"/>
  <c r="AI93" i="29"/>
  <c r="AR95" i="29"/>
  <c r="Y96" i="29"/>
  <c r="AH28" i="29"/>
  <c r="AD31" i="29"/>
  <c r="AG31" i="29"/>
  <c r="CF39" i="29"/>
  <c r="CH39" i="29"/>
  <c r="CI39" i="29"/>
  <c r="Y52" i="29"/>
  <c r="AD52" i="29"/>
  <c r="AG52" i="29"/>
  <c r="X56" i="29"/>
  <c r="AI56" i="29"/>
  <c r="Y56" i="29"/>
  <c r="W4" i="29"/>
  <c r="AH4" i="29"/>
  <c r="AS5" i="29"/>
  <c r="X6" i="29"/>
  <c r="AI6" i="29"/>
  <c r="X7" i="29"/>
  <c r="AI7" i="29"/>
  <c r="W8" i="29"/>
  <c r="AH8" i="29"/>
  <c r="AL8" i="29"/>
  <c r="BH9" i="29"/>
  <c r="CF9" i="29"/>
  <c r="CH9" i="29"/>
  <c r="CI9" i="29"/>
  <c r="AD10" i="29"/>
  <c r="BM10" i="29"/>
  <c r="BG14" i="29"/>
  <c r="CB14" i="29"/>
  <c r="CD14" i="29"/>
  <c r="CE14" i="29"/>
  <c r="W19" i="29"/>
  <c r="AH19" i="29"/>
  <c r="W22" i="29"/>
  <c r="BL22" i="29"/>
  <c r="W27" i="29"/>
  <c r="AH27" i="29"/>
  <c r="BG28" i="29"/>
  <c r="BM31" i="29"/>
  <c r="BM32" i="29"/>
  <c r="AD33" i="29"/>
  <c r="BC33" i="29"/>
  <c r="BF33" i="29"/>
  <c r="BH34" i="29"/>
  <c r="CF34" i="29"/>
  <c r="CH34" i="29"/>
  <c r="CI34" i="29"/>
  <c r="BH36" i="29"/>
  <c r="CF36" i="29"/>
  <c r="CH36" i="29"/>
  <c r="CI36" i="29"/>
  <c r="AI39" i="29"/>
  <c r="AD40" i="29"/>
  <c r="AG40" i="29"/>
  <c r="W42" i="29"/>
  <c r="AH42" i="29"/>
  <c r="X47" i="29"/>
  <c r="AI47" i="29"/>
  <c r="AD57" i="29"/>
  <c r="AD58" i="29"/>
  <c r="AD60" i="29"/>
  <c r="BC60" i="29"/>
  <c r="BF60" i="29"/>
  <c r="X60" i="29"/>
  <c r="AI60" i="29"/>
  <c r="Y61" i="29"/>
  <c r="AD64" i="29"/>
  <c r="BC64" i="29"/>
  <c r="BF64" i="29"/>
  <c r="AN65" i="29"/>
  <c r="W66" i="29"/>
  <c r="AH66" i="29"/>
  <c r="X66" i="29"/>
  <c r="Y67" i="29"/>
  <c r="W75" i="29"/>
  <c r="AH75" i="29"/>
  <c r="AD79" i="29"/>
  <c r="AL79" i="29"/>
  <c r="Y79" i="29"/>
  <c r="X81" i="29"/>
  <c r="AI81" i="29"/>
  <c r="AD81" i="29"/>
  <c r="AG81" i="29"/>
  <c r="X83" i="29"/>
  <c r="AD85" i="29"/>
  <c r="BC85" i="29"/>
  <c r="BF85" i="29"/>
  <c r="X85" i="29"/>
  <c r="AI85" i="29"/>
  <c r="X87" i="29"/>
  <c r="AI87" i="29"/>
  <c r="W87" i="29"/>
  <c r="AH87" i="29"/>
  <c r="W90" i="29"/>
  <c r="BL90" i="29"/>
  <c r="X90" i="29"/>
  <c r="AI90" i="29"/>
  <c r="Y93" i="29"/>
  <c r="X94" i="29"/>
  <c r="W94" i="29"/>
  <c r="BL94" i="29"/>
  <c r="Y94" i="29"/>
  <c r="BG99" i="29"/>
  <c r="CB99" i="29"/>
  <c r="CD99" i="29"/>
  <c r="CE99" i="29"/>
  <c r="X102" i="29"/>
  <c r="AI102" i="29"/>
  <c r="W102" i="29"/>
  <c r="AH102" i="29"/>
  <c r="W105" i="29"/>
  <c r="BG105" i="29"/>
  <c r="X105" i="29"/>
  <c r="AI105" i="29"/>
  <c r="AD105" i="29"/>
  <c r="BC105" i="29"/>
  <c r="BF105" i="29"/>
  <c r="Y105" i="29"/>
  <c r="BH48" i="29"/>
  <c r="CF48" i="29"/>
  <c r="CH48" i="29"/>
  <c r="CI48" i="29"/>
  <c r="AD62" i="29"/>
  <c r="BC62" i="29"/>
  <c r="BF62" i="29"/>
  <c r="BG80" i="29"/>
  <c r="CB80" i="29"/>
  <c r="CD80" i="29"/>
  <c r="CE80" i="29"/>
  <c r="BG86" i="29"/>
  <c r="CB86" i="29"/>
  <c r="CD86" i="29"/>
  <c r="CE86" i="29"/>
  <c r="X101" i="29"/>
  <c r="AI101" i="29"/>
  <c r="W103" i="29"/>
  <c r="BH106" i="29"/>
  <c r="CF106" i="29"/>
  <c r="CH106" i="29"/>
  <c r="CI106" i="29"/>
  <c r="AN112" i="29"/>
  <c r="Y115" i="29"/>
  <c r="W122" i="29"/>
  <c r="AH122" i="29"/>
  <c r="X124" i="29"/>
  <c r="Y124" i="29"/>
  <c r="W129" i="29"/>
  <c r="AH129" i="29"/>
  <c r="X129" i="29"/>
  <c r="AI129" i="29"/>
  <c r="AH136" i="29"/>
  <c r="BG136" i="29"/>
  <c r="CB136" i="29"/>
  <c r="CD136" i="29"/>
  <c r="CE136" i="29"/>
  <c r="X137" i="29"/>
  <c r="AI137" i="29"/>
  <c r="X139" i="29"/>
  <c r="AN139" i="29"/>
  <c r="BH140" i="29"/>
  <c r="CF140" i="29"/>
  <c r="CH140" i="29"/>
  <c r="CI140" i="29"/>
  <c r="W144" i="29"/>
  <c r="AH144" i="29"/>
  <c r="W156" i="29"/>
  <c r="BG156" i="29"/>
  <c r="X156" i="29"/>
  <c r="AI156" i="29"/>
  <c r="X161" i="29"/>
  <c r="AI161" i="29"/>
  <c r="Y161" i="29"/>
  <c r="AD161" i="29"/>
  <c r="BC161" i="29"/>
  <c r="BF161" i="29"/>
  <c r="BC162" i="29"/>
  <c r="AG162" i="29"/>
  <c r="AN166" i="29"/>
  <c r="BH167" i="29"/>
  <c r="CF167" i="29"/>
  <c r="CH167" i="29"/>
  <c r="CI167" i="29"/>
  <c r="X175" i="29"/>
  <c r="Y175" i="29"/>
  <c r="AD188" i="29"/>
  <c r="AL188" i="29"/>
  <c r="X188" i="29"/>
  <c r="Y188" i="29"/>
  <c r="BH194" i="29"/>
  <c r="CF194" i="29"/>
  <c r="CH194" i="29"/>
  <c r="CI194" i="29"/>
  <c r="BH109" i="29"/>
  <c r="CF109" i="29"/>
  <c r="CH109" i="29"/>
  <c r="CI109" i="29"/>
  <c r="AD115" i="29"/>
  <c r="BC115" i="29"/>
  <c r="BF115" i="29"/>
  <c r="W124" i="29"/>
  <c r="AM124" i="29"/>
  <c r="Y129" i="29"/>
  <c r="W147" i="29"/>
  <c r="AH147" i="29"/>
  <c r="X147" i="29"/>
  <c r="AI147" i="29"/>
  <c r="Y156" i="29"/>
  <c r="BM166" i="29"/>
  <c r="X173" i="29"/>
  <c r="BH173" i="29"/>
  <c r="W173" i="29"/>
  <c r="BL173" i="29"/>
  <c r="Y173" i="29"/>
  <c r="W175" i="29"/>
  <c r="BH180" i="29"/>
  <c r="AS184" i="29"/>
  <c r="BM184" i="29"/>
  <c r="AI184" i="29"/>
  <c r="BH184" i="29"/>
  <c r="W188" i="29"/>
  <c r="BL188" i="29"/>
  <c r="AR190" i="29"/>
  <c r="AH190" i="29"/>
  <c r="BH190" i="29"/>
  <c r="X111" i="29"/>
  <c r="AI111" i="29"/>
  <c r="W111" i="29"/>
  <c r="X114" i="29"/>
  <c r="AI114" i="29"/>
  <c r="Y114" i="29"/>
  <c r="X120" i="29"/>
  <c r="AI120" i="29"/>
  <c r="Y120" i="29"/>
  <c r="AD126" i="29"/>
  <c r="BC126" i="29"/>
  <c r="BF126" i="29"/>
  <c r="W126" i="29"/>
  <c r="BG126" i="29"/>
  <c r="CB126" i="29"/>
  <c r="CD126" i="29"/>
  <c r="CE126" i="29"/>
  <c r="X126" i="29"/>
  <c r="AI126" i="29"/>
  <c r="BC129" i="29"/>
  <c r="AG129" i="29"/>
  <c r="BC164" i="29"/>
  <c r="AG164" i="29"/>
  <c r="AR166" i="29"/>
  <c r="AM166" i="29"/>
  <c r="AG173" i="29"/>
  <c r="BC173" i="29"/>
  <c r="W186" i="29"/>
  <c r="X186" i="29"/>
  <c r="AI186" i="29"/>
  <c r="X189" i="29"/>
  <c r="BM189" i="29"/>
  <c r="W189" i="29"/>
  <c r="AH189" i="29"/>
  <c r="Y189" i="29"/>
  <c r="AN190" i="29"/>
  <c r="X100" i="29"/>
  <c r="AI100" i="29"/>
  <c r="Y100" i="29"/>
  <c r="Y111" i="29"/>
  <c r="W114" i="29"/>
  <c r="AH114" i="29"/>
  <c r="X115" i="29"/>
  <c r="AI115" i="29"/>
  <c r="AD116" i="29"/>
  <c r="Y116" i="29"/>
  <c r="X117" i="29"/>
  <c r="BH117" i="29"/>
  <c r="CF117" i="29"/>
  <c r="CH117" i="29"/>
  <c r="CI117" i="29"/>
  <c r="AN118" i="29"/>
  <c r="BM118" i="29"/>
  <c r="AI118" i="29"/>
  <c r="X119" i="29"/>
  <c r="AI119" i="29"/>
  <c r="Y119" i="29"/>
  <c r="W120" i="29"/>
  <c r="AH120" i="29"/>
  <c r="X122" i="29"/>
  <c r="AI122" i="29"/>
  <c r="Y122" i="29"/>
  <c r="Y126" i="29"/>
  <c r="X144" i="29"/>
  <c r="AI144" i="29"/>
  <c r="Y144" i="29"/>
  <c r="BC147" i="29"/>
  <c r="BF147" i="29"/>
  <c r="AG147" i="29"/>
  <c r="BC156" i="29"/>
  <c r="BF156" i="29"/>
  <c r="AI159" i="29"/>
  <c r="BM159" i="29"/>
  <c r="CF159" i="29"/>
  <c r="CH159" i="29"/>
  <c r="CI159" i="29"/>
  <c r="AN159" i="29"/>
  <c r="AL173" i="29"/>
  <c r="AH176" i="29"/>
  <c r="AM176" i="29"/>
  <c r="AD177" i="29"/>
  <c r="BC177" i="29"/>
  <c r="BK177" i="29"/>
  <c r="W177" i="29"/>
  <c r="BL177" i="29"/>
  <c r="X177" i="29"/>
  <c r="Y186" i="29"/>
  <c r="BH188" i="29"/>
  <c r="AD189" i="29"/>
  <c r="AL189" i="29"/>
  <c r="AM190" i="29"/>
  <c r="W194" i="29"/>
  <c r="AH194" i="29"/>
  <c r="Y194" i="29"/>
  <c r="AD194" i="29"/>
  <c r="BH129" i="29"/>
  <c r="CF129" i="29"/>
  <c r="CH129" i="29"/>
  <c r="CI129" i="29"/>
  <c r="BH147" i="29"/>
  <c r="CF147" i="29"/>
  <c r="CH147" i="29"/>
  <c r="CI147" i="29"/>
  <c r="BH152" i="29"/>
  <c r="CF152" i="29"/>
  <c r="CH152" i="29"/>
  <c r="CI152" i="29"/>
  <c r="BC166" i="29"/>
  <c r="BP166" i="29"/>
  <c r="AD169" i="29"/>
  <c r="BG185" i="29"/>
  <c r="CB185" i="29"/>
  <c r="CD185" i="29"/>
  <c r="CE185" i="29"/>
  <c r="BC190" i="29"/>
  <c r="BG117" i="29"/>
  <c r="CB117" i="29"/>
  <c r="CD117" i="29"/>
  <c r="CE117" i="29"/>
  <c r="Y118" i="29"/>
  <c r="BF119" i="29"/>
  <c r="BH120" i="29"/>
  <c r="CF120" i="29"/>
  <c r="CH120" i="29"/>
  <c r="CI120" i="29"/>
  <c r="AD121" i="29"/>
  <c r="BC121" i="29"/>
  <c r="AD123" i="29"/>
  <c r="BC123" i="29"/>
  <c r="BF123" i="29"/>
  <c r="BG124" i="29"/>
  <c r="BH131" i="29"/>
  <c r="CF131" i="29"/>
  <c r="CH131" i="29"/>
  <c r="CI131" i="29"/>
  <c r="AI134" i="29"/>
  <c r="BH137" i="29"/>
  <c r="CF137" i="29"/>
  <c r="CH137" i="29"/>
  <c r="CI137" i="29"/>
  <c r="Y166" i="29"/>
  <c r="AV166" i="29"/>
  <c r="BV166" i="29"/>
  <c r="AX171" i="29"/>
  <c r="BR171" i="29"/>
  <c r="Y180" i="29"/>
  <c r="BH182" i="29"/>
  <c r="CF182" i="29"/>
  <c r="CH182" i="29"/>
  <c r="CI182" i="29"/>
  <c r="Y190" i="29"/>
  <c r="Y193" i="29"/>
  <c r="Y199" i="29"/>
  <c r="AN13" i="29"/>
  <c r="AI13" i="29"/>
  <c r="BH11" i="29"/>
  <c r="CF11" i="29"/>
  <c r="CH11" i="29"/>
  <c r="CI11" i="29"/>
  <c r="AI11" i="29"/>
  <c r="BH7" i="29"/>
  <c r="CF7" i="29"/>
  <c r="CH7" i="29"/>
  <c r="CI7" i="29"/>
  <c r="BK8" i="29"/>
  <c r="BU8" i="29"/>
  <c r="W9" i="29"/>
  <c r="W11" i="29"/>
  <c r="BH18" i="29"/>
  <c r="CF18" i="29"/>
  <c r="CH18" i="29"/>
  <c r="CI18" i="29"/>
  <c r="BF19" i="29"/>
  <c r="BG20" i="29"/>
  <c r="BC32" i="29"/>
  <c r="BF32" i="29"/>
  <c r="AL32" i="29"/>
  <c r="AG32" i="29"/>
  <c r="AG60" i="29"/>
  <c r="BH4" i="29"/>
  <c r="CF4" i="29"/>
  <c r="CH4" i="29"/>
  <c r="CI4" i="29"/>
  <c r="X3" i="29"/>
  <c r="Y4" i="29"/>
  <c r="AD5" i="29"/>
  <c r="AD6" i="29"/>
  <c r="Y7" i="29"/>
  <c r="BF8" i="29"/>
  <c r="AV10" i="29"/>
  <c r="BG10" i="29"/>
  <c r="BM13" i="29"/>
  <c r="W15" i="29"/>
  <c r="AH15" i="29"/>
  <c r="Y15" i="29"/>
  <c r="BC15" i="29"/>
  <c r="BF15" i="29"/>
  <c r="Y21" i="29"/>
  <c r="X21" i="29"/>
  <c r="W21" i="29"/>
  <c r="AL24" i="29"/>
  <c r="AQ24" i="29"/>
  <c r="AV24" i="29"/>
  <c r="AG24" i="29"/>
  <c r="BC24" i="29"/>
  <c r="AD3" i="29"/>
  <c r="AD4" i="29"/>
  <c r="W5" i="29"/>
  <c r="BG5" i="29"/>
  <c r="W6" i="29"/>
  <c r="AD7" i="29"/>
  <c r="AG8" i="29"/>
  <c r="AQ8" i="29"/>
  <c r="AX8" i="29"/>
  <c r="BL8" i="29"/>
  <c r="Y9" i="29"/>
  <c r="AG10" i="29"/>
  <c r="BV10" i="29"/>
  <c r="AG14" i="29"/>
  <c r="X15" i="29"/>
  <c r="BF16" i="29"/>
  <c r="BH16" i="29"/>
  <c r="CF16" i="29"/>
  <c r="CH16" i="29"/>
  <c r="CI16" i="29"/>
  <c r="BH17" i="29"/>
  <c r="BC18" i="29"/>
  <c r="BF18" i="29"/>
  <c r="AG18" i="29"/>
  <c r="BG18" i="29"/>
  <c r="CB18" i="29"/>
  <c r="CD18" i="29"/>
  <c r="CE18" i="29"/>
  <c r="AH20" i="29"/>
  <c r="AD21" i="29"/>
  <c r="AI5" i="29"/>
  <c r="BR5" i="29"/>
  <c r="CF5" i="29"/>
  <c r="CH5" i="29"/>
  <c r="CI5" i="29"/>
  <c r="AD9" i="29"/>
  <c r="BQ10" i="29"/>
  <c r="Y12" i="29"/>
  <c r="AD12" i="29"/>
  <c r="W12" i="29"/>
  <c r="AH12" i="29"/>
  <c r="AI12" i="29"/>
  <c r="BH13" i="29"/>
  <c r="Y17" i="29"/>
  <c r="AD17" i="29"/>
  <c r="W17" i="29"/>
  <c r="BL17" i="29"/>
  <c r="AI17" i="29"/>
  <c r="BL20" i="29"/>
  <c r="AI22" i="29"/>
  <c r="AN22" i="29"/>
  <c r="BM22" i="29"/>
  <c r="BH22" i="29"/>
  <c r="W3" i="29"/>
  <c r="AS10" i="29"/>
  <c r="AD11" i="29"/>
  <c r="Y11" i="29"/>
  <c r="AD13" i="29"/>
  <c r="W13" i="29"/>
  <c r="Y13" i="29"/>
  <c r="BF14" i="29"/>
  <c r="AG16" i="29"/>
  <c r="BM17" i="29"/>
  <c r="BC25" i="29"/>
  <c r="BF25" i="29"/>
  <c r="AG25" i="29"/>
  <c r="BC26" i="29"/>
  <c r="BF26" i="29"/>
  <c r="AL26" i="29"/>
  <c r="AG26" i="29"/>
  <c r="BC29" i="29"/>
  <c r="BF29" i="29"/>
  <c r="AG29" i="29"/>
  <c r="AM24" i="29"/>
  <c r="BH29" i="29"/>
  <c r="CF29" i="29"/>
  <c r="CH29" i="29"/>
  <c r="CI29" i="29"/>
  <c r="BG33" i="29"/>
  <c r="CB33" i="29"/>
  <c r="CD33" i="29"/>
  <c r="CE33" i="29"/>
  <c r="AG42" i="29"/>
  <c r="AI43" i="29"/>
  <c r="AD45" i="29"/>
  <c r="BF47" i="29"/>
  <c r="BF51" i="29"/>
  <c r="AD54" i="29"/>
  <c r="BH54" i="29"/>
  <c r="CF54" i="29"/>
  <c r="CH54" i="29"/>
  <c r="CI54" i="29"/>
  <c r="BG57" i="29"/>
  <c r="CB57" i="29"/>
  <c r="CD57" i="29"/>
  <c r="CE57" i="29"/>
  <c r="BC58" i="29"/>
  <c r="BF58" i="29"/>
  <c r="AG58" i="29"/>
  <c r="BH63" i="29"/>
  <c r="CF63" i="29"/>
  <c r="CH63" i="29"/>
  <c r="CI63" i="29"/>
  <c r="BH64" i="29"/>
  <c r="CF64" i="29"/>
  <c r="CH64" i="29"/>
  <c r="CI64" i="29"/>
  <c r="BC22" i="29"/>
  <c r="X14" i="29"/>
  <c r="AI14" i="29"/>
  <c r="X19" i="29"/>
  <c r="AI19" i="29"/>
  <c r="Y20" i="29"/>
  <c r="AM22" i="29"/>
  <c r="W23" i="29"/>
  <c r="BQ23" i="29"/>
  <c r="AD23" i="29"/>
  <c r="X24" i="29"/>
  <c r="AH24" i="29"/>
  <c r="X25" i="29"/>
  <c r="AI25" i="29"/>
  <c r="Y26" i="29"/>
  <c r="BK26" i="29"/>
  <c r="AG27" i="29"/>
  <c r="BH27" i="29"/>
  <c r="CF27" i="29"/>
  <c r="CH27" i="29"/>
  <c r="CI27" i="29"/>
  <c r="Y29" i="29"/>
  <c r="W30" i="29"/>
  <c r="AD30" i="29"/>
  <c r="Y32" i="29"/>
  <c r="AN32" i="29"/>
  <c r="BK32" i="29"/>
  <c r="BH33" i="29"/>
  <c r="CF33" i="29"/>
  <c r="CH33" i="29"/>
  <c r="CI33" i="29"/>
  <c r="BF34" i="29"/>
  <c r="AD35" i="29"/>
  <c r="BH35" i="29"/>
  <c r="CF35" i="29"/>
  <c r="CH35" i="29"/>
  <c r="CI35" i="29"/>
  <c r="Y37" i="29"/>
  <c r="AD39" i="29"/>
  <c r="W41" i="29"/>
  <c r="BL41" i="29"/>
  <c r="AI41" i="29"/>
  <c r="Y43" i="29"/>
  <c r="BC43" i="29"/>
  <c r="BF43" i="29"/>
  <c r="AD44" i="29"/>
  <c r="W45" i="29"/>
  <c r="BL45" i="29"/>
  <c r="BG47" i="29"/>
  <c r="CB47" i="29"/>
  <c r="CD47" i="29"/>
  <c r="CE47" i="29"/>
  <c r="W48" i="29"/>
  <c r="AD49" i="29"/>
  <c r="AD50" i="29"/>
  <c r="AG51" i="29"/>
  <c r="BG51" i="29"/>
  <c r="CB51" i="29"/>
  <c r="CD51" i="29"/>
  <c r="CE51" i="29"/>
  <c r="X52" i="29"/>
  <c r="W54" i="29"/>
  <c r="AH54" i="29"/>
  <c r="BC59" i="29"/>
  <c r="BL59" i="29"/>
  <c r="BC63" i="29"/>
  <c r="BF63" i="29"/>
  <c r="AG63" i="29"/>
  <c r="BG63" i="29"/>
  <c r="CB63" i="29"/>
  <c r="CD63" i="29"/>
  <c r="CE63" i="29"/>
  <c r="BG64" i="29"/>
  <c r="CB64" i="29"/>
  <c r="CD64" i="29"/>
  <c r="CE64" i="29"/>
  <c r="BH66" i="29"/>
  <c r="CF66" i="29"/>
  <c r="CH66" i="29"/>
  <c r="CI66" i="29"/>
  <c r="AI66" i="29"/>
  <c r="AG68" i="29"/>
  <c r="BC72" i="29"/>
  <c r="AG72" i="29"/>
  <c r="AM73" i="29"/>
  <c r="BL73" i="29"/>
  <c r="BG73" i="29"/>
  <c r="AH73" i="29"/>
  <c r="BG76" i="29"/>
  <c r="CB76" i="29"/>
  <c r="CD76" i="29"/>
  <c r="CE76" i="29"/>
  <c r="BG78" i="29"/>
  <c r="CB78" i="29"/>
  <c r="CD78" i="29"/>
  <c r="CE78" i="29"/>
  <c r="AD20" i="29"/>
  <c r="AH22" i="29"/>
  <c r="X23" i="29"/>
  <c r="BH23" i="29"/>
  <c r="AW24" i="29"/>
  <c r="BG25" i="29"/>
  <c r="CB25" i="29"/>
  <c r="CD25" i="29"/>
  <c r="CE25" i="29"/>
  <c r="AL28" i="29"/>
  <c r="X30" i="29"/>
  <c r="BC31" i="29"/>
  <c r="BC36" i="29"/>
  <c r="BF36" i="29"/>
  <c r="AH39" i="29"/>
  <c r="BG39" i="29"/>
  <c r="BL39" i="29"/>
  <c r="Y41" i="29"/>
  <c r="BM41" i="29"/>
  <c r="X45" i="29"/>
  <c r="BH45" i="29"/>
  <c r="AD46" i="29"/>
  <c r="BH46" i="29"/>
  <c r="CF46" i="29"/>
  <c r="CH46" i="29"/>
  <c r="CI46" i="29"/>
  <c r="BH47" i="29"/>
  <c r="CF47" i="29"/>
  <c r="CH47" i="29"/>
  <c r="CI47" i="29"/>
  <c r="Y48" i="29"/>
  <c r="AN49" i="29"/>
  <c r="BM49" i="29"/>
  <c r="AH50" i="29"/>
  <c r="BH51" i="29"/>
  <c r="CF51" i="29"/>
  <c r="CH51" i="29"/>
  <c r="CI51" i="29"/>
  <c r="BG52" i="29"/>
  <c r="CB52" i="29"/>
  <c r="CD52" i="29"/>
  <c r="CE52" i="29"/>
  <c r="BH53" i="29"/>
  <c r="CF53" i="29"/>
  <c r="CH53" i="29"/>
  <c r="CI53" i="29"/>
  <c r="Y54" i="29"/>
  <c r="AD56" i="29"/>
  <c r="AH59" i="29"/>
  <c r="BG59" i="29"/>
  <c r="BH61" i="29"/>
  <c r="CF61" i="29"/>
  <c r="CH61" i="29"/>
  <c r="CI61" i="29"/>
  <c r="BC65" i="29"/>
  <c r="BG68" i="29"/>
  <c r="CB68" i="29"/>
  <c r="CD68" i="29"/>
  <c r="CE68" i="29"/>
  <c r="BF68" i="29"/>
  <c r="BH69" i="29"/>
  <c r="CF69" i="29"/>
  <c r="CH69" i="29"/>
  <c r="CI69" i="29"/>
  <c r="AI69" i="29"/>
  <c r="BC77" i="29"/>
  <c r="BF77" i="29"/>
  <c r="AG77" i="29"/>
  <c r="AL77" i="29"/>
  <c r="AQ77" i="29"/>
  <c r="BC79" i="29"/>
  <c r="BF79" i="29"/>
  <c r="BG22" i="29"/>
  <c r="CB22" i="29"/>
  <c r="CD22" i="29"/>
  <c r="CE22" i="29"/>
  <c r="AR24" i="29"/>
  <c r="BG24" i="29"/>
  <c r="BL24" i="29"/>
  <c r="BQ24" i="29"/>
  <c r="W26" i="29"/>
  <c r="BG26" i="29"/>
  <c r="W29" i="29"/>
  <c r="W32" i="29"/>
  <c r="AG34" i="29"/>
  <c r="AD37" i="29"/>
  <c r="BH37" i="29"/>
  <c r="CF37" i="29"/>
  <c r="CH37" i="29"/>
  <c r="CI37" i="29"/>
  <c r="BH38" i="29"/>
  <c r="CF38" i="29"/>
  <c r="CH38" i="29"/>
  <c r="CI38" i="29"/>
  <c r="BC40" i="29"/>
  <c r="BF40" i="29"/>
  <c r="AD41" i="29"/>
  <c r="BH41" i="29"/>
  <c r="BH42" i="29"/>
  <c r="CF42" i="29"/>
  <c r="CH42" i="29"/>
  <c r="CI42" i="29"/>
  <c r="W44" i="29"/>
  <c r="AI44" i="29"/>
  <c r="W46" i="29"/>
  <c r="AD48" i="29"/>
  <c r="W49" i="29"/>
  <c r="BG49" i="29"/>
  <c r="BH49" i="29"/>
  <c r="X50" i="29"/>
  <c r="BG55" i="29"/>
  <c r="CB55" i="29"/>
  <c r="CD55" i="29"/>
  <c r="CE55" i="29"/>
  <c r="W56" i="29"/>
  <c r="BH57" i="29"/>
  <c r="CF57" i="29"/>
  <c r="CH57" i="29"/>
  <c r="CI57" i="29"/>
  <c r="W60" i="29"/>
  <c r="AH60" i="29"/>
  <c r="Y60" i="29"/>
  <c r="BC61" i="29"/>
  <c r="BF61" i="29"/>
  <c r="AG61" i="29"/>
  <c r="BG61" i="29"/>
  <c r="CB61" i="29"/>
  <c r="CD61" i="29"/>
  <c r="CE61" i="29"/>
  <c r="BH62" i="29"/>
  <c r="CF62" i="29"/>
  <c r="CH62" i="29"/>
  <c r="CI62" i="29"/>
  <c r="AH65" i="29"/>
  <c r="BH67" i="29"/>
  <c r="CF67" i="29"/>
  <c r="CH67" i="29"/>
  <c r="CI67" i="29"/>
  <c r="BG67" i="29"/>
  <c r="CB67" i="29"/>
  <c r="CD67" i="29"/>
  <c r="CE67" i="29"/>
  <c r="BC75" i="29"/>
  <c r="BF75" i="29"/>
  <c r="AD71" i="29"/>
  <c r="AD74" i="29"/>
  <c r="AH80" i="29"/>
  <c r="AH85" i="29"/>
  <c r="BF87" i="29"/>
  <c r="AD91" i="29"/>
  <c r="BC93" i="29"/>
  <c r="AD97" i="29"/>
  <c r="BC99" i="29"/>
  <c r="BF99" i="29"/>
  <c r="BC103" i="29"/>
  <c r="BH110" i="29"/>
  <c r="AG118" i="29"/>
  <c r="AL118" i="29"/>
  <c r="BC118" i="29"/>
  <c r="BF121" i="29"/>
  <c r="Y66" i="29"/>
  <c r="X68" i="29"/>
  <c r="AI68" i="29"/>
  <c r="Y69" i="29"/>
  <c r="BH70" i="29"/>
  <c r="CF70" i="29"/>
  <c r="CH70" i="29"/>
  <c r="CI70" i="29"/>
  <c r="W71" i="29"/>
  <c r="X72" i="29"/>
  <c r="AI72" i="29"/>
  <c r="BF72" i="29"/>
  <c r="Y73" i="29"/>
  <c r="BH73" i="29"/>
  <c r="W74" i="29"/>
  <c r="X75" i="29"/>
  <c r="AI75" i="29"/>
  <c r="Y76" i="29"/>
  <c r="AI76" i="29"/>
  <c r="AR77" i="29"/>
  <c r="BP77" i="29"/>
  <c r="Y78" i="29"/>
  <c r="AI78" i="29"/>
  <c r="BH79" i="29"/>
  <c r="X80" i="29"/>
  <c r="Y81" i="29"/>
  <c r="AG82" i="29"/>
  <c r="BF82" i="29"/>
  <c r="AD86" i="29"/>
  <c r="AG87" i="29"/>
  <c r="BG87" i="29"/>
  <c r="CB87" i="29"/>
  <c r="CD87" i="29"/>
  <c r="CE87" i="29"/>
  <c r="X88" i="29"/>
  <c r="AD89" i="29"/>
  <c r="BH89" i="29"/>
  <c r="CF89" i="29"/>
  <c r="CH89" i="29"/>
  <c r="CI89" i="29"/>
  <c r="AL90" i="29"/>
  <c r="BG90" i="29"/>
  <c r="BK90" i="29"/>
  <c r="W91" i="29"/>
  <c r="BF93" i="29"/>
  <c r="AG94" i="29"/>
  <c r="BC94" i="29"/>
  <c r="BK94" i="29"/>
  <c r="AG95" i="29"/>
  <c r="AN95" i="29"/>
  <c r="AW95" i="29"/>
  <c r="BU95" i="29"/>
  <c r="BG96" i="29"/>
  <c r="W97" i="29"/>
  <c r="AD100" i="29"/>
  <c r="Y102" i="29"/>
  <c r="BF103" i="29"/>
  <c r="AD104" i="29"/>
  <c r="BH104" i="29"/>
  <c r="CF104" i="29"/>
  <c r="CH104" i="29"/>
  <c r="CI104" i="29"/>
  <c r="AD106" i="29"/>
  <c r="W106" i="29"/>
  <c r="Y106" i="29"/>
  <c r="AI106" i="29"/>
  <c r="Y107" i="29"/>
  <c r="AD107" i="29"/>
  <c r="W107" i="29"/>
  <c r="AH107" i="29"/>
  <c r="AI107" i="29"/>
  <c r="AD108" i="29"/>
  <c r="W108" i="29"/>
  <c r="Y108" i="29"/>
  <c r="AI108" i="29"/>
  <c r="Y109" i="29"/>
  <c r="AD109" i="29"/>
  <c r="W109" i="29"/>
  <c r="AH109" i="29"/>
  <c r="AI109" i="29"/>
  <c r="AD110" i="29"/>
  <c r="W110" i="29"/>
  <c r="Y110" i="29"/>
  <c r="AI110" i="29"/>
  <c r="BG112" i="29"/>
  <c r="BC113" i="29"/>
  <c r="BK113" i="29"/>
  <c r="AL113" i="29"/>
  <c r="BF114" i="29"/>
  <c r="BC116" i="29"/>
  <c r="BF116" i="29"/>
  <c r="AG116" i="29"/>
  <c r="AD66" i="29"/>
  <c r="AD69" i="29"/>
  <c r="X71" i="29"/>
  <c r="BG72" i="29"/>
  <c r="CB72" i="29"/>
  <c r="CD72" i="29"/>
  <c r="CE72" i="29"/>
  <c r="AD73" i="29"/>
  <c r="X74" i="29"/>
  <c r="AD76" i="29"/>
  <c r="AM77" i="29"/>
  <c r="BG77" i="29"/>
  <c r="BL77" i="29"/>
  <c r="BQ77" i="29"/>
  <c r="AD78" i="29"/>
  <c r="AM79" i="29"/>
  <c r="Y80" i="29"/>
  <c r="BH82" i="29"/>
  <c r="CF82" i="29"/>
  <c r="CH82" i="29"/>
  <c r="CI82" i="29"/>
  <c r="AD84" i="29"/>
  <c r="BH84" i="29"/>
  <c r="CF84" i="29"/>
  <c r="CH84" i="29"/>
  <c r="CI84" i="29"/>
  <c r="AH86" i="29"/>
  <c r="BL88" i="29"/>
  <c r="AH89" i="29"/>
  <c r="BM90" i="29"/>
  <c r="X91" i="29"/>
  <c r="AD92" i="29"/>
  <c r="W92" i="29"/>
  <c r="BL92" i="29"/>
  <c r="BW95" i="29"/>
  <c r="X97" i="29"/>
  <c r="AD98" i="29"/>
  <c r="W98" i="29"/>
  <c r="BG98" i="29"/>
  <c r="AH100" i="29"/>
  <c r="BC101" i="29"/>
  <c r="BF101" i="29"/>
  <c r="AN105" i="29"/>
  <c r="BM110" i="29"/>
  <c r="AL112" i="29"/>
  <c r="AH79" i="29"/>
  <c r="AD80" i="29"/>
  <c r="BG81" i="29"/>
  <c r="CB81" i="29"/>
  <c r="CD81" i="29"/>
  <c r="CE81" i="29"/>
  <c r="W84" i="29"/>
  <c r="X86" i="29"/>
  <c r="AD88" i="29"/>
  <c r="AM88" i="29"/>
  <c r="BG88" i="29"/>
  <c r="AN90" i="29"/>
  <c r="BH90" i="29"/>
  <c r="X92" i="29"/>
  <c r="BH93" i="29"/>
  <c r="CF93" i="29"/>
  <c r="CH93" i="29"/>
  <c r="CI93" i="29"/>
  <c r="AI95" i="29"/>
  <c r="AS95" i="29"/>
  <c r="BK95" i="29"/>
  <c r="BR95" i="29"/>
  <c r="X98" i="29"/>
  <c r="BM98" i="29"/>
  <c r="BH99" i="29"/>
  <c r="CF99" i="29"/>
  <c r="CH99" i="29"/>
  <c r="CI99" i="29"/>
  <c r="AD102" i="29"/>
  <c r="BH102" i="29"/>
  <c r="CF102" i="29"/>
  <c r="CH102" i="29"/>
  <c r="CI102" i="29"/>
  <c r="BH103" i="29"/>
  <c r="CF103" i="29"/>
  <c r="CH103" i="29"/>
  <c r="CI103" i="29"/>
  <c r="AG105" i="29"/>
  <c r="BL105" i="29"/>
  <c r="BG107" i="29"/>
  <c r="CB107" i="29"/>
  <c r="CD107" i="29"/>
  <c r="CE107" i="29"/>
  <c r="BC111" i="29"/>
  <c r="BF111" i="29"/>
  <c r="AG111" i="29"/>
  <c r="BC125" i="29"/>
  <c r="AG125" i="29"/>
  <c r="BC143" i="29"/>
  <c r="BK143" i="29"/>
  <c r="AL143" i="29"/>
  <c r="AG143" i="29"/>
  <c r="BG119" i="29"/>
  <c r="CB119" i="29"/>
  <c r="CD119" i="29"/>
  <c r="CE119" i="29"/>
  <c r="BG121" i="29"/>
  <c r="CB121" i="29"/>
  <c r="CD121" i="29"/>
  <c r="CE121" i="29"/>
  <c r="BG123" i="29"/>
  <c r="CB123" i="29"/>
  <c r="CD123" i="29"/>
  <c r="CE123" i="29"/>
  <c r="AH124" i="29"/>
  <c r="BH125" i="29"/>
  <c r="CF125" i="29"/>
  <c r="CH125" i="29"/>
  <c r="CI125" i="29"/>
  <c r="AD127" i="29"/>
  <c r="W127" i="29"/>
  <c r="BM128" i="29"/>
  <c r="Y130" i="29"/>
  <c r="AH131" i="29"/>
  <c r="BC133" i="29"/>
  <c r="BF133" i="29"/>
  <c r="BG138" i="29"/>
  <c r="AI139" i="29"/>
  <c r="Y113" i="29"/>
  <c r="AG114" i="29"/>
  <c r="X116" i="29"/>
  <c r="AI116" i="29"/>
  <c r="Y117" i="29"/>
  <c r="AG119" i="29"/>
  <c r="BH119" i="29"/>
  <c r="CF119" i="29"/>
  <c r="CH119" i="29"/>
  <c r="CI119" i="29"/>
  <c r="BF120" i="29"/>
  <c r="BH121" i="29"/>
  <c r="CF121" i="29"/>
  <c r="CH121" i="29"/>
  <c r="CI121" i="29"/>
  <c r="BF122" i="29"/>
  <c r="BH123" i="29"/>
  <c r="CF123" i="29"/>
  <c r="CH123" i="29"/>
  <c r="CI123" i="29"/>
  <c r="Y125" i="29"/>
  <c r="BF125" i="29"/>
  <c r="X127" i="29"/>
  <c r="AI128" i="29"/>
  <c r="BH128" i="29"/>
  <c r="AD134" i="29"/>
  <c r="AD135" i="29"/>
  <c r="W135" i="29"/>
  <c r="AH135" i="29"/>
  <c r="AD136" i="29"/>
  <c r="BH136" i="29"/>
  <c r="CF136" i="29"/>
  <c r="CH136" i="29"/>
  <c r="CI136" i="29"/>
  <c r="X138" i="29"/>
  <c r="BH138" i="29"/>
  <c r="AR138" i="29"/>
  <c r="W140" i="29"/>
  <c r="AD141" i="29"/>
  <c r="AD142" i="29"/>
  <c r="BG115" i="29"/>
  <c r="CB115" i="29"/>
  <c r="CD115" i="29"/>
  <c r="CE115" i="29"/>
  <c r="BG116" i="29"/>
  <c r="CB116" i="29"/>
  <c r="CD116" i="29"/>
  <c r="CE116" i="29"/>
  <c r="AD117" i="29"/>
  <c r="AM118" i="29"/>
  <c r="BG120" i="29"/>
  <c r="CB120" i="29"/>
  <c r="CD120" i="29"/>
  <c r="CE120" i="29"/>
  <c r="BG122" i="29"/>
  <c r="CB122" i="29"/>
  <c r="CD122" i="29"/>
  <c r="CE122" i="29"/>
  <c r="AL124" i="29"/>
  <c r="BC124" i="29"/>
  <c r="BF129" i="29"/>
  <c r="AD130" i="29"/>
  <c r="BH130" i="29"/>
  <c r="CF130" i="29"/>
  <c r="CH130" i="29"/>
  <c r="CI130" i="29"/>
  <c r="AD132" i="29"/>
  <c r="W132" i="29"/>
  <c r="BG132" i="29"/>
  <c r="AH134" i="29"/>
  <c r="BG134" i="29"/>
  <c r="BL134" i="29"/>
  <c r="BQ138" i="29"/>
  <c r="AD139" i="29"/>
  <c r="BM139" i="29"/>
  <c r="Y140" i="29"/>
  <c r="AN141" i="29"/>
  <c r="BM141" i="29"/>
  <c r="AH142" i="29"/>
  <c r="BL142" i="29"/>
  <c r="Y143" i="29"/>
  <c r="X143" i="29"/>
  <c r="BH143" i="29"/>
  <c r="W113" i="29"/>
  <c r="BL113" i="29"/>
  <c r="AH118" i="29"/>
  <c r="BG118" i="29"/>
  <c r="CB118" i="29"/>
  <c r="CD118" i="29"/>
  <c r="CE118" i="29"/>
  <c r="AG120" i="29"/>
  <c r="AG122" i="29"/>
  <c r="W125" i="29"/>
  <c r="AH125" i="29"/>
  <c r="AD128" i="29"/>
  <c r="W128" i="29"/>
  <c r="W130" i="29"/>
  <c r="AH130" i="29"/>
  <c r="AG131" i="29"/>
  <c r="BF131" i="29"/>
  <c r="X132" i="29"/>
  <c r="BH132" i="29"/>
  <c r="BH133" i="29"/>
  <c r="CF133" i="29"/>
  <c r="CH133" i="29"/>
  <c r="CI133" i="29"/>
  <c r="AI135" i="29"/>
  <c r="AD137" i="29"/>
  <c r="W137" i="29"/>
  <c r="AH137" i="29"/>
  <c r="AD138" i="29"/>
  <c r="AM138" i="29"/>
  <c r="BL138" i="29"/>
  <c r="W139" i="29"/>
  <c r="BL139" i="29"/>
  <c r="BH139" i="29"/>
  <c r="AD140" i="29"/>
  <c r="W141" i="29"/>
  <c r="BG141" i="29"/>
  <c r="BH141" i="29"/>
  <c r="X142" i="29"/>
  <c r="BG142" i="29"/>
  <c r="CB142" i="29"/>
  <c r="CD142" i="29"/>
  <c r="CE142" i="29"/>
  <c r="W143" i="29"/>
  <c r="BG143" i="29"/>
  <c r="BC144" i="29"/>
  <c r="BF144" i="29"/>
  <c r="W145" i="29"/>
  <c r="X146" i="29"/>
  <c r="BM146" i="29"/>
  <c r="Y148" i="29"/>
  <c r="AI148" i="29"/>
  <c r="BH148" i="29"/>
  <c r="BM148" i="29"/>
  <c r="BC150" i="29"/>
  <c r="BF150" i="29"/>
  <c r="BG153" i="29"/>
  <c r="CB153" i="29"/>
  <c r="CD153" i="29"/>
  <c r="CE153" i="29"/>
  <c r="X154" i="29"/>
  <c r="BW154" i="29"/>
  <c r="W155" i="29"/>
  <c r="AH155" i="29"/>
  <c r="BM156" i="29"/>
  <c r="X157" i="29"/>
  <c r="AD158" i="29"/>
  <c r="W158" i="29"/>
  <c r="BG158" i="29"/>
  <c r="AL159" i="29"/>
  <c r="AD160" i="29"/>
  <c r="W160" i="29"/>
  <c r="Y160" i="29"/>
  <c r="BG161" i="29"/>
  <c r="CB161" i="29"/>
  <c r="CD161" i="29"/>
  <c r="CE161" i="29"/>
  <c r="Y145" i="29"/>
  <c r="AI145" i="29"/>
  <c r="BH145" i="29"/>
  <c r="BM145" i="29"/>
  <c r="AD151" i="29"/>
  <c r="AD152" i="29"/>
  <c r="W152" i="29"/>
  <c r="AH152" i="29"/>
  <c r="AD153" i="29"/>
  <c r="BH153" i="29"/>
  <c r="CF153" i="29"/>
  <c r="CH153" i="29"/>
  <c r="CI153" i="29"/>
  <c r="Y155" i="29"/>
  <c r="AG156" i="29"/>
  <c r="AN156" i="29"/>
  <c r="BH156" i="29"/>
  <c r="AD157" i="29"/>
  <c r="AG157" i="29"/>
  <c r="X158" i="29"/>
  <c r="X160" i="29"/>
  <c r="BM160" i="29"/>
  <c r="AD148" i="29"/>
  <c r="AD149" i="29"/>
  <c r="W149" i="29"/>
  <c r="BL149" i="29"/>
  <c r="BG151" i="29"/>
  <c r="BE157" i="29"/>
  <c r="BC159" i="29"/>
  <c r="BL159" i="29"/>
  <c r="AD145" i="29"/>
  <c r="AD146" i="29"/>
  <c r="W146" i="29"/>
  <c r="BG147" i="29"/>
  <c r="CB147" i="29"/>
  <c r="CD147" i="29"/>
  <c r="CE147" i="29"/>
  <c r="W148" i="29"/>
  <c r="X149" i="29"/>
  <c r="BM149" i="29"/>
  <c r="AI152" i="29"/>
  <c r="AD154" i="29"/>
  <c r="W154" i="29"/>
  <c r="AD155" i="29"/>
  <c r="BH155" i="29"/>
  <c r="CF155" i="29"/>
  <c r="CH155" i="29"/>
  <c r="CI155" i="29"/>
  <c r="BK156" i="29"/>
  <c r="W157" i="29"/>
  <c r="AH157" i="29"/>
  <c r="AH159" i="29"/>
  <c r="BG159" i="29"/>
  <c r="BF162" i="29"/>
  <c r="AD163" i="29"/>
  <c r="BH163" i="29"/>
  <c r="CF163" i="29"/>
  <c r="CH163" i="29"/>
  <c r="CI163" i="29"/>
  <c r="Y165" i="29"/>
  <c r="AH166" i="29"/>
  <c r="BL166" i="29"/>
  <c r="BW166" i="29"/>
  <c r="AD168" i="29"/>
  <c r="BH168" i="29"/>
  <c r="CF168" i="29"/>
  <c r="CH168" i="29"/>
  <c r="CI168" i="29"/>
  <c r="Y170" i="29"/>
  <c r="AI170" i="29"/>
  <c r="BH172" i="29"/>
  <c r="AR179" i="29"/>
  <c r="AH179" i="29"/>
  <c r="BL179" i="29"/>
  <c r="W163" i="29"/>
  <c r="AI166" i="29"/>
  <c r="AS166" i="29"/>
  <c r="BG166" i="29"/>
  <c r="BK166" i="29"/>
  <c r="BG167" i="29"/>
  <c r="CB167" i="29"/>
  <c r="CD167" i="29"/>
  <c r="CE167" i="29"/>
  <c r="W168" i="29"/>
  <c r="AD171" i="29"/>
  <c r="AN171" i="29"/>
  <c r="AD172" i="29"/>
  <c r="W172" i="29"/>
  <c r="BL172" i="29"/>
  <c r="Y172" i="29"/>
  <c r="AI172" i="29"/>
  <c r="Y174" i="29"/>
  <c r="X174" i="29"/>
  <c r="W174" i="29"/>
  <c r="BL176" i="29"/>
  <c r="AL177" i="29"/>
  <c r="BL180" i="29"/>
  <c r="BG180" i="29"/>
  <c r="AM180" i="29"/>
  <c r="BF164" i="29"/>
  <c r="AD165" i="29"/>
  <c r="BH165" i="29"/>
  <c r="CF165" i="29"/>
  <c r="CH165" i="29"/>
  <c r="CI165" i="29"/>
  <c r="AD170" i="29"/>
  <c r="AN170" i="29"/>
  <c r="BM172" i="29"/>
  <c r="AI173" i="29"/>
  <c r="AN173" i="29"/>
  <c r="AL176" i="29"/>
  <c r="BC176" i="29"/>
  <c r="BF180" i="29"/>
  <c r="W165" i="29"/>
  <c r="AH165" i="29"/>
  <c r="AG166" i="29"/>
  <c r="AW166" i="29"/>
  <c r="BQ166" i="29"/>
  <c r="BG169" i="29"/>
  <c r="CB169" i="29"/>
  <c r="CD169" i="29"/>
  <c r="CE169" i="29"/>
  <c r="W170" i="29"/>
  <c r="BG170" i="29"/>
  <c r="BR170" i="29"/>
  <c r="CF170" i="29"/>
  <c r="CH170" i="29"/>
  <c r="CI170" i="29"/>
  <c r="BK173" i="29"/>
  <c r="BF173" i="29"/>
  <c r="BM173" i="29"/>
  <c r="CF173" i="29"/>
  <c r="CH173" i="29"/>
  <c r="CI173" i="29"/>
  <c r="BC174" i="29"/>
  <c r="BF174" i="29"/>
  <c r="BG176" i="29"/>
  <c r="AL179" i="29"/>
  <c r="AQ179" i="29"/>
  <c r="BC179" i="29"/>
  <c r="BF179" i="29"/>
  <c r="AM179" i="29"/>
  <c r="AS183" i="29"/>
  <c r="X187" i="29"/>
  <c r="BM187" i="29"/>
  <c r="Y187" i="29"/>
  <c r="Y191" i="29"/>
  <c r="AD191" i="29"/>
  <c r="BG192" i="29"/>
  <c r="AG193" i="29"/>
  <c r="Y196" i="29"/>
  <c r="AD196" i="29"/>
  <c r="Y206" i="29"/>
  <c r="X206" i="29"/>
  <c r="W206" i="29"/>
  <c r="Y210" i="29"/>
  <c r="X210" i="29"/>
  <c r="W210" i="29"/>
  <c r="Y214" i="29"/>
  <c r="X214" i="29"/>
  <c r="W214" i="29"/>
  <c r="X176" i="29"/>
  <c r="X179" i="29"/>
  <c r="BH179" i="29"/>
  <c r="W182" i="29"/>
  <c r="AD183" i="29"/>
  <c r="BM183" i="29"/>
  <c r="AD185" i="29"/>
  <c r="BH185" i="29"/>
  <c r="CF185" i="29"/>
  <c r="CH185" i="29"/>
  <c r="CI185" i="29"/>
  <c r="W187" i="29"/>
  <c r="AM189" i="29"/>
  <c r="AI190" i="29"/>
  <c r="BK190" i="29"/>
  <c r="BL190" i="29"/>
  <c r="W191" i="29"/>
  <c r="X192" i="29"/>
  <c r="BH192" i="29"/>
  <c r="AD192" i="29"/>
  <c r="AH193" i="29"/>
  <c r="AG195" i="29"/>
  <c r="W196" i="29"/>
  <c r="BG196" i="29"/>
  <c r="AM177" i="29"/>
  <c r="Y182" i="29"/>
  <c r="AD184" i="29"/>
  <c r="AN184" i="29"/>
  <c r="AH185" i="29"/>
  <c r="BC186" i="29"/>
  <c r="BK186" i="29"/>
  <c r="AQ186" i="29"/>
  <c r="AD187" i="29"/>
  <c r="BC189" i="29"/>
  <c r="BK189" i="29"/>
  <c r="AG189" i="29"/>
  <c r="BG189" i="29"/>
  <c r="BM190" i="29"/>
  <c r="X191" i="29"/>
  <c r="AH192" i="29"/>
  <c r="AM192" i="29"/>
  <c r="BL192" i="29"/>
  <c r="AI194" i="29"/>
  <c r="X195" i="29"/>
  <c r="AI195" i="29"/>
  <c r="W195" i="29"/>
  <c r="X196" i="29"/>
  <c r="BH196" i="29"/>
  <c r="X197" i="29"/>
  <c r="W197" i="29"/>
  <c r="AD197" i="29"/>
  <c r="Y197" i="29"/>
  <c r="AH177" i="29"/>
  <c r="BG177" i="29"/>
  <c r="CB177" i="29"/>
  <c r="CD177" i="29"/>
  <c r="CE177" i="29"/>
  <c r="AG180" i="29"/>
  <c r="AD182" i="29"/>
  <c r="W183" i="29"/>
  <c r="W184" i="29"/>
  <c r="BL184" i="29"/>
  <c r="BR184" i="29"/>
  <c r="AG186" i="29"/>
  <c r="AN186" i="29"/>
  <c r="AG188" i="29"/>
  <c r="BC188" i="29"/>
  <c r="BP190" i="29"/>
  <c r="BR190" i="29"/>
  <c r="Y195" i="29"/>
  <c r="BF195" i="29"/>
  <c r="BL189" i="29"/>
  <c r="AG190" i="29"/>
  <c r="BF190" i="29"/>
  <c r="BH193" i="29"/>
  <c r="CF193" i="29"/>
  <c r="CH193" i="29"/>
  <c r="CI193" i="29"/>
  <c r="AG199" i="29"/>
  <c r="BC199" i="29"/>
  <c r="BF199" i="29"/>
  <c r="Y203" i="29"/>
  <c r="X203" i="29"/>
  <c r="W203" i="29"/>
  <c r="Y207" i="29"/>
  <c r="X207" i="29"/>
  <c r="W207" i="29"/>
  <c r="Y211" i="29"/>
  <c r="X211" i="29"/>
  <c r="W211" i="29"/>
  <c r="Y198" i="29"/>
  <c r="X198" i="29"/>
  <c r="BH198" i="29"/>
  <c r="W198" i="29"/>
  <c r="BL198" i="29"/>
  <c r="BH199" i="29"/>
  <c r="CF199" i="29"/>
  <c r="CH199" i="29"/>
  <c r="CI199" i="29"/>
  <c r="Y204" i="29"/>
  <c r="X204" i="29"/>
  <c r="W204" i="29"/>
  <c r="Y208" i="29"/>
  <c r="X208" i="29"/>
  <c r="W208" i="29"/>
  <c r="Y212" i="29"/>
  <c r="X212" i="29"/>
  <c r="W212" i="29"/>
  <c r="AD198" i="29"/>
  <c r="Y205" i="29"/>
  <c r="X205" i="29"/>
  <c r="W205" i="29"/>
  <c r="Y209" i="29"/>
  <c r="X209" i="29"/>
  <c r="W209" i="29"/>
  <c r="Y213" i="29"/>
  <c r="X213" i="29"/>
  <c r="W213" i="29"/>
  <c r="W215" i="29"/>
  <c r="W216" i="29"/>
  <c r="W217" i="29"/>
  <c r="X215" i="29"/>
  <c r="X216" i="29"/>
  <c r="X217" i="29"/>
  <c r="BG199" i="29"/>
  <c r="CB199" i="29"/>
  <c r="CD199" i="29"/>
  <c r="CE199" i="29"/>
  <c r="AG177" i="29"/>
  <c r="BH150" i="29"/>
  <c r="CF150" i="29"/>
  <c r="CH150" i="29"/>
  <c r="CI150" i="29"/>
  <c r="AH151" i="29"/>
  <c r="BG95" i="29"/>
  <c r="BG83" i="29"/>
  <c r="CB83" i="29"/>
  <c r="CD83" i="29"/>
  <c r="CE83" i="29"/>
  <c r="BM113" i="29"/>
  <c r="BH111" i="29"/>
  <c r="CF111" i="29"/>
  <c r="CH111" i="29"/>
  <c r="CI111" i="29"/>
  <c r="BL95" i="29"/>
  <c r="BH87" i="29"/>
  <c r="CF87" i="29"/>
  <c r="CH87" i="29"/>
  <c r="CI87" i="29"/>
  <c r="BH113" i="29"/>
  <c r="BM105" i="29"/>
  <c r="BK77" i="29"/>
  <c r="AN73" i="29"/>
  <c r="BH56" i="29"/>
  <c r="CF56" i="29"/>
  <c r="CH56" i="29"/>
  <c r="CI56" i="29"/>
  <c r="AL31" i="29"/>
  <c r="BG53" i="29"/>
  <c r="CB53" i="29"/>
  <c r="CD53" i="29"/>
  <c r="CE53" i="29"/>
  <c r="AG62" i="29"/>
  <c r="BC38" i="29"/>
  <c r="BF38" i="29"/>
  <c r="AR10" i="29"/>
  <c r="BH6" i="29"/>
  <c r="CF6" i="29"/>
  <c r="CH6" i="29"/>
  <c r="CI6" i="29"/>
  <c r="BM26" i="29"/>
  <c r="BG35" i="29"/>
  <c r="CB35" i="29"/>
  <c r="CD35" i="29"/>
  <c r="CE35" i="29"/>
  <c r="BH183" i="29"/>
  <c r="AH188" i="29"/>
  <c r="BF177" i="29"/>
  <c r="AM173" i="29"/>
  <c r="BG129" i="29"/>
  <c r="CB129" i="29"/>
  <c r="CD129" i="29"/>
  <c r="CE129" i="29"/>
  <c r="AG115" i="29"/>
  <c r="AH126" i="29"/>
  <c r="BH96" i="29"/>
  <c r="AN113" i="29"/>
  <c r="BM96" i="29"/>
  <c r="AH95" i="29"/>
  <c r="BH100" i="29"/>
  <c r="CF100" i="29"/>
  <c r="CH100" i="29"/>
  <c r="CI100" i="29"/>
  <c r="BC81" i="29"/>
  <c r="BF81" i="29"/>
  <c r="BC112" i="29"/>
  <c r="AH10" i="29"/>
  <c r="AM10" i="29"/>
  <c r="BG19" i="29"/>
  <c r="CB19" i="29"/>
  <c r="CD19" i="29"/>
  <c r="CE19" i="29"/>
  <c r="BG82" i="29"/>
  <c r="CB82" i="29"/>
  <c r="CD82" i="29"/>
  <c r="CE82" i="29"/>
  <c r="BH26" i="29"/>
  <c r="CF26" i="29"/>
  <c r="CH26" i="29"/>
  <c r="CI26" i="29"/>
  <c r="BL10" i="29"/>
  <c r="AN183" i="29"/>
  <c r="BG188" i="29"/>
  <c r="CB188" i="29"/>
  <c r="CD188" i="29"/>
  <c r="CE188" i="29"/>
  <c r="AM188" i="29"/>
  <c r="BR183" i="29"/>
  <c r="BL171" i="29"/>
  <c r="BG164" i="29"/>
  <c r="CB164" i="29"/>
  <c r="CD164" i="29"/>
  <c r="CE164" i="29"/>
  <c r="AG161" i="29"/>
  <c r="BH160" i="29"/>
  <c r="BL151" i="29"/>
  <c r="CB134" i="29"/>
  <c r="CD134" i="29"/>
  <c r="CE134" i="29"/>
  <c r="AG123" i="29"/>
  <c r="BH105" i="29"/>
  <c r="AN96" i="29"/>
  <c r="BL79" i="29"/>
  <c r="CB79" i="29"/>
  <c r="CD79" i="29"/>
  <c r="CE79" i="29"/>
  <c r="BG75" i="29"/>
  <c r="CB75" i="29"/>
  <c r="CD75" i="29"/>
  <c r="CE75" i="29"/>
  <c r="BQ95" i="29"/>
  <c r="BM73" i="29"/>
  <c r="BG34" i="29"/>
  <c r="CB34" i="29"/>
  <c r="CD34" i="29"/>
  <c r="CE34" i="29"/>
  <c r="BC28" i="29"/>
  <c r="AN26" i="29"/>
  <c r="BL156" i="29"/>
  <c r="CB73" i="29"/>
  <c r="CD73" i="29"/>
  <c r="CE73" i="29"/>
  <c r="BH126" i="29"/>
  <c r="CF126" i="29"/>
  <c r="CH126" i="29"/>
  <c r="CI126" i="29"/>
  <c r="CF156" i="29"/>
  <c r="CH156" i="29"/>
  <c r="CI156" i="29"/>
  <c r="BG198" i="29"/>
  <c r="BK79" i="29"/>
  <c r="BK105" i="29"/>
  <c r="AG79" i="29"/>
  <c r="AN59" i="29"/>
  <c r="BH59" i="29"/>
  <c r="BG62" i="29"/>
  <c r="CB62" i="29"/>
  <c r="CD62" i="29"/>
  <c r="CE62" i="29"/>
  <c r="AG70" i="29"/>
  <c r="BH162" i="29"/>
  <c r="CF162" i="29"/>
  <c r="CH162" i="29"/>
  <c r="CI162" i="29"/>
  <c r="BH55" i="29"/>
  <c r="CF55" i="29"/>
  <c r="CH55" i="29"/>
  <c r="CI55" i="29"/>
  <c r="BQ179" i="29"/>
  <c r="CB179" i="29"/>
  <c r="CD179" i="29"/>
  <c r="CE179" i="29"/>
  <c r="BM180" i="29"/>
  <c r="AH16" i="29"/>
  <c r="BG16" i="29"/>
  <c r="CB16" i="29"/>
  <c r="CD16" i="29"/>
  <c r="CE16" i="29"/>
  <c r="CF184" i="29"/>
  <c r="CH184" i="29"/>
  <c r="CI184" i="29"/>
  <c r="CF180" i="29"/>
  <c r="CH180" i="29"/>
  <c r="CI180" i="29"/>
  <c r="BM132" i="29"/>
  <c r="CF128" i="29"/>
  <c r="CH128" i="29"/>
  <c r="CI128" i="29"/>
  <c r="BF94" i="29"/>
  <c r="BG92" i="29"/>
  <c r="AL105" i="29"/>
  <c r="BG66" i="29"/>
  <c r="CB66" i="29"/>
  <c r="CD66" i="29"/>
  <c r="CE66" i="29"/>
  <c r="BH58" i="29"/>
  <c r="CF58" i="29"/>
  <c r="CH58" i="29"/>
  <c r="CI58" i="29"/>
  <c r="BH60" i="29"/>
  <c r="CF60" i="29"/>
  <c r="CH60" i="29"/>
  <c r="CI60" i="29"/>
  <c r="BC52" i="29"/>
  <c r="BF52" i="29"/>
  <c r="AG33" i="29"/>
  <c r="BM20" i="29"/>
  <c r="BG27" i="29"/>
  <c r="CB27" i="29"/>
  <c r="CD27" i="29"/>
  <c r="CE27" i="29"/>
  <c r="CB156" i="29"/>
  <c r="CD156" i="29"/>
  <c r="CE156" i="29"/>
  <c r="AI180" i="29"/>
  <c r="BH95" i="29"/>
  <c r="CF95" i="29"/>
  <c r="CH95" i="29"/>
  <c r="CI95" i="29"/>
  <c r="BG37" i="29"/>
  <c r="CB37" i="29"/>
  <c r="CD37" i="29"/>
  <c r="CE37" i="29"/>
  <c r="CF32" i="29"/>
  <c r="CH32" i="29"/>
  <c r="CI32" i="29"/>
  <c r="CF8" i="29"/>
  <c r="CH8" i="29"/>
  <c r="CI8" i="29"/>
  <c r="BH169" i="29"/>
  <c r="CF169" i="29"/>
  <c r="CH169" i="29"/>
  <c r="CI169" i="29"/>
  <c r="BR186" i="29"/>
  <c r="AH173" i="29"/>
  <c r="AR171" i="29"/>
  <c r="BU166" i="29"/>
  <c r="BQ171" i="29"/>
  <c r="BG172" i="29"/>
  <c r="BG162" i="29"/>
  <c r="CB162" i="29"/>
  <c r="CD162" i="29"/>
  <c r="CE162" i="29"/>
  <c r="CF166" i="29"/>
  <c r="CH166" i="29"/>
  <c r="CI166" i="29"/>
  <c r="BG144" i="29"/>
  <c r="CB144" i="29"/>
  <c r="CD144" i="29"/>
  <c r="CE144" i="29"/>
  <c r="CF139" i="29"/>
  <c r="CH139" i="29"/>
  <c r="CI139" i="29"/>
  <c r="AG67" i="29"/>
  <c r="BG94" i="29"/>
  <c r="AH112" i="29"/>
  <c r="AI40" i="29"/>
  <c r="AG64" i="29"/>
  <c r="BH14" i="29"/>
  <c r="CF14" i="29"/>
  <c r="CH14" i="29"/>
  <c r="CI14" i="29"/>
  <c r="BW10" i="29"/>
  <c r="BG4" i="29"/>
  <c r="CB4" i="29"/>
  <c r="CD4" i="29"/>
  <c r="CE4" i="29"/>
  <c r="BH10" i="29"/>
  <c r="BG8" i="29"/>
  <c r="AM8" i="29"/>
  <c r="BL112" i="29"/>
  <c r="CB112" i="29"/>
  <c r="CD112" i="29"/>
  <c r="CE112" i="29"/>
  <c r="BM77" i="29"/>
  <c r="BM59" i="29"/>
  <c r="CB90" i="29"/>
  <c r="CD90" i="29"/>
  <c r="CE90" i="29"/>
  <c r="BV171" i="29"/>
  <c r="CB151" i="29"/>
  <c r="CD151" i="29"/>
  <c r="CE151" i="29"/>
  <c r="BH161" i="29"/>
  <c r="CF161" i="29"/>
  <c r="CH161" i="29"/>
  <c r="CI161" i="29"/>
  <c r="AG121" i="29"/>
  <c r="AI117" i="29"/>
  <c r="AH104" i="29"/>
  <c r="CF79" i="29"/>
  <c r="CH79" i="29"/>
  <c r="CI79" i="29"/>
  <c r="BG54" i="29"/>
  <c r="CB54" i="29"/>
  <c r="CD54" i="29"/>
  <c r="CE54" i="29"/>
  <c r="BG41" i="29"/>
  <c r="AR8" i="29"/>
  <c r="AX10" i="29"/>
  <c r="BV8" i="29"/>
  <c r="CF118" i="29"/>
  <c r="CH118" i="29"/>
  <c r="CI118" i="29"/>
  <c r="BR77" i="29"/>
  <c r="CF59" i="29"/>
  <c r="CH59" i="29"/>
  <c r="CI59" i="29"/>
  <c r="AI20" i="29"/>
  <c r="AN20" i="29"/>
  <c r="BM198" i="29"/>
  <c r="CF198" i="29"/>
  <c r="CH198" i="29"/>
  <c r="CI198" i="29"/>
  <c r="CF190" i="29"/>
  <c r="CH190" i="29"/>
  <c r="CI190" i="29"/>
  <c r="CB190" i="29"/>
  <c r="CD190" i="29"/>
  <c r="CE190" i="29"/>
  <c r="AS186" i="29"/>
  <c r="BG173" i="29"/>
  <c r="CB173" i="29"/>
  <c r="CD173" i="29"/>
  <c r="CE173" i="29"/>
  <c r="AH171" i="29"/>
  <c r="BH186" i="29"/>
  <c r="BM186" i="29"/>
  <c r="CF183" i="29"/>
  <c r="CH183" i="29"/>
  <c r="CI183" i="29"/>
  <c r="AW171" i="29"/>
  <c r="BG171" i="29"/>
  <c r="BG152" i="29"/>
  <c r="CB152" i="29"/>
  <c r="CD152" i="29"/>
  <c r="CE152" i="29"/>
  <c r="AG126" i="29"/>
  <c r="BH114" i="29"/>
  <c r="CF114" i="29"/>
  <c r="CH114" i="29"/>
  <c r="CI114" i="29"/>
  <c r="BG114" i="29"/>
  <c r="CB114" i="29"/>
  <c r="CD114" i="29"/>
  <c r="CE114" i="29"/>
  <c r="AG85" i="29"/>
  <c r="BG65" i="29"/>
  <c r="BR10" i="29"/>
  <c r="AN10" i="29"/>
  <c r="BQ8" i="29"/>
  <c r="BL5" i="29"/>
  <c r="AW8" i="29"/>
  <c r="BH122" i="29"/>
  <c r="CF122" i="29"/>
  <c r="CH122" i="29"/>
  <c r="CI122" i="29"/>
  <c r="BH101" i="29"/>
  <c r="CF101" i="29"/>
  <c r="CH101" i="29"/>
  <c r="CI101" i="29"/>
  <c r="BC167" i="29"/>
  <c r="BF167" i="29"/>
  <c r="AG167" i="29"/>
  <c r="BL65" i="29"/>
  <c r="BH164" i="29"/>
  <c r="CF164" i="29"/>
  <c r="CH164" i="29"/>
  <c r="CI164" i="29"/>
  <c r="CB180" i="29"/>
  <c r="CD180" i="29"/>
  <c r="CE180" i="29"/>
  <c r="CB105" i="29"/>
  <c r="CD105" i="29"/>
  <c r="CE105" i="29"/>
  <c r="CF110" i="29"/>
  <c r="CH110" i="29"/>
  <c r="CI110" i="29"/>
  <c r="BG194" i="29"/>
  <c r="CB194" i="29"/>
  <c r="CD194" i="29"/>
  <c r="CE194" i="29"/>
  <c r="BQ186" i="29"/>
  <c r="AH186" i="29"/>
  <c r="BL186" i="29"/>
  <c r="AM186" i="29"/>
  <c r="AR186" i="29"/>
  <c r="AI188" i="29"/>
  <c r="AN188" i="29"/>
  <c r="BM188" i="29"/>
  <c r="CF188" i="29"/>
  <c r="CH188" i="29"/>
  <c r="CI188" i="29"/>
  <c r="AH94" i="29"/>
  <c r="AM94" i="29"/>
  <c r="AH90" i="29"/>
  <c r="AM90" i="29"/>
  <c r="AH93" i="29"/>
  <c r="BG93" i="29"/>
  <c r="CB93" i="29"/>
  <c r="CD93" i="29"/>
  <c r="CE93" i="29"/>
  <c r="AH58" i="29"/>
  <c r="BG58" i="29"/>
  <c r="CB58" i="29"/>
  <c r="CD58" i="29"/>
  <c r="CE58" i="29"/>
  <c r="AM31" i="29"/>
  <c r="AH31" i="29"/>
  <c r="AG22" i="29"/>
  <c r="AL22" i="29"/>
  <c r="AM96" i="29"/>
  <c r="AH96" i="29"/>
  <c r="BC53" i="29"/>
  <c r="BF53" i="29"/>
  <c r="AG53" i="29"/>
  <c r="CF31" i="29"/>
  <c r="CH31" i="29"/>
  <c r="CI31" i="29"/>
  <c r="CB172" i="29"/>
  <c r="CD172" i="29"/>
  <c r="CE172" i="29"/>
  <c r="BG125" i="29"/>
  <c r="CB125" i="29"/>
  <c r="CD125" i="29"/>
  <c r="CE125" i="29"/>
  <c r="BR23" i="29"/>
  <c r="BM23" i="29"/>
  <c r="CB10" i="29"/>
  <c r="CD10" i="29"/>
  <c r="CE10" i="29"/>
  <c r="AG194" i="29"/>
  <c r="BC194" i="29"/>
  <c r="BF194" i="29"/>
  <c r="AN177" i="29"/>
  <c r="BH177" i="29"/>
  <c r="AI177" i="29"/>
  <c r="AN189" i="29"/>
  <c r="BH189" i="29"/>
  <c r="CF189" i="29"/>
  <c r="CH189" i="29"/>
  <c r="CI189" i="29"/>
  <c r="AI189" i="29"/>
  <c r="AI124" i="29"/>
  <c r="BH124" i="29"/>
  <c r="AN124" i="29"/>
  <c r="BM124" i="29"/>
  <c r="AN94" i="29"/>
  <c r="BH94" i="29"/>
  <c r="AI94" i="29"/>
  <c r="AI83" i="29"/>
  <c r="BH83" i="29"/>
  <c r="CF83" i="29"/>
  <c r="CH83" i="29"/>
  <c r="CI83" i="29"/>
  <c r="CB28" i="29"/>
  <c r="CD28" i="29"/>
  <c r="CE28" i="29"/>
  <c r="AQ10" i="29"/>
  <c r="AL10" i="29"/>
  <c r="BC10" i="29"/>
  <c r="AN77" i="29"/>
  <c r="AI77" i="29"/>
  <c r="AS77" i="29"/>
  <c r="BG42" i="29"/>
  <c r="CB42" i="29"/>
  <c r="CD42" i="29"/>
  <c r="CE42" i="29"/>
  <c r="BC96" i="29"/>
  <c r="AG96" i="29"/>
  <c r="AL96" i="29"/>
  <c r="BG102" i="29"/>
  <c r="CB102" i="29"/>
  <c r="CD102" i="29"/>
  <c r="CE102" i="29"/>
  <c r="BG31" i="29"/>
  <c r="CB198" i="29"/>
  <c r="CD198" i="29"/>
  <c r="CE198" i="29"/>
  <c r="BP179" i="29"/>
  <c r="CF172" i="29"/>
  <c r="CH172" i="29"/>
  <c r="CI172" i="29"/>
  <c r="CB159" i="29"/>
  <c r="CD159" i="29"/>
  <c r="CE159" i="29"/>
  <c r="BH146" i="29"/>
  <c r="BG109" i="29"/>
  <c r="CB109" i="29"/>
  <c r="CD109" i="29"/>
  <c r="CE109" i="29"/>
  <c r="BG130" i="29"/>
  <c r="CB130" i="29"/>
  <c r="CD130" i="29"/>
  <c r="CE130" i="29"/>
  <c r="BF113" i="29"/>
  <c r="CF49" i="29"/>
  <c r="CH49" i="29"/>
  <c r="CI49" i="29"/>
  <c r="CF41" i="29"/>
  <c r="CH41" i="29"/>
  <c r="CI41" i="29"/>
  <c r="CB59" i="29"/>
  <c r="CD59" i="29"/>
  <c r="CE59" i="29"/>
  <c r="BG186" i="29"/>
  <c r="BL124" i="29"/>
  <c r="CB124" i="29"/>
  <c r="CD124" i="29"/>
  <c r="CE124" i="29"/>
  <c r="BM177" i="29"/>
  <c r="AH156" i="29"/>
  <c r="AM156" i="29"/>
  <c r="AH103" i="29"/>
  <c r="BG103" i="29"/>
  <c r="CB103" i="29"/>
  <c r="CD103" i="29"/>
  <c r="CE103" i="29"/>
  <c r="BC57" i="29"/>
  <c r="BF57" i="29"/>
  <c r="AG57" i="29"/>
  <c r="BH85" i="29"/>
  <c r="CF85" i="29"/>
  <c r="CH85" i="29"/>
  <c r="CI85" i="29"/>
  <c r="AH36" i="29"/>
  <c r="BG36" i="29"/>
  <c r="CB36" i="29"/>
  <c r="CD36" i="29"/>
  <c r="CE36" i="29"/>
  <c r="AI28" i="29"/>
  <c r="AN28" i="29"/>
  <c r="BH28" i="29"/>
  <c r="CF28" i="29"/>
  <c r="CH28" i="29"/>
  <c r="CI28" i="29"/>
  <c r="BC83" i="29"/>
  <c r="BF83" i="29"/>
  <c r="AG83" i="29"/>
  <c r="BL96" i="29"/>
  <c r="CB96" i="29"/>
  <c r="CD96" i="29"/>
  <c r="CE96" i="29"/>
  <c r="BH195" i="29"/>
  <c r="CF195" i="29"/>
  <c r="CH195" i="29"/>
  <c r="CI195" i="29"/>
  <c r="CF186" i="29"/>
  <c r="CH186" i="29"/>
  <c r="CI186" i="29"/>
  <c r="CB189" i="29"/>
  <c r="CD189" i="29"/>
  <c r="CE189" i="29"/>
  <c r="BM179" i="29"/>
  <c r="BL170" i="29"/>
  <c r="BM143" i="29"/>
  <c r="BG135" i="29"/>
  <c r="CB135" i="29"/>
  <c r="CD135" i="29"/>
  <c r="CE135" i="29"/>
  <c r="CF113" i="29"/>
  <c r="CH113" i="29"/>
  <c r="CI113" i="29"/>
  <c r="BW23" i="29"/>
  <c r="CB20" i="29"/>
  <c r="CD20" i="29"/>
  <c r="CE20" i="29"/>
  <c r="BC169" i="29"/>
  <c r="BF169" i="29"/>
  <c r="AG169" i="29"/>
  <c r="BF166" i="29"/>
  <c r="BH144" i="29"/>
  <c r="CF144" i="29"/>
  <c r="CH144" i="29"/>
  <c r="CI144" i="29"/>
  <c r="BH115" i="29"/>
  <c r="CF115" i="29"/>
  <c r="CH115" i="29"/>
  <c r="CI115" i="29"/>
  <c r="BG111" i="29"/>
  <c r="CB111" i="29"/>
  <c r="CD111" i="29"/>
  <c r="CE111" i="29"/>
  <c r="AH111" i="29"/>
  <c r="AM105" i="29"/>
  <c r="AH105" i="29"/>
  <c r="BL31" i="29"/>
  <c r="CF77" i="29"/>
  <c r="CH77" i="29"/>
  <c r="CI77" i="29"/>
  <c r="BM94" i="29"/>
  <c r="AH70" i="29"/>
  <c r="BG70" i="29"/>
  <c r="CB70" i="29"/>
  <c r="CD70" i="29"/>
  <c r="CE70" i="29"/>
  <c r="BH81" i="29"/>
  <c r="CF81" i="29"/>
  <c r="CH81" i="29"/>
  <c r="CI81" i="29"/>
  <c r="BH197" i="29"/>
  <c r="CF197" i="29"/>
  <c r="CH197" i="29"/>
  <c r="CI197" i="29"/>
  <c r="AI197" i="29"/>
  <c r="AI191" i="29"/>
  <c r="BR191" i="29"/>
  <c r="BM191" i="29"/>
  <c r="BH191" i="29"/>
  <c r="AN191" i="29"/>
  <c r="AS191" i="29"/>
  <c r="AM191" i="29"/>
  <c r="BG191" i="29"/>
  <c r="AR191" i="29"/>
  <c r="BL191" i="29"/>
  <c r="BQ191" i="29"/>
  <c r="AH191" i="29"/>
  <c r="AH187" i="29"/>
  <c r="AM187" i="29"/>
  <c r="BC185" i="29"/>
  <c r="BF185" i="29"/>
  <c r="AG185" i="29"/>
  <c r="AG170" i="29"/>
  <c r="AQ170" i="29"/>
  <c r="BC170" i="29"/>
  <c r="AL170" i="29"/>
  <c r="BC172" i="29"/>
  <c r="AL172" i="29"/>
  <c r="AG172" i="29"/>
  <c r="BG168" i="29"/>
  <c r="CB168" i="29"/>
  <c r="CD168" i="29"/>
  <c r="CE168" i="29"/>
  <c r="AH168" i="29"/>
  <c r="CB171" i="29"/>
  <c r="CD171" i="29"/>
  <c r="CE171" i="29"/>
  <c r="BC163" i="29"/>
  <c r="BF163" i="29"/>
  <c r="AG163" i="29"/>
  <c r="AR154" i="29"/>
  <c r="AW154" i="29"/>
  <c r="BL154" i="29"/>
  <c r="AM154" i="29"/>
  <c r="AH154" i="29"/>
  <c r="BG146" i="29"/>
  <c r="BL146" i="29"/>
  <c r="AM146" i="29"/>
  <c r="AH146" i="29"/>
  <c r="BH157" i="29"/>
  <c r="BG157" i="29"/>
  <c r="AG148" i="29"/>
  <c r="AL148" i="29"/>
  <c r="BC148" i="29"/>
  <c r="AI158" i="29"/>
  <c r="AN158" i="29"/>
  <c r="BQ154" i="29"/>
  <c r="AN157" i="29"/>
  <c r="AS157" i="29"/>
  <c r="AM145" i="29"/>
  <c r="BL145" i="29"/>
  <c r="BG145" i="29"/>
  <c r="AH145" i="29"/>
  <c r="BC140" i="29"/>
  <c r="BF140" i="29"/>
  <c r="AG140" i="29"/>
  <c r="BC128" i="29"/>
  <c r="AL128" i="29"/>
  <c r="AG128" i="29"/>
  <c r="BC130" i="29"/>
  <c r="BF130" i="29"/>
  <c r="AG130" i="29"/>
  <c r="BK124" i="29"/>
  <c r="BF124" i="29"/>
  <c r="AI157" i="29"/>
  <c r="CF143" i="29"/>
  <c r="CH143" i="29"/>
  <c r="CI143" i="29"/>
  <c r="AH140" i="29"/>
  <c r="BG140" i="29"/>
  <c r="CB140" i="29"/>
  <c r="CD140" i="29"/>
  <c r="CE140" i="29"/>
  <c r="CF132" i="29"/>
  <c r="CH132" i="29"/>
  <c r="CI132" i="29"/>
  <c r="AR127" i="29"/>
  <c r="BQ127" i="29"/>
  <c r="BL127" i="29"/>
  <c r="BG127" i="29"/>
  <c r="AM127" i="29"/>
  <c r="AH127" i="29"/>
  <c r="AN92" i="29"/>
  <c r="AI92" i="29"/>
  <c r="BC92" i="29"/>
  <c r="AL92" i="29"/>
  <c r="AG92" i="29"/>
  <c r="AG78" i="29"/>
  <c r="BC78" i="29"/>
  <c r="BF78" i="29"/>
  <c r="AG73" i="29"/>
  <c r="AL73" i="29"/>
  <c r="BC73" i="29"/>
  <c r="AG66" i="29"/>
  <c r="BC66" i="29"/>
  <c r="BF66" i="29"/>
  <c r="AH110" i="29"/>
  <c r="BL110" i="29"/>
  <c r="AM110" i="29"/>
  <c r="BC109" i="29"/>
  <c r="BF109" i="29"/>
  <c r="AG109" i="29"/>
  <c r="BG108" i="29"/>
  <c r="CB108" i="29"/>
  <c r="CD108" i="29"/>
  <c r="CE108" i="29"/>
  <c r="AH108" i="29"/>
  <c r="BC107" i="29"/>
  <c r="BF107" i="29"/>
  <c r="AG107" i="29"/>
  <c r="BG106" i="29"/>
  <c r="CB106" i="29"/>
  <c r="CD106" i="29"/>
  <c r="CE106" i="29"/>
  <c r="AH106" i="29"/>
  <c r="AH97" i="29"/>
  <c r="BG97" i="29"/>
  <c r="CB97" i="29"/>
  <c r="CD97" i="29"/>
  <c r="CE97" i="29"/>
  <c r="AN88" i="29"/>
  <c r="BM88" i="29"/>
  <c r="AI88" i="29"/>
  <c r="BH88" i="29"/>
  <c r="BH80" i="29"/>
  <c r="CF80" i="29"/>
  <c r="CH80" i="29"/>
  <c r="CI80" i="29"/>
  <c r="AI80" i="29"/>
  <c r="AG97" i="29"/>
  <c r="BC97" i="29"/>
  <c r="BF97" i="29"/>
  <c r="AH56" i="29"/>
  <c r="BG56" i="29"/>
  <c r="CB56" i="29"/>
  <c r="CD56" i="29"/>
  <c r="CE56" i="29"/>
  <c r="BC48" i="29"/>
  <c r="BF48" i="29"/>
  <c r="AG48" i="29"/>
  <c r="AH32" i="29"/>
  <c r="AM32" i="29"/>
  <c r="BK65" i="29"/>
  <c r="BF65" i="29"/>
  <c r="BC46" i="29"/>
  <c r="BF46" i="29"/>
  <c r="AG46" i="29"/>
  <c r="BL32" i="29"/>
  <c r="AN30" i="29"/>
  <c r="AI30" i="29"/>
  <c r="AI52" i="29"/>
  <c r="BH52" i="29"/>
  <c r="CF52" i="29"/>
  <c r="CH52" i="29"/>
  <c r="CI52" i="29"/>
  <c r="BC49" i="29"/>
  <c r="AG49" i="29"/>
  <c r="AL49" i="29"/>
  <c r="AG39" i="29"/>
  <c r="BC39" i="29"/>
  <c r="AL39" i="29"/>
  <c r="BC35" i="29"/>
  <c r="BF35" i="29"/>
  <c r="AG35" i="29"/>
  <c r="BM30" i="29"/>
  <c r="AH23" i="29"/>
  <c r="AM23" i="29"/>
  <c r="AR23" i="29"/>
  <c r="AW23" i="29"/>
  <c r="BK22" i="29"/>
  <c r="BF22" i="29"/>
  <c r="BH72" i="29"/>
  <c r="CF72" i="29"/>
  <c r="CH72" i="29"/>
  <c r="CI72" i="29"/>
  <c r="AM3" i="29"/>
  <c r="BQ3" i="29"/>
  <c r="BG3" i="29"/>
  <c r="AR3" i="29"/>
  <c r="BL3" i="29"/>
  <c r="AH3" i="29"/>
  <c r="BC17" i="29"/>
  <c r="AL17" i="29"/>
  <c r="AG17" i="29"/>
  <c r="AI15" i="29"/>
  <c r="BH15" i="29"/>
  <c r="CF15" i="29"/>
  <c r="CH15" i="29"/>
  <c r="CI15" i="29"/>
  <c r="AQ3" i="29"/>
  <c r="AG3" i="29"/>
  <c r="BC3" i="29"/>
  <c r="AL3" i="29"/>
  <c r="AI3" i="29"/>
  <c r="AN3" i="29"/>
  <c r="BR3" i="29"/>
  <c r="BM3" i="29"/>
  <c r="BH3" i="29"/>
  <c r="AS3" i="29"/>
  <c r="AH9" i="29"/>
  <c r="BG9" i="29"/>
  <c r="CB9" i="29"/>
  <c r="CD9" i="29"/>
  <c r="CE9" i="29"/>
  <c r="AH198" i="29"/>
  <c r="AM198" i="29"/>
  <c r="BC182" i="29"/>
  <c r="BF182" i="29"/>
  <c r="AG182" i="29"/>
  <c r="AI196" i="29"/>
  <c r="AN196" i="29"/>
  <c r="BP186" i="29"/>
  <c r="BF186" i="29"/>
  <c r="AG184" i="29"/>
  <c r="AQ184" i="29"/>
  <c r="BC184" i="29"/>
  <c r="AL184" i="29"/>
  <c r="BM196" i="29"/>
  <c r="AQ183" i="29"/>
  <c r="AG183" i="29"/>
  <c r="BC183" i="29"/>
  <c r="AL183" i="29"/>
  <c r="BC196" i="29"/>
  <c r="AG196" i="29"/>
  <c r="AL196" i="29"/>
  <c r="CB192" i="29"/>
  <c r="CD192" i="29"/>
  <c r="CE192" i="29"/>
  <c r="BK179" i="29"/>
  <c r="BG174" i="29"/>
  <c r="CB174" i="29"/>
  <c r="CD174" i="29"/>
  <c r="CE174" i="29"/>
  <c r="AH174" i="29"/>
  <c r="AG171" i="29"/>
  <c r="BC171" i="29"/>
  <c r="AQ171" i="29"/>
  <c r="AV171" i="29"/>
  <c r="AL171" i="29"/>
  <c r="BC168" i="29"/>
  <c r="BF168" i="29"/>
  <c r="AG168" i="29"/>
  <c r="CF160" i="29"/>
  <c r="CH160" i="29"/>
  <c r="CI160" i="29"/>
  <c r="BC155" i="29"/>
  <c r="BF155" i="29"/>
  <c r="AG155" i="29"/>
  <c r="AL154" i="29"/>
  <c r="AG154" i="29"/>
  <c r="AV154" i="29"/>
  <c r="BC154" i="29"/>
  <c r="AQ154" i="29"/>
  <c r="AN149" i="29"/>
  <c r="AI149" i="29"/>
  <c r="BC146" i="29"/>
  <c r="AL146" i="29"/>
  <c r="AG146" i="29"/>
  <c r="AN160" i="29"/>
  <c r="AI160" i="29"/>
  <c r="CF145" i="29"/>
  <c r="CH145" i="29"/>
  <c r="CI145" i="29"/>
  <c r="BL158" i="29"/>
  <c r="AM158" i="29"/>
  <c r="AH158" i="29"/>
  <c r="AX154" i="29"/>
  <c r="BM154" i="29"/>
  <c r="AN154" i="29"/>
  <c r="BR154" i="29"/>
  <c r="AS154" i="29"/>
  <c r="AI154" i="29"/>
  <c r="BH149" i="29"/>
  <c r="CF149" i="29"/>
  <c r="CH149" i="29"/>
  <c r="CI149" i="29"/>
  <c r="BL143" i="29"/>
  <c r="AH143" i="29"/>
  <c r="AM143" i="29"/>
  <c r="CF141" i="29"/>
  <c r="CH141" i="29"/>
  <c r="CI141" i="29"/>
  <c r="AG137" i="29"/>
  <c r="BC137" i="29"/>
  <c r="BF137" i="29"/>
  <c r="AN132" i="29"/>
  <c r="AI132" i="29"/>
  <c r="AN143" i="29"/>
  <c r="AI143" i="29"/>
  <c r="AH132" i="29"/>
  <c r="AM132" i="29"/>
  <c r="AG117" i="29"/>
  <c r="BC117" i="29"/>
  <c r="BF117" i="29"/>
  <c r="BG155" i="29"/>
  <c r="CB155" i="29"/>
  <c r="CD155" i="29"/>
  <c r="CE155" i="29"/>
  <c r="AN138" i="29"/>
  <c r="AS138" i="29"/>
  <c r="AI138" i="29"/>
  <c r="BR138" i="29"/>
  <c r="AS127" i="29"/>
  <c r="AI127" i="29"/>
  <c r="BR127" i="29"/>
  <c r="BM127" i="29"/>
  <c r="BH127" i="29"/>
  <c r="AN127" i="29"/>
  <c r="AL127" i="29"/>
  <c r="AQ127" i="29"/>
  <c r="BC127" i="29"/>
  <c r="AG127" i="29"/>
  <c r="CF90" i="29"/>
  <c r="CH90" i="29"/>
  <c r="CI90" i="29"/>
  <c r="AL88" i="29"/>
  <c r="BC88" i="29"/>
  <c r="AG88" i="29"/>
  <c r="AG80" i="29"/>
  <c r="BC80" i="29"/>
  <c r="BF80" i="29"/>
  <c r="AH98" i="29"/>
  <c r="AM98" i="29"/>
  <c r="CB94" i="29"/>
  <c r="CD94" i="29"/>
  <c r="CE94" i="29"/>
  <c r="AI91" i="29"/>
  <c r="BH91" i="29"/>
  <c r="CF91" i="29"/>
  <c r="CH91" i="29"/>
  <c r="CI91" i="29"/>
  <c r="BC84" i="29"/>
  <c r="BF84" i="29"/>
  <c r="AG84" i="29"/>
  <c r="AG76" i="29"/>
  <c r="BC76" i="29"/>
  <c r="BF76" i="29"/>
  <c r="BG110" i="29"/>
  <c r="CB110" i="29"/>
  <c r="CD110" i="29"/>
  <c r="CE110" i="29"/>
  <c r="BC110" i="29"/>
  <c r="AL110" i="29"/>
  <c r="AG110" i="29"/>
  <c r="BC108" i="29"/>
  <c r="BF108" i="29"/>
  <c r="AG108" i="29"/>
  <c r="BC106" i="29"/>
  <c r="BF106" i="29"/>
  <c r="AG106" i="29"/>
  <c r="BC104" i="29"/>
  <c r="BF104" i="29"/>
  <c r="AG104" i="29"/>
  <c r="BC100" i="29"/>
  <c r="BF100" i="29"/>
  <c r="AG100" i="29"/>
  <c r="AH91" i="29"/>
  <c r="BG91" i="29"/>
  <c r="CB91" i="29"/>
  <c r="CD91" i="29"/>
  <c r="CE91" i="29"/>
  <c r="BG74" i="29"/>
  <c r="CB74" i="29"/>
  <c r="CD74" i="29"/>
  <c r="CE74" i="29"/>
  <c r="AH74" i="29"/>
  <c r="BH116" i="29"/>
  <c r="CF116" i="29"/>
  <c r="CH116" i="29"/>
  <c r="CI116" i="29"/>
  <c r="AG71" i="29"/>
  <c r="BC71" i="29"/>
  <c r="BF71" i="29"/>
  <c r="AL41" i="29"/>
  <c r="BC41" i="29"/>
  <c r="AG41" i="29"/>
  <c r="BC37" i="29"/>
  <c r="BF37" i="29"/>
  <c r="AG37" i="29"/>
  <c r="BG29" i="29"/>
  <c r="CB29" i="29"/>
  <c r="CD29" i="29"/>
  <c r="CE29" i="29"/>
  <c r="AH29" i="29"/>
  <c r="CB24" i="29"/>
  <c r="CD24" i="29"/>
  <c r="CE24" i="29"/>
  <c r="BG32" i="29"/>
  <c r="BF28" i="29"/>
  <c r="BK28" i="29"/>
  <c r="BL23" i="29"/>
  <c r="AG20" i="29"/>
  <c r="AL20" i="29"/>
  <c r="BC20" i="29"/>
  <c r="AH48" i="29"/>
  <c r="BG48" i="29"/>
  <c r="CB48" i="29"/>
  <c r="CD48" i="29"/>
  <c r="CE48" i="29"/>
  <c r="AG44" i="29"/>
  <c r="BC44" i="29"/>
  <c r="BF44" i="29"/>
  <c r="CB41" i="29"/>
  <c r="CD41" i="29"/>
  <c r="CE41" i="29"/>
  <c r="BH30" i="29"/>
  <c r="CF30" i="29"/>
  <c r="CH30" i="29"/>
  <c r="CI30" i="29"/>
  <c r="BG60" i="29"/>
  <c r="CB60" i="29"/>
  <c r="CD60" i="29"/>
  <c r="CE60" i="29"/>
  <c r="AG11" i="29"/>
  <c r="BC11" i="29"/>
  <c r="BF11" i="29"/>
  <c r="CF22" i="29"/>
  <c r="CH22" i="29"/>
  <c r="CI22" i="29"/>
  <c r="AG21" i="29"/>
  <c r="BC21" i="29"/>
  <c r="BF21" i="29"/>
  <c r="CF10" i="29"/>
  <c r="CH10" i="29"/>
  <c r="CI10" i="29"/>
  <c r="CB8" i="29"/>
  <c r="CD8" i="29"/>
  <c r="CE8" i="29"/>
  <c r="AG7" i="29"/>
  <c r="BC7" i="29"/>
  <c r="BF7" i="29"/>
  <c r="AH5" i="29"/>
  <c r="AR5" i="29"/>
  <c r="AM5" i="29"/>
  <c r="BG21" i="29"/>
  <c r="CB21" i="29"/>
  <c r="CD21" i="29"/>
  <c r="CE21" i="29"/>
  <c r="AH21" i="29"/>
  <c r="BG12" i="29"/>
  <c r="CB12" i="29"/>
  <c r="CD12" i="29"/>
  <c r="CE12" i="29"/>
  <c r="AG6" i="29"/>
  <c r="BC6" i="29"/>
  <c r="BF6" i="29"/>
  <c r="BQ5" i="29"/>
  <c r="CB5" i="29"/>
  <c r="CD5" i="29"/>
  <c r="CE5" i="29"/>
  <c r="AI198" i="29"/>
  <c r="AN198" i="29"/>
  <c r="BF189" i="29"/>
  <c r="BG187" i="29"/>
  <c r="AM184" i="29"/>
  <c r="AH184" i="29"/>
  <c r="BQ184" i="29"/>
  <c r="BG184" i="29"/>
  <c r="AR184" i="29"/>
  <c r="AG197" i="29"/>
  <c r="BC197" i="29"/>
  <c r="BF197" i="29"/>
  <c r="AH195" i="29"/>
  <c r="BG195" i="29"/>
  <c r="CB195" i="29"/>
  <c r="CD195" i="29"/>
  <c r="CE195" i="29"/>
  <c r="AL187" i="29"/>
  <c r="AG187" i="29"/>
  <c r="BC187" i="29"/>
  <c r="AM196" i="29"/>
  <c r="BL196" i="29"/>
  <c r="CB196" i="29"/>
  <c r="CD196" i="29"/>
  <c r="CE196" i="29"/>
  <c r="AH196" i="29"/>
  <c r="BC192" i="29"/>
  <c r="AL192" i="29"/>
  <c r="AG192" i="29"/>
  <c r="AH182" i="29"/>
  <c r="BG182" i="29"/>
  <c r="CB182" i="29"/>
  <c r="CD182" i="29"/>
  <c r="CE182" i="29"/>
  <c r="AI179" i="29"/>
  <c r="AN179" i="29"/>
  <c r="AS179" i="29"/>
  <c r="AQ191" i="29"/>
  <c r="BC191" i="29"/>
  <c r="AG191" i="29"/>
  <c r="AL191" i="29"/>
  <c r="AN187" i="29"/>
  <c r="BH187" i="29"/>
  <c r="CF187" i="29"/>
  <c r="CH187" i="29"/>
  <c r="CI187" i="29"/>
  <c r="AI187" i="29"/>
  <c r="CB176" i="29"/>
  <c r="CD176" i="29"/>
  <c r="CE176" i="29"/>
  <c r="AM170" i="29"/>
  <c r="AH170" i="29"/>
  <c r="BQ170" i="29"/>
  <c r="CB170" i="29"/>
  <c r="CD170" i="29"/>
  <c r="CE170" i="29"/>
  <c r="AR170" i="29"/>
  <c r="BK176" i="29"/>
  <c r="BF176" i="29"/>
  <c r="AI174" i="29"/>
  <c r="BH174" i="29"/>
  <c r="CF174" i="29"/>
  <c r="CH174" i="29"/>
  <c r="CI174" i="29"/>
  <c r="BL157" i="29"/>
  <c r="BQ157" i="29"/>
  <c r="AM157" i="29"/>
  <c r="AR157" i="29"/>
  <c r="AM148" i="29"/>
  <c r="BL148" i="29"/>
  <c r="BG148" i="29"/>
  <c r="AH148" i="29"/>
  <c r="AG145" i="29"/>
  <c r="AL145" i="29"/>
  <c r="BC145" i="29"/>
  <c r="BK159" i="29"/>
  <c r="BF159" i="29"/>
  <c r="AH149" i="29"/>
  <c r="BG149" i="29"/>
  <c r="CB149" i="29"/>
  <c r="CD149" i="29"/>
  <c r="CE149" i="29"/>
  <c r="AM149" i="29"/>
  <c r="BM157" i="29"/>
  <c r="AG152" i="29"/>
  <c r="BC152" i="29"/>
  <c r="BF152" i="29"/>
  <c r="AH160" i="29"/>
  <c r="BL160" i="29"/>
  <c r="AM160" i="29"/>
  <c r="BC158" i="29"/>
  <c r="AL158" i="29"/>
  <c r="AG158" i="29"/>
  <c r="BG160" i="29"/>
  <c r="AH141" i="29"/>
  <c r="AM141" i="29"/>
  <c r="BL141" i="29"/>
  <c r="CB141" i="29"/>
  <c r="CD141" i="29"/>
  <c r="CE141" i="29"/>
  <c r="AH139" i="29"/>
  <c r="BG139" i="29"/>
  <c r="CB139" i="29"/>
  <c r="CD139" i="29"/>
  <c r="CE139" i="29"/>
  <c r="AM139" i="29"/>
  <c r="BC138" i="29"/>
  <c r="AL138" i="29"/>
  <c r="AQ138" i="29"/>
  <c r="AG138" i="29"/>
  <c r="AG139" i="29"/>
  <c r="AL139" i="29"/>
  <c r="BC139" i="29"/>
  <c r="BC132" i="29"/>
  <c r="AL132" i="29"/>
  <c r="AG132" i="29"/>
  <c r="CB143" i="29"/>
  <c r="CD143" i="29"/>
  <c r="CE143" i="29"/>
  <c r="AG142" i="29"/>
  <c r="AL142" i="29"/>
  <c r="BC142" i="29"/>
  <c r="AG135" i="29"/>
  <c r="BC135" i="29"/>
  <c r="BF135" i="29"/>
  <c r="CB158" i="29"/>
  <c r="CD158" i="29"/>
  <c r="CE158" i="29"/>
  <c r="CB138" i="29"/>
  <c r="CD138" i="29"/>
  <c r="CE138" i="29"/>
  <c r="BC102" i="29"/>
  <c r="BF102" i="29"/>
  <c r="AG102" i="29"/>
  <c r="AN98" i="29"/>
  <c r="AI98" i="29"/>
  <c r="CB95" i="29"/>
  <c r="CD95" i="29"/>
  <c r="CE95" i="29"/>
  <c r="AI86" i="29"/>
  <c r="BH86" i="29"/>
  <c r="CF86" i="29"/>
  <c r="CH86" i="29"/>
  <c r="CI86" i="29"/>
  <c r="AH84" i="29"/>
  <c r="BG84" i="29"/>
  <c r="CB84" i="29"/>
  <c r="CD84" i="29"/>
  <c r="CE84" i="29"/>
  <c r="BC98" i="29"/>
  <c r="AL98" i="29"/>
  <c r="AG98" i="29"/>
  <c r="CB92" i="29"/>
  <c r="CD92" i="29"/>
  <c r="CE92" i="29"/>
  <c r="AI71" i="29"/>
  <c r="BH71" i="29"/>
  <c r="CF71" i="29"/>
  <c r="CH71" i="29"/>
  <c r="CI71" i="29"/>
  <c r="BL132" i="29"/>
  <c r="CB132" i="29"/>
  <c r="CD132" i="29"/>
  <c r="CE132" i="29"/>
  <c r="BC89" i="29"/>
  <c r="BF89" i="29"/>
  <c r="AG89" i="29"/>
  <c r="BK118" i="29"/>
  <c r="BF118" i="29"/>
  <c r="BF112" i="29"/>
  <c r="BK112" i="29"/>
  <c r="BH92" i="29"/>
  <c r="AH49" i="29"/>
  <c r="AM49" i="29"/>
  <c r="BL49" i="29"/>
  <c r="CB49" i="29"/>
  <c r="CD49" i="29"/>
  <c r="CE49" i="29"/>
  <c r="AH46" i="29"/>
  <c r="BG46" i="29"/>
  <c r="CB46" i="29"/>
  <c r="CD46" i="29"/>
  <c r="CE46" i="29"/>
  <c r="AH44" i="29"/>
  <c r="BG44" i="29"/>
  <c r="CB44" i="29"/>
  <c r="CD44" i="29"/>
  <c r="CE44" i="29"/>
  <c r="AH26" i="29"/>
  <c r="AM26" i="29"/>
  <c r="BH75" i="29"/>
  <c r="CF75" i="29"/>
  <c r="CH75" i="29"/>
  <c r="CI75" i="29"/>
  <c r="AN45" i="29"/>
  <c r="AI45" i="29"/>
  <c r="BM45" i="29"/>
  <c r="CF45" i="29"/>
  <c r="CH45" i="29"/>
  <c r="CI45" i="29"/>
  <c r="BF31" i="29"/>
  <c r="BK31" i="29"/>
  <c r="BG23" i="29"/>
  <c r="AG30" i="29"/>
  <c r="BC30" i="29"/>
  <c r="AL30" i="29"/>
  <c r="AX24" i="29"/>
  <c r="AI24" i="29"/>
  <c r="AN24" i="29"/>
  <c r="BR24" i="29"/>
  <c r="BH24" i="29"/>
  <c r="AS24" i="29"/>
  <c r="BW24" i="29"/>
  <c r="BM24" i="29"/>
  <c r="BL98" i="29"/>
  <c r="CB98" i="29"/>
  <c r="CD98" i="29"/>
  <c r="CE98" i="29"/>
  <c r="BC54" i="29"/>
  <c r="BF54" i="29"/>
  <c r="AG54" i="29"/>
  <c r="AL45" i="29"/>
  <c r="BC45" i="29"/>
  <c r="AG45" i="29"/>
  <c r="AH13" i="29"/>
  <c r="BG13" i="29"/>
  <c r="AM13" i="29"/>
  <c r="BC12" i="29"/>
  <c r="BF12" i="29"/>
  <c r="AG12" i="29"/>
  <c r="AG9" i="29"/>
  <c r="BC9" i="29"/>
  <c r="BF9" i="29"/>
  <c r="BL13" i="29"/>
  <c r="AH6" i="29"/>
  <c r="BG6" i="29"/>
  <c r="CB6" i="29"/>
  <c r="CD6" i="29"/>
  <c r="CE6" i="29"/>
  <c r="AI21" i="29"/>
  <c r="BH21" i="29"/>
  <c r="CF21" i="29"/>
  <c r="CH21" i="29"/>
  <c r="CI21" i="29"/>
  <c r="BC5" i="29"/>
  <c r="AQ5" i="29"/>
  <c r="AG5" i="29"/>
  <c r="AL5" i="29"/>
  <c r="BG11" i="29"/>
  <c r="CB11" i="29"/>
  <c r="CD11" i="29"/>
  <c r="CE11" i="29"/>
  <c r="AH11" i="29"/>
  <c r="BC198" i="29"/>
  <c r="AG198" i="29"/>
  <c r="AL198" i="29"/>
  <c r="CF196" i="29"/>
  <c r="CH196" i="29"/>
  <c r="CI196" i="29"/>
  <c r="BK188" i="29"/>
  <c r="BF188" i="29"/>
  <c r="AR183" i="29"/>
  <c r="AH183" i="29"/>
  <c r="AM183" i="29"/>
  <c r="BQ183" i="29"/>
  <c r="BL183" i="29"/>
  <c r="BG183" i="29"/>
  <c r="AH197" i="29"/>
  <c r="BG197" i="29"/>
  <c r="CB197" i="29"/>
  <c r="CD197" i="29"/>
  <c r="CE197" i="29"/>
  <c r="AN192" i="29"/>
  <c r="AI192" i="29"/>
  <c r="BM192" i="29"/>
  <c r="CF192" i="29"/>
  <c r="CH192" i="29"/>
  <c r="CI192" i="29"/>
  <c r="BL187" i="29"/>
  <c r="BR179" i="29"/>
  <c r="CF179" i="29"/>
  <c r="CH179" i="29"/>
  <c r="CI179" i="29"/>
  <c r="BM176" i="29"/>
  <c r="BH176" i="29"/>
  <c r="AI176" i="29"/>
  <c r="AN176" i="29"/>
  <c r="BC165" i="29"/>
  <c r="BF165" i="29"/>
  <c r="AG165" i="29"/>
  <c r="AH172" i="29"/>
  <c r="AM172" i="29"/>
  <c r="CB166" i="29"/>
  <c r="CD166" i="29"/>
  <c r="CE166" i="29"/>
  <c r="AH163" i="29"/>
  <c r="BG163" i="29"/>
  <c r="CB163" i="29"/>
  <c r="CD163" i="29"/>
  <c r="CE163" i="29"/>
  <c r="BG165" i="29"/>
  <c r="CB165" i="29"/>
  <c r="CD165" i="29"/>
  <c r="CE165" i="29"/>
  <c r="BG154" i="29"/>
  <c r="BH158" i="29"/>
  <c r="BC149" i="29"/>
  <c r="AL149" i="29"/>
  <c r="AG149" i="29"/>
  <c r="BM158" i="29"/>
  <c r="BC157" i="29"/>
  <c r="AQ157" i="29"/>
  <c r="AL157" i="29"/>
  <c r="AG153" i="29"/>
  <c r="BC153" i="29"/>
  <c r="BF153" i="29"/>
  <c r="AG151" i="29"/>
  <c r="BC151" i="29"/>
  <c r="AL151" i="29"/>
  <c r="CF146" i="29"/>
  <c r="CH146" i="29"/>
  <c r="CI146" i="29"/>
  <c r="BC160" i="29"/>
  <c r="AL160" i="29"/>
  <c r="AG160" i="29"/>
  <c r="BR157" i="29"/>
  <c r="BV154" i="29"/>
  <c r="CF148" i="29"/>
  <c r="CH148" i="29"/>
  <c r="CI148" i="29"/>
  <c r="AN146" i="29"/>
  <c r="AI146" i="29"/>
  <c r="BM142" i="29"/>
  <c r="AI142" i="29"/>
  <c r="BH142" i="29"/>
  <c r="AN142" i="29"/>
  <c r="BG137" i="29"/>
  <c r="CB137" i="29"/>
  <c r="CD137" i="29"/>
  <c r="CE137" i="29"/>
  <c r="BG128" i="29"/>
  <c r="BL128" i="29"/>
  <c r="AM128" i="29"/>
  <c r="AH128" i="29"/>
  <c r="AH113" i="29"/>
  <c r="AM113" i="29"/>
  <c r="BF143" i="29"/>
  <c r="BC141" i="29"/>
  <c r="AG141" i="29"/>
  <c r="AL141" i="29"/>
  <c r="AG136" i="29"/>
  <c r="BC136" i="29"/>
  <c r="BF136" i="29"/>
  <c r="AG134" i="29"/>
  <c r="BC134" i="29"/>
  <c r="AL134" i="29"/>
  <c r="BH154" i="29"/>
  <c r="BM138" i="29"/>
  <c r="CF138" i="29"/>
  <c r="CH138" i="29"/>
  <c r="CI138" i="29"/>
  <c r="CF96" i="29"/>
  <c r="CH96" i="29"/>
  <c r="CI96" i="29"/>
  <c r="BM92" i="29"/>
  <c r="CB88" i="29"/>
  <c r="CD88" i="29"/>
  <c r="CE88" i="29"/>
  <c r="CF105" i="29"/>
  <c r="CH105" i="29"/>
  <c r="CI105" i="29"/>
  <c r="AI97" i="29"/>
  <c r="BH97" i="29"/>
  <c r="CF97" i="29"/>
  <c r="CH97" i="29"/>
  <c r="CI97" i="29"/>
  <c r="AH92" i="29"/>
  <c r="AM92" i="29"/>
  <c r="CB77" i="29"/>
  <c r="CD77" i="29"/>
  <c r="CE77" i="29"/>
  <c r="AI74" i="29"/>
  <c r="BH74" i="29"/>
  <c r="CF74" i="29"/>
  <c r="CH74" i="29"/>
  <c r="CI74" i="29"/>
  <c r="AG69" i="29"/>
  <c r="BC69" i="29"/>
  <c r="BF69" i="29"/>
  <c r="BG113" i="29"/>
  <c r="CB113" i="29"/>
  <c r="CD113" i="29"/>
  <c r="CE113" i="29"/>
  <c r="AG86" i="29"/>
  <c r="BC86" i="29"/>
  <c r="BF86" i="29"/>
  <c r="CF73" i="29"/>
  <c r="CH73" i="29"/>
  <c r="CI73" i="29"/>
  <c r="BG71" i="29"/>
  <c r="CB71" i="29"/>
  <c r="CD71" i="29"/>
  <c r="CE71" i="29"/>
  <c r="AH71" i="29"/>
  <c r="BH98" i="29"/>
  <c r="CF98" i="29"/>
  <c r="CH98" i="29"/>
  <c r="CI98" i="29"/>
  <c r="AG91" i="29"/>
  <c r="BC91" i="29"/>
  <c r="BF91" i="29"/>
  <c r="AG74" i="29"/>
  <c r="BC74" i="29"/>
  <c r="BF74" i="29"/>
  <c r="AI50" i="29"/>
  <c r="BH50" i="29"/>
  <c r="CF50" i="29"/>
  <c r="CH50" i="29"/>
  <c r="CI50" i="29"/>
  <c r="BH68" i="29"/>
  <c r="CF68" i="29"/>
  <c r="CH68" i="29"/>
  <c r="CI68" i="29"/>
  <c r="BC56" i="29"/>
  <c r="BF56" i="29"/>
  <c r="AG56" i="29"/>
  <c r="CB39" i="29"/>
  <c r="CD39" i="29"/>
  <c r="CE39" i="29"/>
  <c r="BL26" i="29"/>
  <c r="CB26" i="29"/>
  <c r="CD26" i="29"/>
  <c r="CE26" i="29"/>
  <c r="BV23" i="29"/>
  <c r="AN23" i="29"/>
  <c r="AS23" i="29"/>
  <c r="AX23" i="29"/>
  <c r="AI23" i="29"/>
  <c r="BF59" i="29"/>
  <c r="BK59" i="29"/>
  <c r="AG50" i="29"/>
  <c r="BC50" i="29"/>
  <c r="BF50" i="29"/>
  <c r="AH45" i="29"/>
  <c r="BG45" i="29"/>
  <c r="CB45" i="29"/>
  <c r="CD45" i="29"/>
  <c r="CE45" i="29"/>
  <c r="AM45" i="29"/>
  <c r="AH41" i="29"/>
  <c r="AM41" i="29"/>
  <c r="AH30" i="29"/>
  <c r="AM30" i="29"/>
  <c r="BG30" i="29"/>
  <c r="BL30" i="29"/>
  <c r="BC23" i="29"/>
  <c r="AV23" i="29"/>
  <c r="AG23" i="29"/>
  <c r="AL23" i="29"/>
  <c r="AQ23" i="29"/>
  <c r="CF20" i="29"/>
  <c r="CH20" i="29"/>
  <c r="CI20" i="29"/>
  <c r="BC13" i="29"/>
  <c r="AL13" i="29"/>
  <c r="AG13" i="29"/>
  <c r="BH25" i="29"/>
  <c r="CF25" i="29"/>
  <c r="CH25" i="29"/>
  <c r="CI25" i="29"/>
  <c r="AH17" i="29"/>
  <c r="AM17" i="29"/>
  <c r="BG17" i="29"/>
  <c r="CB17" i="29"/>
  <c r="CD17" i="29"/>
  <c r="CE17" i="29"/>
  <c r="CF13" i="29"/>
  <c r="CH13" i="29"/>
  <c r="CI13" i="29"/>
  <c r="CF17" i="29"/>
  <c r="CH17" i="29"/>
  <c r="CI17" i="29"/>
  <c r="BG15" i="29"/>
  <c r="CB15" i="29"/>
  <c r="CD15" i="29"/>
  <c r="CE15" i="29"/>
  <c r="AG4" i="29"/>
  <c r="BC4" i="29"/>
  <c r="BF4" i="29"/>
  <c r="BU24" i="29"/>
  <c r="BP24" i="29"/>
  <c r="BK24" i="29"/>
  <c r="BF24" i="29"/>
  <c r="BH19" i="29"/>
  <c r="CF19" i="29"/>
  <c r="CH19" i="29"/>
  <c r="CI19" i="29"/>
  <c r="CF154" i="29"/>
  <c r="CH154" i="29"/>
  <c r="CI154" i="29"/>
  <c r="CF23" i="29"/>
  <c r="CH23" i="29"/>
  <c r="CI23" i="29"/>
  <c r="CB31" i="29"/>
  <c r="CD31" i="29"/>
  <c r="CE31" i="29"/>
  <c r="CF177" i="29"/>
  <c r="CH177" i="29"/>
  <c r="CI177" i="29"/>
  <c r="CB146" i="29"/>
  <c r="CD146" i="29"/>
  <c r="CE146" i="29"/>
  <c r="CB65" i="29"/>
  <c r="CD65" i="29"/>
  <c r="CE65" i="29"/>
  <c r="BF10" i="29"/>
  <c r="BU10" i="29"/>
  <c r="BP10" i="29"/>
  <c r="BK10" i="29"/>
  <c r="CB186" i="29"/>
  <c r="CD186" i="29"/>
  <c r="CE186" i="29"/>
  <c r="CF142" i="29"/>
  <c r="CH142" i="29"/>
  <c r="CI142" i="29"/>
  <c r="CF176" i="29"/>
  <c r="CH176" i="29"/>
  <c r="CI176" i="29"/>
  <c r="CF24" i="29"/>
  <c r="CH24" i="29"/>
  <c r="CI24" i="29"/>
  <c r="CB23" i="29"/>
  <c r="CD23" i="29"/>
  <c r="CE23" i="29"/>
  <c r="CB184" i="29"/>
  <c r="CD184" i="29"/>
  <c r="CE184" i="29"/>
  <c r="BF96" i="29"/>
  <c r="BK96" i="29"/>
  <c r="CF94" i="29"/>
  <c r="CH94" i="29"/>
  <c r="CI94" i="29"/>
  <c r="CF124" i="29"/>
  <c r="CH124" i="29"/>
  <c r="CI124" i="29"/>
  <c r="BF141" i="29"/>
  <c r="BK141" i="29"/>
  <c r="BK160" i="29"/>
  <c r="BF160" i="29"/>
  <c r="BK5" i="29"/>
  <c r="BF5" i="29"/>
  <c r="BP5" i="29"/>
  <c r="BK30" i="29"/>
  <c r="BF30" i="29"/>
  <c r="BF139" i="29"/>
  <c r="BK139" i="29"/>
  <c r="BK158" i="29"/>
  <c r="BF158" i="29"/>
  <c r="BK145" i="29"/>
  <c r="BF145" i="29"/>
  <c r="CB148" i="29"/>
  <c r="CD148" i="29"/>
  <c r="CE148" i="29"/>
  <c r="CF3" i="29"/>
  <c r="CH3" i="29"/>
  <c r="CI3" i="29"/>
  <c r="CF88" i="29"/>
  <c r="CH88" i="29"/>
  <c r="CI88" i="29"/>
  <c r="CB127" i="29"/>
  <c r="CD127" i="29"/>
  <c r="CE127" i="29"/>
  <c r="CB157" i="29"/>
  <c r="CD157" i="29"/>
  <c r="CE157" i="29"/>
  <c r="BK157" i="29"/>
  <c r="BP157" i="29"/>
  <c r="BF149" i="29"/>
  <c r="BK149" i="29"/>
  <c r="BK142" i="29"/>
  <c r="BF142" i="29"/>
  <c r="CB160" i="29"/>
  <c r="CD160" i="29"/>
  <c r="CE160" i="29"/>
  <c r="BF191" i="29"/>
  <c r="BK191" i="29"/>
  <c r="BP191" i="29"/>
  <c r="BF20" i="29"/>
  <c r="BK20" i="29"/>
  <c r="BF110" i="29"/>
  <c r="BK110" i="29"/>
  <c r="BP183" i="29"/>
  <c r="BK183" i="29"/>
  <c r="BF183" i="29"/>
  <c r="BK17" i="29"/>
  <c r="BF17" i="29"/>
  <c r="CB3" i="29"/>
  <c r="CD3" i="29"/>
  <c r="CE3" i="29"/>
  <c r="BF128" i="29"/>
  <c r="BK128" i="29"/>
  <c r="CB145" i="29"/>
  <c r="CD145" i="29"/>
  <c r="CE145" i="29"/>
  <c r="BK148" i="29"/>
  <c r="BF148" i="29"/>
  <c r="BF157" i="29"/>
  <c r="BP170" i="29"/>
  <c r="BK170" i="29"/>
  <c r="BF170" i="29"/>
  <c r="CB191" i="29"/>
  <c r="CD191" i="29"/>
  <c r="CE191" i="29"/>
  <c r="CF191" i="29"/>
  <c r="CH191" i="29"/>
  <c r="CI191" i="29"/>
  <c r="BF198" i="29"/>
  <c r="BK198" i="29"/>
  <c r="BK45" i="29"/>
  <c r="BF45" i="29"/>
  <c r="CF92" i="29"/>
  <c r="CH92" i="29"/>
  <c r="CI92" i="29"/>
  <c r="BK138" i="29"/>
  <c r="BF138" i="29"/>
  <c r="BP138" i="29"/>
  <c r="BK192" i="29"/>
  <c r="BF192" i="29"/>
  <c r="BK187" i="29"/>
  <c r="BF187" i="29"/>
  <c r="CB187" i="29"/>
  <c r="CD187" i="29"/>
  <c r="CE187" i="29"/>
  <c r="BF41" i="29"/>
  <c r="BK41" i="29"/>
  <c r="BF146" i="29"/>
  <c r="BK146" i="29"/>
  <c r="BF154" i="29"/>
  <c r="BU154" i="29"/>
  <c r="BK154" i="29"/>
  <c r="BP154" i="29"/>
  <c r="BU171" i="29"/>
  <c r="BK171" i="29"/>
  <c r="BF171" i="29"/>
  <c r="BP171" i="29"/>
  <c r="BK184" i="29"/>
  <c r="BP184" i="29"/>
  <c r="BF184" i="29"/>
  <c r="BP3" i="29"/>
  <c r="BF3" i="29"/>
  <c r="BK3" i="29"/>
  <c r="BK92" i="29"/>
  <c r="BF92" i="29"/>
  <c r="CF157" i="29"/>
  <c r="CH157" i="29"/>
  <c r="CI157" i="29"/>
  <c r="BU23" i="29"/>
  <c r="BF23" i="29"/>
  <c r="BK23" i="29"/>
  <c r="BP23" i="29"/>
  <c r="BK134" i="29"/>
  <c r="BF134" i="29"/>
  <c r="CF158" i="29"/>
  <c r="CH158" i="29"/>
  <c r="CI158" i="29"/>
  <c r="BK13" i="29"/>
  <c r="BF13" i="29"/>
  <c r="CB30" i="29"/>
  <c r="CD30" i="29"/>
  <c r="CE30" i="29"/>
  <c r="CB128" i="29"/>
  <c r="CD128" i="29"/>
  <c r="CE128" i="29"/>
  <c r="BK151" i="29"/>
  <c r="BF151" i="29"/>
  <c r="CB154" i="29"/>
  <c r="CD154" i="29"/>
  <c r="CE154" i="29"/>
  <c r="CB183" i="29"/>
  <c r="CD183" i="29"/>
  <c r="CE183" i="29"/>
  <c r="CB13" i="29"/>
  <c r="CD13" i="29"/>
  <c r="CE13" i="29"/>
  <c r="BK98" i="29"/>
  <c r="BF98" i="29"/>
  <c r="BK132" i="29"/>
  <c r="BF132" i="29"/>
  <c r="CB32" i="29"/>
  <c r="CD32" i="29"/>
  <c r="CE32" i="29"/>
  <c r="BK88" i="29"/>
  <c r="BF88" i="29"/>
  <c r="BP127" i="29"/>
  <c r="BK127" i="29"/>
  <c r="BF127" i="29"/>
  <c r="CF127" i="29"/>
  <c r="CH127" i="29"/>
  <c r="CI127" i="29"/>
  <c r="BK196" i="29"/>
  <c r="BF196" i="29"/>
  <c r="BK39" i="29"/>
  <c r="BF39" i="29"/>
  <c r="BF49" i="29"/>
  <c r="BK49" i="29"/>
  <c r="BK73" i="29"/>
  <c r="BF73" i="29"/>
  <c r="BK172" i="29"/>
  <c r="BF172" i="29"/>
  <c r="B30" i="16"/>
  <c r="B31" i="16"/>
  <c r="H31" i="16"/>
  <c r="B45" i="16"/>
  <c r="G45" i="16"/>
  <c r="B60" i="16"/>
  <c r="F60" i="16"/>
  <c r="B61" i="16"/>
  <c r="F61" i="16"/>
  <c r="F30" i="16"/>
  <c r="G30" i="16"/>
  <c r="H30" i="16"/>
  <c r="B16" i="16"/>
  <c r="F16" i="16"/>
  <c r="B46" i="16"/>
  <c r="F46" i="16"/>
  <c r="H45" i="16"/>
  <c r="F45" i="16"/>
  <c r="F31" i="16"/>
  <c r="G31" i="16"/>
  <c r="G61" i="16"/>
  <c r="H61" i="16"/>
  <c r="G60" i="16"/>
  <c r="H60" i="16"/>
  <c r="G46" i="16"/>
  <c r="H46" i="16"/>
  <c r="G15" i="16"/>
  <c r="H15" i="16"/>
  <c r="G16" i="16"/>
  <c r="H16" i="16"/>
  <c r="F15" i="16"/>
  <c r="B56" i="16"/>
  <c r="H56" i="16"/>
  <c r="B55" i="16"/>
  <c r="H55" i="16"/>
  <c r="B54" i="16"/>
  <c r="H54" i="16"/>
  <c r="B57" i="16"/>
  <c r="H57" i="16"/>
  <c r="B41" i="16"/>
  <c r="H41" i="16"/>
  <c r="B40" i="16"/>
  <c r="H40" i="16"/>
  <c r="B39" i="16"/>
  <c r="G39" i="16"/>
  <c r="B42" i="16"/>
  <c r="H42" i="16"/>
  <c r="B27" i="16"/>
  <c r="H27" i="16"/>
  <c r="B26" i="16"/>
  <c r="H26" i="16"/>
  <c r="B25" i="16"/>
  <c r="H25" i="16"/>
  <c r="B24" i="16"/>
  <c r="H24" i="16"/>
  <c r="B12" i="16"/>
  <c r="H12" i="16"/>
  <c r="B11" i="16"/>
  <c r="H11" i="16"/>
  <c r="B10" i="16"/>
  <c r="H10" i="16"/>
  <c r="B9" i="16"/>
  <c r="G9" i="16"/>
  <c r="B51" i="16"/>
  <c r="F51" i="16"/>
  <c r="B50" i="16"/>
  <c r="H50" i="16"/>
  <c r="B36" i="16"/>
  <c r="H36" i="16"/>
  <c r="B35" i="16"/>
  <c r="H35" i="16"/>
  <c r="B21" i="16"/>
  <c r="F21" i="16"/>
  <c r="B20" i="16"/>
  <c r="H20" i="16"/>
  <c r="B6" i="16"/>
  <c r="H6" i="16"/>
  <c r="B5" i="16"/>
  <c r="H5" i="16"/>
  <c r="AD79" i="15"/>
  <c r="F54" i="16"/>
  <c r="G54" i="16"/>
  <c r="F55" i="16"/>
  <c r="G55" i="16"/>
  <c r="F56" i="16"/>
  <c r="G56" i="16"/>
  <c r="F57" i="16"/>
  <c r="G57" i="16"/>
  <c r="H39" i="16"/>
  <c r="F40" i="16"/>
  <c r="G40" i="16"/>
  <c r="F41" i="16"/>
  <c r="G41" i="16"/>
  <c r="F24" i="16"/>
  <c r="G24" i="16"/>
  <c r="F39" i="16"/>
  <c r="F25" i="16"/>
  <c r="G25" i="16"/>
  <c r="F26" i="16"/>
  <c r="G26" i="16"/>
  <c r="F42" i="16"/>
  <c r="F27" i="16"/>
  <c r="G42" i="16"/>
  <c r="G27" i="16"/>
  <c r="F5" i="16"/>
  <c r="G5" i="16"/>
  <c r="H9" i="16"/>
  <c r="F10" i="16"/>
  <c r="G10" i="16"/>
  <c r="F11" i="16"/>
  <c r="G11" i="16"/>
  <c r="F12" i="16"/>
  <c r="G12" i="16"/>
  <c r="F9" i="16"/>
  <c r="F6" i="16"/>
  <c r="G6" i="16"/>
  <c r="G51" i="16"/>
  <c r="H51" i="16"/>
  <c r="F35" i="16"/>
  <c r="G35" i="16"/>
  <c r="F36" i="16"/>
  <c r="G36" i="16"/>
  <c r="F20" i="16"/>
  <c r="F50" i="16"/>
  <c r="G20" i="16"/>
  <c r="G50" i="16"/>
  <c r="G21" i="16"/>
  <c r="H21" i="16"/>
  <c r="Z92" i="10"/>
  <c r="Y92" i="10"/>
  <c r="X92" i="10"/>
  <c r="Z81" i="10"/>
  <c r="Y81" i="10"/>
  <c r="X81" i="10"/>
  <c r="AC212" i="14"/>
  <c r="AC199" i="14"/>
  <c r="AC198" i="14"/>
  <c r="AC196" i="14"/>
  <c r="AC195" i="14"/>
  <c r="AC194" i="14"/>
  <c r="AC193" i="14"/>
  <c r="AC192" i="14"/>
  <c r="AC191" i="14"/>
  <c r="AC190" i="14"/>
  <c r="AC189" i="14"/>
  <c r="AC188" i="14"/>
  <c r="AC187" i="14"/>
  <c r="AC186" i="14"/>
  <c r="AC185" i="14"/>
  <c r="AC184" i="14"/>
  <c r="AC183" i="14"/>
  <c r="AC182" i="14"/>
  <c r="AC181" i="14"/>
  <c r="AC180" i="14"/>
  <c r="AC179" i="14"/>
  <c r="AC178" i="14"/>
  <c r="AC177" i="14"/>
  <c r="AC176" i="14"/>
  <c r="AC175" i="14"/>
  <c r="AC174" i="14"/>
  <c r="AC172" i="14"/>
  <c r="AC171" i="14"/>
  <c r="AC170" i="14"/>
  <c r="AC169" i="14"/>
  <c r="AC168" i="14"/>
  <c r="AC167" i="14"/>
  <c r="AC166" i="14"/>
  <c r="AC165" i="14"/>
  <c r="AC164" i="14"/>
  <c r="AC163" i="14"/>
  <c r="AC162" i="14"/>
  <c r="AC161" i="14"/>
  <c r="AC160" i="14"/>
  <c r="AC159" i="14"/>
  <c r="AC158"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30" i="14"/>
  <c r="AC129" i="14"/>
  <c r="AC128" i="14"/>
  <c r="AC127" i="14"/>
  <c r="AC126" i="14"/>
  <c r="AC125" i="14"/>
  <c r="AC124" i="14"/>
  <c r="AC123" i="14"/>
  <c r="AC122" i="14"/>
  <c r="AC121" i="14"/>
  <c r="AC120" i="14"/>
  <c r="AC119" i="14"/>
  <c r="AC118" i="14"/>
  <c r="AC117" i="14"/>
  <c r="AC116" i="14"/>
  <c r="AC115" i="14"/>
  <c r="AC114" i="14"/>
  <c r="AC112" i="14"/>
  <c r="AC111" i="14"/>
  <c r="AC110" i="14"/>
  <c r="AC109" i="14"/>
  <c r="AC107" i="14"/>
  <c r="AC106" i="14"/>
  <c r="AC105" i="14"/>
  <c r="AC104" i="14"/>
  <c r="AC103" i="14"/>
  <c r="AC101" i="14"/>
  <c r="AC100" i="14"/>
  <c r="AC98" i="14"/>
  <c r="AC97" i="14"/>
  <c r="AC96" i="14"/>
  <c r="AC95" i="14"/>
  <c r="AC94" i="14"/>
  <c r="AC93" i="14"/>
  <c r="AC91" i="14"/>
  <c r="AC90" i="14"/>
  <c r="AC89" i="14"/>
  <c r="AC88" i="14"/>
  <c r="AC87" i="14"/>
  <c r="AC86" i="14"/>
  <c r="AC85" i="14"/>
  <c r="AC84" i="14"/>
  <c r="AC83" i="14"/>
  <c r="AC82" i="14"/>
  <c r="AC80" i="14"/>
  <c r="AC79" i="14"/>
  <c r="AC78" i="14"/>
  <c r="AC77" i="14"/>
  <c r="AC76" i="14"/>
  <c r="AC75" i="14"/>
  <c r="AC74" i="14"/>
  <c r="AC73" i="14"/>
  <c r="AC72" i="14"/>
  <c r="AC71" i="14"/>
  <c r="AC70" i="14"/>
  <c r="AC69" i="14"/>
  <c r="AC68" i="14"/>
  <c r="AC66" i="14"/>
  <c r="AC65" i="14"/>
  <c r="AC64" i="14"/>
  <c r="AC63" i="14"/>
  <c r="AC62" i="14"/>
  <c r="AC61" i="14"/>
  <c r="AC60" i="14"/>
  <c r="AC59" i="14"/>
  <c r="AC58" i="14"/>
  <c r="AC57" i="14"/>
  <c r="AC56" i="14"/>
  <c r="AC55" i="14"/>
  <c r="AC54" i="14"/>
  <c r="AC53" i="14"/>
  <c r="AC52" i="14"/>
  <c r="AC51" i="14"/>
  <c r="AC50" i="14"/>
  <c r="AC49" i="14"/>
  <c r="AC48" i="14"/>
  <c r="AC47" i="14"/>
  <c r="AC46" i="14"/>
  <c r="AC45" i="14"/>
  <c r="AC44" i="14"/>
  <c r="AC43" i="14"/>
  <c r="AC42" i="14"/>
  <c r="AC41" i="14"/>
  <c r="AC40" i="14"/>
  <c r="AC39" i="14"/>
  <c r="AC38" i="14"/>
  <c r="AC37" i="14"/>
  <c r="AC36" i="14"/>
  <c r="AC35" i="14"/>
  <c r="AC34" i="14"/>
  <c r="AC33" i="14"/>
  <c r="AC32" i="14"/>
  <c r="AC31" i="14"/>
  <c r="AC30" i="14"/>
  <c r="AC29" i="14"/>
  <c r="AC28" i="14"/>
  <c r="AC27" i="14"/>
  <c r="AC26" i="14"/>
  <c r="AC25" i="14"/>
  <c r="AC24" i="14"/>
  <c r="AC23" i="14"/>
  <c r="AC22" i="14"/>
  <c r="AC21" i="14"/>
  <c r="AC20" i="14"/>
  <c r="AC19" i="14"/>
  <c r="AC18" i="14"/>
  <c r="AC17" i="14"/>
  <c r="AC16" i="14"/>
  <c r="AC15" i="14"/>
  <c r="AC14" i="14"/>
  <c r="AC13" i="14"/>
  <c r="AC11" i="14"/>
  <c r="AC10" i="14"/>
  <c r="AC9" i="14"/>
  <c r="AC8" i="14"/>
  <c r="AC7" i="14"/>
  <c r="AC6" i="14"/>
  <c r="AC5" i="14"/>
  <c r="AC4" i="14"/>
  <c r="AC3" i="14"/>
  <c r="AC2" i="14"/>
  <c r="AC211" i="14"/>
  <c r="AC210" i="14"/>
  <c r="AC209" i="14"/>
  <c r="AC208" i="14"/>
  <c r="AC207" i="14"/>
  <c r="AC206" i="14"/>
  <c r="AC205" i="14"/>
  <c r="AC204" i="14"/>
  <c r="AC203" i="14"/>
  <c r="AC12" i="14"/>
  <c r="AC212" i="12"/>
  <c r="AC199" i="12"/>
  <c r="AC198" i="12"/>
  <c r="AC196" i="12"/>
  <c r="AC195" i="12"/>
  <c r="AC194" i="12"/>
  <c r="AC193" i="12"/>
  <c r="AC192" i="12"/>
  <c r="AC191" i="12"/>
  <c r="AC190" i="12"/>
  <c r="AC189" i="12"/>
  <c r="AC188" i="12"/>
  <c r="AC187" i="12"/>
  <c r="AC186" i="12"/>
  <c r="AC185" i="12"/>
  <c r="AC184" i="12"/>
  <c r="AC183" i="12"/>
  <c r="AC182" i="12"/>
  <c r="AC181" i="12"/>
  <c r="AC180" i="12"/>
  <c r="AC179" i="12"/>
  <c r="AC178" i="12"/>
  <c r="AC177" i="12"/>
  <c r="AC176" i="12"/>
  <c r="AC175" i="12"/>
  <c r="AC174" i="12"/>
  <c r="AC172" i="12"/>
  <c r="AC171" i="12"/>
  <c r="AC170" i="12"/>
  <c r="AC169" i="12"/>
  <c r="AC168" i="12"/>
  <c r="AC167" i="12"/>
  <c r="AC166" i="12"/>
  <c r="AC165" i="12"/>
  <c r="AC164" i="12"/>
  <c r="AC163" i="12"/>
  <c r="AC162" i="12"/>
  <c r="AC161" i="12"/>
  <c r="AC160" i="12"/>
  <c r="AC159" i="12"/>
  <c r="AC158" i="12"/>
  <c r="AC157" i="12"/>
  <c r="AC156" i="12"/>
  <c r="AC155" i="12"/>
  <c r="AC154" i="12"/>
  <c r="AC153" i="12"/>
  <c r="AC152" i="12"/>
  <c r="AC151" i="12"/>
  <c r="AC150" i="12"/>
  <c r="AC149" i="12"/>
  <c r="AC148" i="12"/>
  <c r="AC147" i="12"/>
  <c r="AC146" i="12"/>
  <c r="AC145" i="12"/>
  <c r="AC144" i="12"/>
  <c r="AC143" i="12"/>
  <c r="AC142" i="12"/>
  <c r="AC141" i="12"/>
  <c r="AC140" i="12"/>
  <c r="AC139" i="12"/>
  <c r="AC138" i="12"/>
  <c r="AC137" i="12"/>
  <c r="AC136" i="12"/>
  <c r="AC135" i="12"/>
  <c r="AC134" i="12"/>
  <c r="AC133" i="12"/>
  <c r="AC132" i="12"/>
  <c r="AC131" i="12"/>
  <c r="AC130" i="12"/>
  <c r="AC129" i="12"/>
  <c r="AC128" i="12"/>
  <c r="AC127" i="12"/>
  <c r="AC126" i="12"/>
  <c r="AC125" i="12"/>
  <c r="AC124" i="12"/>
  <c r="AC123" i="12"/>
  <c r="AC122" i="12"/>
  <c r="AC121" i="12"/>
  <c r="AC120" i="12"/>
  <c r="AC119" i="12"/>
  <c r="AC118" i="12"/>
  <c r="AC117" i="12"/>
  <c r="AC116" i="12"/>
  <c r="AC115" i="12"/>
  <c r="AC114" i="12"/>
  <c r="AC112" i="12"/>
  <c r="AC111" i="12"/>
  <c r="AC110" i="12"/>
  <c r="AC109" i="12"/>
  <c r="AC107" i="12"/>
  <c r="AC106" i="12"/>
  <c r="AC105" i="12"/>
  <c r="AC104" i="12"/>
  <c r="AC103" i="12"/>
  <c r="AC101" i="12"/>
  <c r="AC100" i="12"/>
  <c r="AC98" i="12"/>
  <c r="AC97" i="12"/>
  <c r="AC96" i="12"/>
  <c r="AC95" i="12"/>
  <c r="AC94" i="12"/>
  <c r="AC93" i="12"/>
  <c r="AC91" i="12"/>
  <c r="AC90" i="12"/>
  <c r="AC89" i="12"/>
  <c r="AC88" i="12"/>
  <c r="AC87" i="12"/>
  <c r="AC86" i="12"/>
  <c r="AC85" i="12"/>
  <c r="AC84" i="12"/>
  <c r="AC83" i="12"/>
  <c r="AC82" i="12"/>
  <c r="AC80" i="12"/>
  <c r="AC79" i="12"/>
  <c r="AC78" i="12"/>
  <c r="AC77" i="12"/>
  <c r="AC76" i="12"/>
  <c r="AC75" i="12"/>
  <c r="AC74" i="12"/>
  <c r="AC73" i="12"/>
  <c r="AC72" i="12"/>
  <c r="AC71" i="12"/>
  <c r="AC70" i="12"/>
  <c r="AC69" i="12"/>
  <c r="AC68" i="12"/>
  <c r="AC66" i="12"/>
  <c r="AC65" i="12"/>
  <c r="AC64" i="12"/>
  <c r="AC63" i="12"/>
  <c r="AC62" i="12"/>
  <c r="AC61" i="12"/>
  <c r="AC60" i="12"/>
  <c r="AC59" i="12"/>
  <c r="AC58" i="12"/>
  <c r="AC57" i="12"/>
  <c r="AC56" i="12"/>
  <c r="AC55" i="12"/>
  <c r="AC54" i="12"/>
  <c r="AC53" i="12"/>
  <c r="AC52" i="12"/>
  <c r="AC51" i="12"/>
  <c r="AC50" i="12"/>
  <c r="AC49" i="12"/>
  <c r="AC48" i="12"/>
  <c r="AC47" i="12"/>
  <c r="AC46" i="12"/>
  <c r="AC45" i="12"/>
  <c r="AC44" i="12"/>
  <c r="AC43" i="12"/>
  <c r="AC42" i="12"/>
  <c r="AC41" i="12"/>
  <c r="AC40" i="12"/>
  <c r="AC39" i="12"/>
  <c r="AC38" i="12"/>
  <c r="AC37" i="12"/>
  <c r="AC36" i="12"/>
  <c r="AC35" i="12"/>
  <c r="AC34" i="12"/>
  <c r="AC33" i="12"/>
  <c r="AC32" i="12"/>
  <c r="AC31" i="12"/>
  <c r="AC30" i="12"/>
  <c r="AC29" i="12"/>
  <c r="AC28" i="12"/>
  <c r="AC27" i="12"/>
  <c r="AC26" i="12"/>
  <c r="AC25" i="12"/>
  <c r="AC24" i="12"/>
  <c r="AC23" i="12"/>
  <c r="AC22" i="12"/>
  <c r="AC21" i="12"/>
  <c r="AC20" i="12"/>
  <c r="AC19" i="12"/>
  <c r="AC18" i="12"/>
  <c r="AC17" i="12"/>
  <c r="AC16" i="12"/>
  <c r="AC15" i="12"/>
  <c r="AC14" i="12"/>
  <c r="AC13" i="12"/>
  <c r="AC11" i="12"/>
  <c r="AC10" i="12"/>
  <c r="AC9" i="12"/>
  <c r="AC8" i="12"/>
  <c r="AC7" i="12"/>
  <c r="AC6" i="12"/>
  <c r="AC5" i="12"/>
  <c r="AC4" i="12"/>
  <c r="AC3" i="12"/>
  <c r="AC2" i="12"/>
  <c r="AC211" i="12"/>
  <c r="AC210" i="12"/>
  <c r="AC209" i="12"/>
  <c r="AC208" i="12"/>
  <c r="AC207" i="12"/>
  <c r="AC206" i="12"/>
  <c r="AC205" i="12"/>
  <c r="AC204" i="12"/>
  <c r="AC203" i="12"/>
  <c r="AC12" i="12"/>
  <c r="BC166" i="15"/>
  <c r="BB166" i="15"/>
  <c r="BA166" i="15"/>
  <c r="BC64" i="15"/>
  <c r="BB64" i="15"/>
  <c r="BA64" i="15"/>
  <c r="BC62" i="15"/>
  <c r="BB62" i="15"/>
  <c r="BA62" i="15"/>
  <c r="BC16" i="15"/>
  <c r="BB16" i="15"/>
  <c r="BA16" i="15"/>
  <c r="BC13" i="15"/>
  <c r="BB13" i="15"/>
  <c r="BA13" i="15"/>
  <c r="BC12" i="15"/>
  <c r="BB12" i="15"/>
  <c r="BA12" i="15"/>
  <c r="AW189" i="15"/>
  <c r="AV189" i="15"/>
  <c r="AU189" i="15"/>
  <c r="AW182" i="15"/>
  <c r="AV182" i="15"/>
  <c r="AU182" i="15"/>
  <c r="AW180" i="15"/>
  <c r="AV180" i="15"/>
  <c r="AU180" i="15"/>
  <c r="AW179" i="15"/>
  <c r="AV179" i="15"/>
  <c r="AU179" i="15"/>
  <c r="AW177" i="15"/>
  <c r="AV177" i="15"/>
  <c r="AU177" i="15"/>
  <c r="AW166" i="15"/>
  <c r="AV166" i="15"/>
  <c r="AU166" i="15"/>
  <c r="AW165" i="15"/>
  <c r="AV165" i="15"/>
  <c r="AU165" i="15"/>
  <c r="AW160" i="15"/>
  <c r="AV160" i="15"/>
  <c r="AU160" i="15"/>
  <c r="AW150" i="15"/>
  <c r="AV150" i="15"/>
  <c r="AU150" i="15"/>
  <c r="AW143" i="15"/>
  <c r="AV143" i="15"/>
  <c r="AU143" i="15"/>
  <c r="AW141" i="15"/>
  <c r="AV141" i="15"/>
  <c r="AU141" i="15"/>
  <c r="AW139" i="15"/>
  <c r="AV139" i="15"/>
  <c r="AU139" i="15"/>
  <c r="AW133" i="15"/>
  <c r="AV133" i="15"/>
  <c r="AU133" i="15"/>
  <c r="AW132" i="15"/>
  <c r="AV132" i="15"/>
  <c r="AU132" i="15"/>
  <c r="AW130" i="15"/>
  <c r="AV130" i="15"/>
  <c r="AU130" i="15"/>
  <c r="AW124" i="15"/>
  <c r="AV124" i="15"/>
  <c r="AU124" i="15"/>
  <c r="AW91" i="15"/>
  <c r="AV91" i="15"/>
  <c r="AU91" i="15"/>
  <c r="AW88" i="15"/>
  <c r="AV88" i="15"/>
  <c r="AU88" i="15"/>
  <c r="AW64" i="15"/>
  <c r="AV64" i="15"/>
  <c r="AU64" i="15"/>
  <c r="AW62" i="15"/>
  <c r="AV62" i="15"/>
  <c r="AU62" i="15"/>
  <c r="AW57" i="15"/>
  <c r="AV57" i="15"/>
  <c r="AU57" i="15"/>
  <c r="AW16" i="15"/>
  <c r="AV16" i="15"/>
  <c r="AU16" i="15"/>
  <c r="AW13" i="15"/>
  <c r="AV13" i="15"/>
  <c r="AU13" i="15"/>
  <c r="AW12" i="15"/>
  <c r="AV12" i="15"/>
  <c r="AU12" i="15"/>
  <c r="AQ198" i="15"/>
  <c r="AP198" i="15"/>
  <c r="AO198" i="15"/>
  <c r="AQ193" i="15"/>
  <c r="AP193" i="15"/>
  <c r="AO193" i="15"/>
  <c r="AQ192" i="15"/>
  <c r="AP192" i="15"/>
  <c r="AO192" i="15"/>
  <c r="AQ190" i="15"/>
  <c r="AP190" i="15"/>
  <c r="AO190" i="15"/>
  <c r="AQ189" i="15"/>
  <c r="AP189" i="15"/>
  <c r="AO189" i="15"/>
  <c r="AQ188" i="15"/>
  <c r="AP188" i="15"/>
  <c r="AO188" i="15"/>
  <c r="AQ187" i="15"/>
  <c r="AP187" i="15"/>
  <c r="AO187" i="15"/>
  <c r="AQ186" i="15"/>
  <c r="AP186" i="15"/>
  <c r="AO186" i="15"/>
  <c r="AQ184" i="15"/>
  <c r="AP184" i="15"/>
  <c r="AO184" i="15"/>
  <c r="AQ182" i="15"/>
  <c r="AP182" i="15"/>
  <c r="AO182" i="15"/>
  <c r="AQ180" i="15"/>
  <c r="AP180" i="15"/>
  <c r="AO180" i="15"/>
  <c r="AQ179" i="15"/>
  <c r="AP179" i="15"/>
  <c r="AO179" i="15"/>
  <c r="AQ178" i="15"/>
  <c r="AP178" i="15"/>
  <c r="AO178" i="15"/>
  <c r="AQ177" i="15"/>
  <c r="AP177" i="15"/>
  <c r="AO177" i="15"/>
  <c r="AQ174" i="15"/>
  <c r="AP174" i="15"/>
  <c r="AO174" i="15"/>
  <c r="AQ171" i="15"/>
  <c r="AP171" i="15"/>
  <c r="AO171" i="15"/>
  <c r="AQ168" i="15"/>
  <c r="AP168" i="15"/>
  <c r="AO168" i="15"/>
  <c r="AQ167" i="15"/>
  <c r="AP167" i="15"/>
  <c r="AO167" i="15"/>
  <c r="AQ166" i="15"/>
  <c r="AP166" i="15"/>
  <c r="AO166" i="15"/>
  <c r="AQ165" i="15"/>
  <c r="AP165" i="15"/>
  <c r="AO165" i="15"/>
  <c r="AQ160" i="15"/>
  <c r="AP160" i="15"/>
  <c r="AO160" i="15"/>
  <c r="AQ154" i="15"/>
  <c r="AP154" i="15"/>
  <c r="AO154" i="15"/>
  <c r="AQ152" i="15"/>
  <c r="AP152" i="15"/>
  <c r="AO152" i="15"/>
  <c r="AQ151" i="15"/>
  <c r="AP151" i="15"/>
  <c r="AO151" i="15"/>
  <c r="AQ150" i="15"/>
  <c r="AP150" i="15"/>
  <c r="AO150" i="15"/>
  <c r="AQ149" i="15"/>
  <c r="AP149" i="15"/>
  <c r="AO149" i="15"/>
  <c r="AQ147" i="15"/>
  <c r="AP147" i="15"/>
  <c r="AO147" i="15"/>
  <c r="AQ144" i="15"/>
  <c r="AP144" i="15"/>
  <c r="AO144" i="15"/>
  <c r="AQ143" i="15"/>
  <c r="AP143" i="15"/>
  <c r="AO143" i="15"/>
  <c r="AQ141" i="15"/>
  <c r="AP141" i="15"/>
  <c r="AO141" i="15"/>
  <c r="AQ139" i="15"/>
  <c r="AP139" i="15"/>
  <c r="AO139" i="15"/>
  <c r="AQ137" i="15"/>
  <c r="AP137" i="15"/>
  <c r="AO137" i="15"/>
  <c r="AQ133" i="15"/>
  <c r="AP133" i="15"/>
  <c r="AO133" i="15"/>
  <c r="AQ132" i="15"/>
  <c r="AP132" i="15"/>
  <c r="AO132" i="15"/>
  <c r="AQ131" i="15"/>
  <c r="AP131" i="15"/>
  <c r="AO131" i="15"/>
  <c r="AQ130" i="15"/>
  <c r="AP130" i="15"/>
  <c r="AO130" i="15"/>
  <c r="AQ129" i="15"/>
  <c r="AP129" i="15"/>
  <c r="AO129" i="15"/>
  <c r="AQ128" i="15"/>
  <c r="AP128" i="15"/>
  <c r="AO128" i="15"/>
  <c r="AQ125" i="15"/>
  <c r="AP125" i="15"/>
  <c r="AO125" i="15"/>
  <c r="AQ124" i="15"/>
  <c r="AP124" i="15"/>
  <c r="AO124" i="15"/>
  <c r="AQ122" i="15"/>
  <c r="AP122" i="15"/>
  <c r="AO122" i="15"/>
  <c r="AQ120" i="15"/>
  <c r="AP120" i="15"/>
  <c r="AO120" i="15"/>
  <c r="AQ114" i="15"/>
  <c r="AP114" i="15"/>
  <c r="AO114" i="15"/>
  <c r="AQ111" i="15"/>
  <c r="AP111" i="15"/>
  <c r="AO111" i="15"/>
  <c r="AQ109" i="15"/>
  <c r="AP109" i="15"/>
  <c r="AO109" i="15"/>
  <c r="AQ107" i="15"/>
  <c r="AP107" i="15"/>
  <c r="AO107" i="15"/>
  <c r="AQ105" i="15"/>
  <c r="AP105" i="15"/>
  <c r="AO105" i="15"/>
  <c r="AQ91" i="15"/>
  <c r="AP91" i="15"/>
  <c r="AO91" i="15"/>
  <c r="AQ89" i="15"/>
  <c r="AP89" i="15"/>
  <c r="AO89" i="15"/>
  <c r="AQ88" i="15"/>
  <c r="AP88" i="15"/>
  <c r="AO88" i="15"/>
  <c r="AQ84" i="15"/>
  <c r="AP84" i="15"/>
  <c r="AO84" i="15"/>
  <c r="AQ78" i="15"/>
  <c r="AP78" i="15"/>
  <c r="AO78" i="15"/>
  <c r="AQ77" i="15"/>
  <c r="AP77" i="15"/>
  <c r="AO77" i="15"/>
  <c r="AQ69" i="15"/>
  <c r="AP69" i="15"/>
  <c r="AO69" i="15"/>
  <c r="AQ68" i="15"/>
  <c r="AP68" i="15"/>
  <c r="AO68" i="15"/>
  <c r="AQ64" i="15"/>
  <c r="AP64" i="15"/>
  <c r="AO64" i="15"/>
  <c r="AQ62" i="15"/>
  <c r="AP62" i="15"/>
  <c r="AO62" i="15"/>
  <c r="AQ57" i="15"/>
  <c r="AP57" i="15"/>
  <c r="AO57" i="15"/>
  <c r="AQ56" i="15"/>
  <c r="AP56" i="15"/>
  <c r="AO56" i="15"/>
  <c r="AQ50" i="15"/>
  <c r="AP50" i="15"/>
  <c r="AO50" i="15"/>
  <c r="AQ39" i="15"/>
  <c r="AP39" i="15"/>
  <c r="AO39" i="15"/>
  <c r="AQ36" i="15"/>
  <c r="AP36" i="15"/>
  <c r="AO36" i="15"/>
  <c r="AQ35" i="15"/>
  <c r="AP35" i="15"/>
  <c r="AO35" i="15"/>
  <c r="AQ31" i="15"/>
  <c r="AP31" i="15"/>
  <c r="AO31" i="15"/>
  <c r="AQ29" i="15"/>
  <c r="AP29" i="15"/>
  <c r="AO29" i="15"/>
  <c r="AQ22" i="15"/>
  <c r="AP22" i="15"/>
  <c r="AO22" i="15"/>
  <c r="AQ21" i="15"/>
  <c r="AP21" i="15"/>
  <c r="AO21" i="15"/>
  <c r="AQ20" i="15"/>
  <c r="AP20" i="15"/>
  <c r="AO20" i="15"/>
  <c r="AQ18" i="15"/>
  <c r="AP18" i="15"/>
  <c r="AO18" i="15"/>
  <c r="AQ16" i="15"/>
  <c r="AP16" i="15"/>
  <c r="AO16" i="15"/>
  <c r="AQ15" i="15"/>
  <c r="AP15" i="15"/>
  <c r="AO15" i="15"/>
  <c r="AQ13" i="15"/>
  <c r="AP13" i="15"/>
  <c r="AO13" i="15"/>
  <c r="AQ12" i="15"/>
  <c r="AP12" i="15"/>
  <c r="AO12" i="15"/>
  <c r="AQ11" i="15"/>
  <c r="AP11" i="15"/>
  <c r="AO11" i="15"/>
  <c r="AQ9" i="15"/>
  <c r="AP9" i="15"/>
  <c r="AO9" i="15"/>
  <c r="AQ6" i="15"/>
  <c r="AP6" i="15"/>
  <c r="AO6" i="15"/>
  <c r="AQ5" i="15"/>
  <c r="AP5" i="15"/>
  <c r="AO5" i="15"/>
  <c r="AQ2" i="15"/>
  <c r="AP2" i="15"/>
  <c r="AO2" i="15"/>
  <c r="AQ206" i="15"/>
  <c r="AP206" i="15"/>
  <c r="AO206" i="15"/>
  <c r="AQ205" i="15"/>
  <c r="AP205" i="15"/>
  <c r="AO205" i="15"/>
  <c r="AQ203" i="15"/>
  <c r="AP203" i="15"/>
  <c r="AO203" i="15"/>
  <c r="AD212" i="15"/>
  <c r="AD199" i="15"/>
  <c r="AD198"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2" i="15"/>
  <c r="AD111" i="15"/>
  <c r="AD110" i="15"/>
  <c r="AD109" i="15"/>
  <c r="AD107" i="15"/>
  <c r="AD106" i="15"/>
  <c r="AD105" i="15"/>
  <c r="AD104" i="15"/>
  <c r="AD103" i="15"/>
  <c r="AD101" i="15"/>
  <c r="AD100" i="15"/>
  <c r="AD98" i="15"/>
  <c r="AD97" i="15"/>
  <c r="AD96" i="15"/>
  <c r="AD95" i="15"/>
  <c r="AD94" i="15"/>
  <c r="AD93" i="15"/>
  <c r="AD91" i="15"/>
  <c r="AD90" i="15"/>
  <c r="AD89" i="15"/>
  <c r="AD88" i="15"/>
  <c r="AD87" i="15"/>
  <c r="AD86" i="15"/>
  <c r="AD85" i="15"/>
  <c r="AD84" i="15"/>
  <c r="AD83" i="15"/>
  <c r="AD82" i="15"/>
  <c r="AD80" i="15"/>
  <c r="AD78" i="15"/>
  <c r="AD77" i="15"/>
  <c r="AD76" i="15"/>
  <c r="AD75" i="15"/>
  <c r="AD74" i="15"/>
  <c r="AD73" i="15"/>
  <c r="AD72" i="15"/>
  <c r="AD71" i="15"/>
  <c r="AD70" i="15"/>
  <c r="AD69" i="15"/>
  <c r="AD68"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211" i="15"/>
  <c r="AD210" i="15"/>
  <c r="AD209" i="15"/>
  <c r="AD208" i="15"/>
  <c r="AD207" i="15"/>
  <c r="AD206" i="15"/>
  <c r="AD205" i="15"/>
  <c r="AD204" i="15"/>
  <c r="AK212" i="15"/>
  <c r="AJ212" i="15"/>
  <c r="AI212" i="15"/>
  <c r="AK199" i="15"/>
  <c r="AJ199" i="15"/>
  <c r="AI199" i="15"/>
  <c r="AK198" i="15"/>
  <c r="AJ198" i="15"/>
  <c r="AI198" i="15"/>
  <c r="AK196" i="15"/>
  <c r="AJ196" i="15"/>
  <c r="AI196" i="15"/>
  <c r="AK195" i="15"/>
  <c r="AJ195" i="15"/>
  <c r="AI195" i="15"/>
  <c r="AK194" i="15"/>
  <c r="AJ194" i="15"/>
  <c r="AI194" i="15"/>
  <c r="AK193" i="15"/>
  <c r="AJ193" i="15"/>
  <c r="AI193" i="15"/>
  <c r="AK192" i="15"/>
  <c r="AJ192" i="15"/>
  <c r="AI192" i="15"/>
  <c r="AK191" i="15"/>
  <c r="AJ191" i="15"/>
  <c r="AI191" i="15"/>
  <c r="AK190" i="15"/>
  <c r="AJ190" i="15"/>
  <c r="AI190" i="15"/>
  <c r="AK189" i="15"/>
  <c r="AJ189" i="15"/>
  <c r="AI189" i="15"/>
  <c r="AK188" i="15"/>
  <c r="AJ188" i="15"/>
  <c r="AI188" i="15"/>
  <c r="AK187" i="15"/>
  <c r="AJ187" i="15"/>
  <c r="AI187" i="15"/>
  <c r="AK186" i="15"/>
  <c r="AJ186" i="15"/>
  <c r="AI186" i="15"/>
  <c r="AK185" i="15"/>
  <c r="AJ185" i="15"/>
  <c r="AI185" i="15"/>
  <c r="AK184" i="15"/>
  <c r="AJ184" i="15"/>
  <c r="AI184" i="15"/>
  <c r="AK183" i="15"/>
  <c r="AJ183" i="15"/>
  <c r="AI183" i="15"/>
  <c r="AK182" i="15"/>
  <c r="AJ182" i="15"/>
  <c r="AI182" i="15"/>
  <c r="AK181" i="15"/>
  <c r="AJ181" i="15"/>
  <c r="AI181" i="15"/>
  <c r="AK180" i="15"/>
  <c r="AJ180" i="15"/>
  <c r="AI180" i="15"/>
  <c r="AK179" i="15"/>
  <c r="AJ179" i="15"/>
  <c r="AI179" i="15"/>
  <c r="AK178" i="15"/>
  <c r="AJ178" i="15"/>
  <c r="AI178" i="15"/>
  <c r="AK177" i="15"/>
  <c r="AJ177" i="15"/>
  <c r="AI177" i="15"/>
  <c r="AK176" i="15"/>
  <c r="AJ176" i="15"/>
  <c r="AI176" i="15"/>
  <c r="AK175" i="15"/>
  <c r="AJ175" i="15"/>
  <c r="AI175" i="15"/>
  <c r="AK174" i="15"/>
  <c r="AJ174" i="15"/>
  <c r="AI174" i="15"/>
  <c r="AK172" i="15"/>
  <c r="AJ172" i="15"/>
  <c r="AI172" i="15"/>
  <c r="AK171" i="15"/>
  <c r="AJ171" i="15"/>
  <c r="AI171" i="15"/>
  <c r="AK170" i="15"/>
  <c r="AJ170" i="15"/>
  <c r="AI170" i="15"/>
  <c r="AK169" i="15"/>
  <c r="AJ169" i="15"/>
  <c r="AI169" i="15"/>
  <c r="AK168" i="15"/>
  <c r="AJ168" i="15"/>
  <c r="AI168" i="15"/>
  <c r="AK167" i="15"/>
  <c r="AJ167" i="15"/>
  <c r="AI167" i="15"/>
  <c r="AK166" i="15"/>
  <c r="AJ166" i="15"/>
  <c r="AI166" i="15"/>
  <c r="AK165" i="15"/>
  <c r="AJ165" i="15"/>
  <c r="AI165" i="15"/>
  <c r="AK164" i="15"/>
  <c r="AJ164" i="15"/>
  <c r="AI164" i="15"/>
  <c r="AK163" i="15"/>
  <c r="AJ163" i="15"/>
  <c r="AI163" i="15"/>
  <c r="AK162" i="15"/>
  <c r="AJ162" i="15"/>
  <c r="AI162" i="15"/>
  <c r="AK161" i="15"/>
  <c r="AJ161" i="15"/>
  <c r="AI161" i="15"/>
  <c r="AK160" i="15"/>
  <c r="AJ160" i="15"/>
  <c r="AI160" i="15"/>
  <c r="AK159" i="15"/>
  <c r="AJ159" i="15"/>
  <c r="AI159" i="15"/>
  <c r="AK158" i="15"/>
  <c r="AJ158" i="15"/>
  <c r="AI158" i="15"/>
  <c r="AK157" i="15"/>
  <c r="AJ157" i="15"/>
  <c r="AI157" i="15"/>
  <c r="AK156" i="15"/>
  <c r="AJ156" i="15"/>
  <c r="AI156" i="15"/>
  <c r="AK155" i="15"/>
  <c r="AJ155" i="15"/>
  <c r="AI155" i="15"/>
  <c r="AK154" i="15"/>
  <c r="AJ154" i="15"/>
  <c r="AI154" i="15"/>
  <c r="AK153" i="15"/>
  <c r="AJ153" i="15"/>
  <c r="AI153" i="15"/>
  <c r="AK152" i="15"/>
  <c r="AJ152" i="15"/>
  <c r="AI152" i="15"/>
  <c r="AK151" i="15"/>
  <c r="AJ151" i="15"/>
  <c r="AI151" i="15"/>
  <c r="AK150" i="15"/>
  <c r="AJ150" i="15"/>
  <c r="AI150" i="15"/>
  <c r="AK149" i="15"/>
  <c r="AJ149" i="15"/>
  <c r="AI149" i="15"/>
  <c r="AK148" i="15"/>
  <c r="AJ148" i="15"/>
  <c r="AI148" i="15"/>
  <c r="AK147" i="15"/>
  <c r="AJ147" i="15"/>
  <c r="AI147" i="15"/>
  <c r="AK146" i="15"/>
  <c r="AJ146" i="15"/>
  <c r="AI146" i="15"/>
  <c r="AK145" i="15"/>
  <c r="AJ145" i="15"/>
  <c r="AI145" i="15"/>
  <c r="AK144" i="15"/>
  <c r="AJ144" i="15"/>
  <c r="AI144" i="15"/>
  <c r="AK143" i="15"/>
  <c r="AJ143" i="15"/>
  <c r="AI143" i="15"/>
  <c r="AK142" i="15"/>
  <c r="AJ142" i="15"/>
  <c r="AI142" i="15"/>
  <c r="AK141" i="15"/>
  <c r="AJ141" i="15"/>
  <c r="AI141" i="15"/>
  <c r="AK140" i="15"/>
  <c r="AJ140" i="15"/>
  <c r="AI140" i="15"/>
  <c r="AK139" i="15"/>
  <c r="AJ139" i="15"/>
  <c r="AI139" i="15"/>
  <c r="AK138" i="15"/>
  <c r="AJ138" i="15"/>
  <c r="AI138" i="15"/>
  <c r="AK137" i="15"/>
  <c r="AJ137" i="15"/>
  <c r="AI137" i="15"/>
  <c r="AK136" i="15"/>
  <c r="AJ136" i="15"/>
  <c r="AI136" i="15"/>
  <c r="AK135" i="15"/>
  <c r="AJ135" i="15"/>
  <c r="AI135" i="15"/>
  <c r="AK134" i="15"/>
  <c r="AJ134" i="15"/>
  <c r="AI134" i="15"/>
  <c r="AK133" i="15"/>
  <c r="AJ133" i="15"/>
  <c r="AI133" i="15"/>
  <c r="AK132" i="15"/>
  <c r="AJ132" i="15"/>
  <c r="AI132" i="15"/>
  <c r="AK131" i="15"/>
  <c r="AJ131" i="15"/>
  <c r="AI131" i="15"/>
  <c r="AK130" i="15"/>
  <c r="AJ130" i="15"/>
  <c r="AI130" i="15"/>
  <c r="AK129" i="15"/>
  <c r="AJ129" i="15"/>
  <c r="AI129" i="15"/>
  <c r="AK128" i="15"/>
  <c r="AJ128" i="15"/>
  <c r="AI128" i="15"/>
  <c r="AK127" i="15"/>
  <c r="AJ127" i="15"/>
  <c r="AI127" i="15"/>
  <c r="AK126" i="15"/>
  <c r="AJ126" i="15"/>
  <c r="AI126" i="15"/>
  <c r="AK125" i="15"/>
  <c r="AJ125" i="15"/>
  <c r="AI125" i="15"/>
  <c r="AK124" i="15"/>
  <c r="AJ124" i="15"/>
  <c r="AI124" i="15"/>
  <c r="AK123" i="15"/>
  <c r="AJ123" i="15"/>
  <c r="AI123" i="15"/>
  <c r="AK122" i="15"/>
  <c r="AJ122" i="15"/>
  <c r="AI122" i="15"/>
  <c r="AK121" i="15"/>
  <c r="AJ121" i="15"/>
  <c r="AI121" i="15"/>
  <c r="AK120" i="15"/>
  <c r="AJ120" i="15"/>
  <c r="AI120" i="15"/>
  <c r="AK119" i="15"/>
  <c r="AJ119" i="15"/>
  <c r="AI119" i="15"/>
  <c r="AK118" i="15"/>
  <c r="AJ118" i="15"/>
  <c r="AI118" i="15"/>
  <c r="AK117" i="15"/>
  <c r="AJ117" i="15"/>
  <c r="AI117" i="15"/>
  <c r="AK116" i="15"/>
  <c r="AJ116" i="15"/>
  <c r="AI116" i="15"/>
  <c r="AK115" i="15"/>
  <c r="AJ115" i="15"/>
  <c r="AI115" i="15"/>
  <c r="AK114" i="15"/>
  <c r="AJ114" i="15"/>
  <c r="AI114" i="15"/>
  <c r="AK112" i="15"/>
  <c r="AJ112" i="15"/>
  <c r="AI112" i="15"/>
  <c r="AK111" i="15"/>
  <c r="AJ111" i="15"/>
  <c r="AI111" i="15"/>
  <c r="AK110" i="15"/>
  <c r="AJ110" i="15"/>
  <c r="AI110" i="15"/>
  <c r="AK109" i="15"/>
  <c r="AJ109" i="15"/>
  <c r="AI109" i="15"/>
  <c r="AK107" i="15"/>
  <c r="AJ107" i="15"/>
  <c r="AI107" i="15"/>
  <c r="AK106" i="15"/>
  <c r="AJ106" i="15"/>
  <c r="AI106" i="15"/>
  <c r="AK105" i="15"/>
  <c r="AJ105" i="15"/>
  <c r="AI105" i="15"/>
  <c r="AK104" i="15"/>
  <c r="AJ104" i="15"/>
  <c r="AI104" i="15"/>
  <c r="AK103" i="15"/>
  <c r="AJ103" i="15"/>
  <c r="AI103" i="15"/>
  <c r="AK101" i="15"/>
  <c r="AJ101" i="15"/>
  <c r="AI101" i="15"/>
  <c r="AK100" i="15"/>
  <c r="AJ100" i="15"/>
  <c r="AI100" i="15"/>
  <c r="AK98" i="15"/>
  <c r="AJ98" i="15"/>
  <c r="AI98" i="15"/>
  <c r="AK97" i="15"/>
  <c r="AJ97" i="15"/>
  <c r="AI97" i="15"/>
  <c r="AK96" i="15"/>
  <c r="AJ96" i="15"/>
  <c r="AI96" i="15"/>
  <c r="AK95" i="15"/>
  <c r="AJ95" i="15"/>
  <c r="AI95" i="15"/>
  <c r="AK94" i="15"/>
  <c r="AJ94" i="15"/>
  <c r="AI94" i="15"/>
  <c r="AK93" i="15"/>
  <c r="AJ93" i="15"/>
  <c r="AI93" i="15"/>
  <c r="AK91" i="15"/>
  <c r="AJ91" i="15"/>
  <c r="AI91" i="15"/>
  <c r="AK90" i="15"/>
  <c r="AJ90" i="15"/>
  <c r="AI90" i="15"/>
  <c r="AK89" i="15"/>
  <c r="AJ89" i="15"/>
  <c r="AI89" i="15"/>
  <c r="AK88" i="15"/>
  <c r="AJ88" i="15"/>
  <c r="AI88" i="15"/>
  <c r="AK87" i="15"/>
  <c r="AJ87" i="15"/>
  <c r="AI87" i="15"/>
  <c r="AK86" i="15"/>
  <c r="AJ86" i="15"/>
  <c r="AI86" i="15"/>
  <c r="AK85" i="15"/>
  <c r="AJ85" i="15"/>
  <c r="AI85" i="15"/>
  <c r="AK84" i="15"/>
  <c r="AJ84" i="15"/>
  <c r="AI84" i="15"/>
  <c r="AK82" i="15"/>
  <c r="AJ82" i="15"/>
  <c r="AI82" i="15"/>
  <c r="AK80" i="15"/>
  <c r="AJ80" i="15"/>
  <c r="AI80" i="15"/>
  <c r="AK79" i="15"/>
  <c r="AJ79" i="15"/>
  <c r="AI79" i="15"/>
  <c r="AK83" i="15"/>
  <c r="AJ83" i="15"/>
  <c r="AI83" i="15"/>
  <c r="AK78" i="15"/>
  <c r="AJ78" i="15"/>
  <c r="AI78" i="15"/>
  <c r="AK77" i="15"/>
  <c r="AJ77" i="15"/>
  <c r="AI77" i="15"/>
  <c r="AK76" i="15"/>
  <c r="AJ76" i="15"/>
  <c r="AI76" i="15"/>
  <c r="AK75" i="15"/>
  <c r="AJ75" i="15"/>
  <c r="AI75" i="15"/>
  <c r="AK74" i="15"/>
  <c r="AJ74" i="15"/>
  <c r="AI74" i="15"/>
  <c r="AK73" i="15"/>
  <c r="AJ73" i="15"/>
  <c r="AI73" i="15"/>
  <c r="AK72" i="15"/>
  <c r="AJ72" i="15"/>
  <c r="AI72" i="15"/>
  <c r="AK71" i="15"/>
  <c r="AJ71" i="15"/>
  <c r="AI71" i="15"/>
  <c r="AK70" i="15"/>
  <c r="AJ70" i="15"/>
  <c r="AI70" i="15"/>
  <c r="AK69" i="15"/>
  <c r="AJ69" i="15"/>
  <c r="AI69" i="15"/>
  <c r="AK68" i="15"/>
  <c r="AJ68" i="15"/>
  <c r="AI68" i="15"/>
  <c r="AK66" i="15"/>
  <c r="AJ66" i="15"/>
  <c r="AI66" i="15"/>
  <c r="AK65" i="15"/>
  <c r="AJ65" i="15"/>
  <c r="AI65" i="15"/>
  <c r="AK64" i="15"/>
  <c r="AJ64" i="15"/>
  <c r="AI64" i="15"/>
  <c r="AK63" i="15"/>
  <c r="AJ63" i="15"/>
  <c r="AI63" i="15"/>
  <c r="AK62" i="15"/>
  <c r="AJ62" i="15"/>
  <c r="AI62" i="15"/>
  <c r="AK61" i="15"/>
  <c r="AJ61" i="15"/>
  <c r="AI61" i="15"/>
  <c r="AK60" i="15"/>
  <c r="AJ60" i="15"/>
  <c r="AI60" i="15"/>
  <c r="AK59" i="15"/>
  <c r="AJ59" i="15"/>
  <c r="AI59" i="15"/>
  <c r="AK58" i="15"/>
  <c r="AJ58" i="15"/>
  <c r="AI58" i="15"/>
  <c r="AK57" i="15"/>
  <c r="AJ57" i="15"/>
  <c r="AI57" i="15"/>
  <c r="AK56" i="15"/>
  <c r="AJ56" i="15"/>
  <c r="AI56" i="15"/>
  <c r="AK55" i="15"/>
  <c r="AJ55" i="15"/>
  <c r="AI55" i="15"/>
  <c r="AK54" i="15"/>
  <c r="AJ54" i="15"/>
  <c r="AI54" i="15"/>
  <c r="AK53" i="15"/>
  <c r="AJ53" i="15"/>
  <c r="AI53" i="15"/>
  <c r="AK52" i="15"/>
  <c r="AJ52" i="15"/>
  <c r="AI52" i="15"/>
  <c r="AK51" i="15"/>
  <c r="AJ51" i="15"/>
  <c r="AI51" i="15"/>
  <c r="AK50" i="15"/>
  <c r="AJ50" i="15"/>
  <c r="AI50" i="15"/>
  <c r="AK49" i="15"/>
  <c r="AJ49" i="15"/>
  <c r="AI49" i="15"/>
  <c r="AK48" i="15"/>
  <c r="AJ48" i="15"/>
  <c r="AI48" i="15"/>
  <c r="AK47" i="15"/>
  <c r="AJ47" i="15"/>
  <c r="AI47" i="15"/>
  <c r="AK46" i="15"/>
  <c r="AJ46" i="15"/>
  <c r="AI46" i="15"/>
  <c r="AK45" i="15"/>
  <c r="AJ45" i="15"/>
  <c r="AI45" i="15"/>
  <c r="AK44" i="15"/>
  <c r="AJ44" i="15"/>
  <c r="AI44" i="15"/>
  <c r="AK43" i="15"/>
  <c r="AJ43" i="15"/>
  <c r="AI43" i="15"/>
  <c r="AK42" i="15"/>
  <c r="AJ42" i="15"/>
  <c r="AI42" i="15"/>
  <c r="AK41" i="15"/>
  <c r="AJ41" i="15"/>
  <c r="AI41" i="15"/>
  <c r="AK40" i="15"/>
  <c r="AJ40" i="15"/>
  <c r="AI40" i="15"/>
  <c r="AK39" i="15"/>
  <c r="AJ39" i="15"/>
  <c r="AI39" i="15"/>
  <c r="AK38" i="15"/>
  <c r="AJ38" i="15"/>
  <c r="AI38" i="15"/>
  <c r="AK37" i="15"/>
  <c r="AJ37" i="15"/>
  <c r="AI37" i="15"/>
  <c r="AK36" i="15"/>
  <c r="AJ36" i="15"/>
  <c r="AI36" i="15"/>
  <c r="AK35" i="15"/>
  <c r="AJ35" i="15"/>
  <c r="AI35" i="15"/>
  <c r="AK34" i="15"/>
  <c r="AJ34" i="15"/>
  <c r="AI34" i="15"/>
  <c r="AK33" i="15"/>
  <c r="AJ33" i="15"/>
  <c r="AI33" i="15"/>
  <c r="AK32" i="15"/>
  <c r="AJ32" i="15"/>
  <c r="AI32" i="15"/>
  <c r="AK31" i="15"/>
  <c r="AJ31" i="15"/>
  <c r="AI31" i="15"/>
  <c r="AK30" i="15"/>
  <c r="AJ30" i="15"/>
  <c r="AI30" i="15"/>
  <c r="AK29" i="15"/>
  <c r="AJ29" i="15"/>
  <c r="AI29" i="15"/>
  <c r="AK28" i="15"/>
  <c r="AJ28" i="15"/>
  <c r="AI28" i="15"/>
  <c r="AK27" i="15"/>
  <c r="AJ27" i="15"/>
  <c r="AI27" i="15"/>
  <c r="AK26" i="15"/>
  <c r="AJ26" i="15"/>
  <c r="AI26" i="15"/>
  <c r="AK25" i="15"/>
  <c r="AJ25" i="15"/>
  <c r="AI25" i="15"/>
  <c r="AK24" i="15"/>
  <c r="AJ24" i="15"/>
  <c r="AI24" i="15"/>
  <c r="AK23" i="15"/>
  <c r="AJ23" i="15"/>
  <c r="AI23" i="15"/>
  <c r="AK22" i="15"/>
  <c r="AJ22" i="15"/>
  <c r="AI22" i="15"/>
  <c r="AK21" i="15"/>
  <c r="AJ21" i="15"/>
  <c r="AI21" i="15"/>
  <c r="AK20" i="15"/>
  <c r="AJ20" i="15"/>
  <c r="AI20" i="15"/>
  <c r="AK19" i="15"/>
  <c r="AJ19" i="15"/>
  <c r="AI19" i="15"/>
  <c r="AK18" i="15"/>
  <c r="AJ18" i="15"/>
  <c r="AI18" i="15"/>
  <c r="AK17" i="15"/>
  <c r="AJ17" i="15"/>
  <c r="AI17" i="15"/>
  <c r="AK16" i="15"/>
  <c r="AJ16" i="15"/>
  <c r="AI16" i="15"/>
  <c r="AK15" i="15"/>
  <c r="AJ15" i="15"/>
  <c r="AI15" i="15"/>
  <c r="AK14" i="15"/>
  <c r="AJ14" i="15"/>
  <c r="AI14" i="15"/>
  <c r="AK13" i="15"/>
  <c r="AJ13" i="15"/>
  <c r="AI13" i="15"/>
  <c r="AK12" i="15"/>
  <c r="AJ12" i="15"/>
  <c r="AI12" i="15"/>
  <c r="AK11" i="15"/>
  <c r="AJ11" i="15"/>
  <c r="AI11" i="15"/>
  <c r="AK10" i="15"/>
  <c r="AJ10" i="15"/>
  <c r="AI10" i="15"/>
  <c r="AK9" i="15"/>
  <c r="AJ9" i="15"/>
  <c r="AI9" i="15"/>
  <c r="AK8" i="15"/>
  <c r="AJ8" i="15"/>
  <c r="AI8" i="15"/>
  <c r="AK7" i="15"/>
  <c r="AJ7" i="15"/>
  <c r="AI7" i="15"/>
  <c r="AK6" i="15"/>
  <c r="AJ6" i="15"/>
  <c r="AI6" i="15"/>
  <c r="AK5" i="15"/>
  <c r="AJ5" i="15"/>
  <c r="AI5" i="15"/>
  <c r="AK4" i="15"/>
  <c r="AJ4" i="15"/>
  <c r="AI4" i="15"/>
  <c r="AK3" i="15"/>
  <c r="AJ3" i="15"/>
  <c r="AI3" i="15"/>
  <c r="AK2" i="15"/>
  <c r="AJ2" i="15"/>
  <c r="AI2" i="15"/>
  <c r="AK211" i="15"/>
  <c r="AJ211" i="15"/>
  <c r="AI211" i="15"/>
  <c r="AK210" i="15"/>
  <c r="AJ210" i="15"/>
  <c r="AI210" i="15"/>
  <c r="AK209" i="15"/>
  <c r="AJ209" i="15"/>
  <c r="AI209" i="15"/>
  <c r="AK208" i="15"/>
  <c r="AJ208" i="15"/>
  <c r="AI208" i="15"/>
  <c r="AK207" i="15"/>
  <c r="AJ207" i="15"/>
  <c r="AI207" i="15"/>
  <c r="AK206" i="15"/>
  <c r="AJ206" i="15"/>
  <c r="AI206" i="15"/>
  <c r="AK205" i="15"/>
  <c r="AJ205" i="15"/>
  <c r="AI205" i="15"/>
  <c r="AK204" i="15"/>
  <c r="AJ204" i="15"/>
  <c r="AI204" i="15"/>
  <c r="AK203" i="15"/>
  <c r="AJ203" i="15"/>
  <c r="AI203" i="15"/>
  <c r="AD203" i="15"/>
  <c r="E212" i="15"/>
  <c r="F212" i="15"/>
  <c r="E199" i="15"/>
  <c r="K198" i="15"/>
  <c r="E198" i="15"/>
  <c r="AG198" i="15"/>
  <c r="E196" i="15"/>
  <c r="AG196" i="15"/>
  <c r="E195" i="15"/>
  <c r="F195" i="15"/>
  <c r="E194" i="15"/>
  <c r="F194" i="15"/>
  <c r="K193" i="15"/>
  <c r="AM193" i="15"/>
  <c r="E193" i="15"/>
  <c r="F193" i="15"/>
  <c r="K192" i="15"/>
  <c r="AM192" i="15"/>
  <c r="E192" i="15"/>
  <c r="F192" i="15"/>
  <c r="E191" i="15"/>
  <c r="F191" i="15"/>
  <c r="K190" i="15"/>
  <c r="E190" i="15"/>
  <c r="AG190" i="15"/>
  <c r="Q189" i="15"/>
  <c r="R189" i="15"/>
  <c r="K189" i="15"/>
  <c r="AM189" i="15"/>
  <c r="E189" i="15"/>
  <c r="AG189" i="15"/>
  <c r="K188" i="15"/>
  <c r="L188" i="15"/>
  <c r="E188" i="15"/>
  <c r="AG188" i="15"/>
  <c r="K187" i="15"/>
  <c r="E187" i="15"/>
  <c r="AG187" i="15"/>
  <c r="K186" i="15"/>
  <c r="L186" i="15"/>
  <c r="E186" i="15"/>
  <c r="F186" i="15"/>
  <c r="E185" i="15"/>
  <c r="F185" i="15"/>
  <c r="K184" i="15"/>
  <c r="E184" i="15"/>
  <c r="AG184" i="15"/>
  <c r="E183" i="15"/>
  <c r="AG183" i="15"/>
  <c r="Q182" i="15"/>
  <c r="AS182" i="15"/>
  <c r="K182" i="15"/>
  <c r="L182" i="15"/>
  <c r="E182" i="15"/>
  <c r="F182" i="15"/>
  <c r="E181" i="15"/>
  <c r="F181" i="15"/>
  <c r="Q180" i="15"/>
  <c r="R180" i="15"/>
  <c r="K180" i="15"/>
  <c r="L180" i="15"/>
  <c r="E180" i="15"/>
  <c r="Q179" i="15"/>
  <c r="R179" i="15"/>
  <c r="K179" i="15"/>
  <c r="E179" i="15"/>
  <c r="F179" i="15"/>
  <c r="K178" i="15"/>
  <c r="AM178" i="15"/>
  <c r="E178" i="15"/>
  <c r="F178" i="15"/>
  <c r="E176" i="15"/>
  <c r="F176" i="15"/>
  <c r="E175" i="15"/>
  <c r="F175" i="15"/>
  <c r="K174" i="15"/>
  <c r="AM174" i="15"/>
  <c r="E174" i="15"/>
  <c r="AG174" i="15"/>
  <c r="Q177" i="15"/>
  <c r="K177" i="15"/>
  <c r="L177" i="15"/>
  <c r="E177" i="15"/>
  <c r="E172" i="15"/>
  <c r="F172" i="15"/>
  <c r="K171" i="15"/>
  <c r="AM171" i="15"/>
  <c r="E171" i="15"/>
  <c r="F171" i="15"/>
  <c r="E170" i="15"/>
  <c r="F170" i="15"/>
  <c r="E169" i="15"/>
  <c r="F169" i="15"/>
  <c r="K168" i="15"/>
  <c r="L168" i="15"/>
  <c r="E168" i="15"/>
  <c r="F168" i="15"/>
  <c r="K167" i="15"/>
  <c r="E167" i="15"/>
  <c r="W166" i="15"/>
  <c r="X166" i="15"/>
  <c r="Q166" i="15"/>
  <c r="R166" i="15"/>
  <c r="K166" i="15"/>
  <c r="L166" i="15"/>
  <c r="E166" i="15"/>
  <c r="F166" i="15"/>
  <c r="Q165" i="15"/>
  <c r="AS165" i="15"/>
  <c r="K165" i="15"/>
  <c r="L165" i="15"/>
  <c r="E165" i="15"/>
  <c r="AG165" i="15"/>
  <c r="E164" i="15"/>
  <c r="AG164" i="15"/>
  <c r="E163" i="15"/>
  <c r="F163" i="15"/>
  <c r="E162" i="15"/>
  <c r="F162" i="15"/>
  <c r="E161" i="15"/>
  <c r="Q160" i="15"/>
  <c r="K160" i="15"/>
  <c r="E160" i="15"/>
  <c r="F160" i="15"/>
  <c r="E159" i="15"/>
  <c r="F159" i="15"/>
  <c r="E158" i="15"/>
  <c r="E157" i="15"/>
  <c r="AG157" i="15"/>
  <c r="E156" i="15"/>
  <c r="AG156" i="15"/>
  <c r="E155" i="15"/>
  <c r="AG155" i="15"/>
  <c r="K154" i="15"/>
  <c r="L154" i="15"/>
  <c r="E154" i="15"/>
  <c r="F154" i="15"/>
  <c r="E153" i="15"/>
  <c r="F153" i="15"/>
  <c r="K152" i="15"/>
  <c r="L152" i="15"/>
  <c r="E152" i="15"/>
  <c r="AG152" i="15"/>
  <c r="K151" i="15"/>
  <c r="E151" i="15"/>
  <c r="F151" i="15"/>
  <c r="Q150" i="15"/>
  <c r="R150" i="15"/>
  <c r="K150" i="15"/>
  <c r="L150" i="15"/>
  <c r="E150" i="15"/>
  <c r="F150" i="15"/>
  <c r="K149" i="15"/>
  <c r="AM149" i="15"/>
  <c r="E149" i="15"/>
  <c r="AG149" i="15"/>
  <c r="E148" i="15"/>
  <c r="F148" i="15"/>
  <c r="K147" i="15"/>
  <c r="AM147" i="15"/>
  <c r="E147" i="15"/>
  <c r="F147" i="15"/>
  <c r="E146" i="15"/>
  <c r="E145" i="15"/>
  <c r="F145" i="15"/>
  <c r="K144" i="15"/>
  <c r="AM144" i="15"/>
  <c r="E144" i="15"/>
  <c r="F144" i="15"/>
  <c r="Q143" i="15"/>
  <c r="R143" i="15"/>
  <c r="K143" i="15"/>
  <c r="AM143" i="15"/>
  <c r="E143" i="15"/>
  <c r="AG143" i="15"/>
  <c r="E142" i="15"/>
  <c r="F142" i="15"/>
  <c r="Q141" i="15"/>
  <c r="AS141" i="15"/>
  <c r="K141" i="15"/>
  <c r="E141" i="15"/>
  <c r="AG141" i="15"/>
  <c r="E140" i="15"/>
  <c r="AG140" i="15"/>
  <c r="Q139" i="15"/>
  <c r="R139" i="15"/>
  <c r="K139" i="15"/>
  <c r="L139" i="15"/>
  <c r="E139" i="15"/>
  <c r="AG139" i="15"/>
  <c r="E138" i="15"/>
  <c r="F138" i="15"/>
  <c r="K137" i="15"/>
  <c r="L137" i="15"/>
  <c r="E137" i="15"/>
  <c r="E136" i="15"/>
  <c r="F136" i="15"/>
  <c r="E135" i="15"/>
  <c r="F135" i="15"/>
  <c r="E134" i="15"/>
  <c r="F134" i="15"/>
  <c r="Q133" i="15"/>
  <c r="R133" i="15"/>
  <c r="K133" i="15"/>
  <c r="E133" i="15"/>
  <c r="F133" i="15"/>
  <c r="Q132" i="15"/>
  <c r="K132" i="15"/>
  <c r="L132" i="15"/>
  <c r="E132" i="15"/>
  <c r="F132" i="15"/>
  <c r="K131" i="15"/>
  <c r="L131" i="15"/>
  <c r="E131" i="15"/>
  <c r="Q130" i="15"/>
  <c r="R130" i="15"/>
  <c r="K130" i="15"/>
  <c r="AM130" i="15"/>
  <c r="E130" i="15"/>
  <c r="AG130" i="15"/>
  <c r="K129" i="15"/>
  <c r="L129" i="15"/>
  <c r="E129" i="15"/>
  <c r="AG129" i="15"/>
  <c r="K128" i="15"/>
  <c r="L128" i="15"/>
  <c r="E128" i="15"/>
  <c r="AG128" i="15"/>
  <c r="E127" i="15"/>
  <c r="F127" i="15"/>
  <c r="E126" i="15"/>
  <c r="F126" i="15"/>
  <c r="K125" i="15"/>
  <c r="AM125" i="15"/>
  <c r="E125" i="15"/>
  <c r="Q124" i="15"/>
  <c r="R124" i="15"/>
  <c r="K124" i="15"/>
  <c r="AM124" i="15"/>
  <c r="E124" i="15"/>
  <c r="F124" i="15"/>
  <c r="E123" i="15"/>
  <c r="F123" i="15"/>
  <c r="K122" i="15"/>
  <c r="L122" i="15"/>
  <c r="E122" i="15"/>
  <c r="E121" i="15"/>
  <c r="F121" i="15"/>
  <c r="K120" i="15"/>
  <c r="E120" i="15"/>
  <c r="F120" i="15"/>
  <c r="E119" i="15"/>
  <c r="E118" i="15"/>
  <c r="F118" i="15"/>
  <c r="E117" i="15"/>
  <c r="F117" i="15"/>
  <c r="E116" i="15"/>
  <c r="E115" i="15"/>
  <c r="F115" i="15"/>
  <c r="K114" i="15"/>
  <c r="L114" i="15"/>
  <c r="E114" i="15"/>
  <c r="F114" i="15"/>
  <c r="E112" i="15"/>
  <c r="F112" i="15"/>
  <c r="K111" i="15"/>
  <c r="E111" i="15"/>
  <c r="F111" i="15"/>
  <c r="E110" i="15"/>
  <c r="F110" i="15"/>
  <c r="K109" i="15"/>
  <c r="L109" i="15"/>
  <c r="E109" i="15"/>
  <c r="F109" i="15"/>
  <c r="K107" i="15"/>
  <c r="AM107" i="15"/>
  <c r="E107" i="15"/>
  <c r="F107" i="15"/>
  <c r="E106" i="15"/>
  <c r="AG106" i="15"/>
  <c r="K105" i="15"/>
  <c r="AM105" i="15"/>
  <c r="E105" i="15"/>
  <c r="AG105" i="15"/>
  <c r="E104" i="15"/>
  <c r="AG104" i="15"/>
  <c r="E103" i="15"/>
  <c r="F103" i="15"/>
  <c r="E101" i="15"/>
  <c r="F101" i="15"/>
  <c r="E100" i="15"/>
  <c r="F100" i="15"/>
  <c r="E98" i="15"/>
  <c r="F98" i="15"/>
  <c r="E97" i="15"/>
  <c r="F97" i="15"/>
  <c r="E96" i="15"/>
  <c r="AG96" i="15"/>
  <c r="E95" i="15"/>
  <c r="F95" i="15"/>
  <c r="E94" i="15"/>
  <c r="E93" i="15"/>
  <c r="F93" i="15"/>
  <c r="Q91" i="15"/>
  <c r="R91" i="15"/>
  <c r="K91" i="15"/>
  <c r="L91" i="15"/>
  <c r="E91" i="15"/>
  <c r="F91" i="15"/>
  <c r="E90" i="15"/>
  <c r="F90" i="15"/>
  <c r="K89" i="15"/>
  <c r="L89" i="15"/>
  <c r="E89" i="15"/>
  <c r="Q88" i="15"/>
  <c r="R88" i="15"/>
  <c r="K88" i="15"/>
  <c r="AM88" i="15"/>
  <c r="E88" i="15"/>
  <c r="F88" i="15"/>
  <c r="E87" i="15"/>
  <c r="F87" i="15"/>
  <c r="E86" i="15"/>
  <c r="AG86" i="15"/>
  <c r="E85" i="15"/>
  <c r="AG85" i="15"/>
  <c r="K84" i="15"/>
  <c r="E84" i="15"/>
  <c r="AG84" i="15"/>
  <c r="E82" i="15"/>
  <c r="F82" i="15"/>
  <c r="E83" i="15"/>
  <c r="F83" i="15"/>
  <c r="E80" i="15"/>
  <c r="F80" i="15"/>
  <c r="E79" i="15"/>
  <c r="F79" i="15"/>
  <c r="K78" i="15"/>
  <c r="L78" i="15"/>
  <c r="E78" i="15"/>
  <c r="AG78" i="15"/>
  <c r="K77" i="15"/>
  <c r="L77" i="15"/>
  <c r="E77" i="15"/>
  <c r="F77" i="15"/>
  <c r="E76" i="15"/>
  <c r="F76" i="15"/>
  <c r="E75" i="15"/>
  <c r="F75" i="15"/>
  <c r="E74" i="15"/>
  <c r="F74" i="15"/>
  <c r="E73" i="15"/>
  <c r="AG73" i="15"/>
  <c r="E72" i="15"/>
  <c r="F72" i="15"/>
  <c r="E71" i="15"/>
  <c r="F71" i="15"/>
  <c r="E70" i="15"/>
  <c r="F70" i="15"/>
  <c r="K69" i="15"/>
  <c r="E69" i="15"/>
  <c r="F69" i="15"/>
  <c r="K68" i="15"/>
  <c r="L68" i="15"/>
  <c r="E68" i="15"/>
  <c r="AG68" i="15"/>
  <c r="E66" i="15"/>
  <c r="AG66" i="15"/>
  <c r="E65" i="15"/>
  <c r="F65" i="15"/>
  <c r="W64" i="15"/>
  <c r="Q64" i="15"/>
  <c r="K64" i="15"/>
  <c r="L64" i="15"/>
  <c r="E64" i="15"/>
  <c r="F64" i="15"/>
  <c r="E63" i="15"/>
  <c r="F63" i="15"/>
  <c r="W62" i="15"/>
  <c r="X62" i="15"/>
  <c r="Q62" i="15"/>
  <c r="R62" i="15"/>
  <c r="K62" i="15"/>
  <c r="AM62" i="15"/>
  <c r="E62" i="15"/>
  <c r="AG62" i="15"/>
  <c r="E61" i="15"/>
  <c r="AG61" i="15"/>
  <c r="E60" i="15"/>
  <c r="F60" i="15"/>
  <c r="E59" i="15"/>
  <c r="F59" i="15"/>
  <c r="E58" i="15"/>
  <c r="F58" i="15"/>
  <c r="Q57" i="15"/>
  <c r="R57" i="15"/>
  <c r="K57" i="15"/>
  <c r="L57" i="15"/>
  <c r="E57" i="15"/>
  <c r="F57" i="15"/>
  <c r="K56" i="15"/>
  <c r="L56" i="15"/>
  <c r="E56" i="15"/>
  <c r="F56" i="15"/>
  <c r="E55" i="15"/>
  <c r="AG55" i="15"/>
  <c r="E54" i="15"/>
  <c r="F54" i="15"/>
  <c r="E53" i="15"/>
  <c r="F53" i="15"/>
  <c r="E52" i="15"/>
  <c r="F52" i="15"/>
  <c r="E51" i="15"/>
  <c r="AG51" i="15"/>
  <c r="K50" i="15"/>
  <c r="AM50" i="15"/>
  <c r="E50" i="15"/>
  <c r="F50" i="15"/>
  <c r="E49" i="15"/>
  <c r="F49" i="15"/>
  <c r="E48" i="15"/>
  <c r="E47" i="15"/>
  <c r="F47" i="15"/>
  <c r="E46" i="15"/>
  <c r="F46" i="15"/>
  <c r="E45" i="15"/>
  <c r="E44" i="15"/>
  <c r="F44" i="15"/>
  <c r="E43" i="15"/>
  <c r="F43" i="15"/>
  <c r="E42" i="15"/>
  <c r="AG42" i="15"/>
  <c r="E41" i="15"/>
  <c r="AG41" i="15"/>
  <c r="E40" i="15"/>
  <c r="F40" i="15"/>
  <c r="K39" i="15"/>
  <c r="L39" i="15"/>
  <c r="E39" i="15"/>
  <c r="AG39" i="15"/>
  <c r="E38" i="15"/>
  <c r="F38" i="15"/>
  <c r="E37" i="15"/>
  <c r="F37" i="15"/>
  <c r="K36" i="15"/>
  <c r="L36" i="15"/>
  <c r="E36" i="15"/>
  <c r="K35" i="15"/>
  <c r="E35" i="15"/>
  <c r="F35" i="15"/>
  <c r="E34" i="15"/>
  <c r="F34" i="15"/>
  <c r="E33" i="15"/>
  <c r="AG33" i="15"/>
  <c r="E32" i="15"/>
  <c r="F32" i="15"/>
  <c r="K31" i="15"/>
  <c r="L31" i="15"/>
  <c r="E31" i="15"/>
  <c r="F31" i="15"/>
  <c r="E30" i="15"/>
  <c r="AG30" i="15"/>
  <c r="K29" i="15"/>
  <c r="AM29" i="15"/>
  <c r="E29" i="15"/>
  <c r="F29" i="15"/>
  <c r="E28" i="15"/>
  <c r="F28" i="15"/>
  <c r="E27" i="15"/>
  <c r="E26" i="15"/>
  <c r="F26" i="15"/>
  <c r="E25" i="15"/>
  <c r="F25" i="15"/>
  <c r="E24" i="15"/>
  <c r="E23" i="15"/>
  <c r="F23" i="15"/>
  <c r="K22" i="15"/>
  <c r="L22" i="15"/>
  <c r="E22" i="15"/>
  <c r="F22" i="15"/>
  <c r="K21" i="15"/>
  <c r="L21" i="15"/>
  <c r="E21" i="15"/>
  <c r="K20" i="15"/>
  <c r="L20" i="15"/>
  <c r="E20" i="15"/>
  <c r="F20" i="15"/>
  <c r="E19" i="15"/>
  <c r="F19" i="15"/>
  <c r="K18" i="15"/>
  <c r="E18" i="15"/>
  <c r="E17" i="15"/>
  <c r="F17" i="15"/>
  <c r="W16" i="15"/>
  <c r="X16" i="15"/>
  <c r="Q16" i="15"/>
  <c r="AS16" i="15"/>
  <c r="K16" i="15"/>
  <c r="AM16" i="15"/>
  <c r="E16" i="15"/>
  <c r="AG16" i="15"/>
  <c r="K15" i="15"/>
  <c r="AM15" i="15"/>
  <c r="E15" i="15"/>
  <c r="AG15" i="15"/>
  <c r="E14" i="15"/>
  <c r="F14" i="15"/>
  <c r="W13" i="15"/>
  <c r="Q13" i="15"/>
  <c r="R13" i="15"/>
  <c r="K13" i="15"/>
  <c r="E13" i="15"/>
  <c r="F13" i="15"/>
  <c r="W12" i="15"/>
  <c r="AY12" i="15"/>
  <c r="Q12" i="15"/>
  <c r="AS12" i="15"/>
  <c r="K12" i="15"/>
  <c r="L12" i="15"/>
  <c r="E12" i="15"/>
  <c r="F12" i="15"/>
  <c r="K11" i="15"/>
  <c r="L11" i="15"/>
  <c r="E11" i="15"/>
  <c r="F11" i="15"/>
  <c r="E10" i="15"/>
  <c r="F10" i="15"/>
  <c r="K9" i="15"/>
  <c r="AM9" i="15"/>
  <c r="E9" i="15"/>
  <c r="E8" i="15"/>
  <c r="F8" i="15"/>
  <c r="E7" i="15"/>
  <c r="F7" i="15"/>
  <c r="K6" i="15"/>
  <c r="L6" i="15"/>
  <c r="E6" i="15"/>
  <c r="AG6" i="15"/>
  <c r="K5" i="15"/>
  <c r="L5" i="15"/>
  <c r="E5" i="15"/>
  <c r="AG5" i="15"/>
  <c r="E4" i="15"/>
  <c r="F4" i="15"/>
  <c r="E3" i="15"/>
  <c r="K2" i="15"/>
  <c r="E2" i="15"/>
  <c r="F2" i="15"/>
  <c r="E211" i="15"/>
  <c r="F211" i="15"/>
  <c r="E210" i="15"/>
  <c r="E209" i="15"/>
  <c r="F209" i="15"/>
  <c r="E208" i="15"/>
  <c r="F208" i="15"/>
  <c r="E207" i="15"/>
  <c r="K206" i="15"/>
  <c r="L206" i="15"/>
  <c r="E206" i="15"/>
  <c r="AG206" i="15"/>
  <c r="K205" i="15"/>
  <c r="L205" i="15"/>
  <c r="E205" i="15"/>
  <c r="F205" i="15"/>
  <c r="E204" i="15"/>
  <c r="AG204" i="15"/>
  <c r="K203" i="15"/>
  <c r="L203" i="15"/>
  <c r="E203" i="15"/>
  <c r="AG203" i="15"/>
  <c r="F15" i="15"/>
  <c r="AH155" i="15"/>
  <c r="AH189" i="15"/>
  <c r="AH203" i="15"/>
  <c r="AN171" i="15"/>
  <c r="AG70" i="15"/>
  <c r="AH70" i="15"/>
  <c r="AG80" i="15"/>
  <c r="AH80" i="15"/>
  <c r="AY166" i="15"/>
  <c r="AZ166" i="15"/>
  <c r="F104" i="15"/>
  <c r="L88" i="15"/>
  <c r="AH149" i="15"/>
  <c r="AT182" i="15"/>
  <c r="AT12" i="15"/>
  <c r="AH183" i="15"/>
  <c r="L192" i="15"/>
  <c r="AN149" i="15"/>
  <c r="AG2" i="15"/>
  <c r="AH2" i="15"/>
  <c r="AN130" i="15"/>
  <c r="AS180" i="15"/>
  <c r="AG38" i="15"/>
  <c r="AH38" i="15"/>
  <c r="AN16" i="15"/>
  <c r="F106" i="15"/>
  <c r="AT165" i="15"/>
  <c r="AG98" i="15"/>
  <c r="AH98" i="15"/>
  <c r="AH198" i="15"/>
  <c r="AH165" i="15"/>
  <c r="AM89" i="15"/>
  <c r="AN89" i="15"/>
  <c r="F73" i="15"/>
  <c r="AG14" i="15"/>
  <c r="AH14" i="15"/>
  <c r="AH41" i="15"/>
  <c r="AH5" i="15"/>
  <c r="F187" i="15"/>
  <c r="AH85" i="15"/>
  <c r="AH84" i="15"/>
  <c r="AT16" i="15"/>
  <c r="AG153" i="15"/>
  <c r="AH153" i="15"/>
  <c r="AN62" i="15"/>
  <c r="AH86" i="15"/>
  <c r="AG162" i="15"/>
  <c r="AH162" i="15"/>
  <c r="AH104" i="15"/>
  <c r="AG112" i="15"/>
  <c r="AH105" i="15"/>
  <c r="F203" i="15"/>
  <c r="AH130" i="15"/>
  <c r="AG56" i="15"/>
  <c r="AH56" i="15"/>
  <c r="AT180" i="15"/>
  <c r="AH6" i="15"/>
  <c r="AG208" i="15"/>
  <c r="AH208" i="15"/>
  <c r="L105" i="15"/>
  <c r="F30" i="15"/>
  <c r="L193" i="15"/>
  <c r="AG97" i="15"/>
  <c r="AH97" i="15"/>
  <c r="AM180" i="15"/>
  <c r="AG159" i="15"/>
  <c r="AH159" i="15"/>
  <c r="AG193" i="15"/>
  <c r="AH193" i="15"/>
  <c r="F39" i="15"/>
  <c r="AG63" i="15"/>
  <c r="AH63" i="15"/>
  <c r="AM177" i="15"/>
  <c r="AN177" i="15"/>
  <c r="AN189" i="15"/>
  <c r="AH68" i="15"/>
  <c r="L174" i="15"/>
  <c r="AN143" i="15"/>
  <c r="AG88" i="15"/>
  <c r="AH88" i="15"/>
  <c r="AM166" i="15"/>
  <c r="AN166" i="15"/>
  <c r="AM186" i="15"/>
  <c r="AN186" i="15"/>
  <c r="AN88" i="15"/>
  <c r="AN144" i="15"/>
  <c r="F105" i="15"/>
  <c r="AG50" i="15"/>
  <c r="AH50" i="15"/>
  <c r="AG95" i="15"/>
  <c r="AH95" i="15"/>
  <c r="AG133" i="15"/>
  <c r="AH133" i="15"/>
  <c r="AG212" i="15"/>
  <c r="AH212" i="15"/>
  <c r="AH143" i="15"/>
  <c r="AN178" i="15"/>
  <c r="AH15" i="15"/>
  <c r="AH39" i="15"/>
  <c r="AM132" i="15"/>
  <c r="AN132" i="15"/>
  <c r="AN180" i="15"/>
  <c r="AH206" i="15"/>
  <c r="AN192" i="15"/>
  <c r="AN9" i="15"/>
  <c r="F129" i="15"/>
  <c r="AG58" i="15"/>
  <c r="AH58" i="15"/>
  <c r="AG126" i="15"/>
  <c r="AH126" i="15"/>
  <c r="AH78" i="15"/>
  <c r="AH55" i="15"/>
  <c r="AN193" i="15"/>
  <c r="F6" i="15"/>
  <c r="F140" i="15"/>
  <c r="AG20" i="15"/>
  <c r="AH20" i="15"/>
  <c r="AH112" i="15"/>
  <c r="AN147" i="15"/>
  <c r="AG28" i="15"/>
  <c r="AH28" i="15"/>
  <c r="F61" i="15"/>
  <c r="F155" i="15"/>
  <c r="L16" i="15"/>
  <c r="AM122" i="15"/>
  <c r="AN122" i="15"/>
  <c r="AG175" i="15"/>
  <c r="AH175" i="15"/>
  <c r="AM129" i="15"/>
  <c r="AN129" i="15"/>
  <c r="F156" i="15"/>
  <c r="AZ12" i="15"/>
  <c r="F78" i="15"/>
  <c r="R165" i="15"/>
  <c r="F165" i="15"/>
  <c r="AG109" i="15"/>
  <c r="AH109" i="15"/>
  <c r="F130" i="15"/>
  <c r="F139" i="15"/>
  <c r="L125" i="15"/>
  <c r="AG7" i="15"/>
  <c r="AH7" i="15"/>
  <c r="AM22" i="15"/>
  <c r="AN22" i="15"/>
  <c r="AM137" i="15"/>
  <c r="AN137" i="15"/>
  <c r="AM182" i="15"/>
  <c r="AN182" i="15"/>
  <c r="AS13" i="15"/>
  <c r="AT13" i="15"/>
  <c r="AG205" i="15"/>
  <c r="AH205" i="15"/>
  <c r="AN124" i="15"/>
  <c r="F33" i="15"/>
  <c r="AM57" i="15"/>
  <c r="AN57" i="15"/>
  <c r="AM131" i="15"/>
  <c r="AN131" i="15"/>
  <c r="AG52" i="15"/>
  <c r="AH52" i="15"/>
  <c r="R141" i="15"/>
  <c r="AG76" i="15"/>
  <c r="AH76" i="15"/>
  <c r="AG32" i="15"/>
  <c r="AH32" i="15"/>
  <c r="F85" i="15"/>
  <c r="L124" i="15"/>
  <c r="AG57" i="15"/>
  <c r="AH57" i="15"/>
  <c r="AN29" i="15"/>
  <c r="AN105" i="15"/>
  <c r="F41" i="15"/>
  <c r="L144" i="15"/>
  <c r="AG79" i="15"/>
  <c r="AH79" i="15"/>
  <c r="AG127" i="15"/>
  <c r="AH127" i="15"/>
  <c r="AG172" i="15"/>
  <c r="AH172" i="15"/>
  <c r="AG192" i="15"/>
  <c r="AH192" i="15"/>
  <c r="F206" i="15"/>
  <c r="F96" i="15"/>
  <c r="F149" i="15"/>
  <c r="F190" i="15"/>
  <c r="AG4" i="15"/>
  <c r="AH4" i="15"/>
  <c r="AG37" i="15"/>
  <c r="AH37" i="15"/>
  <c r="AG71" i="15"/>
  <c r="AH71" i="15"/>
  <c r="AG120" i="15"/>
  <c r="AH120" i="15"/>
  <c r="AS179" i="15"/>
  <c r="AT179" i="15"/>
  <c r="F84" i="15"/>
  <c r="AG160" i="15"/>
  <c r="AH160" i="15"/>
  <c r="AM91" i="15"/>
  <c r="AN91" i="15"/>
  <c r="AG43" i="15"/>
  <c r="AH43" i="15"/>
  <c r="F157" i="15"/>
  <c r="AG17" i="15"/>
  <c r="AH17" i="15"/>
  <c r="F184" i="15"/>
  <c r="AH96" i="15"/>
  <c r="F86" i="15"/>
  <c r="F189" i="15"/>
  <c r="AG47" i="15"/>
  <c r="AH47" i="15"/>
  <c r="AN15" i="15"/>
  <c r="AN50" i="15"/>
  <c r="AH141" i="15"/>
  <c r="AH174" i="15"/>
  <c r="AH188" i="15"/>
  <c r="F152" i="15"/>
  <c r="F196" i="15"/>
  <c r="AG211" i="15"/>
  <c r="AH211" i="15"/>
  <c r="AG44" i="15"/>
  <c r="AH44" i="15"/>
  <c r="AH204" i="15"/>
  <c r="AH51" i="15"/>
  <c r="AH66" i="15"/>
  <c r="AN107" i="15"/>
  <c r="AH129" i="15"/>
  <c r="AH164" i="15"/>
  <c r="AN174" i="15"/>
  <c r="F55" i="15"/>
  <c r="L9" i="15"/>
  <c r="L178" i="15"/>
  <c r="AG8" i="15"/>
  <c r="AH8" i="15"/>
  <c r="AG34" i="15"/>
  <c r="AH34" i="15"/>
  <c r="AG117" i="15"/>
  <c r="AH117" i="15"/>
  <c r="AG147" i="15"/>
  <c r="AH147" i="15"/>
  <c r="AG186" i="15"/>
  <c r="AH186" i="15"/>
  <c r="AM6" i="15"/>
  <c r="AN6" i="15"/>
  <c r="AM139" i="15"/>
  <c r="AN139" i="15"/>
  <c r="L15" i="15"/>
  <c r="AG75" i="15"/>
  <c r="AH75" i="15"/>
  <c r="AG82" i="15"/>
  <c r="AH82" i="15"/>
  <c r="AG142" i="15"/>
  <c r="AH142" i="15"/>
  <c r="AG176" i="15"/>
  <c r="AH176" i="15"/>
  <c r="AM5" i="15"/>
  <c r="AN5" i="15"/>
  <c r="AM11" i="15"/>
  <c r="AN11" i="15"/>
  <c r="AM188" i="15"/>
  <c r="AN188" i="15"/>
  <c r="AS130" i="15"/>
  <c r="AT130" i="15"/>
  <c r="AG40" i="15"/>
  <c r="AH40" i="15"/>
  <c r="AG123" i="15"/>
  <c r="AH123" i="15"/>
  <c r="AM205" i="15"/>
  <c r="AN205" i="15"/>
  <c r="AM39" i="15"/>
  <c r="AN39" i="15"/>
  <c r="AM128" i="15"/>
  <c r="AN128" i="15"/>
  <c r="AM154" i="15"/>
  <c r="AN154" i="15"/>
  <c r="AS91" i="15"/>
  <c r="AT91" i="15"/>
  <c r="AG3" i="15"/>
  <c r="AH3" i="15"/>
  <c r="F3" i="15"/>
  <c r="F62" i="15"/>
  <c r="F188" i="15"/>
  <c r="AG53" i="15"/>
  <c r="AH53" i="15"/>
  <c r="AG59" i="15"/>
  <c r="AH59" i="15"/>
  <c r="AG136" i="15"/>
  <c r="AH136" i="15"/>
  <c r="AG195" i="15"/>
  <c r="AH195" i="15"/>
  <c r="AM21" i="15"/>
  <c r="AN21" i="15"/>
  <c r="AM31" i="15"/>
  <c r="AN31" i="15"/>
  <c r="AM150" i="15"/>
  <c r="AN150" i="15"/>
  <c r="AS62" i="15"/>
  <c r="AT62" i="15"/>
  <c r="L50" i="15"/>
  <c r="L189" i="15"/>
  <c r="R182" i="15"/>
  <c r="AG11" i="15"/>
  <c r="AH11" i="15"/>
  <c r="AG65" i="15"/>
  <c r="AH65" i="15"/>
  <c r="AG107" i="15"/>
  <c r="AH107" i="15"/>
  <c r="AG114" i="15"/>
  <c r="AH114" i="15"/>
  <c r="AG169" i="15"/>
  <c r="AH169" i="15"/>
  <c r="AH139" i="15"/>
  <c r="AY16" i="15"/>
  <c r="AZ16" i="15"/>
  <c r="F66" i="15"/>
  <c r="F164" i="15"/>
  <c r="AG31" i="15"/>
  <c r="AH31" i="15"/>
  <c r="AG166" i="15"/>
  <c r="AH166" i="15"/>
  <c r="AM12" i="15"/>
  <c r="AN12" i="15"/>
  <c r="AS189" i="15"/>
  <c r="AT189" i="15"/>
  <c r="L141" i="15"/>
  <c r="AM141" i="15"/>
  <c r="AN141" i="15"/>
  <c r="F42" i="15"/>
  <c r="AG163" i="15"/>
  <c r="AH163" i="15"/>
  <c r="AM206" i="15"/>
  <c r="AN206" i="15"/>
  <c r="AG25" i="15"/>
  <c r="AH25" i="15"/>
  <c r="AH187" i="15"/>
  <c r="L133" i="15"/>
  <c r="AM133" i="15"/>
  <c r="AN133" i="15"/>
  <c r="F207" i="15"/>
  <c r="AG207" i="15"/>
  <c r="AH207" i="15"/>
  <c r="L198" i="15"/>
  <c r="AM198" i="15"/>
  <c r="AN198" i="15"/>
  <c r="F36" i="15"/>
  <c r="AG36" i="15"/>
  <c r="AH36" i="15"/>
  <c r="L69" i="15"/>
  <c r="AM69" i="15"/>
  <c r="AN69" i="15"/>
  <c r="F125" i="15"/>
  <c r="AG125" i="15"/>
  <c r="AH125" i="15"/>
  <c r="F16" i="15"/>
  <c r="F68" i="15"/>
  <c r="F198" i="15"/>
  <c r="L147" i="15"/>
  <c r="R16" i="15"/>
  <c r="AG209" i="15"/>
  <c r="AH209" i="15"/>
  <c r="AG22" i="15"/>
  <c r="AH22" i="15"/>
  <c r="AG35" i="15"/>
  <c r="AH35" i="15"/>
  <c r="AG74" i="15"/>
  <c r="AH74" i="15"/>
  <c r="AG90" i="15"/>
  <c r="AH90" i="15"/>
  <c r="AG110" i="15"/>
  <c r="AH110" i="15"/>
  <c r="AG115" i="15"/>
  <c r="AH115" i="15"/>
  <c r="AG118" i="15"/>
  <c r="AH118" i="15"/>
  <c r="AG144" i="15"/>
  <c r="AH144" i="15"/>
  <c r="AG178" i="15"/>
  <c r="AH178" i="15"/>
  <c r="AM64" i="15"/>
  <c r="AN64" i="15"/>
  <c r="AM114" i="15"/>
  <c r="AN114" i="15"/>
  <c r="AM168" i="15"/>
  <c r="AN168" i="15"/>
  <c r="AS133" i="15"/>
  <c r="AT133" i="15"/>
  <c r="AS143" i="15"/>
  <c r="AT143" i="15"/>
  <c r="AY62" i="15"/>
  <c r="AZ62" i="15"/>
  <c r="L2" i="15"/>
  <c r="AM2" i="15"/>
  <c r="AN2" i="15"/>
  <c r="L84" i="15"/>
  <c r="AM84" i="15"/>
  <c r="AN84" i="15"/>
  <c r="F5" i="15"/>
  <c r="F24" i="15"/>
  <c r="AG24" i="15"/>
  <c r="AH24" i="15"/>
  <c r="F141" i="15"/>
  <c r="L130" i="15"/>
  <c r="F158" i="15"/>
  <c r="AG158" i="15"/>
  <c r="AH158" i="15"/>
  <c r="X12" i="15"/>
  <c r="AG124" i="15"/>
  <c r="AH124" i="15"/>
  <c r="AG150" i="15"/>
  <c r="AH150" i="15"/>
  <c r="L190" i="15"/>
  <c r="AM190" i="15"/>
  <c r="AN190" i="15"/>
  <c r="AG60" i="15"/>
  <c r="AH60" i="15"/>
  <c r="AM77" i="15"/>
  <c r="AN77" i="15"/>
  <c r="F27" i="15"/>
  <c r="AG27" i="15"/>
  <c r="AH27" i="15"/>
  <c r="L179" i="15"/>
  <c r="AM179" i="15"/>
  <c r="AN179" i="15"/>
  <c r="F174" i="15"/>
  <c r="L151" i="15"/>
  <c r="AM151" i="15"/>
  <c r="AN151" i="15"/>
  <c r="AG19" i="15"/>
  <c r="AH19" i="15"/>
  <c r="AG77" i="15"/>
  <c r="AH77" i="15"/>
  <c r="AG83" i="15"/>
  <c r="AH83" i="15"/>
  <c r="AG87" i="15"/>
  <c r="AH87" i="15"/>
  <c r="AG154" i="15"/>
  <c r="AH154" i="15"/>
  <c r="AM203" i="15"/>
  <c r="AN203" i="15"/>
  <c r="AM56" i="15"/>
  <c r="AN56" i="15"/>
  <c r="AM109" i="15"/>
  <c r="AN109" i="15"/>
  <c r="AM165" i="15"/>
  <c r="AN165" i="15"/>
  <c r="AS124" i="15"/>
  <c r="AT124" i="15"/>
  <c r="F122" i="15"/>
  <c r="AG122" i="15"/>
  <c r="AH122" i="15"/>
  <c r="F45" i="15"/>
  <c r="AG45" i="15"/>
  <c r="AH45" i="15"/>
  <c r="AG54" i="15"/>
  <c r="AH54" i="15"/>
  <c r="AG121" i="15"/>
  <c r="AH121" i="15"/>
  <c r="AG181" i="15"/>
  <c r="AH181" i="15"/>
  <c r="L18" i="15"/>
  <c r="AM18" i="15"/>
  <c r="AN18" i="15"/>
  <c r="F199" i="15"/>
  <c r="AG199" i="15"/>
  <c r="AH199" i="15"/>
  <c r="L149" i="15"/>
  <c r="F119" i="15"/>
  <c r="AG119" i="15"/>
  <c r="AH119" i="15"/>
  <c r="R160" i="15"/>
  <c r="AS160" i="15"/>
  <c r="AT160" i="15"/>
  <c r="AG29" i="15"/>
  <c r="AH29" i="15"/>
  <c r="AG138" i="15"/>
  <c r="AH138" i="15"/>
  <c r="AG151" i="15"/>
  <c r="AH151" i="15"/>
  <c r="AG185" i="15"/>
  <c r="AH185" i="15"/>
  <c r="AM36" i="15"/>
  <c r="AN36" i="15"/>
  <c r="AM152" i="15"/>
  <c r="AN152" i="15"/>
  <c r="AS88" i="15"/>
  <c r="AT88" i="15"/>
  <c r="L62" i="15"/>
  <c r="F137" i="15"/>
  <c r="AG137" i="15"/>
  <c r="AH137" i="15"/>
  <c r="L143" i="15"/>
  <c r="F18" i="15"/>
  <c r="AG18" i="15"/>
  <c r="AH18" i="15"/>
  <c r="L35" i="15"/>
  <c r="AM35" i="15"/>
  <c r="AN35" i="15"/>
  <c r="F116" i="15"/>
  <c r="AG116" i="15"/>
  <c r="AH116" i="15"/>
  <c r="F143" i="15"/>
  <c r="R12" i="15"/>
  <c r="L13" i="15"/>
  <c r="AM13" i="15"/>
  <c r="AN13" i="15"/>
  <c r="F94" i="15"/>
  <c r="AG94" i="15"/>
  <c r="AH94" i="15"/>
  <c r="F210" i="15"/>
  <c r="AG210" i="15"/>
  <c r="AH210" i="15"/>
  <c r="F9" i="15"/>
  <c r="AG9" i="15"/>
  <c r="AH9" i="15"/>
  <c r="AG194" i="15"/>
  <c r="AH194" i="15"/>
  <c r="AM20" i="15"/>
  <c r="AN20" i="15"/>
  <c r="AM78" i="15"/>
  <c r="AN78" i="15"/>
  <c r="AS57" i="15"/>
  <c r="AT57" i="15"/>
  <c r="AS166" i="15"/>
  <c r="AT166" i="15"/>
  <c r="F131" i="15"/>
  <c r="AG131" i="15"/>
  <c r="AH131" i="15"/>
  <c r="L184" i="15"/>
  <c r="AM184" i="15"/>
  <c r="AN184" i="15"/>
  <c r="AG100" i="15"/>
  <c r="AH100" i="15"/>
  <c r="AN125" i="15"/>
  <c r="L160" i="15"/>
  <c r="AM160" i="15"/>
  <c r="AN160" i="15"/>
  <c r="X13" i="15"/>
  <c r="AY13" i="15"/>
  <c r="AZ13" i="15"/>
  <c r="F48" i="15"/>
  <c r="AG48" i="15"/>
  <c r="AH48" i="15"/>
  <c r="L111" i="15"/>
  <c r="AM111" i="15"/>
  <c r="AN111" i="15"/>
  <c r="AH152" i="15"/>
  <c r="F167" i="15"/>
  <c r="AG167" i="15"/>
  <c r="AH167" i="15"/>
  <c r="F177" i="15"/>
  <c r="AG177" i="15"/>
  <c r="AH177" i="15"/>
  <c r="F180" i="15"/>
  <c r="AG180" i="15"/>
  <c r="AH180" i="15"/>
  <c r="F51" i="15"/>
  <c r="R64" i="15"/>
  <c r="AS64" i="15"/>
  <c r="AT64" i="15"/>
  <c r="F89" i="15"/>
  <c r="AG89" i="15"/>
  <c r="AH89" i="15"/>
  <c r="R132" i="15"/>
  <c r="AS132" i="15"/>
  <c r="AT132" i="15"/>
  <c r="F146" i="15"/>
  <c r="AG146" i="15"/>
  <c r="AH146" i="15"/>
  <c r="F161" i="15"/>
  <c r="AG161" i="15"/>
  <c r="AH161" i="15"/>
  <c r="L167" i="15"/>
  <c r="AM167" i="15"/>
  <c r="AN167" i="15"/>
  <c r="F204" i="15"/>
  <c r="L107" i="15"/>
  <c r="AG13" i="15"/>
  <c r="AH13" i="15"/>
  <c r="AG26" i="15"/>
  <c r="AH26" i="15"/>
  <c r="AG49" i="15"/>
  <c r="AH49" i="15"/>
  <c r="AH61" i="15"/>
  <c r="AG93" i="15"/>
  <c r="AH93" i="15"/>
  <c r="AG101" i="15"/>
  <c r="AH101" i="15"/>
  <c r="AG103" i="15"/>
  <c r="AH103" i="15"/>
  <c r="AG135" i="15"/>
  <c r="AH135" i="15"/>
  <c r="AG148" i="15"/>
  <c r="AH148" i="15"/>
  <c r="AG171" i="15"/>
  <c r="AH171" i="15"/>
  <c r="AG182" i="15"/>
  <c r="AH182" i="15"/>
  <c r="AG191" i="15"/>
  <c r="AH191" i="15"/>
  <c r="F21" i="15"/>
  <c r="AG21" i="15"/>
  <c r="AH21" i="15"/>
  <c r="AH30" i="15"/>
  <c r="X64" i="15"/>
  <c r="AY64" i="15"/>
  <c r="AZ64" i="15"/>
  <c r="L120" i="15"/>
  <c r="AM120" i="15"/>
  <c r="AN120" i="15"/>
  <c r="AH140" i="15"/>
  <c r="R177" i="15"/>
  <c r="AS177" i="15"/>
  <c r="AT177" i="15"/>
  <c r="L187" i="15"/>
  <c r="AM187" i="15"/>
  <c r="AN187" i="15"/>
  <c r="F128" i="15"/>
  <c r="F183" i="15"/>
  <c r="L171" i="15"/>
  <c r="AG10" i="15"/>
  <c r="AH10" i="15"/>
  <c r="AG23" i="15"/>
  <c r="AH23" i="15"/>
  <c r="AG46" i="15"/>
  <c r="AH46" i="15"/>
  <c r="AG64" i="15"/>
  <c r="AH64" i="15"/>
  <c r="AG69" i="15"/>
  <c r="AH69" i="15"/>
  <c r="AG72" i="15"/>
  <c r="AH72" i="15"/>
  <c r="AG91" i="15"/>
  <c r="AH91" i="15"/>
  <c r="AG111" i="15"/>
  <c r="AH111" i="15"/>
  <c r="AG132" i="15"/>
  <c r="AH132" i="15"/>
  <c r="AG145" i="15"/>
  <c r="AH145" i="15"/>
  <c r="AG168" i="15"/>
  <c r="AH168" i="15"/>
  <c r="AG179" i="15"/>
  <c r="AH179" i="15"/>
  <c r="AM68" i="15"/>
  <c r="AN68" i="15"/>
  <c r="AS139" i="15"/>
  <c r="AT139" i="15"/>
  <c r="AS150" i="15"/>
  <c r="AT150" i="15"/>
  <c r="AT141" i="15"/>
  <c r="AG12" i="15"/>
  <c r="AH12" i="15"/>
  <c r="AG134" i="15"/>
  <c r="AH134" i="15"/>
  <c r="AG170" i="15"/>
  <c r="AH170" i="15"/>
  <c r="AH156" i="15"/>
  <c r="AH184" i="15"/>
  <c r="AH62" i="15"/>
  <c r="AH190" i="15"/>
  <c r="AH196" i="15"/>
  <c r="AH73" i="15"/>
  <c r="AH106" i="15"/>
  <c r="AH157" i="15"/>
  <c r="AH33" i="15"/>
  <c r="AH42" i="15"/>
  <c r="AH128" i="15"/>
  <c r="AH16" i="15"/>
  <c r="CC191" i="14"/>
  <c r="CB191" i="14"/>
  <c r="CA191" i="14"/>
  <c r="CC166" i="14"/>
  <c r="CB166" i="14"/>
  <c r="CA166" i="14"/>
  <c r="CC150" i="14"/>
  <c r="CB150" i="14"/>
  <c r="CA150" i="14"/>
  <c r="CC132" i="14"/>
  <c r="CB132" i="14"/>
  <c r="CA132" i="14"/>
  <c r="CC91" i="14"/>
  <c r="CB91" i="14"/>
  <c r="CA91" i="14"/>
  <c r="CC64" i="14"/>
  <c r="CB64" i="14"/>
  <c r="CA64" i="14"/>
  <c r="CC62" i="14"/>
  <c r="CB62" i="14"/>
  <c r="CA62" i="14"/>
  <c r="CC16" i="14"/>
  <c r="CB16" i="14"/>
  <c r="CA16" i="14"/>
  <c r="CC13" i="14"/>
  <c r="CB13" i="14"/>
  <c r="CA13" i="14"/>
  <c r="CC12" i="14"/>
  <c r="CB12" i="14"/>
  <c r="CA12" i="14"/>
  <c r="BW191" i="14"/>
  <c r="BV191" i="14"/>
  <c r="BU191" i="14"/>
  <c r="BW187" i="14"/>
  <c r="BV187" i="14"/>
  <c r="BU187" i="14"/>
  <c r="BW182" i="14"/>
  <c r="BV182" i="14"/>
  <c r="BU182" i="14"/>
  <c r="BW180" i="14"/>
  <c r="BV180" i="14"/>
  <c r="BU180" i="14"/>
  <c r="BW179" i="14"/>
  <c r="BV179" i="14"/>
  <c r="BU179" i="14"/>
  <c r="BW177" i="14"/>
  <c r="BV177" i="14"/>
  <c r="BU177" i="14"/>
  <c r="BW166" i="14"/>
  <c r="BV166" i="14"/>
  <c r="BU166" i="14"/>
  <c r="BW165" i="14"/>
  <c r="BV165" i="14"/>
  <c r="BU165" i="14"/>
  <c r="BW160" i="14"/>
  <c r="BV160" i="14"/>
  <c r="BU160" i="14"/>
  <c r="BW150" i="14"/>
  <c r="BV150" i="14"/>
  <c r="BU150" i="14"/>
  <c r="BW147" i="14"/>
  <c r="BV147" i="14"/>
  <c r="BU147" i="14"/>
  <c r="BW143" i="14"/>
  <c r="BV143" i="14"/>
  <c r="BU143" i="14"/>
  <c r="BW132" i="14"/>
  <c r="BV132" i="14"/>
  <c r="BU132" i="14"/>
  <c r="BW130" i="14"/>
  <c r="BV130" i="14"/>
  <c r="BU130" i="14"/>
  <c r="BW91" i="14"/>
  <c r="BV91" i="14"/>
  <c r="BU91" i="14"/>
  <c r="BW64" i="14"/>
  <c r="BV64" i="14"/>
  <c r="BU64" i="14"/>
  <c r="BW62" i="14"/>
  <c r="BV62" i="14"/>
  <c r="BU62" i="14"/>
  <c r="BW57" i="14"/>
  <c r="BV57" i="14"/>
  <c r="BU57" i="14"/>
  <c r="BW16" i="14"/>
  <c r="BV16" i="14"/>
  <c r="BU16" i="14"/>
  <c r="BW13" i="14"/>
  <c r="BV13" i="14"/>
  <c r="BU13" i="14"/>
  <c r="BW12" i="14"/>
  <c r="BV12" i="14"/>
  <c r="BU12" i="14"/>
  <c r="BQ198" i="14"/>
  <c r="BP198" i="14"/>
  <c r="BO198" i="14"/>
  <c r="BQ193" i="14"/>
  <c r="BP193" i="14"/>
  <c r="BO193" i="14"/>
  <c r="BQ191" i="14"/>
  <c r="BP191" i="14"/>
  <c r="BO191" i="14"/>
  <c r="BQ190" i="14"/>
  <c r="BP190" i="14"/>
  <c r="BO190" i="14"/>
  <c r="BQ189" i="14"/>
  <c r="BP189" i="14"/>
  <c r="BO189" i="14"/>
  <c r="BQ188" i="14"/>
  <c r="BP188" i="14"/>
  <c r="BO188" i="14"/>
  <c r="BQ187" i="14"/>
  <c r="BP187" i="14"/>
  <c r="BO187" i="14"/>
  <c r="BQ186" i="14"/>
  <c r="BP186" i="14"/>
  <c r="BO186" i="14"/>
  <c r="BQ184" i="14"/>
  <c r="BP184" i="14"/>
  <c r="BO184" i="14"/>
  <c r="BQ182" i="14"/>
  <c r="BP182" i="14"/>
  <c r="BO182" i="14"/>
  <c r="BQ180" i="14"/>
  <c r="BP180" i="14"/>
  <c r="BO180" i="14"/>
  <c r="BQ179" i="14"/>
  <c r="BP179" i="14"/>
  <c r="BO179" i="14"/>
  <c r="BQ178" i="14"/>
  <c r="BP178" i="14"/>
  <c r="BO178" i="14"/>
  <c r="BQ177" i="14"/>
  <c r="BP177" i="14"/>
  <c r="BO177" i="14"/>
  <c r="BQ174" i="14"/>
  <c r="BP174" i="14"/>
  <c r="BO174" i="14"/>
  <c r="BQ172" i="14"/>
  <c r="BP172" i="14"/>
  <c r="BO172" i="14"/>
  <c r="BQ171" i="14"/>
  <c r="BP171" i="14"/>
  <c r="BO171" i="14"/>
  <c r="BQ168" i="14"/>
  <c r="BP168" i="14"/>
  <c r="BO168" i="14"/>
  <c r="BQ167" i="14"/>
  <c r="BP167" i="14"/>
  <c r="BO167" i="14"/>
  <c r="BQ166" i="14"/>
  <c r="BP166" i="14"/>
  <c r="BO166" i="14"/>
  <c r="BQ165" i="14"/>
  <c r="BP165" i="14"/>
  <c r="BO165" i="14"/>
  <c r="BQ160" i="14"/>
  <c r="BP160" i="14"/>
  <c r="BO160" i="14"/>
  <c r="BQ154" i="14"/>
  <c r="BP154" i="14"/>
  <c r="BO154" i="14"/>
  <c r="BQ152" i="14"/>
  <c r="BP152" i="14"/>
  <c r="BO152" i="14"/>
  <c r="BQ151" i="14"/>
  <c r="BP151" i="14"/>
  <c r="BO151" i="14"/>
  <c r="BQ150" i="14"/>
  <c r="BP150" i="14"/>
  <c r="BO150" i="14"/>
  <c r="BQ149" i="14"/>
  <c r="BP149" i="14"/>
  <c r="BO149" i="14"/>
  <c r="BQ147" i="14"/>
  <c r="BP147" i="14"/>
  <c r="BO147" i="14"/>
  <c r="BQ144" i="14"/>
  <c r="BP144" i="14"/>
  <c r="BO144" i="14"/>
  <c r="BQ143" i="14"/>
  <c r="BP143" i="14"/>
  <c r="BO143" i="14"/>
  <c r="BQ141" i="14"/>
  <c r="BP141" i="14"/>
  <c r="BO141" i="14"/>
  <c r="BQ140" i="14"/>
  <c r="BP140" i="14"/>
  <c r="BO140" i="14"/>
  <c r="BQ139" i="14"/>
  <c r="BP139" i="14"/>
  <c r="BO139" i="14"/>
  <c r="BQ137" i="14"/>
  <c r="BP137" i="14"/>
  <c r="BO137" i="14"/>
  <c r="BQ135" i="14"/>
  <c r="BP135" i="14"/>
  <c r="BO135" i="14"/>
  <c r="BQ133" i="14"/>
  <c r="BP133" i="14"/>
  <c r="BO133" i="14"/>
  <c r="BQ132" i="14"/>
  <c r="BP132" i="14"/>
  <c r="BO132" i="14"/>
  <c r="BQ131" i="14"/>
  <c r="BP131" i="14"/>
  <c r="BO131" i="14"/>
  <c r="BQ130" i="14"/>
  <c r="BP130" i="14"/>
  <c r="BO130" i="14"/>
  <c r="BQ125" i="14"/>
  <c r="BP125" i="14"/>
  <c r="BO125" i="14"/>
  <c r="BQ124" i="14"/>
  <c r="BP124" i="14"/>
  <c r="BO124" i="14"/>
  <c r="BQ120" i="14"/>
  <c r="BP120" i="14"/>
  <c r="BO120" i="14"/>
  <c r="BQ114" i="14"/>
  <c r="BP114" i="14"/>
  <c r="BO114" i="14"/>
  <c r="BQ111" i="14"/>
  <c r="BP111" i="14"/>
  <c r="BO111" i="14"/>
  <c r="BQ109" i="14"/>
  <c r="BP109" i="14"/>
  <c r="BO109" i="14"/>
  <c r="BQ107" i="14"/>
  <c r="BP107" i="14"/>
  <c r="BO107" i="14"/>
  <c r="BQ105" i="14"/>
  <c r="BP105" i="14"/>
  <c r="BO105" i="14"/>
  <c r="BQ91" i="14"/>
  <c r="BP91" i="14"/>
  <c r="BO91" i="14"/>
  <c r="BQ90" i="14"/>
  <c r="BP90" i="14"/>
  <c r="BO90" i="14"/>
  <c r="BQ89" i="14"/>
  <c r="BP89" i="14"/>
  <c r="BO89" i="14"/>
  <c r="BQ88" i="14"/>
  <c r="BP88" i="14"/>
  <c r="BO88" i="14"/>
  <c r="BQ84" i="14"/>
  <c r="BP84" i="14"/>
  <c r="BO84" i="14"/>
  <c r="BQ78" i="14"/>
  <c r="BP78" i="14"/>
  <c r="BO78" i="14"/>
  <c r="BQ69" i="14"/>
  <c r="BP69" i="14"/>
  <c r="BO69" i="14"/>
  <c r="BQ64" i="14"/>
  <c r="BP64" i="14"/>
  <c r="BO64" i="14"/>
  <c r="BQ62" i="14"/>
  <c r="BP62" i="14"/>
  <c r="BO62" i="14"/>
  <c r="BQ57" i="14"/>
  <c r="BP57" i="14"/>
  <c r="BO57" i="14"/>
  <c r="BQ56" i="14"/>
  <c r="BP56" i="14"/>
  <c r="BO56" i="14"/>
  <c r="BQ50" i="14"/>
  <c r="BP50" i="14"/>
  <c r="BO50" i="14"/>
  <c r="BQ39" i="14"/>
  <c r="BP39" i="14"/>
  <c r="BO39" i="14"/>
  <c r="BQ36" i="14"/>
  <c r="BP36" i="14"/>
  <c r="BO36" i="14"/>
  <c r="BQ35" i="14"/>
  <c r="BP35" i="14"/>
  <c r="BO35" i="14"/>
  <c r="BQ31" i="14"/>
  <c r="BP31" i="14"/>
  <c r="BO31" i="14"/>
  <c r="BQ29" i="14"/>
  <c r="BP29" i="14"/>
  <c r="BO29" i="14"/>
  <c r="BQ22" i="14"/>
  <c r="BP22" i="14"/>
  <c r="BO22" i="14"/>
  <c r="BQ21" i="14"/>
  <c r="BP21" i="14"/>
  <c r="BO21" i="14"/>
  <c r="BQ20" i="14"/>
  <c r="BP20" i="14"/>
  <c r="BO20" i="14"/>
  <c r="BQ18" i="14"/>
  <c r="BP18" i="14"/>
  <c r="BO18" i="14"/>
  <c r="BQ16" i="14"/>
  <c r="BP16" i="14"/>
  <c r="BO16" i="14"/>
  <c r="BQ15" i="14"/>
  <c r="BP15" i="14"/>
  <c r="BO15" i="14"/>
  <c r="BQ13" i="14"/>
  <c r="BP13" i="14"/>
  <c r="BO13" i="14"/>
  <c r="BQ12" i="14"/>
  <c r="BP12" i="14"/>
  <c r="BO12" i="14"/>
  <c r="BQ11" i="14"/>
  <c r="BP11" i="14"/>
  <c r="BO11" i="14"/>
  <c r="BQ9" i="14"/>
  <c r="BP9" i="14"/>
  <c r="BO9" i="14"/>
  <c r="BQ6" i="14"/>
  <c r="BP6" i="14"/>
  <c r="BO6" i="14"/>
  <c r="BQ5" i="14"/>
  <c r="BP5" i="14"/>
  <c r="BO5" i="14"/>
  <c r="BQ2" i="14"/>
  <c r="BP2" i="14"/>
  <c r="BO2" i="14"/>
  <c r="BQ206" i="14"/>
  <c r="BP206" i="14"/>
  <c r="BO206" i="14"/>
  <c r="BQ205" i="14"/>
  <c r="BP205" i="14"/>
  <c r="BO205" i="14"/>
  <c r="AX191" i="14"/>
  <c r="AX166" i="14"/>
  <c r="AX150" i="14"/>
  <c r="AX132" i="14"/>
  <c r="AX91" i="14"/>
  <c r="AX64" i="14"/>
  <c r="AX62" i="14"/>
  <c r="AX16" i="14"/>
  <c r="AX13" i="14"/>
  <c r="AX12" i="14"/>
  <c r="AR191" i="14"/>
  <c r="AR187" i="14"/>
  <c r="AR182" i="14"/>
  <c r="AR180" i="14"/>
  <c r="AR179" i="14"/>
  <c r="AR177" i="14"/>
  <c r="AR166" i="14"/>
  <c r="AR165" i="14"/>
  <c r="AR160" i="14"/>
  <c r="AR150" i="14"/>
  <c r="AR147" i="14"/>
  <c r="AR143" i="14"/>
  <c r="AR132" i="14"/>
  <c r="AR130" i="14"/>
  <c r="AR91" i="14"/>
  <c r="AR64" i="14"/>
  <c r="AR62" i="14"/>
  <c r="AR57" i="14"/>
  <c r="AR16" i="14"/>
  <c r="AR13" i="14"/>
  <c r="AR12" i="14"/>
  <c r="AL198" i="14"/>
  <c r="AL193" i="14"/>
  <c r="AL191" i="14"/>
  <c r="AL190" i="14"/>
  <c r="AL189" i="14"/>
  <c r="AL188" i="14"/>
  <c r="AL187" i="14"/>
  <c r="AL186" i="14"/>
  <c r="AL184" i="14"/>
  <c r="AL182" i="14"/>
  <c r="AL180" i="14"/>
  <c r="AL179" i="14"/>
  <c r="AL178" i="14"/>
  <c r="AL177" i="14"/>
  <c r="AL174" i="14"/>
  <c r="AL172" i="14"/>
  <c r="AL171" i="14"/>
  <c r="AL168" i="14"/>
  <c r="AL167" i="14"/>
  <c r="AL166" i="14"/>
  <c r="AL165" i="14"/>
  <c r="AL160" i="14"/>
  <c r="AL154" i="14"/>
  <c r="AL152" i="14"/>
  <c r="AL151" i="14"/>
  <c r="AL150" i="14"/>
  <c r="AL149" i="14"/>
  <c r="AL147" i="14"/>
  <c r="AL144" i="14"/>
  <c r="AL143" i="14"/>
  <c r="AL141" i="14"/>
  <c r="AL140" i="14"/>
  <c r="AL139" i="14"/>
  <c r="AL137" i="14"/>
  <c r="AL135" i="14"/>
  <c r="AL133" i="14"/>
  <c r="AL132" i="14"/>
  <c r="AL131" i="14"/>
  <c r="AL130" i="14"/>
  <c r="AL125" i="14"/>
  <c r="AL124" i="14"/>
  <c r="AL120" i="14"/>
  <c r="AL114" i="14"/>
  <c r="AL111" i="14"/>
  <c r="AL109" i="14"/>
  <c r="AL107" i="14"/>
  <c r="AL105" i="14"/>
  <c r="AL91" i="14"/>
  <c r="AL90" i="14"/>
  <c r="AL89" i="14"/>
  <c r="AL88" i="14"/>
  <c r="AL84" i="14"/>
  <c r="AL78" i="14"/>
  <c r="AL69" i="14"/>
  <c r="AL64" i="14"/>
  <c r="AL62" i="14"/>
  <c r="AL57" i="14"/>
  <c r="AL56" i="14"/>
  <c r="AL50" i="14"/>
  <c r="AL39" i="14"/>
  <c r="AL36" i="14"/>
  <c r="AL35" i="14"/>
  <c r="AL31" i="14"/>
  <c r="AL29" i="14"/>
  <c r="AL22" i="14"/>
  <c r="AL21" i="14"/>
  <c r="AL20" i="14"/>
  <c r="AL13" i="14"/>
  <c r="AL12" i="14"/>
  <c r="AL11" i="14"/>
  <c r="AL9" i="14"/>
  <c r="AL6" i="14"/>
  <c r="AL5" i="14"/>
  <c r="AL2" i="14"/>
  <c r="AL206" i="14"/>
  <c r="AL205" i="14"/>
  <c r="AL203" i="14"/>
  <c r="BQ203" i="14"/>
  <c r="BP203" i="14"/>
  <c r="BO203" i="14"/>
  <c r="BK212" i="14"/>
  <c r="BJ212" i="14"/>
  <c r="BI212" i="14"/>
  <c r="BK199" i="14"/>
  <c r="BJ199" i="14"/>
  <c r="BI199" i="14"/>
  <c r="BK198" i="14"/>
  <c r="BJ198" i="14"/>
  <c r="BI198" i="14"/>
  <c r="BK196" i="14"/>
  <c r="BJ196" i="14"/>
  <c r="BI196" i="14"/>
  <c r="BK195" i="14"/>
  <c r="BJ195" i="14"/>
  <c r="BI195" i="14"/>
  <c r="BK194" i="14"/>
  <c r="BJ194" i="14"/>
  <c r="BI194" i="14"/>
  <c r="BK193" i="14"/>
  <c r="BJ193" i="14"/>
  <c r="BI193" i="14"/>
  <c r="BK192" i="14"/>
  <c r="BJ192" i="14"/>
  <c r="BI192" i="14"/>
  <c r="BK191" i="14"/>
  <c r="BJ191" i="14"/>
  <c r="BI191" i="14"/>
  <c r="BK190" i="14"/>
  <c r="BJ190" i="14"/>
  <c r="BI190" i="14"/>
  <c r="BK189" i="14"/>
  <c r="BJ189" i="14"/>
  <c r="BI189" i="14"/>
  <c r="BK188" i="14"/>
  <c r="BJ188" i="14"/>
  <c r="BI188" i="14"/>
  <c r="BK187" i="14"/>
  <c r="BJ187" i="14"/>
  <c r="BI187" i="14"/>
  <c r="BK186" i="14"/>
  <c r="BJ186" i="14"/>
  <c r="BI186" i="14"/>
  <c r="BK185" i="14"/>
  <c r="BJ185" i="14"/>
  <c r="BI185" i="14"/>
  <c r="BK184" i="14"/>
  <c r="BJ184" i="14"/>
  <c r="BI184" i="14"/>
  <c r="BK183" i="14"/>
  <c r="BJ183" i="14"/>
  <c r="BI183" i="14"/>
  <c r="BK182" i="14"/>
  <c r="BJ182" i="14"/>
  <c r="BI182" i="14"/>
  <c r="BK181" i="14"/>
  <c r="BJ181" i="14"/>
  <c r="BI181" i="14"/>
  <c r="BK180" i="14"/>
  <c r="BJ180" i="14"/>
  <c r="BI180" i="14"/>
  <c r="BK179" i="14"/>
  <c r="BJ179" i="14"/>
  <c r="BI179" i="14"/>
  <c r="BK178" i="14"/>
  <c r="BJ178" i="14"/>
  <c r="BI178" i="14"/>
  <c r="BK177" i="14"/>
  <c r="BJ177" i="14"/>
  <c r="BI177" i="14"/>
  <c r="BK176" i="14"/>
  <c r="BJ176" i="14"/>
  <c r="BI176" i="14"/>
  <c r="BK175" i="14"/>
  <c r="BJ175" i="14"/>
  <c r="BI175" i="14"/>
  <c r="BK174" i="14"/>
  <c r="BJ174" i="14"/>
  <c r="BI174" i="14"/>
  <c r="BK172" i="14"/>
  <c r="BJ172" i="14"/>
  <c r="BI172" i="14"/>
  <c r="BK171" i="14"/>
  <c r="BJ171" i="14"/>
  <c r="BI171" i="14"/>
  <c r="BK170" i="14"/>
  <c r="BJ170" i="14"/>
  <c r="BI170" i="14"/>
  <c r="BK169" i="14"/>
  <c r="BJ169" i="14"/>
  <c r="BI169" i="14"/>
  <c r="BK168" i="14"/>
  <c r="BJ168" i="14"/>
  <c r="BI168" i="14"/>
  <c r="BK167" i="14"/>
  <c r="BJ167" i="14"/>
  <c r="BI167" i="14"/>
  <c r="BK166" i="14"/>
  <c r="BJ166" i="14"/>
  <c r="BI166" i="14"/>
  <c r="BK165" i="14"/>
  <c r="BJ165" i="14"/>
  <c r="BI165" i="14"/>
  <c r="BK164" i="14"/>
  <c r="BJ164" i="14"/>
  <c r="BI164" i="14"/>
  <c r="BK163" i="14"/>
  <c r="BJ163" i="14"/>
  <c r="BI163" i="14"/>
  <c r="BK162" i="14"/>
  <c r="BJ162" i="14"/>
  <c r="BI162" i="14"/>
  <c r="BK161" i="14"/>
  <c r="BJ161" i="14"/>
  <c r="BI161" i="14"/>
  <c r="BK160" i="14"/>
  <c r="BJ160" i="14"/>
  <c r="BI160" i="14"/>
  <c r="BK159" i="14"/>
  <c r="BJ159" i="14"/>
  <c r="BI159" i="14"/>
  <c r="BK158" i="14"/>
  <c r="BJ158" i="14"/>
  <c r="BI158" i="14"/>
  <c r="BK157" i="14"/>
  <c r="BJ157" i="14"/>
  <c r="BI157" i="14"/>
  <c r="BK156" i="14"/>
  <c r="BJ156" i="14"/>
  <c r="BI156" i="14"/>
  <c r="BK155" i="14"/>
  <c r="BJ155" i="14"/>
  <c r="BI155" i="14"/>
  <c r="BK154" i="14"/>
  <c r="BJ154" i="14"/>
  <c r="BI154" i="14"/>
  <c r="BK153" i="14"/>
  <c r="BJ153" i="14"/>
  <c r="BI153" i="14"/>
  <c r="BK152" i="14"/>
  <c r="BJ152" i="14"/>
  <c r="BI152" i="14"/>
  <c r="BK151" i="14"/>
  <c r="BJ151" i="14"/>
  <c r="BI151" i="14"/>
  <c r="BK150" i="14"/>
  <c r="BJ150" i="14"/>
  <c r="BI150" i="14"/>
  <c r="BK149" i="14"/>
  <c r="BJ149" i="14"/>
  <c r="BI149" i="14"/>
  <c r="BK148" i="14"/>
  <c r="BJ148" i="14"/>
  <c r="BI148" i="14"/>
  <c r="BK147" i="14"/>
  <c r="BJ147" i="14"/>
  <c r="BI147" i="14"/>
  <c r="BK146" i="14"/>
  <c r="BJ146" i="14"/>
  <c r="BI146" i="14"/>
  <c r="BK145" i="14"/>
  <c r="BJ145" i="14"/>
  <c r="BI145" i="14"/>
  <c r="BK144" i="14"/>
  <c r="BJ144" i="14"/>
  <c r="BI144" i="14"/>
  <c r="BK143" i="14"/>
  <c r="BJ143" i="14"/>
  <c r="BI143" i="14"/>
  <c r="BK142" i="14"/>
  <c r="BJ142" i="14"/>
  <c r="BI142" i="14"/>
  <c r="BK141" i="14"/>
  <c r="BJ141" i="14"/>
  <c r="BI141" i="14"/>
  <c r="BK140" i="14"/>
  <c r="BJ140" i="14"/>
  <c r="BI140" i="14"/>
  <c r="BK139" i="14"/>
  <c r="BJ139" i="14"/>
  <c r="BI139" i="14"/>
  <c r="BK138" i="14"/>
  <c r="BJ138" i="14"/>
  <c r="BI138" i="14"/>
  <c r="BK137" i="14"/>
  <c r="BJ137" i="14"/>
  <c r="BI137" i="14"/>
  <c r="BK136" i="14"/>
  <c r="BJ136" i="14"/>
  <c r="BI136" i="14"/>
  <c r="BK135" i="14"/>
  <c r="BJ135" i="14"/>
  <c r="BI135" i="14"/>
  <c r="BK134" i="14"/>
  <c r="BJ134" i="14"/>
  <c r="BI134" i="14"/>
  <c r="BK133" i="14"/>
  <c r="BJ133" i="14"/>
  <c r="BI133" i="14"/>
  <c r="BK132" i="14"/>
  <c r="BJ132" i="14"/>
  <c r="BI132" i="14"/>
  <c r="BK131" i="14"/>
  <c r="BJ131" i="14"/>
  <c r="BI131" i="14"/>
  <c r="BK130" i="14"/>
  <c r="BJ130" i="14"/>
  <c r="BI130" i="14"/>
  <c r="BK129" i="14"/>
  <c r="BJ129" i="14"/>
  <c r="BI129" i="14"/>
  <c r="BK128" i="14"/>
  <c r="BJ128" i="14"/>
  <c r="BI128" i="14"/>
  <c r="BK127" i="14"/>
  <c r="BJ127" i="14"/>
  <c r="BI127" i="14"/>
  <c r="BK126" i="14"/>
  <c r="BJ126" i="14"/>
  <c r="BI126" i="14"/>
  <c r="BK125" i="14"/>
  <c r="BJ125" i="14"/>
  <c r="BI125" i="14"/>
  <c r="BK124" i="14"/>
  <c r="BJ124" i="14"/>
  <c r="BI124" i="14"/>
  <c r="BK123" i="14"/>
  <c r="BJ123" i="14"/>
  <c r="BI123" i="14"/>
  <c r="BK122" i="14"/>
  <c r="BJ122" i="14"/>
  <c r="BI122" i="14"/>
  <c r="BK121" i="14"/>
  <c r="BJ121" i="14"/>
  <c r="BI121" i="14"/>
  <c r="BK120" i="14"/>
  <c r="BJ120" i="14"/>
  <c r="BI120" i="14"/>
  <c r="BK119" i="14"/>
  <c r="BJ119" i="14"/>
  <c r="BI119" i="14"/>
  <c r="BK118" i="14"/>
  <c r="BJ118" i="14"/>
  <c r="BI118" i="14"/>
  <c r="BK117" i="14"/>
  <c r="BJ117" i="14"/>
  <c r="BI117" i="14"/>
  <c r="BK116" i="14"/>
  <c r="BJ116" i="14"/>
  <c r="BI116" i="14"/>
  <c r="BK115" i="14"/>
  <c r="BJ115" i="14"/>
  <c r="BI115" i="14"/>
  <c r="BK114" i="14"/>
  <c r="BJ114" i="14"/>
  <c r="BI114" i="14"/>
  <c r="BK112" i="14"/>
  <c r="BJ112" i="14"/>
  <c r="BI112" i="14"/>
  <c r="BK111" i="14"/>
  <c r="BJ111" i="14"/>
  <c r="BI111" i="14"/>
  <c r="BK110" i="14"/>
  <c r="BJ110" i="14"/>
  <c r="BI110" i="14"/>
  <c r="BK109" i="14"/>
  <c r="BJ109" i="14"/>
  <c r="BI109" i="14"/>
  <c r="BK107" i="14"/>
  <c r="BJ107" i="14"/>
  <c r="BI107" i="14"/>
  <c r="BK106" i="14"/>
  <c r="BJ106" i="14"/>
  <c r="BI106" i="14"/>
  <c r="BK105" i="14"/>
  <c r="BJ105" i="14"/>
  <c r="BI105" i="14"/>
  <c r="BK104" i="14"/>
  <c r="BJ104" i="14"/>
  <c r="BI104" i="14"/>
  <c r="BK103" i="14"/>
  <c r="BJ103" i="14"/>
  <c r="BI103" i="14"/>
  <c r="BK101" i="14"/>
  <c r="BJ101" i="14"/>
  <c r="BI101" i="14"/>
  <c r="BK100" i="14"/>
  <c r="BJ100" i="14"/>
  <c r="BI100" i="14"/>
  <c r="BK98" i="14"/>
  <c r="BJ98" i="14"/>
  <c r="BI98" i="14"/>
  <c r="BK97" i="14"/>
  <c r="BJ97" i="14"/>
  <c r="BI97" i="14"/>
  <c r="BK96" i="14"/>
  <c r="BJ96" i="14"/>
  <c r="BI96" i="14"/>
  <c r="BK95" i="14"/>
  <c r="BJ95" i="14"/>
  <c r="BI95" i="14"/>
  <c r="BK94" i="14"/>
  <c r="BJ94" i="14"/>
  <c r="BI94" i="14"/>
  <c r="BK93" i="14"/>
  <c r="BJ93" i="14"/>
  <c r="BI93" i="14"/>
  <c r="BK91" i="14"/>
  <c r="BJ91" i="14"/>
  <c r="BI91" i="14"/>
  <c r="BK90" i="14"/>
  <c r="BJ90" i="14"/>
  <c r="BI90" i="14"/>
  <c r="BK89" i="14"/>
  <c r="BJ89" i="14"/>
  <c r="BI89" i="14"/>
  <c r="BK88" i="14"/>
  <c r="BJ88" i="14"/>
  <c r="BI88" i="14"/>
  <c r="BK87" i="14"/>
  <c r="BJ87" i="14"/>
  <c r="BI87" i="14"/>
  <c r="BK86" i="14"/>
  <c r="BJ86" i="14"/>
  <c r="BI86" i="14"/>
  <c r="BK85" i="14"/>
  <c r="BJ85" i="14"/>
  <c r="BI85" i="14"/>
  <c r="BK84" i="14"/>
  <c r="BJ84" i="14"/>
  <c r="BI84" i="14"/>
  <c r="BK83" i="14"/>
  <c r="BJ83" i="14"/>
  <c r="BI83" i="14"/>
  <c r="BK82" i="14"/>
  <c r="BJ82" i="14"/>
  <c r="BI82" i="14"/>
  <c r="BK80" i="14"/>
  <c r="BJ80" i="14"/>
  <c r="BI80" i="14"/>
  <c r="BK79" i="14"/>
  <c r="BJ79" i="14"/>
  <c r="BI79" i="14"/>
  <c r="BK78" i="14"/>
  <c r="BJ78" i="14"/>
  <c r="BI78" i="14"/>
  <c r="BK77" i="14"/>
  <c r="BJ77" i="14"/>
  <c r="BI77" i="14"/>
  <c r="BK76" i="14"/>
  <c r="BJ76" i="14"/>
  <c r="BI76" i="14"/>
  <c r="BK75" i="14"/>
  <c r="BJ75" i="14"/>
  <c r="BI75" i="14"/>
  <c r="BK74" i="14"/>
  <c r="BJ74" i="14"/>
  <c r="BI74" i="14"/>
  <c r="BK73" i="14"/>
  <c r="BJ73" i="14"/>
  <c r="BI73" i="14"/>
  <c r="BK72" i="14"/>
  <c r="BJ72" i="14"/>
  <c r="BI72" i="14"/>
  <c r="BK71" i="14"/>
  <c r="BJ71" i="14"/>
  <c r="BI71" i="14"/>
  <c r="BK70" i="14"/>
  <c r="BJ70" i="14"/>
  <c r="BI70" i="14"/>
  <c r="BK69" i="14"/>
  <c r="BJ69" i="14"/>
  <c r="BI69" i="14"/>
  <c r="BK68" i="14"/>
  <c r="BJ68" i="14"/>
  <c r="BI68" i="14"/>
  <c r="BK66" i="14"/>
  <c r="BJ66" i="14"/>
  <c r="BI66" i="14"/>
  <c r="BK65" i="14"/>
  <c r="BJ65" i="14"/>
  <c r="BI65" i="14"/>
  <c r="BK64" i="14"/>
  <c r="BJ64" i="14"/>
  <c r="BI64" i="14"/>
  <c r="BK63" i="14"/>
  <c r="BJ63" i="14"/>
  <c r="BI63" i="14"/>
  <c r="BK62" i="14"/>
  <c r="BJ62" i="14"/>
  <c r="BI62" i="14"/>
  <c r="BK61" i="14"/>
  <c r="BJ61" i="14"/>
  <c r="BI61" i="14"/>
  <c r="BK60" i="14"/>
  <c r="BJ60" i="14"/>
  <c r="BI60" i="14"/>
  <c r="BK59" i="14"/>
  <c r="BJ59" i="14"/>
  <c r="BI59" i="14"/>
  <c r="BK58" i="14"/>
  <c r="BJ58" i="14"/>
  <c r="BI58" i="14"/>
  <c r="BK57" i="14"/>
  <c r="BJ57" i="14"/>
  <c r="BI57" i="14"/>
  <c r="BK56" i="14"/>
  <c r="BJ56" i="14"/>
  <c r="BI56" i="14"/>
  <c r="BK55" i="14"/>
  <c r="BJ55" i="14"/>
  <c r="BI55" i="14"/>
  <c r="BK54" i="14"/>
  <c r="BJ54" i="14"/>
  <c r="BI54" i="14"/>
  <c r="BK53" i="14"/>
  <c r="BJ53" i="14"/>
  <c r="BI53" i="14"/>
  <c r="BK52" i="14"/>
  <c r="BJ52" i="14"/>
  <c r="BI52" i="14"/>
  <c r="BK51" i="14"/>
  <c r="BJ51" i="14"/>
  <c r="BI51" i="14"/>
  <c r="BK50" i="14"/>
  <c r="BJ50" i="14"/>
  <c r="BI50" i="14"/>
  <c r="BK49" i="14"/>
  <c r="BJ49" i="14"/>
  <c r="BI49" i="14"/>
  <c r="BK48" i="14"/>
  <c r="BJ48" i="14"/>
  <c r="BI48" i="14"/>
  <c r="BK47" i="14"/>
  <c r="BJ47" i="14"/>
  <c r="BI47" i="14"/>
  <c r="BK46" i="14"/>
  <c r="BJ46" i="14"/>
  <c r="BI46" i="14"/>
  <c r="BK45" i="14"/>
  <c r="BJ45" i="14"/>
  <c r="BI45" i="14"/>
  <c r="BK44" i="14"/>
  <c r="BJ44" i="14"/>
  <c r="BI44" i="14"/>
  <c r="BK43" i="14"/>
  <c r="BJ43" i="14"/>
  <c r="BI43" i="14"/>
  <c r="BK42" i="14"/>
  <c r="BJ42" i="14"/>
  <c r="BI42" i="14"/>
  <c r="BK41" i="14"/>
  <c r="BJ41" i="14"/>
  <c r="BI41" i="14"/>
  <c r="BK40" i="14"/>
  <c r="BJ40" i="14"/>
  <c r="BI40" i="14"/>
  <c r="BK39" i="14"/>
  <c r="BJ39" i="14"/>
  <c r="BI39" i="14"/>
  <c r="BK38" i="14"/>
  <c r="BJ38" i="14"/>
  <c r="BI38" i="14"/>
  <c r="BK37" i="14"/>
  <c r="BJ37" i="14"/>
  <c r="BI37" i="14"/>
  <c r="BK36" i="14"/>
  <c r="BJ36" i="14"/>
  <c r="BI36" i="14"/>
  <c r="BK35" i="14"/>
  <c r="BJ35" i="14"/>
  <c r="BI35" i="14"/>
  <c r="BK34" i="14"/>
  <c r="BJ34" i="14"/>
  <c r="BI34" i="14"/>
  <c r="BK33" i="14"/>
  <c r="BJ33" i="14"/>
  <c r="BI33" i="14"/>
  <c r="BK32" i="14"/>
  <c r="BJ32" i="14"/>
  <c r="BI32" i="14"/>
  <c r="BK31" i="14"/>
  <c r="BJ31" i="14"/>
  <c r="BI31" i="14"/>
  <c r="BK30" i="14"/>
  <c r="BJ30" i="14"/>
  <c r="BI30" i="14"/>
  <c r="BK29" i="14"/>
  <c r="BJ29" i="14"/>
  <c r="BI29" i="14"/>
  <c r="BK28" i="14"/>
  <c r="BJ28" i="14"/>
  <c r="BI28" i="14"/>
  <c r="BK27" i="14"/>
  <c r="BJ27" i="14"/>
  <c r="BI27" i="14"/>
  <c r="BK26" i="14"/>
  <c r="BJ26" i="14"/>
  <c r="BI26" i="14"/>
  <c r="BK25" i="14"/>
  <c r="BJ25" i="14"/>
  <c r="BI25" i="14"/>
  <c r="BK24" i="14"/>
  <c r="BJ24" i="14"/>
  <c r="BI24" i="14"/>
  <c r="BK23" i="14"/>
  <c r="BJ23" i="14"/>
  <c r="BI23" i="14"/>
  <c r="BK22" i="14"/>
  <c r="BJ22" i="14"/>
  <c r="BI22" i="14"/>
  <c r="BK21" i="14"/>
  <c r="BJ21" i="14"/>
  <c r="BI21" i="14"/>
  <c r="BK20" i="14"/>
  <c r="BJ20" i="14"/>
  <c r="BI20" i="14"/>
  <c r="BK19" i="14"/>
  <c r="BJ19" i="14"/>
  <c r="BI19" i="14"/>
  <c r="BK18" i="14"/>
  <c r="BJ18" i="14"/>
  <c r="BI18" i="14"/>
  <c r="BK17" i="14"/>
  <c r="BJ17" i="14"/>
  <c r="BI17" i="14"/>
  <c r="BK16" i="14"/>
  <c r="BJ16" i="14"/>
  <c r="BI16" i="14"/>
  <c r="BK15" i="14"/>
  <c r="BJ15" i="14"/>
  <c r="BI15" i="14"/>
  <c r="BK14" i="14"/>
  <c r="BJ14" i="14"/>
  <c r="BI14" i="14"/>
  <c r="BK13" i="14"/>
  <c r="BJ13" i="14"/>
  <c r="BI13" i="14"/>
  <c r="BK12" i="14"/>
  <c r="BJ12" i="14"/>
  <c r="BI12" i="14"/>
  <c r="BK11" i="14"/>
  <c r="BJ11" i="14"/>
  <c r="BI11" i="14"/>
  <c r="BK10" i="14"/>
  <c r="BJ10" i="14"/>
  <c r="BI10" i="14"/>
  <c r="BK9" i="14"/>
  <c r="BJ9" i="14"/>
  <c r="BI9" i="14"/>
  <c r="BK8" i="14"/>
  <c r="BJ8" i="14"/>
  <c r="BI8" i="14"/>
  <c r="BK7" i="14"/>
  <c r="BJ7" i="14"/>
  <c r="BI7" i="14"/>
  <c r="BK6" i="14"/>
  <c r="BJ6" i="14"/>
  <c r="BI6" i="14"/>
  <c r="BK5" i="14"/>
  <c r="BJ5" i="14"/>
  <c r="BI5" i="14"/>
  <c r="BK4" i="14"/>
  <c r="BJ4" i="14"/>
  <c r="BI4" i="14"/>
  <c r="BK3" i="14"/>
  <c r="BJ3" i="14"/>
  <c r="BI3" i="14"/>
  <c r="BK2" i="14"/>
  <c r="BJ2" i="14"/>
  <c r="BI2" i="14"/>
  <c r="BK211" i="14"/>
  <c r="BJ211" i="14"/>
  <c r="BI211" i="14"/>
  <c r="BK210" i="14"/>
  <c r="BJ210" i="14"/>
  <c r="BI210" i="14"/>
  <c r="BK209" i="14"/>
  <c r="BJ209" i="14"/>
  <c r="BI209" i="14"/>
  <c r="BK208" i="14"/>
  <c r="BJ208" i="14"/>
  <c r="BI208" i="14"/>
  <c r="BK207" i="14"/>
  <c r="BJ207" i="14"/>
  <c r="BI207" i="14"/>
  <c r="BK206" i="14"/>
  <c r="BJ206" i="14"/>
  <c r="BI206" i="14"/>
  <c r="BK205" i="14"/>
  <c r="BJ205" i="14"/>
  <c r="BI205" i="14"/>
  <c r="BK204" i="14"/>
  <c r="BJ204" i="14"/>
  <c r="BI204" i="14"/>
  <c r="BK203" i="14"/>
  <c r="BJ203" i="14"/>
  <c r="BI203" i="14"/>
  <c r="BD212" i="14"/>
  <c r="BD199" i="14"/>
  <c r="BD198" i="14"/>
  <c r="BD196" i="14"/>
  <c r="BD195" i="14"/>
  <c r="BD194" i="14"/>
  <c r="BD193" i="14"/>
  <c r="BD192" i="14"/>
  <c r="BD191" i="14"/>
  <c r="BD190" i="14"/>
  <c r="BD189" i="14"/>
  <c r="BD188" i="14"/>
  <c r="BD187" i="14"/>
  <c r="BD186" i="14"/>
  <c r="BD185" i="14"/>
  <c r="BD184" i="14"/>
  <c r="BD183" i="14"/>
  <c r="BD182" i="14"/>
  <c r="BD181" i="14"/>
  <c r="BD180" i="14"/>
  <c r="BD179" i="14"/>
  <c r="BD178" i="14"/>
  <c r="BD177" i="14"/>
  <c r="BD176" i="14"/>
  <c r="BD175" i="14"/>
  <c r="BD174" i="14"/>
  <c r="BD172" i="14"/>
  <c r="BD171" i="14"/>
  <c r="BD170" i="14"/>
  <c r="BD169" i="14"/>
  <c r="BD168" i="14"/>
  <c r="BD167" i="14"/>
  <c r="BD166" i="14"/>
  <c r="BD165" i="14"/>
  <c r="BD164" i="14"/>
  <c r="BD163" i="14"/>
  <c r="BD162" i="14"/>
  <c r="BD161" i="14"/>
  <c r="BD160" i="14"/>
  <c r="BD159" i="14"/>
  <c r="BD158" i="14"/>
  <c r="BD157" i="14"/>
  <c r="BD156" i="14"/>
  <c r="BD155" i="14"/>
  <c r="BD154" i="14"/>
  <c r="BD153" i="14"/>
  <c r="BD152" i="14"/>
  <c r="BD151" i="14"/>
  <c r="BD150" i="14"/>
  <c r="BD149" i="14"/>
  <c r="BD148" i="14"/>
  <c r="BD147" i="14"/>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2" i="14"/>
  <c r="BD111" i="14"/>
  <c r="BD110" i="14"/>
  <c r="BD109" i="14"/>
  <c r="BD107" i="14"/>
  <c r="BD106" i="14"/>
  <c r="BD105" i="14"/>
  <c r="BD104" i="14"/>
  <c r="BD103" i="14"/>
  <c r="BD101" i="14"/>
  <c r="BD100" i="14"/>
  <c r="BD98" i="14"/>
  <c r="BD97" i="14"/>
  <c r="BD96" i="14"/>
  <c r="BD95" i="14"/>
  <c r="BD94" i="14"/>
  <c r="BD93" i="14"/>
  <c r="BD91" i="14"/>
  <c r="BD90" i="14"/>
  <c r="BD89" i="14"/>
  <c r="BD88" i="14"/>
  <c r="BD87" i="14"/>
  <c r="BD86" i="14"/>
  <c r="BD85" i="14"/>
  <c r="BD84" i="14"/>
  <c r="BD83" i="14"/>
  <c r="BD82" i="14"/>
  <c r="BD80" i="14"/>
  <c r="BD79" i="14"/>
  <c r="BD78" i="14"/>
  <c r="BD77" i="14"/>
  <c r="BD76" i="14"/>
  <c r="BD75" i="14"/>
  <c r="BD74" i="14"/>
  <c r="BD73" i="14"/>
  <c r="BD72" i="14"/>
  <c r="BD71" i="14"/>
  <c r="BD70" i="14"/>
  <c r="BD69" i="14"/>
  <c r="BD68"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BD19" i="14"/>
  <c r="BD18" i="14"/>
  <c r="BD17" i="14"/>
  <c r="BD16" i="14"/>
  <c r="BD15" i="14"/>
  <c r="BD14" i="14"/>
  <c r="BD13" i="14"/>
  <c r="BD12" i="14"/>
  <c r="BD11" i="14"/>
  <c r="BD10" i="14"/>
  <c r="BD9" i="14"/>
  <c r="BD8" i="14"/>
  <c r="BD7" i="14"/>
  <c r="BD6" i="14"/>
  <c r="BD5" i="14"/>
  <c r="BD4" i="14"/>
  <c r="BD3" i="14"/>
  <c r="BD2" i="14"/>
  <c r="BD211" i="14"/>
  <c r="BD210" i="14"/>
  <c r="BD209" i="14"/>
  <c r="BD208" i="14"/>
  <c r="BD207" i="14"/>
  <c r="BD206" i="14"/>
  <c r="BD205" i="14"/>
  <c r="BD204" i="14"/>
  <c r="BD203" i="14"/>
  <c r="AF212" i="14"/>
  <c r="AF199" i="14"/>
  <c r="AF198" i="14"/>
  <c r="AF196" i="14"/>
  <c r="AF195" i="14"/>
  <c r="AF194" i="14"/>
  <c r="AF193" i="14"/>
  <c r="AF192" i="14"/>
  <c r="AF191" i="14"/>
  <c r="AF190" i="14"/>
  <c r="AF189" i="14"/>
  <c r="AF188" i="14"/>
  <c r="AF187" i="14"/>
  <c r="AF186" i="14"/>
  <c r="AF185" i="14"/>
  <c r="AF184" i="14"/>
  <c r="AF183" i="14"/>
  <c r="AF182" i="14"/>
  <c r="AF181" i="14"/>
  <c r="AF180" i="14"/>
  <c r="AF179" i="14"/>
  <c r="AF178" i="14"/>
  <c r="AF177" i="14"/>
  <c r="AF176" i="14"/>
  <c r="AF175" i="14"/>
  <c r="AF174" i="14"/>
  <c r="AF172" i="14"/>
  <c r="AF171" i="14"/>
  <c r="AF170" i="14"/>
  <c r="AF169" i="14"/>
  <c r="AF168" i="14"/>
  <c r="AF167" i="14"/>
  <c r="AF166" i="14"/>
  <c r="AF165" i="14"/>
  <c r="AF164" i="14"/>
  <c r="AF163" i="14"/>
  <c r="AF162" i="14"/>
  <c r="AF161" i="14"/>
  <c r="AF160" i="14"/>
  <c r="AF159" i="14"/>
  <c r="AF158" i="14"/>
  <c r="AF157" i="14"/>
  <c r="AF156" i="14"/>
  <c r="AF155" i="14"/>
  <c r="AF154" i="14"/>
  <c r="AF153" i="14"/>
  <c r="AF152" i="14"/>
  <c r="AF151" i="14"/>
  <c r="AF150" i="14"/>
  <c r="AF149" i="14"/>
  <c r="AF148" i="14"/>
  <c r="AF147" i="14"/>
  <c r="AF146" i="14"/>
  <c r="AF145" i="14"/>
  <c r="AF144" i="14"/>
  <c r="AF143" i="14"/>
  <c r="AF142" i="14"/>
  <c r="AF141" i="14"/>
  <c r="AF140" i="14"/>
  <c r="AF139" i="14"/>
  <c r="AF138" i="14"/>
  <c r="AF137" i="14"/>
  <c r="AF136" i="14"/>
  <c r="AF135" i="14"/>
  <c r="AF134" i="14"/>
  <c r="AF133" i="14"/>
  <c r="AF132" i="14"/>
  <c r="AF131" i="14"/>
  <c r="AF130" i="14"/>
  <c r="AF129" i="14"/>
  <c r="AF128" i="14"/>
  <c r="AF127" i="14"/>
  <c r="AF126" i="14"/>
  <c r="AF125" i="14"/>
  <c r="AF124" i="14"/>
  <c r="AF123" i="14"/>
  <c r="AF122" i="14"/>
  <c r="AF121" i="14"/>
  <c r="AF120" i="14"/>
  <c r="AF119" i="14"/>
  <c r="AF118" i="14"/>
  <c r="AF117" i="14"/>
  <c r="AF116" i="14"/>
  <c r="AF115" i="14"/>
  <c r="AF114" i="14"/>
  <c r="AF112" i="14"/>
  <c r="AF111" i="14"/>
  <c r="AF110" i="14"/>
  <c r="AF109" i="14"/>
  <c r="AF107" i="14"/>
  <c r="AF106" i="14"/>
  <c r="AF105" i="14"/>
  <c r="AF104" i="14"/>
  <c r="AF103" i="14"/>
  <c r="AF101" i="14"/>
  <c r="AF100" i="14"/>
  <c r="AF98" i="14"/>
  <c r="AF97" i="14"/>
  <c r="AF96" i="14"/>
  <c r="AF95" i="14"/>
  <c r="AF94" i="14"/>
  <c r="AF93" i="14"/>
  <c r="AF91" i="14"/>
  <c r="AF90" i="14"/>
  <c r="AF89" i="14"/>
  <c r="AF88" i="14"/>
  <c r="AF87" i="14"/>
  <c r="AF86" i="14"/>
  <c r="AF85" i="14"/>
  <c r="AF84" i="14"/>
  <c r="AF83" i="14"/>
  <c r="AF82" i="14"/>
  <c r="AF80" i="14"/>
  <c r="AF79" i="14"/>
  <c r="AF78" i="14"/>
  <c r="AF77" i="14"/>
  <c r="AF76" i="14"/>
  <c r="AF75" i="14"/>
  <c r="AF74" i="14"/>
  <c r="AF73" i="14"/>
  <c r="AF72" i="14"/>
  <c r="AF71" i="14"/>
  <c r="AF70" i="14"/>
  <c r="AF69" i="14"/>
  <c r="AF68" i="14"/>
  <c r="AF66" i="14"/>
  <c r="AF65" i="14"/>
  <c r="AF64" i="14"/>
  <c r="AF63" i="14"/>
  <c r="AF62" i="14"/>
  <c r="AF61" i="14"/>
  <c r="AF60" i="14"/>
  <c r="AF59" i="14"/>
  <c r="AF58" i="14"/>
  <c r="AF57" i="14"/>
  <c r="AF56" i="14"/>
  <c r="AF55" i="14"/>
  <c r="AF54" i="14"/>
  <c r="AF53" i="14"/>
  <c r="AF52" i="14"/>
  <c r="AF51" i="14"/>
  <c r="AF50" i="14"/>
  <c r="AF49" i="14"/>
  <c r="AF48" i="14"/>
  <c r="AF47" i="14"/>
  <c r="AF46" i="14"/>
  <c r="AF45" i="14"/>
  <c r="AF44" i="14"/>
  <c r="AF43" i="14"/>
  <c r="AF42" i="14"/>
  <c r="AF41" i="14"/>
  <c r="AF40" i="14"/>
  <c r="AF39" i="14"/>
  <c r="AF38" i="14"/>
  <c r="AF37" i="14"/>
  <c r="AF36" i="14"/>
  <c r="AF35" i="14"/>
  <c r="AF34" i="14"/>
  <c r="AF33" i="14"/>
  <c r="AF32" i="14"/>
  <c r="AF31" i="14"/>
  <c r="AF30" i="14"/>
  <c r="AF29" i="14"/>
  <c r="AF28" i="14"/>
  <c r="AF27" i="14"/>
  <c r="AF26" i="14"/>
  <c r="AF25" i="14"/>
  <c r="AF24" i="14"/>
  <c r="AF23" i="14"/>
  <c r="AF22" i="14"/>
  <c r="AF21" i="14"/>
  <c r="AF20" i="14"/>
  <c r="AF19" i="14"/>
  <c r="AF18" i="14"/>
  <c r="AF17" i="14"/>
  <c r="AF16" i="14"/>
  <c r="AF15" i="14"/>
  <c r="AF14" i="14"/>
  <c r="AF13" i="14"/>
  <c r="AF12" i="14"/>
  <c r="AF11" i="14"/>
  <c r="AF10" i="14"/>
  <c r="AF9" i="14"/>
  <c r="AF8" i="14"/>
  <c r="AF7" i="14"/>
  <c r="AF6" i="14"/>
  <c r="AF5" i="14"/>
  <c r="AF4" i="14"/>
  <c r="AF3" i="14"/>
  <c r="AF2" i="14"/>
  <c r="AF211" i="14"/>
  <c r="AF210" i="14"/>
  <c r="AF209" i="14"/>
  <c r="AF208" i="14"/>
  <c r="AF207" i="14"/>
  <c r="AF206" i="14"/>
  <c r="AF205" i="14"/>
  <c r="AF204" i="14"/>
  <c r="AF203" i="14"/>
  <c r="T212" i="14"/>
  <c r="Z212" i="14"/>
  <c r="T199" i="14"/>
  <c r="Z199" i="14"/>
  <c r="T198" i="14"/>
  <c r="Z198" i="14"/>
  <c r="T196" i="14"/>
  <c r="X196" i="14"/>
  <c r="T195" i="14"/>
  <c r="Y195" i="14"/>
  <c r="T194" i="14"/>
  <c r="Z194" i="14"/>
  <c r="T193" i="14"/>
  <c r="Z193" i="14"/>
  <c r="T192" i="14"/>
  <c r="Y192" i="14"/>
  <c r="T191" i="14"/>
  <c r="Y191" i="14"/>
  <c r="T190" i="14"/>
  <c r="Z190" i="14"/>
  <c r="T189" i="14"/>
  <c r="Z189" i="14"/>
  <c r="T188" i="14"/>
  <c r="X188" i="14"/>
  <c r="T187" i="14"/>
  <c r="Z187" i="14"/>
  <c r="T186" i="14"/>
  <c r="Y186" i="14"/>
  <c r="T185" i="14"/>
  <c r="Z185" i="14"/>
  <c r="T184" i="14"/>
  <c r="Z184" i="14"/>
  <c r="T183" i="14"/>
  <c r="Y183" i="14"/>
  <c r="T182" i="14"/>
  <c r="Z182" i="14"/>
  <c r="T181" i="14"/>
  <c r="Z181" i="14"/>
  <c r="T180" i="14"/>
  <c r="Z180" i="14"/>
  <c r="T179" i="14"/>
  <c r="Y179" i="14"/>
  <c r="T178" i="14"/>
  <c r="Z178" i="14"/>
  <c r="T177" i="14"/>
  <c r="Z177" i="14"/>
  <c r="T176" i="14"/>
  <c r="Z176" i="14"/>
  <c r="T175" i="14"/>
  <c r="Z175" i="14"/>
  <c r="T174" i="14"/>
  <c r="Y174" i="14"/>
  <c r="T172" i="14"/>
  <c r="Z172" i="14"/>
  <c r="T171" i="14"/>
  <c r="Z171" i="14"/>
  <c r="T170" i="14"/>
  <c r="Z170" i="14"/>
  <c r="T169" i="14"/>
  <c r="Y169" i="14"/>
  <c r="T168" i="14"/>
  <c r="Z168" i="14"/>
  <c r="T167" i="14"/>
  <c r="Z167" i="14"/>
  <c r="T166" i="14"/>
  <c r="Z166" i="14"/>
  <c r="T165" i="14"/>
  <c r="Z165" i="14"/>
  <c r="T164" i="14"/>
  <c r="Y164" i="14"/>
  <c r="T163" i="14"/>
  <c r="Z163" i="14"/>
  <c r="T162" i="14"/>
  <c r="Z162" i="14"/>
  <c r="T161" i="14"/>
  <c r="Y161" i="14"/>
  <c r="T160" i="14"/>
  <c r="Z160" i="14"/>
  <c r="T159" i="14"/>
  <c r="Z159" i="14"/>
  <c r="T158" i="14"/>
  <c r="Z158" i="14"/>
  <c r="T157" i="14"/>
  <c r="Y157" i="14"/>
  <c r="T156" i="14"/>
  <c r="Z156" i="14"/>
  <c r="T155" i="14"/>
  <c r="Z155" i="14"/>
  <c r="T154" i="14"/>
  <c r="Z154" i="14"/>
  <c r="T153" i="14"/>
  <c r="Y153" i="14"/>
  <c r="T152" i="14"/>
  <c r="Y152" i="14"/>
  <c r="T151" i="14"/>
  <c r="Z151" i="14"/>
  <c r="T150" i="14"/>
  <c r="Z150" i="14"/>
  <c r="T149" i="14"/>
  <c r="Y149" i="14"/>
  <c r="T148" i="14"/>
  <c r="Z148" i="14"/>
  <c r="T147" i="14"/>
  <c r="Z147" i="14"/>
  <c r="T146" i="14"/>
  <c r="Z146" i="14"/>
  <c r="T145" i="14"/>
  <c r="Y145" i="14"/>
  <c r="T144" i="14"/>
  <c r="Z144" i="14"/>
  <c r="T143" i="14"/>
  <c r="Z143" i="14"/>
  <c r="T142" i="14"/>
  <c r="Z142" i="14"/>
  <c r="T141" i="14"/>
  <c r="Z141" i="14"/>
  <c r="T140" i="14"/>
  <c r="Y140" i="14"/>
  <c r="T139" i="14"/>
  <c r="Z139" i="14"/>
  <c r="T138" i="14"/>
  <c r="Z138" i="14"/>
  <c r="T137" i="14"/>
  <c r="Y137" i="14"/>
  <c r="T136" i="14"/>
  <c r="Z136" i="14"/>
  <c r="T135" i="14"/>
  <c r="Z135" i="14"/>
  <c r="T134" i="14"/>
  <c r="Z134" i="14"/>
  <c r="T133" i="14"/>
  <c r="Y133" i="14"/>
  <c r="T132" i="14"/>
  <c r="Z132" i="14"/>
  <c r="T131" i="14"/>
  <c r="Z131" i="14"/>
  <c r="T130" i="14"/>
  <c r="Z130" i="14"/>
  <c r="T129" i="14"/>
  <c r="X129" i="14"/>
  <c r="T128" i="14"/>
  <c r="Y128" i="14"/>
  <c r="T127" i="14"/>
  <c r="Z127" i="14"/>
  <c r="T126" i="14"/>
  <c r="Y126" i="14"/>
  <c r="T125" i="14"/>
  <c r="Y125" i="14"/>
  <c r="T124" i="14"/>
  <c r="Z124" i="14"/>
  <c r="T123" i="14"/>
  <c r="Z123" i="14"/>
  <c r="T122" i="14"/>
  <c r="Z122" i="14"/>
  <c r="T121" i="14"/>
  <c r="Y121" i="14"/>
  <c r="T120" i="14"/>
  <c r="Z120" i="14"/>
  <c r="T119" i="14"/>
  <c r="Z119" i="14"/>
  <c r="T118" i="14"/>
  <c r="X118" i="14"/>
  <c r="T117" i="14"/>
  <c r="Z117" i="14"/>
  <c r="T116" i="14"/>
  <c r="Y116" i="14"/>
  <c r="T115" i="14"/>
  <c r="Z115" i="14"/>
  <c r="T114" i="14"/>
  <c r="Z114" i="14"/>
  <c r="T112" i="14"/>
  <c r="Z112" i="14"/>
  <c r="T111" i="14"/>
  <c r="Z111" i="14"/>
  <c r="T110" i="14"/>
  <c r="Y110" i="14"/>
  <c r="T109" i="14"/>
  <c r="Z109" i="14"/>
  <c r="T107" i="14"/>
  <c r="Z107" i="14"/>
  <c r="T106" i="14"/>
  <c r="Y106" i="14"/>
  <c r="T105" i="14"/>
  <c r="Z105" i="14"/>
  <c r="T104" i="14"/>
  <c r="Z104" i="14"/>
  <c r="T103" i="14"/>
  <c r="Y103" i="14"/>
  <c r="T101" i="14"/>
  <c r="Z101" i="14"/>
  <c r="T100" i="14"/>
  <c r="Y100" i="14"/>
  <c r="T98" i="14"/>
  <c r="Z98" i="14"/>
  <c r="T97" i="14"/>
  <c r="Z97" i="14"/>
  <c r="T96" i="14"/>
  <c r="X96" i="14"/>
  <c r="T95" i="14"/>
  <c r="Z95" i="14"/>
  <c r="T94" i="14"/>
  <c r="Y94" i="14"/>
  <c r="T93" i="14"/>
  <c r="Y93" i="14"/>
  <c r="T91" i="14"/>
  <c r="Z91" i="14"/>
  <c r="T90" i="14"/>
  <c r="Y90" i="14"/>
  <c r="T89" i="14"/>
  <c r="Z89" i="14"/>
  <c r="T88" i="14"/>
  <c r="Z88" i="14"/>
  <c r="T87" i="14"/>
  <c r="Z87" i="14"/>
  <c r="T86" i="14"/>
  <c r="Z86" i="14"/>
  <c r="T85" i="14"/>
  <c r="X85" i="14"/>
  <c r="T84" i="14"/>
  <c r="Z84" i="14"/>
  <c r="T83" i="14"/>
  <c r="Z83" i="14"/>
  <c r="T82" i="14"/>
  <c r="Y82" i="14"/>
  <c r="T80" i="14"/>
  <c r="Y80" i="14"/>
  <c r="T79" i="14"/>
  <c r="Z79" i="14"/>
  <c r="T78" i="14"/>
  <c r="Z78" i="14"/>
  <c r="T77" i="14"/>
  <c r="X77" i="14"/>
  <c r="T76" i="14"/>
  <c r="X76" i="14"/>
  <c r="T75" i="14"/>
  <c r="X75" i="14"/>
  <c r="T74" i="14"/>
  <c r="Z74" i="14"/>
  <c r="T73" i="14"/>
  <c r="Z73" i="14"/>
  <c r="T72" i="14"/>
  <c r="Y72" i="14"/>
  <c r="T71" i="14"/>
  <c r="Z71" i="14"/>
  <c r="T70" i="14"/>
  <c r="Z70" i="14"/>
  <c r="T69" i="14"/>
  <c r="Z69" i="14"/>
  <c r="T68" i="14"/>
  <c r="Y68" i="14"/>
  <c r="T66" i="14"/>
  <c r="Y66" i="14"/>
  <c r="T65" i="14"/>
  <c r="Z65" i="14"/>
  <c r="T64" i="14"/>
  <c r="X64" i="14"/>
  <c r="T63" i="14"/>
  <c r="Z63" i="14"/>
  <c r="T62" i="14"/>
  <c r="Z62" i="14"/>
  <c r="T61" i="14"/>
  <c r="Y61" i="14"/>
  <c r="T60" i="14"/>
  <c r="Z60" i="14"/>
  <c r="T59" i="14"/>
  <c r="Z59" i="14"/>
  <c r="T58" i="14"/>
  <c r="Z58" i="14"/>
  <c r="T57" i="14"/>
  <c r="Y57" i="14"/>
  <c r="T56" i="14"/>
  <c r="Z56" i="14"/>
  <c r="T55" i="14"/>
  <c r="Z55" i="14"/>
  <c r="T54" i="14"/>
  <c r="Z54" i="14"/>
  <c r="T53" i="14"/>
  <c r="Z53" i="14"/>
  <c r="T52" i="14"/>
  <c r="X52" i="14"/>
  <c r="T51" i="14"/>
  <c r="Z51" i="14"/>
  <c r="T50" i="14"/>
  <c r="Z50" i="14"/>
  <c r="T49" i="14"/>
  <c r="Y49" i="14"/>
  <c r="T48" i="14"/>
  <c r="Z48" i="14"/>
  <c r="T47" i="14"/>
  <c r="Z47" i="14"/>
  <c r="T46" i="14"/>
  <c r="Z46" i="14"/>
  <c r="T45" i="14"/>
  <c r="Y45" i="14"/>
  <c r="T44" i="14"/>
  <c r="Z44" i="14"/>
  <c r="T43" i="14"/>
  <c r="Z43" i="14"/>
  <c r="T42" i="14"/>
  <c r="Z42" i="14"/>
  <c r="T41" i="14"/>
  <c r="Z41" i="14"/>
  <c r="T40" i="14"/>
  <c r="X40" i="14"/>
  <c r="T39" i="14"/>
  <c r="Z39" i="14"/>
  <c r="T38" i="14"/>
  <c r="X38" i="14"/>
  <c r="T37" i="14"/>
  <c r="Y37" i="14"/>
  <c r="T36" i="14"/>
  <c r="Z36" i="14"/>
  <c r="T35" i="14"/>
  <c r="Z35" i="14"/>
  <c r="T34" i="14"/>
  <c r="Z34" i="14"/>
  <c r="T33" i="14"/>
  <c r="Y33" i="14"/>
  <c r="T32" i="14"/>
  <c r="Z32" i="14"/>
  <c r="T31" i="14"/>
  <c r="Z31" i="14"/>
  <c r="T30" i="14"/>
  <c r="Z30" i="14"/>
  <c r="T29" i="14"/>
  <c r="X29" i="14"/>
  <c r="T28" i="14"/>
  <c r="X28" i="14"/>
  <c r="T27" i="14"/>
  <c r="Z27" i="14"/>
  <c r="T26" i="14"/>
  <c r="Z26" i="14"/>
  <c r="T25" i="14"/>
  <c r="Y25" i="14"/>
  <c r="T24" i="14"/>
  <c r="Z24" i="14"/>
  <c r="T23" i="14"/>
  <c r="Z23" i="14"/>
  <c r="T22" i="14"/>
  <c r="Z22" i="14"/>
  <c r="T21" i="14"/>
  <c r="Y21" i="14"/>
  <c r="T20" i="14"/>
  <c r="Z20" i="14"/>
  <c r="T19" i="14"/>
  <c r="Z19" i="14"/>
  <c r="T18" i="14"/>
  <c r="Y18" i="14"/>
  <c r="T17" i="14"/>
  <c r="Z17" i="14"/>
  <c r="T16" i="14"/>
  <c r="X16" i="14"/>
  <c r="T15" i="14"/>
  <c r="Z15" i="14"/>
  <c r="T14" i="14"/>
  <c r="X14" i="14"/>
  <c r="T13" i="14"/>
  <c r="Y13" i="14"/>
  <c r="T12" i="14"/>
  <c r="Z12" i="14"/>
  <c r="T11" i="14"/>
  <c r="Z11" i="14"/>
  <c r="T10" i="14"/>
  <c r="Z10" i="14"/>
  <c r="T9" i="14"/>
  <c r="Y9" i="14"/>
  <c r="T8" i="14"/>
  <c r="Z8" i="14"/>
  <c r="T7" i="14"/>
  <c r="Z7" i="14"/>
  <c r="T6" i="14"/>
  <c r="Z6" i="14"/>
  <c r="T5" i="14"/>
  <c r="Z5" i="14"/>
  <c r="T4" i="14"/>
  <c r="X4" i="14"/>
  <c r="T3" i="14"/>
  <c r="Z3" i="14"/>
  <c r="T2" i="14"/>
  <c r="Z2" i="14"/>
  <c r="T211" i="14"/>
  <c r="Y211" i="14"/>
  <c r="T210" i="14"/>
  <c r="Z210" i="14"/>
  <c r="T209" i="14"/>
  <c r="Z209" i="14"/>
  <c r="T208" i="14"/>
  <c r="Z208" i="14"/>
  <c r="T207" i="14"/>
  <c r="Y207" i="14"/>
  <c r="T206" i="14"/>
  <c r="Z206" i="14"/>
  <c r="T205" i="14"/>
  <c r="Z205" i="14"/>
  <c r="T204" i="14"/>
  <c r="Z204" i="14"/>
  <c r="T203" i="14"/>
  <c r="Z203" i="14"/>
  <c r="CD191" i="13"/>
  <c r="CC191" i="13"/>
  <c r="CB191" i="13"/>
  <c r="CD166" i="13"/>
  <c r="CC166" i="13"/>
  <c r="CB166" i="13"/>
  <c r="CD150" i="13"/>
  <c r="CC150" i="13"/>
  <c r="CB150" i="13"/>
  <c r="CD132" i="13"/>
  <c r="CC132" i="13"/>
  <c r="CB132" i="13"/>
  <c r="CD91" i="13"/>
  <c r="CC91" i="13"/>
  <c r="CB91" i="13"/>
  <c r="CD64" i="13"/>
  <c r="CC64" i="13"/>
  <c r="CB64" i="13"/>
  <c r="CD62" i="13"/>
  <c r="CC62" i="13"/>
  <c r="CB62" i="13"/>
  <c r="CD16" i="13"/>
  <c r="CC16" i="13"/>
  <c r="CB16" i="13"/>
  <c r="CD13" i="13"/>
  <c r="CC13" i="13"/>
  <c r="CB13" i="13"/>
  <c r="CD12" i="13"/>
  <c r="CC12" i="13"/>
  <c r="CB12" i="13"/>
  <c r="BX191" i="13"/>
  <c r="BW191" i="13"/>
  <c r="BV191" i="13"/>
  <c r="BX187" i="13"/>
  <c r="BW187" i="13"/>
  <c r="BV187" i="13"/>
  <c r="BX182" i="13"/>
  <c r="BW182" i="13"/>
  <c r="BV182" i="13"/>
  <c r="BX180" i="13"/>
  <c r="BW180" i="13"/>
  <c r="BV180" i="13"/>
  <c r="BX179" i="13"/>
  <c r="BW179" i="13"/>
  <c r="BV179" i="13"/>
  <c r="BX177" i="13"/>
  <c r="BW177" i="13"/>
  <c r="BV177" i="13"/>
  <c r="BX166" i="13"/>
  <c r="BW166" i="13"/>
  <c r="BV166" i="13"/>
  <c r="BX165" i="13"/>
  <c r="BW165" i="13"/>
  <c r="BV165" i="13"/>
  <c r="BX160" i="13"/>
  <c r="BW160" i="13"/>
  <c r="BV160" i="13"/>
  <c r="BX150" i="13"/>
  <c r="BW150" i="13"/>
  <c r="BV150" i="13"/>
  <c r="BX147" i="13"/>
  <c r="BW147" i="13"/>
  <c r="BV147" i="13"/>
  <c r="BX143" i="13"/>
  <c r="BW143" i="13"/>
  <c r="BV143" i="13"/>
  <c r="BX132" i="13"/>
  <c r="BW132" i="13"/>
  <c r="BV132" i="13"/>
  <c r="BX130" i="13"/>
  <c r="BW130" i="13"/>
  <c r="BV130" i="13"/>
  <c r="BX91" i="13"/>
  <c r="BW91" i="13"/>
  <c r="BV91" i="13"/>
  <c r="BX64" i="13"/>
  <c r="BW64" i="13"/>
  <c r="BV64" i="13"/>
  <c r="BX62" i="13"/>
  <c r="BW62" i="13"/>
  <c r="BV62" i="13"/>
  <c r="BX57" i="13"/>
  <c r="BW57" i="13"/>
  <c r="BV57" i="13"/>
  <c r="BX16" i="13"/>
  <c r="BW16" i="13"/>
  <c r="BV16" i="13"/>
  <c r="BX13" i="13"/>
  <c r="BW13" i="13"/>
  <c r="BV13" i="13"/>
  <c r="BX12" i="13"/>
  <c r="BW12" i="13"/>
  <c r="BV12" i="13"/>
  <c r="BR198" i="13"/>
  <c r="BQ198" i="13"/>
  <c r="BP198" i="13"/>
  <c r="BR193" i="13"/>
  <c r="BQ193" i="13"/>
  <c r="BP193" i="13"/>
  <c r="BR191" i="13"/>
  <c r="BQ191" i="13"/>
  <c r="BP191" i="13"/>
  <c r="BR190" i="13"/>
  <c r="BQ190" i="13"/>
  <c r="BP190" i="13"/>
  <c r="BR189" i="13"/>
  <c r="BQ189" i="13"/>
  <c r="BP189" i="13"/>
  <c r="BR188" i="13"/>
  <c r="BQ188" i="13"/>
  <c r="BP188" i="13"/>
  <c r="BR187" i="13"/>
  <c r="BQ187" i="13"/>
  <c r="BP187" i="13"/>
  <c r="BR186" i="13"/>
  <c r="BQ186" i="13"/>
  <c r="BP186" i="13"/>
  <c r="BR184" i="13"/>
  <c r="BQ184" i="13"/>
  <c r="BP184" i="13"/>
  <c r="BR182" i="13"/>
  <c r="BQ182" i="13"/>
  <c r="BP182" i="13"/>
  <c r="BR180" i="13"/>
  <c r="BQ180" i="13"/>
  <c r="BP180" i="13"/>
  <c r="BR179" i="13"/>
  <c r="BQ179" i="13"/>
  <c r="BP179" i="13"/>
  <c r="BR178" i="13"/>
  <c r="BQ178" i="13"/>
  <c r="BP178" i="13"/>
  <c r="BR177" i="13"/>
  <c r="BQ177" i="13"/>
  <c r="BP177" i="13"/>
  <c r="BR174" i="13"/>
  <c r="BQ174" i="13"/>
  <c r="BP174" i="13"/>
  <c r="BR172" i="13"/>
  <c r="BQ172" i="13"/>
  <c r="BP172" i="13"/>
  <c r="BR171" i="13"/>
  <c r="BQ171" i="13"/>
  <c r="BP171" i="13"/>
  <c r="BR168" i="13"/>
  <c r="BQ168" i="13"/>
  <c r="BP168" i="13"/>
  <c r="BR167" i="13"/>
  <c r="BQ167" i="13"/>
  <c r="BP167" i="13"/>
  <c r="BR166" i="13"/>
  <c r="BQ166" i="13"/>
  <c r="BP166" i="13"/>
  <c r="BR165" i="13"/>
  <c r="BQ165" i="13"/>
  <c r="BP165" i="13"/>
  <c r="BR160" i="13"/>
  <c r="BQ160" i="13"/>
  <c r="BP160" i="13"/>
  <c r="BR154" i="13"/>
  <c r="BQ154" i="13"/>
  <c r="BP154" i="13"/>
  <c r="BR152" i="13"/>
  <c r="BQ152" i="13"/>
  <c r="BP152" i="13"/>
  <c r="BR151" i="13"/>
  <c r="BQ151" i="13"/>
  <c r="BP151" i="13"/>
  <c r="BR150" i="13"/>
  <c r="BQ150" i="13"/>
  <c r="BP150" i="13"/>
  <c r="BR149" i="13"/>
  <c r="BQ149" i="13"/>
  <c r="BP149" i="13"/>
  <c r="BR147" i="13"/>
  <c r="BQ147" i="13"/>
  <c r="BP147" i="13"/>
  <c r="BR144" i="13"/>
  <c r="BQ144" i="13"/>
  <c r="BP144" i="13"/>
  <c r="BR143" i="13"/>
  <c r="BQ143" i="13"/>
  <c r="BP143" i="13"/>
  <c r="BR141" i="13"/>
  <c r="BQ141" i="13"/>
  <c r="BP141" i="13"/>
  <c r="BR140" i="13"/>
  <c r="BQ140" i="13"/>
  <c r="BP140" i="13"/>
  <c r="BR139" i="13"/>
  <c r="BQ139" i="13"/>
  <c r="BP139" i="13"/>
  <c r="BR137" i="13"/>
  <c r="BQ137" i="13"/>
  <c r="BP137" i="13"/>
  <c r="BR135" i="13"/>
  <c r="BQ135" i="13"/>
  <c r="BP135" i="13"/>
  <c r="BR133" i="13"/>
  <c r="BQ133" i="13"/>
  <c r="BP133" i="13"/>
  <c r="BR132" i="13"/>
  <c r="BQ132" i="13"/>
  <c r="BP132" i="13"/>
  <c r="BR131" i="13"/>
  <c r="BQ131" i="13"/>
  <c r="BP131" i="13"/>
  <c r="BR130" i="13"/>
  <c r="BQ130" i="13"/>
  <c r="BP130" i="13"/>
  <c r="BR125" i="13"/>
  <c r="BQ125" i="13"/>
  <c r="BP125" i="13"/>
  <c r="BR124" i="13"/>
  <c r="BQ124" i="13"/>
  <c r="BP124" i="13"/>
  <c r="BR120" i="13"/>
  <c r="BQ120" i="13"/>
  <c r="BP120" i="13"/>
  <c r="BR114" i="13"/>
  <c r="BQ114" i="13"/>
  <c r="BP114" i="13"/>
  <c r="BR111" i="13"/>
  <c r="BQ111" i="13"/>
  <c r="BP111" i="13"/>
  <c r="BR109" i="13"/>
  <c r="BQ109" i="13"/>
  <c r="BP109" i="13"/>
  <c r="BR107" i="13"/>
  <c r="BQ107" i="13"/>
  <c r="BP107" i="13"/>
  <c r="BR105" i="13"/>
  <c r="BQ105" i="13"/>
  <c r="BP105" i="13"/>
  <c r="BR91" i="13"/>
  <c r="BQ91" i="13"/>
  <c r="BP91" i="13"/>
  <c r="BR90" i="13"/>
  <c r="BQ90" i="13"/>
  <c r="BP90" i="13"/>
  <c r="BR89" i="13"/>
  <c r="BQ89" i="13"/>
  <c r="BP89" i="13"/>
  <c r="BR88" i="13"/>
  <c r="BQ88" i="13"/>
  <c r="BP88" i="13"/>
  <c r="BR84" i="13"/>
  <c r="BQ84" i="13"/>
  <c r="BP84" i="13"/>
  <c r="BR78" i="13"/>
  <c r="BQ78" i="13"/>
  <c r="BP78" i="13"/>
  <c r="BR69" i="13"/>
  <c r="BQ69" i="13"/>
  <c r="BP69" i="13"/>
  <c r="BR64" i="13"/>
  <c r="BQ64" i="13"/>
  <c r="BP64" i="13"/>
  <c r="BR62" i="13"/>
  <c r="BQ62" i="13"/>
  <c r="BP62" i="13"/>
  <c r="BR57" i="13"/>
  <c r="BQ57" i="13"/>
  <c r="BP57" i="13"/>
  <c r="BR56" i="13"/>
  <c r="BQ56" i="13"/>
  <c r="BP56" i="13"/>
  <c r="BR50" i="13"/>
  <c r="BQ50" i="13"/>
  <c r="BP50" i="13"/>
  <c r="BR39" i="13"/>
  <c r="BQ39" i="13"/>
  <c r="BP39" i="13"/>
  <c r="BR36" i="13"/>
  <c r="BQ36" i="13"/>
  <c r="BP36" i="13"/>
  <c r="BR35" i="13"/>
  <c r="BQ35" i="13"/>
  <c r="BP35" i="13"/>
  <c r="BR31" i="13"/>
  <c r="BQ31" i="13"/>
  <c r="BP31" i="13"/>
  <c r="BR29" i="13"/>
  <c r="BQ29" i="13"/>
  <c r="BP29" i="13"/>
  <c r="BR22" i="13"/>
  <c r="BQ22" i="13"/>
  <c r="BP22" i="13"/>
  <c r="BR21" i="13"/>
  <c r="BQ21" i="13"/>
  <c r="BP21" i="13"/>
  <c r="BR20" i="13"/>
  <c r="BQ20" i="13"/>
  <c r="BP20" i="13"/>
  <c r="BR18" i="13"/>
  <c r="BQ18" i="13"/>
  <c r="BP18" i="13"/>
  <c r="BR16" i="13"/>
  <c r="BQ16" i="13"/>
  <c r="BP16" i="13"/>
  <c r="BR15" i="13"/>
  <c r="BQ15" i="13"/>
  <c r="BP15" i="13"/>
  <c r="BR13" i="13"/>
  <c r="BQ13" i="13"/>
  <c r="BP13" i="13"/>
  <c r="BR12" i="13"/>
  <c r="BQ12" i="13"/>
  <c r="BP12" i="13"/>
  <c r="BR11" i="13"/>
  <c r="BQ11" i="13"/>
  <c r="BP11" i="13"/>
  <c r="BR9" i="13"/>
  <c r="BQ9" i="13"/>
  <c r="BP9" i="13"/>
  <c r="BR6" i="13"/>
  <c r="BQ6" i="13"/>
  <c r="BP6" i="13"/>
  <c r="BR5" i="13"/>
  <c r="BQ5" i="13"/>
  <c r="BP5" i="13"/>
  <c r="BR2" i="13"/>
  <c r="BQ2" i="13"/>
  <c r="BP2" i="13"/>
  <c r="BR206" i="13"/>
  <c r="BQ206" i="13"/>
  <c r="BP206" i="13"/>
  <c r="BR205" i="13"/>
  <c r="BQ205" i="13"/>
  <c r="BP205" i="13"/>
  <c r="BR203" i="13"/>
  <c r="BQ203" i="13"/>
  <c r="BP203" i="13"/>
  <c r="BL212" i="13"/>
  <c r="BK212" i="13"/>
  <c r="BJ212" i="13"/>
  <c r="BL199" i="13"/>
  <c r="BK199" i="13"/>
  <c r="BJ199" i="13"/>
  <c r="BL198" i="13"/>
  <c r="BK198" i="13"/>
  <c r="BJ198" i="13"/>
  <c r="BL196" i="13"/>
  <c r="BK196" i="13"/>
  <c r="BJ196" i="13"/>
  <c r="BL195" i="13"/>
  <c r="BK195" i="13"/>
  <c r="BJ195" i="13"/>
  <c r="BL194" i="13"/>
  <c r="BK194" i="13"/>
  <c r="BJ194" i="13"/>
  <c r="BL193" i="13"/>
  <c r="BK193" i="13"/>
  <c r="BJ193" i="13"/>
  <c r="BL192" i="13"/>
  <c r="BK192" i="13"/>
  <c r="BJ192" i="13"/>
  <c r="BL191" i="13"/>
  <c r="BK191" i="13"/>
  <c r="BJ191" i="13"/>
  <c r="BL190" i="13"/>
  <c r="BK190" i="13"/>
  <c r="BJ190" i="13"/>
  <c r="BL189" i="13"/>
  <c r="BK189" i="13"/>
  <c r="BJ189" i="13"/>
  <c r="BL188" i="13"/>
  <c r="BK188" i="13"/>
  <c r="BJ188" i="13"/>
  <c r="BL187" i="13"/>
  <c r="BK187" i="13"/>
  <c r="BJ187" i="13"/>
  <c r="BL186" i="13"/>
  <c r="BK186" i="13"/>
  <c r="BJ186" i="13"/>
  <c r="BL185" i="13"/>
  <c r="BK185" i="13"/>
  <c r="BJ185" i="13"/>
  <c r="BL184" i="13"/>
  <c r="BK184" i="13"/>
  <c r="BJ184" i="13"/>
  <c r="BL183" i="13"/>
  <c r="BK183" i="13"/>
  <c r="BJ183" i="13"/>
  <c r="BL182" i="13"/>
  <c r="BK182" i="13"/>
  <c r="BJ182" i="13"/>
  <c r="BL181" i="13"/>
  <c r="BK181" i="13"/>
  <c r="BJ181" i="13"/>
  <c r="BL180" i="13"/>
  <c r="BK180" i="13"/>
  <c r="BJ180" i="13"/>
  <c r="BL179" i="13"/>
  <c r="BK179" i="13"/>
  <c r="BJ179" i="13"/>
  <c r="BL178" i="13"/>
  <c r="BK178" i="13"/>
  <c r="BJ178" i="13"/>
  <c r="BL177" i="13"/>
  <c r="BK177" i="13"/>
  <c r="BJ177" i="13"/>
  <c r="BL176" i="13"/>
  <c r="BK176" i="13"/>
  <c r="BJ176" i="13"/>
  <c r="BL175" i="13"/>
  <c r="BK175" i="13"/>
  <c r="BJ175" i="13"/>
  <c r="BL174" i="13"/>
  <c r="BK174" i="13"/>
  <c r="BJ174" i="13"/>
  <c r="BL172" i="13"/>
  <c r="BK172" i="13"/>
  <c r="BJ172" i="13"/>
  <c r="BL171" i="13"/>
  <c r="BK171" i="13"/>
  <c r="BJ171" i="13"/>
  <c r="BL170" i="13"/>
  <c r="BK170" i="13"/>
  <c r="BJ170" i="13"/>
  <c r="BL169" i="13"/>
  <c r="BK169" i="13"/>
  <c r="BJ169" i="13"/>
  <c r="BL168" i="13"/>
  <c r="BK168" i="13"/>
  <c r="BJ168" i="13"/>
  <c r="BL167" i="13"/>
  <c r="BK167" i="13"/>
  <c r="BJ167" i="13"/>
  <c r="BL166" i="13"/>
  <c r="BK166" i="13"/>
  <c r="BJ166" i="13"/>
  <c r="BL165" i="13"/>
  <c r="BK165" i="13"/>
  <c r="BJ165" i="13"/>
  <c r="BL164" i="13"/>
  <c r="BK164" i="13"/>
  <c r="BJ164" i="13"/>
  <c r="BL163" i="13"/>
  <c r="BK163" i="13"/>
  <c r="BJ163" i="13"/>
  <c r="BL162" i="13"/>
  <c r="BK162" i="13"/>
  <c r="BJ162" i="13"/>
  <c r="BL161" i="13"/>
  <c r="BK161" i="13"/>
  <c r="BJ161" i="13"/>
  <c r="BL160" i="13"/>
  <c r="BK160" i="13"/>
  <c r="BJ160" i="13"/>
  <c r="BL159" i="13"/>
  <c r="BK159" i="13"/>
  <c r="BJ159" i="13"/>
  <c r="BL158" i="13"/>
  <c r="BK158" i="13"/>
  <c r="BJ158" i="13"/>
  <c r="BL157" i="13"/>
  <c r="BK157" i="13"/>
  <c r="BJ157" i="13"/>
  <c r="BL156" i="13"/>
  <c r="BK156" i="13"/>
  <c r="BJ156" i="13"/>
  <c r="BL155" i="13"/>
  <c r="BK155" i="13"/>
  <c r="BJ155" i="13"/>
  <c r="BL154" i="13"/>
  <c r="BK154" i="13"/>
  <c r="BJ154" i="13"/>
  <c r="BL153" i="13"/>
  <c r="BK153" i="13"/>
  <c r="BJ153" i="13"/>
  <c r="BL152" i="13"/>
  <c r="BK152" i="13"/>
  <c r="BJ152" i="13"/>
  <c r="BL151" i="13"/>
  <c r="BK151" i="13"/>
  <c r="BJ151" i="13"/>
  <c r="BL150" i="13"/>
  <c r="BK150" i="13"/>
  <c r="BJ150" i="13"/>
  <c r="BL149" i="13"/>
  <c r="BK149" i="13"/>
  <c r="BJ149" i="13"/>
  <c r="BL148" i="13"/>
  <c r="BK148" i="13"/>
  <c r="BJ148" i="13"/>
  <c r="BL147" i="13"/>
  <c r="BK147" i="13"/>
  <c r="BJ147" i="13"/>
  <c r="BL146" i="13"/>
  <c r="BK146" i="13"/>
  <c r="BJ146" i="13"/>
  <c r="BL145" i="13"/>
  <c r="BK145" i="13"/>
  <c r="BJ145" i="13"/>
  <c r="BL144" i="13"/>
  <c r="BK144" i="13"/>
  <c r="BJ144" i="13"/>
  <c r="BL143" i="13"/>
  <c r="BK143" i="13"/>
  <c r="BJ143" i="13"/>
  <c r="BL142" i="13"/>
  <c r="BK142" i="13"/>
  <c r="BJ142" i="13"/>
  <c r="BL141" i="13"/>
  <c r="BK141" i="13"/>
  <c r="BJ141" i="13"/>
  <c r="BL140" i="13"/>
  <c r="BK140" i="13"/>
  <c r="BJ140" i="13"/>
  <c r="BL139" i="13"/>
  <c r="BK139" i="13"/>
  <c r="BJ139" i="13"/>
  <c r="BL138" i="13"/>
  <c r="BK138" i="13"/>
  <c r="BJ138" i="13"/>
  <c r="BL137" i="13"/>
  <c r="BK137" i="13"/>
  <c r="BJ137" i="13"/>
  <c r="BL136" i="13"/>
  <c r="BK136" i="13"/>
  <c r="BJ136" i="13"/>
  <c r="BL135" i="13"/>
  <c r="BK135" i="13"/>
  <c r="BJ135" i="13"/>
  <c r="BL134" i="13"/>
  <c r="BK134" i="13"/>
  <c r="BJ134" i="13"/>
  <c r="BL133" i="13"/>
  <c r="BK133" i="13"/>
  <c r="BJ133" i="13"/>
  <c r="BL132" i="13"/>
  <c r="BK132" i="13"/>
  <c r="BJ132" i="13"/>
  <c r="BL131" i="13"/>
  <c r="BK131" i="13"/>
  <c r="BJ131" i="13"/>
  <c r="BL130" i="13"/>
  <c r="BK130" i="13"/>
  <c r="BJ130" i="13"/>
  <c r="BL129" i="13"/>
  <c r="BK129" i="13"/>
  <c r="BJ129" i="13"/>
  <c r="BL128" i="13"/>
  <c r="BK128" i="13"/>
  <c r="BJ128" i="13"/>
  <c r="BL127" i="13"/>
  <c r="BK127" i="13"/>
  <c r="BJ127" i="13"/>
  <c r="BL126" i="13"/>
  <c r="BK126" i="13"/>
  <c r="BJ126" i="13"/>
  <c r="BL125" i="13"/>
  <c r="BK125" i="13"/>
  <c r="BJ125" i="13"/>
  <c r="BL124" i="13"/>
  <c r="BK124" i="13"/>
  <c r="BJ124" i="13"/>
  <c r="BL123" i="13"/>
  <c r="BK123" i="13"/>
  <c r="BJ123" i="13"/>
  <c r="BL122" i="13"/>
  <c r="BK122" i="13"/>
  <c r="BJ122" i="13"/>
  <c r="BL121" i="13"/>
  <c r="BK121" i="13"/>
  <c r="BJ121" i="13"/>
  <c r="BL120" i="13"/>
  <c r="BK120" i="13"/>
  <c r="BJ120" i="13"/>
  <c r="BL119" i="13"/>
  <c r="BK119" i="13"/>
  <c r="BJ119" i="13"/>
  <c r="BL118" i="13"/>
  <c r="BK118" i="13"/>
  <c r="BJ118" i="13"/>
  <c r="BL117" i="13"/>
  <c r="BK117" i="13"/>
  <c r="BJ117" i="13"/>
  <c r="BL116" i="13"/>
  <c r="BK116" i="13"/>
  <c r="BJ116" i="13"/>
  <c r="BL115" i="13"/>
  <c r="BK115" i="13"/>
  <c r="BJ115" i="13"/>
  <c r="BL114" i="13"/>
  <c r="BK114" i="13"/>
  <c r="BJ114" i="13"/>
  <c r="BL112" i="13"/>
  <c r="BK112" i="13"/>
  <c r="BJ112" i="13"/>
  <c r="BL111" i="13"/>
  <c r="BK111" i="13"/>
  <c r="BJ111" i="13"/>
  <c r="BL110" i="13"/>
  <c r="BK110" i="13"/>
  <c r="BJ110" i="13"/>
  <c r="BL109" i="13"/>
  <c r="BK109" i="13"/>
  <c r="BJ109" i="13"/>
  <c r="BL107" i="13"/>
  <c r="BK107" i="13"/>
  <c r="BJ107" i="13"/>
  <c r="BL106" i="13"/>
  <c r="BK106" i="13"/>
  <c r="BJ106" i="13"/>
  <c r="BL105" i="13"/>
  <c r="BK105" i="13"/>
  <c r="BJ105" i="13"/>
  <c r="BL104" i="13"/>
  <c r="BK104" i="13"/>
  <c r="BJ104" i="13"/>
  <c r="BL103" i="13"/>
  <c r="BK103" i="13"/>
  <c r="BJ103" i="13"/>
  <c r="BL101" i="13"/>
  <c r="BK101" i="13"/>
  <c r="BJ101" i="13"/>
  <c r="BL100" i="13"/>
  <c r="BK100" i="13"/>
  <c r="BJ100" i="13"/>
  <c r="BL98" i="13"/>
  <c r="BK98" i="13"/>
  <c r="BJ98" i="13"/>
  <c r="BL97" i="13"/>
  <c r="BK97" i="13"/>
  <c r="BJ97" i="13"/>
  <c r="BL96" i="13"/>
  <c r="BK96" i="13"/>
  <c r="BJ96" i="13"/>
  <c r="BL95" i="13"/>
  <c r="BK95" i="13"/>
  <c r="BJ95" i="13"/>
  <c r="BL94" i="13"/>
  <c r="BK94" i="13"/>
  <c r="BJ94" i="13"/>
  <c r="BL93" i="13"/>
  <c r="BK93" i="13"/>
  <c r="BJ93" i="13"/>
  <c r="BL91" i="13"/>
  <c r="BK91" i="13"/>
  <c r="BJ91" i="13"/>
  <c r="BL90" i="13"/>
  <c r="BK90" i="13"/>
  <c r="BJ90" i="13"/>
  <c r="BL89" i="13"/>
  <c r="BK89" i="13"/>
  <c r="BJ89" i="13"/>
  <c r="BL88" i="13"/>
  <c r="BK88" i="13"/>
  <c r="BJ88" i="13"/>
  <c r="BL87" i="13"/>
  <c r="BK87" i="13"/>
  <c r="BJ87" i="13"/>
  <c r="BL86" i="13"/>
  <c r="BK86" i="13"/>
  <c r="BJ86" i="13"/>
  <c r="BL85" i="13"/>
  <c r="BK85" i="13"/>
  <c r="BJ85" i="13"/>
  <c r="BL84" i="13"/>
  <c r="BK84" i="13"/>
  <c r="BJ84" i="13"/>
  <c r="BL83" i="13"/>
  <c r="BK83" i="13"/>
  <c r="BJ83" i="13"/>
  <c r="BL82" i="13"/>
  <c r="BK82" i="13"/>
  <c r="BJ82" i="13"/>
  <c r="BL80" i="13"/>
  <c r="BK80" i="13"/>
  <c r="BJ80" i="13"/>
  <c r="BL79" i="13"/>
  <c r="BK79" i="13"/>
  <c r="BJ79" i="13"/>
  <c r="BL78" i="13"/>
  <c r="BK78" i="13"/>
  <c r="BJ78" i="13"/>
  <c r="BL77" i="13"/>
  <c r="BK77" i="13"/>
  <c r="BJ77" i="13"/>
  <c r="BL76" i="13"/>
  <c r="BK76" i="13"/>
  <c r="BJ76" i="13"/>
  <c r="BL75" i="13"/>
  <c r="BK75" i="13"/>
  <c r="BJ75" i="13"/>
  <c r="BL74" i="13"/>
  <c r="BK74" i="13"/>
  <c r="BJ74" i="13"/>
  <c r="BL73" i="13"/>
  <c r="BK73" i="13"/>
  <c r="BJ73" i="13"/>
  <c r="BL72" i="13"/>
  <c r="BK72" i="13"/>
  <c r="BJ72" i="13"/>
  <c r="BL71" i="13"/>
  <c r="BK71" i="13"/>
  <c r="BJ71" i="13"/>
  <c r="BL70" i="13"/>
  <c r="BK70" i="13"/>
  <c r="BJ70" i="13"/>
  <c r="BL69" i="13"/>
  <c r="BK69" i="13"/>
  <c r="BJ69" i="13"/>
  <c r="BL68" i="13"/>
  <c r="BK68" i="13"/>
  <c r="BJ68" i="13"/>
  <c r="BL66" i="13"/>
  <c r="BK66" i="13"/>
  <c r="BJ66" i="13"/>
  <c r="BL65" i="13"/>
  <c r="BK65" i="13"/>
  <c r="BJ65" i="13"/>
  <c r="BL64" i="13"/>
  <c r="BK64" i="13"/>
  <c r="BJ64" i="13"/>
  <c r="BL63" i="13"/>
  <c r="BK63" i="13"/>
  <c r="BJ63" i="13"/>
  <c r="BL62" i="13"/>
  <c r="BK62" i="13"/>
  <c r="BJ62" i="13"/>
  <c r="BL61" i="13"/>
  <c r="BK61" i="13"/>
  <c r="BJ61" i="13"/>
  <c r="BL60" i="13"/>
  <c r="BK60" i="13"/>
  <c r="BJ60" i="13"/>
  <c r="BL59" i="13"/>
  <c r="BK59" i="13"/>
  <c r="BJ59" i="13"/>
  <c r="BL58" i="13"/>
  <c r="BK58" i="13"/>
  <c r="BJ58" i="13"/>
  <c r="BL57" i="13"/>
  <c r="BK57" i="13"/>
  <c r="BJ57" i="13"/>
  <c r="BL56" i="13"/>
  <c r="BK56" i="13"/>
  <c r="BJ56" i="13"/>
  <c r="BL55" i="13"/>
  <c r="BK55" i="13"/>
  <c r="BJ55" i="13"/>
  <c r="BL54" i="13"/>
  <c r="BK54" i="13"/>
  <c r="BJ54" i="13"/>
  <c r="BL53" i="13"/>
  <c r="BK53" i="13"/>
  <c r="BJ53" i="13"/>
  <c r="BL52" i="13"/>
  <c r="BK52" i="13"/>
  <c r="BJ52" i="13"/>
  <c r="BL51" i="13"/>
  <c r="BK51" i="13"/>
  <c r="BJ51" i="13"/>
  <c r="BL50" i="13"/>
  <c r="BK50" i="13"/>
  <c r="BJ50" i="13"/>
  <c r="BL49" i="13"/>
  <c r="BK49" i="13"/>
  <c r="BJ49" i="13"/>
  <c r="BL48" i="13"/>
  <c r="BK48" i="13"/>
  <c r="BJ48" i="13"/>
  <c r="BL47" i="13"/>
  <c r="BK47" i="13"/>
  <c r="BJ47" i="13"/>
  <c r="BL46" i="13"/>
  <c r="BK46" i="13"/>
  <c r="BJ46" i="13"/>
  <c r="BL45" i="13"/>
  <c r="BK45" i="13"/>
  <c r="BJ45" i="13"/>
  <c r="BL44" i="13"/>
  <c r="BK44" i="13"/>
  <c r="BJ44" i="13"/>
  <c r="BL43" i="13"/>
  <c r="BK43" i="13"/>
  <c r="BJ43" i="13"/>
  <c r="BL42" i="13"/>
  <c r="BK42" i="13"/>
  <c r="BJ42" i="13"/>
  <c r="BL41" i="13"/>
  <c r="BK41" i="13"/>
  <c r="BJ41" i="13"/>
  <c r="BL40" i="13"/>
  <c r="BK40" i="13"/>
  <c r="BJ40" i="13"/>
  <c r="BL39" i="13"/>
  <c r="BK39" i="13"/>
  <c r="BJ39" i="13"/>
  <c r="BL38" i="13"/>
  <c r="BK38" i="13"/>
  <c r="BJ38" i="13"/>
  <c r="BL37" i="13"/>
  <c r="BK37" i="13"/>
  <c r="BJ37" i="13"/>
  <c r="BL36" i="13"/>
  <c r="BK36" i="13"/>
  <c r="BJ36" i="13"/>
  <c r="BL35" i="13"/>
  <c r="BK35" i="13"/>
  <c r="BJ35" i="13"/>
  <c r="BL34" i="13"/>
  <c r="BK34" i="13"/>
  <c r="BJ34" i="13"/>
  <c r="BL33" i="13"/>
  <c r="BK33" i="13"/>
  <c r="BJ33" i="13"/>
  <c r="BL32" i="13"/>
  <c r="BK32" i="13"/>
  <c r="BJ32" i="13"/>
  <c r="BL31" i="13"/>
  <c r="BK31" i="13"/>
  <c r="BJ31" i="13"/>
  <c r="BL30" i="13"/>
  <c r="BK30" i="13"/>
  <c r="BJ30" i="13"/>
  <c r="BL29" i="13"/>
  <c r="BK29" i="13"/>
  <c r="BJ29" i="13"/>
  <c r="BL28" i="13"/>
  <c r="BK28" i="13"/>
  <c r="BJ28" i="13"/>
  <c r="BL27" i="13"/>
  <c r="BK27" i="13"/>
  <c r="BJ27" i="13"/>
  <c r="BL26" i="13"/>
  <c r="BK26" i="13"/>
  <c r="BJ26" i="13"/>
  <c r="BL25" i="13"/>
  <c r="BK25" i="13"/>
  <c r="BJ25" i="13"/>
  <c r="BL24" i="13"/>
  <c r="BK24" i="13"/>
  <c r="BJ24" i="13"/>
  <c r="BL23" i="13"/>
  <c r="BK23" i="13"/>
  <c r="BJ23" i="13"/>
  <c r="BL22" i="13"/>
  <c r="BK22" i="13"/>
  <c r="BJ22" i="13"/>
  <c r="BL21" i="13"/>
  <c r="BK21" i="13"/>
  <c r="BJ21" i="13"/>
  <c r="BL20" i="13"/>
  <c r="BK20" i="13"/>
  <c r="BJ20" i="13"/>
  <c r="BL19" i="13"/>
  <c r="BK19" i="13"/>
  <c r="BJ19" i="13"/>
  <c r="BL18" i="13"/>
  <c r="BK18" i="13"/>
  <c r="BJ18" i="13"/>
  <c r="BL17" i="13"/>
  <c r="BK17" i="13"/>
  <c r="BJ17" i="13"/>
  <c r="BL16" i="13"/>
  <c r="BK16" i="13"/>
  <c r="BJ16" i="13"/>
  <c r="BL15" i="13"/>
  <c r="BK15" i="13"/>
  <c r="BJ15" i="13"/>
  <c r="BL14" i="13"/>
  <c r="BK14" i="13"/>
  <c r="BJ14" i="13"/>
  <c r="BL13" i="13"/>
  <c r="BK13" i="13"/>
  <c r="BJ13" i="13"/>
  <c r="BL12" i="13"/>
  <c r="BK12" i="13"/>
  <c r="BJ12" i="13"/>
  <c r="BL11" i="13"/>
  <c r="BK11" i="13"/>
  <c r="BJ11" i="13"/>
  <c r="BL10" i="13"/>
  <c r="BK10" i="13"/>
  <c r="BJ10" i="13"/>
  <c r="BL9" i="13"/>
  <c r="BK9" i="13"/>
  <c r="BJ9" i="13"/>
  <c r="BL8" i="13"/>
  <c r="BK8" i="13"/>
  <c r="BJ8" i="13"/>
  <c r="BL7" i="13"/>
  <c r="BK7" i="13"/>
  <c r="BJ7" i="13"/>
  <c r="BL6" i="13"/>
  <c r="BK6" i="13"/>
  <c r="BJ6" i="13"/>
  <c r="BL5" i="13"/>
  <c r="BK5" i="13"/>
  <c r="BJ5" i="13"/>
  <c r="BL4" i="13"/>
  <c r="BK4" i="13"/>
  <c r="BJ4" i="13"/>
  <c r="BL3" i="13"/>
  <c r="BK3" i="13"/>
  <c r="BJ3" i="13"/>
  <c r="BL2" i="13"/>
  <c r="BK2" i="13"/>
  <c r="BJ2" i="13"/>
  <c r="BL211" i="13"/>
  <c r="BK211" i="13"/>
  <c r="BJ211" i="13"/>
  <c r="BL210" i="13"/>
  <c r="BK210" i="13"/>
  <c r="BJ210" i="13"/>
  <c r="BL209" i="13"/>
  <c r="BK209" i="13"/>
  <c r="BJ209" i="13"/>
  <c r="BL208" i="13"/>
  <c r="BK208" i="13"/>
  <c r="BJ208" i="13"/>
  <c r="BL207" i="13"/>
  <c r="BK207" i="13"/>
  <c r="BJ207" i="13"/>
  <c r="BL206" i="13"/>
  <c r="BK206" i="13"/>
  <c r="BJ206" i="13"/>
  <c r="BL205" i="13"/>
  <c r="BK205" i="13"/>
  <c r="BJ205" i="13"/>
  <c r="BL204" i="13"/>
  <c r="BK204" i="13"/>
  <c r="BJ204" i="13"/>
  <c r="BL203" i="13"/>
  <c r="BK203" i="13"/>
  <c r="BJ203" i="13"/>
  <c r="AF212" i="13"/>
  <c r="AC212" i="13"/>
  <c r="BE212" i="13"/>
  <c r="AF199" i="13"/>
  <c r="AC199" i="13"/>
  <c r="BE199" i="13"/>
  <c r="AL198" i="13"/>
  <c r="AF198" i="13"/>
  <c r="AF196" i="13"/>
  <c r="AC196" i="13"/>
  <c r="BE196" i="13"/>
  <c r="AF195" i="13"/>
  <c r="AC195" i="13"/>
  <c r="BE195" i="13"/>
  <c r="AF194" i="13"/>
  <c r="AC194" i="13"/>
  <c r="BE194" i="13"/>
  <c r="AL193" i="13"/>
  <c r="AF193" i="13"/>
  <c r="BH193" i="13"/>
  <c r="AF192" i="13"/>
  <c r="AC192" i="13"/>
  <c r="BE192" i="13"/>
  <c r="AX191" i="13"/>
  <c r="AR191" i="13"/>
  <c r="AL191" i="13"/>
  <c r="AF191" i="13"/>
  <c r="AL190" i="13"/>
  <c r="AF190" i="13"/>
  <c r="AL189" i="13"/>
  <c r="AF189" i="13"/>
  <c r="AL188" i="13"/>
  <c r="AF188" i="13"/>
  <c r="AR187" i="13"/>
  <c r="AL187" i="13"/>
  <c r="AF187" i="13"/>
  <c r="BH187" i="13"/>
  <c r="AL186" i="13"/>
  <c r="AF186" i="13"/>
  <c r="AF185" i="13"/>
  <c r="AC185" i="13"/>
  <c r="BE185" i="13"/>
  <c r="AL184" i="13"/>
  <c r="AF184" i="13"/>
  <c r="AF183" i="13"/>
  <c r="AC183" i="13"/>
  <c r="BE183" i="13"/>
  <c r="AR182" i="13"/>
  <c r="AL182" i="13"/>
  <c r="AF182" i="13"/>
  <c r="AF181" i="13"/>
  <c r="AC181" i="13"/>
  <c r="BE181" i="13"/>
  <c r="AR180" i="13"/>
  <c r="AL180" i="13"/>
  <c r="AF180" i="13"/>
  <c r="AR179" i="13"/>
  <c r="AL179" i="13"/>
  <c r="AF179" i="13"/>
  <c r="AL178" i="13"/>
  <c r="AF178" i="13"/>
  <c r="AF176" i="13"/>
  <c r="AC176" i="13"/>
  <c r="BE176" i="13"/>
  <c r="AF175" i="13"/>
  <c r="AC175" i="13"/>
  <c r="BE175" i="13"/>
  <c r="AL174" i="13"/>
  <c r="AF174" i="13"/>
  <c r="BH174" i="13"/>
  <c r="AF177" i="13"/>
  <c r="AR177" i="13"/>
  <c r="AL177" i="13"/>
  <c r="AL172" i="13"/>
  <c r="AF172" i="13"/>
  <c r="AL171" i="13"/>
  <c r="AF171" i="13"/>
  <c r="AF170" i="13"/>
  <c r="AC170" i="13"/>
  <c r="BE170" i="13"/>
  <c r="AF169" i="13"/>
  <c r="AC169" i="13"/>
  <c r="BE169" i="13"/>
  <c r="AL168" i="13"/>
  <c r="AF168" i="13"/>
  <c r="AL167" i="13"/>
  <c r="AF167" i="13"/>
  <c r="AX166" i="13"/>
  <c r="AR166" i="13"/>
  <c r="AL166" i="13"/>
  <c r="AF166" i="13"/>
  <c r="AR165" i="13"/>
  <c r="AL165" i="13"/>
  <c r="AF165" i="13"/>
  <c r="AF164" i="13"/>
  <c r="AC164" i="13"/>
  <c r="BE164" i="13"/>
  <c r="AF163" i="13"/>
  <c r="AC163" i="13"/>
  <c r="BE163" i="13"/>
  <c r="AF162" i="13"/>
  <c r="AC162" i="13"/>
  <c r="BE162" i="13"/>
  <c r="AF161" i="13"/>
  <c r="AC161" i="13"/>
  <c r="BE161" i="13"/>
  <c r="AR160" i="13"/>
  <c r="AL160" i="13"/>
  <c r="AF160" i="13"/>
  <c r="AF159" i="13"/>
  <c r="AC159" i="13"/>
  <c r="BE159" i="13"/>
  <c r="AF158" i="13"/>
  <c r="AC158" i="13"/>
  <c r="BE158" i="13"/>
  <c r="AF157" i="13"/>
  <c r="AC157" i="13"/>
  <c r="BE157" i="13"/>
  <c r="AF156" i="13"/>
  <c r="AC156" i="13"/>
  <c r="BE156" i="13"/>
  <c r="AF155" i="13"/>
  <c r="AC155" i="13"/>
  <c r="BE155" i="13"/>
  <c r="AL154" i="13"/>
  <c r="AF154" i="13"/>
  <c r="AF153" i="13"/>
  <c r="AC153" i="13"/>
  <c r="BE153" i="13"/>
  <c r="AL152" i="13"/>
  <c r="AF152" i="13"/>
  <c r="AL151" i="13"/>
  <c r="AF151" i="13"/>
  <c r="AX150" i="13"/>
  <c r="AR150" i="13"/>
  <c r="AL150" i="13"/>
  <c r="AF150" i="13"/>
  <c r="AL149" i="13"/>
  <c r="AF149" i="13"/>
  <c r="BH149" i="13"/>
  <c r="AF148" i="13"/>
  <c r="AC148" i="13"/>
  <c r="BE148" i="13"/>
  <c r="AR147" i="13"/>
  <c r="AL147" i="13"/>
  <c r="AF147" i="13"/>
  <c r="AF146" i="13"/>
  <c r="AC146" i="13"/>
  <c r="BE146" i="13"/>
  <c r="AF145" i="13"/>
  <c r="AC145" i="13"/>
  <c r="BE145" i="13"/>
  <c r="AL144" i="13"/>
  <c r="AF144" i="13"/>
  <c r="AR143" i="13"/>
  <c r="AL143" i="13"/>
  <c r="AF143" i="13"/>
  <c r="AF142" i="13"/>
  <c r="AC142" i="13"/>
  <c r="BE142" i="13"/>
  <c r="AL141" i="13"/>
  <c r="AF141" i="13"/>
  <c r="BH141" i="13"/>
  <c r="AL140" i="13"/>
  <c r="AF140" i="13"/>
  <c r="AL139" i="13"/>
  <c r="AF139" i="13"/>
  <c r="AF138" i="13"/>
  <c r="AC138" i="13"/>
  <c r="BE138" i="13"/>
  <c r="AL137" i="13"/>
  <c r="AF137" i="13"/>
  <c r="AF136" i="13"/>
  <c r="AC136" i="13"/>
  <c r="BE136" i="13"/>
  <c r="AL135" i="13"/>
  <c r="AF135" i="13"/>
  <c r="BH135" i="13"/>
  <c r="AF134" i="13"/>
  <c r="AC134" i="13"/>
  <c r="BE134" i="13"/>
  <c r="AL133" i="13"/>
  <c r="AF133" i="13"/>
  <c r="AX132" i="13"/>
  <c r="AR132" i="13"/>
  <c r="AL132" i="13"/>
  <c r="AF132" i="13"/>
  <c r="AL131" i="13"/>
  <c r="AF131" i="13"/>
  <c r="AR130" i="13"/>
  <c r="AL130" i="13"/>
  <c r="AF130" i="13"/>
  <c r="BH130" i="13"/>
  <c r="AF129" i="13"/>
  <c r="AC129" i="13"/>
  <c r="BE129" i="13"/>
  <c r="AF128" i="13"/>
  <c r="AC128" i="13"/>
  <c r="BE128" i="13"/>
  <c r="AF127" i="13"/>
  <c r="AC127" i="13"/>
  <c r="BE127" i="13"/>
  <c r="AF126" i="13"/>
  <c r="AC126" i="13"/>
  <c r="BE126" i="13"/>
  <c r="AL125" i="13"/>
  <c r="AF125" i="13"/>
  <c r="AL124" i="13"/>
  <c r="AF124" i="13"/>
  <c r="AF123" i="13"/>
  <c r="AC123" i="13"/>
  <c r="BE123" i="13"/>
  <c r="AF122" i="13"/>
  <c r="AC122" i="13"/>
  <c r="BE122" i="13"/>
  <c r="AF121" i="13"/>
  <c r="AC121" i="13"/>
  <c r="BE121" i="13"/>
  <c r="AL120" i="13"/>
  <c r="AF120" i="13"/>
  <c r="AF119" i="13"/>
  <c r="AC119" i="13"/>
  <c r="BE119" i="13"/>
  <c r="AF118" i="13"/>
  <c r="AC118" i="13"/>
  <c r="BE118" i="13"/>
  <c r="AF117" i="13"/>
  <c r="AC117" i="13"/>
  <c r="BE117" i="13"/>
  <c r="AF116" i="13"/>
  <c r="AC116" i="13"/>
  <c r="BE116" i="13"/>
  <c r="AF115" i="13"/>
  <c r="AC115" i="13"/>
  <c r="BE115" i="13"/>
  <c r="AL114" i="13"/>
  <c r="AF114" i="13"/>
  <c r="AF112" i="13"/>
  <c r="AC112" i="13"/>
  <c r="BE112" i="13"/>
  <c r="AL111" i="13"/>
  <c r="AF111" i="13"/>
  <c r="AF110" i="13"/>
  <c r="AC110" i="13"/>
  <c r="BE110" i="13"/>
  <c r="AL109" i="13"/>
  <c r="AF109" i="13"/>
  <c r="AL107" i="13"/>
  <c r="AF107" i="13"/>
  <c r="AF106" i="13"/>
  <c r="AC106" i="13"/>
  <c r="BE106" i="13"/>
  <c r="AL105" i="13"/>
  <c r="AF105" i="13"/>
  <c r="BH105" i="13"/>
  <c r="AF104" i="13"/>
  <c r="AC104" i="13"/>
  <c r="BE104" i="13"/>
  <c r="AF103" i="13"/>
  <c r="AC103" i="13"/>
  <c r="BE103" i="13"/>
  <c r="AF101" i="13"/>
  <c r="AC101" i="13"/>
  <c r="BE101" i="13"/>
  <c r="AF100" i="13"/>
  <c r="AC100" i="13"/>
  <c r="BE100" i="13"/>
  <c r="AF98" i="13"/>
  <c r="AC98" i="13"/>
  <c r="BE98" i="13"/>
  <c r="AF97" i="13"/>
  <c r="AC97" i="13"/>
  <c r="BE97" i="13"/>
  <c r="AF96" i="13"/>
  <c r="AC96" i="13"/>
  <c r="BE96" i="13"/>
  <c r="AF95" i="13"/>
  <c r="AC95" i="13"/>
  <c r="BE95" i="13"/>
  <c r="AF94" i="13"/>
  <c r="AC94" i="13"/>
  <c r="BE94" i="13"/>
  <c r="AF93" i="13"/>
  <c r="AC93" i="13"/>
  <c r="BE93" i="13"/>
  <c r="AX91" i="13"/>
  <c r="AR91" i="13"/>
  <c r="AL91" i="13"/>
  <c r="AF91" i="13"/>
  <c r="AL90" i="13"/>
  <c r="AF90" i="13"/>
  <c r="AC90" i="13"/>
  <c r="BE90" i="13"/>
  <c r="AL89" i="13"/>
  <c r="AF89" i="13"/>
  <c r="AL88" i="13"/>
  <c r="AF88" i="13"/>
  <c r="AF87" i="13"/>
  <c r="AC87" i="13"/>
  <c r="BE87" i="13"/>
  <c r="AF86" i="13"/>
  <c r="AC86" i="13"/>
  <c r="BE86" i="13"/>
  <c r="AF85" i="13"/>
  <c r="AC85" i="13"/>
  <c r="BE85" i="13"/>
  <c r="AL84" i="13"/>
  <c r="AF84" i="13"/>
  <c r="AF82" i="13"/>
  <c r="AC82" i="13"/>
  <c r="BE82" i="13"/>
  <c r="AF80" i="13"/>
  <c r="AC80" i="13"/>
  <c r="BE80" i="13"/>
  <c r="AF79" i="13"/>
  <c r="AC79" i="13"/>
  <c r="BE79" i="13"/>
  <c r="AF83" i="13"/>
  <c r="AC83" i="13"/>
  <c r="BE83" i="13"/>
  <c r="AL78" i="13"/>
  <c r="AF78" i="13"/>
  <c r="AF77" i="13"/>
  <c r="AC77" i="13"/>
  <c r="BE77" i="13"/>
  <c r="AF76" i="13"/>
  <c r="AC76" i="13"/>
  <c r="BE76" i="13"/>
  <c r="AF75" i="13"/>
  <c r="AC75" i="13"/>
  <c r="BE75" i="13"/>
  <c r="AF74" i="13"/>
  <c r="AC74" i="13"/>
  <c r="BE74" i="13"/>
  <c r="AF73" i="13"/>
  <c r="AC73" i="13"/>
  <c r="BE73" i="13"/>
  <c r="AF72" i="13"/>
  <c r="AC72" i="13"/>
  <c r="BE72" i="13"/>
  <c r="AF71" i="13"/>
  <c r="AC71" i="13"/>
  <c r="BE71" i="13"/>
  <c r="AF70" i="13"/>
  <c r="AC70" i="13"/>
  <c r="BE70" i="13"/>
  <c r="AL69" i="13"/>
  <c r="AF69" i="13"/>
  <c r="AF68" i="13"/>
  <c r="AC68" i="13"/>
  <c r="BE68" i="13"/>
  <c r="AF66" i="13"/>
  <c r="AC66" i="13"/>
  <c r="BE66" i="13"/>
  <c r="AF65" i="13"/>
  <c r="AC65" i="13"/>
  <c r="BE65" i="13"/>
  <c r="AX64" i="13"/>
  <c r="AR64" i="13"/>
  <c r="AL64" i="13"/>
  <c r="AF64" i="13"/>
  <c r="BH64" i="13"/>
  <c r="AF63" i="13"/>
  <c r="AC63" i="13"/>
  <c r="BE63" i="13"/>
  <c r="AX62" i="13"/>
  <c r="AR62" i="13"/>
  <c r="AL62" i="13"/>
  <c r="AF62" i="13"/>
  <c r="AF61" i="13"/>
  <c r="AC61" i="13"/>
  <c r="BE61" i="13"/>
  <c r="AF60" i="13"/>
  <c r="AC60" i="13"/>
  <c r="BE60" i="13"/>
  <c r="AF59" i="13"/>
  <c r="AC59" i="13"/>
  <c r="BE59" i="13"/>
  <c r="AF58" i="13"/>
  <c r="AC58" i="13"/>
  <c r="BE58" i="13"/>
  <c r="AR57" i="13"/>
  <c r="AL57" i="13"/>
  <c r="AF57" i="13"/>
  <c r="BH57" i="13"/>
  <c r="AL56" i="13"/>
  <c r="AF56" i="13"/>
  <c r="AF55" i="13"/>
  <c r="AC55" i="13"/>
  <c r="BE55" i="13"/>
  <c r="AF54" i="13"/>
  <c r="AC54" i="13"/>
  <c r="BE54" i="13"/>
  <c r="AF53" i="13"/>
  <c r="AC53" i="13"/>
  <c r="BE53" i="13"/>
  <c r="AF52" i="13"/>
  <c r="AC52" i="13"/>
  <c r="BE52" i="13"/>
  <c r="AF51" i="13"/>
  <c r="AC51" i="13"/>
  <c r="BE51" i="13"/>
  <c r="AL50" i="13"/>
  <c r="AF50" i="13"/>
  <c r="AF49" i="13"/>
  <c r="AC49" i="13"/>
  <c r="BE49" i="13"/>
  <c r="AF48" i="13"/>
  <c r="AC48" i="13"/>
  <c r="BE48" i="13"/>
  <c r="AF47" i="13"/>
  <c r="AC47" i="13"/>
  <c r="BE47" i="13"/>
  <c r="AF46" i="13"/>
  <c r="AC46" i="13"/>
  <c r="BE46" i="13"/>
  <c r="AF45" i="13"/>
  <c r="AC45" i="13"/>
  <c r="BE45" i="13"/>
  <c r="AF44" i="13"/>
  <c r="AC44" i="13"/>
  <c r="BE44" i="13"/>
  <c r="AF43" i="13"/>
  <c r="AC43" i="13"/>
  <c r="BE43" i="13"/>
  <c r="AF42" i="13"/>
  <c r="AC42" i="13"/>
  <c r="BE42" i="13"/>
  <c r="AF41" i="13"/>
  <c r="AC41" i="13"/>
  <c r="BE41" i="13"/>
  <c r="AF40" i="13"/>
  <c r="AC40" i="13"/>
  <c r="BE40" i="13"/>
  <c r="AL39" i="13"/>
  <c r="AF39" i="13"/>
  <c r="AF38" i="13"/>
  <c r="AC38" i="13"/>
  <c r="BE38" i="13"/>
  <c r="AF37" i="13"/>
  <c r="AC37" i="13"/>
  <c r="BE37" i="13"/>
  <c r="AL36" i="13"/>
  <c r="AF36" i="13"/>
  <c r="AL35" i="13"/>
  <c r="AF35" i="13"/>
  <c r="AF34" i="13"/>
  <c r="AC34" i="13"/>
  <c r="BE34" i="13"/>
  <c r="AF33" i="13"/>
  <c r="AC33" i="13"/>
  <c r="BE33" i="13"/>
  <c r="AF32" i="13"/>
  <c r="AC32" i="13"/>
  <c r="BE32" i="13"/>
  <c r="AL31" i="13"/>
  <c r="AF31" i="13"/>
  <c r="AF30" i="13"/>
  <c r="AC30" i="13"/>
  <c r="BE30" i="13"/>
  <c r="AL29" i="13"/>
  <c r="AF29" i="13"/>
  <c r="AF28" i="13"/>
  <c r="AC28" i="13"/>
  <c r="BE28" i="13"/>
  <c r="AF27" i="13"/>
  <c r="AC27" i="13"/>
  <c r="BE27" i="13"/>
  <c r="AF26" i="13"/>
  <c r="AC26" i="13"/>
  <c r="BE26" i="13"/>
  <c r="AF25" i="13"/>
  <c r="AC25" i="13"/>
  <c r="BE25" i="13"/>
  <c r="AF24" i="13"/>
  <c r="AC24" i="13"/>
  <c r="BE24" i="13"/>
  <c r="AF23" i="13"/>
  <c r="AC23" i="13"/>
  <c r="BE23" i="13"/>
  <c r="AL22" i="13"/>
  <c r="AF22" i="13"/>
  <c r="AL21" i="13"/>
  <c r="AF21" i="13"/>
  <c r="AL20" i="13"/>
  <c r="AF20" i="13"/>
  <c r="AF19" i="13"/>
  <c r="AC19" i="13"/>
  <c r="BE19" i="13"/>
  <c r="AL18" i="13"/>
  <c r="AF18" i="13"/>
  <c r="AF17" i="13"/>
  <c r="AC17" i="13"/>
  <c r="BE17" i="13"/>
  <c r="AX16" i="13"/>
  <c r="AR16" i="13"/>
  <c r="AL16" i="13"/>
  <c r="AF16" i="13"/>
  <c r="AL15" i="13"/>
  <c r="AF15" i="13"/>
  <c r="AF14" i="13"/>
  <c r="AC14" i="13"/>
  <c r="BE14" i="13"/>
  <c r="AX13" i="13"/>
  <c r="AR13" i="13"/>
  <c r="AL13" i="13"/>
  <c r="AF13" i="13"/>
  <c r="AX12" i="13"/>
  <c r="AR12" i="13"/>
  <c r="AL12" i="13"/>
  <c r="AF12" i="13"/>
  <c r="AL11" i="13"/>
  <c r="AF11" i="13"/>
  <c r="AF10" i="13"/>
  <c r="AC10" i="13"/>
  <c r="BE10" i="13"/>
  <c r="AL9" i="13"/>
  <c r="AF9" i="13"/>
  <c r="AF8" i="13"/>
  <c r="AC8" i="13"/>
  <c r="BE8" i="13"/>
  <c r="AF7" i="13"/>
  <c r="AC7" i="13"/>
  <c r="BE7" i="13"/>
  <c r="AL6" i="13"/>
  <c r="AF6" i="13"/>
  <c r="AL5" i="13"/>
  <c r="AF5" i="13"/>
  <c r="AF4" i="13"/>
  <c r="AC4" i="13"/>
  <c r="BE4" i="13"/>
  <c r="AF3" i="13"/>
  <c r="AC3" i="13"/>
  <c r="BE3" i="13"/>
  <c r="AL2" i="13"/>
  <c r="AF2" i="13"/>
  <c r="AF211" i="13"/>
  <c r="AC211" i="13"/>
  <c r="BE211" i="13"/>
  <c r="AF210" i="13"/>
  <c r="AC210" i="13"/>
  <c r="BE210" i="13"/>
  <c r="AF209" i="13"/>
  <c r="AC209" i="13"/>
  <c r="BE209" i="13"/>
  <c r="AF208" i="13"/>
  <c r="AC208" i="13"/>
  <c r="BE208" i="13"/>
  <c r="AF207" i="13"/>
  <c r="AC207" i="13"/>
  <c r="BE207" i="13"/>
  <c r="AL206" i="13"/>
  <c r="AF206" i="13"/>
  <c r="AL205" i="13"/>
  <c r="AF205" i="13"/>
  <c r="AF204" i="13"/>
  <c r="AC204" i="13"/>
  <c r="BE204" i="13"/>
  <c r="AL203" i="13"/>
  <c r="AF203" i="13"/>
  <c r="T212" i="13"/>
  <c r="X212" i="13"/>
  <c r="T199" i="13"/>
  <c r="Z199" i="13"/>
  <c r="T198" i="13"/>
  <c r="Z198" i="13"/>
  <c r="T196" i="13"/>
  <c r="Z196" i="13"/>
  <c r="T195" i="13"/>
  <c r="Z195" i="13"/>
  <c r="T194" i="13"/>
  <c r="Y194" i="13"/>
  <c r="T193" i="13"/>
  <c r="X193" i="13"/>
  <c r="T192" i="13"/>
  <c r="Z192" i="13"/>
  <c r="T191" i="13"/>
  <c r="Z191" i="13"/>
  <c r="T190" i="13"/>
  <c r="Y190" i="13"/>
  <c r="T189" i="13"/>
  <c r="X189" i="13"/>
  <c r="T188" i="13"/>
  <c r="Z188" i="13"/>
  <c r="T187" i="13"/>
  <c r="Z187" i="13"/>
  <c r="T186" i="13"/>
  <c r="Z186" i="13"/>
  <c r="T185" i="13"/>
  <c r="X185" i="13"/>
  <c r="T184" i="13"/>
  <c r="Z184" i="13"/>
  <c r="T183" i="13"/>
  <c r="Z183" i="13"/>
  <c r="T182" i="13"/>
  <c r="X182" i="13"/>
  <c r="T181" i="13"/>
  <c r="X181" i="13"/>
  <c r="T180" i="13"/>
  <c r="Z180" i="13"/>
  <c r="T179" i="13"/>
  <c r="Z179" i="13"/>
  <c r="T178" i="13"/>
  <c r="Y178" i="13"/>
  <c r="T177" i="13"/>
  <c r="X177" i="13"/>
  <c r="T176" i="13"/>
  <c r="Z176" i="13"/>
  <c r="T175" i="13"/>
  <c r="Z175" i="13"/>
  <c r="T174" i="13"/>
  <c r="Z174" i="13"/>
  <c r="T172" i="13"/>
  <c r="Z172" i="13"/>
  <c r="T171" i="13"/>
  <c r="X171" i="13"/>
  <c r="T170" i="13"/>
  <c r="Z170" i="13"/>
  <c r="T169" i="13"/>
  <c r="Z169" i="13"/>
  <c r="T168" i="13"/>
  <c r="Y168" i="13"/>
  <c r="T167" i="13"/>
  <c r="X167" i="13"/>
  <c r="T166" i="13"/>
  <c r="Z166" i="13"/>
  <c r="T165" i="13"/>
  <c r="Z165" i="13"/>
  <c r="T164" i="13"/>
  <c r="Z164" i="13"/>
  <c r="T163" i="13"/>
  <c r="X163" i="13"/>
  <c r="T162" i="13"/>
  <c r="Z162" i="13"/>
  <c r="T161" i="13"/>
  <c r="Z161" i="13"/>
  <c r="T160" i="13"/>
  <c r="X160" i="13"/>
  <c r="T159" i="13"/>
  <c r="X159" i="13"/>
  <c r="T158" i="13"/>
  <c r="Z158" i="13"/>
  <c r="T157" i="13"/>
  <c r="Z157" i="13"/>
  <c r="T156" i="13"/>
  <c r="Y156" i="13"/>
  <c r="T155" i="13"/>
  <c r="X155" i="13"/>
  <c r="T154" i="13"/>
  <c r="Z154" i="13"/>
  <c r="T153" i="13"/>
  <c r="Z153" i="13"/>
  <c r="T152" i="13"/>
  <c r="Z152" i="13"/>
  <c r="T151" i="13"/>
  <c r="X151" i="13"/>
  <c r="T150" i="13"/>
  <c r="Z150" i="13"/>
  <c r="T149" i="13"/>
  <c r="Z149" i="13"/>
  <c r="T148" i="13"/>
  <c r="Z148" i="13"/>
  <c r="T147" i="13"/>
  <c r="X147" i="13"/>
  <c r="T146" i="13"/>
  <c r="Z146" i="13"/>
  <c r="T145" i="13"/>
  <c r="Z145" i="13"/>
  <c r="T144" i="13"/>
  <c r="Y144" i="13"/>
  <c r="T143" i="13"/>
  <c r="X143" i="13"/>
  <c r="T142" i="13"/>
  <c r="Z142" i="13"/>
  <c r="T141" i="13"/>
  <c r="Z141" i="13"/>
  <c r="T140" i="13"/>
  <c r="Z140" i="13"/>
  <c r="T139" i="13"/>
  <c r="X139" i="13"/>
  <c r="T138" i="13"/>
  <c r="Z138" i="13"/>
  <c r="T137" i="13"/>
  <c r="Y137" i="13"/>
  <c r="T136" i="13"/>
  <c r="Z136" i="13"/>
  <c r="T135" i="13"/>
  <c r="X135" i="13"/>
  <c r="T134" i="13"/>
  <c r="Z134" i="13"/>
  <c r="T133" i="13"/>
  <c r="Z133" i="13"/>
  <c r="T132" i="13"/>
  <c r="Y132" i="13"/>
  <c r="T131" i="13"/>
  <c r="X131" i="13"/>
  <c r="T130" i="13"/>
  <c r="Z130" i="13"/>
  <c r="T129" i="13"/>
  <c r="Z129" i="13"/>
  <c r="T128" i="13"/>
  <c r="Z128" i="13"/>
  <c r="T127" i="13"/>
  <c r="X127" i="13"/>
  <c r="T126" i="13"/>
  <c r="Z126" i="13"/>
  <c r="T125" i="13"/>
  <c r="Z125" i="13"/>
  <c r="T124" i="13"/>
  <c r="Z124" i="13"/>
  <c r="T123" i="13"/>
  <c r="X123" i="13"/>
  <c r="T122" i="13"/>
  <c r="Z122" i="13"/>
  <c r="T121" i="13"/>
  <c r="Z121" i="13"/>
  <c r="T120" i="13"/>
  <c r="Y120" i="13"/>
  <c r="T119" i="13"/>
  <c r="X119" i="13"/>
  <c r="T118" i="13"/>
  <c r="Z118" i="13"/>
  <c r="T117" i="13"/>
  <c r="Z117" i="13"/>
  <c r="T116" i="13"/>
  <c r="Z116" i="13"/>
  <c r="T115" i="13"/>
  <c r="X115" i="13"/>
  <c r="T114" i="13"/>
  <c r="Z114" i="13"/>
  <c r="T112" i="13"/>
  <c r="X112" i="13"/>
  <c r="T111" i="13"/>
  <c r="Z111" i="13"/>
  <c r="T110" i="13"/>
  <c r="Z110" i="13"/>
  <c r="T109" i="13"/>
  <c r="Y109" i="13"/>
  <c r="T107" i="13"/>
  <c r="Z107" i="13"/>
  <c r="T106" i="13"/>
  <c r="Z106" i="13"/>
  <c r="T105" i="13"/>
  <c r="X105" i="13"/>
  <c r="T104" i="13"/>
  <c r="Z104" i="13"/>
  <c r="T103" i="13"/>
  <c r="Z103" i="13"/>
  <c r="T101" i="13"/>
  <c r="Z101" i="13"/>
  <c r="T100" i="13"/>
  <c r="Z100" i="13"/>
  <c r="T98" i="13"/>
  <c r="Z98" i="13"/>
  <c r="T97" i="13"/>
  <c r="Z97" i="13"/>
  <c r="T96" i="13"/>
  <c r="Y96" i="13"/>
  <c r="T95" i="13"/>
  <c r="X95" i="13"/>
  <c r="T94" i="13"/>
  <c r="Z94" i="13"/>
  <c r="T93" i="13"/>
  <c r="Z93" i="13"/>
  <c r="T91" i="13"/>
  <c r="Z91" i="13"/>
  <c r="T90" i="13"/>
  <c r="Z90" i="13"/>
  <c r="T89" i="13"/>
  <c r="Y89" i="13"/>
  <c r="T88" i="13"/>
  <c r="X88" i="13"/>
  <c r="T87" i="13"/>
  <c r="Z87" i="13"/>
  <c r="T86" i="13"/>
  <c r="Z86" i="13"/>
  <c r="T85" i="13"/>
  <c r="Y85" i="13"/>
  <c r="T84" i="13"/>
  <c r="X84" i="13"/>
  <c r="T83" i="13"/>
  <c r="Z83" i="13"/>
  <c r="T82" i="13"/>
  <c r="Y82" i="13"/>
  <c r="T80" i="13"/>
  <c r="Z80" i="13"/>
  <c r="T79" i="13"/>
  <c r="Y79" i="13"/>
  <c r="T78" i="13"/>
  <c r="X78" i="13"/>
  <c r="T77" i="13"/>
  <c r="Z77" i="13"/>
  <c r="T76" i="13"/>
  <c r="Z76" i="13"/>
  <c r="T75" i="13"/>
  <c r="Y75" i="13"/>
  <c r="T74" i="13"/>
  <c r="X74" i="13"/>
  <c r="T73" i="13"/>
  <c r="Z73" i="13"/>
  <c r="T72" i="13"/>
  <c r="Z72" i="13"/>
  <c r="T71" i="13"/>
  <c r="Z71" i="13"/>
  <c r="T70" i="13"/>
  <c r="X70" i="13"/>
  <c r="T69" i="13"/>
  <c r="Z69" i="13"/>
  <c r="T68" i="13"/>
  <c r="Z68" i="13"/>
  <c r="T66" i="13"/>
  <c r="Z66" i="13"/>
  <c r="T65" i="13"/>
  <c r="Z65" i="13"/>
  <c r="T64" i="13"/>
  <c r="Y64" i="13"/>
  <c r="T63" i="13"/>
  <c r="X63" i="13"/>
  <c r="T62" i="13"/>
  <c r="Z62" i="13"/>
  <c r="T61" i="13"/>
  <c r="Z61" i="13"/>
  <c r="T60" i="13"/>
  <c r="Z60" i="13"/>
  <c r="T59" i="13"/>
  <c r="X59" i="13"/>
  <c r="T58" i="13"/>
  <c r="Z58" i="13"/>
  <c r="T57" i="13"/>
  <c r="Z57" i="13"/>
  <c r="T56" i="13"/>
  <c r="Y56" i="13"/>
  <c r="T55" i="13"/>
  <c r="X55" i="13"/>
  <c r="T54" i="13"/>
  <c r="Z54" i="13"/>
  <c r="T53" i="13"/>
  <c r="Z53" i="13"/>
  <c r="T52" i="13"/>
  <c r="Y52" i="13"/>
  <c r="T51" i="13"/>
  <c r="X51" i="13"/>
  <c r="T50" i="13"/>
  <c r="Z50" i="13"/>
  <c r="T49" i="13"/>
  <c r="Z49" i="13"/>
  <c r="T48" i="13"/>
  <c r="Y48" i="13"/>
  <c r="T47" i="13"/>
  <c r="X47" i="13"/>
  <c r="T46" i="13"/>
  <c r="Z46" i="13"/>
  <c r="T45" i="13"/>
  <c r="Z45" i="13"/>
  <c r="T44" i="13"/>
  <c r="Y44" i="13"/>
  <c r="T43" i="13"/>
  <c r="X43" i="13"/>
  <c r="T42" i="13"/>
  <c r="Z42" i="13"/>
  <c r="T41" i="13"/>
  <c r="Z41" i="13"/>
  <c r="T40" i="13"/>
  <c r="Y40" i="13"/>
  <c r="T39" i="13"/>
  <c r="X39" i="13"/>
  <c r="T38" i="13"/>
  <c r="Z38" i="13"/>
  <c r="T37" i="13"/>
  <c r="Y37" i="13"/>
  <c r="T36" i="13"/>
  <c r="Z36" i="13"/>
  <c r="T35" i="13"/>
  <c r="X35" i="13"/>
  <c r="T34" i="13"/>
  <c r="Z34" i="13"/>
  <c r="T33" i="13"/>
  <c r="Z33" i="13"/>
  <c r="T32" i="13"/>
  <c r="Y32" i="13"/>
  <c r="T31" i="13"/>
  <c r="X31" i="13"/>
  <c r="T30" i="13"/>
  <c r="Z30" i="13"/>
  <c r="T29" i="13"/>
  <c r="Z29" i="13"/>
  <c r="T28" i="13"/>
  <c r="Y28" i="13"/>
  <c r="T27" i="13"/>
  <c r="X27" i="13"/>
  <c r="T26" i="13"/>
  <c r="Z26" i="13"/>
  <c r="T25" i="13"/>
  <c r="Z25" i="13"/>
  <c r="T24" i="13"/>
  <c r="Z24" i="13"/>
  <c r="T23" i="13"/>
  <c r="X23" i="13"/>
  <c r="T22" i="13"/>
  <c r="Z22" i="13"/>
  <c r="T21" i="13"/>
  <c r="Z21" i="13"/>
  <c r="T20" i="13"/>
  <c r="Y20" i="13"/>
  <c r="T19" i="13"/>
  <c r="X19" i="13"/>
  <c r="T18" i="13"/>
  <c r="Z18" i="13"/>
  <c r="T17" i="13"/>
  <c r="Z17" i="13"/>
  <c r="T16" i="13"/>
  <c r="Y16" i="13"/>
  <c r="T15" i="13"/>
  <c r="X15" i="13"/>
  <c r="T14" i="13"/>
  <c r="Z14" i="13"/>
  <c r="T13" i="13"/>
  <c r="X13" i="13"/>
  <c r="T12" i="13"/>
  <c r="Z12" i="13"/>
  <c r="T11" i="13"/>
  <c r="X11" i="13"/>
  <c r="T10" i="13"/>
  <c r="Z10" i="13"/>
  <c r="T9" i="13"/>
  <c r="Z9" i="13"/>
  <c r="T8" i="13"/>
  <c r="Y8" i="13"/>
  <c r="T7" i="13"/>
  <c r="X7" i="13"/>
  <c r="T6" i="13"/>
  <c r="Z6" i="13"/>
  <c r="T5" i="13"/>
  <c r="Z5" i="13"/>
  <c r="T4" i="13"/>
  <c r="Y4" i="13"/>
  <c r="T3" i="13"/>
  <c r="X3" i="13"/>
  <c r="T2" i="13"/>
  <c r="Z2" i="13"/>
  <c r="T211" i="13"/>
  <c r="Z211" i="13"/>
  <c r="T210" i="13"/>
  <c r="Y210" i="13"/>
  <c r="T209" i="13"/>
  <c r="X209" i="13"/>
  <c r="T208" i="13"/>
  <c r="Z208" i="13"/>
  <c r="T207" i="13"/>
  <c r="Z207" i="13"/>
  <c r="T206" i="13"/>
  <c r="Y206" i="13"/>
  <c r="T205" i="13"/>
  <c r="X205" i="13"/>
  <c r="T204" i="13"/>
  <c r="Z204" i="13"/>
  <c r="T203" i="13"/>
  <c r="Z203" i="13"/>
  <c r="CC191" i="12"/>
  <c r="CB191" i="12"/>
  <c r="CA191" i="12"/>
  <c r="CC166" i="12"/>
  <c r="CB166" i="12"/>
  <c r="CA166" i="12"/>
  <c r="CC150" i="12"/>
  <c r="CB150" i="12"/>
  <c r="CA150" i="12"/>
  <c r="CC132" i="12"/>
  <c r="CB132" i="12"/>
  <c r="CA132" i="12"/>
  <c r="CC91" i="12"/>
  <c r="CB91" i="12"/>
  <c r="CA91" i="12"/>
  <c r="CC64" i="12"/>
  <c r="CB64" i="12"/>
  <c r="CA64" i="12"/>
  <c r="CC62" i="12"/>
  <c r="CB62" i="12"/>
  <c r="CA62" i="12"/>
  <c r="CC16" i="12"/>
  <c r="CB16" i="12"/>
  <c r="CA16" i="12"/>
  <c r="CC13" i="12"/>
  <c r="CB13" i="12"/>
  <c r="CA13" i="12"/>
  <c r="CC12" i="12"/>
  <c r="CB12" i="12"/>
  <c r="CA12" i="12"/>
  <c r="BW191" i="12"/>
  <c r="BV191" i="12"/>
  <c r="BU191" i="12"/>
  <c r="BW187" i="12"/>
  <c r="BV187" i="12"/>
  <c r="BU187" i="12"/>
  <c r="BW182" i="12"/>
  <c r="BV182" i="12"/>
  <c r="BU182" i="12"/>
  <c r="BW180" i="12"/>
  <c r="BV180" i="12"/>
  <c r="BU180" i="12"/>
  <c r="BW179" i="12"/>
  <c r="BV179" i="12"/>
  <c r="BU179" i="12"/>
  <c r="BW177" i="12"/>
  <c r="BV177" i="12"/>
  <c r="BU177" i="12"/>
  <c r="BW166" i="12"/>
  <c r="BV166" i="12"/>
  <c r="BU166" i="12"/>
  <c r="BW165" i="12"/>
  <c r="BV165" i="12"/>
  <c r="BU165" i="12"/>
  <c r="BW160" i="12"/>
  <c r="BV160" i="12"/>
  <c r="BU160" i="12"/>
  <c r="BW150" i="12"/>
  <c r="BV150" i="12"/>
  <c r="BU150" i="12"/>
  <c r="BW147" i="12"/>
  <c r="BV147" i="12"/>
  <c r="BU147" i="12"/>
  <c r="BW143" i="12"/>
  <c r="BV143" i="12"/>
  <c r="BU143" i="12"/>
  <c r="BW132" i="12"/>
  <c r="BV132" i="12"/>
  <c r="BU132" i="12"/>
  <c r="BW130" i="12"/>
  <c r="BV130" i="12"/>
  <c r="BU130" i="12"/>
  <c r="BW91" i="12"/>
  <c r="BV91" i="12"/>
  <c r="BU91" i="12"/>
  <c r="BW64" i="12"/>
  <c r="BV64" i="12"/>
  <c r="BU64" i="12"/>
  <c r="BW62" i="12"/>
  <c r="BV62" i="12"/>
  <c r="BU62" i="12"/>
  <c r="BW57" i="12"/>
  <c r="BV57" i="12"/>
  <c r="BU57" i="12"/>
  <c r="BW16" i="12"/>
  <c r="BV16" i="12"/>
  <c r="BU16" i="12"/>
  <c r="BW13" i="12"/>
  <c r="BV13" i="12"/>
  <c r="BU13" i="12"/>
  <c r="BW12" i="12"/>
  <c r="BV12" i="12"/>
  <c r="BU12" i="12"/>
  <c r="BQ198" i="12"/>
  <c r="BP198" i="12"/>
  <c r="BO198" i="12"/>
  <c r="BQ193" i="12"/>
  <c r="BP193" i="12"/>
  <c r="BO193" i="12"/>
  <c r="BQ191" i="12"/>
  <c r="BP191" i="12"/>
  <c r="BO191" i="12"/>
  <c r="BQ190" i="12"/>
  <c r="BP190" i="12"/>
  <c r="BO190" i="12"/>
  <c r="BQ189" i="12"/>
  <c r="BP189" i="12"/>
  <c r="BO189" i="12"/>
  <c r="BQ188" i="12"/>
  <c r="BP188" i="12"/>
  <c r="BO188" i="12"/>
  <c r="BQ187" i="12"/>
  <c r="BP187" i="12"/>
  <c r="BO187" i="12"/>
  <c r="BQ186" i="12"/>
  <c r="BP186" i="12"/>
  <c r="BO186" i="12"/>
  <c r="BQ184" i="12"/>
  <c r="BP184" i="12"/>
  <c r="BO184" i="12"/>
  <c r="BQ182" i="12"/>
  <c r="BP182" i="12"/>
  <c r="BO182" i="12"/>
  <c r="BQ180" i="12"/>
  <c r="BP180" i="12"/>
  <c r="BO180" i="12"/>
  <c r="BQ179" i="12"/>
  <c r="BP179" i="12"/>
  <c r="BO179" i="12"/>
  <c r="BQ178" i="12"/>
  <c r="BP178" i="12"/>
  <c r="BO178" i="12"/>
  <c r="BQ177" i="12"/>
  <c r="BP177" i="12"/>
  <c r="BO177" i="12"/>
  <c r="BQ174" i="12"/>
  <c r="BP174" i="12"/>
  <c r="BO174" i="12"/>
  <c r="BQ172" i="12"/>
  <c r="BP172" i="12"/>
  <c r="BO172" i="12"/>
  <c r="BQ171" i="12"/>
  <c r="BP171" i="12"/>
  <c r="BO171" i="12"/>
  <c r="BQ168" i="12"/>
  <c r="BP168" i="12"/>
  <c r="BO168" i="12"/>
  <c r="BQ167" i="12"/>
  <c r="BP167" i="12"/>
  <c r="BO167" i="12"/>
  <c r="BQ166" i="12"/>
  <c r="BP166" i="12"/>
  <c r="BO166" i="12"/>
  <c r="BQ165" i="12"/>
  <c r="BP165" i="12"/>
  <c r="BO165" i="12"/>
  <c r="BQ160" i="12"/>
  <c r="BP160" i="12"/>
  <c r="BO160" i="12"/>
  <c r="BQ154" i="12"/>
  <c r="BP154" i="12"/>
  <c r="BO154" i="12"/>
  <c r="BQ152" i="12"/>
  <c r="BP152" i="12"/>
  <c r="BO152" i="12"/>
  <c r="BQ151" i="12"/>
  <c r="BP151" i="12"/>
  <c r="BO151" i="12"/>
  <c r="BQ150" i="12"/>
  <c r="BP150" i="12"/>
  <c r="BO150" i="12"/>
  <c r="BQ149" i="12"/>
  <c r="BP149" i="12"/>
  <c r="BO149" i="12"/>
  <c r="BQ147" i="12"/>
  <c r="BP147" i="12"/>
  <c r="BO147" i="12"/>
  <c r="BQ144" i="12"/>
  <c r="BP144" i="12"/>
  <c r="BO144" i="12"/>
  <c r="BQ143" i="12"/>
  <c r="BP143" i="12"/>
  <c r="BO143" i="12"/>
  <c r="BQ141" i="12"/>
  <c r="BP141" i="12"/>
  <c r="BO141" i="12"/>
  <c r="BQ140" i="12"/>
  <c r="BP140" i="12"/>
  <c r="BO140" i="12"/>
  <c r="BQ139" i="12"/>
  <c r="BP139" i="12"/>
  <c r="BO139" i="12"/>
  <c r="BQ137" i="12"/>
  <c r="BP137" i="12"/>
  <c r="BO137" i="12"/>
  <c r="BQ135" i="12"/>
  <c r="BP135" i="12"/>
  <c r="BO135" i="12"/>
  <c r="BQ133" i="12"/>
  <c r="BP133" i="12"/>
  <c r="BO133" i="12"/>
  <c r="BQ132" i="12"/>
  <c r="BP132" i="12"/>
  <c r="BO132" i="12"/>
  <c r="BQ131" i="12"/>
  <c r="BP131" i="12"/>
  <c r="BO131" i="12"/>
  <c r="BQ130" i="12"/>
  <c r="BP130" i="12"/>
  <c r="BO130" i="12"/>
  <c r="BQ125" i="12"/>
  <c r="BP125" i="12"/>
  <c r="BO125" i="12"/>
  <c r="BQ124" i="12"/>
  <c r="BP124" i="12"/>
  <c r="BO124" i="12"/>
  <c r="BQ120" i="12"/>
  <c r="BP120" i="12"/>
  <c r="BO120" i="12"/>
  <c r="BQ114" i="12"/>
  <c r="BP114" i="12"/>
  <c r="BO114" i="12"/>
  <c r="BQ111" i="12"/>
  <c r="BP111" i="12"/>
  <c r="BO111" i="12"/>
  <c r="BQ109" i="12"/>
  <c r="BP109" i="12"/>
  <c r="BO109" i="12"/>
  <c r="BQ107" i="12"/>
  <c r="BP107" i="12"/>
  <c r="BO107" i="12"/>
  <c r="BQ105" i="12"/>
  <c r="BP105" i="12"/>
  <c r="BO105" i="12"/>
  <c r="BQ91" i="12"/>
  <c r="BP91" i="12"/>
  <c r="BO91" i="12"/>
  <c r="BQ90" i="12"/>
  <c r="BP90" i="12"/>
  <c r="BO90" i="12"/>
  <c r="BQ89" i="12"/>
  <c r="BP89" i="12"/>
  <c r="BO89" i="12"/>
  <c r="BQ88" i="12"/>
  <c r="BP88" i="12"/>
  <c r="BO88" i="12"/>
  <c r="BQ84" i="12"/>
  <c r="BP84" i="12"/>
  <c r="BO84" i="12"/>
  <c r="BQ78" i="12"/>
  <c r="BP78" i="12"/>
  <c r="BO78" i="12"/>
  <c r="BQ69" i="12"/>
  <c r="BP69" i="12"/>
  <c r="BO69" i="12"/>
  <c r="BQ64" i="12"/>
  <c r="BP64" i="12"/>
  <c r="BO64" i="12"/>
  <c r="BQ62" i="12"/>
  <c r="BP62" i="12"/>
  <c r="BO62" i="12"/>
  <c r="BQ57" i="12"/>
  <c r="BP57" i="12"/>
  <c r="BO57" i="12"/>
  <c r="BQ56" i="12"/>
  <c r="BP56" i="12"/>
  <c r="BO56" i="12"/>
  <c r="BQ50" i="12"/>
  <c r="BP50" i="12"/>
  <c r="BO50" i="12"/>
  <c r="BQ39" i="12"/>
  <c r="BP39" i="12"/>
  <c r="BO39" i="12"/>
  <c r="BQ36" i="12"/>
  <c r="BP36" i="12"/>
  <c r="BO36" i="12"/>
  <c r="BQ35" i="12"/>
  <c r="BP35" i="12"/>
  <c r="BO35" i="12"/>
  <c r="BQ31" i="12"/>
  <c r="BP31" i="12"/>
  <c r="BO31" i="12"/>
  <c r="BQ29" i="12"/>
  <c r="BP29" i="12"/>
  <c r="BO29" i="12"/>
  <c r="BQ22" i="12"/>
  <c r="BP22" i="12"/>
  <c r="BO22" i="12"/>
  <c r="BQ21" i="12"/>
  <c r="BP21" i="12"/>
  <c r="BO21" i="12"/>
  <c r="BQ20" i="12"/>
  <c r="BP20" i="12"/>
  <c r="BO20" i="12"/>
  <c r="BQ18" i="12"/>
  <c r="BP18" i="12"/>
  <c r="BO18" i="12"/>
  <c r="BQ16" i="12"/>
  <c r="BP16" i="12"/>
  <c r="BO16" i="12"/>
  <c r="BQ15" i="12"/>
  <c r="BP15" i="12"/>
  <c r="BO15" i="12"/>
  <c r="BQ13" i="12"/>
  <c r="BP13" i="12"/>
  <c r="BO13" i="12"/>
  <c r="BQ12" i="12"/>
  <c r="BP12" i="12"/>
  <c r="BO12" i="12"/>
  <c r="BQ11" i="12"/>
  <c r="BP11" i="12"/>
  <c r="BO11" i="12"/>
  <c r="BQ9" i="12"/>
  <c r="BP9" i="12"/>
  <c r="BO9" i="12"/>
  <c r="BQ6" i="12"/>
  <c r="BP6" i="12"/>
  <c r="BO6" i="12"/>
  <c r="BQ5" i="12"/>
  <c r="BP5" i="12"/>
  <c r="BO5" i="12"/>
  <c r="BQ2" i="12"/>
  <c r="BP2" i="12"/>
  <c r="BO2" i="12"/>
  <c r="BQ206" i="12"/>
  <c r="BP206" i="12"/>
  <c r="BO206" i="12"/>
  <c r="BQ205" i="12"/>
  <c r="BP205" i="12"/>
  <c r="BO205" i="12"/>
  <c r="BQ203" i="12"/>
  <c r="BP203" i="12"/>
  <c r="BO203" i="12"/>
  <c r="BK212" i="12"/>
  <c r="BJ212" i="12"/>
  <c r="BI212" i="12"/>
  <c r="BK199" i="12"/>
  <c r="BJ199" i="12"/>
  <c r="BI199" i="12"/>
  <c r="BK198" i="12"/>
  <c r="BJ198" i="12"/>
  <c r="BI198" i="12"/>
  <c r="BK196" i="12"/>
  <c r="BJ196" i="12"/>
  <c r="BI196" i="12"/>
  <c r="BK195" i="12"/>
  <c r="BJ195" i="12"/>
  <c r="BI195" i="12"/>
  <c r="BK194" i="12"/>
  <c r="BJ194" i="12"/>
  <c r="BI194" i="12"/>
  <c r="BK193" i="12"/>
  <c r="BJ193" i="12"/>
  <c r="BI193" i="12"/>
  <c r="BK192" i="12"/>
  <c r="BJ192" i="12"/>
  <c r="BI192" i="12"/>
  <c r="BK191" i="12"/>
  <c r="BJ191" i="12"/>
  <c r="BI191" i="12"/>
  <c r="BK190" i="12"/>
  <c r="BJ190" i="12"/>
  <c r="BI190" i="12"/>
  <c r="BK189" i="12"/>
  <c r="BJ189" i="12"/>
  <c r="BI189" i="12"/>
  <c r="BK188" i="12"/>
  <c r="BJ188" i="12"/>
  <c r="BI188" i="12"/>
  <c r="BK187" i="12"/>
  <c r="BJ187" i="12"/>
  <c r="BI187" i="12"/>
  <c r="BK186" i="12"/>
  <c r="BJ186" i="12"/>
  <c r="BI186" i="12"/>
  <c r="BK185" i="12"/>
  <c r="BJ185" i="12"/>
  <c r="BI185" i="12"/>
  <c r="BK184" i="12"/>
  <c r="BJ184" i="12"/>
  <c r="BI184" i="12"/>
  <c r="BK183" i="12"/>
  <c r="BJ183" i="12"/>
  <c r="BI183" i="12"/>
  <c r="BK182" i="12"/>
  <c r="BJ182" i="12"/>
  <c r="BI182" i="12"/>
  <c r="BK181" i="12"/>
  <c r="BJ181" i="12"/>
  <c r="BI181" i="12"/>
  <c r="BK180" i="12"/>
  <c r="BJ180" i="12"/>
  <c r="BI180" i="12"/>
  <c r="BK179" i="12"/>
  <c r="BJ179" i="12"/>
  <c r="BI179" i="12"/>
  <c r="BK178" i="12"/>
  <c r="BJ178" i="12"/>
  <c r="BI178" i="12"/>
  <c r="BK177" i="12"/>
  <c r="BJ177" i="12"/>
  <c r="BI177" i="12"/>
  <c r="BK176" i="12"/>
  <c r="BJ176" i="12"/>
  <c r="BI176" i="12"/>
  <c r="BK175" i="12"/>
  <c r="BJ175" i="12"/>
  <c r="BI175" i="12"/>
  <c r="BK174" i="12"/>
  <c r="BJ174" i="12"/>
  <c r="BI174" i="12"/>
  <c r="BK172" i="12"/>
  <c r="BJ172" i="12"/>
  <c r="BI172" i="12"/>
  <c r="BK171" i="12"/>
  <c r="BJ171" i="12"/>
  <c r="BI171" i="12"/>
  <c r="BK170" i="12"/>
  <c r="BJ170" i="12"/>
  <c r="BI170" i="12"/>
  <c r="BK169" i="12"/>
  <c r="BJ169" i="12"/>
  <c r="BI169" i="12"/>
  <c r="BK168" i="12"/>
  <c r="BJ168" i="12"/>
  <c r="BI168" i="12"/>
  <c r="BK167" i="12"/>
  <c r="BJ167" i="12"/>
  <c r="BI167" i="12"/>
  <c r="BK166" i="12"/>
  <c r="BJ166" i="12"/>
  <c r="BI166" i="12"/>
  <c r="BK165" i="12"/>
  <c r="BJ165" i="12"/>
  <c r="BI165" i="12"/>
  <c r="BK164" i="12"/>
  <c r="BJ164" i="12"/>
  <c r="BI164" i="12"/>
  <c r="BK163" i="12"/>
  <c r="BJ163" i="12"/>
  <c r="BI163" i="12"/>
  <c r="BK162" i="12"/>
  <c r="BJ162" i="12"/>
  <c r="BI162" i="12"/>
  <c r="BK161" i="12"/>
  <c r="BJ161" i="12"/>
  <c r="BI161" i="12"/>
  <c r="BK160" i="12"/>
  <c r="BJ160" i="12"/>
  <c r="BI160" i="12"/>
  <c r="BK159" i="12"/>
  <c r="BJ159" i="12"/>
  <c r="BI159" i="12"/>
  <c r="BK158" i="12"/>
  <c r="BJ158" i="12"/>
  <c r="BI158" i="12"/>
  <c r="BK157" i="12"/>
  <c r="BJ157" i="12"/>
  <c r="BI157" i="12"/>
  <c r="BK156" i="12"/>
  <c r="BJ156" i="12"/>
  <c r="BI156" i="12"/>
  <c r="BK155" i="12"/>
  <c r="BJ155" i="12"/>
  <c r="BI155" i="12"/>
  <c r="BK154" i="12"/>
  <c r="BJ154" i="12"/>
  <c r="BI154" i="12"/>
  <c r="BK153" i="12"/>
  <c r="BJ153" i="12"/>
  <c r="BI153" i="12"/>
  <c r="BK152" i="12"/>
  <c r="BJ152" i="12"/>
  <c r="BI152" i="12"/>
  <c r="BK151" i="12"/>
  <c r="BJ151" i="12"/>
  <c r="BI151" i="12"/>
  <c r="BK150" i="12"/>
  <c r="BJ150" i="12"/>
  <c r="BI150" i="12"/>
  <c r="BK149" i="12"/>
  <c r="BJ149" i="12"/>
  <c r="BI149" i="12"/>
  <c r="BK148" i="12"/>
  <c r="BJ148" i="12"/>
  <c r="BI148" i="12"/>
  <c r="BK147" i="12"/>
  <c r="BJ147" i="12"/>
  <c r="BI147" i="12"/>
  <c r="BK146" i="12"/>
  <c r="BJ146" i="12"/>
  <c r="BI146" i="12"/>
  <c r="BK145" i="12"/>
  <c r="BJ145" i="12"/>
  <c r="BI145" i="12"/>
  <c r="BK144" i="12"/>
  <c r="BJ144" i="12"/>
  <c r="BI144" i="12"/>
  <c r="BK143" i="12"/>
  <c r="BJ143" i="12"/>
  <c r="BI143" i="12"/>
  <c r="BK142" i="12"/>
  <c r="BJ142" i="12"/>
  <c r="BI142" i="12"/>
  <c r="BK141" i="12"/>
  <c r="BJ141" i="12"/>
  <c r="BI141" i="12"/>
  <c r="BK140" i="12"/>
  <c r="BJ140" i="12"/>
  <c r="BI140" i="12"/>
  <c r="BK139" i="12"/>
  <c r="BJ139" i="12"/>
  <c r="BI139" i="12"/>
  <c r="BK138" i="12"/>
  <c r="BJ138" i="12"/>
  <c r="BI138" i="12"/>
  <c r="BK137" i="12"/>
  <c r="BJ137" i="12"/>
  <c r="BI137" i="12"/>
  <c r="BK136" i="12"/>
  <c r="BJ136" i="12"/>
  <c r="BI136" i="12"/>
  <c r="BK135" i="12"/>
  <c r="BJ135" i="12"/>
  <c r="BI135" i="12"/>
  <c r="BK134" i="12"/>
  <c r="BJ134" i="12"/>
  <c r="BI134" i="12"/>
  <c r="BK133" i="12"/>
  <c r="BJ133" i="12"/>
  <c r="BI133" i="12"/>
  <c r="BK132" i="12"/>
  <c r="BJ132" i="12"/>
  <c r="BI132" i="12"/>
  <c r="BK131" i="12"/>
  <c r="BJ131" i="12"/>
  <c r="BI131" i="12"/>
  <c r="BK130" i="12"/>
  <c r="BJ130" i="12"/>
  <c r="BI130" i="12"/>
  <c r="BK129" i="12"/>
  <c r="BJ129" i="12"/>
  <c r="BI129" i="12"/>
  <c r="BK128" i="12"/>
  <c r="BJ128" i="12"/>
  <c r="BI128" i="12"/>
  <c r="BK127" i="12"/>
  <c r="BJ127" i="12"/>
  <c r="BI127" i="12"/>
  <c r="BK126" i="12"/>
  <c r="BJ126" i="12"/>
  <c r="BI126" i="12"/>
  <c r="BK125" i="12"/>
  <c r="BJ125" i="12"/>
  <c r="BI125" i="12"/>
  <c r="BK124" i="12"/>
  <c r="BJ124" i="12"/>
  <c r="BI124" i="12"/>
  <c r="BK123" i="12"/>
  <c r="BJ123" i="12"/>
  <c r="BI123" i="12"/>
  <c r="BK122" i="12"/>
  <c r="BJ122" i="12"/>
  <c r="BI122" i="12"/>
  <c r="BK121" i="12"/>
  <c r="BJ121" i="12"/>
  <c r="BI121" i="12"/>
  <c r="BK120" i="12"/>
  <c r="BJ120" i="12"/>
  <c r="BI120" i="12"/>
  <c r="BK119" i="12"/>
  <c r="BJ119" i="12"/>
  <c r="BI119" i="12"/>
  <c r="BK118" i="12"/>
  <c r="BJ118" i="12"/>
  <c r="BI118" i="12"/>
  <c r="BK117" i="12"/>
  <c r="BJ117" i="12"/>
  <c r="BI117" i="12"/>
  <c r="BK116" i="12"/>
  <c r="BJ116" i="12"/>
  <c r="BI116" i="12"/>
  <c r="BK115" i="12"/>
  <c r="BJ115" i="12"/>
  <c r="BI115" i="12"/>
  <c r="BK114" i="12"/>
  <c r="BJ114" i="12"/>
  <c r="BI114" i="12"/>
  <c r="BK112" i="12"/>
  <c r="BJ112" i="12"/>
  <c r="BI112" i="12"/>
  <c r="BK111" i="12"/>
  <c r="BJ111" i="12"/>
  <c r="BI111" i="12"/>
  <c r="BK110" i="12"/>
  <c r="BJ110" i="12"/>
  <c r="BI110" i="12"/>
  <c r="BK109" i="12"/>
  <c r="BJ109" i="12"/>
  <c r="BI109" i="12"/>
  <c r="BK107" i="12"/>
  <c r="BJ107" i="12"/>
  <c r="BI107" i="12"/>
  <c r="BK106" i="12"/>
  <c r="BJ106" i="12"/>
  <c r="BI106" i="12"/>
  <c r="BK105" i="12"/>
  <c r="BJ105" i="12"/>
  <c r="BI105" i="12"/>
  <c r="BK104" i="12"/>
  <c r="BJ104" i="12"/>
  <c r="BI104" i="12"/>
  <c r="BK103" i="12"/>
  <c r="BJ103" i="12"/>
  <c r="BI103" i="12"/>
  <c r="BK101" i="12"/>
  <c r="BJ101" i="12"/>
  <c r="BI101" i="12"/>
  <c r="BK100" i="12"/>
  <c r="BJ100" i="12"/>
  <c r="BI100" i="12"/>
  <c r="BK98" i="12"/>
  <c r="BJ98" i="12"/>
  <c r="BI98" i="12"/>
  <c r="BK97" i="12"/>
  <c r="BJ97" i="12"/>
  <c r="BI97" i="12"/>
  <c r="BK96" i="12"/>
  <c r="BJ96" i="12"/>
  <c r="BI96" i="12"/>
  <c r="BK95" i="12"/>
  <c r="BJ95" i="12"/>
  <c r="BI95" i="12"/>
  <c r="BK94" i="12"/>
  <c r="BJ94" i="12"/>
  <c r="BI94" i="12"/>
  <c r="BK93" i="12"/>
  <c r="BJ93" i="12"/>
  <c r="BI93" i="12"/>
  <c r="BK91" i="12"/>
  <c r="BJ91" i="12"/>
  <c r="BI91" i="12"/>
  <c r="BK90" i="12"/>
  <c r="BJ90" i="12"/>
  <c r="BI90" i="12"/>
  <c r="BK89" i="12"/>
  <c r="BJ89" i="12"/>
  <c r="BI89" i="12"/>
  <c r="BK88" i="12"/>
  <c r="BJ88" i="12"/>
  <c r="BI88" i="12"/>
  <c r="BK87" i="12"/>
  <c r="BJ87" i="12"/>
  <c r="BI87" i="12"/>
  <c r="BK86" i="12"/>
  <c r="BJ86" i="12"/>
  <c r="BI86" i="12"/>
  <c r="BK85" i="12"/>
  <c r="BJ85" i="12"/>
  <c r="BI85" i="12"/>
  <c r="BK84" i="12"/>
  <c r="BJ84" i="12"/>
  <c r="BI84" i="12"/>
  <c r="BK83" i="12"/>
  <c r="BJ83" i="12"/>
  <c r="BI83" i="12"/>
  <c r="BK82" i="12"/>
  <c r="BJ82" i="12"/>
  <c r="BI82" i="12"/>
  <c r="BK80" i="12"/>
  <c r="BJ80" i="12"/>
  <c r="BI80" i="12"/>
  <c r="BK79" i="12"/>
  <c r="BJ79" i="12"/>
  <c r="BI79" i="12"/>
  <c r="BK78" i="12"/>
  <c r="BJ78" i="12"/>
  <c r="BI78" i="12"/>
  <c r="BK77" i="12"/>
  <c r="BJ77" i="12"/>
  <c r="BI77" i="12"/>
  <c r="BK76" i="12"/>
  <c r="BJ76" i="12"/>
  <c r="BI76" i="12"/>
  <c r="BK75" i="12"/>
  <c r="BJ75" i="12"/>
  <c r="BI75" i="12"/>
  <c r="BK74" i="12"/>
  <c r="BJ74" i="12"/>
  <c r="BI74" i="12"/>
  <c r="BK73" i="12"/>
  <c r="BJ73" i="12"/>
  <c r="BI73" i="12"/>
  <c r="BK72" i="12"/>
  <c r="BJ72" i="12"/>
  <c r="BI72" i="12"/>
  <c r="BK71" i="12"/>
  <c r="BJ71" i="12"/>
  <c r="BI71" i="12"/>
  <c r="BK70" i="12"/>
  <c r="BJ70" i="12"/>
  <c r="BI70" i="12"/>
  <c r="BK69" i="12"/>
  <c r="BJ69" i="12"/>
  <c r="BI69" i="12"/>
  <c r="BK68" i="12"/>
  <c r="BJ68" i="12"/>
  <c r="BI68" i="12"/>
  <c r="BK66" i="12"/>
  <c r="BJ66" i="12"/>
  <c r="BI66" i="12"/>
  <c r="BK65" i="12"/>
  <c r="BJ65" i="12"/>
  <c r="BI65" i="12"/>
  <c r="BK64" i="12"/>
  <c r="BJ64" i="12"/>
  <c r="BI64" i="12"/>
  <c r="BK63" i="12"/>
  <c r="BJ63" i="12"/>
  <c r="BI63" i="12"/>
  <c r="BK62" i="12"/>
  <c r="BJ62" i="12"/>
  <c r="BI62" i="12"/>
  <c r="BK61" i="12"/>
  <c r="BJ61" i="12"/>
  <c r="BI61" i="12"/>
  <c r="BK60" i="12"/>
  <c r="BJ60" i="12"/>
  <c r="BI60" i="12"/>
  <c r="BK59" i="12"/>
  <c r="BJ59" i="12"/>
  <c r="BI59" i="12"/>
  <c r="BK58" i="12"/>
  <c r="BJ58" i="12"/>
  <c r="BI58" i="12"/>
  <c r="BK57" i="12"/>
  <c r="BJ57" i="12"/>
  <c r="BI57" i="12"/>
  <c r="BK56" i="12"/>
  <c r="BJ56" i="12"/>
  <c r="BI56" i="12"/>
  <c r="BK55" i="12"/>
  <c r="BJ55" i="12"/>
  <c r="BI55" i="12"/>
  <c r="BK54" i="12"/>
  <c r="BJ54" i="12"/>
  <c r="BI54" i="12"/>
  <c r="BK53" i="12"/>
  <c r="BJ53" i="12"/>
  <c r="BI53" i="12"/>
  <c r="BK52" i="12"/>
  <c r="BJ52" i="12"/>
  <c r="BI52" i="12"/>
  <c r="BK51" i="12"/>
  <c r="BJ51" i="12"/>
  <c r="BI51" i="12"/>
  <c r="BK50" i="12"/>
  <c r="BJ50" i="12"/>
  <c r="BI50" i="12"/>
  <c r="BK49" i="12"/>
  <c r="BJ49" i="12"/>
  <c r="BI49" i="12"/>
  <c r="BK48" i="12"/>
  <c r="BJ48" i="12"/>
  <c r="BI48" i="12"/>
  <c r="BK47" i="12"/>
  <c r="BJ47" i="12"/>
  <c r="BI47" i="12"/>
  <c r="BK46" i="12"/>
  <c r="BJ46" i="12"/>
  <c r="BI46" i="12"/>
  <c r="BK45" i="12"/>
  <c r="BJ45" i="12"/>
  <c r="BI45" i="12"/>
  <c r="BK44" i="12"/>
  <c r="BJ44" i="12"/>
  <c r="BI44" i="12"/>
  <c r="BK43" i="12"/>
  <c r="BJ43" i="12"/>
  <c r="BI43" i="12"/>
  <c r="BK42" i="12"/>
  <c r="BJ42" i="12"/>
  <c r="BI42" i="12"/>
  <c r="BK41" i="12"/>
  <c r="BJ41" i="12"/>
  <c r="BI41" i="12"/>
  <c r="BK40" i="12"/>
  <c r="BJ40" i="12"/>
  <c r="BI40" i="12"/>
  <c r="BK39" i="12"/>
  <c r="BJ39" i="12"/>
  <c r="BI39" i="12"/>
  <c r="BK38" i="12"/>
  <c r="BJ38" i="12"/>
  <c r="BI38" i="12"/>
  <c r="BK37" i="12"/>
  <c r="BJ37" i="12"/>
  <c r="BI37" i="12"/>
  <c r="BK36" i="12"/>
  <c r="BJ36" i="12"/>
  <c r="BI36" i="12"/>
  <c r="BK35" i="12"/>
  <c r="BJ35" i="12"/>
  <c r="BI35" i="12"/>
  <c r="BK34" i="12"/>
  <c r="BJ34" i="12"/>
  <c r="BI34" i="12"/>
  <c r="BK33" i="12"/>
  <c r="BJ33" i="12"/>
  <c r="BI33" i="12"/>
  <c r="BK32" i="12"/>
  <c r="BJ32" i="12"/>
  <c r="BI32" i="12"/>
  <c r="BK31" i="12"/>
  <c r="BJ31" i="12"/>
  <c r="BI31" i="12"/>
  <c r="BK30" i="12"/>
  <c r="BJ30" i="12"/>
  <c r="BI30" i="12"/>
  <c r="BK29" i="12"/>
  <c r="BJ29" i="12"/>
  <c r="BI29" i="12"/>
  <c r="BK28" i="12"/>
  <c r="BJ28" i="12"/>
  <c r="BI28" i="12"/>
  <c r="BK27" i="12"/>
  <c r="BJ27" i="12"/>
  <c r="BI27" i="12"/>
  <c r="BK26" i="12"/>
  <c r="BJ26" i="12"/>
  <c r="BI26" i="12"/>
  <c r="BK25" i="12"/>
  <c r="BJ25" i="12"/>
  <c r="BI25" i="12"/>
  <c r="BK24" i="12"/>
  <c r="BJ24" i="12"/>
  <c r="BI24" i="12"/>
  <c r="BK23" i="12"/>
  <c r="BJ23" i="12"/>
  <c r="BI23" i="12"/>
  <c r="BK22" i="12"/>
  <c r="BJ22" i="12"/>
  <c r="BI22" i="12"/>
  <c r="BK21" i="12"/>
  <c r="BJ21" i="12"/>
  <c r="BI21" i="12"/>
  <c r="BK20" i="12"/>
  <c r="BJ20" i="12"/>
  <c r="BI20" i="12"/>
  <c r="BK19" i="12"/>
  <c r="BJ19" i="12"/>
  <c r="BI19" i="12"/>
  <c r="BK18" i="12"/>
  <c r="BJ18" i="12"/>
  <c r="BI18" i="12"/>
  <c r="BK17" i="12"/>
  <c r="BJ17" i="12"/>
  <c r="BI17" i="12"/>
  <c r="BK16" i="12"/>
  <c r="BJ16" i="12"/>
  <c r="BI16" i="12"/>
  <c r="BK15" i="12"/>
  <c r="BJ15" i="12"/>
  <c r="BI15" i="12"/>
  <c r="BK14" i="12"/>
  <c r="BJ14" i="12"/>
  <c r="BI14" i="12"/>
  <c r="BK13" i="12"/>
  <c r="BJ13" i="12"/>
  <c r="BI13" i="12"/>
  <c r="BK12" i="12"/>
  <c r="BJ12" i="12"/>
  <c r="BI12" i="12"/>
  <c r="BK11" i="12"/>
  <c r="BJ11" i="12"/>
  <c r="BI11" i="12"/>
  <c r="BK10" i="12"/>
  <c r="BJ10" i="12"/>
  <c r="BI10" i="12"/>
  <c r="BK9" i="12"/>
  <c r="BJ9" i="12"/>
  <c r="BI9" i="12"/>
  <c r="BK8" i="12"/>
  <c r="BJ8" i="12"/>
  <c r="BI8" i="12"/>
  <c r="BK7" i="12"/>
  <c r="BJ7" i="12"/>
  <c r="BI7" i="12"/>
  <c r="BK6" i="12"/>
  <c r="BJ6" i="12"/>
  <c r="BI6" i="12"/>
  <c r="BK5" i="12"/>
  <c r="BJ5" i="12"/>
  <c r="BI5" i="12"/>
  <c r="BK4" i="12"/>
  <c r="BJ4" i="12"/>
  <c r="BI4" i="12"/>
  <c r="BK3" i="12"/>
  <c r="BJ3" i="12"/>
  <c r="BI3" i="12"/>
  <c r="BK2" i="12"/>
  <c r="BJ2" i="12"/>
  <c r="BI2" i="12"/>
  <c r="BK211" i="12"/>
  <c r="BJ211" i="12"/>
  <c r="BI211" i="12"/>
  <c r="BK210" i="12"/>
  <c r="BJ210" i="12"/>
  <c r="BI210" i="12"/>
  <c r="BK209" i="12"/>
  <c r="BJ209" i="12"/>
  <c r="BI209" i="12"/>
  <c r="BK208" i="12"/>
  <c r="BJ208" i="12"/>
  <c r="BI208" i="12"/>
  <c r="BK207" i="12"/>
  <c r="BJ207" i="12"/>
  <c r="BI207" i="12"/>
  <c r="BK206" i="12"/>
  <c r="BJ206" i="12"/>
  <c r="BI206" i="12"/>
  <c r="BK205" i="12"/>
  <c r="BJ205" i="12"/>
  <c r="BI205" i="12"/>
  <c r="BK204" i="12"/>
  <c r="BJ204" i="12"/>
  <c r="BI204" i="12"/>
  <c r="BK203" i="12"/>
  <c r="BJ203" i="12"/>
  <c r="BI203" i="12"/>
  <c r="BD192" i="12"/>
  <c r="BD191" i="12"/>
  <c r="BD190" i="12"/>
  <c r="BD189" i="12"/>
  <c r="BD188" i="12"/>
  <c r="BD184" i="12"/>
  <c r="BD180" i="12"/>
  <c r="BD178" i="12"/>
  <c r="BD177" i="12"/>
  <c r="BD176" i="12"/>
  <c r="BD175" i="12"/>
  <c r="BD170" i="12"/>
  <c r="BD169" i="12"/>
  <c r="BD168" i="12"/>
  <c r="BD158" i="12"/>
  <c r="BD157" i="12"/>
  <c r="BD156" i="12"/>
  <c r="BD155" i="12"/>
  <c r="BD154" i="12"/>
  <c r="BD153" i="12"/>
  <c r="BD152" i="12"/>
  <c r="BD146" i="12"/>
  <c r="BD144" i="12"/>
  <c r="BD143" i="12"/>
  <c r="BD142" i="12"/>
  <c r="BD141" i="12"/>
  <c r="BD140" i="12"/>
  <c r="BD139" i="12"/>
  <c r="BD138" i="12"/>
  <c r="BD133" i="12"/>
  <c r="BD132" i="12"/>
  <c r="BD120" i="12"/>
  <c r="BD119" i="12"/>
  <c r="BD118" i="12"/>
  <c r="BD117" i="12"/>
  <c r="BD116" i="12"/>
  <c r="BD107" i="12"/>
  <c r="BD106" i="12"/>
  <c r="BD105" i="12"/>
  <c r="BD104" i="12"/>
  <c r="BD91" i="12"/>
  <c r="BD90" i="12"/>
  <c r="BD86" i="12"/>
  <c r="BD85" i="12"/>
  <c r="BD80" i="12"/>
  <c r="BD79" i="12"/>
  <c r="BD75" i="12"/>
  <c r="BD74" i="12"/>
  <c r="BD73" i="12"/>
  <c r="BD58" i="12"/>
  <c r="BD57" i="12"/>
  <c r="BD56" i="12"/>
  <c r="BD55" i="12"/>
  <c r="BD46" i="12"/>
  <c r="BD45" i="12"/>
  <c r="BD44" i="12"/>
  <c r="BD43" i="12"/>
  <c r="BD42" i="12"/>
  <c r="BD41" i="12"/>
  <c r="BD22" i="12"/>
  <c r="BD21" i="12"/>
  <c r="BD20" i="12"/>
  <c r="BD19" i="12"/>
  <c r="BD10" i="12"/>
  <c r="BD9" i="12"/>
  <c r="BD8" i="12"/>
  <c r="BD7" i="12"/>
  <c r="BD6" i="12"/>
  <c r="BD5" i="12"/>
  <c r="BD4" i="12"/>
  <c r="BD3" i="12"/>
  <c r="AX191" i="12"/>
  <c r="AX166" i="12"/>
  <c r="AX91" i="12"/>
  <c r="AX13" i="12"/>
  <c r="AR180" i="12"/>
  <c r="AR179" i="12"/>
  <c r="AR166" i="12"/>
  <c r="AR165" i="12"/>
  <c r="AR143" i="12"/>
  <c r="AR132" i="12"/>
  <c r="AR130" i="12"/>
  <c r="AR13" i="12"/>
  <c r="AL190" i="12"/>
  <c r="AL189" i="12"/>
  <c r="AL188" i="12"/>
  <c r="AL187" i="12"/>
  <c r="AL186" i="12"/>
  <c r="AL168" i="12"/>
  <c r="AL167" i="12"/>
  <c r="AL166" i="12"/>
  <c r="AL154" i="12"/>
  <c r="AL152" i="12"/>
  <c r="AL151" i="12"/>
  <c r="AL137" i="12"/>
  <c r="AL133" i="12"/>
  <c r="AL132" i="12"/>
  <c r="AL131" i="12"/>
  <c r="AL130" i="12"/>
  <c r="AL91" i="12"/>
  <c r="AL90" i="12"/>
  <c r="AL88" i="12"/>
  <c r="AL78" i="12"/>
  <c r="AL64" i="12"/>
  <c r="AL29" i="12"/>
  <c r="AL20" i="12"/>
  <c r="AL18" i="12"/>
  <c r="AL16" i="12"/>
  <c r="AL15" i="12"/>
  <c r="AL13" i="12"/>
  <c r="AL9" i="12"/>
  <c r="AF212" i="12"/>
  <c r="AF199" i="12"/>
  <c r="AF198" i="12"/>
  <c r="AF196" i="12"/>
  <c r="AF195" i="12"/>
  <c r="AF190" i="12"/>
  <c r="AF183" i="12"/>
  <c r="AF170" i="12"/>
  <c r="AF168" i="12"/>
  <c r="AF166" i="12"/>
  <c r="AF161" i="12"/>
  <c r="AF158" i="12"/>
  <c r="AF156" i="12"/>
  <c r="AF155" i="12"/>
  <c r="AF153" i="12"/>
  <c r="AF151" i="12"/>
  <c r="AF150" i="12"/>
  <c r="AF149" i="12"/>
  <c r="AF146" i="12"/>
  <c r="AF144" i="12"/>
  <c r="AF143" i="12"/>
  <c r="AF142" i="12"/>
  <c r="AF140" i="12"/>
  <c r="AF137" i="12"/>
  <c r="AF125" i="12"/>
  <c r="AF122" i="12"/>
  <c r="AF120" i="12"/>
  <c r="AF119" i="12"/>
  <c r="AF111" i="12"/>
  <c r="AF109" i="12"/>
  <c r="AF107" i="12"/>
  <c r="AF103" i="12"/>
  <c r="AF101" i="12"/>
  <c r="AF98" i="12"/>
  <c r="AF97" i="12"/>
  <c r="AF96" i="12"/>
  <c r="AF95" i="12"/>
  <c r="AF94" i="12"/>
  <c r="AF91" i="12"/>
  <c r="AF82" i="12"/>
  <c r="AF79" i="12"/>
  <c r="AF72" i="12"/>
  <c r="AF69" i="12"/>
  <c r="AF66" i="12"/>
  <c r="AF65" i="12"/>
  <c r="AF61" i="12"/>
  <c r="AF56" i="12"/>
  <c r="AF54" i="12"/>
  <c r="AF53" i="12"/>
  <c r="AF52" i="12"/>
  <c r="AF51" i="12"/>
  <c r="AF50" i="12"/>
  <c r="AF49" i="12"/>
  <c r="AF46" i="12"/>
  <c r="AF44" i="12"/>
  <c r="AF42" i="12"/>
  <c r="AF41" i="12"/>
  <c r="AF40" i="12"/>
  <c r="AF39" i="12"/>
  <c r="AF38" i="12"/>
  <c r="AF37" i="12"/>
  <c r="AF34" i="12"/>
  <c r="AF25" i="12"/>
  <c r="AF22" i="12"/>
  <c r="AF13" i="12"/>
  <c r="AF10" i="12"/>
  <c r="AF8" i="12"/>
  <c r="AF211" i="12"/>
  <c r="AF208" i="12"/>
  <c r="AF206" i="12"/>
  <c r="AF205" i="12"/>
  <c r="BD212" i="12"/>
  <c r="BD199" i="12"/>
  <c r="BD198" i="12"/>
  <c r="BD196" i="12"/>
  <c r="BD195" i="12"/>
  <c r="AF194" i="12"/>
  <c r="AF193" i="12"/>
  <c r="AF192" i="12"/>
  <c r="AF189" i="12"/>
  <c r="AF188" i="12"/>
  <c r="BD187" i="12"/>
  <c r="BD186" i="12"/>
  <c r="BD185" i="12"/>
  <c r="AL184" i="12"/>
  <c r="BD183" i="12"/>
  <c r="AR182" i="12"/>
  <c r="BD181" i="12"/>
  <c r="AL180" i="12"/>
  <c r="AF179" i="12"/>
  <c r="AF178" i="12"/>
  <c r="AF176" i="12"/>
  <c r="AF175" i="12"/>
  <c r="BD174" i="12"/>
  <c r="AL172" i="12"/>
  <c r="AL171" i="12"/>
  <c r="AF169" i="12"/>
  <c r="AF167" i="12"/>
  <c r="BD166" i="12"/>
  <c r="AF164" i="12"/>
  <c r="BD163" i="12"/>
  <c r="BD162" i="12"/>
  <c r="BD161" i="12"/>
  <c r="BD159" i="12"/>
  <c r="AF157" i="12"/>
  <c r="AF154" i="12"/>
  <c r="AF152" i="12"/>
  <c r="BD151" i="12"/>
  <c r="BD150" i="12"/>
  <c r="BD149" i="12"/>
  <c r="BD148" i="12"/>
  <c r="AF145" i="12"/>
  <c r="AL144" i="12"/>
  <c r="AL143" i="12"/>
  <c r="AF141" i="12"/>
  <c r="AL140" i="12"/>
  <c r="AF138" i="12"/>
  <c r="BD137" i="12"/>
  <c r="BD136" i="12"/>
  <c r="BD135" i="12"/>
  <c r="BD134" i="12"/>
  <c r="AF133" i="12"/>
  <c r="AX132" i="12"/>
  <c r="BD131" i="12"/>
  <c r="BD130" i="12"/>
  <c r="BD129" i="12"/>
  <c r="AF128" i="12"/>
  <c r="BD127" i="12"/>
  <c r="AF126" i="12"/>
  <c r="BD125" i="12"/>
  <c r="BD124" i="12"/>
  <c r="BD123" i="12"/>
  <c r="BD122" i="12"/>
  <c r="AL120" i="12"/>
  <c r="AF118" i="12"/>
  <c r="AF117" i="12"/>
  <c r="AF116" i="12"/>
  <c r="AF115" i="12"/>
  <c r="AL114" i="12"/>
  <c r="BD112" i="12"/>
  <c r="BD109" i="12"/>
  <c r="AL107" i="12"/>
  <c r="AF106" i="12"/>
  <c r="AF105" i="12"/>
  <c r="AF104" i="12"/>
  <c r="BD103" i="12"/>
  <c r="BD101" i="12"/>
  <c r="BD98" i="12"/>
  <c r="BD97" i="12"/>
  <c r="BD96" i="12"/>
  <c r="BD95" i="12"/>
  <c r="BD94" i="12"/>
  <c r="BD93" i="12"/>
  <c r="AR91" i="12"/>
  <c r="AF90" i="12"/>
  <c r="BD88" i="12"/>
  <c r="BD87" i="12"/>
  <c r="AF86" i="12"/>
  <c r="AF85" i="12"/>
  <c r="AL84" i="12"/>
  <c r="BD83" i="12"/>
  <c r="BD82" i="12"/>
  <c r="AF80" i="12"/>
  <c r="BD78" i="12"/>
  <c r="BD77" i="12"/>
  <c r="BD76" i="12"/>
  <c r="AF75" i="12"/>
  <c r="AF74" i="12"/>
  <c r="AF73" i="12"/>
  <c r="BD72" i="12"/>
  <c r="AF71" i="12"/>
  <c r="AF70" i="12"/>
  <c r="AL69" i="12"/>
  <c r="AF68" i="12"/>
  <c r="BD66" i="12"/>
  <c r="BD65" i="12"/>
  <c r="AF63" i="12"/>
  <c r="BD61" i="12"/>
  <c r="AF60" i="12"/>
  <c r="AF59" i="12"/>
  <c r="AF58" i="12"/>
  <c r="AF57" i="12"/>
  <c r="AL56" i="12"/>
  <c r="AF55" i="12"/>
  <c r="BD54" i="12"/>
  <c r="BD53" i="12"/>
  <c r="BD52" i="12"/>
  <c r="BD51" i="12"/>
  <c r="BD50" i="12"/>
  <c r="BD49" i="12"/>
  <c r="AF48" i="12"/>
  <c r="AF47" i="12"/>
  <c r="AF45" i="12"/>
  <c r="AF43" i="12"/>
  <c r="BD40" i="12"/>
  <c r="BD39" i="12"/>
  <c r="BD38" i="12"/>
  <c r="BD37" i="12"/>
  <c r="AL36" i="12"/>
  <c r="AF35" i="12"/>
  <c r="BD34" i="12"/>
  <c r="AF33" i="12"/>
  <c r="BD32" i="12"/>
  <c r="AF30" i="12"/>
  <c r="AF29" i="12"/>
  <c r="AF28" i="12"/>
  <c r="BD27" i="12"/>
  <c r="BD26" i="12"/>
  <c r="BD25" i="12"/>
  <c r="BD24" i="12"/>
  <c r="BD23" i="12"/>
  <c r="AL22" i="12"/>
  <c r="AF20" i="12"/>
  <c r="AF19" i="12"/>
  <c r="BD18" i="12"/>
  <c r="BD17" i="12"/>
  <c r="AX16" i="12"/>
  <c r="BD15" i="12"/>
  <c r="BD14" i="12"/>
  <c r="BD13" i="12"/>
  <c r="AX12" i="12"/>
  <c r="BD11" i="12"/>
  <c r="AF9" i="12"/>
  <c r="AF7" i="12"/>
  <c r="AF6" i="12"/>
  <c r="AL5" i="12"/>
  <c r="AF4" i="12"/>
  <c r="AF3" i="12"/>
  <c r="BD2" i="12"/>
  <c r="BD211" i="12"/>
  <c r="BD210" i="12"/>
  <c r="BD209" i="12"/>
  <c r="BD208" i="12"/>
  <c r="AF207" i="12"/>
  <c r="AL206" i="12"/>
  <c r="AL205" i="12"/>
  <c r="AF204" i="12"/>
  <c r="AF203" i="12"/>
  <c r="T212" i="12"/>
  <c r="Z212" i="12"/>
  <c r="T199" i="12"/>
  <c r="Y199" i="12"/>
  <c r="T198" i="12"/>
  <c r="Y198" i="12"/>
  <c r="T196" i="12"/>
  <c r="X196" i="12"/>
  <c r="T195" i="12"/>
  <c r="Y195" i="12"/>
  <c r="T194" i="12"/>
  <c r="Y194" i="12"/>
  <c r="T193" i="12"/>
  <c r="Y193" i="12"/>
  <c r="T192" i="12"/>
  <c r="Z192" i="12"/>
  <c r="T191" i="12"/>
  <c r="Z191" i="12"/>
  <c r="T190" i="12"/>
  <c r="Z190" i="12"/>
  <c r="T189" i="12"/>
  <c r="Z189" i="12"/>
  <c r="T188" i="12"/>
  <c r="Y188" i="12"/>
  <c r="T187" i="12"/>
  <c r="Y187" i="12"/>
  <c r="T186" i="12"/>
  <c r="Y186" i="12"/>
  <c r="T185" i="12"/>
  <c r="X185" i="12"/>
  <c r="T184" i="12"/>
  <c r="X184" i="12"/>
  <c r="T183" i="12"/>
  <c r="Y183" i="12"/>
  <c r="T182" i="12"/>
  <c r="Y182" i="12"/>
  <c r="T181" i="12"/>
  <c r="Y181" i="12"/>
  <c r="T180" i="12"/>
  <c r="Z180" i="12"/>
  <c r="T179" i="12"/>
  <c r="Z179" i="12"/>
  <c r="T178" i="12"/>
  <c r="Z178" i="12"/>
  <c r="T177" i="12"/>
  <c r="Z177" i="12"/>
  <c r="T176" i="12"/>
  <c r="X176" i="12"/>
  <c r="T175" i="12"/>
  <c r="X175" i="12"/>
  <c r="T174" i="12"/>
  <c r="Z174" i="12"/>
  <c r="T172" i="12"/>
  <c r="Y172" i="12"/>
  <c r="T171" i="12"/>
  <c r="Y171" i="12"/>
  <c r="T170" i="12"/>
  <c r="Z170" i="12"/>
  <c r="T169" i="12"/>
  <c r="Z169" i="12"/>
  <c r="T168" i="12"/>
  <c r="Z168" i="12"/>
  <c r="T167" i="12"/>
  <c r="Z167" i="12"/>
  <c r="T166" i="12"/>
  <c r="X166" i="12"/>
  <c r="T165" i="12"/>
  <c r="X165" i="12"/>
  <c r="T164" i="12"/>
  <c r="X164" i="12"/>
  <c r="T163" i="12"/>
  <c r="X163" i="12"/>
  <c r="T162" i="12"/>
  <c r="X162" i="12"/>
  <c r="T161" i="12"/>
  <c r="Y161" i="12"/>
  <c r="T160" i="12"/>
  <c r="Y160" i="12"/>
  <c r="T159" i="12"/>
  <c r="Y159" i="12"/>
  <c r="T158" i="12"/>
  <c r="Z158" i="12"/>
  <c r="T157" i="12"/>
  <c r="Z157" i="12"/>
  <c r="T156" i="12"/>
  <c r="Z156" i="12"/>
  <c r="T155" i="12"/>
  <c r="Z155" i="12"/>
  <c r="T154" i="12"/>
  <c r="Z154" i="12"/>
  <c r="T153" i="12"/>
  <c r="Z153" i="12"/>
  <c r="T152" i="12"/>
  <c r="Z152" i="12"/>
  <c r="T151" i="12"/>
  <c r="X151" i="12"/>
  <c r="T150" i="12"/>
  <c r="X150" i="12"/>
  <c r="T149" i="12"/>
  <c r="Y149" i="12"/>
  <c r="T148" i="12"/>
  <c r="Y148" i="12"/>
  <c r="T147" i="12"/>
  <c r="Y147" i="12"/>
  <c r="T146" i="12"/>
  <c r="Z146" i="12"/>
  <c r="T145" i="12"/>
  <c r="Z145" i="12"/>
  <c r="T144" i="12"/>
  <c r="Z144" i="12"/>
  <c r="T143" i="12"/>
  <c r="Z143" i="12"/>
  <c r="T142" i="12"/>
  <c r="X142" i="12"/>
  <c r="T141" i="12"/>
  <c r="X141" i="12"/>
  <c r="T140" i="12"/>
  <c r="X140" i="12"/>
  <c r="T139" i="12"/>
  <c r="X139" i="12"/>
  <c r="T138" i="12"/>
  <c r="X138" i="12"/>
  <c r="T137" i="12"/>
  <c r="Y137" i="12"/>
  <c r="T136" i="12"/>
  <c r="Y136" i="12"/>
  <c r="T135" i="12"/>
  <c r="Y135" i="12"/>
  <c r="T134" i="12"/>
  <c r="Z134" i="12"/>
  <c r="T133" i="12"/>
  <c r="Z133" i="12"/>
  <c r="T132" i="12"/>
  <c r="Z132" i="12"/>
  <c r="T131" i="12"/>
  <c r="Z131" i="12"/>
  <c r="T130" i="12"/>
  <c r="Y130" i="12"/>
  <c r="T129" i="12"/>
  <c r="Y129" i="12"/>
  <c r="T128" i="12"/>
  <c r="Z128" i="12"/>
  <c r="T127" i="12"/>
  <c r="X127" i="12"/>
  <c r="T126" i="12"/>
  <c r="X126" i="12"/>
  <c r="T125" i="12"/>
  <c r="Y125" i="12"/>
  <c r="T124" i="12"/>
  <c r="Y124" i="12"/>
  <c r="T123" i="12"/>
  <c r="Y123" i="12"/>
  <c r="T122" i="12"/>
  <c r="Z122" i="12"/>
  <c r="T121" i="12"/>
  <c r="Z121" i="12"/>
  <c r="T120" i="12"/>
  <c r="Z120" i="12"/>
  <c r="T119" i="12"/>
  <c r="Z119" i="12"/>
  <c r="T118" i="12"/>
  <c r="Z118" i="12"/>
  <c r="T117" i="12"/>
  <c r="Z117" i="12"/>
  <c r="T116" i="12"/>
  <c r="Z116" i="12"/>
  <c r="T115" i="12"/>
  <c r="X115" i="12"/>
  <c r="T114" i="12"/>
  <c r="X114" i="12"/>
  <c r="T112" i="12"/>
  <c r="Y112" i="12"/>
  <c r="T111" i="12"/>
  <c r="Z111" i="12"/>
  <c r="T110" i="12"/>
  <c r="Z110" i="12"/>
  <c r="T109" i="12"/>
  <c r="Z109" i="12"/>
  <c r="T107" i="12"/>
  <c r="X107" i="12"/>
  <c r="T106" i="12"/>
  <c r="X106" i="12"/>
  <c r="T105" i="12"/>
  <c r="X105" i="12"/>
  <c r="T104" i="12"/>
  <c r="X104" i="12"/>
  <c r="T103" i="12"/>
  <c r="Y103" i="12"/>
  <c r="T101" i="12"/>
  <c r="Z101" i="12"/>
  <c r="T100" i="12"/>
  <c r="Z100" i="12"/>
  <c r="T98" i="12"/>
  <c r="Z98" i="12"/>
  <c r="T97" i="12"/>
  <c r="Z97" i="12"/>
  <c r="T96" i="12"/>
  <c r="Z96" i="12"/>
  <c r="T95" i="12"/>
  <c r="X95" i="12"/>
  <c r="T94" i="12"/>
  <c r="X94" i="12"/>
  <c r="T93" i="12"/>
  <c r="Y93" i="12"/>
  <c r="T91" i="12"/>
  <c r="Z91" i="12"/>
  <c r="T90" i="12"/>
  <c r="Z90" i="12"/>
  <c r="T89" i="12"/>
  <c r="Z89" i="12"/>
  <c r="T88" i="12"/>
  <c r="Z88" i="12"/>
  <c r="T87" i="12"/>
  <c r="Y87" i="12"/>
  <c r="T86" i="12"/>
  <c r="Y86" i="12"/>
  <c r="T85" i="12"/>
  <c r="Y85" i="12"/>
  <c r="T84" i="12"/>
  <c r="X84" i="12"/>
  <c r="T83" i="12"/>
  <c r="X83" i="12"/>
  <c r="T82" i="12"/>
  <c r="Y82" i="12"/>
  <c r="T80" i="12"/>
  <c r="Z80" i="12"/>
  <c r="T79" i="12"/>
  <c r="Z79" i="12"/>
  <c r="T78" i="12"/>
  <c r="Z78" i="12"/>
  <c r="T77" i="12"/>
  <c r="X77" i="12"/>
  <c r="T76" i="12"/>
  <c r="Z76" i="12"/>
  <c r="T75" i="12"/>
  <c r="Z75" i="12"/>
  <c r="T74" i="12"/>
  <c r="X74" i="12"/>
  <c r="T73" i="12"/>
  <c r="X73" i="12"/>
  <c r="T72" i="12"/>
  <c r="Y72" i="12"/>
  <c r="T71" i="12"/>
  <c r="Y71" i="12"/>
  <c r="T70" i="12"/>
  <c r="Y70" i="12"/>
  <c r="T69" i="12"/>
  <c r="Z69" i="12"/>
  <c r="T68" i="12"/>
  <c r="Z68" i="12"/>
  <c r="T66" i="12"/>
  <c r="Y66" i="12"/>
  <c r="T65" i="12"/>
  <c r="Y65" i="12"/>
  <c r="T64" i="12"/>
  <c r="Y64" i="12"/>
  <c r="T63" i="12"/>
  <c r="X63" i="12"/>
  <c r="T62" i="12"/>
  <c r="X62" i="12"/>
  <c r="T61" i="12"/>
  <c r="Y61" i="12"/>
  <c r="T60" i="12"/>
  <c r="Y60" i="12"/>
  <c r="T59" i="12"/>
  <c r="Y59" i="12"/>
  <c r="T58" i="12"/>
  <c r="Z58" i="12"/>
  <c r="T57" i="12"/>
  <c r="Z57" i="12"/>
  <c r="T56" i="12"/>
  <c r="Z56" i="12"/>
  <c r="T55" i="12"/>
  <c r="Z55" i="12"/>
  <c r="T54" i="12"/>
  <c r="Y54" i="12"/>
  <c r="T53" i="12"/>
  <c r="Y53" i="12"/>
  <c r="T52" i="12"/>
  <c r="Y52" i="12"/>
  <c r="T51" i="12"/>
  <c r="X51" i="12"/>
  <c r="T50" i="12"/>
  <c r="X50" i="12"/>
  <c r="T49" i="12"/>
  <c r="Y49" i="12"/>
  <c r="T48" i="12"/>
  <c r="Y48" i="12"/>
  <c r="T47" i="12"/>
  <c r="Y47" i="12"/>
  <c r="T46" i="12"/>
  <c r="Z46" i="12"/>
  <c r="T45" i="12"/>
  <c r="Z45" i="12"/>
  <c r="T44" i="12"/>
  <c r="Z44" i="12"/>
  <c r="T43" i="12"/>
  <c r="Z43" i="12"/>
  <c r="T42" i="12"/>
  <c r="X42" i="12"/>
  <c r="T41" i="12"/>
  <c r="X41" i="12"/>
  <c r="T40" i="12"/>
  <c r="X40" i="12"/>
  <c r="T39" i="12"/>
  <c r="X39" i="12"/>
  <c r="T38" i="12"/>
  <c r="X38" i="12"/>
  <c r="T37" i="12"/>
  <c r="Y37" i="12"/>
  <c r="T36" i="12"/>
  <c r="Y36" i="12"/>
  <c r="T35" i="12"/>
  <c r="Y35" i="12"/>
  <c r="T34" i="12"/>
  <c r="Z34" i="12"/>
  <c r="T33" i="12"/>
  <c r="Z33" i="12"/>
  <c r="T32" i="12"/>
  <c r="Z32" i="12"/>
  <c r="T31" i="12"/>
  <c r="Z31" i="12"/>
  <c r="T30" i="12"/>
  <c r="X30" i="12"/>
  <c r="T29" i="12"/>
  <c r="X29" i="12"/>
  <c r="T28" i="12"/>
  <c r="X28" i="12"/>
  <c r="T27" i="12"/>
  <c r="X27" i="12"/>
  <c r="T26" i="12"/>
  <c r="X26" i="12"/>
  <c r="T25" i="12"/>
  <c r="Y25" i="12"/>
  <c r="T24" i="12"/>
  <c r="Y24" i="12"/>
  <c r="T23" i="12"/>
  <c r="Y23" i="12"/>
  <c r="T22" i="12"/>
  <c r="Z22" i="12"/>
  <c r="T21" i="12"/>
  <c r="Z21" i="12"/>
  <c r="T20" i="12"/>
  <c r="Z20" i="12"/>
  <c r="T19" i="12"/>
  <c r="Z19" i="12"/>
  <c r="T18" i="12"/>
  <c r="Z18" i="12"/>
  <c r="T17" i="12"/>
  <c r="Z17" i="12"/>
  <c r="T16" i="12"/>
  <c r="Z16" i="12"/>
  <c r="T15" i="12"/>
  <c r="X15" i="12"/>
  <c r="T14" i="12"/>
  <c r="X14" i="12"/>
  <c r="T13" i="12"/>
  <c r="Y13" i="12"/>
  <c r="T12" i="12"/>
  <c r="Y12" i="12"/>
  <c r="T11" i="12"/>
  <c r="Y11" i="12"/>
  <c r="T10" i="12"/>
  <c r="Z10" i="12"/>
  <c r="T9" i="12"/>
  <c r="Z9" i="12"/>
  <c r="T8" i="12"/>
  <c r="Z8" i="12"/>
  <c r="T7" i="12"/>
  <c r="Z7" i="12"/>
  <c r="T6" i="12"/>
  <c r="X6" i="12"/>
  <c r="T5" i="12"/>
  <c r="X5" i="12"/>
  <c r="T4" i="12"/>
  <c r="X4" i="12"/>
  <c r="T3" i="12"/>
  <c r="X3" i="12"/>
  <c r="T2" i="12"/>
  <c r="X2" i="12"/>
  <c r="T211" i="12"/>
  <c r="Y211" i="12"/>
  <c r="T210" i="12"/>
  <c r="Y210" i="12"/>
  <c r="T209" i="12"/>
  <c r="Y209" i="12"/>
  <c r="T208" i="12"/>
  <c r="Z208" i="12"/>
  <c r="T207" i="12"/>
  <c r="Z207" i="12"/>
  <c r="T206" i="12"/>
  <c r="Z206" i="12"/>
  <c r="T205" i="12"/>
  <c r="Z205" i="12"/>
  <c r="T204" i="12"/>
  <c r="Y204" i="12"/>
  <c r="T203" i="12"/>
  <c r="Y203" i="12"/>
  <c r="CD191" i="10"/>
  <c r="CC191" i="10"/>
  <c r="CB191" i="10"/>
  <c r="CD166" i="10"/>
  <c r="CC166" i="10"/>
  <c r="CB166" i="10"/>
  <c r="CD150" i="10"/>
  <c r="CC150" i="10"/>
  <c r="CB150" i="10"/>
  <c r="CD132" i="10"/>
  <c r="CC132" i="10"/>
  <c r="CB132" i="10"/>
  <c r="CD91" i="10"/>
  <c r="CC91" i="10"/>
  <c r="CB91" i="10"/>
  <c r="CD64" i="10"/>
  <c r="CC64" i="10"/>
  <c r="CB64" i="10"/>
  <c r="CD62" i="10"/>
  <c r="CC62" i="10"/>
  <c r="CB62" i="10"/>
  <c r="CD16" i="10"/>
  <c r="CC16" i="10"/>
  <c r="CB16" i="10"/>
  <c r="CD13" i="10"/>
  <c r="CC13" i="10"/>
  <c r="CB13" i="10"/>
  <c r="CD12" i="10"/>
  <c r="CC12" i="10"/>
  <c r="CB12" i="10"/>
  <c r="BX191" i="10"/>
  <c r="BW191" i="10"/>
  <c r="BV191" i="10"/>
  <c r="BX187" i="10"/>
  <c r="BW187" i="10"/>
  <c r="BV187" i="10"/>
  <c r="BX182" i="10"/>
  <c r="BW182" i="10"/>
  <c r="BV182" i="10"/>
  <c r="BX180" i="10"/>
  <c r="BW180" i="10"/>
  <c r="BV180" i="10"/>
  <c r="BX179" i="10"/>
  <c r="BW179" i="10"/>
  <c r="BV179" i="10"/>
  <c r="BX177" i="10"/>
  <c r="BW177" i="10"/>
  <c r="BV177" i="10"/>
  <c r="BX166" i="10"/>
  <c r="BW166" i="10"/>
  <c r="BV166" i="10"/>
  <c r="BX165" i="10"/>
  <c r="BW165" i="10"/>
  <c r="BV165" i="10"/>
  <c r="BX160" i="10"/>
  <c r="BW160" i="10"/>
  <c r="BV160" i="10"/>
  <c r="BX150" i="10"/>
  <c r="BW150" i="10"/>
  <c r="BV150" i="10"/>
  <c r="BX147" i="10"/>
  <c r="BW147" i="10"/>
  <c r="BV147" i="10"/>
  <c r="BX143" i="10"/>
  <c r="BW143" i="10"/>
  <c r="BV143" i="10"/>
  <c r="BX132" i="10"/>
  <c r="BW132" i="10"/>
  <c r="BV132" i="10"/>
  <c r="BX130" i="10"/>
  <c r="BW130" i="10"/>
  <c r="BV130" i="10"/>
  <c r="BX91" i="10"/>
  <c r="BW91" i="10"/>
  <c r="BV91" i="10"/>
  <c r="BX64" i="10"/>
  <c r="BW64" i="10"/>
  <c r="BV64" i="10"/>
  <c r="BX62" i="10"/>
  <c r="BW62" i="10"/>
  <c r="BV62" i="10"/>
  <c r="BX57" i="10"/>
  <c r="BW57" i="10"/>
  <c r="BV57" i="10"/>
  <c r="BX16" i="10"/>
  <c r="BW16" i="10"/>
  <c r="BV16" i="10"/>
  <c r="BX13" i="10"/>
  <c r="BW13" i="10"/>
  <c r="BV13" i="10"/>
  <c r="BX12" i="10"/>
  <c r="BW12" i="10"/>
  <c r="BV12" i="10"/>
  <c r="BR198" i="10"/>
  <c r="BQ198" i="10"/>
  <c r="BP198" i="10"/>
  <c r="BR193" i="10"/>
  <c r="BQ193" i="10"/>
  <c r="BP193" i="10"/>
  <c r="BR191" i="10"/>
  <c r="BQ191" i="10"/>
  <c r="BP191" i="10"/>
  <c r="BR190" i="10"/>
  <c r="BQ190" i="10"/>
  <c r="BP190" i="10"/>
  <c r="BR189" i="10"/>
  <c r="BQ189" i="10"/>
  <c r="BP189" i="10"/>
  <c r="BR188" i="10"/>
  <c r="BQ188" i="10"/>
  <c r="BP188" i="10"/>
  <c r="BR187" i="10"/>
  <c r="BQ187" i="10"/>
  <c r="BP187" i="10"/>
  <c r="BR186" i="10"/>
  <c r="BQ186" i="10"/>
  <c r="BP186" i="10"/>
  <c r="BR184" i="10"/>
  <c r="BQ184" i="10"/>
  <c r="BP184" i="10"/>
  <c r="BR182" i="10"/>
  <c r="BQ182" i="10"/>
  <c r="BP182" i="10"/>
  <c r="BR180" i="10"/>
  <c r="BQ180" i="10"/>
  <c r="BP180" i="10"/>
  <c r="BR179" i="10"/>
  <c r="BQ179" i="10"/>
  <c r="BP179" i="10"/>
  <c r="BR178" i="10"/>
  <c r="BQ178" i="10"/>
  <c r="BP178" i="10"/>
  <c r="BR177" i="10"/>
  <c r="BQ177" i="10"/>
  <c r="BP177" i="10"/>
  <c r="BR174" i="10"/>
  <c r="BQ174" i="10"/>
  <c r="BP174" i="10"/>
  <c r="BR172" i="10"/>
  <c r="BQ172" i="10"/>
  <c r="BP172" i="10"/>
  <c r="BR171" i="10"/>
  <c r="BQ171" i="10"/>
  <c r="BP171" i="10"/>
  <c r="BR168" i="10"/>
  <c r="BQ168" i="10"/>
  <c r="BP168" i="10"/>
  <c r="BR167" i="10"/>
  <c r="BQ167" i="10"/>
  <c r="BP167" i="10"/>
  <c r="BR166" i="10"/>
  <c r="BQ166" i="10"/>
  <c r="BP166" i="10"/>
  <c r="BR165" i="10"/>
  <c r="BQ165" i="10"/>
  <c r="BP165" i="10"/>
  <c r="BR160" i="10"/>
  <c r="BQ160" i="10"/>
  <c r="BP160" i="10"/>
  <c r="BR154" i="10"/>
  <c r="BQ154" i="10"/>
  <c r="BP154" i="10"/>
  <c r="BR152" i="10"/>
  <c r="BQ152" i="10"/>
  <c r="BP152" i="10"/>
  <c r="BR151" i="10"/>
  <c r="BQ151" i="10"/>
  <c r="BP151" i="10"/>
  <c r="BR150" i="10"/>
  <c r="BQ150" i="10"/>
  <c r="BP150" i="10"/>
  <c r="BR149" i="10"/>
  <c r="BQ149" i="10"/>
  <c r="BP149" i="10"/>
  <c r="BR147" i="10"/>
  <c r="BQ147" i="10"/>
  <c r="BP147" i="10"/>
  <c r="BR144" i="10"/>
  <c r="BQ144" i="10"/>
  <c r="BP144" i="10"/>
  <c r="BR143" i="10"/>
  <c r="BQ143" i="10"/>
  <c r="BP143" i="10"/>
  <c r="BR141" i="10"/>
  <c r="BQ141" i="10"/>
  <c r="BP141" i="10"/>
  <c r="BR140" i="10"/>
  <c r="BQ140" i="10"/>
  <c r="BP140" i="10"/>
  <c r="BR139" i="10"/>
  <c r="BQ139" i="10"/>
  <c r="BP139" i="10"/>
  <c r="BR137" i="10"/>
  <c r="BQ137" i="10"/>
  <c r="BP137" i="10"/>
  <c r="BR135" i="10"/>
  <c r="BQ135" i="10"/>
  <c r="BP135" i="10"/>
  <c r="BR133" i="10"/>
  <c r="BQ133" i="10"/>
  <c r="BP133" i="10"/>
  <c r="BR132" i="10"/>
  <c r="BQ132" i="10"/>
  <c r="BP132" i="10"/>
  <c r="BR131" i="10"/>
  <c r="BQ131" i="10"/>
  <c r="BP131" i="10"/>
  <c r="BR130" i="10"/>
  <c r="BQ130" i="10"/>
  <c r="BP130" i="10"/>
  <c r="BR125" i="10"/>
  <c r="BQ125" i="10"/>
  <c r="BP125" i="10"/>
  <c r="BR124" i="10"/>
  <c r="BQ124" i="10"/>
  <c r="BP124" i="10"/>
  <c r="BR120" i="10"/>
  <c r="BQ120" i="10"/>
  <c r="BP120" i="10"/>
  <c r="BR114" i="10"/>
  <c r="BQ114" i="10"/>
  <c r="BP114" i="10"/>
  <c r="BR111" i="10"/>
  <c r="BQ111" i="10"/>
  <c r="BP111" i="10"/>
  <c r="BR109" i="10"/>
  <c r="BQ109" i="10"/>
  <c r="BP109" i="10"/>
  <c r="BR107" i="10"/>
  <c r="BQ107" i="10"/>
  <c r="BP107" i="10"/>
  <c r="BR105" i="10"/>
  <c r="BQ105" i="10"/>
  <c r="BP105" i="10"/>
  <c r="BR91" i="10"/>
  <c r="BQ91" i="10"/>
  <c r="BP91" i="10"/>
  <c r="BR90" i="10"/>
  <c r="BQ90" i="10"/>
  <c r="BP90" i="10"/>
  <c r="BR89" i="10"/>
  <c r="BQ89" i="10"/>
  <c r="BP89" i="10"/>
  <c r="BR88" i="10"/>
  <c r="BQ88" i="10"/>
  <c r="BP88" i="10"/>
  <c r="BR84" i="10"/>
  <c r="BQ84" i="10"/>
  <c r="BP84" i="10"/>
  <c r="BR78" i="10"/>
  <c r="BQ78" i="10"/>
  <c r="BP78" i="10"/>
  <c r="BR69" i="10"/>
  <c r="BQ69" i="10"/>
  <c r="BP69" i="10"/>
  <c r="BR64" i="10"/>
  <c r="BQ64" i="10"/>
  <c r="BP64" i="10"/>
  <c r="BR62" i="10"/>
  <c r="BQ62" i="10"/>
  <c r="BP62" i="10"/>
  <c r="BR57" i="10"/>
  <c r="BQ57" i="10"/>
  <c r="BP57" i="10"/>
  <c r="BR56" i="10"/>
  <c r="BQ56" i="10"/>
  <c r="BP56" i="10"/>
  <c r="BR50" i="10"/>
  <c r="BQ50" i="10"/>
  <c r="BP50" i="10"/>
  <c r="BR39" i="10"/>
  <c r="BQ39" i="10"/>
  <c r="BP39" i="10"/>
  <c r="BR36" i="10"/>
  <c r="BQ36" i="10"/>
  <c r="BP36" i="10"/>
  <c r="BR35" i="10"/>
  <c r="BQ35" i="10"/>
  <c r="BP35" i="10"/>
  <c r="BR31" i="10"/>
  <c r="BQ31" i="10"/>
  <c r="BP31" i="10"/>
  <c r="BR29" i="10"/>
  <c r="BQ29" i="10"/>
  <c r="BP29" i="10"/>
  <c r="BR22" i="10"/>
  <c r="BQ22" i="10"/>
  <c r="BP22" i="10"/>
  <c r="BR21" i="10"/>
  <c r="BQ21" i="10"/>
  <c r="BP21" i="10"/>
  <c r="BR20" i="10"/>
  <c r="BQ20" i="10"/>
  <c r="BP20" i="10"/>
  <c r="BR18" i="10"/>
  <c r="BQ18" i="10"/>
  <c r="BP18" i="10"/>
  <c r="BR16" i="10"/>
  <c r="BQ16" i="10"/>
  <c r="BP16" i="10"/>
  <c r="BR15" i="10"/>
  <c r="BQ15" i="10"/>
  <c r="BP15" i="10"/>
  <c r="BR13" i="10"/>
  <c r="BQ13" i="10"/>
  <c r="BP13" i="10"/>
  <c r="BR12" i="10"/>
  <c r="BQ12" i="10"/>
  <c r="BP12" i="10"/>
  <c r="BR11" i="10"/>
  <c r="BQ11" i="10"/>
  <c r="BP11" i="10"/>
  <c r="BR9" i="10"/>
  <c r="BQ9" i="10"/>
  <c r="BP9" i="10"/>
  <c r="BR6" i="10"/>
  <c r="BQ6" i="10"/>
  <c r="BP6" i="10"/>
  <c r="BR5" i="10"/>
  <c r="BQ5" i="10"/>
  <c r="BP5" i="10"/>
  <c r="BR2" i="10"/>
  <c r="BQ2" i="10"/>
  <c r="BP2" i="10"/>
  <c r="BR206" i="10"/>
  <c r="BQ206" i="10"/>
  <c r="BP206" i="10"/>
  <c r="BR205" i="10"/>
  <c r="BQ205" i="10"/>
  <c r="BP205" i="10"/>
  <c r="BR203" i="10"/>
  <c r="BQ203" i="10"/>
  <c r="BP203" i="10"/>
  <c r="BL212" i="10"/>
  <c r="BL199" i="10"/>
  <c r="BL198" i="10"/>
  <c r="BL196" i="10"/>
  <c r="BL195" i="10"/>
  <c r="BL194" i="10"/>
  <c r="BL193" i="10"/>
  <c r="BL192" i="10"/>
  <c r="BL191" i="10"/>
  <c r="BL190" i="10"/>
  <c r="BL189" i="10"/>
  <c r="BL188" i="10"/>
  <c r="BL187" i="10"/>
  <c r="BL186" i="10"/>
  <c r="BL185" i="10"/>
  <c r="BL184" i="10"/>
  <c r="BL183" i="10"/>
  <c r="BL182" i="10"/>
  <c r="BL181" i="10"/>
  <c r="BL180" i="10"/>
  <c r="BL179" i="10"/>
  <c r="BL178" i="10"/>
  <c r="BL177" i="10"/>
  <c r="BL176" i="10"/>
  <c r="BL175" i="10"/>
  <c r="BL174" i="10"/>
  <c r="BL172" i="10"/>
  <c r="BL171" i="10"/>
  <c r="BL170" i="10"/>
  <c r="BL169" i="10"/>
  <c r="BL168" i="10"/>
  <c r="BL167" i="10"/>
  <c r="BL166" i="10"/>
  <c r="BL165" i="10"/>
  <c r="BL164" i="10"/>
  <c r="BL163" i="10"/>
  <c r="BL162" i="10"/>
  <c r="BL161" i="10"/>
  <c r="BL160" i="10"/>
  <c r="BL159" i="10"/>
  <c r="BL158" i="10"/>
  <c r="BL157" i="10"/>
  <c r="BL156" i="10"/>
  <c r="BL155" i="10"/>
  <c r="BL154" i="10"/>
  <c r="BL153" i="10"/>
  <c r="BL152" i="10"/>
  <c r="BL151" i="10"/>
  <c r="BL150" i="10"/>
  <c r="BL149" i="10"/>
  <c r="BL148" i="10"/>
  <c r="BL147" i="10"/>
  <c r="BL146" i="10"/>
  <c r="BL145" i="10"/>
  <c r="BL144" i="10"/>
  <c r="BL143" i="10"/>
  <c r="BL142" i="10"/>
  <c r="BL141" i="10"/>
  <c r="BL140" i="10"/>
  <c r="BL139" i="10"/>
  <c r="BL138" i="10"/>
  <c r="BL137" i="10"/>
  <c r="BL136" i="10"/>
  <c r="BL135" i="10"/>
  <c r="BL134" i="10"/>
  <c r="BL133" i="10"/>
  <c r="BL132" i="10"/>
  <c r="BL131" i="10"/>
  <c r="BL130" i="10"/>
  <c r="BL129" i="10"/>
  <c r="BL128" i="10"/>
  <c r="BL127" i="10"/>
  <c r="BL126" i="10"/>
  <c r="BL125" i="10"/>
  <c r="BL124" i="10"/>
  <c r="BL123" i="10"/>
  <c r="BL122" i="10"/>
  <c r="BL121" i="10"/>
  <c r="BL120" i="10"/>
  <c r="BL119" i="10"/>
  <c r="BL118" i="10"/>
  <c r="BL117" i="10"/>
  <c r="BL116" i="10"/>
  <c r="BL115" i="10"/>
  <c r="BL114" i="10"/>
  <c r="BL112" i="10"/>
  <c r="BL111" i="10"/>
  <c r="BL110" i="10"/>
  <c r="BL109" i="10"/>
  <c r="BL107" i="10"/>
  <c r="BL106" i="10"/>
  <c r="BL105" i="10"/>
  <c r="BL104" i="10"/>
  <c r="BL103" i="10"/>
  <c r="BL101" i="10"/>
  <c r="BL100" i="10"/>
  <c r="BL98" i="10"/>
  <c r="BL97" i="10"/>
  <c r="BL96" i="10"/>
  <c r="BL95" i="10"/>
  <c r="BL94" i="10"/>
  <c r="BL93" i="10"/>
  <c r="BL91" i="10"/>
  <c r="BL90" i="10"/>
  <c r="BL89" i="10"/>
  <c r="BL88" i="10"/>
  <c r="BL87" i="10"/>
  <c r="BL86" i="10"/>
  <c r="BL85" i="10"/>
  <c r="BL84" i="10"/>
  <c r="BL83" i="10"/>
  <c r="BL82" i="10"/>
  <c r="BL80" i="10"/>
  <c r="BL79" i="10"/>
  <c r="BL78" i="10"/>
  <c r="BL77" i="10"/>
  <c r="BL76" i="10"/>
  <c r="BL75" i="10"/>
  <c r="BL74" i="10"/>
  <c r="BL73" i="10"/>
  <c r="BL72" i="10"/>
  <c r="BL71" i="10"/>
  <c r="BL70" i="10"/>
  <c r="BL69" i="10"/>
  <c r="BL68" i="10"/>
  <c r="BL66" i="10"/>
  <c r="BL65" i="10"/>
  <c r="BL64" i="10"/>
  <c r="BL63" i="10"/>
  <c r="BL62" i="10"/>
  <c r="BL61" i="10"/>
  <c r="BL60" i="10"/>
  <c r="BL59" i="10"/>
  <c r="BL58" i="10"/>
  <c r="BL57" i="10"/>
  <c r="BL56" i="10"/>
  <c r="BL55" i="10"/>
  <c r="BL54" i="10"/>
  <c r="BL53" i="10"/>
  <c r="BL52" i="10"/>
  <c r="BL51" i="10"/>
  <c r="BL50" i="10"/>
  <c r="BL49" i="10"/>
  <c r="BL48" i="10"/>
  <c r="BL47" i="10"/>
  <c r="BL46" i="10"/>
  <c r="BL45" i="10"/>
  <c r="BL44" i="10"/>
  <c r="BL43" i="10"/>
  <c r="BL42" i="10"/>
  <c r="BL41" i="10"/>
  <c r="BL40" i="10"/>
  <c r="BL39" i="10"/>
  <c r="BL38" i="10"/>
  <c r="BL37" i="10"/>
  <c r="BL36" i="10"/>
  <c r="BL35" i="10"/>
  <c r="BL34" i="10"/>
  <c r="BL33" i="10"/>
  <c r="BL32" i="10"/>
  <c r="BL31" i="10"/>
  <c r="BL30" i="10"/>
  <c r="BL29" i="10"/>
  <c r="BL28" i="10"/>
  <c r="BL27" i="10"/>
  <c r="BL26" i="10"/>
  <c r="BL25" i="10"/>
  <c r="BL24" i="10"/>
  <c r="BL23" i="10"/>
  <c r="BL22" i="10"/>
  <c r="BL21" i="10"/>
  <c r="BL20" i="10"/>
  <c r="BL19" i="10"/>
  <c r="BL18" i="10"/>
  <c r="BL17" i="10"/>
  <c r="BL16" i="10"/>
  <c r="BL15" i="10"/>
  <c r="BL14" i="10"/>
  <c r="BL13" i="10"/>
  <c r="BL12" i="10"/>
  <c r="BL11" i="10"/>
  <c r="BL10" i="10"/>
  <c r="BL9" i="10"/>
  <c r="BL8" i="10"/>
  <c r="BL7" i="10"/>
  <c r="BL6" i="10"/>
  <c r="BL5" i="10"/>
  <c r="BL4" i="10"/>
  <c r="BL3" i="10"/>
  <c r="BL2" i="10"/>
  <c r="BL211" i="10"/>
  <c r="BL210" i="10"/>
  <c r="BL209" i="10"/>
  <c r="BL208" i="10"/>
  <c r="BL207" i="10"/>
  <c r="BL206" i="10"/>
  <c r="BL205" i="10"/>
  <c r="BL204" i="10"/>
  <c r="BL203" i="10"/>
  <c r="BK212" i="10"/>
  <c r="BK199" i="10"/>
  <c r="BK198"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2" i="10"/>
  <c r="BK111" i="10"/>
  <c r="BK110" i="10"/>
  <c r="BK109" i="10"/>
  <c r="BK107" i="10"/>
  <c r="BK106" i="10"/>
  <c r="BK105" i="10"/>
  <c r="BK104" i="10"/>
  <c r="BK103" i="10"/>
  <c r="BK101" i="10"/>
  <c r="BK100" i="10"/>
  <c r="BK98" i="10"/>
  <c r="BK97" i="10"/>
  <c r="BK96" i="10"/>
  <c r="BK95" i="10"/>
  <c r="BK94" i="10"/>
  <c r="BK93" i="10"/>
  <c r="BK91" i="10"/>
  <c r="BK90" i="10"/>
  <c r="BK89" i="10"/>
  <c r="BK88" i="10"/>
  <c r="BK87" i="10"/>
  <c r="BK86" i="10"/>
  <c r="BK85" i="10"/>
  <c r="BK84" i="10"/>
  <c r="BK83" i="10"/>
  <c r="BK82" i="10"/>
  <c r="BK80" i="10"/>
  <c r="BK79" i="10"/>
  <c r="BK78" i="10"/>
  <c r="BK77" i="10"/>
  <c r="BK76" i="10"/>
  <c r="BK75" i="10"/>
  <c r="BK74" i="10"/>
  <c r="BK73" i="10"/>
  <c r="BK72" i="10"/>
  <c r="BK71" i="10"/>
  <c r="BK70" i="10"/>
  <c r="BK69" i="10"/>
  <c r="BK68"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K2" i="10"/>
  <c r="BK211" i="10"/>
  <c r="BK210" i="10"/>
  <c r="BK209" i="10"/>
  <c r="BK208" i="10"/>
  <c r="BK207" i="10"/>
  <c r="BK206" i="10"/>
  <c r="BK205" i="10"/>
  <c r="BK204" i="10"/>
  <c r="BK203" i="10"/>
  <c r="BJ212" i="10"/>
  <c r="BJ199" i="10"/>
  <c r="BJ198" i="10"/>
  <c r="BJ196" i="10"/>
  <c r="BJ195" i="10"/>
  <c r="BJ194" i="10"/>
  <c r="BJ193" i="10"/>
  <c r="BJ192" i="10"/>
  <c r="BJ191" i="10"/>
  <c r="BJ190" i="10"/>
  <c r="BJ189" i="10"/>
  <c r="BJ188" i="10"/>
  <c r="BJ187" i="10"/>
  <c r="BJ186" i="10"/>
  <c r="BJ185" i="10"/>
  <c r="BJ184" i="10"/>
  <c r="BJ183" i="10"/>
  <c r="BJ182" i="10"/>
  <c r="BJ181" i="10"/>
  <c r="BJ180" i="10"/>
  <c r="BJ179" i="10"/>
  <c r="BJ178" i="10"/>
  <c r="BJ177" i="10"/>
  <c r="BJ176" i="10"/>
  <c r="BJ175" i="10"/>
  <c r="BJ174" i="10"/>
  <c r="BJ172" i="10"/>
  <c r="BJ171" i="10"/>
  <c r="BJ170" i="10"/>
  <c r="BJ169" i="10"/>
  <c r="BJ168" i="10"/>
  <c r="BJ167" i="10"/>
  <c r="BJ166" i="10"/>
  <c r="BJ165" i="10"/>
  <c r="BJ164" i="10"/>
  <c r="BJ163" i="10"/>
  <c r="BJ162" i="10"/>
  <c r="BJ161" i="10"/>
  <c r="BJ160" i="10"/>
  <c r="BJ159" i="10"/>
  <c r="BJ158" i="10"/>
  <c r="BJ157" i="10"/>
  <c r="BJ156" i="10"/>
  <c r="BJ155" i="10"/>
  <c r="BJ154" i="10"/>
  <c r="BJ153" i="10"/>
  <c r="BJ152" i="10"/>
  <c r="BJ151" i="10"/>
  <c r="BJ150" i="10"/>
  <c r="BJ149" i="10"/>
  <c r="BJ148" i="10"/>
  <c r="BJ147" i="10"/>
  <c r="BJ146" i="10"/>
  <c r="BJ145" i="10"/>
  <c r="BJ144" i="10"/>
  <c r="BJ143" i="10"/>
  <c r="BJ142" i="10"/>
  <c r="BJ141" i="10"/>
  <c r="BJ140" i="10"/>
  <c r="BJ139" i="10"/>
  <c r="BJ138" i="10"/>
  <c r="BJ137" i="10"/>
  <c r="BJ136" i="10"/>
  <c r="BJ135" i="10"/>
  <c r="BJ134" i="10"/>
  <c r="BJ133" i="10"/>
  <c r="BJ132" i="10"/>
  <c r="BJ131" i="10"/>
  <c r="BJ130" i="10"/>
  <c r="BJ129" i="10"/>
  <c r="BJ128" i="10"/>
  <c r="BJ127" i="10"/>
  <c r="BJ126" i="10"/>
  <c r="BJ125" i="10"/>
  <c r="BJ124" i="10"/>
  <c r="BJ123" i="10"/>
  <c r="BJ122" i="10"/>
  <c r="BJ121" i="10"/>
  <c r="BJ120" i="10"/>
  <c r="BJ119" i="10"/>
  <c r="BJ118" i="10"/>
  <c r="BJ117" i="10"/>
  <c r="BJ116" i="10"/>
  <c r="BJ115" i="10"/>
  <c r="BJ114" i="10"/>
  <c r="BJ112" i="10"/>
  <c r="BJ111" i="10"/>
  <c r="BJ110" i="10"/>
  <c r="BJ109" i="10"/>
  <c r="BJ107" i="10"/>
  <c r="BJ106" i="10"/>
  <c r="BJ105" i="10"/>
  <c r="BJ104" i="10"/>
  <c r="BJ103" i="10"/>
  <c r="BJ101" i="10"/>
  <c r="BJ100" i="10"/>
  <c r="BJ98" i="10"/>
  <c r="BJ97" i="10"/>
  <c r="BJ96" i="10"/>
  <c r="BJ95" i="10"/>
  <c r="BJ94" i="10"/>
  <c r="BJ93" i="10"/>
  <c r="BJ91" i="10"/>
  <c r="BJ90" i="10"/>
  <c r="BJ89" i="10"/>
  <c r="BJ88" i="10"/>
  <c r="BJ87" i="10"/>
  <c r="BJ86" i="10"/>
  <c r="BJ85" i="10"/>
  <c r="BJ84" i="10"/>
  <c r="BJ83" i="10"/>
  <c r="BJ82" i="10"/>
  <c r="BJ80" i="10"/>
  <c r="BJ79" i="10"/>
  <c r="BJ78" i="10"/>
  <c r="BJ77" i="10"/>
  <c r="BJ76" i="10"/>
  <c r="BJ75" i="10"/>
  <c r="BJ74" i="10"/>
  <c r="BJ73" i="10"/>
  <c r="BJ72" i="10"/>
  <c r="BJ71" i="10"/>
  <c r="BJ70" i="10"/>
  <c r="BJ69" i="10"/>
  <c r="BJ68" i="10"/>
  <c r="BJ66" i="10"/>
  <c r="BJ65" i="10"/>
  <c r="BJ64" i="10"/>
  <c r="BJ63" i="10"/>
  <c r="BJ62" i="10"/>
  <c r="BJ61" i="10"/>
  <c r="BJ60" i="10"/>
  <c r="BJ59" i="10"/>
  <c r="BJ58" i="10"/>
  <c r="BJ57" i="10"/>
  <c r="BJ56" i="10"/>
  <c r="BJ55" i="10"/>
  <c r="BJ54" i="10"/>
  <c r="BJ53" i="10"/>
  <c r="BJ52" i="10"/>
  <c r="BJ51" i="10"/>
  <c r="BJ50" i="10"/>
  <c r="BJ49" i="10"/>
  <c r="BJ48" i="10"/>
  <c r="BJ47" i="10"/>
  <c r="BJ46" i="10"/>
  <c r="BJ45" i="10"/>
  <c r="BJ44" i="10"/>
  <c r="BJ43" i="10"/>
  <c r="BJ42" i="10"/>
  <c r="BJ41" i="10"/>
  <c r="BJ40" i="10"/>
  <c r="BJ39" i="10"/>
  <c r="BJ38" i="10"/>
  <c r="BJ37" i="10"/>
  <c r="BJ36" i="10"/>
  <c r="BJ35" i="10"/>
  <c r="BJ34" i="10"/>
  <c r="BJ33" i="10"/>
  <c r="BJ32" i="10"/>
  <c r="BJ31" i="10"/>
  <c r="BJ30" i="10"/>
  <c r="BJ29" i="10"/>
  <c r="BJ28" i="10"/>
  <c r="BJ27" i="10"/>
  <c r="BJ26" i="10"/>
  <c r="BJ25" i="10"/>
  <c r="BJ24" i="10"/>
  <c r="BJ23" i="10"/>
  <c r="BJ22" i="10"/>
  <c r="BJ21" i="10"/>
  <c r="BJ20" i="10"/>
  <c r="BJ19" i="10"/>
  <c r="BJ18" i="10"/>
  <c r="BJ17" i="10"/>
  <c r="BJ16" i="10"/>
  <c r="BJ15" i="10"/>
  <c r="BJ14" i="10"/>
  <c r="BJ13" i="10"/>
  <c r="BJ12" i="10"/>
  <c r="BJ11" i="10"/>
  <c r="BJ10" i="10"/>
  <c r="BJ9" i="10"/>
  <c r="BJ8" i="10"/>
  <c r="BJ7" i="10"/>
  <c r="BJ6" i="10"/>
  <c r="BJ5" i="10"/>
  <c r="BJ4" i="10"/>
  <c r="BJ3" i="10"/>
  <c r="BJ2" i="10"/>
  <c r="BJ211" i="10"/>
  <c r="BJ210" i="10"/>
  <c r="BJ209" i="10"/>
  <c r="BJ208" i="10"/>
  <c r="BJ207" i="10"/>
  <c r="BJ206" i="10"/>
  <c r="BJ205" i="10"/>
  <c r="BJ204" i="10"/>
  <c r="BJ203" i="10"/>
  <c r="AC211" i="10"/>
  <c r="AG211" i="10"/>
  <c r="AC210" i="10"/>
  <c r="AG210" i="10"/>
  <c r="AC209" i="10"/>
  <c r="AC208" i="10"/>
  <c r="AC207" i="10"/>
  <c r="AC206" i="10"/>
  <c r="BE206" i="10"/>
  <c r="AC205" i="10"/>
  <c r="AM205" i="10"/>
  <c r="AC204" i="10"/>
  <c r="AG204" i="10"/>
  <c r="AC203" i="10"/>
  <c r="AM203" i="10"/>
  <c r="AC212" i="10"/>
  <c r="AG212" i="10"/>
  <c r="AC199" i="10"/>
  <c r="AG199" i="10"/>
  <c r="AC198" i="10"/>
  <c r="AG198" i="10"/>
  <c r="AC196" i="10"/>
  <c r="AG196" i="10"/>
  <c r="AC195" i="10"/>
  <c r="AG195" i="10"/>
  <c r="AC194" i="10"/>
  <c r="AG194" i="10"/>
  <c r="AC193" i="10"/>
  <c r="AG193" i="10"/>
  <c r="AC192" i="10"/>
  <c r="AG192" i="10"/>
  <c r="AC191" i="10"/>
  <c r="AC190" i="10"/>
  <c r="AG190" i="10"/>
  <c r="AC189" i="10"/>
  <c r="AM189" i="10"/>
  <c r="AC188" i="10"/>
  <c r="AM188" i="10"/>
  <c r="AC187" i="10"/>
  <c r="AM187" i="10"/>
  <c r="AC186" i="10"/>
  <c r="AG186" i="10"/>
  <c r="AC185" i="10"/>
  <c r="AG185" i="10"/>
  <c r="AC184" i="10"/>
  <c r="AC183" i="10"/>
  <c r="AG183" i="10"/>
  <c r="AC182" i="10"/>
  <c r="AC181" i="10"/>
  <c r="AC180" i="10"/>
  <c r="AC179" i="10"/>
  <c r="AS179" i="10"/>
  <c r="AC178" i="10"/>
  <c r="AG178" i="10"/>
  <c r="AC177" i="10"/>
  <c r="AS177" i="10"/>
  <c r="AC176" i="10"/>
  <c r="AG176" i="10"/>
  <c r="AC175" i="10"/>
  <c r="AG175" i="10"/>
  <c r="AC174" i="10"/>
  <c r="AM174" i="10"/>
  <c r="AC172" i="10"/>
  <c r="AG172" i="10"/>
  <c r="AC171" i="10"/>
  <c r="AM171" i="10"/>
  <c r="AC170" i="10"/>
  <c r="AG170" i="10"/>
  <c r="AC169" i="10"/>
  <c r="AC168" i="10"/>
  <c r="AM168" i="10"/>
  <c r="AC167" i="10"/>
  <c r="AM167" i="10"/>
  <c r="AC166" i="10"/>
  <c r="AY166" i="10"/>
  <c r="AC165" i="10"/>
  <c r="AG165" i="10"/>
  <c r="AC164" i="10"/>
  <c r="AG164" i="10"/>
  <c r="AC163" i="10"/>
  <c r="AG163" i="10"/>
  <c r="AC162" i="10"/>
  <c r="AC161" i="10"/>
  <c r="AG161" i="10"/>
  <c r="AC160" i="10"/>
  <c r="AC159" i="10"/>
  <c r="AC158" i="10"/>
  <c r="AC157" i="10"/>
  <c r="AG157" i="10"/>
  <c r="AC156" i="10"/>
  <c r="AG156" i="10"/>
  <c r="AC155" i="10"/>
  <c r="AG155" i="10"/>
  <c r="AC154" i="10"/>
  <c r="AG154" i="10"/>
  <c r="AC153" i="10"/>
  <c r="AG153" i="10"/>
  <c r="AC152" i="10"/>
  <c r="AG152" i="10"/>
  <c r="AC151" i="10"/>
  <c r="AG151" i="10"/>
  <c r="AC150" i="10"/>
  <c r="AG150" i="10"/>
  <c r="AC149" i="10"/>
  <c r="AG149" i="10"/>
  <c r="AC148" i="10"/>
  <c r="AG148" i="10"/>
  <c r="AC147" i="10"/>
  <c r="AG147" i="10"/>
  <c r="AC146" i="10"/>
  <c r="AG146" i="10"/>
  <c r="AC145" i="10"/>
  <c r="AC144" i="10"/>
  <c r="AM144" i="10"/>
  <c r="AC143" i="10"/>
  <c r="AM143" i="10"/>
  <c r="AC142" i="10"/>
  <c r="AG142" i="10"/>
  <c r="AC141" i="10"/>
  <c r="AM141" i="10"/>
  <c r="AC140" i="10"/>
  <c r="AG140" i="10"/>
  <c r="AC139" i="10"/>
  <c r="AG139" i="10"/>
  <c r="AC138" i="10"/>
  <c r="AC137" i="10"/>
  <c r="AG137" i="10"/>
  <c r="AC136" i="10"/>
  <c r="AC135" i="10"/>
  <c r="AC134" i="10"/>
  <c r="AC133" i="10"/>
  <c r="AG133" i="10"/>
  <c r="AC132" i="10"/>
  <c r="AY132" i="10"/>
  <c r="AC131" i="10"/>
  <c r="AG131" i="10"/>
  <c r="AC130" i="10"/>
  <c r="AG130" i="10"/>
  <c r="AC129" i="10"/>
  <c r="AG129" i="10"/>
  <c r="AC128" i="10"/>
  <c r="AG128" i="10"/>
  <c r="AC127" i="10"/>
  <c r="AG127" i="10"/>
  <c r="AC126" i="10"/>
  <c r="AG126" i="10"/>
  <c r="AC125" i="10"/>
  <c r="AG125" i="10"/>
  <c r="AC124" i="10"/>
  <c r="AM124" i="10"/>
  <c r="AC123" i="10"/>
  <c r="AG123" i="10"/>
  <c r="AC122" i="10"/>
  <c r="AG122" i="10"/>
  <c r="AC121" i="10"/>
  <c r="AC120" i="10"/>
  <c r="AM120" i="10"/>
  <c r="AC119" i="10"/>
  <c r="AG119" i="10"/>
  <c r="AC118" i="10"/>
  <c r="AG118" i="10"/>
  <c r="AC117" i="10"/>
  <c r="AG117" i="10"/>
  <c r="AC116" i="10"/>
  <c r="AG116" i="10"/>
  <c r="AC115" i="10"/>
  <c r="AG115" i="10"/>
  <c r="AC114" i="10"/>
  <c r="AC112" i="10"/>
  <c r="AC111" i="10"/>
  <c r="AC110" i="10"/>
  <c r="AG110" i="10"/>
  <c r="AC109" i="10"/>
  <c r="AG109" i="10"/>
  <c r="AC107" i="10"/>
  <c r="AG107" i="10"/>
  <c r="AC106" i="10"/>
  <c r="AG106" i="10"/>
  <c r="AC105" i="10"/>
  <c r="AG105" i="10"/>
  <c r="AC104" i="10"/>
  <c r="AG104" i="10"/>
  <c r="AC103" i="10"/>
  <c r="AG103" i="10"/>
  <c r="AC101" i="10"/>
  <c r="AG101" i="10"/>
  <c r="AC100" i="10"/>
  <c r="AC98" i="10"/>
  <c r="AG98" i="10"/>
  <c r="AC97" i="10"/>
  <c r="AG97" i="10"/>
  <c r="AC96" i="10"/>
  <c r="AG96" i="10"/>
  <c r="AC95" i="10"/>
  <c r="AG95" i="10"/>
  <c r="AC94" i="10"/>
  <c r="AC93" i="10"/>
  <c r="AG93" i="10"/>
  <c r="AC91" i="10"/>
  <c r="AC90" i="10"/>
  <c r="AG90" i="10"/>
  <c r="AC89" i="10"/>
  <c r="AM89" i="10"/>
  <c r="AC88" i="10"/>
  <c r="AM88" i="10"/>
  <c r="AC87" i="10"/>
  <c r="AG87" i="10"/>
  <c r="AC86" i="10"/>
  <c r="AG86" i="10"/>
  <c r="AC85" i="10"/>
  <c r="AG85" i="10"/>
  <c r="AC84" i="10"/>
  <c r="AG84" i="10"/>
  <c r="AC83" i="10"/>
  <c r="AG83" i="10"/>
  <c r="AC82" i="10"/>
  <c r="AG82" i="10"/>
  <c r="AC80" i="10"/>
  <c r="AC79" i="10"/>
  <c r="AG79" i="10"/>
  <c r="AC78" i="10"/>
  <c r="AM78" i="10"/>
  <c r="AC77" i="10"/>
  <c r="AG77" i="10"/>
  <c r="AC76" i="10"/>
  <c r="AG76" i="10"/>
  <c r="AC75" i="10"/>
  <c r="AG75" i="10"/>
  <c r="AC74" i="10"/>
  <c r="AG74" i="10"/>
  <c r="AC73" i="10"/>
  <c r="AC72" i="10"/>
  <c r="AG72" i="10"/>
  <c r="AC71" i="10"/>
  <c r="AC70" i="10"/>
  <c r="AC69" i="10"/>
  <c r="AC68" i="10"/>
  <c r="AG68" i="10"/>
  <c r="AC66" i="10"/>
  <c r="AG66" i="10"/>
  <c r="AC65" i="10"/>
  <c r="AG65" i="10"/>
  <c r="AC64" i="10"/>
  <c r="AG64" i="10"/>
  <c r="AC63" i="10"/>
  <c r="AG63" i="10"/>
  <c r="AC62" i="10"/>
  <c r="AG62" i="10"/>
  <c r="AC61" i="10"/>
  <c r="AG61" i="10"/>
  <c r="AC60" i="10"/>
  <c r="AG60" i="10"/>
  <c r="AC59" i="10"/>
  <c r="AG59" i="10"/>
  <c r="AC58" i="10"/>
  <c r="AG58" i="10"/>
  <c r="AC57" i="10"/>
  <c r="AC56" i="10"/>
  <c r="AG56" i="10"/>
  <c r="AC55" i="10"/>
  <c r="AG55" i="10"/>
  <c r="AC54" i="10"/>
  <c r="AG54" i="10"/>
  <c r="AC53" i="10"/>
  <c r="AG53" i="10"/>
  <c r="AC52" i="10"/>
  <c r="AG52" i="10"/>
  <c r="AC51" i="10"/>
  <c r="AG51" i="10"/>
  <c r="AC50" i="10"/>
  <c r="AC49" i="10"/>
  <c r="AG49" i="10"/>
  <c r="AC48" i="10"/>
  <c r="AC47" i="10"/>
  <c r="AC46" i="10"/>
  <c r="AC45" i="10"/>
  <c r="AG45" i="10"/>
  <c r="AC44" i="10"/>
  <c r="AG44" i="10"/>
  <c r="AC43" i="10"/>
  <c r="AG43" i="10"/>
  <c r="AC42" i="10"/>
  <c r="AG42" i="10"/>
  <c r="AC41" i="10"/>
  <c r="AG41" i="10"/>
  <c r="AC40" i="10"/>
  <c r="AG40" i="10"/>
  <c r="AC39" i="10"/>
  <c r="AM39" i="10"/>
  <c r="AC38" i="10"/>
  <c r="AG38" i="10"/>
  <c r="AC37" i="10"/>
  <c r="AG37" i="10"/>
  <c r="AC36" i="10"/>
  <c r="AG36" i="10"/>
  <c r="AC35" i="10"/>
  <c r="AM35" i="10"/>
  <c r="AC34" i="10"/>
  <c r="AG34" i="10"/>
  <c r="AC33" i="10"/>
  <c r="AC32" i="10"/>
  <c r="AG32" i="10"/>
  <c r="AC31" i="10"/>
  <c r="AM31" i="10"/>
  <c r="AC30" i="10"/>
  <c r="AG30" i="10"/>
  <c r="AC29" i="10"/>
  <c r="AM29" i="10"/>
  <c r="AC28" i="10"/>
  <c r="AG28" i="10"/>
  <c r="AC27" i="10"/>
  <c r="AG27" i="10"/>
  <c r="AC26" i="10"/>
  <c r="AC25" i="10"/>
  <c r="AG25" i="10"/>
  <c r="AC24" i="10"/>
  <c r="AC23" i="10"/>
  <c r="AC22" i="10"/>
  <c r="AC21" i="10"/>
  <c r="AM21" i="10"/>
  <c r="AC20" i="10"/>
  <c r="AG20" i="10"/>
  <c r="AC19" i="10"/>
  <c r="AG19" i="10"/>
  <c r="AC18" i="10"/>
  <c r="AG18" i="10"/>
  <c r="AC17" i="10"/>
  <c r="AG17" i="10"/>
  <c r="AC16" i="10"/>
  <c r="AG16" i="10"/>
  <c r="AC15" i="10"/>
  <c r="AG15" i="10"/>
  <c r="AC14" i="10"/>
  <c r="AG14" i="10"/>
  <c r="AC12" i="10"/>
  <c r="AM12" i="10"/>
  <c r="AC11" i="10"/>
  <c r="AM11" i="10"/>
  <c r="AC10" i="10"/>
  <c r="AC9" i="10"/>
  <c r="AC8" i="10"/>
  <c r="AC7" i="10"/>
  <c r="AG7" i="10"/>
  <c r="AC6" i="10"/>
  <c r="AM6" i="10"/>
  <c r="AC5" i="10"/>
  <c r="AM5" i="10"/>
  <c r="AC4" i="10"/>
  <c r="AG4" i="10"/>
  <c r="AC3" i="10"/>
  <c r="AG3" i="10"/>
  <c r="AC2" i="10"/>
  <c r="AG2" i="10"/>
  <c r="AC13" i="10"/>
  <c r="Z212" i="10"/>
  <c r="Z199" i="10"/>
  <c r="Z198"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2" i="10"/>
  <c r="Z111" i="10"/>
  <c r="Z110" i="10"/>
  <c r="Z109" i="10"/>
  <c r="Z107" i="10"/>
  <c r="Z106" i="10"/>
  <c r="Z105" i="10"/>
  <c r="Z104" i="10"/>
  <c r="Z103" i="10"/>
  <c r="Z101" i="10"/>
  <c r="Z100" i="10"/>
  <c r="Z98" i="10"/>
  <c r="Z97" i="10"/>
  <c r="Z96" i="10"/>
  <c r="Z95" i="10"/>
  <c r="Z94" i="10"/>
  <c r="Z93" i="10"/>
  <c r="Z91" i="10"/>
  <c r="Z90" i="10"/>
  <c r="Z89" i="10"/>
  <c r="Z88" i="10"/>
  <c r="Z87" i="10"/>
  <c r="Z86" i="10"/>
  <c r="Z85" i="10"/>
  <c r="Z84" i="10"/>
  <c r="Z83" i="10"/>
  <c r="Z82" i="10"/>
  <c r="Z80" i="10"/>
  <c r="Z79" i="10"/>
  <c r="Z78" i="10"/>
  <c r="Z77" i="10"/>
  <c r="Z76" i="10"/>
  <c r="Z75" i="10"/>
  <c r="Z74" i="10"/>
  <c r="Z73" i="10"/>
  <c r="Z72" i="10"/>
  <c r="Z71" i="10"/>
  <c r="Z70" i="10"/>
  <c r="Z69" i="10"/>
  <c r="Z68"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Z211" i="10"/>
  <c r="Z210" i="10"/>
  <c r="Z209" i="10"/>
  <c r="Z208" i="10"/>
  <c r="Z207" i="10"/>
  <c r="Z206" i="10"/>
  <c r="Z205" i="10"/>
  <c r="Z204" i="10"/>
  <c r="Z203" i="10"/>
  <c r="Y212" i="10"/>
  <c r="Y199" i="10"/>
  <c r="Y198" i="10"/>
  <c r="Y196" i="10"/>
  <c r="Y195" i="10"/>
  <c r="Y194" i="10"/>
  <c r="Y193" i="10"/>
  <c r="Y192" i="10"/>
  <c r="Y191" i="10"/>
  <c r="Y190" i="10"/>
  <c r="Y189" i="10"/>
  <c r="Y188" i="10"/>
  <c r="Y187" i="10"/>
  <c r="Y186" i="10"/>
  <c r="Y185" i="10"/>
  <c r="Y184" i="10"/>
  <c r="Y183" i="10"/>
  <c r="Y182" i="10"/>
  <c r="Y181" i="10"/>
  <c r="Y180" i="10"/>
  <c r="Y179" i="10"/>
  <c r="Y178" i="10"/>
  <c r="Y177" i="10"/>
  <c r="Y176" i="10"/>
  <c r="Y175" i="10"/>
  <c r="Y174" i="10"/>
  <c r="Y172" i="10"/>
  <c r="Y171" i="10"/>
  <c r="Y170" i="10"/>
  <c r="Y169" i="10"/>
  <c r="Y168" i="10"/>
  <c r="Y167" i="10"/>
  <c r="Y166" i="10"/>
  <c r="Y165" i="10"/>
  <c r="Y164" i="10"/>
  <c r="Y163" i="10"/>
  <c r="Y162" i="10"/>
  <c r="Y161" i="10"/>
  <c r="Y160" i="10"/>
  <c r="Y159" i="10"/>
  <c r="Y158" i="10"/>
  <c r="Y157" i="10"/>
  <c r="Y156" i="10"/>
  <c r="Y155" i="10"/>
  <c r="Y154" i="10"/>
  <c r="Y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2" i="10"/>
  <c r="Y111" i="10"/>
  <c r="Y110" i="10"/>
  <c r="Y109" i="10"/>
  <c r="Y107" i="10"/>
  <c r="Y106" i="10"/>
  <c r="Y105" i="10"/>
  <c r="Y104" i="10"/>
  <c r="Y103" i="10"/>
  <c r="Y101" i="10"/>
  <c r="Y100" i="10"/>
  <c r="Y98" i="10"/>
  <c r="Y97" i="10"/>
  <c r="Y96" i="10"/>
  <c r="Y95" i="10"/>
  <c r="Y94" i="10"/>
  <c r="Y93" i="10"/>
  <c r="Y91" i="10"/>
  <c r="Y90" i="10"/>
  <c r="Y89" i="10"/>
  <c r="Y88" i="10"/>
  <c r="Y87" i="10"/>
  <c r="Y86" i="10"/>
  <c r="Y85" i="10"/>
  <c r="Y84" i="10"/>
  <c r="Y83" i="10"/>
  <c r="Y82" i="10"/>
  <c r="Y80" i="10"/>
  <c r="Y79" i="10"/>
  <c r="Y78" i="10"/>
  <c r="Y77" i="10"/>
  <c r="Y76" i="10"/>
  <c r="Y75" i="10"/>
  <c r="Y74" i="10"/>
  <c r="Y73" i="10"/>
  <c r="Y72" i="10"/>
  <c r="Y71" i="10"/>
  <c r="Y70" i="10"/>
  <c r="Y69" i="10"/>
  <c r="Y68" i="10"/>
  <c r="Y66" i="10"/>
  <c r="Y65" i="10"/>
  <c r="Y64" i="10"/>
  <c r="Y63" i="10"/>
  <c r="Y62" i="10"/>
  <c r="Y61" i="10"/>
  <c r="Y60" i="10"/>
  <c r="Y59" i="10"/>
  <c r="Y58"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Y32" i="10"/>
  <c r="Y31" i="10"/>
  <c r="Y30" i="10"/>
  <c r="Y29" i="10"/>
  <c r="Y28" i="10"/>
  <c r="Y27" i="10"/>
  <c r="Y26" i="10"/>
  <c r="Y25" i="10"/>
  <c r="Y24" i="10"/>
  <c r="Y23" i="10"/>
  <c r="Y22" i="10"/>
  <c r="Y21" i="10"/>
  <c r="Y20" i="10"/>
  <c r="Y19" i="10"/>
  <c r="Y18" i="10"/>
  <c r="Y17" i="10"/>
  <c r="Y16" i="10"/>
  <c r="Y15" i="10"/>
  <c r="Y14" i="10"/>
  <c r="Y13" i="10"/>
  <c r="Y12" i="10"/>
  <c r="Y11" i="10"/>
  <c r="Y10" i="10"/>
  <c r="Y9" i="10"/>
  <c r="Y8" i="10"/>
  <c r="Y7" i="10"/>
  <c r="Y6" i="10"/>
  <c r="Y5" i="10"/>
  <c r="Y4" i="10"/>
  <c r="Y3" i="10"/>
  <c r="Y2" i="10"/>
  <c r="Y211" i="10"/>
  <c r="Y210" i="10"/>
  <c r="Y209" i="10"/>
  <c r="Y208" i="10"/>
  <c r="Y207" i="10"/>
  <c r="Y206" i="10"/>
  <c r="Y205" i="10"/>
  <c r="Y204" i="10"/>
  <c r="Y203" i="10"/>
  <c r="X212" i="10"/>
  <c r="X199" i="10"/>
  <c r="X198" i="10"/>
  <c r="X196" i="10"/>
  <c r="X195" i="10"/>
  <c r="X194" i="10"/>
  <c r="X193" i="10"/>
  <c r="X192" i="10"/>
  <c r="X191" i="10"/>
  <c r="X190" i="10"/>
  <c r="X189" i="10"/>
  <c r="X188" i="10"/>
  <c r="X187" i="10"/>
  <c r="X186" i="10"/>
  <c r="X185" i="10"/>
  <c r="X184" i="10"/>
  <c r="X183" i="10"/>
  <c r="X182" i="10"/>
  <c r="X181" i="10"/>
  <c r="X180" i="10"/>
  <c r="X179" i="10"/>
  <c r="X178" i="10"/>
  <c r="X177" i="10"/>
  <c r="X176" i="10"/>
  <c r="X175" i="10"/>
  <c r="X174" i="10"/>
  <c r="X172" i="10"/>
  <c r="X171" i="10"/>
  <c r="X170" i="10"/>
  <c r="X169" i="10"/>
  <c r="X168" i="10"/>
  <c r="X167" i="10"/>
  <c r="X166" i="10"/>
  <c r="X165" i="10"/>
  <c r="X164" i="10"/>
  <c r="X163" i="10"/>
  <c r="X162" i="10"/>
  <c r="X161" i="10"/>
  <c r="X160" i="10"/>
  <c r="X159" i="10"/>
  <c r="X158" i="10"/>
  <c r="X157" i="10"/>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2" i="10"/>
  <c r="X111" i="10"/>
  <c r="X110" i="10"/>
  <c r="X109" i="10"/>
  <c r="X107" i="10"/>
  <c r="X106" i="10"/>
  <c r="X105" i="10"/>
  <c r="X104" i="10"/>
  <c r="X103" i="10"/>
  <c r="X101" i="10"/>
  <c r="X100" i="10"/>
  <c r="X98" i="10"/>
  <c r="X97" i="10"/>
  <c r="X96" i="10"/>
  <c r="X95" i="10"/>
  <c r="X94" i="10"/>
  <c r="X93" i="10"/>
  <c r="X91" i="10"/>
  <c r="X90" i="10"/>
  <c r="X89" i="10"/>
  <c r="X88" i="10"/>
  <c r="X87" i="10"/>
  <c r="X86" i="10"/>
  <c r="X85" i="10"/>
  <c r="X84" i="10"/>
  <c r="X83" i="10"/>
  <c r="X82" i="10"/>
  <c r="X80" i="10"/>
  <c r="X79" i="10"/>
  <c r="X78" i="10"/>
  <c r="X77" i="10"/>
  <c r="X76" i="10"/>
  <c r="X75" i="10"/>
  <c r="X74" i="10"/>
  <c r="X73" i="10"/>
  <c r="X72" i="10"/>
  <c r="X71" i="10"/>
  <c r="X70" i="10"/>
  <c r="X69" i="10"/>
  <c r="X68"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X8" i="10"/>
  <c r="X7" i="10"/>
  <c r="X6" i="10"/>
  <c r="X5" i="10"/>
  <c r="X4" i="10"/>
  <c r="X3" i="10"/>
  <c r="X2" i="10"/>
  <c r="X211" i="10"/>
  <c r="X210" i="10"/>
  <c r="X209" i="10"/>
  <c r="X208" i="10"/>
  <c r="X207" i="10"/>
  <c r="X206" i="10"/>
  <c r="X205" i="10"/>
  <c r="X204" i="10"/>
  <c r="X203" i="10"/>
  <c r="BM2" i="14"/>
  <c r="BM90" i="14"/>
  <c r="BS130" i="14"/>
  <c r="BT130" i="14"/>
  <c r="BS150" i="14"/>
  <c r="BT150" i="14"/>
  <c r="BS177" i="14"/>
  <c r="BS187" i="14"/>
  <c r="BT187" i="14"/>
  <c r="BY16" i="14"/>
  <c r="BZ16" i="14"/>
  <c r="BY132" i="14"/>
  <c r="BZ132" i="14"/>
  <c r="BN135" i="10"/>
  <c r="BZ64" i="10"/>
  <c r="BN137" i="13"/>
  <c r="BT166" i="10"/>
  <c r="AC9" i="13"/>
  <c r="BE9" i="13"/>
  <c r="AC20" i="13"/>
  <c r="BE20" i="13"/>
  <c r="AC29" i="13"/>
  <c r="BE29" i="13"/>
  <c r="BG209" i="14"/>
  <c r="BG50" i="14"/>
  <c r="BH50" i="14"/>
  <c r="BM149" i="14"/>
  <c r="BN149" i="14"/>
  <c r="BG57" i="14"/>
  <c r="BH57" i="14"/>
  <c r="BM125" i="14"/>
  <c r="BM140" i="14"/>
  <c r="BM147" i="14"/>
  <c r="BN147" i="14"/>
  <c r="BM152" i="14"/>
  <c r="BN152" i="14"/>
  <c r="BM172" i="14"/>
  <c r="BN172" i="14"/>
  <c r="BM179" i="14"/>
  <c r="BN179" i="14"/>
  <c r="BM186" i="14"/>
  <c r="BN186" i="14"/>
  <c r="BM190" i="14"/>
  <c r="BN190" i="14"/>
  <c r="BS62" i="14"/>
  <c r="BT62" i="14"/>
  <c r="BG30" i="14"/>
  <c r="BH30" i="14"/>
  <c r="BM84" i="14"/>
  <c r="BN84" i="14"/>
  <c r="BM165" i="14"/>
  <c r="BN165" i="14"/>
  <c r="BM114" i="14"/>
  <c r="BN114" i="14"/>
  <c r="BM130" i="14"/>
  <c r="BN130" i="14"/>
  <c r="BM135" i="14"/>
  <c r="BN135" i="14"/>
  <c r="BM141" i="14"/>
  <c r="BN141" i="14"/>
  <c r="BG205" i="14"/>
  <c r="BH205" i="14"/>
  <c r="BG54" i="14"/>
  <c r="BH54" i="14"/>
  <c r="BG23" i="14"/>
  <c r="BH23" i="14"/>
  <c r="BM193" i="14"/>
  <c r="BN193" i="14"/>
  <c r="BS16" i="14"/>
  <c r="BT16" i="14"/>
  <c r="BS143" i="14"/>
  <c r="BT143" i="14"/>
  <c r="BS165" i="14"/>
  <c r="BT165" i="14"/>
  <c r="BS180" i="14"/>
  <c r="BY12" i="14"/>
  <c r="BZ12" i="14"/>
  <c r="BY64" i="14"/>
  <c r="BZ64" i="14"/>
  <c r="BY166" i="14"/>
  <c r="BZ166" i="14"/>
  <c r="BM171" i="14"/>
  <c r="BN171" i="14"/>
  <c r="BM184" i="14"/>
  <c r="BN184" i="14"/>
  <c r="BM198" i="14"/>
  <c r="BN198" i="14"/>
  <c r="BS57" i="14"/>
  <c r="BT57" i="14"/>
  <c r="BS147" i="14"/>
  <c r="BT147" i="14"/>
  <c r="BS166" i="14"/>
  <c r="BT166" i="14"/>
  <c r="BS182" i="14"/>
  <c r="BT182" i="14"/>
  <c r="BY13" i="14"/>
  <c r="BZ13" i="14"/>
  <c r="BG2" i="14"/>
  <c r="BH2" i="14"/>
  <c r="BG6" i="14"/>
  <c r="BH6" i="14"/>
  <c r="BG14" i="14"/>
  <c r="BH14" i="14"/>
  <c r="BG18" i="14"/>
  <c r="BH18" i="14"/>
  <c r="BG26" i="14"/>
  <c r="BH26" i="14"/>
  <c r="BG38" i="14"/>
  <c r="BH38" i="14"/>
  <c r="BG42" i="14"/>
  <c r="BH42" i="14"/>
  <c r="BG130" i="14"/>
  <c r="BH130" i="14"/>
  <c r="BG150" i="14"/>
  <c r="BH150" i="14"/>
  <c r="BG162" i="14"/>
  <c r="BH162" i="14"/>
  <c r="BG166" i="14"/>
  <c r="BH166" i="14"/>
  <c r="BM13" i="14"/>
  <c r="BN13" i="14"/>
  <c r="BM64" i="14"/>
  <c r="BN64" i="14"/>
  <c r="BG179" i="14"/>
  <c r="BH179" i="14"/>
  <c r="BG191" i="14"/>
  <c r="BH191" i="14"/>
  <c r="BM18" i="14"/>
  <c r="BN18" i="14"/>
  <c r="BM39" i="14"/>
  <c r="BN39" i="14"/>
  <c r="BM62" i="14"/>
  <c r="BN62" i="14"/>
  <c r="BG64" i="14"/>
  <c r="BH64" i="14"/>
  <c r="BM6" i="14"/>
  <c r="BN6" i="14"/>
  <c r="BG33" i="14"/>
  <c r="BH33" i="14"/>
  <c r="BG45" i="14"/>
  <c r="BH45" i="14"/>
  <c r="BG147" i="14"/>
  <c r="BH147" i="14"/>
  <c r="BM9" i="14"/>
  <c r="BN9" i="14"/>
  <c r="BG123" i="14"/>
  <c r="BH123" i="14"/>
  <c r="BG131" i="14"/>
  <c r="BH131" i="14"/>
  <c r="BG135" i="14"/>
  <c r="BH135" i="14"/>
  <c r="BG143" i="14"/>
  <c r="BH143" i="14"/>
  <c r="BG155" i="14"/>
  <c r="BH155" i="14"/>
  <c r="BG159" i="14"/>
  <c r="BH159" i="14"/>
  <c r="BG167" i="14"/>
  <c r="BH167" i="14"/>
  <c r="BM50" i="14"/>
  <c r="BN50" i="14"/>
  <c r="BG164" i="14"/>
  <c r="BH164" i="14"/>
  <c r="BM143" i="14"/>
  <c r="BN143" i="14"/>
  <c r="BG157" i="14"/>
  <c r="BH157" i="14"/>
  <c r="BN90" i="14"/>
  <c r="BG7" i="14"/>
  <c r="BH7" i="14"/>
  <c r="BG11" i="14"/>
  <c r="BH11" i="14"/>
  <c r="BG19" i="14"/>
  <c r="BH19" i="14"/>
  <c r="BG78" i="14"/>
  <c r="BH78" i="14"/>
  <c r="BG105" i="14"/>
  <c r="BH105" i="14"/>
  <c r="BG112" i="14"/>
  <c r="BH112" i="14"/>
  <c r="BG119" i="14"/>
  <c r="BH119" i="14"/>
  <c r="BG43" i="14"/>
  <c r="BH43" i="14"/>
  <c r="BG16" i="14"/>
  <c r="BH16" i="14"/>
  <c r="BG75" i="14"/>
  <c r="BH75" i="14"/>
  <c r="BG85" i="14"/>
  <c r="BH85" i="14"/>
  <c r="BG96" i="14"/>
  <c r="BH96" i="14"/>
  <c r="BG106" i="14"/>
  <c r="BH106" i="14"/>
  <c r="BG116" i="14"/>
  <c r="BH116" i="14"/>
  <c r="BG193" i="14"/>
  <c r="BH193" i="14"/>
  <c r="BG212" i="14"/>
  <c r="BH212" i="14"/>
  <c r="BG28" i="14"/>
  <c r="BH28" i="14"/>
  <c r="BM206" i="14"/>
  <c r="BN206" i="14"/>
  <c r="BN50" i="13"/>
  <c r="BN191" i="13"/>
  <c r="BZ13" i="13"/>
  <c r="BN206" i="13"/>
  <c r="BT182" i="13"/>
  <c r="BZ91" i="13"/>
  <c r="BZ191" i="13"/>
  <c r="BN6" i="13"/>
  <c r="BN13" i="13"/>
  <c r="BN31" i="13"/>
  <c r="BN88" i="13"/>
  <c r="BN147" i="13"/>
  <c r="BN179" i="13"/>
  <c r="BN190" i="13"/>
  <c r="BT177" i="13"/>
  <c r="BN182" i="13"/>
  <c r="AG211" i="13"/>
  <c r="BN141" i="13"/>
  <c r="BN154" i="13"/>
  <c r="AC36" i="13"/>
  <c r="BE36" i="13"/>
  <c r="BT132" i="13"/>
  <c r="AC120" i="13"/>
  <c r="AM120" i="13"/>
  <c r="AC154" i="13"/>
  <c r="BE154" i="13"/>
  <c r="BO154" i="13"/>
  <c r="BN198" i="13"/>
  <c r="BT166" i="13"/>
  <c r="BZ64" i="13"/>
  <c r="BZ166" i="13"/>
  <c r="BN62" i="13"/>
  <c r="BN91" i="13"/>
  <c r="BN130" i="13"/>
  <c r="AC111" i="13"/>
  <c r="BE111" i="13"/>
  <c r="AC133" i="13"/>
  <c r="BE133" i="13"/>
  <c r="AC180" i="13"/>
  <c r="BE180" i="13"/>
  <c r="AC109" i="13"/>
  <c r="BE109" i="13"/>
  <c r="AC125" i="13"/>
  <c r="BE125" i="13"/>
  <c r="AC89" i="13"/>
  <c r="AM89" i="13"/>
  <c r="BT191" i="13"/>
  <c r="AC206" i="13"/>
  <c r="BE206" i="13"/>
  <c r="BN107" i="13"/>
  <c r="BN18" i="13"/>
  <c r="BH153" i="13"/>
  <c r="BI153" i="13"/>
  <c r="BH169" i="13"/>
  <c r="BI169" i="13"/>
  <c r="AC22" i="13"/>
  <c r="BE22" i="13"/>
  <c r="BN9" i="13"/>
  <c r="BO9" i="13"/>
  <c r="BT160" i="13"/>
  <c r="BN69" i="13"/>
  <c r="BN111" i="13"/>
  <c r="BN124" i="13"/>
  <c r="BN132" i="13"/>
  <c r="BT16" i="13"/>
  <c r="BZ150" i="13"/>
  <c r="BY91" i="12"/>
  <c r="BY191" i="12"/>
  <c r="BG138" i="14"/>
  <c r="BH138" i="14"/>
  <c r="BG142" i="14"/>
  <c r="BH142" i="14"/>
  <c r="BY150" i="14"/>
  <c r="BZ150" i="14"/>
  <c r="BT180" i="14"/>
  <c r="BM36" i="14"/>
  <c r="BN36" i="14"/>
  <c r="BN140" i="14"/>
  <c r="BG199" i="14"/>
  <c r="BH199" i="14"/>
  <c r="BG31" i="14"/>
  <c r="BH31" i="14"/>
  <c r="BG35" i="14"/>
  <c r="BH35" i="14"/>
  <c r="BG68" i="14"/>
  <c r="BH68" i="14"/>
  <c r="BG80" i="14"/>
  <c r="BH80" i="14"/>
  <c r="BG47" i="14"/>
  <c r="BH47" i="14"/>
  <c r="BG148" i="14"/>
  <c r="BH148" i="14"/>
  <c r="BG73" i="14"/>
  <c r="BH73" i="14"/>
  <c r="BG114" i="14"/>
  <c r="BH114" i="14"/>
  <c r="BG118" i="14"/>
  <c r="BH118" i="14"/>
  <c r="BG186" i="14"/>
  <c r="BH186" i="14"/>
  <c r="BM203" i="14"/>
  <c r="BN203" i="14"/>
  <c r="BM88" i="14"/>
  <c r="BN88" i="14"/>
  <c r="BM109" i="14"/>
  <c r="BN109" i="14"/>
  <c r="BM120" i="14"/>
  <c r="BN120" i="14"/>
  <c r="BM137" i="14"/>
  <c r="BN137" i="14"/>
  <c r="BM154" i="14"/>
  <c r="BN154" i="14"/>
  <c r="BG40" i="14"/>
  <c r="BH40" i="14"/>
  <c r="BG59" i="14"/>
  <c r="BH59" i="14"/>
  <c r="BG94" i="14"/>
  <c r="BH94" i="14"/>
  <c r="BG126" i="14"/>
  <c r="BH126" i="14"/>
  <c r="BG169" i="14"/>
  <c r="BH169" i="14"/>
  <c r="BM15" i="14"/>
  <c r="BN15" i="14"/>
  <c r="BM21" i="14"/>
  <c r="BN21" i="14"/>
  <c r="BM35" i="14"/>
  <c r="BN35" i="14"/>
  <c r="BM56" i="14"/>
  <c r="BN56" i="14"/>
  <c r="BM167" i="14"/>
  <c r="BN167" i="14"/>
  <c r="BM174" i="14"/>
  <c r="BN174" i="14"/>
  <c r="BM180" i="14"/>
  <c r="BN180" i="14"/>
  <c r="BM191" i="14"/>
  <c r="BN191" i="14"/>
  <c r="BS13" i="14"/>
  <c r="BT13" i="14"/>
  <c r="BG204" i="14"/>
  <c r="BH204" i="14"/>
  <c r="BG77" i="14"/>
  <c r="BH77" i="14"/>
  <c r="BG83" i="14"/>
  <c r="BH83" i="14"/>
  <c r="BG87" i="14"/>
  <c r="BH87" i="14"/>
  <c r="BG91" i="14"/>
  <c r="BH91" i="14"/>
  <c r="BG98" i="14"/>
  <c r="BH98" i="14"/>
  <c r="BG104" i="14"/>
  <c r="BH104" i="14"/>
  <c r="BG133" i="14"/>
  <c r="BH133" i="14"/>
  <c r="BG137" i="14"/>
  <c r="BH137" i="14"/>
  <c r="BG145" i="14"/>
  <c r="BH145" i="14"/>
  <c r="BG181" i="14"/>
  <c r="BH181" i="14"/>
  <c r="BG189" i="14"/>
  <c r="BH189" i="14"/>
  <c r="BM205" i="14"/>
  <c r="BN205" i="14"/>
  <c r="BM78" i="14"/>
  <c r="BN78" i="14"/>
  <c r="BM151" i="14"/>
  <c r="BN151" i="14"/>
  <c r="BN125" i="14"/>
  <c r="BG48" i="14"/>
  <c r="BH48" i="14"/>
  <c r="BG153" i="14"/>
  <c r="BH153" i="14"/>
  <c r="BM107" i="14"/>
  <c r="BN107" i="14"/>
  <c r="BM133" i="14"/>
  <c r="BN133" i="14"/>
  <c r="BG70" i="14"/>
  <c r="BH70" i="14"/>
  <c r="BG172" i="14"/>
  <c r="BH172" i="14"/>
  <c r="BG88" i="14"/>
  <c r="BH88" i="14"/>
  <c r="BG154" i="14"/>
  <c r="BH154" i="14"/>
  <c r="BY191" i="14"/>
  <c r="BZ191" i="14"/>
  <c r="BG175" i="14"/>
  <c r="BH175" i="14"/>
  <c r="BG194" i="14"/>
  <c r="BH194" i="14"/>
  <c r="BG71" i="14"/>
  <c r="BH71" i="14"/>
  <c r="BT177" i="14"/>
  <c r="BG203" i="14"/>
  <c r="BH203" i="14"/>
  <c r="BG207" i="14"/>
  <c r="BH207" i="14"/>
  <c r="BG210" i="14"/>
  <c r="BH210" i="14"/>
  <c r="BG12" i="14"/>
  <c r="BH12" i="14"/>
  <c r="BG62" i="14"/>
  <c r="BH62" i="14"/>
  <c r="BG90" i="14"/>
  <c r="BH90" i="14"/>
  <c r="BG100" i="14"/>
  <c r="BH100" i="14"/>
  <c r="BG140" i="14"/>
  <c r="BH140" i="14"/>
  <c r="BG176" i="14"/>
  <c r="BH176" i="14"/>
  <c r="BG184" i="14"/>
  <c r="BH184" i="14"/>
  <c r="BG188" i="14"/>
  <c r="BH188" i="14"/>
  <c r="BM16" i="14"/>
  <c r="BN16" i="14"/>
  <c r="BM69" i="14"/>
  <c r="BN69" i="14"/>
  <c r="BG9" i="14"/>
  <c r="BH9" i="14"/>
  <c r="BG21" i="14"/>
  <c r="BH21" i="14"/>
  <c r="BG24" i="14"/>
  <c r="BH24" i="14"/>
  <c r="BG66" i="14"/>
  <c r="BH66" i="14"/>
  <c r="BG110" i="14"/>
  <c r="BH110" i="14"/>
  <c r="BG121" i="14"/>
  <c r="BH121" i="14"/>
  <c r="BG124" i="14"/>
  <c r="BH124" i="14"/>
  <c r="BG152" i="14"/>
  <c r="BH152" i="14"/>
  <c r="BG171" i="14"/>
  <c r="BH171" i="14"/>
  <c r="BG196" i="14"/>
  <c r="BH196" i="14"/>
  <c r="BM5" i="14"/>
  <c r="BN5" i="14"/>
  <c r="BM22" i="14"/>
  <c r="BN22" i="14"/>
  <c r="BM105" i="14"/>
  <c r="BN105" i="14"/>
  <c r="BM124" i="14"/>
  <c r="BN124" i="14"/>
  <c r="BM132" i="14"/>
  <c r="BN132" i="14"/>
  <c r="BM160" i="14"/>
  <c r="BN160" i="14"/>
  <c r="BS64" i="14"/>
  <c r="BT64" i="14"/>
  <c r="BS132" i="14"/>
  <c r="BT132" i="14"/>
  <c r="BS160" i="14"/>
  <c r="BT160" i="14"/>
  <c r="BS179" i="14"/>
  <c r="BT179" i="14"/>
  <c r="BY62" i="14"/>
  <c r="BZ62" i="14"/>
  <c r="BG55" i="14"/>
  <c r="BH55" i="14"/>
  <c r="BG136" i="14"/>
  <c r="BH136" i="14"/>
  <c r="BG177" i="14"/>
  <c r="BH177" i="14"/>
  <c r="BM12" i="14"/>
  <c r="BN12" i="14"/>
  <c r="BM57" i="14"/>
  <c r="BN57" i="14"/>
  <c r="BM111" i="14"/>
  <c r="BN111" i="14"/>
  <c r="BM144" i="14"/>
  <c r="BN144" i="14"/>
  <c r="BM168" i="14"/>
  <c r="BN168" i="14"/>
  <c r="BM177" i="14"/>
  <c r="BN177" i="14"/>
  <c r="BM182" i="14"/>
  <c r="BN182" i="14"/>
  <c r="BM188" i="14"/>
  <c r="BN188" i="14"/>
  <c r="AC131" i="13"/>
  <c r="BE131" i="13"/>
  <c r="AC137" i="13"/>
  <c r="BE137" i="13"/>
  <c r="AC189" i="13"/>
  <c r="BE189" i="13"/>
  <c r="BH158" i="13"/>
  <c r="BI158" i="13"/>
  <c r="AC139" i="13"/>
  <c r="BE139" i="13"/>
  <c r="AC151" i="13"/>
  <c r="BE151" i="13"/>
  <c r="BN151" i="13"/>
  <c r="BN140" i="13"/>
  <c r="BN135" i="13"/>
  <c r="BN12" i="13"/>
  <c r="BN57" i="13"/>
  <c r="BT64" i="13"/>
  <c r="BT187" i="13"/>
  <c r="AG100" i="13"/>
  <c r="BN205" i="13"/>
  <c r="BN78" i="13"/>
  <c r="BN90" i="13"/>
  <c r="BO90" i="13"/>
  <c r="BN160" i="13"/>
  <c r="BN168" i="13"/>
  <c r="BN177" i="13"/>
  <c r="BN188" i="13"/>
  <c r="BN16" i="13"/>
  <c r="BN22" i="13"/>
  <c r="BT143" i="13"/>
  <c r="BZ62" i="13"/>
  <c r="BT57" i="13"/>
  <c r="BN174" i="13"/>
  <c r="BN143" i="13"/>
  <c r="AM90" i="13"/>
  <c r="AG148" i="13"/>
  <c r="BN114" i="13"/>
  <c r="AG153" i="13"/>
  <c r="BN35" i="13"/>
  <c r="BN109" i="13"/>
  <c r="AG164" i="13"/>
  <c r="BN203" i="13"/>
  <c r="BN120" i="13"/>
  <c r="BN184" i="13"/>
  <c r="BT91" i="13"/>
  <c r="AC13" i="13"/>
  <c r="BE13" i="13"/>
  <c r="AC18" i="13"/>
  <c r="BE18" i="13"/>
  <c r="AC56" i="13"/>
  <c r="BE56" i="13"/>
  <c r="AC140" i="13"/>
  <c r="BE140" i="13"/>
  <c r="AC147" i="13"/>
  <c r="BE147" i="13"/>
  <c r="AC152" i="13"/>
  <c r="BE152" i="13"/>
  <c r="AC167" i="13"/>
  <c r="BE167" i="13"/>
  <c r="AC186" i="13"/>
  <c r="BE186" i="13"/>
  <c r="BN144" i="13"/>
  <c r="BN187" i="13"/>
  <c r="BT12" i="13"/>
  <c r="BH208" i="13"/>
  <c r="BI208" i="13"/>
  <c r="AG161" i="13"/>
  <c r="BH209" i="13"/>
  <c r="BI209" i="13"/>
  <c r="BH83" i="13"/>
  <c r="BI83" i="13"/>
  <c r="AG83" i="13"/>
  <c r="AG162" i="13"/>
  <c r="BH210" i="13"/>
  <c r="BI210" i="13"/>
  <c r="BH90" i="13"/>
  <c r="BI90" i="13"/>
  <c r="BT62" i="13"/>
  <c r="AM9" i="13"/>
  <c r="AM20" i="13"/>
  <c r="AM29" i="13"/>
  <c r="AG7" i="13"/>
  <c r="AG90" i="13"/>
  <c r="AG163" i="13"/>
  <c r="BH211" i="13"/>
  <c r="BI211" i="13"/>
  <c r="BH106" i="13"/>
  <c r="BI106" i="13"/>
  <c r="BN29" i="13"/>
  <c r="BO29" i="13"/>
  <c r="BN171" i="13"/>
  <c r="BT150" i="13"/>
  <c r="AG8" i="13"/>
  <c r="BH9" i="13"/>
  <c r="BI9" i="13"/>
  <c r="BH126" i="13"/>
  <c r="BI126" i="13"/>
  <c r="AG9" i="13"/>
  <c r="AG110" i="13"/>
  <c r="AG181" i="13"/>
  <c r="BH14" i="13"/>
  <c r="BI14" i="13"/>
  <c r="BH127" i="13"/>
  <c r="BI127" i="13"/>
  <c r="BH181" i="13"/>
  <c r="BI181" i="13"/>
  <c r="BN39" i="13"/>
  <c r="AG14" i="13"/>
  <c r="BH28" i="13"/>
  <c r="BI28" i="13"/>
  <c r="BH128" i="13"/>
  <c r="BI128" i="13"/>
  <c r="BN20" i="13"/>
  <c r="BO20" i="13"/>
  <c r="AG32" i="13"/>
  <c r="AG112" i="13"/>
  <c r="AG192" i="13"/>
  <c r="BH37" i="13"/>
  <c r="BI37" i="13"/>
  <c r="BH129" i="13"/>
  <c r="BI129" i="13"/>
  <c r="BN172" i="13"/>
  <c r="AG119" i="13"/>
  <c r="BH38" i="13"/>
  <c r="BI38" i="13"/>
  <c r="BN21" i="13"/>
  <c r="BN167" i="13"/>
  <c r="BN186" i="13"/>
  <c r="BT179" i="13"/>
  <c r="BZ16" i="13"/>
  <c r="AC160" i="13"/>
  <c r="BE160" i="13"/>
  <c r="AC179" i="13"/>
  <c r="BE179" i="13"/>
  <c r="AG37" i="13"/>
  <c r="BH147" i="13"/>
  <c r="BN5" i="13"/>
  <c r="BN125" i="13"/>
  <c r="BZ132" i="13"/>
  <c r="AC6" i="13"/>
  <c r="AM6" i="13"/>
  <c r="AC35" i="13"/>
  <c r="BE35" i="13"/>
  <c r="AC69" i="13"/>
  <c r="BE69" i="13"/>
  <c r="AC88" i="13"/>
  <c r="AM88" i="13"/>
  <c r="AC191" i="13"/>
  <c r="AY191" i="13"/>
  <c r="AC198" i="13"/>
  <c r="BE198" i="13"/>
  <c r="AG38" i="13"/>
  <c r="BH63" i="13"/>
  <c r="BI63" i="13"/>
  <c r="BH148" i="13"/>
  <c r="BI148" i="13"/>
  <c r="BN180" i="13"/>
  <c r="BT165" i="13"/>
  <c r="AC5" i="13"/>
  <c r="BE5" i="13"/>
  <c r="AC62" i="13"/>
  <c r="BE62" i="13"/>
  <c r="AC78" i="13"/>
  <c r="BE78" i="13"/>
  <c r="AC132" i="13"/>
  <c r="BE132" i="13"/>
  <c r="AC184" i="13"/>
  <c r="BE184" i="13"/>
  <c r="AC190" i="13"/>
  <c r="BE190" i="13"/>
  <c r="BH101" i="13"/>
  <c r="BI101" i="13"/>
  <c r="BH125" i="13"/>
  <c r="BH146" i="13"/>
  <c r="BI146" i="13"/>
  <c r="BZ12" i="13"/>
  <c r="BH33" i="13"/>
  <c r="BI33" i="13"/>
  <c r="BH34" i="13"/>
  <c r="BI34" i="13"/>
  <c r="BN193" i="13"/>
  <c r="AG43" i="13"/>
  <c r="BH35" i="13"/>
  <c r="BH68" i="13"/>
  <c r="BI68" i="13"/>
  <c r="BH103" i="13"/>
  <c r="BI103" i="13"/>
  <c r="BN105" i="13"/>
  <c r="AG44" i="13"/>
  <c r="AG70" i="13"/>
  <c r="BH36" i="13"/>
  <c r="BH69" i="13"/>
  <c r="BH104" i="13"/>
  <c r="BI104" i="13"/>
  <c r="BH179" i="13"/>
  <c r="AG45" i="13"/>
  <c r="AG71" i="13"/>
  <c r="AG212" i="13"/>
  <c r="BH13" i="13"/>
  <c r="BH70" i="13"/>
  <c r="BI70" i="13"/>
  <c r="BH93" i="13"/>
  <c r="BI93" i="13"/>
  <c r="BH180" i="13"/>
  <c r="BN84" i="13"/>
  <c r="AG19" i="13"/>
  <c r="AG46" i="13"/>
  <c r="AG72" i="13"/>
  <c r="BH71" i="13"/>
  <c r="BI71" i="13"/>
  <c r="BH94" i="13"/>
  <c r="BI94" i="13"/>
  <c r="BH133" i="13"/>
  <c r="BH159" i="13"/>
  <c r="BI159" i="13"/>
  <c r="BN64" i="13"/>
  <c r="AG20" i="13"/>
  <c r="AG47" i="13"/>
  <c r="AG73" i="13"/>
  <c r="BH23" i="13"/>
  <c r="BI23" i="13"/>
  <c r="BH45" i="13"/>
  <c r="BI45" i="13"/>
  <c r="BH72" i="13"/>
  <c r="BI72" i="13"/>
  <c r="BH95" i="13"/>
  <c r="BI95" i="13"/>
  <c r="BH110" i="13"/>
  <c r="BI110" i="13"/>
  <c r="BH134" i="13"/>
  <c r="BI134" i="13"/>
  <c r="BH160" i="13"/>
  <c r="BN56" i="13"/>
  <c r="BN165" i="13"/>
  <c r="AG207" i="13"/>
  <c r="AG48" i="13"/>
  <c r="AG134" i="13"/>
  <c r="AG169" i="13"/>
  <c r="BH24" i="13"/>
  <c r="BI24" i="13"/>
  <c r="BH46" i="13"/>
  <c r="BI46" i="13"/>
  <c r="BH73" i="13"/>
  <c r="BI73" i="13"/>
  <c r="BH96" i="13"/>
  <c r="BI96" i="13"/>
  <c r="BH111" i="13"/>
  <c r="BH161" i="13"/>
  <c r="BI161" i="13"/>
  <c r="BH191" i="13"/>
  <c r="BN152" i="13"/>
  <c r="AC11" i="13"/>
  <c r="BE11" i="13"/>
  <c r="AC31" i="13"/>
  <c r="BE31" i="13"/>
  <c r="AC84" i="13"/>
  <c r="BE84" i="13"/>
  <c r="AC150" i="13"/>
  <c r="BE150" i="13"/>
  <c r="AC171" i="13"/>
  <c r="BE171" i="13"/>
  <c r="AG208" i="13"/>
  <c r="AG33" i="13"/>
  <c r="AG49" i="13"/>
  <c r="AG79" i="13"/>
  <c r="AG103" i="13"/>
  <c r="BH25" i="13"/>
  <c r="BI25" i="13"/>
  <c r="BH47" i="13"/>
  <c r="BI47" i="13"/>
  <c r="BH80" i="13"/>
  <c r="BI80" i="13"/>
  <c r="BH97" i="13"/>
  <c r="BI97" i="13"/>
  <c r="BH112" i="13"/>
  <c r="BI112" i="13"/>
  <c r="BH162" i="13"/>
  <c r="BI162" i="13"/>
  <c r="BH192" i="13"/>
  <c r="BI192" i="13"/>
  <c r="BN2" i="13"/>
  <c r="BN149" i="13"/>
  <c r="BT147" i="13"/>
  <c r="AC16" i="13"/>
  <c r="AS16" i="13"/>
  <c r="AG209" i="13"/>
  <c r="AG34" i="13"/>
  <c r="AG55" i="13"/>
  <c r="AG80" i="13"/>
  <c r="AG106" i="13"/>
  <c r="AG145" i="13"/>
  <c r="BH26" i="13"/>
  <c r="BI26" i="13"/>
  <c r="BH48" i="13"/>
  <c r="BI48" i="13"/>
  <c r="BH98" i="13"/>
  <c r="BI98" i="13"/>
  <c r="BH142" i="13"/>
  <c r="BI142" i="13"/>
  <c r="BH163" i="13"/>
  <c r="BI163" i="13"/>
  <c r="BN15" i="13"/>
  <c r="BT130" i="13"/>
  <c r="BT180" i="13"/>
  <c r="AG68" i="13"/>
  <c r="AC205" i="13"/>
  <c r="AM205" i="13"/>
  <c r="AC12" i="13"/>
  <c r="BE12" i="13"/>
  <c r="AC114" i="13"/>
  <c r="BE114" i="13"/>
  <c r="AC124" i="13"/>
  <c r="BE124" i="13"/>
  <c r="AC144" i="13"/>
  <c r="AC166" i="13"/>
  <c r="BE166" i="13"/>
  <c r="AC172" i="13"/>
  <c r="BE172" i="13"/>
  <c r="AC178" i="13"/>
  <c r="AM178" i="13"/>
  <c r="AG210" i="13"/>
  <c r="AG146" i="13"/>
  <c r="BH207" i="13"/>
  <c r="BI207" i="13"/>
  <c r="BH27" i="13"/>
  <c r="BI27" i="13"/>
  <c r="BH49" i="13"/>
  <c r="BI49" i="13"/>
  <c r="BH100" i="13"/>
  <c r="BI100" i="13"/>
  <c r="BH119" i="13"/>
  <c r="BI119" i="13"/>
  <c r="BH145" i="13"/>
  <c r="BI145" i="13"/>
  <c r="BH164" i="13"/>
  <c r="BI164" i="13"/>
  <c r="BH212" i="13"/>
  <c r="BI212" i="13"/>
  <c r="BN133" i="13"/>
  <c r="BT13" i="13"/>
  <c r="AC203" i="13"/>
  <c r="BE203" i="13"/>
  <c r="AC2" i="13"/>
  <c r="BE2" i="13"/>
  <c r="AC15" i="13"/>
  <c r="BE15" i="13"/>
  <c r="AC21" i="13"/>
  <c r="BE21" i="13"/>
  <c r="AC39" i="13"/>
  <c r="BE39" i="13"/>
  <c r="AC50" i="13"/>
  <c r="BE50" i="13"/>
  <c r="BO50" i="13"/>
  <c r="AC91" i="13"/>
  <c r="BE91" i="13"/>
  <c r="AC107" i="13"/>
  <c r="BE107" i="13"/>
  <c r="AC143" i="13"/>
  <c r="BE143" i="13"/>
  <c r="AC165" i="13"/>
  <c r="BE165" i="13"/>
  <c r="AC182" i="13"/>
  <c r="BE182" i="13"/>
  <c r="AC188" i="13"/>
  <c r="BE188" i="13"/>
  <c r="AG155" i="13"/>
  <c r="BH21" i="13"/>
  <c r="BH121" i="13"/>
  <c r="BI121" i="13"/>
  <c r="BH157" i="13"/>
  <c r="BI157" i="13"/>
  <c r="BN139" i="13"/>
  <c r="AG156" i="13"/>
  <c r="BH10" i="13"/>
  <c r="BI10" i="13"/>
  <c r="BH22" i="13"/>
  <c r="BH58" i="13"/>
  <c r="BI58" i="13"/>
  <c r="BH91" i="13"/>
  <c r="BH122" i="13"/>
  <c r="BI122" i="13"/>
  <c r="BH170" i="13"/>
  <c r="BI170" i="13"/>
  <c r="AG121" i="13"/>
  <c r="AG157" i="13"/>
  <c r="BH11" i="13"/>
  <c r="BH59" i="13"/>
  <c r="BI59" i="13"/>
  <c r="BH123" i="13"/>
  <c r="BI123" i="13"/>
  <c r="BH171" i="13"/>
  <c r="BN11" i="13"/>
  <c r="BN166" i="13"/>
  <c r="AG10" i="13"/>
  <c r="AG58" i="13"/>
  <c r="AG101" i="13"/>
  <c r="AG122" i="13"/>
  <c r="AG158" i="13"/>
  <c r="AG170" i="13"/>
  <c r="BH12" i="13"/>
  <c r="BH60" i="13"/>
  <c r="BI60" i="13"/>
  <c r="BH124" i="13"/>
  <c r="BH136" i="13"/>
  <c r="BI136" i="13"/>
  <c r="BH172" i="13"/>
  <c r="BH182" i="13"/>
  <c r="BH194" i="13"/>
  <c r="BI194" i="13"/>
  <c r="BN150" i="13"/>
  <c r="AG23" i="13"/>
  <c r="AG59" i="13"/>
  <c r="AG123" i="13"/>
  <c r="AG159" i="13"/>
  <c r="BH61" i="13"/>
  <c r="BI61" i="13"/>
  <c r="BH82" i="13"/>
  <c r="BI82" i="13"/>
  <c r="BH137" i="13"/>
  <c r="BH183" i="13"/>
  <c r="BI183" i="13"/>
  <c r="BH195" i="13"/>
  <c r="BI195" i="13"/>
  <c r="AG24" i="13"/>
  <c r="AG60" i="13"/>
  <c r="AG136" i="13"/>
  <c r="AG194" i="13"/>
  <c r="BH2" i="13"/>
  <c r="BH50" i="13"/>
  <c r="BH62" i="13"/>
  <c r="BH114" i="13"/>
  <c r="BH138" i="13"/>
  <c r="BI138" i="13"/>
  <c r="BH150" i="13"/>
  <c r="BH184" i="13"/>
  <c r="BH196" i="13"/>
  <c r="BI196" i="13"/>
  <c r="BN131" i="13"/>
  <c r="BN178" i="13"/>
  <c r="AG25" i="13"/>
  <c r="AG61" i="13"/>
  <c r="AG82" i="13"/>
  <c r="AG93" i="13"/>
  <c r="AG183" i="13"/>
  <c r="AG195" i="13"/>
  <c r="BH3" i="13"/>
  <c r="BI3" i="13"/>
  <c r="BH15" i="13"/>
  <c r="BH39" i="13"/>
  <c r="BH51" i="13"/>
  <c r="BI51" i="13"/>
  <c r="BH74" i="13"/>
  <c r="BI74" i="13"/>
  <c r="BH84" i="13"/>
  <c r="BH115" i="13"/>
  <c r="BI115" i="13"/>
  <c r="BH139" i="13"/>
  <c r="BH151" i="13"/>
  <c r="BH185" i="13"/>
  <c r="BI185" i="13"/>
  <c r="AG26" i="13"/>
  <c r="AG94" i="13"/>
  <c r="AG104" i="13"/>
  <c r="AG126" i="13"/>
  <c r="AG138" i="13"/>
  <c r="AG196" i="13"/>
  <c r="BH4" i="13"/>
  <c r="BI4" i="13"/>
  <c r="BH16" i="13"/>
  <c r="BH40" i="13"/>
  <c r="BI40" i="13"/>
  <c r="BH52" i="13"/>
  <c r="BI52" i="13"/>
  <c r="BH75" i="13"/>
  <c r="BI75" i="13"/>
  <c r="BH85" i="13"/>
  <c r="BI85" i="13"/>
  <c r="BH116" i="13"/>
  <c r="BI116" i="13"/>
  <c r="BH140" i="13"/>
  <c r="BH152" i="13"/>
  <c r="BH186" i="13"/>
  <c r="BN89" i="13"/>
  <c r="AG3" i="13"/>
  <c r="AG27" i="13"/>
  <c r="AG51" i="13"/>
  <c r="AG63" i="13"/>
  <c r="AG74" i="13"/>
  <c r="AG95" i="13"/>
  <c r="AG115" i="13"/>
  <c r="AG127" i="13"/>
  <c r="AG185" i="13"/>
  <c r="BH203" i="13"/>
  <c r="BH5" i="13"/>
  <c r="BH17" i="13"/>
  <c r="BI17" i="13"/>
  <c r="BH29" i="13"/>
  <c r="BI29" i="13"/>
  <c r="BH41" i="13"/>
  <c r="BI41" i="13"/>
  <c r="BH53" i="13"/>
  <c r="BI53" i="13"/>
  <c r="BH65" i="13"/>
  <c r="BI65" i="13"/>
  <c r="BH76" i="13"/>
  <c r="BI76" i="13"/>
  <c r="BH86" i="13"/>
  <c r="BI86" i="13"/>
  <c r="BH107" i="13"/>
  <c r="BH117" i="13"/>
  <c r="BI117" i="13"/>
  <c r="BH165" i="13"/>
  <c r="BH175" i="13"/>
  <c r="BI175" i="13"/>
  <c r="BH198" i="13"/>
  <c r="AC57" i="13"/>
  <c r="AC64" i="13"/>
  <c r="AC105" i="13"/>
  <c r="AC141" i="13"/>
  <c r="AC168" i="13"/>
  <c r="AC187" i="13"/>
  <c r="AG4" i="13"/>
  <c r="AG28" i="13"/>
  <c r="AG40" i="13"/>
  <c r="AG52" i="13"/>
  <c r="AG75" i="13"/>
  <c r="AG85" i="13"/>
  <c r="AG96" i="13"/>
  <c r="AG116" i="13"/>
  <c r="AG128" i="13"/>
  <c r="BH204" i="13"/>
  <c r="BI204" i="13"/>
  <c r="BH6" i="13"/>
  <c r="BH18" i="13"/>
  <c r="BH30" i="13"/>
  <c r="BI30" i="13"/>
  <c r="BH42" i="13"/>
  <c r="BI42" i="13"/>
  <c r="BH54" i="13"/>
  <c r="BI54" i="13"/>
  <c r="BH66" i="13"/>
  <c r="BI66" i="13"/>
  <c r="BH77" i="13"/>
  <c r="BI77" i="13"/>
  <c r="BH87" i="13"/>
  <c r="BI87" i="13"/>
  <c r="BH118" i="13"/>
  <c r="BI118" i="13"/>
  <c r="BH154" i="13"/>
  <c r="BH166" i="13"/>
  <c r="BH176" i="13"/>
  <c r="BI176" i="13"/>
  <c r="BH188" i="13"/>
  <c r="BH199" i="13"/>
  <c r="BI199" i="13"/>
  <c r="AC177" i="13"/>
  <c r="AG17" i="13"/>
  <c r="AG29" i="13"/>
  <c r="AG41" i="13"/>
  <c r="AG53" i="13"/>
  <c r="AG65" i="13"/>
  <c r="AG76" i="13"/>
  <c r="AG86" i="13"/>
  <c r="AG97" i="13"/>
  <c r="AG117" i="13"/>
  <c r="AG129" i="13"/>
  <c r="AG175" i="13"/>
  <c r="BH205" i="13"/>
  <c r="BH7" i="13"/>
  <c r="BI7" i="13"/>
  <c r="BH19" i="13"/>
  <c r="BI19" i="13"/>
  <c r="BH31" i="13"/>
  <c r="BH43" i="13"/>
  <c r="BI43" i="13"/>
  <c r="BH55" i="13"/>
  <c r="BI55" i="13"/>
  <c r="BH78" i="13"/>
  <c r="BH88" i="13"/>
  <c r="BH131" i="13"/>
  <c r="BH143" i="13"/>
  <c r="BH155" i="13"/>
  <c r="BI155" i="13"/>
  <c r="BH167" i="13"/>
  <c r="BH177" i="13"/>
  <c r="BH189" i="13"/>
  <c r="AC130" i="13"/>
  <c r="BE130" i="13"/>
  <c r="BI130" i="13"/>
  <c r="AC135" i="13"/>
  <c r="AC149" i="13"/>
  <c r="AC174" i="13"/>
  <c r="AM174" i="13"/>
  <c r="AC193" i="13"/>
  <c r="AM193" i="13"/>
  <c r="AG204" i="13"/>
  <c r="AG30" i="13"/>
  <c r="AG42" i="13"/>
  <c r="AG54" i="13"/>
  <c r="AG66" i="13"/>
  <c r="AG77" i="13"/>
  <c r="AG87" i="13"/>
  <c r="AG98" i="13"/>
  <c r="AG118" i="13"/>
  <c r="AG142" i="13"/>
  <c r="AG176" i="13"/>
  <c r="AG199" i="13"/>
  <c r="BH206" i="13"/>
  <c r="BH8" i="13"/>
  <c r="BI8" i="13"/>
  <c r="BH20" i="13"/>
  <c r="BI20" i="13"/>
  <c r="BH32" i="13"/>
  <c r="BI32" i="13"/>
  <c r="BH44" i="13"/>
  <c r="BI44" i="13"/>
  <c r="BH56" i="13"/>
  <c r="BH79" i="13"/>
  <c r="BI79" i="13"/>
  <c r="BH89" i="13"/>
  <c r="BH109" i="13"/>
  <c r="BH120" i="13"/>
  <c r="BH132" i="13"/>
  <c r="BH144" i="13"/>
  <c r="BH156" i="13"/>
  <c r="BI156" i="13"/>
  <c r="BH168" i="13"/>
  <c r="BH178" i="13"/>
  <c r="BH190" i="13"/>
  <c r="BN36" i="13"/>
  <c r="BN189" i="13"/>
  <c r="BY16" i="12"/>
  <c r="BG35" i="12"/>
  <c r="BG39" i="12"/>
  <c r="BH39" i="12"/>
  <c r="BG51" i="12"/>
  <c r="BH51" i="12"/>
  <c r="BG84" i="12"/>
  <c r="BG88" i="12"/>
  <c r="BH88" i="12"/>
  <c r="BG181" i="12"/>
  <c r="BH181" i="12"/>
  <c r="BS187" i="12"/>
  <c r="BT187" i="12"/>
  <c r="BY166" i="12"/>
  <c r="BZ166" i="12"/>
  <c r="BS166" i="12"/>
  <c r="BT166" i="12"/>
  <c r="BY132" i="12"/>
  <c r="BZ132" i="12"/>
  <c r="BM167" i="12"/>
  <c r="BM180" i="12"/>
  <c r="BM191" i="12"/>
  <c r="BN191" i="12"/>
  <c r="BM18" i="12"/>
  <c r="BN18" i="12"/>
  <c r="BM114" i="12"/>
  <c r="BM187" i="12"/>
  <c r="BN187" i="12"/>
  <c r="BS179" i="12"/>
  <c r="BM35" i="12"/>
  <c r="BG74" i="12"/>
  <c r="BH74" i="12"/>
  <c r="BM13" i="12"/>
  <c r="BN13" i="12"/>
  <c r="BS165" i="12"/>
  <c r="BM22" i="12"/>
  <c r="BN22" i="12"/>
  <c r="BS130" i="12"/>
  <c r="BT130" i="12"/>
  <c r="BM203" i="12"/>
  <c r="BM64" i="12"/>
  <c r="BM109" i="12"/>
  <c r="BN109" i="12"/>
  <c r="BM143" i="12"/>
  <c r="BN143" i="12"/>
  <c r="BM160" i="12"/>
  <c r="BM188" i="12"/>
  <c r="BN188" i="12"/>
  <c r="BY62" i="12"/>
  <c r="BS180" i="12"/>
  <c r="BT180" i="12"/>
  <c r="BM12" i="12"/>
  <c r="BM36" i="12"/>
  <c r="BM125" i="12"/>
  <c r="BN125" i="12"/>
  <c r="BM140" i="12"/>
  <c r="BN140" i="12"/>
  <c r="BM147" i="12"/>
  <c r="BM152" i="12"/>
  <c r="BN152" i="12"/>
  <c r="BM135" i="12"/>
  <c r="BN135" i="12"/>
  <c r="BG184" i="12"/>
  <c r="BH184" i="12"/>
  <c r="BG185" i="12"/>
  <c r="BH185" i="12"/>
  <c r="BM56" i="12"/>
  <c r="BN56" i="12"/>
  <c r="BM124" i="12"/>
  <c r="BN124" i="12"/>
  <c r="BM165" i="12"/>
  <c r="BS147" i="12"/>
  <c r="BG109" i="12"/>
  <c r="BH109" i="12"/>
  <c r="BG144" i="12"/>
  <c r="BH144" i="12"/>
  <c r="BG205" i="12"/>
  <c r="BG209" i="12"/>
  <c r="BH209" i="12"/>
  <c r="BG3" i="12"/>
  <c r="BH3" i="12"/>
  <c r="BG7" i="12"/>
  <c r="BH7" i="12"/>
  <c r="BG11" i="12"/>
  <c r="BH11" i="12"/>
  <c r="BG15" i="12"/>
  <c r="BH15" i="12"/>
  <c r="BG19" i="12"/>
  <c r="BH19" i="12"/>
  <c r="BG23" i="12"/>
  <c r="BH23" i="12"/>
  <c r="BG27" i="12"/>
  <c r="BH27" i="12"/>
  <c r="BG31" i="12"/>
  <c r="BG43" i="12"/>
  <c r="BH43" i="12"/>
  <c r="BG47" i="12"/>
  <c r="BG55" i="12"/>
  <c r="BH55" i="12"/>
  <c r="BG59" i="12"/>
  <c r="BG63" i="12"/>
  <c r="BG70" i="12"/>
  <c r="BG78" i="12"/>
  <c r="BH78" i="12"/>
  <c r="BG95" i="12"/>
  <c r="BH95" i="12"/>
  <c r="BG105" i="12"/>
  <c r="BH105" i="12"/>
  <c r="BG112" i="12"/>
  <c r="BH112" i="12"/>
  <c r="BG115" i="12"/>
  <c r="BG119" i="12"/>
  <c r="BH119" i="12"/>
  <c r="BG123" i="12"/>
  <c r="BH123" i="12"/>
  <c r="BG127" i="12"/>
  <c r="BH127" i="12"/>
  <c r="BG131" i="12"/>
  <c r="BH131" i="12"/>
  <c r="BG135" i="12"/>
  <c r="BH135" i="12"/>
  <c r="BG139" i="12"/>
  <c r="BH139" i="12"/>
  <c r="BG143" i="12"/>
  <c r="BH143" i="12"/>
  <c r="BG147" i="12"/>
  <c r="BG151" i="12"/>
  <c r="BH151" i="12"/>
  <c r="BG155" i="12"/>
  <c r="BH155" i="12"/>
  <c r="BG159" i="12"/>
  <c r="BH159" i="12"/>
  <c r="BG163" i="12"/>
  <c r="BH163" i="12"/>
  <c r="BG167" i="12"/>
  <c r="BG171" i="12"/>
  <c r="BG177" i="12"/>
  <c r="BH177" i="12"/>
  <c r="BG189" i="12"/>
  <c r="BH189" i="12"/>
  <c r="BG193" i="12"/>
  <c r="BG212" i="12"/>
  <c r="BH212" i="12"/>
  <c r="BM16" i="12"/>
  <c r="BM120" i="12"/>
  <c r="BN120" i="12"/>
  <c r="BS64" i="12"/>
  <c r="BS132" i="12"/>
  <c r="BT132" i="12"/>
  <c r="BS182" i="12"/>
  <c r="BM177" i="12"/>
  <c r="BN177" i="12"/>
  <c r="BM205" i="12"/>
  <c r="BM144" i="12"/>
  <c r="BN144" i="12"/>
  <c r="BS57" i="12"/>
  <c r="BT57" i="12"/>
  <c r="BS191" i="12"/>
  <c r="BT191" i="12"/>
  <c r="BM84" i="12"/>
  <c r="BM91" i="12"/>
  <c r="BN91" i="12"/>
  <c r="BM172" i="12"/>
  <c r="BM190" i="12"/>
  <c r="BN190" i="12"/>
  <c r="BS12" i="12"/>
  <c r="BG204" i="12"/>
  <c r="BG2" i="12"/>
  <c r="BH2" i="12"/>
  <c r="BG6" i="12"/>
  <c r="BH6" i="12"/>
  <c r="BG14" i="12"/>
  <c r="BH14" i="12"/>
  <c r="BG18" i="12"/>
  <c r="BH18" i="12"/>
  <c r="BG26" i="12"/>
  <c r="BH26" i="12"/>
  <c r="BG30" i="12"/>
  <c r="BG34" i="12"/>
  <c r="BH34" i="12"/>
  <c r="BG42" i="12"/>
  <c r="BH42" i="12"/>
  <c r="BG46" i="12"/>
  <c r="BH46" i="12"/>
  <c r="BG50" i="12"/>
  <c r="BH50" i="12"/>
  <c r="BG58" i="12"/>
  <c r="BH58" i="12"/>
  <c r="BG62" i="12"/>
  <c r="BG66" i="12"/>
  <c r="BH66" i="12"/>
  <c r="BG69" i="12"/>
  <c r="BG77" i="12"/>
  <c r="BH77" i="12"/>
  <c r="BG83" i="12"/>
  <c r="BH83" i="12"/>
  <c r="BG87" i="12"/>
  <c r="BH87" i="12"/>
  <c r="BG91" i="12"/>
  <c r="BH91" i="12"/>
  <c r="BG94" i="12"/>
  <c r="BH94" i="12"/>
  <c r="BG98" i="12"/>
  <c r="BH98" i="12"/>
  <c r="BG104" i="12"/>
  <c r="BH104" i="12"/>
  <c r="BG111" i="12"/>
  <c r="BG114" i="12"/>
  <c r="BG118" i="12"/>
  <c r="BH118" i="12"/>
  <c r="BG122" i="12"/>
  <c r="BH122" i="12"/>
  <c r="BG126" i="12"/>
  <c r="BG130" i="12"/>
  <c r="BH130" i="12"/>
  <c r="BG134" i="12"/>
  <c r="BH134" i="12"/>
  <c r="BG138" i="12"/>
  <c r="BH138" i="12"/>
  <c r="BG146" i="12"/>
  <c r="BH146" i="12"/>
  <c r="BG150" i="12"/>
  <c r="BH150" i="12"/>
  <c r="BG154" i="12"/>
  <c r="BH154" i="12"/>
  <c r="BG158" i="12"/>
  <c r="BH158" i="12"/>
  <c r="BG162" i="12"/>
  <c r="BH162" i="12"/>
  <c r="BG166" i="12"/>
  <c r="BH166" i="12"/>
  <c r="BG170" i="12"/>
  <c r="BH170" i="12"/>
  <c r="BG176" i="12"/>
  <c r="BH176" i="12"/>
  <c r="BG180" i="12"/>
  <c r="BH180" i="12"/>
  <c r="BG188" i="12"/>
  <c r="BH188" i="12"/>
  <c r="BG192" i="12"/>
  <c r="BH192" i="12"/>
  <c r="BG196" i="12"/>
  <c r="BH196" i="12"/>
  <c r="BG199" i="12"/>
  <c r="BH199" i="12"/>
  <c r="BM50" i="12"/>
  <c r="BN50" i="12"/>
  <c r="BM130" i="12"/>
  <c r="BN130" i="12"/>
  <c r="BG208" i="12"/>
  <c r="BH208" i="12"/>
  <c r="BG10" i="12"/>
  <c r="BH10" i="12"/>
  <c r="BG22" i="12"/>
  <c r="BH22" i="12"/>
  <c r="BG38" i="12"/>
  <c r="BH38" i="12"/>
  <c r="BG54" i="12"/>
  <c r="BH54" i="12"/>
  <c r="BG73" i="12"/>
  <c r="BH73" i="12"/>
  <c r="BG101" i="12"/>
  <c r="BH101" i="12"/>
  <c r="BG142" i="12"/>
  <c r="BH142" i="12"/>
  <c r="BM206" i="12"/>
  <c r="BM141" i="12"/>
  <c r="BN141" i="12"/>
  <c r="BM154" i="12"/>
  <c r="BN154" i="12"/>
  <c r="BG203" i="12"/>
  <c r="BG207" i="12"/>
  <c r="BG211" i="12"/>
  <c r="BH211" i="12"/>
  <c r="BG5" i="12"/>
  <c r="BH5" i="12"/>
  <c r="BG9" i="12"/>
  <c r="BH9" i="12"/>
  <c r="BG13" i="12"/>
  <c r="BH13" i="12"/>
  <c r="BG17" i="12"/>
  <c r="BH17" i="12"/>
  <c r="BG21" i="12"/>
  <c r="BH21" i="12"/>
  <c r="BG25" i="12"/>
  <c r="BH25" i="12"/>
  <c r="BG29" i="12"/>
  <c r="BG33" i="12"/>
  <c r="BG37" i="12"/>
  <c r="BH37" i="12"/>
  <c r="BG41" i="12"/>
  <c r="BH41" i="12"/>
  <c r="BG45" i="12"/>
  <c r="BH45" i="12"/>
  <c r="BG49" i="12"/>
  <c r="BH49" i="12"/>
  <c r="BG53" i="12"/>
  <c r="BH53" i="12"/>
  <c r="BG57" i="12"/>
  <c r="BH57" i="12"/>
  <c r="BG61" i="12"/>
  <c r="BH61" i="12"/>
  <c r="BG65" i="12"/>
  <c r="BH65" i="12"/>
  <c r="BG68" i="12"/>
  <c r="BG72" i="12"/>
  <c r="BH72" i="12"/>
  <c r="BG76" i="12"/>
  <c r="BH76" i="12"/>
  <c r="BG80" i="12"/>
  <c r="BH80" i="12"/>
  <c r="BG86" i="12"/>
  <c r="BH86" i="12"/>
  <c r="BG90" i="12"/>
  <c r="BH90" i="12"/>
  <c r="BG97" i="12"/>
  <c r="BH97" i="12"/>
  <c r="BG100" i="12"/>
  <c r="BG107" i="12"/>
  <c r="BH107" i="12"/>
  <c r="BG110" i="12"/>
  <c r="BG121" i="12"/>
  <c r="BG133" i="12"/>
  <c r="BH133" i="12"/>
  <c r="BG145" i="12"/>
  <c r="BG153" i="12"/>
  <c r="BH153" i="12"/>
  <c r="BG157" i="12"/>
  <c r="BH157" i="12"/>
  <c r="BG165" i="12"/>
  <c r="BG175" i="12"/>
  <c r="BH175" i="12"/>
  <c r="BG187" i="12"/>
  <c r="BH187" i="12"/>
  <c r="BM171" i="12"/>
  <c r="BS16" i="12"/>
  <c r="BM193" i="12"/>
  <c r="BM184" i="12"/>
  <c r="BN184" i="12"/>
  <c r="BM149" i="12"/>
  <c r="BN149" i="12"/>
  <c r="BG206" i="12"/>
  <c r="BG16" i="12"/>
  <c r="BG24" i="12"/>
  <c r="BH24" i="12"/>
  <c r="BG28" i="12"/>
  <c r="BG56" i="12"/>
  <c r="BH56" i="12"/>
  <c r="BG60" i="12"/>
  <c r="BG64" i="12"/>
  <c r="BG89" i="12"/>
  <c r="BG96" i="12"/>
  <c r="BH96" i="12"/>
  <c r="BG132" i="12"/>
  <c r="BH132" i="12"/>
  <c r="BG136" i="12"/>
  <c r="BH136" i="12"/>
  <c r="BG172" i="12"/>
  <c r="BM132" i="12"/>
  <c r="BN132" i="12"/>
  <c r="BM39" i="12"/>
  <c r="BN39" i="12"/>
  <c r="BM168" i="12"/>
  <c r="BN168" i="12"/>
  <c r="BS150" i="12"/>
  <c r="BT150" i="12"/>
  <c r="BG210" i="12"/>
  <c r="BH210" i="12"/>
  <c r="BG4" i="12"/>
  <c r="BH4" i="12"/>
  <c r="BG8" i="12"/>
  <c r="BH8" i="12"/>
  <c r="BG12" i="12"/>
  <c r="BG36" i="12"/>
  <c r="BG40" i="12"/>
  <c r="BH40" i="12"/>
  <c r="BG48" i="12"/>
  <c r="BG52" i="12"/>
  <c r="BH52" i="12"/>
  <c r="BG75" i="12"/>
  <c r="BH75" i="12"/>
  <c r="BG79" i="12"/>
  <c r="BH79" i="12"/>
  <c r="BG85" i="12"/>
  <c r="BH85" i="12"/>
  <c r="BG120" i="12"/>
  <c r="BH120" i="12"/>
  <c r="BG124" i="12"/>
  <c r="BH124" i="12"/>
  <c r="BG140" i="12"/>
  <c r="BH140" i="12"/>
  <c r="BG148" i="12"/>
  <c r="BH148" i="12"/>
  <c r="BG152" i="12"/>
  <c r="BH152" i="12"/>
  <c r="BG160" i="12"/>
  <c r="BG164" i="12"/>
  <c r="BG174" i="12"/>
  <c r="BH174" i="12"/>
  <c r="BG182" i="12"/>
  <c r="BG186" i="12"/>
  <c r="BH186" i="12"/>
  <c r="BG190" i="12"/>
  <c r="BH190" i="12"/>
  <c r="BG194" i="12"/>
  <c r="BM15" i="12"/>
  <c r="BN15" i="12"/>
  <c r="BM182" i="12"/>
  <c r="BM62" i="12"/>
  <c r="BM107" i="12"/>
  <c r="BN107" i="12"/>
  <c r="BS91" i="12"/>
  <c r="BT91" i="12"/>
  <c r="BY13" i="12"/>
  <c r="BZ13" i="12"/>
  <c r="BG198" i="12"/>
  <c r="BH198" i="12"/>
  <c r="BM9" i="12"/>
  <c r="BN9" i="12"/>
  <c r="BM31" i="12"/>
  <c r="BM198" i="12"/>
  <c r="BN198" i="12"/>
  <c r="BS177" i="12"/>
  <c r="BT177" i="12"/>
  <c r="BM21" i="12"/>
  <c r="BN21" i="12"/>
  <c r="BM179" i="12"/>
  <c r="BS160" i="12"/>
  <c r="BM2" i="12"/>
  <c r="BN2" i="12"/>
  <c r="BS143" i="12"/>
  <c r="BT143" i="12"/>
  <c r="BM133" i="12"/>
  <c r="BN133" i="12"/>
  <c r="BM151" i="12"/>
  <c r="BN151" i="12"/>
  <c r="BM88" i="12"/>
  <c r="BN88" i="12"/>
  <c r="BS62" i="12"/>
  <c r="BM5" i="12"/>
  <c r="BN5" i="12"/>
  <c r="BM6" i="12"/>
  <c r="BN6" i="12"/>
  <c r="BM29" i="12"/>
  <c r="BM69" i="12"/>
  <c r="BM111" i="12"/>
  <c r="BS13" i="12"/>
  <c r="BT13" i="12"/>
  <c r="BY12" i="12"/>
  <c r="BG71" i="12"/>
  <c r="BG156" i="12"/>
  <c r="BH156" i="12"/>
  <c r="BG168" i="12"/>
  <c r="BH168" i="12"/>
  <c r="BM78" i="12"/>
  <c r="BN78" i="12"/>
  <c r="BY150" i="12"/>
  <c r="BZ150" i="12"/>
  <c r="BG20" i="12"/>
  <c r="BH20" i="12"/>
  <c r="BG32" i="12"/>
  <c r="BH32" i="12"/>
  <c r="BG44" i="12"/>
  <c r="BH44" i="12"/>
  <c r="BG106" i="12"/>
  <c r="BH106" i="12"/>
  <c r="BG116" i="12"/>
  <c r="BH116" i="12"/>
  <c r="BG128" i="12"/>
  <c r="BG178" i="12"/>
  <c r="BH178" i="12"/>
  <c r="BM57" i="12"/>
  <c r="BN57" i="12"/>
  <c r="BM90" i="12"/>
  <c r="BN90" i="12"/>
  <c r="BM137" i="12"/>
  <c r="BN137" i="12"/>
  <c r="BY64" i="12"/>
  <c r="BN132" i="10"/>
  <c r="BN184" i="10"/>
  <c r="BZ150" i="10"/>
  <c r="BZ166" i="10"/>
  <c r="BN6" i="10"/>
  <c r="BN50" i="10"/>
  <c r="BN64" i="10"/>
  <c r="BN88" i="10"/>
  <c r="BZ191" i="10"/>
  <c r="BN141" i="10"/>
  <c r="BH210" i="10"/>
  <c r="BN35" i="10"/>
  <c r="BE11" i="10"/>
  <c r="BE36" i="10"/>
  <c r="BN179" i="10"/>
  <c r="BH79" i="10"/>
  <c r="BH193" i="10"/>
  <c r="BH124" i="10"/>
  <c r="BH172" i="10"/>
  <c r="BH182" i="10"/>
  <c r="BH6" i="10"/>
  <c r="BH30" i="10"/>
  <c r="BH66" i="10"/>
  <c r="BH206" i="10"/>
  <c r="BI206" i="10"/>
  <c r="BH8" i="10"/>
  <c r="BH20" i="10"/>
  <c r="BH32" i="10"/>
  <c r="BH44" i="10"/>
  <c r="BH56" i="10"/>
  <c r="BH204" i="10"/>
  <c r="BH54" i="10"/>
  <c r="BH18" i="10"/>
  <c r="BH42" i="10"/>
  <c r="BH159" i="10"/>
  <c r="BN2" i="10"/>
  <c r="BN16" i="10"/>
  <c r="BH70" i="10"/>
  <c r="BH89" i="10"/>
  <c r="BH109" i="10"/>
  <c r="BH120" i="10"/>
  <c r="BH132" i="10"/>
  <c r="BH144" i="10"/>
  <c r="BH156" i="10"/>
  <c r="BH168" i="10"/>
  <c r="BH178" i="10"/>
  <c r="BH190" i="10"/>
  <c r="BT150" i="10"/>
  <c r="BN191" i="10"/>
  <c r="BE45" i="10"/>
  <c r="BH211" i="10"/>
  <c r="BH61" i="10"/>
  <c r="BH183" i="10"/>
  <c r="BE56" i="10"/>
  <c r="BI56" i="10"/>
  <c r="BE60" i="10"/>
  <c r="BT182" i="10"/>
  <c r="BZ13" i="10"/>
  <c r="BN147" i="10"/>
  <c r="BN152" i="10"/>
  <c r="BN172" i="10"/>
  <c r="BE148" i="10"/>
  <c r="BN18" i="10"/>
  <c r="BE156" i="10"/>
  <c r="BZ132" i="10"/>
  <c r="BH203" i="10"/>
  <c r="BH5" i="10"/>
  <c r="BH41" i="10"/>
  <c r="BE12" i="10"/>
  <c r="BE44" i="10"/>
  <c r="BN62" i="10"/>
  <c r="BN125" i="10"/>
  <c r="BN171" i="10"/>
  <c r="BT180" i="10"/>
  <c r="BZ12" i="10"/>
  <c r="BT57" i="10"/>
  <c r="BT147" i="10"/>
  <c r="BH11" i="10"/>
  <c r="BH72" i="10"/>
  <c r="BH82" i="10"/>
  <c r="BH93" i="10"/>
  <c r="BH125" i="10"/>
  <c r="BH149" i="10"/>
  <c r="BH161" i="10"/>
  <c r="BE101" i="10"/>
  <c r="BT12" i="10"/>
  <c r="BT62" i="10"/>
  <c r="BT130" i="10"/>
  <c r="BZ91" i="10"/>
  <c r="BH36" i="10"/>
  <c r="BN9" i="10"/>
  <c r="BN15" i="10"/>
  <c r="BN21" i="10"/>
  <c r="BN154" i="10"/>
  <c r="BN167" i="10"/>
  <c r="BN56" i="10"/>
  <c r="BN69" i="10"/>
  <c r="BN137" i="10"/>
  <c r="BZ16" i="10"/>
  <c r="BH25" i="10"/>
  <c r="BE147" i="10"/>
  <c r="BN124" i="10"/>
  <c r="BT132" i="10"/>
  <c r="BH17" i="10"/>
  <c r="BH29" i="10"/>
  <c r="BH53" i="10"/>
  <c r="BH65" i="10"/>
  <c r="BN29" i="10"/>
  <c r="BN151" i="10"/>
  <c r="BN165" i="10"/>
  <c r="BT16" i="10"/>
  <c r="BT91" i="10"/>
  <c r="BT179" i="10"/>
  <c r="BT191" i="10"/>
  <c r="BN133" i="10"/>
  <c r="BE109" i="10"/>
  <c r="BE168" i="10"/>
  <c r="BE110" i="10"/>
  <c r="BE178" i="10"/>
  <c r="BN198" i="10"/>
  <c r="BE68" i="10"/>
  <c r="BE120" i="10"/>
  <c r="BE179" i="10"/>
  <c r="BH71" i="10"/>
  <c r="BH136" i="10"/>
  <c r="BH148" i="10"/>
  <c r="BH160" i="10"/>
  <c r="BH194" i="10"/>
  <c r="BH112" i="10"/>
  <c r="BH147" i="10"/>
  <c r="BE79" i="10"/>
  <c r="BE123" i="10"/>
  <c r="BE190" i="10"/>
  <c r="BN190" i="10"/>
  <c r="BH103" i="10"/>
  <c r="BH137" i="10"/>
  <c r="BH195" i="10"/>
  <c r="BE20" i="10"/>
  <c r="BE124" i="10"/>
  <c r="BE192" i="10"/>
  <c r="BH37" i="10"/>
  <c r="BH12" i="10"/>
  <c r="BH24" i="10"/>
  <c r="BH48" i="10"/>
  <c r="BH60" i="10"/>
  <c r="BH23" i="10"/>
  <c r="BH59" i="10"/>
  <c r="BE21" i="10"/>
  <c r="BE132" i="10"/>
  <c r="BE193" i="10"/>
  <c r="BH75" i="10"/>
  <c r="BH85" i="10"/>
  <c r="BH96" i="10"/>
  <c r="BH106" i="10"/>
  <c r="BH116" i="10"/>
  <c r="BH128" i="10"/>
  <c r="BH140" i="10"/>
  <c r="BH152" i="10"/>
  <c r="BH164" i="10"/>
  <c r="BH174" i="10"/>
  <c r="BH186" i="10"/>
  <c r="BH13" i="10"/>
  <c r="BH49" i="10"/>
  <c r="BE32" i="10"/>
  <c r="BE133" i="10"/>
  <c r="BE194" i="10"/>
  <c r="BN22" i="10"/>
  <c r="BN160" i="10"/>
  <c r="BT13" i="10"/>
  <c r="BT177" i="10"/>
  <c r="BT187" i="10"/>
  <c r="BH76" i="10"/>
  <c r="BH86" i="10"/>
  <c r="BH97" i="10"/>
  <c r="BH107" i="10"/>
  <c r="BH117" i="10"/>
  <c r="BH129" i="10"/>
  <c r="BH141" i="10"/>
  <c r="BH153" i="10"/>
  <c r="BH165" i="10"/>
  <c r="BH175" i="10"/>
  <c r="BH187" i="10"/>
  <c r="BH198" i="10"/>
  <c r="BE34" i="10"/>
  <c r="BE89" i="10"/>
  <c r="BE144" i="10"/>
  <c r="BN203" i="10"/>
  <c r="BN36" i="10"/>
  <c r="BN57" i="10"/>
  <c r="BH4" i="10"/>
  <c r="BH16" i="10"/>
  <c r="BH28" i="10"/>
  <c r="BH40" i="10"/>
  <c r="BH52" i="10"/>
  <c r="BH64" i="10"/>
  <c r="BH77" i="10"/>
  <c r="BH87" i="10"/>
  <c r="BH98" i="10"/>
  <c r="BH118" i="10"/>
  <c r="BH130" i="10"/>
  <c r="BH142" i="10"/>
  <c r="BH154" i="10"/>
  <c r="BH166" i="10"/>
  <c r="BH176" i="10"/>
  <c r="BH188" i="10"/>
  <c r="BH199" i="10"/>
  <c r="BE35" i="10"/>
  <c r="BE146" i="10"/>
  <c r="BN5" i="10"/>
  <c r="BN12" i="10"/>
  <c r="BN188" i="10"/>
  <c r="AY13" i="10"/>
  <c r="AM13" i="10"/>
  <c r="AG13" i="10"/>
  <c r="AG26" i="10"/>
  <c r="BE26" i="10"/>
  <c r="AG50" i="10"/>
  <c r="BE50" i="10"/>
  <c r="AG73" i="10"/>
  <c r="BE73" i="10"/>
  <c r="AG94" i="10"/>
  <c r="BE94" i="10"/>
  <c r="AG114" i="10"/>
  <c r="BE114" i="10"/>
  <c r="AG138" i="10"/>
  <c r="BE138" i="10"/>
  <c r="AG162" i="10"/>
  <c r="BE162" i="10"/>
  <c r="AG184" i="10"/>
  <c r="BE184" i="10"/>
  <c r="AG209" i="10"/>
  <c r="BE209" i="10"/>
  <c r="BN140" i="10"/>
  <c r="BE104" i="10"/>
  <c r="BZ62" i="10"/>
  <c r="BE62" i="10"/>
  <c r="BN109" i="10"/>
  <c r="AM50" i="10"/>
  <c r="BE150" i="10"/>
  <c r="BN120" i="10"/>
  <c r="AG8" i="10"/>
  <c r="BE8" i="10"/>
  <c r="AG33" i="10"/>
  <c r="BE33" i="10"/>
  <c r="AG57" i="10"/>
  <c r="BE57" i="10"/>
  <c r="AG80" i="10"/>
  <c r="BE80" i="10"/>
  <c r="AG100" i="10"/>
  <c r="BE100" i="10"/>
  <c r="AG121" i="10"/>
  <c r="BE121" i="10"/>
  <c r="AG145" i="10"/>
  <c r="BE145" i="10"/>
  <c r="AG169" i="10"/>
  <c r="BE169" i="10"/>
  <c r="AY191" i="10"/>
  <c r="BE191" i="10"/>
  <c r="BE122" i="10"/>
  <c r="BE157" i="10"/>
  <c r="BE196" i="10"/>
  <c r="BN11" i="10"/>
  <c r="BN89" i="10"/>
  <c r="BN180" i="10"/>
  <c r="BN114" i="10"/>
  <c r="BE38" i="10"/>
  <c r="BH38" i="10"/>
  <c r="BH94" i="10"/>
  <c r="BH138" i="10"/>
  <c r="BH162" i="10"/>
  <c r="BH184" i="10"/>
  <c r="BE83" i="10"/>
  <c r="AY91" i="10"/>
  <c r="BE91" i="10"/>
  <c r="BH14" i="10"/>
  <c r="BH73" i="10"/>
  <c r="BH114" i="10"/>
  <c r="BH196" i="10"/>
  <c r="AG10" i="10"/>
  <c r="BE10" i="10"/>
  <c r="AG23" i="10"/>
  <c r="BE23" i="10"/>
  <c r="AG70" i="10"/>
  <c r="BE70" i="10"/>
  <c r="AG112" i="10"/>
  <c r="BE112" i="10"/>
  <c r="AG135" i="10"/>
  <c r="BE135" i="10"/>
  <c r="AG159" i="10"/>
  <c r="BE159" i="10"/>
  <c r="AG181" i="10"/>
  <c r="BE181" i="10"/>
  <c r="AG206" i="10"/>
  <c r="AM206" i="10"/>
  <c r="BH3" i="10"/>
  <c r="BH27" i="10"/>
  <c r="BE170" i="10"/>
  <c r="BN130" i="10"/>
  <c r="AM150" i="10"/>
  <c r="AM9" i="10"/>
  <c r="BE9" i="10"/>
  <c r="AG46" i="10"/>
  <c r="BE46" i="10"/>
  <c r="AM69" i="10"/>
  <c r="BE69" i="10"/>
  <c r="AG134" i="10"/>
  <c r="BE134" i="10"/>
  <c r="BH50" i="10"/>
  <c r="AM22" i="10"/>
  <c r="BE22" i="10"/>
  <c r="AM111" i="10"/>
  <c r="BE111" i="10"/>
  <c r="AG158" i="10"/>
  <c r="BE158" i="10"/>
  <c r="AS180" i="10"/>
  <c r="BE180" i="10"/>
  <c r="BH2" i="10"/>
  <c r="BH26" i="10"/>
  <c r="BH62" i="10"/>
  <c r="BH83" i="10"/>
  <c r="BH104" i="10"/>
  <c r="BH126" i="10"/>
  <c r="BH150" i="10"/>
  <c r="AG47" i="10"/>
  <c r="BE47" i="10"/>
  <c r="AG24" i="10"/>
  <c r="BE24" i="10"/>
  <c r="AG48" i="10"/>
  <c r="BE48" i="10"/>
  <c r="AG71" i="10"/>
  <c r="BE71" i="10"/>
  <c r="AG136" i="10"/>
  <c r="BE136" i="10"/>
  <c r="AG160" i="10"/>
  <c r="BE160" i="10"/>
  <c r="AS182" i="10"/>
  <c r="BE182" i="10"/>
  <c r="AG207" i="10"/>
  <c r="BE207" i="10"/>
  <c r="BE13" i="10"/>
  <c r="BE58" i="10"/>
  <c r="BE90" i="10"/>
  <c r="BE126" i="10"/>
  <c r="BE171" i="10"/>
  <c r="BN144" i="10"/>
  <c r="BN182" i="10"/>
  <c r="AG208" i="10"/>
  <c r="BE208" i="10"/>
  <c r="BH209" i="10"/>
  <c r="BH35" i="10"/>
  <c r="BH47" i="10"/>
  <c r="BH123" i="10"/>
  <c r="BH135" i="10"/>
  <c r="BH171" i="10"/>
  <c r="BH181" i="10"/>
  <c r="BE14" i="10"/>
  <c r="BE59" i="10"/>
  <c r="BE172" i="10"/>
  <c r="BN168" i="10"/>
  <c r="BN177" i="10"/>
  <c r="BT64" i="10"/>
  <c r="BH207" i="10"/>
  <c r="BH21" i="10"/>
  <c r="BH68" i="10"/>
  <c r="BH90" i="10"/>
  <c r="BH110" i="10"/>
  <c r="BH133" i="10"/>
  <c r="BH157" i="10"/>
  <c r="BH191" i="10"/>
  <c r="BH15" i="10"/>
  <c r="BH74" i="10"/>
  <c r="BH105" i="10"/>
  <c r="BH139" i="10"/>
  <c r="BH9" i="10"/>
  <c r="BH57" i="10"/>
  <c r="BH80" i="10"/>
  <c r="BH100" i="10"/>
  <c r="BH121" i="10"/>
  <c r="BH145" i="10"/>
  <c r="BH169" i="10"/>
  <c r="BH179" i="10"/>
  <c r="BH39" i="10"/>
  <c r="BH51" i="10"/>
  <c r="BH63" i="10"/>
  <c r="BH84" i="10"/>
  <c r="BH95" i="10"/>
  <c r="BH115" i="10"/>
  <c r="BH127" i="10"/>
  <c r="BH151" i="10"/>
  <c r="BH163" i="10"/>
  <c r="BH185" i="10"/>
  <c r="BH208" i="10"/>
  <c r="BH10" i="10"/>
  <c r="BH22" i="10"/>
  <c r="BH34" i="10"/>
  <c r="BH46" i="10"/>
  <c r="BH58" i="10"/>
  <c r="BH69" i="10"/>
  <c r="BH91" i="10"/>
  <c r="BH101" i="10"/>
  <c r="BH111" i="10"/>
  <c r="BH122" i="10"/>
  <c r="BH134" i="10"/>
  <c r="BH146" i="10"/>
  <c r="BH158" i="10"/>
  <c r="BH170" i="10"/>
  <c r="BH180" i="10"/>
  <c r="BH192" i="10"/>
  <c r="BH205" i="10"/>
  <c r="BH7" i="10"/>
  <c r="BH19" i="10"/>
  <c r="BH31" i="10"/>
  <c r="BH43" i="10"/>
  <c r="BH55" i="10"/>
  <c r="BH78" i="10"/>
  <c r="BH88" i="10"/>
  <c r="BH119" i="10"/>
  <c r="BH131" i="10"/>
  <c r="BH143" i="10"/>
  <c r="BH155" i="10"/>
  <c r="BH167" i="10"/>
  <c r="BH177" i="10"/>
  <c r="BH189" i="10"/>
  <c r="BH212" i="10"/>
  <c r="BN205" i="10"/>
  <c r="BN78" i="10"/>
  <c r="BN105" i="10"/>
  <c r="BN111" i="10"/>
  <c r="BN149" i="10"/>
  <c r="BT160" i="10"/>
  <c r="BH45" i="10"/>
  <c r="BN193" i="10"/>
  <c r="BN13" i="10"/>
  <c r="BN39" i="10"/>
  <c r="BN90" i="10"/>
  <c r="BN107" i="10"/>
  <c r="BN143" i="10"/>
  <c r="BT143" i="10"/>
  <c r="BH33" i="10"/>
  <c r="BN206" i="10"/>
  <c r="BO206" i="10"/>
  <c r="BN84" i="10"/>
  <c r="BN186" i="10"/>
  <c r="BT165" i="10"/>
  <c r="BN20" i="10"/>
  <c r="BN31" i="10"/>
  <c r="BN91" i="10"/>
  <c r="BN150" i="10"/>
  <c r="BN174" i="10"/>
  <c r="BN166" i="10"/>
  <c r="BN187" i="10"/>
  <c r="BN178" i="10"/>
  <c r="BN131" i="10"/>
  <c r="BE210" i="10"/>
  <c r="BE211" i="10"/>
  <c r="BE25" i="10"/>
  <c r="BE37" i="10"/>
  <c r="BE49" i="10"/>
  <c r="BE61" i="10"/>
  <c r="BE72" i="10"/>
  <c r="BE82" i="10"/>
  <c r="BE93" i="10"/>
  <c r="BE103" i="10"/>
  <c r="BE125" i="10"/>
  <c r="BE137" i="10"/>
  <c r="BE149" i="10"/>
  <c r="BE161" i="10"/>
  <c r="BE183" i="10"/>
  <c r="BE195" i="10"/>
  <c r="BE2" i="10"/>
  <c r="AM105" i="10"/>
  <c r="BE3" i="10"/>
  <c r="BE15" i="10"/>
  <c r="BE27" i="10"/>
  <c r="BE39" i="10"/>
  <c r="BE51" i="10"/>
  <c r="BE63" i="10"/>
  <c r="BE74" i="10"/>
  <c r="BE84" i="10"/>
  <c r="BE95" i="10"/>
  <c r="BE105" i="10"/>
  <c r="BE115" i="10"/>
  <c r="BE127" i="10"/>
  <c r="BE139" i="10"/>
  <c r="BE151" i="10"/>
  <c r="BE163" i="10"/>
  <c r="BE185" i="10"/>
  <c r="BE4" i="10"/>
  <c r="BE16" i="10"/>
  <c r="BE28" i="10"/>
  <c r="BE40" i="10"/>
  <c r="BE52" i="10"/>
  <c r="BE64" i="10"/>
  <c r="BE75" i="10"/>
  <c r="BE85" i="10"/>
  <c r="BE96" i="10"/>
  <c r="BE106" i="10"/>
  <c r="BE116" i="10"/>
  <c r="BE128" i="10"/>
  <c r="BE140" i="10"/>
  <c r="BE152" i="10"/>
  <c r="BE164" i="10"/>
  <c r="BE174" i="10"/>
  <c r="BE186" i="10"/>
  <c r="BN189" i="10"/>
  <c r="BE203" i="10"/>
  <c r="BE5" i="10"/>
  <c r="BE17" i="10"/>
  <c r="BE29" i="10"/>
  <c r="BE41" i="10"/>
  <c r="BE53" i="10"/>
  <c r="BE65" i="10"/>
  <c r="BE76" i="10"/>
  <c r="BE86" i="10"/>
  <c r="BE97" i="10"/>
  <c r="BE107" i="10"/>
  <c r="BE117" i="10"/>
  <c r="BE129" i="10"/>
  <c r="BE141" i="10"/>
  <c r="BE153" i="10"/>
  <c r="BE165" i="10"/>
  <c r="BE175" i="10"/>
  <c r="BE187" i="10"/>
  <c r="BE198" i="10"/>
  <c r="BE204" i="10"/>
  <c r="BE6" i="10"/>
  <c r="BE18" i="10"/>
  <c r="BE30" i="10"/>
  <c r="BE42" i="10"/>
  <c r="BE54" i="10"/>
  <c r="BE66" i="10"/>
  <c r="BE77" i="10"/>
  <c r="BE87" i="10"/>
  <c r="BE98" i="10"/>
  <c r="BE118" i="10"/>
  <c r="BE130" i="10"/>
  <c r="BE142" i="10"/>
  <c r="BE154" i="10"/>
  <c r="BE166" i="10"/>
  <c r="BE176" i="10"/>
  <c r="BE188" i="10"/>
  <c r="BE199" i="10"/>
  <c r="BN139" i="10"/>
  <c r="BE205" i="10"/>
  <c r="BE7" i="10"/>
  <c r="BE19" i="10"/>
  <c r="BE31" i="10"/>
  <c r="BE43" i="10"/>
  <c r="BE55" i="10"/>
  <c r="BE78" i="10"/>
  <c r="BE88" i="10"/>
  <c r="BE119" i="10"/>
  <c r="BE131" i="10"/>
  <c r="BE143" i="10"/>
  <c r="BE155" i="10"/>
  <c r="BE167" i="10"/>
  <c r="BE177" i="10"/>
  <c r="BE189" i="10"/>
  <c r="BE212" i="10"/>
  <c r="BH209" i="14"/>
  <c r="BN2" i="14"/>
  <c r="BN180" i="12"/>
  <c r="BG206" i="14"/>
  <c r="BH206" i="14"/>
  <c r="BG3" i="14"/>
  <c r="BH3" i="14"/>
  <c r="BG10" i="14"/>
  <c r="BH10" i="14"/>
  <c r="BG20" i="14"/>
  <c r="BH20" i="14"/>
  <c r="BG27" i="14"/>
  <c r="BH27" i="14"/>
  <c r="BG37" i="14"/>
  <c r="BH37" i="14"/>
  <c r="BG61" i="14"/>
  <c r="BH61" i="14"/>
  <c r="BG160" i="14"/>
  <c r="BH160" i="14"/>
  <c r="BG182" i="14"/>
  <c r="BH182" i="14"/>
  <c r="BM189" i="14"/>
  <c r="BN189" i="14"/>
  <c r="BG97" i="14"/>
  <c r="BH97" i="14"/>
  <c r="BG111" i="14"/>
  <c r="BH111" i="14"/>
  <c r="BG120" i="14"/>
  <c r="BH120" i="14"/>
  <c r="BG127" i="14"/>
  <c r="BH127" i="14"/>
  <c r="BG134" i="14"/>
  <c r="BH134" i="14"/>
  <c r="BG144" i="14"/>
  <c r="BH144" i="14"/>
  <c r="BG151" i="14"/>
  <c r="BH151" i="14"/>
  <c r="BG161" i="14"/>
  <c r="BH161" i="14"/>
  <c r="BG183" i="14"/>
  <c r="BH183" i="14"/>
  <c r="BG190" i="14"/>
  <c r="BH190" i="14"/>
  <c r="BM91" i="14"/>
  <c r="BN91" i="14"/>
  <c r="BM139" i="14"/>
  <c r="BN139" i="14"/>
  <c r="BG17" i="14"/>
  <c r="BH17" i="14"/>
  <c r="BG34" i="14"/>
  <c r="BH34" i="14"/>
  <c r="BG44" i="14"/>
  <c r="BH44" i="14"/>
  <c r="BG51" i="14"/>
  <c r="BH51" i="14"/>
  <c r="BG58" i="14"/>
  <c r="BH58" i="14"/>
  <c r="BG74" i="14"/>
  <c r="BH74" i="14"/>
  <c r="BG82" i="14"/>
  <c r="BH82" i="14"/>
  <c r="BM29" i="14"/>
  <c r="BN29" i="14"/>
  <c r="BG4" i="14"/>
  <c r="BH4" i="14"/>
  <c r="BG117" i="14"/>
  <c r="BH117" i="14"/>
  <c r="BG141" i="14"/>
  <c r="BH141" i="14"/>
  <c r="BG158" i="14"/>
  <c r="BH158" i="14"/>
  <c r="BG168" i="14"/>
  <c r="BH168" i="14"/>
  <c r="BG180" i="14"/>
  <c r="BH180" i="14"/>
  <c r="BG187" i="14"/>
  <c r="BH187" i="14"/>
  <c r="BM20" i="14"/>
  <c r="BN20" i="14"/>
  <c r="BM166" i="14"/>
  <c r="BN166" i="14"/>
  <c r="BG41" i="14"/>
  <c r="BH41" i="14"/>
  <c r="BG65" i="14"/>
  <c r="BH65" i="14"/>
  <c r="BG89" i="14"/>
  <c r="BH89" i="14"/>
  <c r="BG95" i="14"/>
  <c r="BH95" i="14"/>
  <c r="BG103" i="14"/>
  <c r="BH103" i="14"/>
  <c r="BG128" i="14"/>
  <c r="BH128" i="14"/>
  <c r="BM11" i="14"/>
  <c r="BN11" i="14"/>
  <c r="BM31" i="14"/>
  <c r="BN31" i="14"/>
  <c r="BM150" i="14"/>
  <c r="BN150" i="14"/>
  <c r="BM187" i="14"/>
  <c r="BN187" i="14"/>
  <c r="BS191" i="14"/>
  <c r="BT191" i="14"/>
  <c r="BY91" i="14"/>
  <c r="BZ91" i="14"/>
  <c r="BG211" i="14"/>
  <c r="BH211" i="14"/>
  <c r="BG8" i="14"/>
  <c r="BH8" i="14"/>
  <c r="BG15" i="14"/>
  <c r="BH15" i="14"/>
  <c r="BG25" i="14"/>
  <c r="BH25" i="14"/>
  <c r="BG52" i="14"/>
  <c r="BH52" i="14"/>
  <c r="BG165" i="14"/>
  <c r="BH165" i="14"/>
  <c r="BS91" i="14"/>
  <c r="BT91" i="14"/>
  <c r="BG86" i="14"/>
  <c r="BH86" i="14"/>
  <c r="BG101" i="14"/>
  <c r="BH101" i="14"/>
  <c r="BG109" i="14"/>
  <c r="BH109" i="14"/>
  <c r="BG115" i="14"/>
  <c r="BH115" i="14"/>
  <c r="BG125" i="14"/>
  <c r="BH125" i="14"/>
  <c r="BG132" i="14"/>
  <c r="BH132" i="14"/>
  <c r="BG139" i="14"/>
  <c r="BH139" i="14"/>
  <c r="BG149" i="14"/>
  <c r="BH149" i="14"/>
  <c r="BG174" i="14"/>
  <c r="BH174" i="14"/>
  <c r="BG195" i="14"/>
  <c r="BH195" i="14"/>
  <c r="BM131" i="14"/>
  <c r="BN131" i="14"/>
  <c r="BM178" i="14"/>
  <c r="BN178" i="14"/>
  <c r="BS12" i="14"/>
  <c r="BT12" i="14"/>
  <c r="BG208" i="14"/>
  <c r="BH208" i="14"/>
  <c r="BG5" i="14"/>
  <c r="BH5" i="14"/>
  <c r="BG22" i="14"/>
  <c r="BH22" i="14"/>
  <c r="BG32" i="14"/>
  <c r="BH32" i="14"/>
  <c r="BG39" i="14"/>
  <c r="BH39" i="14"/>
  <c r="BG49" i="14"/>
  <c r="BH49" i="14"/>
  <c r="BG56" i="14"/>
  <c r="BH56" i="14"/>
  <c r="BG63" i="14"/>
  <c r="BH63" i="14"/>
  <c r="BG72" i="14"/>
  <c r="BH72" i="14"/>
  <c r="BM89" i="14"/>
  <c r="BN89" i="14"/>
  <c r="BG107" i="14"/>
  <c r="BH107" i="14"/>
  <c r="BG122" i="14"/>
  <c r="BH122" i="14"/>
  <c r="BG129" i="14"/>
  <c r="BH129" i="14"/>
  <c r="BG146" i="14"/>
  <c r="BH146" i="14"/>
  <c r="BG156" i="14"/>
  <c r="BH156" i="14"/>
  <c r="BG163" i="14"/>
  <c r="BH163" i="14"/>
  <c r="BG178" i="14"/>
  <c r="BH178" i="14"/>
  <c r="BG185" i="14"/>
  <c r="BH185" i="14"/>
  <c r="BG192" i="14"/>
  <c r="BH192" i="14"/>
  <c r="BG198" i="14"/>
  <c r="BH198" i="14"/>
  <c r="BG29" i="14"/>
  <c r="BH29" i="14"/>
  <c r="BG46" i="14"/>
  <c r="BH46" i="14"/>
  <c r="BG53" i="14"/>
  <c r="BH53" i="14"/>
  <c r="BG69" i="14"/>
  <c r="BH69" i="14"/>
  <c r="BG79" i="14"/>
  <c r="BH79" i="14"/>
  <c r="BG84" i="14"/>
  <c r="BH84" i="14"/>
  <c r="BG93" i="14"/>
  <c r="BH93" i="14"/>
  <c r="BG13" i="14"/>
  <c r="BH13" i="14"/>
  <c r="BG170" i="14"/>
  <c r="BH170" i="14"/>
  <c r="BG36" i="14"/>
  <c r="BH36" i="14"/>
  <c r="BG60" i="14"/>
  <c r="BH60" i="14"/>
  <c r="BG76" i="14"/>
  <c r="BH76" i="14"/>
  <c r="Y14" i="14"/>
  <c r="Z14" i="14"/>
  <c r="Z25" i="14"/>
  <c r="Y52" i="14"/>
  <c r="Z52" i="14"/>
  <c r="X83" i="14"/>
  <c r="Y118" i="14"/>
  <c r="Z118" i="14"/>
  <c r="X142" i="14"/>
  <c r="Z126" i="14"/>
  <c r="Y142" i="14"/>
  <c r="Z149" i="14"/>
  <c r="Y83" i="14"/>
  <c r="X150" i="14"/>
  <c r="X184" i="14"/>
  <c r="Y85" i="14"/>
  <c r="Y188" i="14"/>
  <c r="Z94" i="14"/>
  <c r="Z188" i="14"/>
  <c r="Y96" i="14"/>
  <c r="Y196" i="14"/>
  <c r="Z96" i="14"/>
  <c r="Z196" i="14"/>
  <c r="Z40" i="14"/>
  <c r="Z66" i="14"/>
  <c r="X141" i="14"/>
  <c r="Z164" i="14"/>
  <c r="X41" i="14"/>
  <c r="Y77" i="14"/>
  <c r="Y141" i="14"/>
  <c r="X165" i="14"/>
  <c r="Z18" i="14"/>
  <c r="Y41" i="14"/>
  <c r="Z77" i="14"/>
  <c r="X97" i="14"/>
  <c r="X203" i="14"/>
  <c r="Y29" i="14"/>
  <c r="X42" i="14"/>
  <c r="Y203" i="14"/>
  <c r="Z29" i="14"/>
  <c r="X30" i="14"/>
  <c r="X204" i="14"/>
  <c r="Y30" i="14"/>
  <c r="X53" i="14"/>
  <c r="Z85" i="14"/>
  <c r="Y129" i="14"/>
  <c r="Z153" i="14"/>
  <c r="Z211" i="14"/>
  <c r="Z61" i="14"/>
  <c r="X86" i="14"/>
  <c r="Z129" i="14"/>
  <c r="Z161" i="14"/>
  <c r="X198" i="14"/>
  <c r="X2" i="14"/>
  <c r="Y38" i="14"/>
  <c r="X62" i="14"/>
  <c r="X87" i="14"/>
  <c r="X130" i="14"/>
  <c r="X162" i="14"/>
  <c r="Y198" i="14"/>
  <c r="Z13" i="14"/>
  <c r="Z38" i="14"/>
  <c r="Y62" i="14"/>
  <c r="X94" i="14"/>
  <c r="Y130" i="14"/>
  <c r="Y162" i="14"/>
  <c r="X199" i="14"/>
  <c r="Y40" i="14"/>
  <c r="Y199" i="14"/>
  <c r="Z103" i="14"/>
  <c r="Y2" i="14"/>
  <c r="X104" i="14"/>
  <c r="Y150" i="14"/>
  <c r="Z49" i="14"/>
  <c r="Z72" i="14"/>
  <c r="Y86" i="14"/>
  <c r="Y104" i="14"/>
  <c r="X138" i="14"/>
  <c r="Y4" i="14"/>
  <c r="X50" i="14"/>
  <c r="Y76" i="14"/>
  <c r="Y138" i="14"/>
  <c r="Z152" i="14"/>
  <c r="Z4" i="14"/>
  <c r="Y50" i="14"/>
  <c r="Z76" i="14"/>
  <c r="X153" i="14"/>
  <c r="X5" i="14"/>
  <c r="Z93" i="14"/>
  <c r="X114" i="14"/>
  <c r="Z140" i="14"/>
  <c r="Z183" i="14"/>
  <c r="Y204" i="14"/>
  <c r="Y5" i="14"/>
  <c r="Y16" i="14"/>
  <c r="X26" i="14"/>
  <c r="X34" i="14"/>
  <c r="Y42" i="14"/>
  <c r="Y53" i="14"/>
  <c r="Y64" i="14"/>
  <c r="X73" i="14"/>
  <c r="Y87" i="14"/>
  <c r="Y97" i="14"/>
  <c r="Z106" i="14"/>
  <c r="Y114" i="14"/>
  <c r="Z125" i="14"/>
  <c r="X134" i="14"/>
  <c r="X154" i="14"/>
  <c r="Y165" i="14"/>
  <c r="Z174" i="14"/>
  <c r="Y184" i="14"/>
  <c r="Z192" i="14"/>
  <c r="Z16" i="14"/>
  <c r="Y26" i="14"/>
  <c r="Y34" i="14"/>
  <c r="Z64" i="14"/>
  <c r="Y73" i="14"/>
  <c r="X107" i="14"/>
  <c r="X126" i="14"/>
  <c r="Y134" i="14"/>
  <c r="Z145" i="14"/>
  <c r="Y154" i="14"/>
  <c r="X175" i="14"/>
  <c r="Z195" i="14"/>
  <c r="Z207" i="14"/>
  <c r="X6" i="14"/>
  <c r="X17" i="14"/>
  <c r="Z37" i="14"/>
  <c r="Z45" i="14"/>
  <c r="X54" i="14"/>
  <c r="X65" i="14"/>
  <c r="Z82" i="14"/>
  <c r="Z90" i="14"/>
  <c r="X98" i="14"/>
  <c r="Y107" i="14"/>
  <c r="Z116" i="14"/>
  <c r="Z137" i="14"/>
  <c r="X146" i="14"/>
  <c r="X166" i="14"/>
  <c r="Y175" i="14"/>
  <c r="Z186" i="14"/>
  <c r="X208" i="14"/>
  <c r="Y6" i="14"/>
  <c r="Y17" i="14"/>
  <c r="Y28" i="14"/>
  <c r="X46" i="14"/>
  <c r="Y54" i="14"/>
  <c r="Y65" i="14"/>
  <c r="Y75" i="14"/>
  <c r="X91" i="14"/>
  <c r="Y98" i="14"/>
  <c r="X117" i="14"/>
  <c r="Y146" i="14"/>
  <c r="Z157" i="14"/>
  <c r="Y166" i="14"/>
  <c r="X187" i="14"/>
  <c r="Y208" i="14"/>
  <c r="Z28" i="14"/>
  <c r="Y46" i="14"/>
  <c r="Z75" i="14"/>
  <c r="Y91" i="14"/>
  <c r="Y117" i="14"/>
  <c r="Z128" i="14"/>
  <c r="X158" i="14"/>
  <c r="X176" i="14"/>
  <c r="Y187" i="14"/>
  <c r="Z9" i="14"/>
  <c r="X18" i="14"/>
  <c r="Z57" i="14"/>
  <c r="X66" i="14"/>
  <c r="Z100" i="14"/>
  <c r="Y158" i="14"/>
  <c r="Z169" i="14"/>
  <c r="Y176" i="14"/>
  <c r="X10" i="14"/>
  <c r="X58" i="14"/>
  <c r="X101" i="14"/>
  <c r="X170" i="14"/>
  <c r="Y10" i="14"/>
  <c r="Y58" i="14"/>
  <c r="Y101" i="14"/>
  <c r="Z110" i="14"/>
  <c r="Y170" i="14"/>
  <c r="Z179" i="14"/>
  <c r="Z21" i="14"/>
  <c r="Z68" i="14"/>
  <c r="X111" i="14"/>
  <c r="X180" i="14"/>
  <c r="X22" i="14"/>
  <c r="X69" i="14"/>
  <c r="Y111" i="14"/>
  <c r="Z121" i="14"/>
  <c r="Y180" i="14"/>
  <c r="Z191" i="14"/>
  <c r="Y22" i="14"/>
  <c r="Y69" i="14"/>
  <c r="X122" i="14"/>
  <c r="X192" i="14"/>
  <c r="Z33" i="14"/>
  <c r="Z80" i="14"/>
  <c r="Y122" i="14"/>
  <c r="Z133" i="14"/>
  <c r="X206" i="14"/>
  <c r="X210" i="14"/>
  <c r="X8" i="14"/>
  <c r="X12" i="14"/>
  <c r="X20" i="14"/>
  <c r="X24" i="14"/>
  <c r="X32" i="14"/>
  <c r="X36" i="14"/>
  <c r="X44" i="14"/>
  <c r="X48" i="14"/>
  <c r="X56" i="14"/>
  <c r="X60" i="14"/>
  <c r="X71" i="14"/>
  <c r="X79" i="14"/>
  <c r="X89" i="14"/>
  <c r="X106" i="14"/>
  <c r="X109" i="14"/>
  <c r="X116" i="14"/>
  <c r="X120" i="14"/>
  <c r="X124" i="14"/>
  <c r="X128" i="14"/>
  <c r="X132" i="14"/>
  <c r="X136" i="14"/>
  <c r="X140" i="14"/>
  <c r="X144" i="14"/>
  <c r="X148" i="14"/>
  <c r="X152" i="14"/>
  <c r="X156" i="14"/>
  <c r="X160" i="14"/>
  <c r="X164" i="14"/>
  <c r="X168" i="14"/>
  <c r="X172" i="14"/>
  <c r="X174" i="14"/>
  <c r="X178" i="14"/>
  <c r="X182" i="14"/>
  <c r="X186" i="14"/>
  <c r="X190" i="14"/>
  <c r="X194" i="14"/>
  <c r="Y206" i="14"/>
  <c r="Y210" i="14"/>
  <c r="Y8" i="14"/>
  <c r="Y12" i="14"/>
  <c r="Y20" i="14"/>
  <c r="Y24" i="14"/>
  <c r="Y32" i="14"/>
  <c r="Y36" i="14"/>
  <c r="Y44" i="14"/>
  <c r="Y48" i="14"/>
  <c r="Y56" i="14"/>
  <c r="Y60" i="14"/>
  <c r="Y71" i="14"/>
  <c r="Y79" i="14"/>
  <c r="Y89" i="14"/>
  <c r="Y109" i="14"/>
  <c r="Y120" i="14"/>
  <c r="Y124" i="14"/>
  <c r="Y132" i="14"/>
  <c r="Y136" i="14"/>
  <c r="Y144" i="14"/>
  <c r="Y148" i="14"/>
  <c r="Y156" i="14"/>
  <c r="Y160" i="14"/>
  <c r="Y168" i="14"/>
  <c r="Y172" i="14"/>
  <c r="Y178" i="14"/>
  <c r="Y182" i="14"/>
  <c r="Y190" i="14"/>
  <c r="Y194" i="14"/>
  <c r="X207" i="14"/>
  <c r="X211" i="14"/>
  <c r="X9" i="14"/>
  <c r="X13" i="14"/>
  <c r="X21" i="14"/>
  <c r="X25" i="14"/>
  <c r="X33" i="14"/>
  <c r="X37" i="14"/>
  <c r="X45" i="14"/>
  <c r="X49" i="14"/>
  <c r="X57" i="14"/>
  <c r="X61" i="14"/>
  <c r="X68" i="14"/>
  <c r="X72" i="14"/>
  <c r="X80" i="14"/>
  <c r="X82" i="14"/>
  <c r="X90" i="14"/>
  <c r="X93" i="14"/>
  <c r="X100" i="14"/>
  <c r="X103" i="14"/>
  <c r="X110" i="14"/>
  <c r="X121" i="14"/>
  <c r="X125" i="14"/>
  <c r="X133" i="14"/>
  <c r="X137" i="14"/>
  <c r="X145" i="14"/>
  <c r="X149" i="14"/>
  <c r="X157" i="14"/>
  <c r="X161" i="14"/>
  <c r="X169" i="14"/>
  <c r="X179" i="14"/>
  <c r="X183" i="14"/>
  <c r="X191" i="14"/>
  <c r="X195" i="14"/>
  <c r="X205" i="14"/>
  <c r="X209" i="14"/>
  <c r="X3" i="14"/>
  <c r="X7" i="14"/>
  <c r="X11" i="14"/>
  <c r="X15" i="14"/>
  <c r="X19" i="14"/>
  <c r="X23" i="14"/>
  <c r="X27" i="14"/>
  <c r="X31" i="14"/>
  <c r="X35" i="14"/>
  <c r="X39" i="14"/>
  <c r="X43" i="14"/>
  <c r="X47" i="14"/>
  <c r="X51" i="14"/>
  <c r="X55" i="14"/>
  <c r="X59" i="14"/>
  <c r="X63" i="14"/>
  <c r="X70" i="14"/>
  <c r="X74" i="14"/>
  <c r="X78" i="14"/>
  <c r="X84" i="14"/>
  <c r="X88" i="14"/>
  <c r="X95" i="14"/>
  <c r="X105" i="14"/>
  <c r="X112" i="14"/>
  <c r="X115" i="14"/>
  <c r="X119" i="14"/>
  <c r="X123" i="14"/>
  <c r="X127" i="14"/>
  <c r="X131" i="14"/>
  <c r="X135" i="14"/>
  <c r="X139" i="14"/>
  <c r="X143" i="14"/>
  <c r="X147" i="14"/>
  <c r="X151" i="14"/>
  <c r="X155" i="14"/>
  <c r="X159" i="14"/>
  <c r="X163" i="14"/>
  <c r="X167" i="14"/>
  <c r="X171" i="14"/>
  <c r="X177" i="14"/>
  <c r="X181" i="14"/>
  <c r="X185" i="14"/>
  <c r="X189" i="14"/>
  <c r="X193" i="14"/>
  <c r="X212" i="14"/>
  <c r="Y205" i="14"/>
  <c r="Y209" i="14"/>
  <c r="Y3" i="14"/>
  <c r="Y7" i="14"/>
  <c r="Y11" i="14"/>
  <c r="Y15" i="14"/>
  <c r="Y19" i="14"/>
  <c r="Y23" i="14"/>
  <c r="Y27" i="14"/>
  <c r="Y31" i="14"/>
  <c r="Y35" i="14"/>
  <c r="Y39" i="14"/>
  <c r="Y43" i="14"/>
  <c r="Y47" i="14"/>
  <c r="Y51" i="14"/>
  <c r="Y55" i="14"/>
  <c r="Y59" i="14"/>
  <c r="Y63" i="14"/>
  <c r="Y70" i="14"/>
  <c r="Y74" i="14"/>
  <c r="Y78" i="14"/>
  <c r="Y84" i="14"/>
  <c r="Y88" i="14"/>
  <c r="Y95" i="14"/>
  <c r="Y105" i="14"/>
  <c r="Y112" i="14"/>
  <c r="Y115" i="14"/>
  <c r="Y119" i="14"/>
  <c r="Y123" i="14"/>
  <c r="Y127" i="14"/>
  <c r="Y131" i="14"/>
  <c r="Y135" i="14"/>
  <c r="Y139" i="14"/>
  <c r="Y143" i="14"/>
  <c r="Y147" i="14"/>
  <c r="Y151" i="14"/>
  <c r="Y155" i="14"/>
  <c r="Y159" i="14"/>
  <c r="Y163" i="14"/>
  <c r="Y167" i="14"/>
  <c r="Y171" i="14"/>
  <c r="Y177" i="14"/>
  <c r="Y181" i="14"/>
  <c r="Y185" i="14"/>
  <c r="Y189" i="14"/>
  <c r="Y193" i="14"/>
  <c r="Y212" i="14"/>
  <c r="Z171" i="13"/>
  <c r="X184" i="13"/>
  <c r="X211" i="13"/>
  <c r="X2" i="13"/>
  <c r="X32" i="13"/>
  <c r="X38" i="13"/>
  <c r="X72" i="13"/>
  <c r="Y211" i="13"/>
  <c r="Z59" i="13"/>
  <c r="Y123" i="13"/>
  <c r="X172" i="13"/>
  <c r="Z194" i="13"/>
  <c r="X60" i="13"/>
  <c r="X93" i="13"/>
  <c r="Z123" i="13"/>
  <c r="Y172" i="13"/>
  <c r="X121" i="13"/>
  <c r="Y60" i="13"/>
  <c r="Y93" i="13"/>
  <c r="X124" i="13"/>
  <c r="Y13" i="13"/>
  <c r="Y124" i="13"/>
  <c r="Z13" i="13"/>
  <c r="X61" i="13"/>
  <c r="X94" i="13"/>
  <c r="X14" i="13"/>
  <c r="Y61" i="13"/>
  <c r="X104" i="13"/>
  <c r="Z137" i="13"/>
  <c r="X110" i="13"/>
  <c r="X138" i="13"/>
  <c r="Y35" i="13"/>
  <c r="X62" i="13"/>
  <c r="Y112" i="13"/>
  <c r="X149" i="13"/>
  <c r="Y182" i="13"/>
  <c r="Z35" i="13"/>
  <c r="X71" i="13"/>
  <c r="Z112" i="13"/>
  <c r="Y149" i="13"/>
  <c r="Z182" i="13"/>
  <c r="X36" i="13"/>
  <c r="Y71" i="13"/>
  <c r="X183" i="13"/>
  <c r="Z210" i="13"/>
  <c r="Z37" i="13"/>
  <c r="X150" i="13"/>
  <c r="Y183" i="13"/>
  <c r="Z32" i="13"/>
  <c r="Y212" i="13"/>
  <c r="Z20" i="13"/>
  <c r="X21" i="13"/>
  <c r="Y78" i="13"/>
  <c r="Y23" i="13"/>
  <c r="X79" i="13"/>
  <c r="X190" i="13"/>
  <c r="Z23" i="13"/>
  <c r="Z79" i="13"/>
  <c r="Y131" i="13"/>
  <c r="Y160" i="13"/>
  <c r="Z190" i="13"/>
  <c r="Z11" i="13"/>
  <c r="X24" i="13"/>
  <c r="Z48" i="13"/>
  <c r="X132" i="13"/>
  <c r="Z160" i="13"/>
  <c r="X191" i="13"/>
  <c r="X12" i="13"/>
  <c r="Y24" i="13"/>
  <c r="X49" i="13"/>
  <c r="Z132" i="13"/>
  <c r="X161" i="13"/>
  <c r="X179" i="13"/>
  <c r="Y193" i="13"/>
  <c r="Y12" i="13"/>
  <c r="Y49" i="13"/>
  <c r="X68" i="13"/>
  <c r="X103" i="13"/>
  <c r="X114" i="13"/>
  <c r="Y135" i="13"/>
  <c r="Y161" i="13"/>
  <c r="Y181" i="13"/>
  <c r="Z193" i="13"/>
  <c r="X25" i="13"/>
  <c r="Y70" i="13"/>
  <c r="Z82" i="13"/>
  <c r="Y103" i="13"/>
  <c r="X120" i="13"/>
  <c r="Z135" i="13"/>
  <c r="Z181" i="13"/>
  <c r="X194" i="13"/>
  <c r="Y31" i="13"/>
  <c r="X50" i="13"/>
  <c r="Z70" i="13"/>
  <c r="X83" i="13"/>
  <c r="Z120" i="13"/>
  <c r="X136" i="13"/>
  <c r="X162" i="13"/>
  <c r="Z28" i="13"/>
  <c r="Z75" i="13"/>
  <c r="X128" i="13"/>
  <c r="X40" i="13"/>
  <c r="X85" i="13"/>
  <c r="X140" i="13"/>
  <c r="Z40" i="13"/>
  <c r="Z85" i="13"/>
  <c r="Y143" i="13"/>
  <c r="Y205" i="13"/>
  <c r="X33" i="13"/>
  <c r="Y43" i="13"/>
  <c r="X80" i="13"/>
  <c r="Y88" i="13"/>
  <c r="X133" i="13"/>
  <c r="X144" i="13"/>
  <c r="X152" i="13"/>
  <c r="X206" i="13"/>
  <c r="X4" i="13"/>
  <c r="X44" i="13"/>
  <c r="X52" i="13"/>
  <c r="X89" i="13"/>
  <c r="X96" i="13"/>
  <c r="Z144" i="13"/>
  <c r="Y155" i="13"/>
  <c r="Z206" i="13"/>
  <c r="Z4" i="13"/>
  <c r="Z44" i="13"/>
  <c r="Z52" i="13"/>
  <c r="Z89" i="13"/>
  <c r="Z96" i="13"/>
  <c r="X145" i="13"/>
  <c r="X156" i="13"/>
  <c r="X164" i="13"/>
  <c r="X207" i="13"/>
  <c r="Y7" i="13"/>
  <c r="X45" i="13"/>
  <c r="Y55" i="13"/>
  <c r="X90" i="13"/>
  <c r="Y147" i="13"/>
  <c r="Z156" i="13"/>
  <c r="Y167" i="13"/>
  <c r="Y209" i="13"/>
  <c r="X8" i="13"/>
  <c r="X16" i="13"/>
  <c r="Y25" i="13"/>
  <c r="Y36" i="13"/>
  <c r="Y47" i="13"/>
  <c r="X56" i="13"/>
  <c r="X64" i="13"/>
  <c r="Y72" i="13"/>
  <c r="X106" i="13"/>
  <c r="X125" i="13"/>
  <c r="Y136" i="13"/>
  <c r="Z147" i="13"/>
  <c r="X157" i="13"/>
  <c r="X168" i="13"/>
  <c r="X174" i="13"/>
  <c r="X195" i="13"/>
  <c r="Z209" i="13"/>
  <c r="Z8" i="13"/>
  <c r="Z16" i="13"/>
  <c r="Z47" i="13"/>
  <c r="Z56" i="13"/>
  <c r="Z64" i="13"/>
  <c r="Y125" i="13"/>
  <c r="X148" i="13"/>
  <c r="Y159" i="13"/>
  <c r="Z168" i="13"/>
  <c r="Y177" i="13"/>
  <c r="Y195" i="13"/>
  <c r="X210" i="13"/>
  <c r="X9" i="13"/>
  <c r="Y19" i="13"/>
  <c r="X26" i="13"/>
  <c r="X37" i="13"/>
  <c r="X48" i="13"/>
  <c r="X57" i="13"/>
  <c r="X73" i="13"/>
  <c r="X82" i="13"/>
  <c r="X100" i="13"/>
  <c r="X109" i="13"/>
  <c r="X116" i="13"/>
  <c r="X137" i="13"/>
  <c r="Y148" i="13"/>
  <c r="Z159" i="13"/>
  <c r="X169" i="13"/>
  <c r="X178" i="13"/>
  <c r="X186" i="13"/>
  <c r="Y11" i="13"/>
  <c r="X20" i="13"/>
  <c r="X28" i="13"/>
  <c r="Y59" i="13"/>
  <c r="X75" i="13"/>
  <c r="Z109" i="13"/>
  <c r="Y119" i="13"/>
  <c r="X126" i="13"/>
  <c r="Y171" i="13"/>
  <c r="Z178" i="13"/>
  <c r="Y189" i="13"/>
  <c r="X196" i="13"/>
  <c r="Y3" i="13"/>
  <c r="Y15" i="13"/>
  <c r="Y27" i="13"/>
  <c r="Y39" i="13"/>
  <c r="Y51" i="13"/>
  <c r="Y63" i="13"/>
  <c r="Y74" i="13"/>
  <c r="Y84" i="13"/>
  <c r="Y95" i="13"/>
  <c r="Y105" i="13"/>
  <c r="Y115" i="13"/>
  <c r="Y127" i="13"/>
  <c r="Y139" i="13"/>
  <c r="Y151" i="13"/>
  <c r="Y163" i="13"/>
  <c r="Y185" i="13"/>
  <c r="Z205" i="13"/>
  <c r="Z3" i="13"/>
  <c r="Z7" i="13"/>
  <c r="Z15" i="13"/>
  <c r="Z19" i="13"/>
  <c r="Z27" i="13"/>
  <c r="Z31" i="13"/>
  <c r="Z39" i="13"/>
  <c r="Z43" i="13"/>
  <c r="Z51" i="13"/>
  <c r="Z55" i="13"/>
  <c r="Z63" i="13"/>
  <c r="Z74" i="13"/>
  <c r="Z78" i="13"/>
  <c r="Z84" i="13"/>
  <c r="Z88" i="13"/>
  <c r="Z95" i="13"/>
  <c r="Z105" i="13"/>
  <c r="Z115" i="13"/>
  <c r="Z119" i="13"/>
  <c r="Z127" i="13"/>
  <c r="Z131" i="13"/>
  <c r="Z139" i="13"/>
  <c r="Z143" i="13"/>
  <c r="Z151" i="13"/>
  <c r="Z155" i="13"/>
  <c r="Z163" i="13"/>
  <c r="Z167" i="13"/>
  <c r="Z177" i="13"/>
  <c r="Z185" i="13"/>
  <c r="Z189" i="13"/>
  <c r="Z212" i="13"/>
  <c r="Y106" i="13"/>
  <c r="Y116" i="13"/>
  <c r="Y128" i="13"/>
  <c r="Y140" i="13"/>
  <c r="Y152" i="13"/>
  <c r="Y164" i="13"/>
  <c r="Y174" i="13"/>
  <c r="Y186" i="13"/>
  <c r="X203" i="13"/>
  <c r="X5" i="13"/>
  <c r="X17" i="13"/>
  <c r="X29" i="13"/>
  <c r="X41" i="13"/>
  <c r="X53" i="13"/>
  <c r="X65" i="13"/>
  <c r="X76" i="13"/>
  <c r="X86" i="13"/>
  <c r="X97" i="13"/>
  <c r="X107" i="13"/>
  <c r="X117" i="13"/>
  <c r="X129" i="13"/>
  <c r="X141" i="13"/>
  <c r="X153" i="13"/>
  <c r="X165" i="13"/>
  <c r="X175" i="13"/>
  <c r="X187" i="13"/>
  <c r="X198" i="13"/>
  <c r="Y203" i="13"/>
  <c r="Y207" i="13"/>
  <c r="Y5" i="13"/>
  <c r="Y9" i="13"/>
  <c r="Y17" i="13"/>
  <c r="Y21" i="13"/>
  <c r="Y29" i="13"/>
  <c r="Y33" i="13"/>
  <c r="Y41" i="13"/>
  <c r="Y45" i="13"/>
  <c r="Y53" i="13"/>
  <c r="Y57" i="13"/>
  <c r="Y65" i="13"/>
  <c r="Y68" i="13"/>
  <c r="Y76" i="13"/>
  <c r="Y80" i="13"/>
  <c r="Y86" i="13"/>
  <c r="Y90" i="13"/>
  <c r="Y97" i="13"/>
  <c r="Y100" i="13"/>
  <c r="Y107" i="13"/>
  <c r="Y110" i="13"/>
  <c r="Y117" i="13"/>
  <c r="Y121" i="13"/>
  <c r="Y129" i="13"/>
  <c r="Y133" i="13"/>
  <c r="Y141" i="13"/>
  <c r="Y145" i="13"/>
  <c r="Y153" i="13"/>
  <c r="Y157" i="13"/>
  <c r="Y165" i="13"/>
  <c r="Y169" i="13"/>
  <c r="Y175" i="13"/>
  <c r="Y179" i="13"/>
  <c r="Y187" i="13"/>
  <c r="Y191" i="13"/>
  <c r="Y198" i="13"/>
  <c r="X204" i="13"/>
  <c r="X208" i="13"/>
  <c r="X6" i="13"/>
  <c r="X10" i="13"/>
  <c r="X18" i="13"/>
  <c r="X22" i="13"/>
  <c r="X30" i="13"/>
  <c r="X34" i="13"/>
  <c r="X42" i="13"/>
  <c r="X46" i="13"/>
  <c r="X54" i="13"/>
  <c r="X58" i="13"/>
  <c r="X66" i="13"/>
  <c r="X69" i="13"/>
  <c r="X77" i="13"/>
  <c r="X87" i="13"/>
  <c r="X91" i="13"/>
  <c r="X98" i="13"/>
  <c r="X101" i="13"/>
  <c r="X111" i="13"/>
  <c r="X118" i="13"/>
  <c r="X122" i="13"/>
  <c r="X130" i="13"/>
  <c r="X134" i="13"/>
  <c r="X142" i="13"/>
  <c r="X146" i="13"/>
  <c r="X154" i="13"/>
  <c r="X158" i="13"/>
  <c r="X166" i="13"/>
  <c r="X170" i="13"/>
  <c r="X176" i="13"/>
  <c r="X180" i="13"/>
  <c r="X188" i="13"/>
  <c r="X192" i="13"/>
  <c r="X199" i="13"/>
  <c r="Y204" i="13"/>
  <c r="Y208" i="13"/>
  <c r="Y2" i="13"/>
  <c r="Y6" i="13"/>
  <c r="Y10" i="13"/>
  <c r="Y14" i="13"/>
  <c r="Y18" i="13"/>
  <c r="Y22" i="13"/>
  <c r="Y26" i="13"/>
  <c r="Y30" i="13"/>
  <c r="Y34" i="13"/>
  <c r="Y38" i="13"/>
  <c r="Y42" i="13"/>
  <c r="Y46" i="13"/>
  <c r="Y50" i="13"/>
  <c r="Y54" i="13"/>
  <c r="Y58" i="13"/>
  <c r="Y62" i="13"/>
  <c r="Y66" i="13"/>
  <c r="Y69" i="13"/>
  <c r="Y73" i="13"/>
  <c r="Y77" i="13"/>
  <c r="Y83" i="13"/>
  <c r="Y87" i="13"/>
  <c r="Y91" i="13"/>
  <c r="Y94" i="13"/>
  <c r="Y98" i="13"/>
  <c r="Y101" i="13"/>
  <c r="Y104" i="13"/>
  <c r="Y111" i="13"/>
  <c r="Y114" i="13"/>
  <c r="Y118" i="13"/>
  <c r="Y122" i="13"/>
  <c r="Y126" i="13"/>
  <c r="Y130" i="13"/>
  <c r="Y134" i="13"/>
  <c r="Y138" i="13"/>
  <c r="Y142" i="13"/>
  <c r="Y146" i="13"/>
  <c r="Y150" i="13"/>
  <c r="Y154" i="13"/>
  <c r="Y158" i="13"/>
  <c r="Y162" i="13"/>
  <c r="Y166" i="13"/>
  <c r="Y170" i="13"/>
  <c r="Y176" i="13"/>
  <c r="Y180" i="13"/>
  <c r="Y184" i="13"/>
  <c r="Y188" i="13"/>
  <c r="Y192" i="13"/>
  <c r="Y196" i="13"/>
  <c r="Y199" i="13"/>
  <c r="BD147" i="12"/>
  <c r="AR147" i="12"/>
  <c r="AF36" i="12"/>
  <c r="AF135" i="12"/>
  <c r="AF181" i="12"/>
  <c r="AL124" i="12"/>
  <c r="AL182" i="12"/>
  <c r="BD35" i="12"/>
  <c r="BD70" i="12"/>
  <c r="BD182" i="12"/>
  <c r="BG82" i="12"/>
  <c r="BH82" i="12"/>
  <c r="BG93" i="12"/>
  <c r="BH93" i="12"/>
  <c r="BG103" i="12"/>
  <c r="BH103" i="12"/>
  <c r="BG117" i="12"/>
  <c r="BH117" i="12"/>
  <c r="BG125" i="12"/>
  <c r="BH125" i="12"/>
  <c r="BG129" i="12"/>
  <c r="BH129" i="12"/>
  <c r="BG137" i="12"/>
  <c r="BH137" i="12"/>
  <c r="BG141" i="12"/>
  <c r="BH141" i="12"/>
  <c r="BG149" i="12"/>
  <c r="BH149" i="12"/>
  <c r="BG161" i="12"/>
  <c r="BH161" i="12"/>
  <c r="BG169" i="12"/>
  <c r="BH169" i="12"/>
  <c r="BG179" i="12"/>
  <c r="BG183" i="12"/>
  <c r="BH183" i="12"/>
  <c r="BG191" i="12"/>
  <c r="BH191" i="12"/>
  <c r="BG195" i="12"/>
  <c r="BH195" i="12"/>
  <c r="AR12" i="12"/>
  <c r="BD12" i="12"/>
  <c r="AR160" i="12"/>
  <c r="BD160" i="12"/>
  <c r="AF23" i="12"/>
  <c r="AF136" i="12"/>
  <c r="AF182" i="12"/>
  <c r="BD36" i="12"/>
  <c r="BD71" i="12"/>
  <c r="AF11" i="12"/>
  <c r="AF24" i="12"/>
  <c r="AR62" i="12"/>
  <c r="AX62" i="12"/>
  <c r="AF209" i="12"/>
  <c r="AF12" i="12"/>
  <c r="AF83" i="12"/>
  <c r="AF123" i="12"/>
  <c r="AF171" i="12"/>
  <c r="AF184" i="12"/>
  <c r="AL160" i="12"/>
  <c r="AX150" i="12"/>
  <c r="BD171" i="12"/>
  <c r="AL139" i="12"/>
  <c r="AF139" i="12"/>
  <c r="AF210" i="12"/>
  <c r="AF26" i="12"/>
  <c r="AF84" i="12"/>
  <c r="AF124" i="12"/>
  <c r="AF172" i="12"/>
  <c r="AF185" i="12"/>
  <c r="AR150" i="12"/>
  <c r="BD59" i="12"/>
  <c r="BD172" i="12"/>
  <c r="BZ91" i="12"/>
  <c r="AX64" i="12"/>
  <c r="BD64" i="12"/>
  <c r="AF14" i="12"/>
  <c r="AF27" i="12"/>
  <c r="AF112" i="12"/>
  <c r="AF186" i="12"/>
  <c r="AL135" i="12"/>
  <c r="BD28" i="12"/>
  <c r="BD60" i="12"/>
  <c r="AL35" i="12"/>
  <c r="AL165" i="12"/>
  <c r="AF165" i="12"/>
  <c r="AF2" i="12"/>
  <c r="AF15" i="12"/>
  <c r="AF127" i="12"/>
  <c r="AF159" i="12"/>
  <c r="AF187" i="12"/>
  <c r="AL2" i="12"/>
  <c r="AL105" i="12"/>
  <c r="AL193" i="12"/>
  <c r="BD203" i="12"/>
  <c r="BD29" i="12"/>
  <c r="BD62" i="12"/>
  <c r="BD126" i="12"/>
  <c r="BM166" i="12"/>
  <c r="BN166" i="12"/>
  <c r="AF16" i="12"/>
  <c r="AF87" i="12"/>
  <c r="AF129" i="12"/>
  <c r="AF160" i="12"/>
  <c r="AL6" i="12"/>
  <c r="AL39" i="12"/>
  <c r="BD204" i="12"/>
  <c r="BD30" i="12"/>
  <c r="BD63" i="12"/>
  <c r="BD193" i="12"/>
  <c r="AL31" i="12"/>
  <c r="AF31" i="12"/>
  <c r="AR177" i="12"/>
  <c r="AL177" i="12"/>
  <c r="AF17" i="12"/>
  <c r="AF88" i="12"/>
  <c r="AF114" i="12"/>
  <c r="AF130" i="12"/>
  <c r="AL50" i="12"/>
  <c r="AL141" i="12"/>
  <c r="AL174" i="12"/>
  <c r="AR16" i="12"/>
  <c r="BD205" i="12"/>
  <c r="BD31" i="12"/>
  <c r="BD47" i="12"/>
  <c r="BD128" i="12"/>
  <c r="BD164" i="12"/>
  <c r="BD194" i="12"/>
  <c r="BD89" i="12"/>
  <c r="AL89" i="12"/>
  <c r="AL203" i="12"/>
  <c r="AF5" i="12"/>
  <c r="AF18" i="12"/>
  <c r="AF32" i="12"/>
  <c r="AF62" i="12"/>
  <c r="AF76" i="12"/>
  <c r="AF89" i="12"/>
  <c r="AF131" i="12"/>
  <c r="AF147" i="12"/>
  <c r="AF162" i="12"/>
  <c r="AL11" i="12"/>
  <c r="AL109" i="12"/>
  <c r="AL178" i="12"/>
  <c r="AR57" i="12"/>
  <c r="BD206" i="12"/>
  <c r="BD16" i="12"/>
  <c r="BD48" i="12"/>
  <c r="BD145" i="12"/>
  <c r="BD165" i="12"/>
  <c r="BD179" i="12"/>
  <c r="BM139" i="12"/>
  <c r="BN139" i="12"/>
  <c r="AF100" i="12"/>
  <c r="BD100" i="12"/>
  <c r="AF121" i="12"/>
  <c r="BD121" i="12"/>
  <c r="AF191" i="12"/>
  <c r="AL191" i="12"/>
  <c r="AF77" i="12"/>
  <c r="AF132" i="12"/>
  <c r="AF148" i="12"/>
  <c r="AF163" i="12"/>
  <c r="AF177" i="12"/>
  <c r="AL12" i="12"/>
  <c r="AL57" i="12"/>
  <c r="AL147" i="12"/>
  <c r="AL179" i="12"/>
  <c r="AR64" i="12"/>
  <c r="AR187" i="12"/>
  <c r="BD207" i="12"/>
  <c r="BD33" i="12"/>
  <c r="BD68" i="12"/>
  <c r="BD114" i="12"/>
  <c r="BM186" i="12"/>
  <c r="BN186" i="12"/>
  <c r="AF174" i="12"/>
  <c r="AL21" i="12"/>
  <c r="AF21" i="12"/>
  <c r="AF110" i="12"/>
  <c r="BD110" i="12"/>
  <c r="AL111" i="12"/>
  <c r="BD111" i="12"/>
  <c r="AF64" i="12"/>
  <c r="AF78" i="12"/>
  <c r="AF134" i="12"/>
  <c r="AF180" i="12"/>
  <c r="AL62" i="12"/>
  <c r="AL150" i="12"/>
  <c r="AR191" i="12"/>
  <c r="BD69" i="12"/>
  <c r="BD84" i="12"/>
  <c r="BD115" i="12"/>
  <c r="BD167" i="12"/>
  <c r="BM20" i="12"/>
  <c r="BN20" i="12"/>
  <c r="BM89" i="12"/>
  <c r="BM105" i="12"/>
  <c r="BN105" i="12"/>
  <c r="BM174" i="12"/>
  <c r="BN174" i="12"/>
  <c r="BM150" i="12"/>
  <c r="BN150" i="12"/>
  <c r="BM178" i="12"/>
  <c r="BN178" i="12"/>
  <c r="BZ191" i="12"/>
  <c r="BM11" i="12"/>
  <c r="BN11" i="12"/>
  <c r="BM131" i="12"/>
  <c r="BN131" i="12"/>
  <c r="AF93" i="12"/>
  <c r="AL125" i="12"/>
  <c r="AL149" i="12"/>
  <c r="BM189" i="12"/>
  <c r="BN189" i="12"/>
  <c r="Z162" i="12"/>
  <c r="X117" i="12"/>
  <c r="Z105" i="12"/>
  <c r="Z185" i="12"/>
  <c r="Z52" i="12"/>
  <c r="Z86" i="12"/>
  <c r="Z183" i="12"/>
  <c r="Z77" i="12"/>
  <c r="X119" i="12"/>
  <c r="X7" i="12"/>
  <c r="X143" i="12"/>
  <c r="Z107" i="12"/>
  <c r="X17" i="12"/>
  <c r="X153" i="12"/>
  <c r="Z129" i="12"/>
  <c r="X19" i="12"/>
  <c r="X155" i="12"/>
  <c r="X43" i="12"/>
  <c r="X177" i="12"/>
  <c r="X53" i="12"/>
  <c r="X187" i="12"/>
  <c r="X55" i="12"/>
  <c r="X189" i="12"/>
  <c r="Z187" i="12"/>
  <c r="X78" i="12"/>
  <c r="Z203" i="12"/>
  <c r="X86" i="12"/>
  <c r="X88" i="12"/>
  <c r="Z53" i="12"/>
  <c r="Y2" i="12"/>
  <c r="Y73" i="12"/>
  <c r="Y114" i="12"/>
  <c r="Y162" i="12"/>
  <c r="Z26" i="12"/>
  <c r="X16" i="12"/>
  <c r="X52" i="12"/>
  <c r="X85" i="12"/>
  <c r="X116" i="12"/>
  <c r="X152" i="12"/>
  <c r="X186" i="12"/>
  <c r="Y3" i="12"/>
  <c r="Y27" i="12"/>
  <c r="Y51" i="12"/>
  <c r="Y74" i="12"/>
  <c r="Y95" i="12"/>
  <c r="Y115" i="12"/>
  <c r="Y139" i="12"/>
  <c r="Y163" i="12"/>
  <c r="Y185" i="12"/>
  <c r="Z204" i="12"/>
  <c r="Z27" i="12"/>
  <c r="Z83" i="12"/>
  <c r="Z106" i="12"/>
  <c r="Z130" i="12"/>
  <c r="Z163" i="12"/>
  <c r="Z186" i="12"/>
  <c r="Y26" i="12"/>
  <c r="Y50" i="12"/>
  <c r="Y94" i="12"/>
  <c r="Y138" i="12"/>
  <c r="Y184" i="12"/>
  <c r="Y4" i="12"/>
  <c r="Y28" i="12"/>
  <c r="Y75" i="12"/>
  <c r="Y96" i="12"/>
  <c r="Y116" i="12"/>
  <c r="Y140" i="12"/>
  <c r="Y164" i="12"/>
  <c r="Z2" i="12"/>
  <c r="Z28" i="12"/>
  <c r="Z54" i="12"/>
  <c r="Z84" i="12"/>
  <c r="Z138" i="12"/>
  <c r="Z164" i="12"/>
  <c r="X18" i="12"/>
  <c r="X54" i="12"/>
  <c r="X87" i="12"/>
  <c r="X118" i="12"/>
  <c r="X154" i="12"/>
  <c r="X188" i="12"/>
  <c r="Y5" i="12"/>
  <c r="Y29" i="12"/>
  <c r="Y76" i="12"/>
  <c r="Y97" i="12"/>
  <c r="Y117" i="12"/>
  <c r="Y141" i="12"/>
  <c r="Y165" i="12"/>
  <c r="Z3" i="12"/>
  <c r="Z29" i="12"/>
  <c r="Z62" i="12"/>
  <c r="Z85" i="12"/>
  <c r="Z139" i="12"/>
  <c r="Z165" i="12"/>
  <c r="Z188" i="12"/>
  <c r="Y6" i="12"/>
  <c r="Y30" i="12"/>
  <c r="Y77" i="12"/>
  <c r="Y98" i="12"/>
  <c r="Y118" i="12"/>
  <c r="Y142" i="12"/>
  <c r="Y166" i="12"/>
  <c r="Z4" i="12"/>
  <c r="Z30" i="12"/>
  <c r="Z63" i="12"/>
  <c r="Z114" i="12"/>
  <c r="Z140" i="12"/>
  <c r="Z166" i="12"/>
  <c r="Z196" i="12"/>
  <c r="X64" i="12"/>
  <c r="X96" i="12"/>
  <c r="X128" i="12"/>
  <c r="Y7" i="12"/>
  <c r="Y31" i="12"/>
  <c r="Y55" i="12"/>
  <c r="Y78" i="12"/>
  <c r="Y119" i="12"/>
  <c r="Y143" i="12"/>
  <c r="Y167" i="12"/>
  <c r="Y189" i="12"/>
  <c r="Z5" i="12"/>
  <c r="Z38" i="12"/>
  <c r="Z64" i="12"/>
  <c r="Z87" i="12"/>
  <c r="Z115" i="12"/>
  <c r="Z141" i="12"/>
  <c r="X203" i="12"/>
  <c r="X65" i="12"/>
  <c r="X97" i="12"/>
  <c r="X129" i="12"/>
  <c r="X198" i="12"/>
  <c r="Y14" i="12"/>
  <c r="Y38" i="12"/>
  <c r="Y62" i="12"/>
  <c r="Y83" i="12"/>
  <c r="Y104" i="12"/>
  <c r="Y126" i="12"/>
  <c r="Y150" i="12"/>
  <c r="Y196" i="12"/>
  <c r="Z6" i="12"/>
  <c r="Z39" i="12"/>
  <c r="Z65" i="12"/>
  <c r="Z94" i="12"/>
  <c r="Z142" i="12"/>
  <c r="X204" i="12"/>
  <c r="X66" i="12"/>
  <c r="X98" i="12"/>
  <c r="X130" i="12"/>
  <c r="X199" i="12"/>
  <c r="Y15" i="12"/>
  <c r="Y39" i="12"/>
  <c r="Y63" i="12"/>
  <c r="Y84" i="12"/>
  <c r="Y105" i="12"/>
  <c r="Y127" i="12"/>
  <c r="Y151" i="12"/>
  <c r="Z14" i="12"/>
  <c r="Z40" i="12"/>
  <c r="Z66" i="12"/>
  <c r="Z95" i="12"/>
  <c r="Z150" i="12"/>
  <c r="Z198" i="12"/>
  <c r="X205" i="12"/>
  <c r="X31" i="12"/>
  <c r="X131" i="12"/>
  <c r="X167" i="12"/>
  <c r="X212" i="12"/>
  <c r="Y16" i="12"/>
  <c r="Y40" i="12"/>
  <c r="Y106" i="12"/>
  <c r="Y128" i="12"/>
  <c r="Y152" i="12"/>
  <c r="Y174" i="12"/>
  <c r="Z15" i="12"/>
  <c r="Z41" i="12"/>
  <c r="Z73" i="12"/>
  <c r="Z151" i="12"/>
  <c r="Z175" i="12"/>
  <c r="Z199" i="12"/>
  <c r="X75" i="12"/>
  <c r="X174" i="12"/>
  <c r="Y17" i="12"/>
  <c r="Y41" i="12"/>
  <c r="Y107" i="12"/>
  <c r="Y153" i="12"/>
  <c r="Y175" i="12"/>
  <c r="Z42" i="12"/>
  <c r="Z74" i="12"/>
  <c r="Z126" i="12"/>
  <c r="Z176" i="12"/>
  <c r="X76" i="12"/>
  <c r="Y18" i="12"/>
  <c r="Y42" i="12"/>
  <c r="Y154" i="12"/>
  <c r="Y176" i="12"/>
  <c r="Z50" i="12"/>
  <c r="Z127" i="12"/>
  <c r="Y205" i="12"/>
  <c r="Y19" i="12"/>
  <c r="Y43" i="12"/>
  <c r="Y88" i="12"/>
  <c r="Y131" i="12"/>
  <c r="Y155" i="12"/>
  <c r="Y177" i="12"/>
  <c r="Y212" i="12"/>
  <c r="Z51" i="12"/>
  <c r="Z104" i="12"/>
  <c r="Z184" i="12"/>
  <c r="Z209" i="12"/>
  <c r="Z11" i="12"/>
  <c r="Z23" i="12"/>
  <c r="Z35" i="12"/>
  <c r="Z47" i="12"/>
  <c r="Z59" i="12"/>
  <c r="Z70" i="12"/>
  <c r="Z112" i="12"/>
  <c r="Z123" i="12"/>
  <c r="Z135" i="12"/>
  <c r="Z147" i="12"/>
  <c r="Z159" i="12"/>
  <c r="Z171" i="12"/>
  <c r="Z181" i="12"/>
  <c r="Z193" i="12"/>
  <c r="Z210" i="12"/>
  <c r="Z12" i="12"/>
  <c r="Z24" i="12"/>
  <c r="Z36" i="12"/>
  <c r="Z48" i="12"/>
  <c r="Z60" i="12"/>
  <c r="Z71" i="12"/>
  <c r="Z124" i="12"/>
  <c r="Z136" i="12"/>
  <c r="Z148" i="12"/>
  <c r="Z160" i="12"/>
  <c r="Z172" i="12"/>
  <c r="Z182" i="12"/>
  <c r="Z194" i="12"/>
  <c r="Z211" i="12"/>
  <c r="Z13" i="12"/>
  <c r="Z25" i="12"/>
  <c r="Z37" i="12"/>
  <c r="Z49" i="12"/>
  <c r="Z61" i="12"/>
  <c r="Z72" i="12"/>
  <c r="Z82" i="12"/>
  <c r="Z93" i="12"/>
  <c r="Z103" i="12"/>
  <c r="Z125" i="12"/>
  <c r="Z137" i="12"/>
  <c r="Z149" i="12"/>
  <c r="Z161" i="12"/>
  <c r="Z195" i="12"/>
  <c r="X206" i="12"/>
  <c r="X8" i="12"/>
  <c r="X20" i="12"/>
  <c r="X32" i="12"/>
  <c r="X44" i="12"/>
  <c r="X56" i="12"/>
  <c r="X79" i="12"/>
  <c r="X89" i="12"/>
  <c r="X109" i="12"/>
  <c r="X120" i="12"/>
  <c r="X132" i="12"/>
  <c r="X144" i="12"/>
  <c r="X156" i="12"/>
  <c r="X168" i="12"/>
  <c r="X178" i="12"/>
  <c r="X190" i="12"/>
  <c r="X207" i="12"/>
  <c r="X9" i="12"/>
  <c r="X21" i="12"/>
  <c r="X33" i="12"/>
  <c r="X45" i="12"/>
  <c r="X57" i="12"/>
  <c r="X68" i="12"/>
  <c r="X80" i="12"/>
  <c r="X90" i="12"/>
  <c r="X100" i="12"/>
  <c r="X110" i="12"/>
  <c r="X121" i="12"/>
  <c r="X133" i="12"/>
  <c r="X145" i="12"/>
  <c r="X157" i="12"/>
  <c r="X169" i="12"/>
  <c r="X179" i="12"/>
  <c r="X191" i="12"/>
  <c r="X208" i="12"/>
  <c r="X10" i="12"/>
  <c r="X22" i="12"/>
  <c r="X34" i="12"/>
  <c r="X46" i="12"/>
  <c r="X58" i="12"/>
  <c r="X69" i="12"/>
  <c r="X91" i="12"/>
  <c r="X101" i="12"/>
  <c r="X111" i="12"/>
  <c r="X122" i="12"/>
  <c r="X134" i="12"/>
  <c r="X146" i="12"/>
  <c r="X158" i="12"/>
  <c r="X170" i="12"/>
  <c r="X180" i="12"/>
  <c r="X192" i="12"/>
  <c r="X209" i="12"/>
  <c r="X11" i="12"/>
  <c r="X23" i="12"/>
  <c r="X35" i="12"/>
  <c r="X47" i="12"/>
  <c r="X59" i="12"/>
  <c r="X70" i="12"/>
  <c r="X112" i="12"/>
  <c r="X123" i="12"/>
  <c r="X135" i="12"/>
  <c r="X147" i="12"/>
  <c r="X159" i="12"/>
  <c r="X171" i="12"/>
  <c r="X181" i="12"/>
  <c r="X193" i="12"/>
  <c r="Y206" i="12"/>
  <c r="Y8" i="12"/>
  <c r="Y20" i="12"/>
  <c r="Y32" i="12"/>
  <c r="Y44" i="12"/>
  <c r="Y56" i="12"/>
  <c r="Y79" i="12"/>
  <c r="Y89" i="12"/>
  <c r="Y109" i="12"/>
  <c r="Y120" i="12"/>
  <c r="Y132" i="12"/>
  <c r="Y144" i="12"/>
  <c r="Y156" i="12"/>
  <c r="Y168" i="12"/>
  <c r="Y178" i="12"/>
  <c r="Y190" i="12"/>
  <c r="X210" i="12"/>
  <c r="X12" i="12"/>
  <c r="X24" i="12"/>
  <c r="X36" i="12"/>
  <c r="X48" i="12"/>
  <c r="X60" i="12"/>
  <c r="X71" i="12"/>
  <c r="X124" i="12"/>
  <c r="X136" i="12"/>
  <c r="X148" i="12"/>
  <c r="X160" i="12"/>
  <c r="X172" i="12"/>
  <c r="X182" i="12"/>
  <c r="X194" i="12"/>
  <c r="Y207" i="12"/>
  <c r="Y9" i="12"/>
  <c r="Y21" i="12"/>
  <c r="Y33" i="12"/>
  <c r="Y45" i="12"/>
  <c r="Y57" i="12"/>
  <c r="Y68" i="12"/>
  <c r="Y80" i="12"/>
  <c r="Y90" i="12"/>
  <c r="Y100" i="12"/>
  <c r="Y110" i="12"/>
  <c r="Y121" i="12"/>
  <c r="Y133" i="12"/>
  <c r="Y145" i="12"/>
  <c r="Y157" i="12"/>
  <c r="Y169" i="12"/>
  <c r="Y191" i="12"/>
  <c r="Y179" i="12"/>
  <c r="X211" i="12"/>
  <c r="X13" i="12"/>
  <c r="X25" i="12"/>
  <c r="X37" i="12"/>
  <c r="X49" i="12"/>
  <c r="X61" i="12"/>
  <c r="X72" i="12"/>
  <c r="X82" i="12"/>
  <c r="X93" i="12"/>
  <c r="X103" i="12"/>
  <c r="X125" i="12"/>
  <c r="X137" i="12"/>
  <c r="X149" i="12"/>
  <c r="X161" i="12"/>
  <c r="X183" i="12"/>
  <c r="X195" i="12"/>
  <c r="Y208" i="12"/>
  <c r="Y10" i="12"/>
  <c r="Y22" i="12"/>
  <c r="Y34" i="12"/>
  <c r="Y46" i="12"/>
  <c r="Y58" i="12"/>
  <c r="Y69" i="12"/>
  <c r="Y91" i="12"/>
  <c r="Y101" i="12"/>
  <c r="Y111" i="12"/>
  <c r="Y122" i="12"/>
  <c r="Y134" i="12"/>
  <c r="Y146" i="12"/>
  <c r="Y158" i="12"/>
  <c r="Y170" i="12"/>
  <c r="Y180" i="12"/>
  <c r="Y192" i="12"/>
  <c r="AM109" i="10"/>
  <c r="AM154" i="10"/>
  <c r="AM160" i="10"/>
  <c r="AM184" i="10"/>
  <c r="AM182" i="10"/>
  <c r="AS13" i="10"/>
  <c r="AS150" i="10"/>
  <c r="AS160" i="10"/>
  <c r="AM114" i="10"/>
  <c r="AY12" i="10"/>
  <c r="AM62" i="10"/>
  <c r="AM125" i="10"/>
  <c r="AS62" i="10"/>
  <c r="AM137" i="10"/>
  <c r="AY62" i="10"/>
  <c r="AM84" i="10"/>
  <c r="AM152" i="10"/>
  <c r="AS64" i="10"/>
  <c r="AM2" i="10"/>
  <c r="AS166" i="10"/>
  <c r="AM16" i="10"/>
  <c r="AM18" i="10"/>
  <c r="AM186" i="10"/>
  <c r="AS165" i="10"/>
  <c r="AM20" i="10"/>
  <c r="AM139" i="10"/>
  <c r="AM198" i="10"/>
  <c r="AY16" i="10"/>
  <c r="AM107" i="10"/>
  <c r="AM140" i="10"/>
  <c r="AS12" i="10"/>
  <c r="AM165" i="10"/>
  <c r="AM166" i="10"/>
  <c r="AG11" i="10"/>
  <c r="AY64" i="10"/>
  <c r="AM15" i="10"/>
  <c r="AG12" i="10"/>
  <c r="AM64" i="10"/>
  <c r="AM151" i="10"/>
  <c r="AS16" i="10"/>
  <c r="AY150" i="10"/>
  <c r="AG22" i="10"/>
  <c r="AG171" i="10"/>
  <c r="AG39" i="10"/>
  <c r="AM36" i="10"/>
  <c r="AM90" i="10"/>
  <c r="AM147" i="10"/>
  <c r="AM172" i="10"/>
  <c r="AM190" i="10"/>
  <c r="AS130" i="10"/>
  <c r="AS187" i="10"/>
  <c r="AG174" i="10"/>
  <c r="AM91" i="10"/>
  <c r="AM130" i="10"/>
  <c r="AM149" i="10"/>
  <c r="AM191" i="10"/>
  <c r="AS132" i="10"/>
  <c r="AS191" i="10"/>
  <c r="AG203" i="10"/>
  <c r="AG5" i="10"/>
  <c r="AG29" i="10"/>
  <c r="AG141" i="10"/>
  <c r="AG187" i="10"/>
  <c r="AM131" i="10"/>
  <c r="AM177" i="10"/>
  <c r="AM193" i="10"/>
  <c r="AS143" i="10"/>
  <c r="AS57" i="10"/>
  <c r="AG6" i="10"/>
  <c r="AG166" i="10"/>
  <c r="AG188" i="10"/>
  <c r="AM56" i="10"/>
  <c r="AM132" i="10"/>
  <c r="AM178" i="10"/>
  <c r="AS147" i="10"/>
  <c r="AG205" i="10"/>
  <c r="AG31" i="10"/>
  <c r="AG78" i="10"/>
  <c r="AG88" i="10"/>
  <c r="AG143" i="10"/>
  <c r="AG167" i="10"/>
  <c r="AG177" i="10"/>
  <c r="AG189" i="10"/>
  <c r="AM57" i="10"/>
  <c r="AM133" i="10"/>
  <c r="AM179" i="10"/>
  <c r="AG89" i="10"/>
  <c r="AG120" i="10"/>
  <c r="AG132" i="10"/>
  <c r="AG144" i="10"/>
  <c r="AG168" i="10"/>
  <c r="AM135" i="10"/>
  <c r="AM180" i="10"/>
  <c r="AG9" i="10"/>
  <c r="AG21" i="10"/>
  <c r="AG179" i="10"/>
  <c r="AG191" i="10"/>
  <c r="AG69" i="10"/>
  <c r="AG91" i="10"/>
  <c r="AG111" i="10"/>
  <c r="AG180" i="10"/>
  <c r="AS91" i="10"/>
  <c r="AG35" i="10"/>
  <c r="AG124" i="10"/>
  <c r="AG182" i="10"/>
  <c r="BO137" i="13"/>
  <c r="CA62" i="13"/>
  <c r="CA64" i="10"/>
  <c r="BO135" i="10"/>
  <c r="BI120" i="10"/>
  <c r="BU166" i="10"/>
  <c r="CA150" i="10"/>
  <c r="BO184" i="10"/>
  <c r="BO18" i="13"/>
  <c r="BO6" i="10"/>
  <c r="AS180" i="13"/>
  <c r="BI189" i="13"/>
  <c r="AG139" i="13"/>
  <c r="BI180" i="13"/>
  <c r="BO140" i="13"/>
  <c r="BO151" i="13"/>
  <c r="BO31" i="13"/>
  <c r="AG189" i="13"/>
  <c r="BO206" i="13"/>
  <c r="AM180" i="13"/>
  <c r="BO109" i="13"/>
  <c r="AG6" i="13"/>
  <c r="BO179" i="13"/>
  <c r="BO190" i="13"/>
  <c r="AG180" i="13"/>
  <c r="BU180" i="13"/>
  <c r="AM133" i="13"/>
  <c r="BU132" i="13"/>
  <c r="BO13" i="13"/>
  <c r="BE120" i="13"/>
  <c r="BI120" i="13"/>
  <c r="AM111" i="13"/>
  <c r="BO198" i="13"/>
  <c r="BI69" i="13"/>
  <c r="BI36" i="13"/>
  <c r="AM109" i="13"/>
  <c r="AM125" i="13"/>
  <c r="AG89" i="13"/>
  <c r="AM36" i="13"/>
  <c r="BI165" i="13"/>
  <c r="BO180" i="13"/>
  <c r="BI154" i="13"/>
  <c r="BU143" i="13"/>
  <c r="BO125" i="13"/>
  <c r="BI109" i="13"/>
  <c r="BI206" i="13"/>
  <c r="BO36" i="13"/>
  <c r="AM160" i="13"/>
  <c r="AG36" i="13"/>
  <c r="AG154" i="13"/>
  <c r="AM154" i="13"/>
  <c r="AG109" i="13"/>
  <c r="AG120" i="13"/>
  <c r="AG131" i="13"/>
  <c r="AG111" i="13"/>
  <c r="BE89" i="13"/>
  <c r="BO89" i="13"/>
  <c r="AG125" i="13"/>
  <c r="AG133" i="13"/>
  <c r="BO133" i="13"/>
  <c r="BO184" i="13"/>
  <c r="AM189" i="13"/>
  <c r="BO107" i="13"/>
  <c r="BI111" i="13"/>
  <c r="AG206" i="13"/>
  <c r="CA166" i="13"/>
  <c r="BO111" i="13"/>
  <c r="BI131" i="13"/>
  <c r="AM137" i="13"/>
  <c r="BI133" i="13"/>
  <c r="BO131" i="13"/>
  <c r="AM131" i="13"/>
  <c r="AM139" i="13"/>
  <c r="BO78" i="13"/>
  <c r="BI151" i="13"/>
  <c r="AG137" i="13"/>
  <c r="AG11" i="13"/>
  <c r="CA13" i="13"/>
  <c r="BI139" i="13"/>
  <c r="BO22" i="13"/>
  <c r="BI2" i="13"/>
  <c r="CA150" i="13"/>
  <c r="AG107" i="13"/>
  <c r="BI137" i="13"/>
  <c r="BO203" i="13"/>
  <c r="BO35" i="13"/>
  <c r="AG151" i="13"/>
  <c r="BI35" i="13"/>
  <c r="BI125" i="13"/>
  <c r="AM206" i="13"/>
  <c r="AG22" i="13"/>
  <c r="BI22" i="13"/>
  <c r="AM22" i="13"/>
  <c r="AG186" i="13"/>
  <c r="BO124" i="13"/>
  <c r="BU147" i="13"/>
  <c r="BO114" i="13"/>
  <c r="BO132" i="13"/>
  <c r="BO12" i="13"/>
  <c r="BI160" i="13"/>
  <c r="AG132" i="13"/>
  <c r="BO69" i="13"/>
  <c r="BO139" i="13"/>
  <c r="BU91" i="13"/>
  <c r="BI186" i="13"/>
  <c r="BO186" i="13"/>
  <c r="BO152" i="13"/>
  <c r="BI132" i="13"/>
  <c r="AM198" i="13"/>
  <c r="BU62" i="13"/>
  <c r="BI172" i="13"/>
  <c r="BO84" i="13"/>
  <c r="AM191" i="13"/>
  <c r="BI5" i="13"/>
  <c r="BU179" i="13"/>
  <c r="BO189" i="13"/>
  <c r="BE191" i="13"/>
  <c r="BI191" i="13"/>
  <c r="AG12" i="13"/>
  <c r="BU13" i="13"/>
  <c r="AG15" i="13"/>
  <c r="BO171" i="13"/>
  <c r="AM151" i="13"/>
  <c r="BO21" i="13"/>
  <c r="AM91" i="13"/>
  <c r="BO147" i="13"/>
  <c r="AM50" i="13"/>
  <c r="AM140" i="13"/>
  <c r="AM39" i="13"/>
  <c r="AS150" i="13"/>
  <c r="AM18" i="13"/>
  <c r="BO15" i="13"/>
  <c r="AM56" i="13"/>
  <c r="AM35" i="13"/>
  <c r="BU12" i="13"/>
  <c r="BU160" i="13"/>
  <c r="AG172" i="13"/>
  <c r="BE88" i="13"/>
  <c r="BO88" i="13"/>
  <c r="CA132" i="13"/>
  <c r="AG160" i="13"/>
  <c r="BE6" i="13"/>
  <c r="BO6" i="13"/>
  <c r="AM13" i="13"/>
  <c r="AM132" i="13"/>
  <c r="BO166" i="13"/>
  <c r="BI182" i="13"/>
  <c r="BI18" i="13"/>
  <c r="BI198" i="13"/>
  <c r="BI184" i="13"/>
  <c r="AY132" i="13"/>
  <c r="AG56" i="13"/>
  <c r="BI179" i="13"/>
  <c r="CA12" i="13"/>
  <c r="AM12" i="13"/>
  <c r="BI190" i="13"/>
  <c r="BI56" i="13"/>
  <c r="AG35" i="13"/>
  <c r="AM179" i="13"/>
  <c r="BO172" i="13"/>
  <c r="BO39" i="13"/>
  <c r="AS13" i="13"/>
  <c r="BO167" i="13"/>
  <c r="AG147" i="13"/>
  <c r="AG39" i="13"/>
  <c r="BI150" i="13"/>
  <c r="AM107" i="13"/>
  <c r="AY13" i="13"/>
  <c r="AY12" i="13"/>
  <c r="AS12" i="13"/>
  <c r="AG31" i="13"/>
  <c r="AM152" i="13"/>
  <c r="BI78" i="13"/>
  <c r="AG124" i="13"/>
  <c r="BI147" i="13"/>
  <c r="AG16" i="13"/>
  <c r="AG78" i="13"/>
  <c r="BO5" i="13"/>
  <c r="AG18" i="13"/>
  <c r="BI167" i="13"/>
  <c r="AG140" i="13"/>
  <c r="BI152" i="13"/>
  <c r="BI114" i="13"/>
  <c r="BO11" i="13"/>
  <c r="BE16" i="13"/>
  <c r="AS143" i="13"/>
  <c r="AM5" i="13"/>
  <c r="BI13" i="13"/>
  <c r="AS165" i="13"/>
  <c r="BO143" i="13"/>
  <c r="BI140" i="13"/>
  <c r="CA91" i="13"/>
  <c r="AM78" i="13"/>
  <c r="BI124" i="13"/>
  <c r="AY16" i="13"/>
  <c r="AG191" i="13"/>
  <c r="BO130" i="13"/>
  <c r="AS160" i="13"/>
  <c r="BO160" i="13"/>
  <c r="BI50" i="13"/>
  <c r="AM16" i="13"/>
  <c r="AS91" i="13"/>
  <c r="AM31" i="13"/>
  <c r="BO2" i="13"/>
  <c r="AG13" i="13"/>
  <c r="AG88" i="13"/>
  <c r="AS191" i="13"/>
  <c r="AM167" i="13"/>
  <c r="BI31" i="13"/>
  <c r="AG152" i="13"/>
  <c r="AG167" i="13"/>
  <c r="AG198" i="13"/>
  <c r="AG62" i="13"/>
  <c r="BI12" i="13"/>
  <c r="AM11" i="13"/>
  <c r="AG179" i="13"/>
  <c r="BO56" i="13"/>
  <c r="AM147" i="13"/>
  <c r="AG69" i="13"/>
  <c r="AM172" i="13"/>
  <c r="AM186" i="13"/>
  <c r="AS179" i="13"/>
  <c r="AG50" i="13"/>
  <c r="BU150" i="13"/>
  <c r="AS147" i="13"/>
  <c r="AM69" i="13"/>
  <c r="AS166" i="13"/>
  <c r="BE144" i="13"/>
  <c r="BO144" i="13"/>
  <c r="AG144" i="13"/>
  <c r="BI166" i="13"/>
  <c r="AG166" i="13"/>
  <c r="AG84" i="13"/>
  <c r="AM184" i="13"/>
  <c r="AM62" i="13"/>
  <c r="BI62" i="13"/>
  <c r="BO150" i="13"/>
  <c r="AM166" i="13"/>
  <c r="AG184" i="13"/>
  <c r="BO62" i="13"/>
  <c r="AG190" i="13"/>
  <c r="AY150" i="13"/>
  <c r="AY166" i="13"/>
  <c r="AM144" i="13"/>
  <c r="AG150" i="13"/>
  <c r="AS62" i="13"/>
  <c r="BI171" i="13"/>
  <c r="AM171" i="13"/>
  <c r="AG188" i="13"/>
  <c r="BO91" i="13"/>
  <c r="BU166" i="13"/>
  <c r="AG165" i="13"/>
  <c r="AG5" i="13"/>
  <c r="AG91" i="13"/>
  <c r="BI91" i="13"/>
  <c r="AM150" i="13"/>
  <c r="AS132" i="13"/>
  <c r="AM124" i="13"/>
  <c r="BI203" i="13"/>
  <c r="AG203" i="13"/>
  <c r="BI84" i="13"/>
  <c r="AG171" i="13"/>
  <c r="BI21" i="13"/>
  <c r="BE178" i="13"/>
  <c r="BI178" i="13"/>
  <c r="AG178" i="13"/>
  <c r="BE205" i="13"/>
  <c r="BO205" i="13"/>
  <c r="AG205" i="13"/>
  <c r="AM190" i="13"/>
  <c r="AM114" i="13"/>
  <c r="BU165" i="13"/>
  <c r="AG114" i="13"/>
  <c r="BI11" i="13"/>
  <c r="BI15" i="13"/>
  <c r="AM84" i="13"/>
  <c r="AY62" i="13"/>
  <c r="BE149" i="13"/>
  <c r="AG149" i="13"/>
  <c r="AG141" i="13"/>
  <c r="AM141" i="13"/>
  <c r="BE141" i="13"/>
  <c r="AM130" i="13"/>
  <c r="BE135" i="13"/>
  <c r="AG135" i="13"/>
  <c r="AG105" i="13"/>
  <c r="BE105" i="13"/>
  <c r="BE177" i="13"/>
  <c r="BI177" i="13"/>
  <c r="AS177" i="13"/>
  <c r="AG177" i="13"/>
  <c r="AS64" i="13"/>
  <c r="AM64" i="13"/>
  <c r="BE64" i="13"/>
  <c r="AM105" i="13"/>
  <c r="BU182" i="13"/>
  <c r="BE57" i="13"/>
  <c r="AS57" i="13"/>
  <c r="AG57" i="13"/>
  <c r="AM57" i="13"/>
  <c r="BI188" i="13"/>
  <c r="AM188" i="13"/>
  <c r="AG64" i="13"/>
  <c r="AG21" i="13"/>
  <c r="AM182" i="13"/>
  <c r="AM165" i="13"/>
  <c r="BO188" i="13"/>
  <c r="BI107" i="13"/>
  <c r="AY64" i="13"/>
  <c r="BO165" i="13"/>
  <c r="AM143" i="13"/>
  <c r="AM21" i="13"/>
  <c r="AM149" i="13"/>
  <c r="AM177" i="13"/>
  <c r="AG130" i="13"/>
  <c r="BI143" i="13"/>
  <c r="AG2" i="13"/>
  <c r="AG182" i="13"/>
  <c r="BO182" i="13"/>
  <c r="AM15" i="13"/>
  <c r="AM135" i="13"/>
  <c r="BE193" i="13"/>
  <c r="AG193" i="13"/>
  <c r="AG187" i="13"/>
  <c r="AM187" i="13"/>
  <c r="AS187" i="13"/>
  <c r="BE187" i="13"/>
  <c r="AY91" i="13"/>
  <c r="AS182" i="13"/>
  <c r="AS130" i="13"/>
  <c r="AM2" i="13"/>
  <c r="BU130" i="13"/>
  <c r="AG174" i="13"/>
  <c r="BE174" i="13"/>
  <c r="AM168" i="13"/>
  <c r="BE168" i="13"/>
  <c r="AG168" i="13"/>
  <c r="AG143" i="13"/>
  <c r="BI39" i="13"/>
  <c r="AM203" i="13"/>
  <c r="BN165" i="12"/>
  <c r="BN114" i="12"/>
  <c r="BN35" i="12"/>
  <c r="BN36" i="12"/>
  <c r="BN84" i="12"/>
  <c r="BH30" i="12"/>
  <c r="BH126" i="12"/>
  <c r="BH204" i="12"/>
  <c r="BH62" i="12"/>
  <c r="BN64" i="12"/>
  <c r="BT179" i="12"/>
  <c r="BH89" i="12"/>
  <c r="BN182" i="12"/>
  <c r="BN29" i="12"/>
  <c r="BH48" i="12"/>
  <c r="BH12" i="12"/>
  <c r="BN160" i="12"/>
  <c r="BH171" i="12"/>
  <c r="BH110" i="12"/>
  <c r="BH59" i="12"/>
  <c r="BH165" i="12"/>
  <c r="BH207" i="12"/>
  <c r="BN206" i="12"/>
  <c r="BH28" i="12"/>
  <c r="BH115" i="12"/>
  <c r="BH167" i="12"/>
  <c r="BH203" i="12"/>
  <c r="BN16" i="12"/>
  <c r="BN31" i="12"/>
  <c r="BH147" i="12"/>
  <c r="BH206" i="12"/>
  <c r="BH69" i="12"/>
  <c r="BH128" i="12"/>
  <c r="BH47" i="12"/>
  <c r="BH64" i="12"/>
  <c r="BN205" i="12"/>
  <c r="BH193" i="12"/>
  <c r="BH70" i="12"/>
  <c r="BN111" i="12"/>
  <c r="BH63" i="12"/>
  <c r="BT147" i="12"/>
  <c r="BT12" i="12"/>
  <c r="BH182" i="12"/>
  <c r="BH68" i="12"/>
  <c r="BH33" i="12"/>
  <c r="BZ12" i="12"/>
  <c r="BH121" i="12"/>
  <c r="BH145" i="12"/>
  <c r="BH172" i="12"/>
  <c r="BH194" i="12"/>
  <c r="BT165" i="12"/>
  <c r="BN147" i="12"/>
  <c r="BH100" i="12"/>
  <c r="BH164" i="12"/>
  <c r="BH60" i="12"/>
  <c r="BH205" i="12"/>
  <c r="BZ16" i="12"/>
  <c r="BH160" i="12"/>
  <c r="BH35" i="12"/>
  <c r="BN12" i="12"/>
  <c r="BT16" i="12"/>
  <c r="BT182" i="12"/>
  <c r="BN167" i="12"/>
  <c r="BH71" i="12"/>
  <c r="BT160" i="12"/>
  <c r="BN171" i="12"/>
  <c r="BO152" i="10"/>
  <c r="BI118" i="10"/>
  <c r="BO11" i="10"/>
  <c r="BI188" i="10"/>
  <c r="CA191" i="10"/>
  <c r="BO88" i="10"/>
  <c r="BI11" i="10"/>
  <c r="BI149" i="10"/>
  <c r="BO179" i="10"/>
  <c r="BI210" i="10"/>
  <c r="BO167" i="10"/>
  <c r="BO125" i="10"/>
  <c r="BO12" i="10"/>
  <c r="BI156" i="10"/>
  <c r="BO172" i="10"/>
  <c r="BO9" i="10"/>
  <c r="BO35" i="10"/>
  <c r="BI36" i="10"/>
  <c r="BO150" i="10"/>
  <c r="BO50" i="10"/>
  <c r="BU179" i="10"/>
  <c r="BU12" i="10"/>
  <c r="BI38" i="10"/>
  <c r="BI79" i="10"/>
  <c r="BI23" i="10"/>
  <c r="BI45" i="10"/>
  <c r="BO36" i="10"/>
  <c r="BI32" i="10"/>
  <c r="BO20" i="10"/>
  <c r="BI17" i="10"/>
  <c r="BI89" i="10"/>
  <c r="BI193" i="10"/>
  <c r="BU57" i="10"/>
  <c r="BI190" i="10"/>
  <c r="BO124" i="10"/>
  <c r="BI44" i="10"/>
  <c r="BO160" i="10"/>
  <c r="BI124" i="10"/>
  <c r="BO5" i="10"/>
  <c r="BI154" i="10"/>
  <c r="BI18" i="10"/>
  <c r="BI148" i="10"/>
  <c r="BI142" i="10"/>
  <c r="BI195" i="10"/>
  <c r="BO171" i="10"/>
  <c r="BO56" i="10"/>
  <c r="BI54" i="10"/>
  <c r="BI159" i="10"/>
  <c r="BI130" i="10"/>
  <c r="BI204" i="10"/>
  <c r="BO147" i="10"/>
  <c r="BU150" i="10"/>
  <c r="BU62" i="10"/>
  <c r="BI94" i="10"/>
  <c r="BO190" i="10"/>
  <c r="BO16" i="10"/>
  <c r="BI133" i="10"/>
  <c r="BU16" i="10"/>
  <c r="BI4" i="10"/>
  <c r="BU147" i="10"/>
  <c r="BI8" i="10"/>
  <c r="BI183" i="10"/>
  <c r="BO120" i="10"/>
  <c r="BI132" i="10"/>
  <c r="BI66" i="10"/>
  <c r="BI207" i="10"/>
  <c r="BI20" i="10"/>
  <c r="BI42" i="10"/>
  <c r="BI117" i="10"/>
  <c r="BI70" i="10"/>
  <c r="BI152" i="10"/>
  <c r="BO18" i="10"/>
  <c r="BI129" i="10"/>
  <c r="BO151" i="10"/>
  <c r="BU180" i="10"/>
  <c r="BI30" i="10"/>
  <c r="BI33" i="10"/>
  <c r="BU182" i="10"/>
  <c r="BO69" i="10"/>
  <c r="BI101" i="10"/>
  <c r="BI71" i="10"/>
  <c r="BI61" i="10"/>
  <c r="BI59" i="10"/>
  <c r="BO132" i="10"/>
  <c r="BI95" i="10"/>
  <c r="BI140" i="10"/>
  <c r="BI21" i="10"/>
  <c r="BO22" i="10"/>
  <c r="BI178" i="10"/>
  <c r="BI41" i="10"/>
  <c r="BI128" i="10"/>
  <c r="BI158" i="10"/>
  <c r="BI114" i="10"/>
  <c r="BI60" i="10"/>
  <c r="CA12" i="10"/>
  <c r="BI72" i="10"/>
  <c r="BI180" i="10"/>
  <c r="BI84" i="10"/>
  <c r="BI143" i="10"/>
  <c r="BI205" i="10"/>
  <c r="BI87" i="10"/>
  <c r="BO165" i="10"/>
  <c r="BO29" i="10"/>
  <c r="BI116" i="10"/>
  <c r="BI185" i="10"/>
  <c r="BI211" i="10"/>
  <c r="BI83" i="10"/>
  <c r="BI112" i="10"/>
  <c r="BI48" i="10"/>
  <c r="BI168" i="10"/>
  <c r="BO21" i="10"/>
  <c r="BO139" i="10"/>
  <c r="BI77" i="10"/>
  <c r="BI153" i="10"/>
  <c r="BO137" i="10"/>
  <c r="BI78" i="10"/>
  <c r="BI208" i="10"/>
  <c r="BI179" i="10"/>
  <c r="BI107" i="10"/>
  <c r="BI24" i="10"/>
  <c r="BI109" i="10"/>
  <c r="BI93" i="10"/>
  <c r="BO62" i="10"/>
  <c r="BI199" i="10"/>
  <c r="BI141" i="10"/>
  <c r="BI5" i="10"/>
  <c r="BI163" i="10"/>
  <c r="BO174" i="10"/>
  <c r="BI212" i="10"/>
  <c r="BI55" i="10"/>
  <c r="BI169" i="10"/>
  <c r="BI98" i="10"/>
  <c r="BI144" i="10"/>
  <c r="BI12" i="10"/>
  <c r="BO133" i="10"/>
  <c r="BI131" i="10"/>
  <c r="BO15" i="10"/>
  <c r="BI151" i="10"/>
  <c r="BI88" i="10"/>
  <c r="BI146" i="10"/>
  <c r="BI10" i="10"/>
  <c r="BI139" i="10"/>
  <c r="BI13" i="10"/>
  <c r="BI73" i="10"/>
  <c r="BU191" i="10"/>
  <c r="BO143" i="10"/>
  <c r="BI35" i="10"/>
  <c r="BI82" i="10"/>
  <c r="BO168" i="10"/>
  <c r="BI209" i="10"/>
  <c r="BI176" i="10"/>
  <c r="BO191" i="10"/>
  <c r="BI189" i="10"/>
  <c r="BI28" i="10"/>
  <c r="BI16" i="10"/>
  <c r="BI147" i="10"/>
  <c r="BI49" i="10"/>
  <c r="BI182" i="10"/>
  <c r="BI187" i="10"/>
  <c r="BI53" i="10"/>
  <c r="BI74" i="10"/>
  <c r="BI37" i="10"/>
  <c r="BI155" i="10"/>
  <c r="BI7" i="10"/>
  <c r="BI175" i="10"/>
  <c r="BI161" i="10"/>
  <c r="BI25" i="10"/>
  <c r="BI171" i="10"/>
  <c r="BO89" i="10"/>
  <c r="BU187" i="10"/>
  <c r="BO205" i="10"/>
  <c r="BI106" i="10"/>
  <c r="BO131" i="10"/>
  <c r="BI165" i="10"/>
  <c r="BI145" i="10"/>
  <c r="BI184" i="10"/>
  <c r="BI96" i="10"/>
  <c r="BI138" i="10"/>
  <c r="BI127" i="10"/>
  <c r="BO178" i="10"/>
  <c r="BI160" i="10"/>
  <c r="BI50" i="10"/>
  <c r="BU13" i="10"/>
  <c r="BI121" i="10"/>
  <c r="BI85" i="10"/>
  <c r="BI115" i="10"/>
  <c r="BU160" i="10"/>
  <c r="BI192" i="10"/>
  <c r="BI58" i="10"/>
  <c r="BI9" i="10"/>
  <c r="BI181" i="10"/>
  <c r="BO144" i="10"/>
  <c r="BI14" i="10"/>
  <c r="CA132" i="10"/>
  <c r="BI43" i="10"/>
  <c r="BI86" i="10"/>
  <c r="BI174" i="10"/>
  <c r="BI40" i="10"/>
  <c r="BI105" i="10"/>
  <c r="BI2" i="10"/>
  <c r="BI103" i="10"/>
  <c r="BU132" i="10"/>
  <c r="BI46" i="10"/>
  <c r="BI110" i="10"/>
  <c r="BI136" i="10"/>
  <c r="BU91" i="10"/>
  <c r="BO109" i="10"/>
  <c r="BO203" i="10"/>
  <c r="BI15" i="10"/>
  <c r="BU177" i="10"/>
  <c r="BO31" i="10"/>
  <c r="BI76" i="10"/>
  <c r="BI164" i="10"/>
  <c r="CA91" i="10"/>
  <c r="BI125" i="10"/>
  <c r="BO111" i="10"/>
  <c r="BI170" i="10"/>
  <c r="BI34" i="10"/>
  <c r="BO57" i="10"/>
  <c r="BI135" i="10"/>
  <c r="BI3" i="10"/>
  <c r="CA13" i="10"/>
  <c r="BI172" i="10"/>
  <c r="BI75" i="10"/>
  <c r="BO193" i="10"/>
  <c r="BI97" i="10"/>
  <c r="BI186" i="10"/>
  <c r="BI52" i="10"/>
  <c r="BI6" i="10"/>
  <c r="BI90" i="10"/>
  <c r="BI19" i="10"/>
  <c r="BI198" i="10"/>
  <c r="BI65" i="10"/>
  <c r="BO84" i="10"/>
  <c r="CA16" i="10"/>
  <c r="BU143" i="10"/>
  <c r="BO105" i="10"/>
  <c r="BI22" i="10"/>
  <c r="BI68" i="10"/>
  <c r="BI123" i="10"/>
  <c r="BI150" i="10"/>
  <c r="BI194" i="10"/>
  <c r="BO187" i="10"/>
  <c r="BI31" i="10"/>
  <c r="BI177" i="10"/>
  <c r="BI167" i="10"/>
  <c r="BI134" i="10"/>
  <c r="BI63" i="10"/>
  <c r="BO64" i="10"/>
  <c r="BI137" i="10"/>
  <c r="BI51" i="10"/>
  <c r="BO2" i="10"/>
  <c r="BO13" i="10"/>
  <c r="BI111" i="10"/>
  <c r="BI62" i="10"/>
  <c r="BO114" i="10"/>
  <c r="BI119" i="10"/>
  <c r="BI104" i="10"/>
  <c r="BO78" i="10"/>
  <c r="BI27" i="10"/>
  <c r="BO198" i="10"/>
  <c r="BI91" i="10"/>
  <c r="BI100" i="10"/>
  <c r="BU130" i="10"/>
  <c r="BI80" i="10"/>
  <c r="BI191" i="10"/>
  <c r="CA62" i="10"/>
  <c r="BI126" i="10"/>
  <c r="BO90" i="10"/>
  <c r="BO186" i="10"/>
  <c r="BO91" i="10"/>
  <c r="BI122" i="10"/>
  <c r="BI47" i="10"/>
  <c r="BI39" i="10"/>
  <c r="BU165" i="10"/>
  <c r="BI64" i="10"/>
  <c r="BI26" i="10"/>
  <c r="BO180" i="10"/>
  <c r="BO107" i="10"/>
  <c r="BI69" i="10"/>
  <c r="BI57" i="10"/>
  <c r="BI157" i="10"/>
  <c r="BO182" i="10"/>
  <c r="BI196" i="10"/>
  <c r="BI162" i="10"/>
  <c r="BO140" i="10"/>
  <c r="BO141" i="10"/>
  <c r="BO130" i="10"/>
  <c r="BO39" i="10"/>
  <c r="BO149" i="10"/>
  <c r="BU64" i="10"/>
  <c r="BI203" i="10"/>
  <c r="BO177" i="10"/>
  <c r="BI29" i="10"/>
  <c r="BO154" i="10"/>
  <c r="BO188" i="10"/>
  <c r="CA166" i="10"/>
  <c r="BO166" i="10"/>
  <c r="BI166" i="10"/>
  <c r="BO189" i="10"/>
  <c r="BN69" i="12"/>
  <c r="BN172" i="12"/>
  <c r="BH31" i="12"/>
  <c r="BH179" i="12"/>
  <c r="BH114" i="12"/>
  <c r="BH84" i="12"/>
  <c r="BN179" i="12"/>
  <c r="BN89" i="12"/>
  <c r="BH36" i="12"/>
  <c r="BN203" i="12"/>
  <c r="BN193" i="12"/>
  <c r="BH29" i="12"/>
  <c r="BN62" i="12"/>
  <c r="BZ64" i="12"/>
  <c r="BT62" i="12"/>
  <c r="BH111" i="12"/>
  <c r="BT64" i="12"/>
  <c r="BH16" i="12"/>
  <c r="BZ62" i="12"/>
  <c r="BO120" i="13"/>
  <c r="BI6" i="13"/>
  <c r="BI89" i="13"/>
  <c r="CA191" i="13"/>
  <c r="BU191" i="13"/>
  <c r="BI88" i="13"/>
  <c r="BO191" i="13"/>
  <c r="BI144" i="13"/>
  <c r="BU16" i="13"/>
  <c r="BO16" i="13"/>
  <c r="CA16" i="13"/>
  <c r="BI16" i="13"/>
  <c r="BO178" i="13"/>
  <c r="BI205" i="13"/>
  <c r="BI193" i="13"/>
  <c r="BO193" i="13"/>
  <c r="BI57" i="13"/>
  <c r="BU57" i="13"/>
  <c r="BO57" i="13"/>
  <c r="BU177" i="13"/>
  <c r="BO177" i="13"/>
  <c r="BI105" i="13"/>
  <c r="BO105" i="13"/>
  <c r="BO135" i="13"/>
  <c r="BI135" i="13"/>
  <c r="BI187" i="13"/>
  <c r="BO187" i="13"/>
  <c r="BU187" i="13"/>
  <c r="BI141" i="13"/>
  <c r="BO141" i="13"/>
  <c r="BI168" i="13"/>
  <c r="BO168" i="13"/>
  <c r="BI64" i="13"/>
  <c r="BO64" i="13"/>
  <c r="CA64" i="13"/>
  <c r="BU64" i="13"/>
  <c r="BI174" i="13"/>
  <c r="BO174" i="13"/>
  <c r="BI149" i="13"/>
  <c r="BO149" i="13"/>
  <c r="Q7" i="36" l="1"/>
  <c r="Q5" i="36"/>
  <c r="Q6" i="36"/>
  <c r="V4" i="36"/>
  <c r="W4" i="36" s="1"/>
  <c r="Y5" i="36"/>
  <c r="X4" i="36"/>
  <c r="Y4" i="36"/>
  <c r="X5" i="36"/>
  <c r="Y6" i="36"/>
  <c r="W6" i="36"/>
  <c r="X6" i="36"/>
  <c r="Y7" i="36"/>
  <c r="X7" i="36"/>
  <c r="Q4" i="36"/>
</calcChain>
</file>

<file path=xl/sharedStrings.xml><?xml version="1.0" encoding="utf-8"?>
<sst xmlns="http://schemas.openxmlformats.org/spreadsheetml/2006/main" count="11378" uniqueCount="521">
  <si>
    <t>By Jennifer B. Sharpe and David T. Soong</t>
  </si>
  <si>
    <t>This Microsoft Excel file documents the results from land-use raingage partitioning analysis that was conducted by the USGS in 2014.</t>
  </si>
  <si>
    <t xml:space="preserve">Four NLCD dataset versions (1992, 2001, 2006, and 2011), and two raingage networks (1989 and 2013) are used in the partitioning analysis. </t>
  </si>
  <si>
    <t>Table Number</t>
  </si>
  <si>
    <t>Table Name</t>
  </si>
  <si>
    <t>Explanation</t>
  </si>
  <si>
    <t>Basin Statistics</t>
  </si>
  <si>
    <t>Total impervious, grass, and forest land for the four NLCD versions for the SCA, ungaged basins, and upstream basins.</t>
  </si>
  <si>
    <t>Conversion Weights</t>
  </si>
  <si>
    <t>NLCD has 15 classes.  These 15 classes are converted to LMDA impervious, grass, and forest land by a weight matrix designed for this study.  Also included in this table are the RUST and the TR-55 conversion weights.</t>
  </si>
  <si>
    <t>NLCD92 Partitioning</t>
  </si>
  <si>
    <t xml:space="preserve">NLCD92 derived land-covers are partitioned by the 2013 raingage network.  Includes areas for SCA, ungaged basins (Lower Des Plaines and Calumet), and gaged basins (N.B. Chicago R. above Niles, Little Calumet at South Hollands, and Grand Calumet).  </t>
  </si>
  <si>
    <t>NLCD01 Partitioning</t>
  </si>
  <si>
    <t xml:space="preserve">NLCD01 derived land-covers are partitioned by the 2013 raingage network.  Includes areas for SCA, ungaged basins (Lower Des Plaines and Calumet), and gaged basins (N.B. Chicago R. above Niles, Little Calumet at South Hollands, and Grand Calumet).  </t>
  </si>
  <si>
    <t>NLCD06 Partitioning</t>
  </si>
  <si>
    <t xml:space="preserve">NLCD06 derived land-covers are partitioned by the 2013 raingage network.  Includes areas for SCA, ungaged basins (Lower Des Plaines and Calumet), and gaged basins (N.B. Chicago R. above Niles, Little Calumet at South Hollands, and Grand Calumet).  </t>
  </si>
  <si>
    <t>NLCD11 Partitioning</t>
  </si>
  <si>
    <t xml:space="preserve">NLCD11 derived land-covers are partitioned by the 2013 raingage network.  Includes areas for SCA, ungaged basins (Lower Des Plaines and Calumet), and gaged basins (N.B. Chicago R. above Niles, Little Calumet at South Hollands, and Grand Calumet).  </t>
  </si>
  <si>
    <t>NLCD92 with 1989 RGs</t>
  </si>
  <si>
    <t xml:space="preserve">NLCD92 partitioned to the 1989 raingage network.  </t>
  </si>
  <si>
    <t>Ungaged Basin RG Stats</t>
  </si>
  <si>
    <t>NLCD land cover and impervious, grass, and forest statistics as a result of applying the conversion weights to NLCD92, NLCD01, NLCD06, and NLCD11 for the ungaged basins partitioned by the 2013 raingage network.</t>
  </si>
  <si>
    <t>Gaged Basin RG Stats</t>
  </si>
  <si>
    <t>NLCD land cover and impervious, grass, and forest statistics as a result of applying the conversion weights to NLCD92, NLCD01, NLCD06, and NLCD11 for the two upstream gaged basins partitioned by the 2013 raingage network.</t>
  </si>
  <si>
    <t>RUST data</t>
  </si>
  <si>
    <t>The original RUST data from the 1993 study.</t>
  </si>
  <si>
    <t>RUST SCA Statistics</t>
  </si>
  <si>
    <t>SCA impervious, grass, and forest acres using the RUST weights from the 1993 study.</t>
  </si>
  <si>
    <t>RUST vs. NLCD92&amp;89 RGs</t>
  </si>
  <si>
    <t>A comparison between impervious and grass from the 1993 RUST study and NLCD92 using the 1989 raingage network.</t>
  </si>
  <si>
    <t>RUST vs. NLCD11&amp;13 RGs</t>
  </si>
  <si>
    <t>A comparison between impervious and grass from the 1993 RUST study and NLCD11 using the 2013 raingage network.</t>
  </si>
  <si>
    <t>NLCD Charts</t>
  </si>
  <si>
    <t>Charts presenting A) the percentages of impervious, grass, and forest for NLCD92 through 11, and B) the percentages of all classes for NLCD92 through 11.</t>
  </si>
  <si>
    <t>NLCD%Difference Charts</t>
  </si>
  <si>
    <t>The percent of difference in grass, forest, and impervious in the four NLCD vesions are shown.</t>
  </si>
  <si>
    <t>92,01,06,11 Comparison</t>
  </si>
  <si>
    <t>Differences between the acres for each SCA zone and NLCD combinations. These computations are needed for the charts presented in Tables 18 and 19.</t>
  </si>
  <si>
    <t>BASIN</t>
  </si>
  <si>
    <t>NLCD92</t>
  </si>
  <si>
    <t>Ungaged Basins</t>
  </si>
  <si>
    <t>Calumet</t>
  </si>
  <si>
    <t>Lower Des Plaines</t>
  </si>
  <si>
    <t>Gaged Basins</t>
  </si>
  <si>
    <t>Des Plaines</t>
  </si>
  <si>
    <t>Mainstream</t>
  </si>
  <si>
    <t>Mainstream-North Leg</t>
  </si>
  <si>
    <t>Upstream Basins</t>
  </si>
  <si>
    <t xml:space="preserve">North Branch </t>
  </si>
  <si>
    <t>NLCD01</t>
  </si>
  <si>
    <t>NLCD06</t>
  </si>
  <si>
    <t>NLCD11</t>
  </si>
  <si>
    <t>NLCD (retrofitted 1992, 2001, 2006, 2011)</t>
  </si>
  <si>
    <t>RUST (1993)</t>
  </si>
  <si>
    <t>TR-55 (1997)</t>
  </si>
  <si>
    <t>Class</t>
  </si>
  <si>
    <t>Impervious</t>
  </si>
  <si>
    <t>Grass</t>
  </si>
  <si>
    <t>Forest</t>
  </si>
  <si>
    <t>Open Water</t>
  </si>
  <si>
    <t>Developed, Open Space</t>
  </si>
  <si>
    <t>Open Space / Park</t>
  </si>
  <si>
    <t xml:space="preserve">Developed, Low Intensity </t>
  </si>
  <si>
    <t>Low Density Residential</t>
  </si>
  <si>
    <t xml:space="preserve">Developed, Medium Intensity </t>
  </si>
  <si>
    <t>Medium Density Residential</t>
  </si>
  <si>
    <t xml:space="preserve">Developed, High Intensity </t>
  </si>
  <si>
    <t>High Density Residential</t>
  </si>
  <si>
    <t xml:space="preserve">Barren Land (Rock/Sand/Clay) </t>
  </si>
  <si>
    <t>Multifamily and High Rise</t>
  </si>
  <si>
    <t xml:space="preserve">Deciduous Forest </t>
  </si>
  <si>
    <t>Industrial</t>
  </si>
  <si>
    <t xml:space="preserve">Evergreen Forest </t>
  </si>
  <si>
    <t>Commercial</t>
  </si>
  <si>
    <t>Mixed Forest</t>
  </si>
  <si>
    <t>Scrub/shrub</t>
  </si>
  <si>
    <t>Highway Corridor with grass median</t>
  </si>
  <si>
    <t xml:space="preserve">Grassland/Herbaceous </t>
  </si>
  <si>
    <t>Highway Corridor with no grass median</t>
  </si>
  <si>
    <t xml:space="preserve">Pasture/Hay </t>
  </si>
  <si>
    <t xml:space="preserve">Cultivated Crops </t>
  </si>
  <si>
    <t xml:space="preserve">Woody Wetlands </t>
  </si>
  <si>
    <t xml:space="preserve">Emergent Herbaceous Wetlands </t>
  </si>
  <si>
    <t>SCA</t>
  </si>
  <si>
    <t>Zone</t>
  </si>
  <si>
    <t>Area</t>
  </si>
  <si>
    <t>ORIGINAL
SCA
NUMBERING</t>
  </si>
  <si>
    <t>Open
Water</t>
  </si>
  <si>
    <t>Developed,
Open Space</t>
  </si>
  <si>
    <t>Developed,
Low
Intensity</t>
  </si>
  <si>
    <t>Developed,
Medium
Intensity</t>
  </si>
  <si>
    <t>Developed,
High
Intensity</t>
  </si>
  <si>
    <t>Barren
Land</t>
  </si>
  <si>
    <t>Deciduous
Forest</t>
  </si>
  <si>
    <t>Evergreen
Forest</t>
  </si>
  <si>
    <t>Mixed
Forest
(absent)</t>
  </si>
  <si>
    <t>Shrub/
Scrub
(absent)</t>
  </si>
  <si>
    <t>Grassland/
Herbaceous</t>
  </si>
  <si>
    <t>Pasture/
Hay</t>
  </si>
  <si>
    <t>Cultivated
Crops</t>
  </si>
  <si>
    <t>Woody
Wetlands</t>
  </si>
  <si>
    <t>Emergent
Herbaceous
Wetlands</t>
  </si>
  <si>
    <t>TOTAL</t>
  </si>
  <si>
    <t>Acres
Impervious</t>
  </si>
  <si>
    <t>Acres
Grass</t>
  </si>
  <si>
    <t>Acres
Forest</t>
  </si>
  <si>
    <t>Percent
Impervious</t>
  </si>
  <si>
    <t>Percent
Grass</t>
  </si>
  <si>
    <t>Percent
Forest</t>
  </si>
  <si>
    <t>BASIN
ACRES TOTAL</t>
  </si>
  <si>
    <t>RAIN
GAGE</t>
  </si>
  <si>
    <t>AREA
ACRES</t>
  </si>
  <si>
    <t>Percent
of Total</t>
  </si>
  <si>
    <t>Impervious
Acres</t>
  </si>
  <si>
    <t>Grass
Acres</t>
  </si>
  <si>
    <t>Forest
Acres</t>
  </si>
  <si>
    <t>BASIN
SQ MILES
TOTAL</t>
  </si>
  <si>
    <t>TOTAL
SQ MILES</t>
  </si>
  <si>
    <t>Impervious
Sq. Miles</t>
  </si>
  <si>
    <t>Grass
Sq. Miles</t>
  </si>
  <si>
    <t>Forest
Sq. Miles</t>
  </si>
  <si>
    <t>CA10</t>
  </si>
  <si>
    <t>CA</t>
  </si>
  <si>
    <t>CA11A</t>
  </si>
  <si>
    <t>11A</t>
  </si>
  <si>
    <t>CA11B</t>
  </si>
  <si>
    <t>11B</t>
  </si>
  <si>
    <t>CA12</t>
  </si>
  <si>
    <t>CA13</t>
  </si>
  <si>
    <t>CA14</t>
  </si>
  <si>
    <t>CA15A</t>
  </si>
  <si>
    <t>15A</t>
  </si>
  <si>
    <t>CA15B</t>
  </si>
  <si>
    <t>15B</t>
  </si>
  <si>
    <t>CA16</t>
  </si>
  <si>
    <t>CA17</t>
  </si>
  <si>
    <t>CA18</t>
  </si>
  <si>
    <t>CA18E-A</t>
  </si>
  <si>
    <t>18E-A</t>
  </si>
  <si>
    <t>CA18E-B</t>
  </si>
  <si>
    <t>18E-B</t>
  </si>
  <si>
    <t>CA19</t>
  </si>
  <si>
    <t>CA2</t>
  </si>
  <si>
    <t>CA20</t>
  </si>
  <si>
    <t>CA21</t>
  </si>
  <si>
    <t>CA22</t>
  </si>
  <si>
    <t>CA23</t>
  </si>
  <si>
    <t>CA24</t>
  </si>
  <si>
    <t>CA25</t>
  </si>
  <si>
    <t>CA26</t>
  </si>
  <si>
    <t>CA27</t>
  </si>
  <si>
    <t>CA28</t>
  </si>
  <si>
    <t>CA29</t>
  </si>
  <si>
    <t>CA30</t>
  </si>
  <si>
    <t>CA31</t>
  </si>
  <si>
    <t>CA32</t>
  </si>
  <si>
    <t>CA33</t>
  </si>
  <si>
    <t>CA34A</t>
  </si>
  <si>
    <t>34A</t>
  </si>
  <si>
    <t>CA34B</t>
  </si>
  <si>
    <t>34B</t>
  </si>
  <si>
    <t>CA36</t>
  </si>
  <si>
    <t>CA38</t>
  </si>
  <si>
    <t>CA39</t>
  </si>
  <si>
    <t>CA40</t>
  </si>
  <si>
    <t>CA41</t>
  </si>
  <si>
    <t>CA42A</t>
  </si>
  <si>
    <t>42A</t>
  </si>
  <si>
    <t>CA42B</t>
  </si>
  <si>
    <t>42B</t>
  </si>
  <si>
    <t>CA43A</t>
  </si>
  <si>
    <t>43A</t>
  </si>
  <si>
    <t>CA43B</t>
  </si>
  <si>
    <t>43B</t>
  </si>
  <si>
    <t>CA44</t>
  </si>
  <si>
    <t>CA45</t>
  </si>
  <si>
    <t>CA46</t>
  </si>
  <si>
    <t>CA47</t>
  </si>
  <si>
    <t>CA48</t>
  </si>
  <si>
    <t>CA49</t>
  </si>
  <si>
    <t>CA5</t>
  </si>
  <si>
    <t>CA50</t>
  </si>
  <si>
    <t>CA51</t>
  </si>
  <si>
    <t>CA53</t>
  </si>
  <si>
    <t>CA54</t>
  </si>
  <si>
    <t>CA55</t>
  </si>
  <si>
    <t>CA56</t>
  </si>
  <si>
    <t>CA57</t>
  </si>
  <si>
    <t>CA58</t>
  </si>
  <si>
    <t>CA6</t>
  </si>
  <si>
    <t>CA61</t>
  </si>
  <si>
    <t>CA62</t>
  </si>
  <si>
    <t>CA7</t>
  </si>
  <si>
    <t>CA7M</t>
  </si>
  <si>
    <t>7M</t>
  </si>
  <si>
    <t>CA7Q</t>
  </si>
  <si>
    <t>7Q</t>
  </si>
  <si>
    <t>CA7V</t>
  </si>
  <si>
    <t>7V</t>
  </si>
  <si>
    <t>CA7W</t>
  </si>
  <si>
    <t>7W</t>
  </si>
  <si>
    <t>CA8</t>
  </si>
  <si>
    <t>CA9</t>
  </si>
  <si>
    <t>DP1</t>
  </si>
  <si>
    <t>DP</t>
  </si>
  <si>
    <t>1</t>
  </si>
  <si>
    <t>DP10</t>
  </si>
  <si>
    <t>DP11</t>
  </si>
  <si>
    <t>DP12</t>
  </si>
  <si>
    <t>DP13</t>
  </si>
  <si>
    <t>DP14</t>
  </si>
  <si>
    <t>DP15</t>
  </si>
  <si>
    <t>DP16</t>
  </si>
  <si>
    <t>DP17-1</t>
  </si>
  <si>
    <t>17-1</t>
  </si>
  <si>
    <t>DP17A</t>
  </si>
  <si>
    <t>DP17-2</t>
  </si>
  <si>
    <t>17-2</t>
  </si>
  <si>
    <t>DP17B</t>
  </si>
  <si>
    <t>DP18</t>
  </si>
  <si>
    <t>DP19</t>
  </si>
  <si>
    <t>DP20</t>
  </si>
  <si>
    <t>DP21</t>
  </si>
  <si>
    <t>DP2-1</t>
  </si>
  <si>
    <t>2-1</t>
  </si>
  <si>
    <t>DP2A</t>
  </si>
  <si>
    <t>DP22</t>
  </si>
  <si>
    <t>DP2-2</t>
  </si>
  <si>
    <t>2-2</t>
  </si>
  <si>
    <t>DP2B</t>
  </si>
  <si>
    <t>DP23</t>
  </si>
  <si>
    <t>DP24</t>
  </si>
  <si>
    <t>DP25-1</t>
  </si>
  <si>
    <t>25-1</t>
  </si>
  <si>
    <t>DP25A</t>
  </si>
  <si>
    <t>DP25-2</t>
  </si>
  <si>
    <t>25-2</t>
  </si>
  <si>
    <t>DP25B</t>
  </si>
  <si>
    <t>DP26</t>
  </si>
  <si>
    <t>DP27</t>
  </si>
  <si>
    <t>DP28</t>
  </si>
  <si>
    <t>DP29</t>
  </si>
  <si>
    <t>DP3</t>
  </si>
  <si>
    <t>3</t>
  </si>
  <si>
    <t>DP30</t>
  </si>
  <si>
    <t>DP31</t>
  </si>
  <si>
    <t>DP32</t>
  </si>
  <si>
    <t>DP33</t>
  </si>
  <si>
    <t>DP34</t>
  </si>
  <si>
    <t>DP35</t>
  </si>
  <si>
    <t>DP36</t>
  </si>
  <si>
    <t>36</t>
  </si>
  <si>
    <t>DP37</t>
  </si>
  <si>
    <t>DP38</t>
  </si>
  <si>
    <t>DP39</t>
  </si>
  <si>
    <t>39</t>
  </si>
  <si>
    <t>DP4</t>
  </si>
  <si>
    <t>DP40</t>
  </si>
  <si>
    <t>DP41</t>
  </si>
  <si>
    <t>DP42</t>
  </si>
  <si>
    <t>DP43</t>
  </si>
  <si>
    <t>DP44</t>
  </si>
  <si>
    <t>44</t>
  </si>
  <si>
    <t>DP45</t>
  </si>
  <si>
    <t>DP46</t>
  </si>
  <si>
    <t>DP47</t>
  </si>
  <si>
    <t>DP48</t>
  </si>
  <si>
    <t>DP49</t>
  </si>
  <si>
    <t>49</t>
  </si>
  <si>
    <t>DP5</t>
  </si>
  <si>
    <t>DP50</t>
  </si>
  <si>
    <t>DP51</t>
  </si>
  <si>
    <t>DP52</t>
  </si>
  <si>
    <t>DP53</t>
  </si>
  <si>
    <t>DP54</t>
  </si>
  <si>
    <t>DP55</t>
  </si>
  <si>
    <t>DP56</t>
  </si>
  <si>
    <t>DP6</t>
  </si>
  <si>
    <t>DP62</t>
  </si>
  <si>
    <t>DP63</t>
  </si>
  <si>
    <t>DP64</t>
  </si>
  <si>
    <t>DP65</t>
  </si>
  <si>
    <t>DP66</t>
  </si>
  <si>
    <t>DP7</t>
  </si>
  <si>
    <t>DP8</t>
  </si>
  <si>
    <t>DP9</t>
  </si>
  <si>
    <t>M1</t>
  </si>
  <si>
    <t>M</t>
  </si>
  <si>
    <t>M10-1</t>
  </si>
  <si>
    <t>10-1</t>
  </si>
  <si>
    <t>M10A</t>
  </si>
  <si>
    <t>M10-2</t>
  </si>
  <si>
    <t>10-2</t>
  </si>
  <si>
    <t>M10B</t>
  </si>
  <si>
    <t>M11</t>
  </si>
  <si>
    <t>M12</t>
  </si>
  <si>
    <t>M13</t>
  </si>
  <si>
    <t>M14</t>
  </si>
  <si>
    <t>M15</t>
  </si>
  <si>
    <t>M16</t>
  </si>
  <si>
    <t>M17</t>
  </si>
  <si>
    <t>M18</t>
  </si>
  <si>
    <t>M19</t>
  </si>
  <si>
    <t>M2</t>
  </si>
  <si>
    <t>M20</t>
  </si>
  <si>
    <t>M21</t>
  </si>
  <si>
    <t>M22</t>
  </si>
  <si>
    <t>M23</t>
  </si>
  <si>
    <t>M24</t>
  </si>
  <si>
    <t>M25</t>
  </si>
  <si>
    <t>M27</t>
  </si>
  <si>
    <t>M28</t>
  </si>
  <si>
    <t>M29</t>
  </si>
  <si>
    <t>M3</t>
  </si>
  <si>
    <t>M30</t>
  </si>
  <si>
    <t>M31</t>
  </si>
  <si>
    <t>M32</t>
  </si>
  <si>
    <t>M33</t>
  </si>
  <si>
    <t>M34</t>
  </si>
  <si>
    <t>M35</t>
  </si>
  <si>
    <t>M36</t>
  </si>
  <si>
    <t>M37</t>
  </si>
  <si>
    <t>M38</t>
  </si>
  <si>
    <t>M39</t>
  </si>
  <si>
    <t>M4</t>
  </si>
  <si>
    <t>M40</t>
  </si>
  <si>
    <t>M41</t>
  </si>
  <si>
    <t>M42</t>
  </si>
  <si>
    <t>M43</t>
  </si>
  <si>
    <t>M44</t>
  </si>
  <si>
    <t>M45</t>
  </si>
  <si>
    <t>M46</t>
  </si>
  <si>
    <t>M47</t>
  </si>
  <si>
    <t>M48DP</t>
  </si>
  <si>
    <t>48</t>
  </si>
  <si>
    <t>M49-1</t>
  </si>
  <si>
    <t>49-1</t>
  </si>
  <si>
    <t>M49A</t>
  </si>
  <si>
    <t>M49BDP</t>
  </si>
  <si>
    <t>49BDP</t>
  </si>
  <si>
    <t>M49BLM</t>
  </si>
  <si>
    <t>49BLM</t>
  </si>
  <si>
    <t>M49LM</t>
  </si>
  <si>
    <t>49LM</t>
  </si>
  <si>
    <t>M5</t>
  </si>
  <si>
    <t>M50</t>
  </si>
  <si>
    <t>M51</t>
  </si>
  <si>
    <t>M52</t>
  </si>
  <si>
    <t>M53</t>
  </si>
  <si>
    <t>M55-1</t>
  </si>
  <si>
    <t>55-1</t>
  </si>
  <si>
    <t>M55A</t>
  </si>
  <si>
    <t>M55-2</t>
  </si>
  <si>
    <t>55-2</t>
  </si>
  <si>
    <t>M55B</t>
  </si>
  <si>
    <t>M6</t>
  </si>
  <si>
    <t>M7</t>
  </si>
  <si>
    <t>M8</t>
  </si>
  <si>
    <t>M9</t>
  </si>
  <si>
    <t>MN1-1</t>
  </si>
  <si>
    <t>MN</t>
  </si>
  <si>
    <t>1-1</t>
  </si>
  <si>
    <t>MN1A</t>
  </si>
  <si>
    <t>MN1-2</t>
  </si>
  <si>
    <t>1-2</t>
  </si>
  <si>
    <t>MN1B</t>
  </si>
  <si>
    <t>MN1-3</t>
  </si>
  <si>
    <t>1-3</t>
  </si>
  <si>
    <t>MN1C</t>
  </si>
  <si>
    <t>MN1-4</t>
  </si>
  <si>
    <t>1-4</t>
  </si>
  <si>
    <t>MN1D</t>
  </si>
  <si>
    <t>MN1-5</t>
  </si>
  <si>
    <t>1-5</t>
  </si>
  <si>
    <t>MN1E</t>
  </si>
  <si>
    <t>MN2-1</t>
  </si>
  <si>
    <t>MN2A</t>
  </si>
  <si>
    <t>MN2-2</t>
  </si>
  <si>
    <t>MN2B</t>
  </si>
  <si>
    <t>MN2-3</t>
  </si>
  <si>
    <t>2-3</t>
  </si>
  <si>
    <t>MN2C</t>
  </si>
  <si>
    <t>MN3</t>
  </si>
  <si>
    <t>MN4</t>
  </si>
  <si>
    <t>MN5</t>
  </si>
  <si>
    <t>Ancillary
Areas</t>
  </si>
  <si>
    <t>Mixed
Forest</t>
  </si>
  <si>
    <t>Shrub/
Scrub</t>
  </si>
  <si>
    <t>0-2A</t>
  </si>
  <si>
    <t>0-3A</t>
  </si>
  <si>
    <t>0-3B1</t>
  </si>
  <si>
    <t>0-3B2</t>
  </si>
  <si>
    <t>0-3B3</t>
  </si>
  <si>
    <t>0-3B4</t>
  </si>
  <si>
    <t>0-3C</t>
  </si>
  <si>
    <t>0-3D2</t>
  </si>
  <si>
    <t>X1</t>
  </si>
  <si>
    <t>X</t>
  </si>
  <si>
    <t>DP25AB</t>
  </si>
  <si>
    <t>48DP</t>
  </si>
  <si>
    <t>SP39</t>
  </si>
  <si>
    <t>Ancillary
 Areas</t>
  </si>
  <si>
    <t>Ungaged Basin</t>
  </si>
  <si>
    <t>Raingage</t>
  </si>
  <si>
    <t>Gaged Upstream Basin</t>
  </si>
  <si>
    <t>North Branch Chicago River</t>
  </si>
  <si>
    <t>Waukegan</t>
  </si>
  <si>
    <t>Grand Calumet River</t>
  </si>
  <si>
    <t>Little Calumet River</t>
  </si>
  <si>
    <t>Crete</t>
  </si>
  <si>
    <t>Crown PT 1N</t>
  </si>
  <si>
    <t>Monee Reservoir</t>
  </si>
  <si>
    <t xml:space="preserve">OPEN </t>
  </si>
  <si>
    <t>HIGH</t>
  </si>
  <si>
    <t>MEDIUM</t>
  </si>
  <si>
    <t>LOW</t>
  </si>
  <si>
    <t>MULTI</t>
  </si>
  <si>
    <t>HIGHWAY</t>
  </si>
  <si>
    <t>OPEN</t>
  </si>
  <si>
    <t>ACRES</t>
  </si>
  <si>
    <t>PERCENT</t>
  </si>
  <si>
    <t xml:space="preserve"> </t>
  </si>
  <si>
    <t>AREA</t>
  </si>
  <si>
    <t>% OF</t>
  </si>
  <si>
    <t xml:space="preserve">% OF </t>
  </si>
  <si>
    <t>SQ. MI</t>
  </si>
  <si>
    <t>SUBBASIN</t>
  </si>
  <si>
    <t>FOREST</t>
  </si>
  <si>
    <t>DENSITY</t>
  </si>
  <si>
    <t>FAMILY</t>
  </si>
  <si>
    <t>COMMERCIAL</t>
  </si>
  <si>
    <t>INDUSTRIAL</t>
  </si>
  <si>
    <t>GRASS MED.</t>
  </si>
  <si>
    <t>NO MED.</t>
  </si>
  <si>
    <t>WATER</t>
  </si>
  <si>
    <t>IMPERV.</t>
  </si>
  <si>
    <t>GRASS</t>
  </si>
  <si>
    <t xml:space="preserve">ID </t>
  </si>
  <si>
    <t>#</t>
  </si>
  <si>
    <t>GAGE #</t>
  </si>
  <si>
    <t>SQ. MILES</t>
  </si>
  <si>
    <t>DIFFERENCE</t>
  </si>
  <si>
    <t/>
  </si>
  <si>
    <t>Q</t>
  </si>
  <si>
    <t>V</t>
  </si>
  <si>
    <t>W</t>
  </si>
  <si>
    <t>A</t>
  </si>
  <si>
    <t>B</t>
  </si>
  <si>
    <t>E-A</t>
  </si>
  <si>
    <t>E-B</t>
  </si>
  <si>
    <t>AB</t>
  </si>
  <si>
    <t>LM</t>
  </si>
  <si>
    <t>BDP</t>
  </si>
  <si>
    <t>BLM</t>
  </si>
  <si>
    <t xml:space="preserve">  </t>
  </si>
  <si>
    <t>N</t>
  </si>
  <si>
    <t>C</t>
  </si>
  <si>
    <t>D</t>
  </si>
  <si>
    <t>E</t>
  </si>
  <si>
    <t>CAL</t>
  </si>
  <si>
    <t>LDP</t>
  </si>
  <si>
    <t>Impervious Acres</t>
  </si>
  <si>
    <t>Grass Acres</t>
  </si>
  <si>
    <t>Forest Acres</t>
  </si>
  <si>
    <t xml:space="preserve">NLCD2011 with 2013 Raingage Network </t>
  </si>
  <si>
    <t>RUST</t>
  </si>
  <si>
    <t>Difference</t>
  </si>
  <si>
    <t>Grass+Forest (for comparison with RUST grass)</t>
  </si>
  <si>
    <t>IMPERV ACRES</t>
  </si>
  <si>
    <t>GRASS ACRES</t>
  </si>
  <si>
    <t>FOREST ACRES</t>
  </si>
  <si>
    <t>IMPERV
ACRES</t>
  </si>
  <si>
    <t>Number of gages that have one different raingage assigned</t>
  </si>
  <si>
    <t>Number of gages that have the same raingages assigned</t>
  </si>
  <si>
    <t>Total number of gages</t>
  </si>
  <si>
    <t>Total</t>
  </si>
  <si>
    <t>Impervious percent</t>
  </si>
  <si>
    <t>Grass percent</t>
  </si>
  <si>
    <t>positive</t>
  </si>
  <si>
    <t>negative</t>
  </si>
  <si>
    <t>Number with differences</t>
  </si>
  <si>
    <t>Sum of differences</t>
  </si>
  <si>
    <t>a</t>
  </si>
  <si>
    <t>b</t>
  </si>
  <si>
    <t>d</t>
  </si>
  <si>
    <t>c</t>
  </si>
  <si>
    <t>NLCD
YEAR</t>
  </si>
  <si>
    <t>NLCD CLASS</t>
  </si>
  <si>
    <t>Weighted NLCD Class Conversions</t>
  </si>
  <si>
    <t>Developed,
Low Intensity</t>
  </si>
  <si>
    <t>Developed,
Medium intensity</t>
  </si>
  <si>
    <t>Developed,
High Intensity</t>
  </si>
  <si>
    <t>Barren Land
(Rock/Sand/
Clay)</t>
  </si>
  <si>
    <t>Forest percent</t>
  </si>
  <si>
    <t>The numbers represent gaged basins only</t>
  </si>
  <si>
    <t>2001&amp;2006</t>
  </si>
  <si>
    <t>2006&amp;2011</t>
  </si>
  <si>
    <t>2001 &amp; 1992</t>
  </si>
  <si>
    <t>2011&amp;1992</t>
  </si>
  <si>
    <t>NLCD2001 and NLCD2006</t>
  </si>
  <si>
    <t>NLCD2006 and NLCD2011</t>
  </si>
  <si>
    <t>NLCD2001 and NLCD1992</t>
  </si>
  <si>
    <t>NLCD2011 and NLCD1992</t>
  </si>
  <si>
    <t>USGS Open-File Report 2014-1258--Using the National Land Cover Dataset to Estimate Lake Michigan Diversion Accounting Area Land Cover and Analysis of Land Cover Change</t>
  </si>
  <si>
    <t>Code</t>
  </si>
  <si>
    <t>GRASS, Acres; for comparison purpose, the grass and forest acreage are summed to compare with the grass of SCA</t>
  </si>
  <si>
    <t>NLCD CLASS, ACRES</t>
  </si>
  <si>
    <t>NLCD CLASS, PERCENT</t>
  </si>
  <si>
    <t>Impervious,
Acres</t>
  </si>
  <si>
    <t>Grass,
Acres</t>
  </si>
  <si>
    <t>Forest,
Acres</t>
  </si>
  <si>
    <t>Total,
Acres</t>
  </si>
  <si>
    <t>PERCENT
IMPERVIOUS</t>
  </si>
  <si>
    <t>PERCENT
GRASS</t>
  </si>
  <si>
    <t>PERCENT
FOREST</t>
  </si>
  <si>
    <t>BASIN AREA,
in square miles</t>
  </si>
  <si>
    <t>IMPERVIOUS
AREA,
in square miles</t>
  </si>
  <si>
    <t>GRASS AREA,
in square miles</t>
  </si>
  <si>
    <t>FOREST AREA,
in square miles</t>
  </si>
  <si>
    <t>Number of 
sites with 
differences</t>
  </si>
  <si>
    <t>Sum of 
area of sites with differences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</si>
</sst>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
    <numFmt numFmtId="165" formatCode="0.000"/>
    <numFmt numFmtId="166" formatCode="0.0"/>
    <numFmt numFmtId="167" formatCode="0.00_)"/>
    <numFmt numFmtId="168" formatCode="0.0%"/>
    <numFmt numFmtId="169" formatCode="0.000_)"/>
  </numFmts>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b/>
      <sz val="14"/>
      <color theme="1"/>
      <name val="Calibri"/>
      <family val="2"/>
      <scheme val="minor"/>
    </font>
    <font>
      <b/>
      <sz val="16"/>
      <color theme="1"/>
      <name val="Calibri"/>
      <family val="2"/>
      <scheme val="minor"/>
    </font>
    <font>
      <sz val="11"/>
      <color rgb="FF000000"/>
      <name val="Calibri"/>
      <family val="2"/>
      <scheme val="minor"/>
    </font>
    <font>
      <sz val="12"/>
      <color theme="1"/>
      <name val="Calibri"/>
      <family val="2"/>
      <scheme val="minor"/>
    </font>
    <font>
      <b/>
      <i/>
      <sz val="12"/>
      <color theme="1"/>
      <name val="Calibri"/>
      <family val="2"/>
      <scheme val="minor"/>
    </font>
    <font>
      <sz val="12"/>
      <name val="Courier"/>
      <family val="3"/>
    </font>
    <font>
      <b/>
      <sz val="11"/>
      <name val="Calibri"/>
      <family val="2"/>
      <scheme val="minor"/>
    </font>
    <font>
      <b/>
      <sz val="12"/>
      <color theme="1"/>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9"/>
        <bgColor indexed="64"/>
      </patternFill>
    </fill>
    <fill>
      <patternFill patternType="solid">
        <fgColor theme="5" tint="0.39994506668294322"/>
        <bgColor indexed="64"/>
      </patternFill>
    </fill>
    <fill>
      <patternFill patternType="solid">
        <fgColor theme="3" tint="0.59996337778862885"/>
        <bgColor indexed="64"/>
      </patternFill>
    </fill>
    <fill>
      <patternFill patternType="solid">
        <fgColor theme="6" tint="0.39994506668294322"/>
        <bgColor indexed="64"/>
      </patternFill>
    </fill>
    <fill>
      <patternFill patternType="solid">
        <fgColor theme="4"/>
        <bgColor indexed="64"/>
      </patternFill>
    </fill>
    <fill>
      <patternFill patternType="solid">
        <fgColor theme="5"/>
        <bgColor indexed="64"/>
      </patternFill>
    </fill>
    <fill>
      <patternFill patternType="solid">
        <fgColor theme="4" tint="0.3999450666829432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top style="thin">
        <color auto="1"/>
      </top>
      <bottom/>
      <diagonal/>
    </border>
    <border>
      <left/>
      <right/>
      <top/>
      <bottom style="thin">
        <color auto="1"/>
      </bottom>
      <diagonal/>
    </border>
  </borders>
  <cellStyleXfs count="5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0" borderId="0"/>
  </cellStyleXfs>
  <cellXfs count="176">
    <xf numFmtId="0" fontId="0" fillId="0" borderId="0" xfId="0"/>
    <xf numFmtId="0" fontId="0" fillId="0" borderId="0" xfId="0"/>
    <xf numFmtId="49" fontId="16" fillId="0" borderId="0" xfId="0" applyNumberFormat="1" applyFont="1"/>
    <xf numFmtId="49" fontId="0" fillId="0" borderId="0" xfId="0" applyNumberFormat="1"/>
    <xf numFmtId="2" fontId="0" fillId="0" borderId="0" xfId="0" applyNumberFormat="1"/>
    <xf numFmtId="2" fontId="16" fillId="0" borderId="0" xfId="0" applyNumberFormat="1" applyFont="1" applyAlignment="1">
      <alignment horizontal="center"/>
    </xf>
    <xf numFmtId="2" fontId="0" fillId="0" borderId="0" xfId="0" applyNumberFormat="1" applyAlignment="1">
      <alignment horizontal="right"/>
    </xf>
    <xf numFmtId="164" fontId="0" fillId="0" borderId="0" xfId="0" applyNumberFormat="1"/>
    <xf numFmtId="0" fontId="0" fillId="0" borderId="0" xfId="0" applyAlignment="1">
      <alignment horizontal="center"/>
    </xf>
    <xf numFmtId="0" fontId="16" fillId="0" borderId="0" xfId="0" applyFont="1" applyAlignment="1">
      <alignment horizontal="right"/>
    </xf>
    <xf numFmtId="0" fontId="0" fillId="0" borderId="0" xfId="0" applyAlignment="1">
      <alignment horizontal="right"/>
    </xf>
    <xf numFmtId="164" fontId="16" fillId="0" borderId="0" xfId="0" applyNumberFormat="1" applyFont="1" applyAlignment="1">
      <alignment horizontal="center" wrapText="1"/>
    </xf>
    <xf numFmtId="0" fontId="16" fillId="0" borderId="0" xfId="0" applyFont="1" applyAlignment="1">
      <alignment horizontal="center" wrapText="1"/>
    </xf>
    <xf numFmtId="0" fontId="0" fillId="0" borderId="0" xfId="0" applyFont="1"/>
    <xf numFmtId="0" fontId="0" fillId="0" borderId="0" xfId="0"/>
    <xf numFmtId="0" fontId="0" fillId="0" borderId="0" xfId="0"/>
    <xf numFmtId="0" fontId="0" fillId="0" borderId="0" xfId="0"/>
    <xf numFmtId="0" fontId="16" fillId="0" borderId="0" xfId="0" applyFont="1"/>
    <xf numFmtId="0" fontId="0" fillId="0" borderId="0" xfId="0"/>
    <xf numFmtId="0" fontId="0" fillId="0" borderId="0" xfId="0"/>
    <xf numFmtId="49" fontId="16" fillId="0" borderId="0" xfId="0" applyNumberFormat="1" applyFont="1" applyAlignment="1">
      <alignment horizontal="center" wrapText="1"/>
    </xf>
    <xf numFmtId="49" fontId="16" fillId="0" borderId="0" xfId="0" applyNumberFormat="1" applyFont="1" applyAlignment="1">
      <alignment horizontal="left"/>
    </xf>
    <xf numFmtId="0" fontId="0" fillId="0" borderId="0" xfId="0" applyFont="1" applyAlignment="1">
      <alignment horizontal="center"/>
    </xf>
    <xf numFmtId="0" fontId="0" fillId="0" borderId="0" xfId="0"/>
    <xf numFmtId="0" fontId="0" fillId="0" borderId="0" xfId="0"/>
    <xf numFmtId="0" fontId="0" fillId="0" borderId="0" xfId="0" applyFont="1"/>
    <xf numFmtId="0" fontId="0" fillId="0" borderId="0" xfId="0"/>
    <xf numFmtId="2" fontId="22" fillId="0" borderId="0" xfId="0" applyNumberFormat="1" applyFont="1"/>
    <xf numFmtId="0" fontId="16" fillId="0" borderId="0" xfId="0" applyFon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65" fontId="0" fillId="0" borderId="0" xfId="0" applyNumberFormat="1" applyAlignment="1">
      <alignment horizontal="center" vertical="center"/>
    </xf>
    <xf numFmtId="166" fontId="0" fillId="0" borderId="0" xfId="0" applyNumberFormat="1" applyAlignment="1">
      <alignment horizontal="center" vertical="center"/>
    </xf>
    <xf numFmtId="166" fontId="16" fillId="0" borderId="0" xfId="0" applyNumberFormat="1" applyFont="1" applyAlignment="1">
      <alignment horizontal="center" vertical="center"/>
    </xf>
    <xf numFmtId="15" fontId="0" fillId="0" borderId="0" xfId="0" applyNumberFormat="1"/>
    <xf numFmtId="0" fontId="23" fillId="0" borderId="0" xfId="0" applyFont="1"/>
    <xf numFmtId="0" fontId="24" fillId="0" borderId="0" xfId="0" applyFont="1"/>
    <xf numFmtId="0" fontId="25" fillId="0" borderId="0" xfId="547"/>
    <xf numFmtId="0" fontId="25" fillId="0" borderId="0" xfId="547" applyAlignment="1">
      <alignment horizontal="center"/>
    </xf>
    <xf numFmtId="167" fontId="25" fillId="0" borderId="0" xfId="547" applyNumberFormat="1" applyProtection="1"/>
    <xf numFmtId="10" fontId="25" fillId="0" borderId="0" xfId="547" applyNumberFormat="1" applyProtection="1"/>
    <xf numFmtId="168" fontId="25" fillId="0" borderId="0" xfId="547" applyNumberFormat="1" applyProtection="1"/>
    <xf numFmtId="169" fontId="25" fillId="0" borderId="0" xfId="547" applyNumberFormat="1" applyProtection="1"/>
    <xf numFmtId="0" fontId="25" fillId="0" borderId="0" xfId="547" applyAlignment="1">
      <alignment horizontal="fill"/>
    </xf>
    <xf numFmtId="167" fontId="25" fillId="0" borderId="0" xfId="547" applyNumberFormat="1" applyAlignment="1" applyProtection="1">
      <alignment horizontal="center"/>
    </xf>
    <xf numFmtId="167" fontId="0" fillId="0" borderId="0" xfId="0" applyNumberFormat="1" applyProtection="1"/>
    <xf numFmtId="0" fontId="25" fillId="0" borderId="0" xfId="547" applyAlignment="1">
      <alignment horizontal="right"/>
    </xf>
    <xf numFmtId="0" fontId="0" fillId="0" borderId="0" xfId="0" applyFill="1"/>
    <xf numFmtId="167" fontId="0" fillId="0" borderId="0" xfId="0" applyNumberFormat="1" applyFill="1" applyProtection="1"/>
    <xf numFmtId="0" fontId="0" fillId="0" borderId="0" xfId="0"/>
    <xf numFmtId="0" fontId="0" fillId="0" borderId="0" xfId="0" applyAlignment="1">
      <alignment horizontal="center"/>
    </xf>
    <xf numFmtId="0" fontId="27" fillId="0" borderId="0" xfId="0" applyFont="1"/>
    <xf numFmtId="0" fontId="16" fillId="0" borderId="0" xfId="0" applyFont="1" applyBorder="1" applyAlignment="1">
      <alignment horizontal="center"/>
    </xf>
    <xf numFmtId="0" fontId="16" fillId="38" borderId="0" xfId="0" applyFont="1" applyFill="1" applyAlignment="1">
      <alignment horizontal="center" wrapText="1"/>
    </xf>
    <xf numFmtId="2" fontId="16" fillId="38" borderId="0" xfId="0" applyNumberFormat="1" applyFont="1" applyFill="1" applyAlignment="1">
      <alignment horizontal="center" wrapText="1"/>
    </xf>
    <xf numFmtId="166" fontId="0" fillId="0" borderId="0" xfId="0" applyNumberFormat="1" applyFill="1" applyAlignment="1">
      <alignment horizontal="center" vertical="center"/>
    </xf>
    <xf numFmtId="0" fontId="0" fillId="0" borderId="0" xfId="0" applyAlignment="1">
      <alignment wrapText="1"/>
    </xf>
    <xf numFmtId="0" fontId="0" fillId="0" borderId="0" xfId="0" applyAlignment="1">
      <alignment horizontal="center" vertical="center" wrapText="1"/>
    </xf>
    <xf numFmtId="2" fontId="16" fillId="34" borderId="11" xfId="0" applyNumberFormat="1" applyFont="1" applyFill="1" applyBorder="1" applyAlignment="1">
      <alignment horizontal="center" wrapText="1"/>
    </xf>
    <xf numFmtId="0" fontId="26" fillId="39" borderId="0" xfId="0" applyFont="1" applyFill="1" applyAlignment="1">
      <alignment horizontal="center" wrapText="1"/>
    </xf>
    <xf numFmtId="0" fontId="26" fillId="33" borderId="0" xfId="0" applyFont="1" applyFill="1" applyAlignment="1">
      <alignment horizontal="center" wrapText="1"/>
    </xf>
    <xf numFmtId="0" fontId="0" fillId="0" borderId="0" xfId="0"/>
    <xf numFmtId="2" fontId="0" fillId="0" borderId="0" xfId="0" applyNumberFormat="1"/>
    <xf numFmtId="0" fontId="0" fillId="0" borderId="0" xfId="0" applyFill="1" applyAlignment="1">
      <alignment horizontal="center"/>
    </xf>
    <xf numFmtId="0" fontId="16" fillId="34" borderId="0" xfId="0" applyFont="1" applyFill="1" applyAlignment="1">
      <alignment horizontal="center" wrapText="1"/>
    </xf>
    <xf numFmtId="0" fontId="0" fillId="0" borderId="0" xfId="0"/>
    <xf numFmtId="2" fontId="16" fillId="34" borderId="12" xfId="0" applyNumberFormat="1" applyFont="1" applyFill="1" applyBorder="1" applyAlignment="1">
      <alignment horizontal="center" wrapText="1"/>
    </xf>
    <xf numFmtId="0" fontId="0" fillId="0" borderId="0" xfId="0"/>
    <xf numFmtId="1" fontId="16" fillId="0" borderId="12" xfId="0" applyNumberFormat="1" applyFont="1" applyBorder="1" applyAlignment="1">
      <alignment horizontal="center"/>
    </xf>
    <xf numFmtId="1" fontId="16" fillId="0" borderId="12" xfId="0" applyNumberFormat="1" applyFont="1" applyBorder="1" applyAlignment="1">
      <alignment horizontal="center" wrapText="1"/>
    </xf>
    <xf numFmtId="0" fontId="16" fillId="0" borderId="12" xfId="0" applyFont="1" applyBorder="1" applyAlignment="1">
      <alignment horizontal="center"/>
    </xf>
    <xf numFmtId="2" fontId="16" fillId="0" borderId="10" xfId="0" applyNumberFormat="1" applyFont="1" applyBorder="1" applyAlignment="1">
      <alignment horizontal="center" wrapText="1"/>
    </xf>
    <xf numFmtId="0" fontId="0" fillId="0" borderId="12" xfId="0" applyBorder="1"/>
    <xf numFmtId="2" fontId="22" fillId="0" borderId="12" xfId="0" applyNumberFormat="1" applyFont="1" applyBorder="1"/>
    <xf numFmtId="1" fontId="0" fillId="0" borderId="12" xfId="0" applyNumberFormat="1" applyBorder="1"/>
    <xf numFmtId="0" fontId="16" fillId="0" borderId="0" xfId="0" applyFont="1"/>
    <xf numFmtId="1" fontId="22" fillId="0" borderId="0" xfId="0" applyNumberFormat="1" applyFont="1"/>
    <xf numFmtId="0" fontId="0" fillId="0" borderId="0" xfId="0"/>
    <xf numFmtId="0" fontId="16" fillId="0" borderId="0" xfId="0" applyFont="1" applyAlignment="1">
      <alignment horizontal="center"/>
    </xf>
    <xf numFmtId="1" fontId="0" fillId="0" borderId="0" xfId="0" applyNumberFormat="1"/>
    <xf numFmtId="0" fontId="0" fillId="0" borderId="0" xfId="0" applyFill="1"/>
    <xf numFmtId="166" fontId="0" fillId="0" borderId="0" xfId="0" applyNumberFormat="1" applyFont="1" applyAlignment="1">
      <alignment horizontal="center" vertical="center"/>
    </xf>
    <xf numFmtId="166" fontId="0" fillId="0" borderId="0" xfId="0" applyNumberFormat="1" applyFont="1" applyFill="1"/>
    <xf numFmtId="0" fontId="1" fillId="0" borderId="0" xfId="0" applyFont="1"/>
    <xf numFmtId="2" fontId="0" fillId="0" borderId="0" xfId="0" applyNumberFormat="1" applyBorder="1"/>
    <xf numFmtId="0" fontId="0" fillId="0" borderId="0" xfId="0" applyBorder="1"/>
    <xf numFmtId="2" fontId="16" fillId="0" borderId="0" xfId="0" applyNumberFormat="1" applyFont="1" applyBorder="1" applyAlignment="1">
      <alignment horizontal="center" wrapText="1"/>
    </xf>
    <xf numFmtId="2" fontId="1" fillId="3" borderId="10" xfId="7" applyNumberFormat="1" applyFont="1" applyBorder="1" applyAlignment="1">
      <alignment horizontal="center" wrapText="1"/>
    </xf>
    <xf numFmtId="2" fontId="16" fillId="0" borderId="0" xfId="0" applyNumberFormat="1" applyFont="1" applyAlignment="1">
      <alignment horizontal="center" wrapText="1"/>
    </xf>
    <xf numFmtId="2" fontId="0" fillId="0" borderId="0" xfId="0" applyNumberFormat="1" applyAlignment="1">
      <alignment horizontal="center"/>
    </xf>
    <xf numFmtId="2" fontId="0" fillId="0" borderId="12" xfId="0" applyNumberFormat="1" applyBorder="1" applyAlignment="1">
      <alignment horizontal="center"/>
    </xf>
    <xf numFmtId="166" fontId="0" fillId="0" borderId="0" xfId="0" applyNumberFormat="1" applyAlignment="1">
      <alignment horizontal="center"/>
    </xf>
    <xf numFmtId="1" fontId="0" fillId="0" borderId="0" xfId="0" applyNumberFormat="1" applyAlignment="1">
      <alignment horizontal="center"/>
    </xf>
    <xf numFmtId="1" fontId="0" fillId="0" borderId="12" xfId="0" applyNumberFormat="1" applyBorder="1" applyAlignment="1">
      <alignment horizontal="center"/>
    </xf>
    <xf numFmtId="2" fontId="0" fillId="0" borderId="0" xfId="0" applyNumberFormat="1" applyFill="1"/>
    <xf numFmtId="166" fontId="16" fillId="38" borderId="0" xfId="0" applyNumberFormat="1" applyFont="1" applyFill="1" applyAlignment="1">
      <alignment horizontal="center" wrapText="1"/>
    </xf>
    <xf numFmtId="166" fontId="0" fillId="0" borderId="0" xfId="0" applyNumberFormat="1"/>
    <xf numFmtId="0" fontId="16" fillId="35" borderId="10" xfId="0" applyFont="1" applyFill="1" applyBorder="1" applyAlignment="1">
      <alignment horizontal="center"/>
    </xf>
    <xf numFmtId="0" fontId="16" fillId="36" borderId="10" xfId="0" applyFont="1" applyFill="1" applyBorder="1" applyAlignment="1">
      <alignment horizontal="center"/>
    </xf>
    <xf numFmtId="0" fontId="16" fillId="37" borderId="10" xfId="0" applyFont="1" applyFill="1" applyBorder="1" applyAlignment="1">
      <alignment horizontal="center"/>
    </xf>
    <xf numFmtId="0" fontId="16" fillId="0" borderId="10" xfId="0" applyFont="1" applyBorder="1" applyAlignment="1">
      <alignment horizontal="center"/>
    </xf>
    <xf numFmtId="0" fontId="16" fillId="35" borderId="10" xfId="0" applyFont="1" applyFill="1" applyBorder="1" applyAlignment="1">
      <alignment horizontal="center"/>
    </xf>
    <xf numFmtId="2" fontId="16" fillId="3" borderId="10" xfId="7" applyNumberFormat="1" applyFont="1" applyBorder="1" applyAlignment="1">
      <alignment horizontal="center" wrapText="1"/>
    </xf>
    <xf numFmtId="0" fontId="0" fillId="0" borderId="0" xfId="0" applyAlignment="1">
      <alignment horizontal="left" wrapText="1"/>
    </xf>
    <xf numFmtId="0" fontId="16" fillId="35" borderId="10" xfId="0" applyFont="1" applyFill="1" applyBorder="1" applyAlignment="1">
      <alignment horizontal="center"/>
    </xf>
    <xf numFmtId="0" fontId="16" fillId="36" borderId="10" xfId="0" applyFont="1" applyFill="1" applyBorder="1" applyAlignment="1">
      <alignment horizontal="center"/>
    </xf>
    <xf numFmtId="0" fontId="16" fillId="37" borderId="10" xfId="0" applyFont="1" applyFill="1" applyBorder="1" applyAlignment="1">
      <alignment horizontal="center"/>
    </xf>
    <xf numFmtId="0" fontId="16" fillId="0" borderId="10" xfId="0" applyFont="1" applyBorder="1" applyAlignment="1">
      <alignment horizontal="center"/>
    </xf>
    <xf numFmtId="2" fontId="16" fillId="34" borderId="10"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2" fontId="16" fillId="40" borderId="10" xfId="0" applyNumberFormat="1" applyFont="1" applyFill="1" applyBorder="1" applyAlignment="1">
      <alignment horizontal="center"/>
    </xf>
    <xf numFmtId="0" fontId="16" fillId="0" borderId="11" xfId="0" applyFont="1" applyBorder="1" applyAlignment="1">
      <alignment horizontal="center" vertical="center" wrapText="1"/>
    </xf>
    <xf numFmtId="0" fontId="0" fillId="0" borderId="12" xfId="0" applyBorder="1" applyAlignment="1">
      <alignment vertical="center"/>
    </xf>
    <xf numFmtId="2" fontId="16" fillId="3" borderId="10" xfId="7" applyNumberFormat="1" applyFont="1" applyBorder="1" applyAlignment="1">
      <alignment horizontal="center" wrapText="1"/>
    </xf>
    <xf numFmtId="0" fontId="16" fillId="0" borderId="10" xfId="0" applyFont="1" applyBorder="1" applyAlignment="1"/>
    <xf numFmtId="0" fontId="0" fillId="0" borderId="0" xfId="0" applyNumberFormat="1" applyFont="1" applyFill="1" applyBorder="1" applyAlignment="1" applyProtection="1">
      <alignment horizontal="center"/>
    </xf>
    <xf numFmtId="0" fontId="0" fillId="35" borderId="10" xfId="0" applyFill="1" applyBorder="1"/>
    <xf numFmtId="0" fontId="16" fillId="33" borderId="0" xfId="0" applyFont="1" applyFill="1" applyAlignment="1">
      <alignment horizontal="center" wrapText="1"/>
    </xf>
    <xf numFmtId="2" fontId="0" fillId="0" borderId="12" xfId="0" applyNumberFormat="1" applyBorder="1"/>
    <xf numFmtId="0" fontId="16" fillId="41" borderId="10" xfId="0" applyFont="1" applyFill="1" applyBorder="1" applyAlignment="1">
      <alignment horizontal="center" vertical="center"/>
    </xf>
    <xf numFmtId="0" fontId="0" fillId="41" borderId="10" xfId="0" applyFill="1" applyBorder="1"/>
    <xf numFmtId="0" fontId="16" fillId="42" borderId="10" xfId="0" applyFont="1" applyFill="1" applyBorder="1" applyAlignment="1">
      <alignment horizontal="center" vertical="center"/>
    </xf>
    <xf numFmtId="0" fontId="0" fillId="42" borderId="10" xfId="0" applyFill="1" applyBorder="1"/>
    <xf numFmtId="0" fontId="16" fillId="43" borderId="10" xfId="0" applyFont="1" applyFill="1" applyBorder="1" applyAlignment="1">
      <alignment horizontal="center" vertical="center"/>
    </xf>
    <xf numFmtId="0" fontId="20" fillId="41" borderId="0" xfId="0" applyFont="1" applyFill="1" applyAlignment="1">
      <alignment horizontal="center"/>
    </xf>
    <xf numFmtId="0" fontId="20" fillId="44" borderId="0" xfId="0" applyFont="1" applyFill="1" applyAlignment="1">
      <alignment horizontal="center" vertical="center"/>
    </xf>
    <xf numFmtId="0" fontId="20" fillId="45" borderId="0" xfId="0" applyFont="1" applyFill="1" applyAlignment="1">
      <alignment horizontal="center" vertical="center"/>
    </xf>
    <xf numFmtId="0" fontId="20" fillId="43" borderId="0" xfId="0" applyFont="1" applyFill="1" applyAlignment="1">
      <alignment horizontal="center" vertical="center"/>
    </xf>
    <xf numFmtId="0" fontId="21" fillId="41" borderId="0" xfId="0" applyFont="1" applyFill="1" applyAlignment="1">
      <alignment horizontal="center"/>
    </xf>
    <xf numFmtId="0" fontId="0" fillId="41" borderId="0" xfId="0" applyFill="1" applyAlignment="1"/>
    <xf numFmtId="0" fontId="21" fillId="44" borderId="0" xfId="0" applyFont="1" applyFill="1" applyAlignment="1">
      <alignment horizontal="center"/>
    </xf>
    <xf numFmtId="0" fontId="0" fillId="44" borderId="0" xfId="0" applyFill="1" applyAlignment="1"/>
    <xf numFmtId="0" fontId="21" fillId="45" borderId="0" xfId="0" applyFont="1" applyFill="1" applyAlignment="1">
      <alignment horizontal="center"/>
    </xf>
    <xf numFmtId="0" fontId="0" fillId="45" borderId="0" xfId="0" applyFill="1" applyAlignment="1"/>
    <xf numFmtId="0" fontId="21" fillId="43" borderId="0" xfId="0" applyFont="1" applyFill="1" applyAlignment="1">
      <alignment horizontal="center"/>
    </xf>
    <xf numFmtId="0" fontId="0" fillId="43" borderId="0" xfId="0" applyFill="1" applyAlignment="1"/>
    <xf numFmtId="0" fontId="16" fillId="41" borderId="0" xfId="0" applyFont="1" applyFill="1" applyAlignment="1">
      <alignment wrapText="1"/>
    </xf>
    <xf numFmtId="0" fontId="0" fillId="41" borderId="0" xfId="0" applyFill="1"/>
    <xf numFmtId="0" fontId="16" fillId="43" borderId="0" xfId="0" applyFont="1" applyFill="1" applyAlignment="1">
      <alignment wrapText="1"/>
    </xf>
    <xf numFmtId="0" fontId="0" fillId="43" borderId="0" xfId="0" applyFill="1"/>
    <xf numFmtId="0" fontId="16" fillId="45" borderId="10" xfId="0" applyFont="1" applyFill="1" applyBorder="1" applyAlignment="1" applyProtection="1">
      <alignment horizontal="center" vertical="center"/>
      <protection locked="0"/>
    </xf>
    <xf numFmtId="0" fontId="16" fillId="45" borderId="10" xfId="0" applyFont="1" applyFill="1" applyBorder="1" applyAlignment="1" applyProtection="1">
      <alignment horizontal="right"/>
      <protection locked="0"/>
    </xf>
    <xf numFmtId="49" fontId="16" fillId="45" borderId="10" xfId="0" applyNumberFormat="1" applyFont="1" applyFill="1" applyBorder="1" applyAlignment="1" applyProtection="1">
      <alignment horizontal="left"/>
      <protection locked="0"/>
    </xf>
    <xf numFmtId="49" fontId="16" fillId="45" borderId="10" xfId="0" applyNumberFormat="1" applyFont="1" applyFill="1" applyBorder="1" applyAlignment="1" applyProtection="1">
      <alignment horizontal="center" wrapText="1"/>
      <protection locked="0"/>
    </xf>
    <xf numFmtId="2" fontId="16" fillId="45" borderId="10" xfId="0" applyNumberFormat="1" applyFont="1" applyFill="1" applyBorder="1" applyAlignment="1" applyProtection="1">
      <alignment horizontal="center" wrapText="1"/>
      <protection locked="0"/>
    </xf>
    <xf numFmtId="2" fontId="16" fillId="45" borderId="10" xfId="0" applyNumberFormat="1" applyFont="1" applyFill="1" applyBorder="1" applyAlignment="1" applyProtection="1">
      <alignment horizontal="center"/>
      <protection locked="0"/>
    </xf>
    <xf numFmtId="0" fontId="16" fillId="45" borderId="11" xfId="0" applyFont="1" applyFill="1" applyBorder="1" applyAlignment="1" applyProtection="1">
      <alignment horizontal="center" vertical="center"/>
      <protection locked="0"/>
    </xf>
    <xf numFmtId="0" fontId="0" fillId="45" borderId="12" xfId="0" applyFill="1" applyBorder="1" applyAlignment="1">
      <alignment horizontal="center" vertical="center"/>
    </xf>
    <xf numFmtId="0" fontId="16" fillId="44" borderId="11" xfId="0" applyFont="1" applyFill="1" applyBorder="1" applyAlignment="1">
      <alignment horizontal="center" vertical="center"/>
    </xf>
    <xf numFmtId="0" fontId="16" fillId="44" borderId="10" xfId="0" applyFont="1" applyFill="1" applyBorder="1" applyAlignment="1">
      <alignment horizontal="center" vertical="center"/>
    </xf>
    <xf numFmtId="0" fontId="0" fillId="44" borderId="12" xfId="0" applyFill="1" applyBorder="1" applyAlignment="1">
      <alignment horizontal="center" vertical="center"/>
    </xf>
    <xf numFmtId="0" fontId="16" fillId="44" borderId="12" xfId="0" applyFont="1" applyFill="1" applyBorder="1" applyAlignment="1">
      <alignment horizontal="right"/>
    </xf>
    <xf numFmtId="49" fontId="16" fillId="44" borderId="12" xfId="0" applyNumberFormat="1" applyFont="1" applyFill="1" applyBorder="1" applyAlignment="1">
      <alignment horizontal="left"/>
    </xf>
    <xf numFmtId="49" fontId="16" fillId="44" borderId="12" xfId="0" applyNumberFormat="1" applyFont="1" applyFill="1" applyBorder="1" applyAlignment="1">
      <alignment horizontal="center" wrapText="1"/>
    </xf>
    <xf numFmtId="2" fontId="16" fillId="44" borderId="12" xfId="0" applyNumberFormat="1" applyFont="1" applyFill="1" applyBorder="1" applyAlignment="1">
      <alignment horizontal="center" wrapText="1"/>
    </xf>
    <xf numFmtId="2" fontId="16" fillId="44" borderId="12" xfId="0" applyNumberFormat="1" applyFont="1" applyFill="1" applyBorder="1" applyAlignment="1">
      <alignment horizontal="center"/>
    </xf>
    <xf numFmtId="0" fontId="16" fillId="42" borderId="11" xfId="0" applyFont="1" applyFill="1" applyBorder="1" applyAlignment="1">
      <alignment horizontal="center" vertical="center"/>
    </xf>
    <xf numFmtId="0" fontId="0" fillId="42" borderId="12" xfId="0" applyFill="1" applyBorder="1" applyAlignment="1">
      <alignment horizontal="center" vertical="center"/>
    </xf>
    <xf numFmtId="0" fontId="16" fillId="42" borderId="10" xfId="0" applyFont="1" applyFill="1" applyBorder="1" applyAlignment="1">
      <alignment horizontal="right"/>
    </xf>
    <xf numFmtId="49" fontId="16" fillId="42" borderId="10" xfId="0" applyNumberFormat="1" applyFont="1" applyFill="1" applyBorder="1" applyAlignment="1">
      <alignment horizontal="left"/>
    </xf>
    <xf numFmtId="49" fontId="16" fillId="42" borderId="10" xfId="0" applyNumberFormat="1" applyFont="1" applyFill="1" applyBorder="1" applyAlignment="1">
      <alignment horizontal="center" wrapText="1"/>
    </xf>
    <xf numFmtId="2" fontId="16" fillId="42" borderId="10" xfId="0" applyNumberFormat="1" applyFont="1" applyFill="1" applyBorder="1" applyAlignment="1">
      <alignment horizontal="center" wrapText="1"/>
    </xf>
    <xf numFmtId="2" fontId="16" fillId="42" borderId="10" xfId="0" applyNumberFormat="1" applyFont="1" applyFill="1" applyBorder="1" applyAlignment="1">
      <alignment horizontal="center"/>
    </xf>
    <xf numFmtId="0" fontId="16" fillId="43" borderId="11" xfId="0" applyFont="1" applyFill="1" applyBorder="1" applyAlignment="1">
      <alignment horizontal="center" vertical="center"/>
    </xf>
    <xf numFmtId="0" fontId="0" fillId="43" borderId="12" xfId="0" applyFill="1" applyBorder="1" applyAlignment="1">
      <alignment horizontal="center" vertical="center"/>
    </xf>
    <xf numFmtId="0" fontId="16" fillId="43" borderId="10" xfId="0" applyFont="1" applyFill="1" applyBorder="1" applyAlignment="1">
      <alignment horizontal="right"/>
    </xf>
    <xf numFmtId="49" fontId="16" fillId="43" borderId="10" xfId="0" applyNumberFormat="1" applyFont="1" applyFill="1" applyBorder="1" applyAlignment="1">
      <alignment horizontal="left"/>
    </xf>
    <xf numFmtId="49" fontId="16" fillId="43" borderId="10" xfId="0" applyNumberFormat="1" applyFont="1" applyFill="1" applyBorder="1" applyAlignment="1">
      <alignment horizontal="center" wrapText="1"/>
    </xf>
    <xf numFmtId="2" fontId="16" fillId="43" borderId="10" xfId="0" applyNumberFormat="1" applyFont="1" applyFill="1" applyBorder="1" applyAlignment="1">
      <alignment horizontal="center" wrapText="1"/>
    </xf>
    <xf numFmtId="2" fontId="16" fillId="43" borderId="10" xfId="0" applyNumberFormat="1" applyFont="1" applyFill="1" applyBorder="1" applyAlignment="1">
      <alignment horizontal="center"/>
    </xf>
    <xf numFmtId="1" fontId="0" fillId="41" borderId="0" xfId="0" applyNumberFormat="1" applyFill="1" applyAlignment="1">
      <alignment horizontal="right"/>
    </xf>
    <xf numFmtId="1" fontId="0" fillId="41" borderId="0" xfId="0" applyNumberFormat="1" applyFont="1" applyFill="1" applyAlignment="1">
      <alignment horizontal="right"/>
    </xf>
    <xf numFmtId="1" fontId="0" fillId="43" borderId="0" xfId="0" applyNumberFormat="1" applyFill="1" applyAlignment="1">
      <alignment horizontal="right"/>
    </xf>
    <xf numFmtId="1" fontId="0" fillId="43" borderId="0" xfId="0" applyNumberFormat="1" applyFont="1" applyFill="1" applyAlignment="1">
      <alignment horizontal="right"/>
    </xf>
  </cellXfs>
  <cellStyles count="548">
    <cellStyle name="20% - Accent1" xfId="19" builtinId="30" customBuiltin="1"/>
    <cellStyle name="20% - Accent1 10" xfId="44"/>
    <cellStyle name="20% - Accent1 2" xfId="45"/>
    <cellStyle name="20% - Accent1 2 2" xfId="46"/>
    <cellStyle name="20% - Accent1 2 2 2" xfId="47"/>
    <cellStyle name="20% - Accent1 2 3" xfId="48"/>
    <cellStyle name="20% - Accent1 2 4" xfId="49"/>
    <cellStyle name="20% - Accent1 3" xfId="50"/>
    <cellStyle name="20% - Accent1 3 2" xfId="51"/>
    <cellStyle name="20% - Accent1 3 2 2" xfId="52"/>
    <cellStyle name="20% - Accent1 3 3" xfId="53"/>
    <cellStyle name="20% - Accent1 3 4" xfId="54"/>
    <cellStyle name="20% - Accent1 4" xfId="55"/>
    <cellStyle name="20% - Accent1 4 2" xfId="56"/>
    <cellStyle name="20% - Accent1 4 2 2" xfId="57"/>
    <cellStyle name="20% - Accent1 4 3" xfId="58"/>
    <cellStyle name="20% - Accent1 4 4" xfId="59"/>
    <cellStyle name="20% - Accent1 5" xfId="60"/>
    <cellStyle name="20% - Accent1 5 2" xfId="61"/>
    <cellStyle name="20% - Accent1 5 2 2" xfId="62"/>
    <cellStyle name="20% - Accent1 5 3" xfId="63"/>
    <cellStyle name="20% - Accent1 5 4" xfId="64"/>
    <cellStyle name="20% - Accent1 6" xfId="65"/>
    <cellStyle name="20% - Accent1 6 2" xfId="66"/>
    <cellStyle name="20% - Accent1 6 2 2" xfId="67"/>
    <cellStyle name="20% - Accent1 6 3" xfId="68"/>
    <cellStyle name="20% - Accent1 6 4" xfId="69"/>
    <cellStyle name="20% - Accent1 7" xfId="70"/>
    <cellStyle name="20% - Accent1 7 2" xfId="71"/>
    <cellStyle name="20% - Accent1 7 3" xfId="72"/>
    <cellStyle name="20% - Accent1 8" xfId="73"/>
    <cellStyle name="20% - Accent1 8 2" xfId="74"/>
    <cellStyle name="20% - Accent1 9" xfId="75"/>
    <cellStyle name="20% - Accent2" xfId="23" builtinId="34" customBuiltin="1"/>
    <cellStyle name="20% - Accent2 10" xfId="76"/>
    <cellStyle name="20% - Accent2 2" xfId="77"/>
    <cellStyle name="20% - Accent2 2 2" xfId="78"/>
    <cellStyle name="20% - Accent2 2 2 2" xfId="79"/>
    <cellStyle name="20% - Accent2 2 3" xfId="80"/>
    <cellStyle name="20% - Accent2 2 4" xfId="81"/>
    <cellStyle name="20% - Accent2 3" xfId="82"/>
    <cellStyle name="20% - Accent2 3 2" xfId="83"/>
    <cellStyle name="20% - Accent2 3 2 2" xfId="84"/>
    <cellStyle name="20% - Accent2 3 3" xfId="85"/>
    <cellStyle name="20% - Accent2 3 4" xfId="86"/>
    <cellStyle name="20% - Accent2 4" xfId="87"/>
    <cellStyle name="20% - Accent2 4 2" xfId="88"/>
    <cellStyle name="20% - Accent2 4 2 2" xfId="89"/>
    <cellStyle name="20% - Accent2 4 3" xfId="90"/>
    <cellStyle name="20% - Accent2 4 4" xfId="91"/>
    <cellStyle name="20% - Accent2 5" xfId="92"/>
    <cellStyle name="20% - Accent2 5 2" xfId="93"/>
    <cellStyle name="20% - Accent2 5 2 2" xfId="94"/>
    <cellStyle name="20% - Accent2 5 3" xfId="95"/>
    <cellStyle name="20% - Accent2 5 4" xfId="96"/>
    <cellStyle name="20% - Accent2 6" xfId="97"/>
    <cellStyle name="20% - Accent2 6 2" xfId="98"/>
    <cellStyle name="20% - Accent2 6 2 2" xfId="99"/>
    <cellStyle name="20% - Accent2 6 3" xfId="100"/>
    <cellStyle name="20% - Accent2 6 4" xfId="101"/>
    <cellStyle name="20% - Accent2 7" xfId="102"/>
    <cellStyle name="20% - Accent2 7 2" xfId="103"/>
    <cellStyle name="20% - Accent2 7 3" xfId="104"/>
    <cellStyle name="20% - Accent2 8" xfId="105"/>
    <cellStyle name="20% - Accent2 8 2" xfId="106"/>
    <cellStyle name="20% - Accent2 9" xfId="107"/>
    <cellStyle name="20% - Accent3" xfId="27" builtinId="38" customBuiltin="1"/>
    <cellStyle name="20% - Accent3 10" xfId="108"/>
    <cellStyle name="20% - Accent3 2" xfId="109"/>
    <cellStyle name="20% - Accent3 2 2" xfId="110"/>
    <cellStyle name="20% - Accent3 2 2 2" xfId="111"/>
    <cellStyle name="20% - Accent3 2 3" xfId="112"/>
    <cellStyle name="20% - Accent3 2 4" xfId="113"/>
    <cellStyle name="20% - Accent3 3" xfId="114"/>
    <cellStyle name="20% - Accent3 3 2" xfId="115"/>
    <cellStyle name="20% - Accent3 3 2 2" xfId="116"/>
    <cellStyle name="20% - Accent3 3 3" xfId="117"/>
    <cellStyle name="20% - Accent3 3 4" xfId="118"/>
    <cellStyle name="20% - Accent3 4" xfId="119"/>
    <cellStyle name="20% - Accent3 4 2" xfId="120"/>
    <cellStyle name="20% - Accent3 4 2 2" xfId="121"/>
    <cellStyle name="20% - Accent3 4 3" xfId="122"/>
    <cellStyle name="20% - Accent3 4 4" xfId="123"/>
    <cellStyle name="20% - Accent3 5" xfId="124"/>
    <cellStyle name="20% - Accent3 5 2" xfId="125"/>
    <cellStyle name="20% - Accent3 5 2 2" xfId="126"/>
    <cellStyle name="20% - Accent3 5 3" xfId="127"/>
    <cellStyle name="20% - Accent3 5 4" xfId="128"/>
    <cellStyle name="20% - Accent3 6" xfId="129"/>
    <cellStyle name="20% - Accent3 6 2" xfId="130"/>
    <cellStyle name="20% - Accent3 6 2 2" xfId="131"/>
    <cellStyle name="20% - Accent3 6 3" xfId="132"/>
    <cellStyle name="20% - Accent3 6 4" xfId="133"/>
    <cellStyle name="20% - Accent3 7" xfId="134"/>
    <cellStyle name="20% - Accent3 7 2" xfId="135"/>
    <cellStyle name="20% - Accent3 7 3" xfId="136"/>
    <cellStyle name="20% - Accent3 8" xfId="137"/>
    <cellStyle name="20% - Accent3 8 2" xfId="138"/>
    <cellStyle name="20% - Accent3 9" xfId="139"/>
    <cellStyle name="20% - Accent4" xfId="31" builtinId="42" customBuiltin="1"/>
    <cellStyle name="20% - Accent4 10" xfId="140"/>
    <cellStyle name="20% - Accent4 2" xfId="141"/>
    <cellStyle name="20% - Accent4 2 2" xfId="142"/>
    <cellStyle name="20% - Accent4 2 2 2" xfId="143"/>
    <cellStyle name="20% - Accent4 2 3" xfId="144"/>
    <cellStyle name="20% - Accent4 2 4" xfId="145"/>
    <cellStyle name="20% - Accent4 3" xfId="146"/>
    <cellStyle name="20% - Accent4 3 2" xfId="147"/>
    <cellStyle name="20% - Accent4 3 2 2" xfId="148"/>
    <cellStyle name="20% - Accent4 3 3" xfId="149"/>
    <cellStyle name="20% - Accent4 3 4" xfId="150"/>
    <cellStyle name="20% - Accent4 4" xfId="151"/>
    <cellStyle name="20% - Accent4 4 2" xfId="152"/>
    <cellStyle name="20% - Accent4 4 2 2" xfId="153"/>
    <cellStyle name="20% - Accent4 4 3" xfId="154"/>
    <cellStyle name="20% - Accent4 4 4" xfId="155"/>
    <cellStyle name="20% - Accent4 5" xfId="156"/>
    <cellStyle name="20% - Accent4 5 2" xfId="157"/>
    <cellStyle name="20% - Accent4 5 2 2" xfId="158"/>
    <cellStyle name="20% - Accent4 5 3" xfId="159"/>
    <cellStyle name="20% - Accent4 5 4" xfId="160"/>
    <cellStyle name="20% - Accent4 6" xfId="161"/>
    <cellStyle name="20% - Accent4 6 2" xfId="162"/>
    <cellStyle name="20% - Accent4 6 2 2" xfId="163"/>
    <cellStyle name="20% - Accent4 6 3" xfId="164"/>
    <cellStyle name="20% - Accent4 6 4" xfId="165"/>
    <cellStyle name="20% - Accent4 7" xfId="166"/>
    <cellStyle name="20% - Accent4 7 2" xfId="167"/>
    <cellStyle name="20% - Accent4 7 3" xfId="168"/>
    <cellStyle name="20% - Accent4 8" xfId="169"/>
    <cellStyle name="20% - Accent4 8 2" xfId="170"/>
    <cellStyle name="20% - Accent4 9" xfId="171"/>
    <cellStyle name="20% - Accent5" xfId="35" builtinId="46" customBuiltin="1"/>
    <cellStyle name="20% - Accent5 10" xfId="172"/>
    <cellStyle name="20% - Accent5 2" xfId="173"/>
    <cellStyle name="20% - Accent5 2 2" xfId="174"/>
    <cellStyle name="20% - Accent5 2 2 2" xfId="175"/>
    <cellStyle name="20% - Accent5 2 3" xfId="176"/>
    <cellStyle name="20% - Accent5 2 4" xfId="177"/>
    <cellStyle name="20% - Accent5 3" xfId="178"/>
    <cellStyle name="20% - Accent5 3 2" xfId="179"/>
    <cellStyle name="20% - Accent5 3 2 2" xfId="180"/>
    <cellStyle name="20% - Accent5 3 3" xfId="181"/>
    <cellStyle name="20% - Accent5 3 4" xfId="182"/>
    <cellStyle name="20% - Accent5 4" xfId="183"/>
    <cellStyle name="20% - Accent5 4 2" xfId="184"/>
    <cellStyle name="20% - Accent5 4 2 2" xfId="185"/>
    <cellStyle name="20% - Accent5 4 3" xfId="186"/>
    <cellStyle name="20% - Accent5 4 4" xfId="187"/>
    <cellStyle name="20% - Accent5 5" xfId="188"/>
    <cellStyle name="20% - Accent5 5 2" xfId="189"/>
    <cellStyle name="20% - Accent5 5 2 2" xfId="190"/>
    <cellStyle name="20% - Accent5 5 3" xfId="191"/>
    <cellStyle name="20% - Accent5 5 4" xfId="192"/>
    <cellStyle name="20% - Accent5 6" xfId="193"/>
    <cellStyle name="20% - Accent5 6 2" xfId="194"/>
    <cellStyle name="20% - Accent5 6 2 2" xfId="195"/>
    <cellStyle name="20% - Accent5 6 3" xfId="196"/>
    <cellStyle name="20% - Accent5 6 4" xfId="197"/>
    <cellStyle name="20% - Accent5 7" xfId="198"/>
    <cellStyle name="20% - Accent5 7 2" xfId="199"/>
    <cellStyle name="20% - Accent5 7 3" xfId="200"/>
    <cellStyle name="20% - Accent5 8" xfId="201"/>
    <cellStyle name="20% - Accent5 8 2" xfId="202"/>
    <cellStyle name="20% - Accent5 9" xfId="203"/>
    <cellStyle name="20% - Accent6" xfId="39" builtinId="50" customBuiltin="1"/>
    <cellStyle name="20% - Accent6 10" xfId="204"/>
    <cellStyle name="20% - Accent6 2" xfId="205"/>
    <cellStyle name="20% - Accent6 2 2" xfId="206"/>
    <cellStyle name="20% - Accent6 2 2 2" xfId="207"/>
    <cellStyle name="20% - Accent6 2 3" xfId="208"/>
    <cellStyle name="20% - Accent6 2 4" xfId="209"/>
    <cellStyle name="20% - Accent6 3" xfId="210"/>
    <cellStyle name="20% - Accent6 3 2" xfId="211"/>
    <cellStyle name="20% - Accent6 3 2 2" xfId="212"/>
    <cellStyle name="20% - Accent6 3 3" xfId="213"/>
    <cellStyle name="20% - Accent6 3 4" xfId="214"/>
    <cellStyle name="20% - Accent6 4" xfId="215"/>
    <cellStyle name="20% - Accent6 4 2" xfId="216"/>
    <cellStyle name="20% - Accent6 4 2 2" xfId="217"/>
    <cellStyle name="20% - Accent6 4 3" xfId="218"/>
    <cellStyle name="20% - Accent6 4 4" xfId="219"/>
    <cellStyle name="20% - Accent6 5" xfId="220"/>
    <cellStyle name="20% - Accent6 5 2" xfId="221"/>
    <cellStyle name="20% - Accent6 5 2 2" xfId="222"/>
    <cellStyle name="20% - Accent6 5 3" xfId="223"/>
    <cellStyle name="20% - Accent6 5 4" xfId="224"/>
    <cellStyle name="20% - Accent6 6" xfId="225"/>
    <cellStyle name="20% - Accent6 6 2" xfId="226"/>
    <cellStyle name="20% - Accent6 6 2 2" xfId="227"/>
    <cellStyle name="20% - Accent6 6 3" xfId="228"/>
    <cellStyle name="20% - Accent6 6 4" xfId="229"/>
    <cellStyle name="20% - Accent6 7" xfId="230"/>
    <cellStyle name="20% - Accent6 7 2" xfId="231"/>
    <cellStyle name="20% - Accent6 7 3" xfId="232"/>
    <cellStyle name="20% - Accent6 8" xfId="233"/>
    <cellStyle name="20% - Accent6 8 2" xfId="234"/>
    <cellStyle name="20% - Accent6 9" xfId="235"/>
    <cellStyle name="40% - Accent1" xfId="20" builtinId="31" customBuiltin="1"/>
    <cellStyle name="40% - Accent1 10" xfId="236"/>
    <cellStyle name="40% - Accent1 2" xfId="237"/>
    <cellStyle name="40% - Accent1 2 2" xfId="238"/>
    <cellStyle name="40% - Accent1 2 2 2" xfId="239"/>
    <cellStyle name="40% - Accent1 2 3" xfId="240"/>
    <cellStyle name="40% - Accent1 2 4" xfId="241"/>
    <cellStyle name="40% - Accent1 3" xfId="242"/>
    <cellStyle name="40% - Accent1 3 2" xfId="243"/>
    <cellStyle name="40% - Accent1 3 2 2" xfId="244"/>
    <cellStyle name="40% - Accent1 3 3" xfId="245"/>
    <cellStyle name="40% - Accent1 3 4" xfId="246"/>
    <cellStyle name="40% - Accent1 4" xfId="247"/>
    <cellStyle name="40% - Accent1 4 2" xfId="248"/>
    <cellStyle name="40% - Accent1 4 2 2" xfId="249"/>
    <cellStyle name="40% - Accent1 4 3" xfId="250"/>
    <cellStyle name="40% - Accent1 4 4" xfId="251"/>
    <cellStyle name="40% - Accent1 5" xfId="252"/>
    <cellStyle name="40% - Accent1 5 2" xfId="253"/>
    <cellStyle name="40% - Accent1 5 2 2" xfId="254"/>
    <cellStyle name="40% - Accent1 5 3" xfId="255"/>
    <cellStyle name="40% - Accent1 5 4" xfId="256"/>
    <cellStyle name="40% - Accent1 6" xfId="257"/>
    <cellStyle name="40% - Accent1 6 2" xfId="258"/>
    <cellStyle name="40% - Accent1 6 2 2" xfId="259"/>
    <cellStyle name="40% - Accent1 6 3" xfId="260"/>
    <cellStyle name="40% - Accent1 6 4" xfId="261"/>
    <cellStyle name="40% - Accent1 7" xfId="262"/>
    <cellStyle name="40% - Accent1 7 2" xfId="263"/>
    <cellStyle name="40% - Accent1 7 3" xfId="264"/>
    <cellStyle name="40% - Accent1 8" xfId="265"/>
    <cellStyle name="40% - Accent1 8 2" xfId="266"/>
    <cellStyle name="40% - Accent1 9" xfId="267"/>
    <cellStyle name="40% - Accent2" xfId="24" builtinId="35" customBuiltin="1"/>
    <cellStyle name="40% - Accent2 10" xfId="268"/>
    <cellStyle name="40% - Accent2 2" xfId="269"/>
    <cellStyle name="40% - Accent2 2 2" xfId="270"/>
    <cellStyle name="40% - Accent2 2 2 2" xfId="271"/>
    <cellStyle name="40% - Accent2 2 3" xfId="272"/>
    <cellStyle name="40% - Accent2 2 4" xfId="273"/>
    <cellStyle name="40% - Accent2 3" xfId="274"/>
    <cellStyle name="40% - Accent2 3 2" xfId="275"/>
    <cellStyle name="40% - Accent2 3 2 2" xfId="276"/>
    <cellStyle name="40% - Accent2 3 3" xfId="277"/>
    <cellStyle name="40% - Accent2 3 4" xfId="278"/>
    <cellStyle name="40% - Accent2 4" xfId="279"/>
    <cellStyle name="40% - Accent2 4 2" xfId="280"/>
    <cellStyle name="40% - Accent2 4 2 2" xfId="281"/>
    <cellStyle name="40% - Accent2 4 3" xfId="282"/>
    <cellStyle name="40% - Accent2 4 4" xfId="283"/>
    <cellStyle name="40% - Accent2 5" xfId="284"/>
    <cellStyle name="40% - Accent2 5 2" xfId="285"/>
    <cellStyle name="40% - Accent2 5 2 2" xfId="286"/>
    <cellStyle name="40% - Accent2 5 3" xfId="287"/>
    <cellStyle name="40% - Accent2 5 4" xfId="288"/>
    <cellStyle name="40% - Accent2 6" xfId="289"/>
    <cellStyle name="40% - Accent2 6 2" xfId="290"/>
    <cellStyle name="40% - Accent2 6 2 2" xfId="291"/>
    <cellStyle name="40% - Accent2 6 3" xfId="292"/>
    <cellStyle name="40% - Accent2 6 4" xfId="293"/>
    <cellStyle name="40% - Accent2 7" xfId="294"/>
    <cellStyle name="40% - Accent2 7 2" xfId="295"/>
    <cellStyle name="40% - Accent2 7 3" xfId="296"/>
    <cellStyle name="40% - Accent2 8" xfId="297"/>
    <cellStyle name="40% - Accent2 8 2" xfId="298"/>
    <cellStyle name="40% - Accent2 9" xfId="299"/>
    <cellStyle name="40% - Accent3" xfId="28" builtinId="39" customBuiltin="1"/>
    <cellStyle name="40% - Accent3 10" xfId="300"/>
    <cellStyle name="40% - Accent3 2" xfId="301"/>
    <cellStyle name="40% - Accent3 2 2" xfId="302"/>
    <cellStyle name="40% - Accent3 2 2 2" xfId="303"/>
    <cellStyle name="40% - Accent3 2 3" xfId="304"/>
    <cellStyle name="40% - Accent3 2 4" xfId="305"/>
    <cellStyle name="40% - Accent3 3" xfId="306"/>
    <cellStyle name="40% - Accent3 3 2" xfId="307"/>
    <cellStyle name="40% - Accent3 3 2 2" xfId="308"/>
    <cellStyle name="40% - Accent3 3 3" xfId="309"/>
    <cellStyle name="40% - Accent3 3 4" xfId="310"/>
    <cellStyle name="40% - Accent3 4" xfId="311"/>
    <cellStyle name="40% - Accent3 4 2" xfId="312"/>
    <cellStyle name="40% - Accent3 4 2 2" xfId="313"/>
    <cellStyle name="40% - Accent3 4 3" xfId="314"/>
    <cellStyle name="40% - Accent3 4 4" xfId="315"/>
    <cellStyle name="40% - Accent3 5" xfId="316"/>
    <cellStyle name="40% - Accent3 5 2" xfId="317"/>
    <cellStyle name="40% - Accent3 5 2 2" xfId="318"/>
    <cellStyle name="40% - Accent3 5 3" xfId="319"/>
    <cellStyle name="40% - Accent3 5 4" xfId="320"/>
    <cellStyle name="40% - Accent3 6" xfId="321"/>
    <cellStyle name="40% - Accent3 6 2" xfId="322"/>
    <cellStyle name="40% - Accent3 6 2 2" xfId="323"/>
    <cellStyle name="40% - Accent3 6 3" xfId="324"/>
    <cellStyle name="40% - Accent3 6 4" xfId="325"/>
    <cellStyle name="40% - Accent3 7" xfId="326"/>
    <cellStyle name="40% - Accent3 7 2" xfId="327"/>
    <cellStyle name="40% - Accent3 7 3" xfId="328"/>
    <cellStyle name="40% - Accent3 8" xfId="329"/>
    <cellStyle name="40% - Accent3 8 2" xfId="330"/>
    <cellStyle name="40% - Accent3 9" xfId="331"/>
    <cellStyle name="40% - Accent4" xfId="32" builtinId="43" customBuiltin="1"/>
    <cellStyle name="40% - Accent4 10" xfId="332"/>
    <cellStyle name="40% - Accent4 2" xfId="333"/>
    <cellStyle name="40% - Accent4 2 2" xfId="334"/>
    <cellStyle name="40% - Accent4 2 2 2" xfId="335"/>
    <cellStyle name="40% - Accent4 2 3" xfId="336"/>
    <cellStyle name="40% - Accent4 2 4" xfId="337"/>
    <cellStyle name="40% - Accent4 3" xfId="338"/>
    <cellStyle name="40% - Accent4 3 2" xfId="339"/>
    <cellStyle name="40% - Accent4 3 2 2" xfId="340"/>
    <cellStyle name="40% - Accent4 3 3" xfId="341"/>
    <cellStyle name="40% - Accent4 3 4" xfId="342"/>
    <cellStyle name="40% - Accent4 4" xfId="343"/>
    <cellStyle name="40% - Accent4 4 2" xfId="344"/>
    <cellStyle name="40% - Accent4 4 2 2" xfId="345"/>
    <cellStyle name="40% - Accent4 4 3" xfId="346"/>
    <cellStyle name="40% - Accent4 4 4" xfId="347"/>
    <cellStyle name="40% - Accent4 5" xfId="348"/>
    <cellStyle name="40% - Accent4 5 2" xfId="349"/>
    <cellStyle name="40% - Accent4 5 2 2" xfId="350"/>
    <cellStyle name="40% - Accent4 5 3" xfId="351"/>
    <cellStyle name="40% - Accent4 5 4" xfId="352"/>
    <cellStyle name="40% - Accent4 6" xfId="353"/>
    <cellStyle name="40% - Accent4 6 2" xfId="354"/>
    <cellStyle name="40% - Accent4 6 2 2" xfId="355"/>
    <cellStyle name="40% - Accent4 6 3" xfId="356"/>
    <cellStyle name="40% - Accent4 6 4" xfId="357"/>
    <cellStyle name="40% - Accent4 7" xfId="358"/>
    <cellStyle name="40% - Accent4 7 2" xfId="359"/>
    <cellStyle name="40% - Accent4 7 3" xfId="360"/>
    <cellStyle name="40% - Accent4 8" xfId="361"/>
    <cellStyle name="40% - Accent4 8 2" xfId="362"/>
    <cellStyle name="40% - Accent4 9" xfId="363"/>
    <cellStyle name="40% - Accent5" xfId="36" builtinId="47" customBuiltin="1"/>
    <cellStyle name="40% - Accent5 10" xfId="364"/>
    <cellStyle name="40% - Accent5 2" xfId="365"/>
    <cellStyle name="40% - Accent5 2 2" xfId="366"/>
    <cellStyle name="40% - Accent5 2 2 2" xfId="367"/>
    <cellStyle name="40% - Accent5 2 3" xfId="368"/>
    <cellStyle name="40% - Accent5 2 4" xfId="369"/>
    <cellStyle name="40% - Accent5 3" xfId="370"/>
    <cellStyle name="40% - Accent5 3 2" xfId="371"/>
    <cellStyle name="40% - Accent5 3 2 2" xfId="372"/>
    <cellStyle name="40% - Accent5 3 3" xfId="373"/>
    <cellStyle name="40% - Accent5 3 4" xfId="374"/>
    <cellStyle name="40% - Accent5 4" xfId="375"/>
    <cellStyle name="40% - Accent5 4 2" xfId="376"/>
    <cellStyle name="40% - Accent5 4 2 2" xfId="377"/>
    <cellStyle name="40% - Accent5 4 3" xfId="378"/>
    <cellStyle name="40% - Accent5 4 4" xfId="379"/>
    <cellStyle name="40% - Accent5 5" xfId="380"/>
    <cellStyle name="40% - Accent5 5 2" xfId="381"/>
    <cellStyle name="40% - Accent5 5 2 2" xfId="382"/>
    <cellStyle name="40% - Accent5 5 3" xfId="383"/>
    <cellStyle name="40% - Accent5 5 4" xfId="384"/>
    <cellStyle name="40% - Accent5 6" xfId="385"/>
    <cellStyle name="40% - Accent5 6 2" xfId="386"/>
    <cellStyle name="40% - Accent5 6 2 2" xfId="387"/>
    <cellStyle name="40% - Accent5 6 3" xfId="388"/>
    <cellStyle name="40% - Accent5 6 4" xfId="389"/>
    <cellStyle name="40% - Accent5 7" xfId="390"/>
    <cellStyle name="40% - Accent5 7 2" xfId="391"/>
    <cellStyle name="40% - Accent5 7 3" xfId="392"/>
    <cellStyle name="40% - Accent5 8" xfId="393"/>
    <cellStyle name="40% - Accent5 8 2" xfId="394"/>
    <cellStyle name="40% - Accent5 9" xfId="395"/>
    <cellStyle name="40% - Accent6" xfId="40" builtinId="51" customBuiltin="1"/>
    <cellStyle name="40% - Accent6 10" xfId="396"/>
    <cellStyle name="40% - Accent6 2" xfId="397"/>
    <cellStyle name="40% - Accent6 2 2" xfId="398"/>
    <cellStyle name="40% - Accent6 2 2 2" xfId="399"/>
    <cellStyle name="40% - Accent6 2 3" xfId="400"/>
    <cellStyle name="40% - Accent6 2 4" xfId="401"/>
    <cellStyle name="40% - Accent6 3" xfId="402"/>
    <cellStyle name="40% - Accent6 3 2" xfId="403"/>
    <cellStyle name="40% - Accent6 3 2 2" xfId="404"/>
    <cellStyle name="40% - Accent6 3 3" xfId="405"/>
    <cellStyle name="40% - Accent6 3 4" xfId="406"/>
    <cellStyle name="40% - Accent6 4" xfId="407"/>
    <cellStyle name="40% - Accent6 4 2" xfId="408"/>
    <cellStyle name="40% - Accent6 4 2 2" xfId="409"/>
    <cellStyle name="40% - Accent6 4 3" xfId="410"/>
    <cellStyle name="40% - Accent6 4 4" xfId="411"/>
    <cellStyle name="40% - Accent6 5" xfId="412"/>
    <cellStyle name="40% - Accent6 5 2" xfId="413"/>
    <cellStyle name="40% - Accent6 5 2 2" xfId="414"/>
    <cellStyle name="40% - Accent6 5 3" xfId="415"/>
    <cellStyle name="40% - Accent6 5 4" xfId="416"/>
    <cellStyle name="40% - Accent6 6" xfId="417"/>
    <cellStyle name="40% - Accent6 6 2" xfId="418"/>
    <cellStyle name="40% - Accent6 6 2 2" xfId="419"/>
    <cellStyle name="40% - Accent6 6 3" xfId="420"/>
    <cellStyle name="40% - Accent6 6 4" xfId="421"/>
    <cellStyle name="40% - Accent6 7" xfId="422"/>
    <cellStyle name="40% - Accent6 7 2" xfId="423"/>
    <cellStyle name="40% - Accent6 7 3" xfId="424"/>
    <cellStyle name="40% - Accent6 8" xfId="425"/>
    <cellStyle name="40% - Accent6 8 2" xfId="426"/>
    <cellStyle name="40% - Accent6 9" xfId="42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10" xfId="428"/>
    <cellStyle name="Normal 10 2" xfId="429"/>
    <cellStyle name="Normal 10 2 2" xfId="430"/>
    <cellStyle name="Normal 10 3" xfId="431"/>
    <cellStyle name="Normal 10 4" xfId="432"/>
    <cellStyle name="Normal 11" xfId="433"/>
    <cellStyle name="Normal 11 2" xfId="434"/>
    <cellStyle name="Normal 11 2 2" xfId="435"/>
    <cellStyle name="Normal 11 3" xfId="436"/>
    <cellStyle name="Normal 11 4" xfId="437"/>
    <cellStyle name="Normal 12" xfId="438"/>
    <cellStyle name="Normal 12 2" xfId="439"/>
    <cellStyle name="Normal 12 2 2" xfId="440"/>
    <cellStyle name="Normal 12 3" xfId="441"/>
    <cellStyle name="Normal 12 4" xfId="442"/>
    <cellStyle name="Normal 13" xfId="443"/>
    <cellStyle name="Normal 14" xfId="444"/>
    <cellStyle name="Normal 14 2" xfId="445"/>
    <cellStyle name="Normal 14 2 2" xfId="446"/>
    <cellStyle name="Normal 14 3" xfId="447"/>
    <cellStyle name="Normal 14 4" xfId="448"/>
    <cellStyle name="Normal 15" xfId="449"/>
    <cellStyle name="Normal 15 2" xfId="450"/>
    <cellStyle name="Normal 15 2 2" xfId="451"/>
    <cellStyle name="Normal 15 3" xfId="452"/>
    <cellStyle name="Normal 15 4" xfId="453"/>
    <cellStyle name="Normal 16" xfId="454"/>
    <cellStyle name="Normal 16 2" xfId="455"/>
    <cellStyle name="Normal 16 3" xfId="456"/>
    <cellStyle name="Normal 17" xfId="42"/>
    <cellStyle name="Normal 18" xfId="547"/>
    <cellStyle name="Normal 2" xfId="43"/>
    <cellStyle name="Normal 2 2" xfId="457"/>
    <cellStyle name="Normal 2 3" xfId="458"/>
    <cellStyle name="Normal 2 3 2" xfId="459"/>
    <cellStyle name="Normal 2 4" xfId="460"/>
    <cellStyle name="Normal 2 5" xfId="461"/>
    <cellStyle name="Normal 3" xfId="462"/>
    <cellStyle name="Normal 3 2" xfId="463"/>
    <cellStyle name="Normal 3 2 2" xfId="464"/>
    <cellStyle name="Normal 3 2 2 2" xfId="465"/>
    <cellStyle name="Normal 3 2 3" xfId="466"/>
    <cellStyle name="Normal 3 2 4" xfId="467"/>
    <cellStyle name="Normal 3 3" xfId="468"/>
    <cellStyle name="Normal 3 3 2" xfId="469"/>
    <cellStyle name="Normal 3 4" xfId="470"/>
    <cellStyle name="Normal 3 5" xfId="471"/>
    <cellStyle name="Normal 4" xfId="472"/>
    <cellStyle name="Normal 4 2" xfId="473"/>
    <cellStyle name="Normal 5" xfId="474"/>
    <cellStyle name="Normal 5 2" xfId="475"/>
    <cellStyle name="Normal 5 2 2" xfId="476"/>
    <cellStyle name="Normal 5 3" xfId="477"/>
    <cellStyle name="Normal 5 4" xfId="478"/>
    <cellStyle name="Normal 6" xfId="479"/>
    <cellStyle name="Normal 6 2" xfId="480"/>
    <cellStyle name="Normal 6 2 2" xfId="481"/>
    <cellStyle name="Normal 6 3" xfId="482"/>
    <cellStyle name="Normal 6 4" xfId="483"/>
    <cellStyle name="Normal 7" xfId="484"/>
    <cellStyle name="Normal 8" xfId="485"/>
    <cellStyle name="Normal 8 2" xfId="486"/>
    <cellStyle name="Normal 8 2 2" xfId="487"/>
    <cellStyle name="Normal 8 3" xfId="488"/>
    <cellStyle name="Normal 8 4" xfId="489"/>
    <cellStyle name="Normal 9" xfId="490"/>
    <cellStyle name="Normal 9 2" xfId="491"/>
    <cellStyle name="Normal 9 2 2" xfId="492"/>
    <cellStyle name="Normal 9 3" xfId="493"/>
    <cellStyle name="Normal 9 4" xfId="494"/>
    <cellStyle name="Note" xfId="15" builtinId="10" customBuiltin="1"/>
    <cellStyle name="Note 10" xfId="495"/>
    <cellStyle name="Note 10 2" xfId="496"/>
    <cellStyle name="Note 10 2 2" xfId="497"/>
    <cellStyle name="Note 10 3" xfId="498"/>
    <cellStyle name="Note 10 4" xfId="499"/>
    <cellStyle name="Note 11" xfId="500"/>
    <cellStyle name="Note 11 2" xfId="501"/>
    <cellStyle name="Note 11 2 2" xfId="502"/>
    <cellStyle name="Note 11 3" xfId="503"/>
    <cellStyle name="Note 11 4" xfId="504"/>
    <cellStyle name="Note 12" xfId="505"/>
    <cellStyle name="Note 12 2" xfId="506"/>
    <cellStyle name="Note 12 2 2" xfId="507"/>
    <cellStyle name="Note 12 3" xfId="508"/>
    <cellStyle name="Note 12 4" xfId="509"/>
    <cellStyle name="Note 13" xfId="510"/>
    <cellStyle name="Note 13 2" xfId="511"/>
    <cellStyle name="Note 13 2 2" xfId="512"/>
    <cellStyle name="Note 13 3" xfId="513"/>
    <cellStyle name="Note 13 4" xfId="514"/>
    <cellStyle name="Note 14" xfId="515"/>
    <cellStyle name="Note 14 2" xfId="516"/>
    <cellStyle name="Note 14 2 2" xfId="517"/>
    <cellStyle name="Note 14 3" xfId="518"/>
    <cellStyle name="Note 14 4" xfId="519"/>
    <cellStyle name="Note 15" xfId="520"/>
    <cellStyle name="Note 15 2" xfId="521"/>
    <cellStyle name="Note 15 3" xfId="522"/>
    <cellStyle name="Note 2" xfId="523"/>
    <cellStyle name="Note 3" xfId="524"/>
    <cellStyle name="Note 3 2" xfId="525"/>
    <cellStyle name="Note 3 3" xfId="526"/>
    <cellStyle name="Note 4" xfId="527"/>
    <cellStyle name="Note 4 2" xfId="528"/>
    <cellStyle name="Note 4 3" xfId="529"/>
    <cellStyle name="Note 5" xfId="530"/>
    <cellStyle name="Note 5 2" xfId="531"/>
    <cellStyle name="Note 5 3" xfId="532"/>
    <cellStyle name="Note 6" xfId="533"/>
    <cellStyle name="Note 6 2" xfId="534"/>
    <cellStyle name="Note 6 3" xfId="535"/>
    <cellStyle name="Note 7" xfId="536"/>
    <cellStyle name="Note 7 2" xfId="537"/>
    <cellStyle name="Note 7 3" xfId="538"/>
    <cellStyle name="Note 8" xfId="539"/>
    <cellStyle name="Note 8 2" xfId="540"/>
    <cellStyle name="Note 8 3" xfId="541"/>
    <cellStyle name="Note 9" xfId="542"/>
    <cellStyle name="Note 9 2" xfId="543"/>
    <cellStyle name="Note 9 2 2" xfId="544"/>
    <cellStyle name="Note 9 3" xfId="545"/>
    <cellStyle name="Note 9 4" xfId="546"/>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Number of SCAs having  ± differences in acreages in land-cover types (RUST - NLCD92/raingage89)</a:t>
            </a:r>
            <a:endParaRPr lang="en-US" sz="1600">
              <a:effectLst/>
            </a:endParaRPr>
          </a:p>
        </c:rich>
      </c:tx>
      <c:layout>
        <c:manualLayout>
          <c:xMode val="edge"/>
          <c:yMode val="edge"/>
          <c:x val="2.9562554680664908E-2"/>
          <c:y val="2.7777777777777801E-2"/>
        </c:manualLayout>
      </c:layout>
      <c:overlay val="0"/>
    </c:title>
    <c:autoTitleDeleted val="0"/>
    <c:plotArea>
      <c:layout/>
      <c:barChart>
        <c:barDir val="bar"/>
        <c:grouping val="clustered"/>
        <c:varyColors val="0"/>
        <c:ser>
          <c:idx val="0"/>
          <c:order val="0"/>
          <c:tx>
            <c:strRef>
              <c:f>'Table 16-RUST vs. NLCD92&amp;89'!$T$6</c:f>
              <c:strCache>
                <c:ptCount val="1"/>
                <c:pt idx="0">
                  <c:v>Impervious</c:v>
                </c:pt>
              </c:strCache>
            </c:strRef>
          </c:tx>
          <c:invertIfNegative val="0"/>
          <c:cat>
            <c:strRef>
              <c:f>'Table 16-RUST vs. NLCD92&amp;89'!$T$6:$V$6</c:f>
              <c:strCache>
                <c:ptCount val="3"/>
                <c:pt idx="0">
                  <c:v>Impervious</c:v>
                </c:pt>
                <c:pt idx="2">
                  <c:v>Grass</c:v>
                </c:pt>
              </c:strCache>
            </c:strRef>
          </c:cat>
          <c:val>
            <c:numRef>
              <c:f>'Table 16-RUST vs. NLCD92&amp;89'!$T$8:$U$8</c:f>
              <c:numCache>
                <c:formatCode>0</c:formatCode>
                <c:ptCount val="2"/>
                <c:pt idx="0">
                  <c:v>171</c:v>
                </c:pt>
                <c:pt idx="1">
                  <c:v>-65</c:v>
                </c:pt>
              </c:numCache>
            </c:numRef>
          </c:val>
        </c:ser>
        <c:ser>
          <c:idx val="1"/>
          <c:order val="1"/>
          <c:tx>
            <c:strRef>
              <c:f>'Table 16-RUST vs. NLCD92&amp;89'!$V$6</c:f>
              <c:strCache>
                <c:ptCount val="1"/>
                <c:pt idx="0">
                  <c:v>Grass</c:v>
                </c:pt>
              </c:strCache>
            </c:strRef>
          </c:tx>
          <c:invertIfNegative val="0"/>
          <c:val>
            <c:numRef>
              <c:f>'Table 16-RUST vs. NLCD92&amp;89'!$V$8:$W$8</c:f>
              <c:numCache>
                <c:formatCode>0</c:formatCode>
                <c:ptCount val="2"/>
                <c:pt idx="0">
                  <c:v>81</c:v>
                </c:pt>
                <c:pt idx="1">
                  <c:v>-150</c:v>
                </c:pt>
              </c:numCache>
            </c:numRef>
          </c:val>
        </c:ser>
        <c:dLbls>
          <c:showLegendKey val="0"/>
          <c:showVal val="0"/>
          <c:showCatName val="0"/>
          <c:showSerName val="0"/>
          <c:showPercent val="0"/>
          <c:showBubbleSize val="0"/>
        </c:dLbls>
        <c:gapWidth val="100"/>
        <c:axId val="163460224"/>
        <c:axId val="163449856"/>
      </c:barChart>
      <c:valAx>
        <c:axId val="163449856"/>
        <c:scaling>
          <c:orientation val="minMax"/>
        </c:scaling>
        <c:delete val="0"/>
        <c:axPos val="b"/>
        <c:majorGridlines/>
        <c:title>
          <c:tx>
            <c:rich>
              <a:bodyPr/>
              <a:lstStyle/>
              <a:p>
                <a:pPr>
                  <a:defRPr/>
                </a:pPr>
                <a:r>
                  <a:rPr lang="en-US"/>
                  <a:t>Number of raingages with differences</a:t>
                </a:r>
              </a:p>
            </c:rich>
          </c:tx>
          <c:layout/>
          <c:overlay val="0"/>
        </c:title>
        <c:numFmt formatCode="0" sourceLinked="1"/>
        <c:majorTickMark val="out"/>
        <c:minorTickMark val="none"/>
        <c:tickLblPos val="nextTo"/>
        <c:crossAx val="163460224"/>
        <c:crosses val="autoZero"/>
        <c:crossBetween val="between"/>
      </c:valAx>
      <c:catAx>
        <c:axId val="163460224"/>
        <c:scaling>
          <c:orientation val="minMax"/>
        </c:scaling>
        <c:delete val="1"/>
        <c:axPos val="l"/>
        <c:majorTickMark val="out"/>
        <c:minorTickMark val="none"/>
        <c:tickLblPos val="none"/>
        <c:crossAx val="163449856"/>
        <c:crosses val="autoZero"/>
        <c:auto val="1"/>
        <c:lblAlgn val="ctr"/>
        <c:lblOffset val="100"/>
        <c:noMultiLvlLbl val="0"/>
      </c:catAx>
    </c:plotArea>
    <c:legend>
      <c:legendPos val="r"/>
      <c:layout/>
      <c:overlay val="0"/>
      <c:txPr>
        <a:bodyPr/>
        <a:lstStyle/>
        <a:p>
          <a:pPr>
            <a:defRPr sz="12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61462874547975E-2"/>
          <c:y val="0.18292682926829271"/>
          <c:w val="0.537753285219563"/>
          <c:h val="0.7418699186991895"/>
        </c:manualLayout>
      </c:layout>
      <c:pieChart>
        <c:varyColors val="1"/>
        <c:ser>
          <c:idx val="0"/>
          <c:order val="0"/>
          <c:cat>
            <c:strRef>
              <c:f>'Table 18- NLCD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18- NLCD Charts'!$B$4:$P$4</c:f>
              <c:numCache>
                <c:formatCode>0</c:formatCode>
                <c:ptCount val="15"/>
                <c:pt idx="0">
                  <c:v>4554.5091210000037</c:v>
                </c:pt>
                <c:pt idx="1">
                  <c:v>12753.915453000003</c:v>
                </c:pt>
                <c:pt idx="2">
                  <c:v>9828.7014060000001</c:v>
                </c:pt>
                <c:pt idx="3">
                  <c:v>128512.37255400003</c:v>
                </c:pt>
                <c:pt idx="4">
                  <c:v>48000.598568999987</c:v>
                </c:pt>
                <c:pt idx="5">
                  <c:v>224.84538899999998</c:v>
                </c:pt>
                <c:pt idx="6">
                  <c:v>8990.9243729999998</c:v>
                </c:pt>
                <c:pt idx="7">
                  <c:v>2060.5267349999976</c:v>
                </c:pt>
                <c:pt idx="8">
                  <c:v>0</c:v>
                </c:pt>
                <c:pt idx="9">
                  <c:v>0</c:v>
                </c:pt>
                <c:pt idx="10">
                  <c:v>378.74549699999989</c:v>
                </c:pt>
                <c:pt idx="11">
                  <c:v>409.65895799999993</c:v>
                </c:pt>
                <c:pt idx="12">
                  <c:v>500.84254799999968</c:v>
                </c:pt>
                <c:pt idx="13">
                  <c:v>1358.8578899999975</c:v>
                </c:pt>
                <c:pt idx="14">
                  <c:v>474.59946599999978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4916791561005241"/>
          <c:y val="1.0276226484905239E-2"/>
          <c:w val="0.49528682891130477"/>
          <c:h val="0.94668562905407783"/>
        </c:manualLayout>
      </c:layout>
      <c:overlay val="0"/>
      <c:txPr>
        <a:bodyPr/>
        <a:lstStyle/>
        <a:p>
          <a:pPr>
            <a:defRPr sz="1200"/>
          </a:pPr>
          <a:endParaRPr lang="en-US"/>
        </a:p>
      </c:txPr>
    </c:legend>
    <c:plotVisOnly val="1"/>
    <c:dispBlanksAs val="zero"/>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Percentages</a:t>
            </a:r>
            <a:r>
              <a:rPr lang="en-US" baseline="0"/>
              <a:t> of land uses for  NLCD 1</a:t>
            </a:r>
            <a:r>
              <a:rPr lang="en-US"/>
              <a:t>992</a:t>
            </a:r>
          </a:p>
        </c:rich>
      </c:tx>
      <c:layout>
        <c:manualLayout>
          <c:xMode val="edge"/>
          <c:yMode val="edge"/>
          <c:x val="0.12636751933184076"/>
          <c:y val="3.2407311361528912E-2"/>
        </c:manualLayout>
      </c:layout>
      <c:overlay val="0"/>
    </c:title>
    <c:autoTitleDeleted val="0"/>
    <c:plotArea>
      <c:layout/>
      <c:pieChart>
        <c:varyColors val="1"/>
        <c:ser>
          <c:idx val="0"/>
          <c:order val="0"/>
          <c:dLbls>
            <c:txPr>
              <a:bodyPr/>
              <a:lstStyle/>
              <a:p>
                <a:pPr>
                  <a:defRPr sz="1200"/>
                </a:pPr>
                <a:endParaRPr lang="en-US"/>
              </a:p>
            </c:txPr>
            <c:dLblPos val="inEnd"/>
            <c:showLegendKey val="0"/>
            <c:showVal val="0"/>
            <c:showCatName val="0"/>
            <c:showSerName val="0"/>
            <c:showPercent val="1"/>
            <c:showBubbleSize val="0"/>
            <c:showLeaderLines val="1"/>
          </c:dLbls>
          <c:cat>
            <c:strRef>
              <c:f>'Table 18- NLCD Charts'!$S$3:$U$3</c:f>
              <c:strCache>
                <c:ptCount val="3"/>
                <c:pt idx="0">
                  <c:v>Impervious,
Acres</c:v>
                </c:pt>
                <c:pt idx="1">
                  <c:v>Grass,
Acres</c:v>
                </c:pt>
                <c:pt idx="2">
                  <c:v>Forest,
Acres</c:v>
                </c:pt>
              </c:strCache>
            </c:strRef>
          </c:cat>
          <c:val>
            <c:numRef>
              <c:f>'Table 18- NLCD Charts'!$S$4:$U$4</c:f>
              <c:numCache>
                <c:formatCode>0</c:formatCode>
                <c:ptCount val="3"/>
                <c:pt idx="0">
                  <c:v>114211.54700000004</c:v>
                </c:pt>
                <c:pt idx="1">
                  <c:v>87176.960999999981</c:v>
                </c:pt>
                <c:pt idx="2">
                  <c:v>16627.971000000001</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6879242887912438"/>
          <c:y val="0.36713785028368462"/>
          <c:w val="0.31485720465380351"/>
          <c:h val="0.47710123060964682"/>
        </c:manualLayout>
      </c:layout>
      <c:overlay val="0"/>
      <c:txPr>
        <a:bodyPr/>
        <a:lstStyle/>
        <a:p>
          <a:pPr>
            <a:defRPr sz="1400"/>
          </a:pPr>
          <a:endParaRPr lang="en-US"/>
        </a:p>
      </c:txPr>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Percentages of land uses for NLCD </a:t>
            </a:r>
            <a:r>
              <a:rPr lang="en-US"/>
              <a:t>2001</a:t>
            </a:r>
          </a:p>
        </c:rich>
      </c:tx>
      <c:layout>
        <c:manualLayout>
          <c:xMode val="edge"/>
          <c:yMode val="edge"/>
          <c:x val="2.1527777777777798E-2"/>
          <c:y val="3.2407407407407419E-2"/>
        </c:manualLayout>
      </c:layout>
      <c:overlay val="0"/>
    </c:title>
    <c:autoTitleDeleted val="0"/>
    <c:plotArea>
      <c:layout/>
      <c:pieChart>
        <c:varyColors val="1"/>
        <c:ser>
          <c:idx val="0"/>
          <c:order val="0"/>
          <c:dLbls>
            <c:txPr>
              <a:bodyPr/>
              <a:lstStyle/>
              <a:p>
                <a:pPr>
                  <a:defRPr sz="1200"/>
                </a:pPr>
                <a:endParaRPr lang="en-US"/>
              </a:p>
            </c:txPr>
            <c:dLblPos val="inEnd"/>
            <c:showLegendKey val="0"/>
            <c:showVal val="0"/>
            <c:showCatName val="0"/>
            <c:showSerName val="0"/>
            <c:showPercent val="1"/>
            <c:showBubbleSize val="0"/>
            <c:showLeaderLines val="1"/>
          </c:dLbls>
          <c:cat>
            <c:strRef>
              <c:f>'Table 18- NLCD Charts'!$S$3:$U$3</c:f>
              <c:strCache>
                <c:ptCount val="3"/>
                <c:pt idx="0">
                  <c:v>Impervious,
Acres</c:v>
                </c:pt>
                <c:pt idx="1">
                  <c:v>Grass,
Acres</c:v>
                </c:pt>
                <c:pt idx="2">
                  <c:v>Forest,
Acres</c:v>
                </c:pt>
              </c:strCache>
            </c:strRef>
          </c:cat>
          <c:val>
            <c:numRef>
              <c:f>'Table 18- NLCD Charts'!$S$5:$U$5</c:f>
              <c:numCache>
                <c:formatCode>0</c:formatCode>
                <c:ptCount val="3"/>
                <c:pt idx="0">
                  <c:v>114886.19100000002</c:v>
                </c:pt>
                <c:pt idx="1">
                  <c:v>96083.895999999979</c:v>
                </c:pt>
                <c:pt idx="2">
                  <c:v>7074.068000000002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8173904004573682"/>
          <c:y val="0.3232756534175743"/>
          <c:w val="0.30241937579584732"/>
          <c:h val="0.47710123060964682"/>
        </c:manualLayout>
      </c:layout>
      <c:overlay val="0"/>
      <c:txPr>
        <a:bodyPr/>
        <a:lstStyle/>
        <a:p>
          <a:pPr>
            <a:defRPr sz="1400"/>
          </a:pPr>
          <a:endParaRPr lang="en-US"/>
        </a:p>
      </c:txPr>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Percentages of land uses for NLCD </a:t>
            </a:r>
            <a:r>
              <a:rPr lang="en-US"/>
              <a:t>2006</a:t>
            </a:r>
          </a:p>
        </c:rich>
      </c:tx>
      <c:layout>
        <c:manualLayout>
          <c:xMode val="edge"/>
          <c:yMode val="edge"/>
          <c:x val="0.15478340229521767"/>
          <c:y val="3.2407311361528912E-2"/>
        </c:manualLayout>
      </c:layout>
      <c:overlay val="0"/>
    </c:title>
    <c:autoTitleDeleted val="0"/>
    <c:plotArea>
      <c:layout/>
      <c:pieChart>
        <c:varyColors val="1"/>
        <c:ser>
          <c:idx val="0"/>
          <c:order val="0"/>
          <c:dLbls>
            <c:txPr>
              <a:bodyPr/>
              <a:lstStyle/>
              <a:p>
                <a:pPr>
                  <a:defRPr sz="1200"/>
                </a:pPr>
                <a:endParaRPr lang="en-US"/>
              </a:p>
            </c:txPr>
            <c:dLblPos val="inEnd"/>
            <c:showLegendKey val="0"/>
            <c:showVal val="0"/>
            <c:showCatName val="0"/>
            <c:showSerName val="0"/>
            <c:showPercent val="1"/>
            <c:showBubbleSize val="0"/>
            <c:showLeaderLines val="1"/>
          </c:dLbls>
          <c:cat>
            <c:strRef>
              <c:f>'Table 18- NLCD Charts'!$S$3:$U$3</c:f>
              <c:strCache>
                <c:ptCount val="3"/>
                <c:pt idx="0">
                  <c:v>Impervious,
Acres</c:v>
                </c:pt>
                <c:pt idx="1">
                  <c:v>Grass,
Acres</c:v>
                </c:pt>
                <c:pt idx="2">
                  <c:v>Forest,
Acres</c:v>
                </c:pt>
              </c:strCache>
            </c:strRef>
          </c:cat>
          <c:val>
            <c:numRef>
              <c:f>'Table 18- NLCD Charts'!$S$6:$U$6</c:f>
              <c:numCache>
                <c:formatCode>0</c:formatCode>
                <c:ptCount val="3"/>
                <c:pt idx="0">
                  <c:v>114869.54600000002</c:v>
                </c:pt>
                <c:pt idx="1">
                  <c:v>96126.433999999994</c:v>
                </c:pt>
                <c:pt idx="2">
                  <c:v>7048.1730000000016</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8850448964244093"/>
          <c:y val="0.36713785028368462"/>
          <c:w val="0.29517849254310147"/>
          <c:h val="0.47710123060964682"/>
        </c:manualLayout>
      </c:layout>
      <c:overlay val="0"/>
      <c:txPr>
        <a:bodyPr/>
        <a:lstStyle/>
        <a:p>
          <a:pPr>
            <a:defRPr sz="1400"/>
          </a:pPr>
          <a:endParaRPr lang="en-US"/>
        </a:p>
      </c:txPr>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Percentages of land uses for NLCD </a:t>
            </a:r>
            <a:r>
              <a:rPr lang="en-US"/>
              <a:t>2011</a:t>
            </a:r>
          </a:p>
        </c:rich>
      </c:tx>
      <c:layout>
        <c:manualLayout>
          <c:xMode val="edge"/>
          <c:yMode val="edge"/>
          <c:x val="2.1527777777777798E-2"/>
          <c:y val="3.2407407407407419E-2"/>
        </c:manualLayout>
      </c:layout>
      <c:overlay val="0"/>
    </c:title>
    <c:autoTitleDeleted val="0"/>
    <c:plotArea>
      <c:layout/>
      <c:pieChart>
        <c:varyColors val="1"/>
        <c:ser>
          <c:idx val="0"/>
          <c:order val="0"/>
          <c:dLbls>
            <c:txPr>
              <a:bodyPr/>
              <a:lstStyle/>
              <a:p>
                <a:pPr>
                  <a:defRPr sz="1200"/>
                </a:pPr>
                <a:endParaRPr lang="en-US"/>
              </a:p>
            </c:txPr>
            <c:dLblPos val="inEnd"/>
            <c:showLegendKey val="0"/>
            <c:showVal val="0"/>
            <c:showCatName val="0"/>
            <c:showSerName val="0"/>
            <c:showPercent val="1"/>
            <c:showBubbleSize val="0"/>
            <c:showLeaderLines val="1"/>
          </c:dLbls>
          <c:cat>
            <c:strRef>
              <c:f>'Table 18- NLCD Charts'!$S$3:$U$3</c:f>
              <c:strCache>
                <c:ptCount val="3"/>
                <c:pt idx="0">
                  <c:v>Impervious,
Acres</c:v>
                </c:pt>
                <c:pt idx="1">
                  <c:v>Grass,
Acres</c:v>
                </c:pt>
                <c:pt idx="2">
                  <c:v>Forest,
Acres</c:v>
                </c:pt>
              </c:strCache>
            </c:strRef>
          </c:cat>
          <c:val>
            <c:numRef>
              <c:f>'Table 18- NLCD Charts'!$S$7:$U$7</c:f>
              <c:numCache>
                <c:formatCode>0</c:formatCode>
                <c:ptCount val="3"/>
                <c:pt idx="0">
                  <c:v>115840.84100000003</c:v>
                </c:pt>
                <c:pt idx="1">
                  <c:v>94900.591999999946</c:v>
                </c:pt>
                <c:pt idx="2">
                  <c:v>7302.7220000000007</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7909877601933422"/>
          <c:y val="0.3232756534175743"/>
          <c:w val="0.30505963982224993"/>
          <c:h val="0.47710123060964682"/>
        </c:manualLayout>
      </c:layout>
      <c:overlay val="0"/>
      <c:txPr>
        <a:bodyPr/>
        <a:lstStyle/>
        <a:p>
          <a:pPr>
            <a:defRPr sz="1400"/>
          </a:pPr>
          <a:endParaRPr lang="en-US"/>
        </a:p>
      </c:txPr>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59961503077216E-2"/>
          <c:y val="0.19761120168349011"/>
          <c:w val="0.537753285219563"/>
          <c:h val="0.74186991869919006"/>
        </c:manualLayout>
      </c:layout>
      <c:pieChart>
        <c:varyColors val="1"/>
        <c:ser>
          <c:idx val="0"/>
          <c:order val="0"/>
          <c:dLbls>
            <c:txPr>
              <a:bodyPr/>
              <a:lstStyle/>
              <a:p>
                <a:pPr>
                  <a:defRPr sz="1200"/>
                </a:pPr>
                <a:endParaRPr lang="en-US"/>
              </a:p>
            </c:txPr>
            <c:showLegendKey val="0"/>
            <c:showVal val="1"/>
            <c:showCatName val="0"/>
            <c:showSerName val="0"/>
            <c:showPercent val="0"/>
            <c:showBubbleSize val="0"/>
            <c:showLeaderLines val="0"/>
          </c:dLbls>
          <c:cat>
            <c:strRef>
              <c:f>'Table 19-NLCD%Difference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19-NLCD%Difference Charts'!$B$5:$P$5</c:f>
              <c:numCache>
                <c:formatCode>0</c:formatCode>
                <c:ptCount val="15"/>
                <c:pt idx="0">
                  <c:v>23</c:v>
                </c:pt>
                <c:pt idx="1">
                  <c:v>94</c:v>
                </c:pt>
                <c:pt idx="2">
                  <c:v>139</c:v>
                </c:pt>
                <c:pt idx="3">
                  <c:v>130</c:v>
                </c:pt>
                <c:pt idx="4">
                  <c:v>125</c:v>
                </c:pt>
                <c:pt idx="5">
                  <c:v>14</c:v>
                </c:pt>
                <c:pt idx="6">
                  <c:v>15</c:v>
                </c:pt>
                <c:pt idx="7">
                  <c:v>3</c:v>
                </c:pt>
                <c:pt idx="8">
                  <c:v>8</c:v>
                </c:pt>
                <c:pt idx="9">
                  <c:v>2</c:v>
                </c:pt>
                <c:pt idx="10">
                  <c:v>21</c:v>
                </c:pt>
                <c:pt idx="11">
                  <c:v>13</c:v>
                </c:pt>
                <c:pt idx="12">
                  <c:v>2</c:v>
                </c:pt>
                <c:pt idx="13">
                  <c:v>23</c:v>
                </c:pt>
                <c:pt idx="14">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6593539969353612"/>
          <c:y val="1.0276226484905239E-2"/>
          <c:w val="0.42103060234400413"/>
          <c:h val="0.94668562905407805"/>
        </c:manualLayout>
      </c:layout>
      <c:overlay val="0"/>
      <c:txPr>
        <a:bodyPr/>
        <a:lstStyle/>
        <a:p>
          <a:pPr>
            <a:defRPr sz="1200"/>
          </a:pPr>
          <a:endParaRPr lang="en-US"/>
        </a:p>
      </c:txPr>
    </c:legend>
    <c:plotVisOnly val="1"/>
    <c:dispBlanksAs val="zero"/>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61462874547975E-2"/>
          <c:y val="0.18292682926829271"/>
          <c:w val="0.537753285219563"/>
          <c:h val="0.74186991869919006"/>
        </c:manualLayout>
      </c:layout>
      <c:pieChart>
        <c:varyColors val="1"/>
        <c:ser>
          <c:idx val="0"/>
          <c:order val="0"/>
          <c:dLbls>
            <c:txPr>
              <a:bodyPr/>
              <a:lstStyle/>
              <a:p>
                <a:pPr>
                  <a:defRPr sz="1200"/>
                </a:pPr>
                <a:endParaRPr lang="en-US"/>
              </a:p>
            </c:txPr>
            <c:showLegendKey val="0"/>
            <c:showVal val="1"/>
            <c:showCatName val="0"/>
            <c:showSerName val="0"/>
            <c:showPercent val="0"/>
            <c:showBubbleSize val="0"/>
            <c:showLeaderLines val="0"/>
          </c:dLbls>
          <c:cat>
            <c:strRef>
              <c:f>'Table 19-NLCD%Difference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19-NLCD%Difference Charts'!$B$4:$P$4</c:f>
              <c:numCache>
                <c:formatCode>0</c:formatCode>
                <c:ptCount val="15"/>
                <c:pt idx="0">
                  <c:v>6</c:v>
                </c:pt>
                <c:pt idx="1">
                  <c:v>9</c:v>
                </c:pt>
                <c:pt idx="2">
                  <c:v>3</c:v>
                </c:pt>
                <c:pt idx="3">
                  <c:v>3</c:v>
                </c:pt>
                <c:pt idx="4">
                  <c:v>3</c:v>
                </c:pt>
                <c:pt idx="5">
                  <c:v>3</c:v>
                </c:pt>
                <c:pt idx="6">
                  <c:v>1</c:v>
                </c:pt>
                <c:pt idx="7">
                  <c:v>0</c:v>
                </c:pt>
                <c:pt idx="8">
                  <c:v>2</c:v>
                </c:pt>
                <c:pt idx="9">
                  <c:v>0</c:v>
                </c:pt>
                <c:pt idx="10">
                  <c:v>6</c:v>
                </c:pt>
                <c:pt idx="11">
                  <c:v>0</c:v>
                </c:pt>
                <c:pt idx="12">
                  <c:v>0</c:v>
                </c:pt>
                <c:pt idx="13">
                  <c:v>5</c:v>
                </c:pt>
                <c:pt idx="1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7515493136641704"/>
          <c:y val="1.3213084047313483E-2"/>
          <c:w val="0.42103060234400413"/>
          <c:h val="0.94668562905407805"/>
        </c:manualLayout>
      </c:layout>
      <c:overlay val="0"/>
      <c:txPr>
        <a:bodyPr/>
        <a:lstStyle/>
        <a:p>
          <a:pPr>
            <a:defRPr sz="1200"/>
          </a:pPr>
          <a:endParaRPr lang="en-US"/>
        </a:p>
      </c:txPr>
    </c:legend>
    <c:plotVisOnly val="1"/>
    <c:dispBlanksAs val="zero"/>
    <c:showDLblsOverMax val="0"/>
  </c:chart>
  <c:txPr>
    <a:bodyPr/>
    <a:lstStyle/>
    <a:p>
      <a:pPr>
        <a:defRPr sz="1400"/>
      </a:pPr>
      <a:endParaRPr lang="en-US"/>
    </a:p>
  </c:txPr>
  <c:printSettings>
    <c:headerFooter/>
    <c:pageMargins b="0.75000000000000133" l="0.70000000000000062" r="0.70000000000000062" t="0.75000000000000133"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61462874547975E-2"/>
          <c:y val="0.18292682926829271"/>
          <c:w val="0.537753285219563"/>
          <c:h val="0.74186991869919006"/>
        </c:manualLayout>
      </c:layout>
      <c:pieChart>
        <c:varyColors val="1"/>
        <c:ser>
          <c:idx val="0"/>
          <c:order val="0"/>
          <c:dLbls>
            <c:txPr>
              <a:bodyPr/>
              <a:lstStyle/>
              <a:p>
                <a:pPr>
                  <a:defRPr sz="1200"/>
                </a:pPr>
                <a:endParaRPr lang="en-US"/>
              </a:p>
            </c:txPr>
            <c:showLegendKey val="0"/>
            <c:showVal val="1"/>
            <c:showCatName val="0"/>
            <c:showSerName val="0"/>
            <c:showPercent val="0"/>
            <c:showBubbleSize val="0"/>
            <c:showLeaderLines val="0"/>
          </c:dLbls>
          <c:cat>
            <c:strRef>
              <c:f>'Table 19-NLCD%Difference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19-NLCD%Difference Charts'!$B$6:$P$6</c:f>
              <c:numCache>
                <c:formatCode>0</c:formatCode>
                <c:ptCount val="15"/>
                <c:pt idx="0">
                  <c:v>120</c:v>
                </c:pt>
                <c:pt idx="1">
                  <c:v>176</c:v>
                </c:pt>
                <c:pt idx="2">
                  <c:v>194</c:v>
                </c:pt>
                <c:pt idx="3">
                  <c:v>193</c:v>
                </c:pt>
                <c:pt idx="4">
                  <c:v>184</c:v>
                </c:pt>
                <c:pt idx="5">
                  <c:v>19</c:v>
                </c:pt>
                <c:pt idx="6">
                  <c:v>184</c:v>
                </c:pt>
                <c:pt idx="7">
                  <c:v>149</c:v>
                </c:pt>
                <c:pt idx="8">
                  <c:v>27</c:v>
                </c:pt>
                <c:pt idx="9">
                  <c:v>3</c:v>
                </c:pt>
                <c:pt idx="10">
                  <c:v>61</c:v>
                </c:pt>
                <c:pt idx="11">
                  <c:v>40</c:v>
                </c:pt>
                <c:pt idx="12">
                  <c:v>40</c:v>
                </c:pt>
                <c:pt idx="13">
                  <c:v>138</c:v>
                </c:pt>
                <c:pt idx="14">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7700482898097494"/>
          <c:y val="1.9086799172129919E-2"/>
          <c:w val="0.42103060234400413"/>
          <c:h val="0.94668562905407805"/>
        </c:manualLayout>
      </c:layout>
      <c:overlay val="0"/>
      <c:txPr>
        <a:bodyPr/>
        <a:lstStyle/>
        <a:p>
          <a:pPr>
            <a:defRPr sz="1200"/>
          </a:pPr>
          <a:endParaRPr lang="en-US"/>
        </a:p>
      </c:txPr>
    </c:legend>
    <c:plotVisOnly val="1"/>
    <c:dispBlanksAs val="zero"/>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61462874547975E-2"/>
          <c:y val="0.18292682926829271"/>
          <c:w val="0.537753285219563"/>
          <c:h val="0.74186991869919006"/>
        </c:manualLayout>
      </c:layout>
      <c:pieChart>
        <c:varyColors val="1"/>
        <c:ser>
          <c:idx val="0"/>
          <c:order val="0"/>
          <c:dLbls>
            <c:txPr>
              <a:bodyPr/>
              <a:lstStyle/>
              <a:p>
                <a:pPr>
                  <a:defRPr sz="1200"/>
                </a:pPr>
                <a:endParaRPr lang="en-US"/>
              </a:p>
            </c:txPr>
            <c:showLegendKey val="0"/>
            <c:showVal val="1"/>
            <c:showCatName val="0"/>
            <c:showSerName val="0"/>
            <c:showPercent val="0"/>
            <c:showBubbleSize val="0"/>
            <c:showLeaderLines val="0"/>
          </c:dLbls>
          <c:cat>
            <c:strRef>
              <c:f>'Table 19-NLCD%Difference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19-NLCD%Difference Charts'!$B$7:$P$7</c:f>
              <c:numCache>
                <c:formatCode>0</c:formatCode>
                <c:ptCount val="15"/>
                <c:pt idx="0">
                  <c:v>117</c:v>
                </c:pt>
                <c:pt idx="1">
                  <c:v>171</c:v>
                </c:pt>
                <c:pt idx="2">
                  <c:v>191</c:v>
                </c:pt>
                <c:pt idx="3">
                  <c:v>191</c:v>
                </c:pt>
                <c:pt idx="4">
                  <c:v>183</c:v>
                </c:pt>
                <c:pt idx="5">
                  <c:v>25</c:v>
                </c:pt>
                <c:pt idx="6">
                  <c:v>181</c:v>
                </c:pt>
                <c:pt idx="7">
                  <c:v>145</c:v>
                </c:pt>
                <c:pt idx="8">
                  <c:v>25</c:v>
                </c:pt>
                <c:pt idx="9">
                  <c:v>2</c:v>
                </c:pt>
                <c:pt idx="10">
                  <c:v>61</c:v>
                </c:pt>
                <c:pt idx="11">
                  <c:v>40</c:v>
                </c:pt>
                <c:pt idx="12">
                  <c:v>37</c:v>
                </c:pt>
                <c:pt idx="13">
                  <c:v>139</c:v>
                </c:pt>
                <c:pt idx="14">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6593539969353612"/>
          <c:y val="1.0276226484905239E-2"/>
          <c:w val="0.42103060234400413"/>
          <c:h val="0.94668562905407805"/>
        </c:manualLayout>
      </c:layout>
      <c:overlay val="0"/>
      <c:txPr>
        <a:bodyPr/>
        <a:lstStyle/>
        <a:p>
          <a:pPr>
            <a:defRPr sz="1200"/>
          </a:pPr>
          <a:endParaRPr lang="en-US"/>
        </a:p>
      </c:txPr>
    </c:legend>
    <c:plotVisOnly val="1"/>
    <c:dispBlanksAs val="zero"/>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Number of SCAs that the specified land cover has differences in acreage between 2006-2001</a:t>
            </a:r>
            <a:endParaRPr lang="en-US" sz="1400">
              <a:effectLst/>
            </a:endParaRPr>
          </a:p>
        </c:rich>
      </c:tx>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cat>
            <c:numLit>
              <c:formatCode>General</c:formatCode>
              <c:ptCount val="1"/>
              <c:pt idx="0">
                <c:v>1</c:v>
              </c:pt>
            </c:numLit>
          </c:cat>
          <c:val>
            <c:numRef>
              <c:f>'Table 19-NLCD%Difference Charts'!$U$4:$V$4</c:f>
              <c:numCache>
                <c:formatCode>0</c:formatCode>
                <c:ptCount val="2"/>
                <c:pt idx="0">
                  <c:v>6</c:v>
                </c:pt>
                <c:pt idx="1">
                  <c:v>-5</c:v>
                </c:pt>
              </c:numCache>
            </c:numRef>
          </c:val>
        </c:ser>
        <c:ser>
          <c:idx val="1"/>
          <c:order val="1"/>
          <c:tx>
            <c:strRef>
              <c:f>'Table 19-NLCD%Difference Charts'!$W$2</c:f>
              <c:strCache>
                <c:ptCount val="1"/>
                <c:pt idx="0">
                  <c:v>Grass</c:v>
                </c:pt>
              </c:strCache>
            </c:strRef>
          </c:tx>
          <c:invertIfNegative val="0"/>
          <c:val>
            <c:numRef>
              <c:f>'Table 19-NLCD%Difference Charts'!$W$4:$X$4</c:f>
              <c:numCache>
                <c:formatCode>0</c:formatCode>
                <c:ptCount val="2"/>
                <c:pt idx="0">
                  <c:v>10</c:v>
                </c:pt>
                <c:pt idx="1">
                  <c:v>-3</c:v>
                </c:pt>
              </c:numCache>
            </c:numRef>
          </c:val>
        </c:ser>
        <c:ser>
          <c:idx val="2"/>
          <c:order val="2"/>
          <c:tx>
            <c:strRef>
              <c:f>'Table 19-NLCD%Difference Charts'!$Y$2</c:f>
              <c:strCache>
                <c:ptCount val="1"/>
                <c:pt idx="0">
                  <c:v>Forest</c:v>
                </c:pt>
              </c:strCache>
            </c:strRef>
          </c:tx>
          <c:invertIfNegative val="0"/>
          <c:val>
            <c:numRef>
              <c:f>'Table 19-NLCD%Difference Charts'!$Y$4:$Z$4</c:f>
              <c:numCache>
                <c:formatCode>0</c:formatCode>
                <c:ptCount val="2"/>
                <c:pt idx="0">
                  <c:v>0</c:v>
                </c:pt>
                <c:pt idx="1">
                  <c:v>-6</c:v>
                </c:pt>
              </c:numCache>
            </c:numRef>
          </c:val>
        </c:ser>
        <c:dLbls>
          <c:showLegendKey val="0"/>
          <c:showVal val="0"/>
          <c:showCatName val="0"/>
          <c:showSerName val="0"/>
          <c:showPercent val="0"/>
          <c:showBubbleSize val="0"/>
        </c:dLbls>
        <c:gapWidth val="150"/>
        <c:axId val="188277504"/>
        <c:axId val="188279040"/>
      </c:barChart>
      <c:catAx>
        <c:axId val="188277504"/>
        <c:scaling>
          <c:orientation val="minMax"/>
        </c:scaling>
        <c:delete val="1"/>
        <c:axPos val="l"/>
        <c:numFmt formatCode="General" sourceLinked="1"/>
        <c:majorTickMark val="out"/>
        <c:minorTickMark val="none"/>
        <c:tickLblPos val="none"/>
        <c:crossAx val="188279040"/>
        <c:crosses val="autoZero"/>
        <c:auto val="1"/>
        <c:lblAlgn val="ctr"/>
        <c:lblOffset val="100"/>
        <c:noMultiLvlLbl val="0"/>
      </c:catAx>
      <c:valAx>
        <c:axId val="188279040"/>
        <c:scaling>
          <c:orientation val="minMax"/>
          <c:min val="-10"/>
        </c:scaling>
        <c:delete val="0"/>
        <c:axPos val="b"/>
        <c:majorGridlines/>
        <c:title>
          <c:tx>
            <c:rich>
              <a:bodyPr/>
              <a:lstStyle/>
              <a:p>
                <a:pPr>
                  <a:defRPr/>
                </a:pPr>
                <a:r>
                  <a:rPr lang="en-US"/>
                  <a:t>Number of differences (negative</a:t>
                </a:r>
                <a:r>
                  <a:rPr lang="en-US" baseline="0"/>
                  <a:t> and positive)</a:t>
                </a:r>
              </a:p>
            </c:rich>
          </c:tx>
          <c:layout/>
          <c:overlay val="0"/>
        </c:title>
        <c:numFmt formatCode="0" sourceLinked="1"/>
        <c:majorTickMark val="out"/>
        <c:minorTickMark val="none"/>
        <c:tickLblPos val="nextTo"/>
        <c:crossAx val="188277504"/>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Number of SCAs that have  at least one different</a:t>
            </a:r>
            <a:r>
              <a:rPr lang="en-US" sz="1400" baseline="0"/>
              <a:t> </a:t>
            </a:r>
            <a:r>
              <a:rPr lang="en-US" sz="1400"/>
              <a:t>raingage</a:t>
            </a:r>
            <a:r>
              <a:rPr lang="en-US" sz="1400" baseline="0"/>
              <a:t> </a:t>
            </a:r>
            <a:r>
              <a:rPr lang="en-US" sz="1400"/>
              <a:t>assigned according to NLCD92-Raingage89</a:t>
            </a:r>
            <a:r>
              <a:rPr lang="en-US" sz="1400" baseline="0"/>
              <a:t> and RUST partitions</a:t>
            </a:r>
            <a:endParaRPr lang="en-US" sz="1400"/>
          </a:p>
        </c:rich>
      </c:tx>
      <c:layout>
        <c:manualLayout>
          <c:xMode val="edge"/>
          <c:yMode val="edge"/>
          <c:x val="0.15856933508311472"/>
          <c:y val="9.2592592592592657E-3"/>
        </c:manualLayout>
      </c:layout>
      <c:overlay val="0"/>
    </c:title>
    <c:autoTitleDeleted val="0"/>
    <c:plotArea>
      <c:layout/>
      <c:pieChart>
        <c:varyColors val="1"/>
        <c:ser>
          <c:idx val="0"/>
          <c:order val="0"/>
          <c:dLbls>
            <c:showLegendKey val="0"/>
            <c:showVal val="1"/>
            <c:showCatName val="0"/>
            <c:showSerName val="0"/>
            <c:showPercent val="0"/>
            <c:showBubbleSize val="0"/>
            <c:showLeaderLines val="1"/>
          </c:dLbls>
          <c:cat>
            <c:strRef>
              <c:f>'Table 16-RUST vs. NLCD92&amp;89'!$T$3:$U$3</c:f>
              <c:strCache>
                <c:ptCount val="2"/>
                <c:pt idx="0">
                  <c:v>Number of gages that have one different raingage assigned</c:v>
                </c:pt>
                <c:pt idx="1">
                  <c:v>Number of gages that have the same raingages assigned</c:v>
                </c:pt>
              </c:strCache>
            </c:strRef>
          </c:cat>
          <c:val>
            <c:numRef>
              <c:f>'Table 16-RUST vs. NLCD92&amp;89'!$T$4:$U$4</c:f>
              <c:numCache>
                <c:formatCode>0</c:formatCode>
                <c:ptCount val="2"/>
                <c:pt idx="0" formatCode="General">
                  <c:v>69</c:v>
                </c:pt>
                <c:pt idx="1">
                  <c:v>277</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8363328671775649"/>
          <c:y val="0.33719014289880433"/>
          <c:w val="0.32993160944471439"/>
          <c:h val="0.52552712160979875"/>
        </c:manualLayout>
      </c:layout>
      <c:overlay val="0"/>
      <c:txPr>
        <a:bodyPr/>
        <a:lstStyle/>
        <a:p>
          <a:pPr>
            <a:defRPr sz="1400"/>
          </a:pPr>
          <a:endParaRPr lang="en-US"/>
        </a:p>
      </c:txPr>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Number of SCAs that the specified land cover has differences in acreage between 2011-2006</a:t>
            </a:r>
            <a:endParaRPr lang="en-US" sz="1400">
              <a:effectLst/>
            </a:endParaRPr>
          </a:p>
        </c:rich>
      </c:tx>
      <c:layout>
        <c:manualLayout>
          <c:xMode val="edge"/>
          <c:yMode val="edge"/>
          <c:x val="0.10195144356955382"/>
          <c:y val="9.2592592592592744E-3"/>
        </c:manualLayout>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Charts'!$U$5:$V$5</c:f>
              <c:numCache>
                <c:formatCode>0</c:formatCode>
                <c:ptCount val="2"/>
                <c:pt idx="0">
                  <c:v>113</c:v>
                </c:pt>
                <c:pt idx="1">
                  <c:v>-11</c:v>
                </c:pt>
              </c:numCache>
            </c:numRef>
          </c:val>
        </c:ser>
        <c:ser>
          <c:idx val="1"/>
          <c:order val="1"/>
          <c:tx>
            <c:strRef>
              <c:f>'Table 19-NLCD%Difference Charts'!$W$2</c:f>
              <c:strCache>
                <c:ptCount val="1"/>
                <c:pt idx="0">
                  <c:v>Grass</c:v>
                </c:pt>
              </c:strCache>
            </c:strRef>
          </c:tx>
          <c:invertIfNegative val="0"/>
          <c:val>
            <c:numRef>
              <c:f>'Table 19-NLCD%Difference Charts'!$W$5:$X$5</c:f>
              <c:numCache>
                <c:formatCode>0</c:formatCode>
                <c:ptCount val="2"/>
                <c:pt idx="0">
                  <c:v>11</c:v>
                </c:pt>
                <c:pt idx="1">
                  <c:v>-114</c:v>
                </c:pt>
              </c:numCache>
            </c:numRef>
          </c:val>
        </c:ser>
        <c:ser>
          <c:idx val="2"/>
          <c:order val="2"/>
          <c:tx>
            <c:strRef>
              <c:f>'Table 19-NLCD%Difference Charts'!$Y$2</c:f>
              <c:strCache>
                <c:ptCount val="1"/>
                <c:pt idx="0">
                  <c:v>Forest</c:v>
                </c:pt>
              </c:strCache>
            </c:strRef>
          </c:tx>
          <c:invertIfNegative val="0"/>
          <c:val>
            <c:numRef>
              <c:f>'Table 19-NLCD%Difference Charts'!$Y$5:$Z$5</c:f>
              <c:numCache>
                <c:formatCode>0</c:formatCode>
                <c:ptCount val="2"/>
                <c:pt idx="0">
                  <c:v>26</c:v>
                </c:pt>
                <c:pt idx="1">
                  <c:v>-15</c:v>
                </c:pt>
              </c:numCache>
            </c:numRef>
          </c:val>
        </c:ser>
        <c:dLbls>
          <c:showLegendKey val="0"/>
          <c:showVal val="0"/>
          <c:showCatName val="0"/>
          <c:showSerName val="0"/>
          <c:showPercent val="0"/>
          <c:showBubbleSize val="0"/>
        </c:dLbls>
        <c:gapWidth val="150"/>
        <c:axId val="188338560"/>
        <c:axId val="188340096"/>
      </c:barChart>
      <c:catAx>
        <c:axId val="188338560"/>
        <c:scaling>
          <c:orientation val="minMax"/>
        </c:scaling>
        <c:delete val="1"/>
        <c:axPos val="l"/>
        <c:numFmt formatCode="General" sourceLinked="1"/>
        <c:majorTickMark val="out"/>
        <c:minorTickMark val="none"/>
        <c:tickLblPos val="none"/>
        <c:crossAx val="188340096"/>
        <c:crosses val="autoZero"/>
        <c:auto val="1"/>
        <c:lblAlgn val="ctr"/>
        <c:lblOffset val="100"/>
        <c:noMultiLvlLbl val="0"/>
      </c:catAx>
      <c:valAx>
        <c:axId val="188340096"/>
        <c:scaling>
          <c:orientation val="minMax"/>
        </c:scaling>
        <c:delete val="0"/>
        <c:axPos val="b"/>
        <c:majorGridlines/>
        <c:title>
          <c:tx>
            <c:rich>
              <a:bodyPr/>
              <a:lstStyle/>
              <a:p>
                <a:pPr>
                  <a:defRPr/>
                </a:pPr>
                <a:r>
                  <a:rPr lang="en-US"/>
                  <a:t>Number of differences (negative</a:t>
                </a:r>
                <a:r>
                  <a:rPr lang="en-US" baseline="0"/>
                  <a:t> and positive)</a:t>
                </a:r>
              </a:p>
            </c:rich>
          </c:tx>
          <c:layout/>
          <c:overlay val="0"/>
        </c:title>
        <c:numFmt formatCode="0" sourceLinked="1"/>
        <c:majorTickMark val="out"/>
        <c:minorTickMark val="none"/>
        <c:tickLblPos val="nextTo"/>
        <c:crossAx val="188338560"/>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Number of SCAs that the specified land cover has differences in acreage between 2001-1992</a:t>
            </a:r>
            <a:endParaRPr lang="en-US" sz="1400">
              <a:effectLst/>
            </a:endParaRPr>
          </a:p>
        </c:rich>
      </c:tx>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Charts'!$U$6:$V$6</c:f>
              <c:numCache>
                <c:formatCode>0</c:formatCode>
                <c:ptCount val="2"/>
                <c:pt idx="0">
                  <c:v>89</c:v>
                </c:pt>
                <c:pt idx="1">
                  <c:v>-102</c:v>
                </c:pt>
              </c:numCache>
            </c:numRef>
          </c:val>
        </c:ser>
        <c:ser>
          <c:idx val="1"/>
          <c:order val="1"/>
          <c:tx>
            <c:strRef>
              <c:f>'Table 19-NLCD%Difference Charts'!$W$2</c:f>
              <c:strCache>
                <c:ptCount val="1"/>
                <c:pt idx="0">
                  <c:v>Grass</c:v>
                </c:pt>
              </c:strCache>
            </c:strRef>
          </c:tx>
          <c:invertIfNegative val="0"/>
          <c:val>
            <c:numRef>
              <c:f>'Table 19-NLCD%Difference Charts'!$W$6:$X$6</c:f>
              <c:numCache>
                <c:formatCode>0</c:formatCode>
                <c:ptCount val="2"/>
                <c:pt idx="0">
                  <c:v>146</c:v>
                </c:pt>
                <c:pt idx="1">
                  <c:v>-46</c:v>
                </c:pt>
              </c:numCache>
            </c:numRef>
          </c:val>
        </c:ser>
        <c:ser>
          <c:idx val="2"/>
          <c:order val="2"/>
          <c:tx>
            <c:strRef>
              <c:f>'Table 19-NLCD%Difference Charts'!$Y$2</c:f>
              <c:strCache>
                <c:ptCount val="1"/>
                <c:pt idx="0">
                  <c:v>Forest</c:v>
                </c:pt>
              </c:strCache>
            </c:strRef>
          </c:tx>
          <c:invertIfNegative val="0"/>
          <c:val>
            <c:numRef>
              <c:f>'Table 19-NLCD%Difference Charts'!$Y$6:$Z$6</c:f>
              <c:numCache>
                <c:formatCode>0</c:formatCode>
                <c:ptCount val="2"/>
                <c:pt idx="0">
                  <c:v>5</c:v>
                </c:pt>
                <c:pt idx="1">
                  <c:v>-187</c:v>
                </c:pt>
              </c:numCache>
            </c:numRef>
          </c:val>
        </c:ser>
        <c:dLbls>
          <c:showLegendKey val="0"/>
          <c:showVal val="0"/>
          <c:showCatName val="0"/>
          <c:showSerName val="0"/>
          <c:showPercent val="0"/>
          <c:showBubbleSize val="0"/>
        </c:dLbls>
        <c:gapWidth val="150"/>
        <c:axId val="188366848"/>
        <c:axId val="188368384"/>
      </c:barChart>
      <c:catAx>
        <c:axId val="188366848"/>
        <c:scaling>
          <c:orientation val="minMax"/>
        </c:scaling>
        <c:delete val="1"/>
        <c:axPos val="l"/>
        <c:numFmt formatCode="General" sourceLinked="1"/>
        <c:majorTickMark val="out"/>
        <c:minorTickMark val="none"/>
        <c:tickLblPos val="none"/>
        <c:crossAx val="188368384"/>
        <c:crosses val="autoZero"/>
        <c:auto val="1"/>
        <c:lblAlgn val="ctr"/>
        <c:lblOffset val="100"/>
        <c:noMultiLvlLbl val="0"/>
      </c:catAx>
      <c:valAx>
        <c:axId val="188368384"/>
        <c:scaling>
          <c:orientation val="minMax"/>
        </c:scaling>
        <c:delete val="0"/>
        <c:axPos val="b"/>
        <c:majorGridlines/>
        <c:title>
          <c:tx>
            <c:rich>
              <a:bodyPr/>
              <a:lstStyle/>
              <a:p>
                <a:pPr>
                  <a:defRPr/>
                </a:pPr>
                <a:r>
                  <a:rPr lang="en-US"/>
                  <a:t>Number of differences (negative</a:t>
                </a:r>
                <a:r>
                  <a:rPr lang="en-US" baseline="0"/>
                  <a:t> and positive)</a:t>
                </a:r>
              </a:p>
            </c:rich>
          </c:tx>
          <c:layout/>
          <c:overlay val="0"/>
        </c:title>
        <c:numFmt formatCode="0" sourceLinked="1"/>
        <c:majorTickMark val="out"/>
        <c:minorTickMark val="none"/>
        <c:tickLblPos val="nextTo"/>
        <c:crossAx val="188366848"/>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400" b="1" i="0" baseline="0">
                <a:effectLst/>
              </a:rPr>
              <a:t>Number of SCAs that the specified land cover has differences in acreage between 2011-1992</a:t>
            </a:r>
            <a:endParaRPr lang="en-US" sz="1400">
              <a:effectLst/>
            </a:endParaRPr>
          </a:p>
        </c:rich>
      </c:tx>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Charts'!$U$7:$V$7</c:f>
              <c:numCache>
                <c:formatCode>0</c:formatCode>
                <c:ptCount val="2"/>
                <c:pt idx="0">
                  <c:v>91</c:v>
                </c:pt>
                <c:pt idx="1">
                  <c:v>-97</c:v>
                </c:pt>
              </c:numCache>
            </c:numRef>
          </c:val>
        </c:ser>
        <c:ser>
          <c:idx val="1"/>
          <c:order val="1"/>
          <c:tx>
            <c:strRef>
              <c:f>'Table 19-NLCD%Difference Charts'!$W$2</c:f>
              <c:strCache>
                <c:ptCount val="1"/>
                <c:pt idx="0">
                  <c:v>Grass</c:v>
                </c:pt>
              </c:strCache>
            </c:strRef>
          </c:tx>
          <c:invertIfNegative val="0"/>
          <c:val>
            <c:numRef>
              <c:f>'Table 19-NLCD%Difference Charts'!$W$7:$X$7</c:f>
              <c:numCache>
                <c:formatCode>0</c:formatCode>
                <c:ptCount val="2"/>
                <c:pt idx="0">
                  <c:v>141</c:v>
                </c:pt>
                <c:pt idx="1">
                  <c:v>-48</c:v>
                </c:pt>
              </c:numCache>
            </c:numRef>
          </c:val>
        </c:ser>
        <c:ser>
          <c:idx val="2"/>
          <c:order val="2"/>
          <c:tx>
            <c:strRef>
              <c:f>'Table 19-NLCD%Difference Charts'!$Y$2</c:f>
              <c:strCache>
                <c:ptCount val="1"/>
                <c:pt idx="0">
                  <c:v>Forest</c:v>
                </c:pt>
              </c:strCache>
            </c:strRef>
          </c:tx>
          <c:invertIfNegative val="0"/>
          <c:val>
            <c:numRef>
              <c:f>'Table 19-NLCD%Difference Charts'!$Y$7:$Z$7</c:f>
              <c:numCache>
                <c:formatCode>0</c:formatCode>
                <c:ptCount val="2"/>
                <c:pt idx="0">
                  <c:v>6</c:v>
                </c:pt>
                <c:pt idx="1">
                  <c:v>-183</c:v>
                </c:pt>
              </c:numCache>
            </c:numRef>
          </c:val>
        </c:ser>
        <c:dLbls>
          <c:showLegendKey val="0"/>
          <c:showVal val="0"/>
          <c:showCatName val="0"/>
          <c:showSerName val="0"/>
          <c:showPercent val="0"/>
          <c:showBubbleSize val="0"/>
        </c:dLbls>
        <c:gapWidth val="150"/>
        <c:axId val="188386688"/>
        <c:axId val="188417152"/>
      </c:barChart>
      <c:catAx>
        <c:axId val="188386688"/>
        <c:scaling>
          <c:orientation val="minMax"/>
        </c:scaling>
        <c:delete val="1"/>
        <c:axPos val="l"/>
        <c:numFmt formatCode="General" sourceLinked="1"/>
        <c:majorTickMark val="out"/>
        <c:minorTickMark val="none"/>
        <c:tickLblPos val="none"/>
        <c:crossAx val="188417152"/>
        <c:crosses val="autoZero"/>
        <c:auto val="1"/>
        <c:lblAlgn val="ctr"/>
        <c:lblOffset val="100"/>
        <c:noMultiLvlLbl val="0"/>
      </c:catAx>
      <c:valAx>
        <c:axId val="188417152"/>
        <c:scaling>
          <c:orientation val="minMax"/>
        </c:scaling>
        <c:delete val="0"/>
        <c:axPos val="b"/>
        <c:majorGridlines/>
        <c:title>
          <c:tx>
            <c:rich>
              <a:bodyPr/>
              <a:lstStyle/>
              <a:p>
                <a:pPr>
                  <a:defRPr/>
                </a:pPr>
                <a:r>
                  <a:rPr lang="en-US"/>
                  <a:t>Number of differences (negative</a:t>
                </a:r>
                <a:r>
                  <a:rPr lang="en-US" baseline="0"/>
                  <a:t> and positive)</a:t>
                </a:r>
              </a:p>
            </c:rich>
          </c:tx>
          <c:layout/>
          <c:overlay val="0"/>
        </c:title>
        <c:numFmt formatCode="0" sourceLinked="1"/>
        <c:majorTickMark val="out"/>
        <c:minorTickMark val="none"/>
        <c:tickLblPos val="nextTo"/>
        <c:crossAx val="188386688"/>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Area of SCAsthat the specified land cover has differences in acreage between 2006-2001</a:t>
            </a:r>
            <a:endParaRPr lang="en-US" sz="1400">
              <a:effectLst/>
            </a:endParaRPr>
          </a:p>
        </c:rich>
      </c:tx>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Charts'!$U$8:$V$8</c:f>
              <c:numCache>
                <c:formatCode>0</c:formatCode>
                <c:ptCount val="2"/>
                <c:pt idx="0">
                  <c:v>8.1499999999999773</c:v>
                </c:pt>
                <c:pt idx="1">
                  <c:v>-26.297999999999888</c:v>
                </c:pt>
              </c:numCache>
            </c:numRef>
          </c:val>
        </c:ser>
        <c:ser>
          <c:idx val="1"/>
          <c:order val="1"/>
          <c:tx>
            <c:strRef>
              <c:f>'Table 19-NLCD%Difference Charts'!$W$2</c:f>
              <c:strCache>
                <c:ptCount val="1"/>
                <c:pt idx="0">
                  <c:v>Grass</c:v>
                </c:pt>
              </c:strCache>
            </c:strRef>
          </c:tx>
          <c:invertIfNegative val="0"/>
          <c:val>
            <c:numRef>
              <c:f>'Table 19-NLCD%Difference Charts'!$W$8:$X$8</c:f>
              <c:numCache>
                <c:formatCode>0</c:formatCode>
                <c:ptCount val="2"/>
                <c:pt idx="0">
                  <c:v>47.032000000000139</c:v>
                </c:pt>
                <c:pt idx="1">
                  <c:v>-3</c:v>
                </c:pt>
              </c:numCache>
            </c:numRef>
          </c:val>
        </c:ser>
        <c:ser>
          <c:idx val="2"/>
          <c:order val="2"/>
          <c:tx>
            <c:strRef>
              <c:f>'Table 19-NLCD%Difference Charts'!$Y$2</c:f>
              <c:strCache>
                <c:ptCount val="1"/>
                <c:pt idx="0">
                  <c:v>Forest</c:v>
                </c:pt>
              </c:strCache>
            </c:strRef>
          </c:tx>
          <c:invertIfNegative val="0"/>
          <c:val>
            <c:numRef>
              <c:f>'Table 19-NLCD%Difference Charts'!$Y$8:$Z$8</c:f>
              <c:numCache>
                <c:formatCode>0</c:formatCode>
                <c:ptCount val="2"/>
                <c:pt idx="0">
                  <c:v>0</c:v>
                </c:pt>
                <c:pt idx="1">
                  <c:v>-26.287999999999965</c:v>
                </c:pt>
              </c:numCache>
            </c:numRef>
          </c:val>
        </c:ser>
        <c:dLbls>
          <c:showLegendKey val="0"/>
          <c:showVal val="0"/>
          <c:showCatName val="0"/>
          <c:showSerName val="0"/>
          <c:showPercent val="0"/>
          <c:showBubbleSize val="0"/>
        </c:dLbls>
        <c:gapWidth val="150"/>
        <c:axId val="188443648"/>
        <c:axId val="188457728"/>
      </c:barChart>
      <c:catAx>
        <c:axId val="188443648"/>
        <c:scaling>
          <c:orientation val="minMax"/>
        </c:scaling>
        <c:delete val="1"/>
        <c:axPos val="l"/>
        <c:numFmt formatCode="General" sourceLinked="1"/>
        <c:majorTickMark val="out"/>
        <c:minorTickMark val="none"/>
        <c:tickLblPos val="none"/>
        <c:crossAx val="188457728"/>
        <c:crosses val="autoZero"/>
        <c:auto val="1"/>
        <c:lblAlgn val="ctr"/>
        <c:lblOffset val="100"/>
        <c:noMultiLvlLbl val="0"/>
      </c:catAx>
      <c:valAx>
        <c:axId val="188457728"/>
        <c:scaling>
          <c:orientation val="minMax"/>
          <c:min val="-10"/>
        </c:scaling>
        <c:delete val="0"/>
        <c:axPos val="b"/>
        <c:majorGridlines/>
        <c:title>
          <c:tx>
            <c:rich>
              <a:bodyPr/>
              <a:lstStyle/>
              <a:p>
                <a:pPr>
                  <a:defRPr/>
                </a:pPr>
                <a:r>
                  <a:rPr lang="en-US"/>
                  <a:t>Acres (negative</a:t>
                </a:r>
                <a:r>
                  <a:rPr lang="en-US" baseline="0"/>
                  <a:t> and positive)</a:t>
                </a:r>
              </a:p>
            </c:rich>
          </c:tx>
          <c:layout/>
          <c:overlay val="0"/>
        </c:title>
        <c:numFmt formatCode="0" sourceLinked="1"/>
        <c:majorTickMark val="out"/>
        <c:minorTickMark val="none"/>
        <c:tickLblPos val="nextTo"/>
        <c:crossAx val="188443648"/>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Area of SCAs that the specified land cover has differences in acreage between 2011-2006</a:t>
            </a:r>
            <a:endParaRPr lang="en-US" sz="1400">
              <a:effectLst/>
            </a:endParaRPr>
          </a:p>
        </c:rich>
      </c:tx>
      <c:layout>
        <c:manualLayout>
          <c:xMode val="edge"/>
          <c:yMode val="edge"/>
          <c:x val="0.10195144356955382"/>
          <c:y val="9.2592592592592744E-3"/>
        </c:manualLayout>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Charts'!$U$9:$V$9</c:f>
              <c:numCache>
                <c:formatCode>0</c:formatCode>
                <c:ptCount val="2"/>
                <c:pt idx="0">
                  <c:v>5653.1809999999996</c:v>
                </c:pt>
                <c:pt idx="1">
                  <c:v>-4693.2190000000001</c:v>
                </c:pt>
              </c:numCache>
            </c:numRef>
          </c:val>
        </c:ser>
        <c:ser>
          <c:idx val="1"/>
          <c:order val="1"/>
          <c:tx>
            <c:strRef>
              <c:f>'Table 19-NLCD%Difference Charts'!$W$2</c:f>
              <c:strCache>
                <c:ptCount val="1"/>
                <c:pt idx="0">
                  <c:v>Grass</c:v>
                </c:pt>
              </c:strCache>
            </c:strRef>
          </c:tx>
          <c:invertIfNegative val="0"/>
          <c:val>
            <c:numRef>
              <c:f>'Table 19-NLCD%Difference Charts'!$W$9:$X$9</c:f>
              <c:numCache>
                <c:formatCode>0</c:formatCode>
                <c:ptCount val="2"/>
                <c:pt idx="0">
                  <c:v>3678.4569999999999</c:v>
                </c:pt>
                <c:pt idx="1">
                  <c:v>-4893.9139999999979</c:v>
                </c:pt>
              </c:numCache>
            </c:numRef>
          </c:val>
        </c:ser>
        <c:ser>
          <c:idx val="2"/>
          <c:order val="2"/>
          <c:tx>
            <c:strRef>
              <c:f>'Table 19-NLCD%Difference Charts'!$Y$2</c:f>
              <c:strCache>
                <c:ptCount val="1"/>
                <c:pt idx="0">
                  <c:v>Forest</c:v>
                </c:pt>
              </c:strCache>
            </c:strRef>
          </c:tx>
          <c:invertIfNegative val="0"/>
          <c:val>
            <c:numRef>
              <c:f>'Table 19-NLCD%Difference Charts'!$Y$9:$Z$9</c:f>
              <c:numCache>
                <c:formatCode>0</c:formatCode>
                <c:ptCount val="2"/>
                <c:pt idx="0">
                  <c:v>539.93599999999981</c:v>
                </c:pt>
                <c:pt idx="1">
                  <c:v>-290.61899999999997</c:v>
                </c:pt>
              </c:numCache>
            </c:numRef>
          </c:val>
        </c:ser>
        <c:dLbls>
          <c:showLegendKey val="0"/>
          <c:showVal val="0"/>
          <c:showCatName val="0"/>
          <c:showSerName val="0"/>
          <c:showPercent val="0"/>
          <c:showBubbleSize val="0"/>
        </c:dLbls>
        <c:gapWidth val="150"/>
        <c:axId val="188594816"/>
        <c:axId val="188596608"/>
      </c:barChart>
      <c:catAx>
        <c:axId val="188594816"/>
        <c:scaling>
          <c:orientation val="minMax"/>
        </c:scaling>
        <c:delete val="1"/>
        <c:axPos val="l"/>
        <c:numFmt formatCode="General" sourceLinked="1"/>
        <c:majorTickMark val="out"/>
        <c:minorTickMark val="none"/>
        <c:tickLblPos val="none"/>
        <c:crossAx val="188596608"/>
        <c:crosses val="autoZero"/>
        <c:auto val="1"/>
        <c:lblAlgn val="ctr"/>
        <c:lblOffset val="100"/>
        <c:noMultiLvlLbl val="0"/>
      </c:catAx>
      <c:valAx>
        <c:axId val="188596608"/>
        <c:scaling>
          <c:orientation val="minMax"/>
        </c:scaling>
        <c:delete val="0"/>
        <c:axPos val="b"/>
        <c:majorGridlines/>
        <c:title>
          <c:tx>
            <c:rich>
              <a:bodyPr/>
              <a:lstStyle/>
              <a:p>
                <a:pPr>
                  <a:defRPr/>
                </a:pPr>
                <a:r>
                  <a:rPr lang="en-US"/>
                  <a:t>Acres</a:t>
                </a:r>
                <a:r>
                  <a:rPr lang="en-US" baseline="0"/>
                  <a:t> </a:t>
                </a:r>
                <a:r>
                  <a:rPr lang="en-US"/>
                  <a:t>(negative</a:t>
                </a:r>
                <a:r>
                  <a:rPr lang="en-US" baseline="0"/>
                  <a:t> and positive)</a:t>
                </a:r>
              </a:p>
            </c:rich>
          </c:tx>
          <c:layout/>
          <c:overlay val="0"/>
        </c:title>
        <c:numFmt formatCode="0" sourceLinked="1"/>
        <c:majorTickMark val="out"/>
        <c:minorTickMark val="none"/>
        <c:tickLblPos val="nextTo"/>
        <c:crossAx val="188594816"/>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Area of SCAs that the specified land cover has differences in acreage between 2001-1992</a:t>
            </a:r>
            <a:endParaRPr lang="en-US" sz="1400">
              <a:effectLst/>
            </a:endParaRPr>
          </a:p>
        </c:rich>
      </c:tx>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Charts'!$U$10:$V$10</c:f>
              <c:numCache>
                <c:formatCode>0</c:formatCode>
                <c:ptCount val="2"/>
                <c:pt idx="0">
                  <c:v>4988.6600000000008</c:v>
                </c:pt>
                <c:pt idx="1">
                  <c:v>-4196.247000000003</c:v>
                </c:pt>
              </c:numCache>
            </c:numRef>
          </c:val>
        </c:ser>
        <c:ser>
          <c:idx val="1"/>
          <c:order val="1"/>
          <c:tx>
            <c:strRef>
              <c:f>'Table 19-NLCD%Difference Charts'!$W$2</c:f>
              <c:strCache>
                <c:ptCount val="1"/>
                <c:pt idx="0">
                  <c:v>Grass</c:v>
                </c:pt>
              </c:strCache>
            </c:strRef>
          </c:tx>
          <c:invertIfNegative val="0"/>
          <c:val>
            <c:numRef>
              <c:f>'Table 19-NLCD%Difference Charts'!$W$10:$X$10</c:f>
              <c:numCache>
                <c:formatCode>0</c:formatCode>
                <c:ptCount val="2"/>
                <c:pt idx="0">
                  <c:v>11073.685000000001</c:v>
                </c:pt>
                <c:pt idx="1">
                  <c:v>-2465.395</c:v>
                </c:pt>
              </c:numCache>
            </c:numRef>
          </c:val>
        </c:ser>
        <c:ser>
          <c:idx val="2"/>
          <c:order val="2"/>
          <c:tx>
            <c:strRef>
              <c:f>'Table 19-NLCD%Difference Charts'!$Y$2</c:f>
              <c:strCache>
                <c:ptCount val="1"/>
                <c:pt idx="0">
                  <c:v>Forest</c:v>
                </c:pt>
              </c:strCache>
            </c:strRef>
          </c:tx>
          <c:invertIfNegative val="0"/>
          <c:val>
            <c:numRef>
              <c:f>'Table 19-NLCD%Difference Charts'!$Y$10:$Z$10</c:f>
              <c:numCache>
                <c:formatCode>0</c:formatCode>
                <c:ptCount val="2"/>
                <c:pt idx="0">
                  <c:v>34.004000000000005</c:v>
                </c:pt>
                <c:pt idx="1">
                  <c:v>-9406.2290000000048</c:v>
                </c:pt>
              </c:numCache>
            </c:numRef>
          </c:val>
        </c:ser>
        <c:dLbls>
          <c:showLegendKey val="0"/>
          <c:showVal val="0"/>
          <c:showCatName val="0"/>
          <c:showSerName val="0"/>
          <c:showPercent val="0"/>
          <c:showBubbleSize val="0"/>
        </c:dLbls>
        <c:gapWidth val="150"/>
        <c:axId val="188631296"/>
        <c:axId val="188653568"/>
      </c:barChart>
      <c:catAx>
        <c:axId val="188631296"/>
        <c:scaling>
          <c:orientation val="minMax"/>
        </c:scaling>
        <c:delete val="1"/>
        <c:axPos val="l"/>
        <c:numFmt formatCode="General" sourceLinked="1"/>
        <c:majorTickMark val="out"/>
        <c:minorTickMark val="none"/>
        <c:tickLblPos val="none"/>
        <c:crossAx val="188653568"/>
        <c:crosses val="autoZero"/>
        <c:auto val="1"/>
        <c:lblAlgn val="ctr"/>
        <c:lblOffset val="100"/>
        <c:noMultiLvlLbl val="0"/>
      </c:catAx>
      <c:valAx>
        <c:axId val="188653568"/>
        <c:scaling>
          <c:orientation val="minMax"/>
        </c:scaling>
        <c:delete val="0"/>
        <c:axPos val="b"/>
        <c:majorGridlines/>
        <c:title>
          <c:tx>
            <c:rich>
              <a:bodyPr/>
              <a:lstStyle/>
              <a:p>
                <a:pPr>
                  <a:defRPr/>
                </a:pPr>
                <a:r>
                  <a:rPr lang="en-US"/>
                  <a:t>Acres (negative</a:t>
                </a:r>
                <a:r>
                  <a:rPr lang="en-US" baseline="0"/>
                  <a:t> and positive)</a:t>
                </a:r>
              </a:p>
            </c:rich>
          </c:tx>
          <c:layout/>
          <c:overlay val="0"/>
        </c:title>
        <c:numFmt formatCode="0" sourceLinked="1"/>
        <c:majorTickMark val="out"/>
        <c:minorTickMark val="none"/>
        <c:tickLblPos val="nextTo"/>
        <c:crossAx val="188631296"/>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400" b="1" i="0" baseline="0">
                <a:effectLst/>
              </a:rPr>
              <a:t>Area of SCAs that the specified land cover has differences in acreage between 2011-1992</a:t>
            </a:r>
            <a:endParaRPr lang="en-US" sz="1400">
              <a:effectLst/>
            </a:endParaRPr>
          </a:p>
        </c:rich>
      </c:tx>
      <c:layout/>
      <c:overlay val="0"/>
    </c:title>
    <c:autoTitleDeleted val="0"/>
    <c:plotArea>
      <c:layout/>
      <c:barChart>
        <c:barDir val="bar"/>
        <c:grouping val="clustered"/>
        <c:varyColors val="0"/>
        <c:ser>
          <c:idx val="0"/>
          <c:order val="0"/>
          <c:tx>
            <c:strRef>
              <c:f>'Table 19-NLCD%Difference Charts'!$U$2</c:f>
              <c:strCache>
                <c:ptCount val="1"/>
                <c:pt idx="0">
                  <c:v>Impervious</c:v>
                </c:pt>
              </c:strCache>
            </c:strRef>
          </c:tx>
          <c:invertIfNegative val="0"/>
          <c:val>
            <c:numRef>
              <c:f>'Table 19-NLCD%Difference Charts'!$U$11:$V$11</c:f>
              <c:numCache>
                <c:formatCode>0</c:formatCode>
                <c:ptCount val="2"/>
                <c:pt idx="0">
                  <c:v>9693.3749999999964</c:v>
                </c:pt>
                <c:pt idx="1">
                  <c:v>-7565.72</c:v>
                </c:pt>
              </c:numCache>
            </c:numRef>
          </c:val>
        </c:ser>
        <c:ser>
          <c:idx val="1"/>
          <c:order val="1"/>
          <c:tx>
            <c:strRef>
              <c:f>'Table 19-NLCD%Difference Charts'!$W$2</c:f>
              <c:strCache>
                <c:ptCount val="1"/>
                <c:pt idx="0">
                  <c:v>Grass</c:v>
                </c:pt>
              </c:strCache>
            </c:strRef>
          </c:tx>
          <c:invertIfNegative val="0"/>
          <c:val>
            <c:numRef>
              <c:f>'Table 19-NLCD%Difference Charts'!$W$11:$X$11</c:f>
              <c:numCache>
                <c:formatCode>0</c:formatCode>
                <c:ptCount val="2"/>
                <c:pt idx="0">
                  <c:v>13077.354000000001</c:v>
                </c:pt>
                <c:pt idx="1">
                  <c:v>-6325.8939999999993</c:v>
                </c:pt>
              </c:numCache>
            </c:numRef>
          </c:val>
        </c:ser>
        <c:ser>
          <c:idx val="2"/>
          <c:order val="2"/>
          <c:tx>
            <c:strRef>
              <c:f>'Table 19-NLCD%Difference Charts'!$Y$2</c:f>
              <c:strCache>
                <c:ptCount val="1"/>
                <c:pt idx="0">
                  <c:v>Forest</c:v>
                </c:pt>
              </c:strCache>
            </c:strRef>
          </c:tx>
          <c:invertIfNegative val="0"/>
          <c:val>
            <c:numRef>
              <c:f>'Table 19-NLCD%Difference Charts'!$Y$11:$Z$11</c:f>
              <c:numCache>
                <c:formatCode>0</c:formatCode>
                <c:ptCount val="2"/>
                <c:pt idx="0">
                  <c:v>237.75899999999999</c:v>
                </c:pt>
                <c:pt idx="1">
                  <c:v>-9088.6170000000038</c:v>
                </c:pt>
              </c:numCache>
            </c:numRef>
          </c:val>
        </c:ser>
        <c:dLbls>
          <c:showLegendKey val="0"/>
          <c:showVal val="0"/>
          <c:showCatName val="0"/>
          <c:showSerName val="0"/>
          <c:showPercent val="0"/>
          <c:showBubbleSize val="0"/>
        </c:dLbls>
        <c:gapWidth val="150"/>
        <c:axId val="188700544"/>
        <c:axId val="188702080"/>
      </c:barChart>
      <c:catAx>
        <c:axId val="188700544"/>
        <c:scaling>
          <c:orientation val="minMax"/>
        </c:scaling>
        <c:delete val="1"/>
        <c:axPos val="l"/>
        <c:numFmt formatCode="General" sourceLinked="1"/>
        <c:majorTickMark val="out"/>
        <c:minorTickMark val="none"/>
        <c:tickLblPos val="none"/>
        <c:crossAx val="188702080"/>
        <c:crosses val="autoZero"/>
        <c:auto val="1"/>
        <c:lblAlgn val="ctr"/>
        <c:lblOffset val="100"/>
        <c:noMultiLvlLbl val="0"/>
      </c:catAx>
      <c:valAx>
        <c:axId val="188702080"/>
        <c:scaling>
          <c:orientation val="minMax"/>
        </c:scaling>
        <c:delete val="0"/>
        <c:axPos val="b"/>
        <c:majorGridlines/>
        <c:title>
          <c:tx>
            <c:rich>
              <a:bodyPr/>
              <a:lstStyle/>
              <a:p>
                <a:pPr>
                  <a:defRPr/>
                </a:pPr>
                <a:r>
                  <a:rPr lang="en-US"/>
                  <a:t>Acres (negative</a:t>
                </a:r>
                <a:r>
                  <a:rPr lang="en-US" baseline="0"/>
                  <a:t> and positive)</a:t>
                </a:r>
              </a:p>
            </c:rich>
          </c:tx>
          <c:layout/>
          <c:overlay val="0"/>
        </c:title>
        <c:numFmt formatCode="0" sourceLinked="1"/>
        <c:majorTickMark val="out"/>
        <c:minorTickMark val="none"/>
        <c:tickLblPos val="nextTo"/>
        <c:crossAx val="188700544"/>
        <c:crosses val="autoZero"/>
        <c:crossBetween val="between"/>
      </c:valAx>
    </c:plotArea>
    <c:legend>
      <c:legendPos val="r"/>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rPr>
              <a:t>Differences, in acres (</a:t>
            </a:r>
            <a:r>
              <a:rPr lang="en-US" sz="1400" b="1" i="0" u="none" strike="noStrike" baseline="0">
                <a:effectLst/>
              </a:rPr>
              <a:t>±),</a:t>
            </a:r>
            <a:r>
              <a:rPr lang="en-US" sz="1400" b="1" i="0" baseline="0">
                <a:effectLst/>
              </a:rPr>
              <a:t> under grassland and impervious lands between (RUST - NLCD92/Raingage89) </a:t>
            </a:r>
            <a:r>
              <a:rPr lang="en-US" sz="1400" b="1" i="0" u="none" strike="noStrike" baseline="0">
                <a:effectLst/>
              </a:rPr>
              <a:t>partitions </a:t>
            </a:r>
            <a:endParaRPr lang="en-US" sz="1400">
              <a:effectLst/>
            </a:endParaRPr>
          </a:p>
        </c:rich>
      </c:tx>
      <c:layout>
        <c:manualLayout>
          <c:xMode val="edge"/>
          <c:yMode val="edge"/>
          <c:x val="2.9562554680664908E-2"/>
          <c:y val="2.7777777777777801E-2"/>
        </c:manualLayout>
      </c:layout>
      <c:overlay val="0"/>
    </c:title>
    <c:autoTitleDeleted val="0"/>
    <c:plotArea>
      <c:layout/>
      <c:barChart>
        <c:barDir val="bar"/>
        <c:grouping val="clustered"/>
        <c:varyColors val="0"/>
        <c:ser>
          <c:idx val="0"/>
          <c:order val="0"/>
          <c:tx>
            <c:strRef>
              <c:f>'Table 16-RUST vs. NLCD92&amp;89'!$T$6</c:f>
              <c:strCache>
                <c:ptCount val="1"/>
                <c:pt idx="0">
                  <c:v>Impervious</c:v>
                </c:pt>
              </c:strCache>
            </c:strRef>
          </c:tx>
          <c:invertIfNegative val="0"/>
          <c:cat>
            <c:strRef>
              <c:f>'Table 16-RUST vs. NLCD92&amp;89'!$T$6:$V$6</c:f>
              <c:strCache>
                <c:ptCount val="3"/>
                <c:pt idx="0">
                  <c:v>Impervious</c:v>
                </c:pt>
                <c:pt idx="2">
                  <c:v>Grass</c:v>
                </c:pt>
              </c:strCache>
            </c:strRef>
          </c:cat>
          <c:val>
            <c:numRef>
              <c:f>'Table 16-RUST vs. NLCD92&amp;89'!$T$9:$U$9</c:f>
              <c:numCache>
                <c:formatCode>0.0</c:formatCode>
                <c:ptCount val="2"/>
                <c:pt idx="0">
                  <c:v>30022.511642574165</c:v>
                </c:pt>
                <c:pt idx="1">
                  <c:v>-9658.0323595859118</c:v>
                </c:pt>
              </c:numCache>
            </c:numRef>
          </c:val>
        </c:ser>
        <c:ser>
          <c:idx val="1"/>
          <c:order val="1"/>
          <c:tx>
            <c:strRef>
              <c:f>'Table 16-RUST vs. NLCD92&amp;89'!$V$6</c:f>
              <c:strCache>
                <c:ptCount val="1"/>
                <c:pt idx="0">
                  <c:v>Grass</c:v>
                </c:pt>
              </c:strCache>
            </c:strRef>
          </c:tx>
          <c:invertIfNegative val="0"/>
          <c:val>
            <c:numRef>
              <c:f>'Table 16-RUST vs. NLCD92&amp;89'!$V$9:$W$9</c:f>
              <c:numCache>
                <c:formatCode>0.0</c:formatCode>
                <c:ptCount val="2"/>
                <c:pt idx="0">
                  <c:v>14790.617100473983</c:v>
                </c:pt>
                <c:pt idx="1">
                  <c:v>-19728.000293387398</c:v>
                </c:pt>
              </c:numCache>
            </c:numRef>
          </c:val>
        </c:ser>
        <c:dLbls>
          <c:showLegendKey val="0"/>
          <c:showVal val="0"/>
          <c:showCatName val="0"/>
          <c:showSerName val="0"/>
          <c:showPercent val="0"/>
          <c:showBubbleSize val="0"/>
        </c:dLbls>
        <c:gapWidth val="100"/>
        <c:axId val="163506816"/>
        <c:axId val="163504896"/>
      </c:barChart>
      <c:valAx>
        <c:axId val="163504896"/>
        <c:scaling>
          <c:orientation val="minMax"/>
        </c:scaling>
        <c:delete val="0"/>
        <c:axPos val="b"/>
        <c:majorGridlines/>
        <c:title>
          <c:tx>
            <c:rich>
              <a:bodyPr/>
              <a:lstStyle/>
              <a:p>
                <a:pPr>
                  <a:defRPr/>
                </a:pPr>
                <a:r>
                  <a:rPr lang="en-US"/>
                  <a:t>Acres</a:t>
                </a:r>
              </a:p>
            </c:rich>
          </c:tx>
          <c:layout/>
          <c:overlay val="0"/>
        </c:title>
        <c:numFmt formatCode="#,##0" sourceLinked="0"/>
        <c:majorTickMark val="out"/>
        <c:minorTickMark val="none"/>
        <c:tickLblPos val="nextTo"/>
        <c:crossAx val="163506816"/>
        <c:crosses val="autoZero"/>
        <c:crossBetween val="between"/>
      </c:valAx>
      <c:catAx>
        <c:axId val="163506816"/>
        <c:scaling>
          <c:orientation val="minMax"/>
        </c:scaling>
        <c:delete val="1"/>
        <c:axPos val="l"/>
        <c:majorTickMark val="out"/>
        <c:minorTickMark val="none"/>
        <c:tickLblPos val="none"/>
        <c:crossAx val="163504896"/>
        <c:crosses val="autoZero"/>
        <c:auto val="1"/>
        <c:lblAlgn val="ctr"/>
        <c:lblOffset val="100"/>
        <c:noMultiLvlLbl val="0"/>
      </c:catAx>
    </c:plotArea>
    <c:legend>
      <c:legendPos val="r"/>
      <c:layout/>
      <c:overlay val="0"/>
      <c:txPr>
        <a:bodyPr/>
        <a:lstStyle/>
        <a:p>
          <a:pPr>
            <a:defRPr sz="12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Number of SCAs having  ± differences in acreages in land-cover types (RUST - NLCD11/raingage13)</a:t>
            </a:r>
            <a:endParaRPr lang="en-US" sz="1600">
              <a:effectLst/>
            </a:endParaRPr>
          </a:p>
        </c:rich>
      </c:tx>
      <c:layout>
        <c:manualLayout>
          <c:xMode val="edge"/>
          <c:yMode val="edge"/>
          <c:x val="2.9562554680664908E-2"/>
          <c:y val="2.7777777777777801E-2"/>
        </c:manualLayout>
      </c:layout>
      <c:overlay val="0"/>
    </c:title>
    <c:autoTitleDeleted val="0"/>
    <c:plotArea>
      <c:layout/>
      <c:barChart>
        <c:barDir val="bar"/>
        <c:grouping val="clustered"/>
        <c:varyColors val="0"/>
        <c:ser>
          <c:idx val="0"/>
          <c:order val="0"/>
          <c:tx>
            <c:strRef>
              <c:f>'Table 17-RUST  vs "11-13"_'!$T$6</c:f>
              <c:strCache>
                <c:ptCount val="1"/>
                <c:pt idx="0">
                  <c:v>Impervious</c:v>
                </c:pt>
              </c:strCache>
            </c:strRef>
          </c:tx>
          <c:invertIfNegative val="0"/>
          <c:cat>
            <c:strRef>
              <c:f>'Table 17-RUST  vs "11-13"_'!$T$6:$V$6</c:f>
              <c:strCache>
                <c:ptCount val="3"/>
                <c:pt idx="0">
                  <c:v>Impervious</c:v>
                </c:pt>
                <c:pt idx="2">
                  <c:v>Grass</c:v>
                </c:pt>
              </c:strCache>
            </c:strRef>
          </c:cat>
          <c:val>
            <c:numRef>
              <c:f>'Table 17-RUST  vs "11-13"_'!$T$8:$U$8</c:f>
              <c:numCache>
                <c:formatCode>0</c:formatCode>
                <c:ptCount val="2"/>
                <c:pt idx="0">
                  <c:v>166</c:v>
                </c:pt>
                <c:pt idx="1">
                  <c:v>-76</c:v>
                </c:pt>
              </c:numCache>
            </c:numRef>
          </c:val>
        </c:ser>
        <c:ser>
          <c:idx val="1"/>
          <c:order val="1"/>
          <c:tx>
            <c:strRef>
              <c:f>'Table 17-RUST  vs "11-13"_'!$V$6</c:f>
              <c:strCache>
                <c:ptCount val="1"/>
                <c:pt idx="0">
                  <c:v>Grass</c:v>
                </c:pt>
              </c:strCache>
            </c:strRef>
          </c:tx>
          <c:invertIfNegative val="0"/>
          <c:val>
            <c:numRef>
              <c:f>'Table 17-RUST  vs "11-13"_'!$V$8:$W$8</c:f>
              <c:numCache>
                <c:formatCode>0</c:formatCode>
                <c:ptCount val="2"/>
                <c:pt idx="0">
                  <c:v>79</c:v>
                </c:pt>
                <c:pt idx="1">
                  <c:v>-163</c:v>
                </c:pt>
              </c:numCache>
            </c:numRef>
          </c:val>
        </c:ser>
        <c:dLbls>
          <c:showLegendKey val="0"/>
          <c:showVal val="0"/>
          <c:showCatName val="0"/>
          <c:showSerName val="0"/>
          <c:showPercent val="0"/>
          <c:showBubbleSize val="0"/>
        </c:dLbls>
        <c:gapWidth val="100"/>
        <c:axId val="178354048"/>
        <c:axId val="178352128"/>
      </c:barChart>
      <c:valAx>
        <c:axId val="178352128"/>
        <c:scaling>
          <c:orientation val="minMax"/>
        </c:scaling>
        <c:delete val="0"/>
        <c:axPos val="b"/>
        <c:majorGridlines/>
        <c:title>
          <c:tx>
            <c:rich>
              <a:bodyPr/>
              <a:lstStyle/>
              <a:p>
                <a:pPr>
                  <a:defRPr/>
                </a:pPr>
                <a:r>
                  <a:rPr lang="en-US"/>
                  <a:t>Number of raingages with differences</a:t>
                </a:r>
              </a:p>
            </c:rich>
          </c:tx>
          <c:layout/>
          <c:overlay val="0"/>
        </c:title>
        <c:numFmt formatCode="0" sourceLinked="1"/>
        <c:majorTickMark val="out"/>
        <c:minorTickMark val="none"/>
        <c:tickLblPos val="nextTo"/>
        <c:crossAx val="178354048"/>
        <c:crosses val="autoZero"/>
        <c:crossBetween val="between"/>
      </c:valAx>
      <c:catAx>
        <c:axId val="178354048"/>
        <c:scaling>
          <c:orientation val="minMax"/>
        </c:scaling>
        <c:delete val="1"/>
        <c:axPos val="l"/>
        <c:majorTickMark val="out"/>
        <c:minorTickMark val="none"/>
        <c:tickLblPos val="none"/>
        <c:crossAx val="178352128"/>
        <c:crosses val="autoZero"/>
        <c:auto val="1"/>
        <c:lblAlgn val="ctr"/>
        <c:lblOffset val="100"/>
        <c:noMultiLvlLbl val="0"/>
      </c:catAx>
    </c:plotArea>
    <c:legend>
      <c:legendPos val="r"/>
      <c:layout/>
      <c:overlay val="0"/>
      <c:txPr>
        <a:bodyPr/>
        <a:lstStyle/>
        <a:p>
          <a:pPr>
            <a:defRPr sz="12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Number of SCAs that have  at least one different</a:t>
            </a:r>
            <a:r>
              <a:rPr lang="en-US" sz="1400" baseline="0"/>
              <a:t> </a:t>
            </a:r>
            <a:r>
              <a:rPr lang="en-US" sz="1400"/>
              <a:t>raingage</a:t>
            </a:r>
            <a:r>
              <a:rPr lang="en-US" sz="1400" baseline="0"/>
              <a:t> </a:t>
            </a:r>
            <a:r>
              <a:rPr lang="en-US" sz="1400"/>
              <a:t>assigned according to NLCD11-Raingage13</a:t>
            </a:r>
            <a:r>
              <a:rPr lang="en-US" sz="1400" baseline="0"/>
              <a:t> and RUST partitions</a:t>
            </a:r>
            <a:endParaRPr lang="en-US" sz="1400"/>
          </a:p>
        </c:rich>
      </c:tx>
      <c:layout>
        <c:manualLayout>
          <c:xMode val="edge"/>
          <c:yMode val="edge"/>
          <c:x val="0.15856933508311472"/>
          <c:y val="9.2592592592592657E-3"/>
        </c:manualLayout>
      </c:layout>
      <c:overlay val="0"/>
    </c:title>
    <c:autoTitleDeleted val="0"/>
    <c:plotArea>
      <c:layout/>
      <c:pieChart>
        <c:varyColors val="1"/>
        <c:ser>
          <c:idx val="0"/>
          <c:order val="0"/>
          <c:dLbls>
            <c:showLegendKey val="0"/>
            <c:showVal val="1"/>
            <c:showCatName val="0"/>
            <c:showSerName val="0"/>
            <c:showPercent val="0"/>
            <c:showBubbleSize val="0"/>
            <c:showLeaderLines val="1"/>
          </c:dLbls>
          <c:cat>
            <c:strRef>
              <c:f>'Table 17-RUST  vs "11-13"_'!$T$3:$U$3</c:f>
              <c:strCache>
                <c:ptCount val="2"/>
                <c:pt idx="0">
                  <c:v>Number of gages that have one different raingage assigned</c:v>
                </c:pt>
                <c:pt idx="1">
                  <c:v>Number of gages that have the same raingages assigned</c:v>
                </c:pt>
              </c:strCache>
            </c:strRef>
          </c:cat>
          <c:val>
            <c:numRef>
              <c:f>'Table 17-RUST  vs "11-13"_'!$T$4:$U$4</c:f>
              <c:numCache>
                <c:formatCode>0</c:formatCode>
                <c:ptCount val="2"/>
                <c:pt idx="0" formatCode="General">
                  <c:v>57</c:v>
                </c:pt>
                <c:pt idx="1">
                  <c:v>289</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8927035870716049"/>
          <c:y val="0.32793088363954509"/>
          <c:w val="0.32993160944471439"/>
          <c:h val="0.52552712160979875"/>
        </c:manualLayout>
      </c:layout>
      <c:overlay val="0"/>
      <c:txPr>
        <a:bodyPr/>
        <a:lstStyle/>
        <a:p>
          <a:pPr>
            <a:defRPr sz="1400"/>
          </a:pPr>
          <a:endParaRPr lang="en-US"/>
        </a:p>
      </c:txPr>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rPr>
              <a:t>Differences, in acres (</a:t>
            </a:r>
            <a:r>
              <a:rPr lang="en-US" sz="1400" b="1" i="0" u="none" strike="noStrike" baseline="0">
                <a:effectLst/>
              </a:rPr>
              <a:t>±),</a:t>
            </a:r>
            <a:r>
              <a:rPr lang="en-US" sz="1400" b="1" i="0" baseline="0">
                <a:effectLst/>
              </a:rPr>
              <a:t> under grassland and impervious lands between (RUST - NLCD11/Raingage13) </a:t>
            </a:r>
            <a:r>
              <a:rPr lang="en-US" sz="1400" b="1" i="0" u="none" strike="noStrike" baseline="0">
                <a:effectLst/>
              </a:rPr>
              <a:t>partitions </a:t>
            </a:r>
            <a:endParaRPr lang="en-US" sz="1400">
              <a:effectLst/>
            </a:endParaRPr>
          </a:p>
        </c:rich>
      </c:tx>
      <c:layout>
        <c:manualLayout>
          <c:xMode val="edge"/>
          <c:yMode val="edge"/>
          <c:x val="2.9562554680664908E-2"/>
          <c:y val="2.7777777777777801E-2"/>
        </c:manualLayout>
      </c:layout>
      <c:overlay val="0"/>
    </c:title>
    <c:autoTitleDeleted val="0"/>
    <c:plotArea>
      <c:layout/>
      <c:barChart>
        <c:barDir val="bar"/>
        <c:grouping val="clustered"/>
        <c:varyColors val="0"/>
        <c:ser>
          <c:idx val="0"/>
          <c:order val="0"/>
          <c:tx>
            <c:strRef>
              <c:f>'Table 17-RUST  vs "11-13"_'!$T$6</c:f>
              <c:strCache>
                <c:ptCount val="1"/>
                <c:pt idx="0">
                  <c:v>Impervious</c:v>
                </c:pt>
              </c:strCache>
            </c:strRef>
          </c:tx>
          <c:invertIfNegative val="0"/>
          <c:cat>
            <c:strRef>
              <c:f>'Table 17-RUST  vs "11-13"_'!$T$6:$V$6</c:f>
              <c:strCache>
                <c:ptCount val="3"/>
                <c:pt idx="0">
                  <c:v>Impervious</c:v>
                </c:pt>
                <c:pt idx="2">
                  <c:v>Grass</c:v>
                </c:pt>
              </c:strCache>
            </c:strRef>
          </c:cat>
          <c:val>
            <c:numRef>
              <c:f>'Table 17-RUST  vs "11-13"_'!$T$9:$U$9</c:f>
              <c:numCache>
                <c:formatCode>0.0</c:formatCode>
                <c:ptCount val="2"/>
                <c:pt idx="0">
                  <c:v>26480.196267677329</c:v>
                </c:pt>
                <c:pt idx="1">
                  <c:v>-9046.223341805884</c:v>
                </c:pt>
              </c:numCache>
            </c:numRef>
          </c:val>
        </c:ser>
        <c:ser>
          <c:idx val="1"/>
          <c:order val="1"/>
          <c:tx>
            <c:strRef>
              <c:f>'Table 17-RUST  vs "11-13"_'!$V$6</c:f>
              <c:strCache>
                <c:ptCount val="1"/>
                <c:pt idx="0">
                  <c:v>Grass</c:v>
                </c:pt>
              </c:strCache>
            </c:strRef>
          </c:tx>
          <c:invertIfNegative val="0"/>
          <c:val>
            <c:numRef>
              <c:f>'Table 17-RUST  vs "11-13"_'!$V$9:$W$9</c:f>
              <c:numCache>
                <c:formatCode>0.0</c:formatCode>
                <c:ptCount val="2"/>
                <c:pt idx="0">
                  <c:v>15348.500105721043</c:v>
                </c:pt>
                <c:pt idx="1">
                  <c:v>-19020.585596059504</c:v>
                </c:pt>
              </c:numCache>
            </c:numRef>
          </c:val>
        </c:ser>
        <c:dLbls>
          <c:showLegendKey val="0"/>
          <c:showVal val="0"/>
          <c:showCatName val="0"/>
          <c:showSerName val="0"/>
          <c:showPercent val="0"/>
          <c:showBubbleSize val="0"/>
        </c:dLbls>
        <c:gapWidth val="100"/>
        <c:axId val="178445696"/>
        <c:axId val="178443776"/>
      </c:barChart>
      <c:valAx>
        <c:axId val="178443776"/>
        <c:scaling>
          <c:orientation val="minMax"/>
        </c:scaling>
        <c:delete val="0"/>
        <c:axPos val="b"/>
        <c:majorGridlines/>
        <c:title>
          <c:tx>
            <c:rich>
              <a:bodyPr/>
              <a:lstStyle/>
              <a:p>
                <a:pPr>
                  <a:defRPr/>
                </a:pPr>
                <a:r>
                  <a:rPr lang="en-US"/>
                  <a:t>Acres</a:t>
                </a:r>
              </a:p>
            </c:rich>
          </c:tx>
          <c:layout/>
          <c:overlay val="0"/>
        </c:title>
        <c:numFmt formatCode="#,##0" sourceLinked="0"/>
        <c:majorTickMark val="out"/>
        <c:minorTickMark val="none"/>
        <c:tickLblPos val="nextTo"/>
        <c:crossAx val="178445696"/>
        <c:crosses val="autoZero"/>
        <c:crossBetween val="between"/>
      </c:valAx>
      <c:catAx>
        <c:axId val="178445696"/>
        <c:scaling>
          <c:orientation val="minMax"/>
        </c:scaling>
        <c:delete val="1"/>
        <c:axPos val="l"/>
        <c:majorTickMark val="out"/>
        <c:minorTickMark val="none"/>
        <c:tickLblPos val="none"/>
        <c:crossAx val="178443776"/>
        <c:crosses val="autoZero"/>
        <c:auto val="1"/>
        <c:lblAlgn val="ctr"/>
        <c:lblOffset val="100"/>
        <c:noMultiLvlLbl val="0"/>
      </c:catAx>
    </c:plotArea>
    <c:legend>
      <c:legendPos val="r"/>
      <c:layout/>
      <c:overlay val="0"/>
      <c:txPr>
        <a:bodyPr/>
        <a:lstStyle/>
        <a:p>
          <a:pPr>
            <a:defRPr sz="12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61462874547975E-2"/>
          <c:y val="0.18292682926829271"/>
          <c:w val="0.537753285219563"/>
          <c:h val="0.7418699186991895"/>
        </c:manualLayout>
      </c:layout>
      <c:pieChart>
        <c:varyColors val="1"/>
        <c:ser>
          <c:idx val="0"/>
          <c:order val="0"/>
          <c:cat>
            <c:strRef>
              <c:f>'Table 18- NLCD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18- NLCD Charts'!$B$5:$P$5</c:f>
              <c:numCache>
                <c:formatCode>0.00</c:formatCode>
                <c:ptCount val="15"/>
                <c:pt idx="0">
                  <c:v>2427.6583619999997</c:v>
                </c:pt>
                <c:pt idx="1">
                  <c:v>9517.5950219999995</c:v>
                </c:pt>
                <c:pt idx="2">
                  <c:v>62748.163386000007</c:v>
                </c:pt>
                <c:pt idx="3">
                  <c:v>92018.615503499983</c:v>
                </c:pt>
                <c:pt idx="4">
                  <c:v>48347.22993300001</c:v>
                </c:pt>
                <c:pt idx="5">
                  <c:v>127.209654</c:v>
                </c:pt>
                <c:pt idx="6">
                  <c:v>544.19934149999995</c:v>
                </c:pt>
                <c:pt idx="7">
                  <c:v>58.489753500000006</c:v>
                </c:pt>
                <c:pt idx="8">
                  <c:v>163.45995749999997</c:v>
                </c:pt>
                <c:pt idx="9">
                  <c:v>39.808615500000002</c:v>
                </c:pt>
                <c:pt idx="10">
                  <c:v>199.710261</c:v>
                </c:pt>
                <c:pt idx="11">
                  <c:v>56.043414000000006</c:v>
                </c:pt>
                <c:pt idx="12">
                  <c:v>30.245652</c:v>
                </c:pt>
                <c:pt idx="13">
                  <c:v>1634.8219694999998</c:v>
                </c:pt>
                <c:pt idx="14">
                  <c:v>131.43514949999999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659353996935359"/>
          <c:y val="1.0276226484905239E-2"/>
          <c:w val="0.42103060234400402"/>
          <c:h val="0.94668562905407783"/>
        </c:manualLayout>
      </c:layout>
      <c:overlay val="0"/>
      <c:txPr>
        <a:bodyPr/>
        <a:lstStyle/>
        <a:p>
          <a:pPr>
            <a:defRPr sz="1200"/>
          </a:pPr>
          <a:endParaRPr lang="en-US"/>
        </a:p>
      </c:txPr>
    </c:legend>
    <c:plotVisOnly val="1"/>
    <c:dispBlanksAs val="zero"/>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2000" b="1" i="0" baseline="0">
                <a:effectLst/>
              </a:rPr>
              <a:t>Percentages of land uses for  NLCD 2006</a:t>
            </a:r>
            <a:endParaRPr lang="en-US" sz="2000">
              <a:effectLst/>
            </a:endParaRPr>
          </a:p>
        </c:rich>
      </c:tx>
      <c:layout>
        <c:manualLayout>
          <c:xMode val="edge"/>
          <c:yMode val="edge"/>
          <c:x val="1.7503267346950471E-2"/>
          <c:y val="3.8647351395717143E-2"/>
        </c:manualLayout>
      </c:layout>
      <c:overlay val="0"/>
    </c:title>
    <c:autoTitleDeleted val="0"/>
    <c:plotArea>
      <c:layout>
        <c:manualLayout>
          <c:layoutTarget val="inner"/>
          <c:xMode val="edge"/>
          <c:yMode val="edge"/>
          <c:x val="6.345851062388648E-2"/>
          <c:y val="0.24668705402650359"/>
          <c:w val="0.48213671587030332"/>
          <c:h val="0.70846075433231359"/>
        </c:manualLayout>
      </c:layout>
      <c:pieChart>
        <c:varyColors val="1"/>
        <c:ser>
          <c:idx val="0"/>
          <c:order val="0"/>
          <c:cat>
            <c:strRef>
              <c:f>'Table 18- NLCD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18- NLCD Charts'!$B$6:$P$6</c:f>
              <c:numCache>
                <c:formatCode>0.00</c:formatCode>
                <c:ptCount val="15"/>
                <c:pt idx="0">
                  <c:v>2337.5885895000001</c:v>
                </c:pt>
                <c:pt idx="1">
                  <c:v>9521.1533340000005</c:v>
                </c:pt>
                <c:pt idx="2">
                  <c:v>62753.945642999999</c:v>
                </c:pt>
                <c:pt idx="3">
                  <c:v>92022.396209999977</c:v>
                </c:pt>
                <c:pt idx="4">
                  <c:v>48355.680924000015</c:v>
                </c:pt>
                <c:pt idx="5">
                  <c:v>208.38364650000003</c:v>
                </c:pt>
                <c:pt idx="6">
                  <c:v>541.08581849999996</c:v>
                </c:pt>
                <c:pt idx="7">
                  <c:v>58.489753500000006</c:v>
                </c:pt>
                <c:pt idx="8">
                  <c:v>147.00276449999998</c:v>
                </c:pt>
                <c:pt idx="9">
                  <c:v>39.808615500000002</c:v>
                </c:pt>
                <c:pt idx="10">
                  <c:v>218.83618799999999</c:v>
                </c:pt>
                <c:pt idx="11">
                  <c:v>56.043414000000006</c:v>
                </c:pt>
                <c:pt idx="12">
                  <c:v>30.245652</c:v>
                </c:pt>
                <c:pt idx="13">
                  <c:v>1575.2202434999999</c:v>
                </c:pt>
                <c:pt idx="14">
                  <c:v>178.80517800000001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0551080101264878"/>
          <c:y val="3.2911103503366429E-2"/>
          <c:w val="0.46764139885344552"/>
          <c:h val="0.95466630903013372"/>
        </c:manualLayout>
      </c:layout>
      <c:overlay val="0"/>
      <c:txPr>
        <a:bodyPr/>
        <a:lstStyle/>
        <a:p>
          <a:pPr>
            <a:defRPr sz="1200"/>
          </a:pPr>
          <a:endParaRPr lang="en-US"/>
        </a:p>
      </c:txPr>
    </c:legend>
    <c:plotVisOnly val="1"/>
    <c:dispBlanksAs val="zero"/>
    <c:showDLblsOverMax val="0"/>
  </c:chart>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5851062388648E-2"/>
          <c:y val="0.24668705402650359"/>
          <c:w val="0.48213671587030332"/>
          <c:h val="0.70846075433231359"/>
        </c:manualLayout>
      </c:layout>
      <c:pieChart>
        <c:varyColors val="1"/>
        <c:ser>
          <c:idx val="0"/>
          <c:order val="0"/>
          <c:cat>
            <c:strRef>
              <c:f>'Table 18- NLCD Charts'!$B$3:$P$3</c:f>
              <c:strCache>
                <c:ptCount val="15"/>
                <c:pt idx="0">
                  <c:v>Open Water</c:v>
                </c:pt>
                <c:pt idx="1">
                  <c:v>Developed,
Open Space</c:v>
                </c:pt>
                <c:pt idx="2">
                  <c:v>Developed,
Low Intensity</c:v>
                </c:pt>
                <c:pt idx="3">
                  <c:v>Developed,
Medium intensity</c:v>
                </c:pt>
                <c:pt idx="4">
                  <c:v>Developed,
High Intensity</c:v>
                </c:pt>
                <c:pt idx="5">
                  <c:v>Barren Land
(Rock/Sand/
Clay)</c:v>
                </c:pt>
                <c:pt idx="6">
                  <c:v>Deciduous
Forest</c:v>
                </c:pt>
                <c:pt idx="7">
                  <c:v>Evergreen
Forest</c:v>
                </c:pt>
                <c:pt idx="8">
                  <c:v>Mixed
Forest</c:v>
                </c:pt>
                <c:pt idx="9">
                  <c:v>Shrub/
Scrub</c:v>
                </c:pt>
                <c:pt idx="10">
                  <c:v>Grassland/
Herbaceous</c:v>
                </c:pt>
                <c:pt idx="11">
                  <c:v>Pasture/
Hay</c:v>
                </c:pt>
                <c:pt idx="12">
                  <c:v>Cultivated
Crops</c:v>
                </c:pt>
                <c:pt idx="13">
                  <c:v>Woody
Wetlands</c:v>
                </c:pt>
                <c:pt idx="14">
                  <c:v>Emergent
Herbaceous
Wetlands</c:v>
                </c:pt>
              </c:strCache>
            </c:strRef>
          </c:cat>
          <c:val>
            <c:numRef>
              <c:f>'Table 18- NLCD Charts'!$B$7:$P$7</c:f>
              <c:numCache>
                <c:formatCode>0.00</c:formatCode>
                <c:ptCount val="15"/>
                <c:pt idx="0">
                  <c:v>2175.6853934999999</c:v>
                </c:pt>
                <c:pt idx="1">
                  <c:v>7973.7324030000009</c:v>
                </c:pt>
                <c:pt idx="2">
                  <c:v>59630.414890500011</c:v>
                </c:pt>
                <c:pt idx="3">
                  <c:v>93758.852465999968</c:v>
                </c:pt>
                <c:pt idx="4">
                  <c:v>49852.395909000021</c:v>
                </c:pt>
                <c:pt idx="5">
                  <c:v>714.55352850000008</c:v>
                </c:pt>
                <c:pt idx="6">
                  <c:v>607.13698499999998</c:v>
                </c:pt>
                <c:pt idx="7">
                  <c:v>57.600175500000006</c:v>
                </c:pt>
                <c:pt idx="8">
                  <c:v>166.12869149999995</c:v>
                </c:pt>
                <c:pt idx="9">
                  <c:v>28.688890499999999</c:v>
                </c:pt>
                <c:pt idx="10">
                  <c:v>613.14163649999966</c:v>
                </c:pt>
                <c:pt idx="11">
                  <c:v>570.66428700000006</c:v>
                </c:pt>
                <c:pt idx="12">
                  <c:v>14.233248000000001</c:v>
                </c:pt>
                <c:pt idx="13">
                  <c:v>1559.4302340000002</c:v>
                </c:pt>
                <c:pt idx="14">
                  <c:v>322.02723600000002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1069015847293942"/>
          <c:y val="8.0663847598147608E-3"/>
          <c:w val="0.47191284583333981"/>
          <c:h val="0.95466630903013372"/>
        </c:manualLayout>
      </c:layout>
      <c:overlay val="0"/>
      <c:txPr>
        <a:bodyPr/>
        <a:lstStyle/>
        <a:p>
          <a:pPr>
            <a:defRPr sz="1200"/>
          </a:pPr>
          <a:endParaRPr lang="en-US"/>
        </a:p>
      </c:txPr>
    </c:legend>
    <c:plotVisOnly val="1"/>
    <c:dispBlanksAs val="zero"/>
    <c:showDLblsOverMax val="0"/>
  </c:chart>
  <c:printSettings>
    <c:headerFooter/>
    <c:pageMargins b="0.75000000000000111" l="0.70000000000000062" r="0.70000000000000062" t="0.750000000000001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17</xdr:col>
      <xdr:colOff>600075</xdr:colOff>
      <xdr:row>27</xdr:row>
      <xdr:rowOff>0</xdr:rowOff>
    </xdr:from>
    <xdr:to>
      <xdr:col>24</xdr:col>
      <xdr:colOff>9525</xdr:colOff>
      <xdr:row>41</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11</xdr:row>
      <xdr:rowOff>0</xdr:rowOff>
    </xdr:from>
    <xdr:to>
      <xdr:col>24</xdr:col>
      <xdr:colOff>0</xdr:colOff>
      <xdr:row>25</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9525</xdr:colOff>
      <xdr:row>43</xdr:row>
      <xdr:rowOff>9525</xdr:rowOff>
    </xdr:from>
    <xdr:to>
      <xdr:col>24</xdr:col>
      <xdr:colOff>9525</xdr:colOff>
      <xdr:row>57</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0.01067</cdr:x>
      <cdr:y>0.02989</cdr:y>
    </cdr:from>
    <cdr:to>
      <cdr:x>0.50321</cdr:x>
      <cdr:y>0.20415</cdr:y>
    </cdr:to>
    <cdr:sp macro="" textlink="">
      <cdr:nvSpPr>
        <cdr:cNvPr id="4" name="TextBox 1"/>
        <cdr:cNvSpPr txBox="1"/>
      </cdr:nvSpPr>
      <cdr:spPr>
        <a:xfrm xmlns:a="http://schemas.openxmlformats.org/drawingml/2006/main">
          <a:off x="73213" y="129241"/>
          <a:ext cx="3379949" cy="753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sz="1400" b="1" i="0" baseline="0">
              <a:effectLst/>
              <a:latin typeface="+mn-lt"/>
              <a:ea typeface="+mn-ea"/>
              <a:cs typeface="+mn-cs"/>
            </a:rPr>
            <a:t>Number of SCAs that the specified land-uses has differences in acreage between 1992 &amp; 2001</a:t>
          </a:r>
          <a:endParaRPr lang="en-US" sz="1400">
            <a:effectLst/>
          </a:endParaRPr>
        </a:p>
        <a:p xmlns:a="http://schemas.openxmlformats.org/drawingml/2006/main">
          <a:endParaRPr lang="en-US" sz="3600" b="1"/>
        </a:p>
      </cdr:txBody>
    </cdr:sp>
  </cdr:relSizeAnchor>
</c:userShapes>
</file>

<file path=xl/drawings/drawing11.xml><?xml version="1.0" encoding="utf-8"?>
<c:userShapes xmlns:c="http://schemas.openxmlformats.org/drawingml/2006/chart">
  <cdr:relSizeAnchor xmlns:cdr="http://schemas.openxmlformats.org/drawingml/2006/chartDrawing">
    <cdr:from>
      <cdr:x>0.00768</cdr:x>
      <cdr:y>0.01175</cdr:y>
    </cdr:from>
    <cdr:to>
      <cdr:x>0.51885</cdr:x>
      <cdr:y>0.18601</cdr:y>
    </cdr:to>
    <cdr:sp macro="" textlink="">
      <cdr:nvSpPr>
        <cdr:cNvPr id="4" name="TextBox 1"/>
        <cdr:cNvSpPr txBox="1"/>
      </cdr:nvSpPr>
      <cdr:spPr>
        <a:xfrm xmlns:a="http://schemas.openxmlformats.org/drawingml/2006/main">
          <a:off x="50800" y="50800"/>
          <a:ext cx="3379949" cy="753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sz="1400" b="1" i="0" baseline="0">
              <a:effectLst/>
              <a:latin typeface="+mn-lt"/>
              <a:ea typeface="+mn-ea"/>
              <a:cs typeface="+mn-cs"/>
            </a:rPr>
            <a:t>Number of SCAs that the specified land-uses has differences in acreage between 1992 &amp; 2011</a:t>
          </a:r>
          <a:endParaRPr lang="en-US" sz="1400">
            <a:effectLst/>
          </a:endParaRPr>
        </a:p>
        <a:p xmlns:a="http://schemas.openxmlformats.org/drawingml/2006/main">
          <a:endParaRPr lang="en-US" sz="3600" b="1"/>
        </a:p>
      </cdr:txBody>
    </cdr:sp>
  </cdr:relSizeAnchor>
</c:userShapes>
</file>

<file path=xl/drawings/drawing2.xml><?xml version="1.0" encoding="utf-8"?>
<xdr:wsDr xmlns:xdr="http://schemas.openxmlformats.org/drawingml/2006/spreadsheetDrawing" xmlns:a="http://schemas.openxmlformats.org/drawingml/2006/main">
  <xdr:twoCellAnchor>
    <xdr:from>
      <xdr:col>17</xdr:col>
      <xdr:colOff>600075</xdr:colOff>
      <xdr:row>27</xdr:row>
      <xdr:rowOff>0</xdr:rowOff>
    </xdr:from>
    <xdr:to>
      <xdr:col>24</xdr:col>
      <xdr:colOff>9525</xdr:colOff>
      <xdr:row>41</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11</xdr:row>
      <xdr:rowOff>0</xdr:rowOff>
    </xdr:from>
    <xdr:to>
      <xdr:col>24</xdr:col>
      <xdr:colOff>0</xdr:colOff>
      <xdr:row>25</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9525</xdr:colOff>
      <xdr:row>43</xdr:row>
      <xdr:rowOff>9525</xdr:rowOff>
    </xdr:from>
    <xdr:to>
      <xdr:col>24</xdr:col>
      <xdr:colOff>9525</xdr:colOff>
      <xdr:row>57</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28574</xdr:colOff>
      <xdr:row>55</xdr:row>
      <xdr:rowOff>4082</xdr:rowOff>
    </xdr:from>
    <xdr:to>
      <xdr:col>20</xdr:col>
      <xdr:colOff>898071</xdr:colOff>
      <xdr:row>77</xdr:row>
      <xdr:rowOff>137432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78</xdr:row>
      <xdr:rowOff>57150</xdr:rowOff>
    </xdr:from>
    <xdr:to>
      <xdr:col>9</xdr:col>
      <xdr:colOff>1034143</xdr:colOff>
      <xdr:row>102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10884</xdr:colOff>
      <xdr:row>78</xdr:row>
      <xdr:rowOff>47625</xdr:rowOff>
    </xdr:from>
    <xdr:to>
      <xdr:col>20</xdr:col>
      <xdr:colOff>911679</xdr:colOff>
      <xdr:row>102</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55</xdr:row>
      <xdr:rowOff>9525</xdr:rowOff>
    </xdr:from>
    <xdr:to>
      <xdr:col>9</xdr:col>
      <xdr:colOff>1034143</xdr:colOff>
      <xdr:row>77</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600075</xdr:colOff>
      <xdr:row>19</xdr:row>
      <xdr:rowOff>0</xdr:rowOff>
    </xdr:from>
    <xdr:to>
      <xdr:col>5</xdr:col>
      <xdr:colOff>457200</xdr:colOff>
      <xdr:row>35</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581025</xdr:colOff>
      <xdr:row>19</xdr:row>
      <xdr:rowOff>0</xdr:rowOff>
    </xdr:from>
    <xdr:to>
      <xdr:col>10</xdr:col>
      <xdr:colOff>152400</xdr:colOff>
      <xdr:row>35</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600075</xdr:colOff>
      <xdr:row>36</xdr:row>
      <xdr:rowOff>66675</xdr:rowOff>
    </xdr:from>
    <xdr:to>
      <xdr:col>5</xdr:col>
      <xdr:colOff>466725</xdr:colOff>
      <xdr:row>53</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590550</xdr:colOff>
      <xdr:row>36</xdr:row>
      <xdr:rowOff>66675</xdr:rowOff>
    </xdr:from>
    <xdr:to>
      <xdr:col>10</xdr:col>
      <xdr:colOff>161925</xdr:colOff>
      <xdr:row>53</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0.01326</cdr:x>
      <cdr:y>0.02886</cdr:y>
    </cdr:from>
    <cdr:to>
      <cdr:x>0.53254</cdr:x>
      <cdr:y>0.22184</cdr:y>
    </cdr:to>
    <cdr:sp macro="" textlink="">
      <cdr:nvSpPr>
        <cdr:cNvPr id="3" name="TextBox 1"/>
        <cdr:cNvSpPr txBox="1"/>
      </cdr:nvSpPr>
      <cdr:spPr>
        <a:xfrm xmlns:a="http://schemas.openxmlformats.org/drawingml/2006/main">
          <a:off x="87618" y="124814"/>
          <a:ext cx="3431189" cy="834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effectLst/>
            </a:rPr>
            <a:t>Percentages</a:t>
          </a:r>
          <a:r>
            <a:rPr lang="en-US" sz="2000" b="1" baseline="0">
              <a:effectLst/>
            </a:rPr>
            <a:t> of land uses for NLCD </a:t>
          </a:r>
          <a:r>
            <a:rPr lang="en-US" sz="2000" b="1"/>
            <a:t>2001</a:t>
          </a:r>
        </a:p>
      </cdr:txBody>
    </cdr:sp>
  </cdr:relSizeAnchor>
</c:userShapes>
</file>

<file path=xl/drawings/drawing5.xml><?xml version="1.0" encoding="utf-8"?>
<c:userShapes xmlns:c="http://schemas.openxmlformats.org/drawingml/2006/chart">
  <cdr:relSizeAnchor xmlns:cdr="http://schemas.openxmlformats.org/drawingml/2006/chartDrawing">
    <cdr:from>
      <cdr:x>0.01977</cdr:x>
      <cdr:y>0.02905</cdr:y>
    </cdr:from>
    <cdr:to>
      <cdr:x>0.52957</cdr:x>
      <cdr:y>0.2375</cdr:y>
    </cdr:to>
    <cdr:sp macro="" textlink="">
      <cdr:nvSpPr>
        <cdr:cNvPr id="2" name="TextBox 1"/>
        <cdr:cNvSpPr txBox="1"/>
      </cdr:nvSpPr>
      <cdr:spPr>
        <a:xfrm xmlns:a="http://schemas.openxmlformats.org/drawingml/2006/main">
          <a:off x="131008" y="133646"/>
          <a:ext cx="3378273" cy="959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Percentages of</a:t>
          </a:r>
          <a:r>
            <a:rPr lang="en-US" sz="2000" b="1" baseline="0"/>
            <a:t> land uses for NLCD </a:t>
          </a:r>
          <a:r>
            <a:rPr lang="en-US" sz="2000" b="1"/>
            <a:t>2011</a:t>
          </a:r>
        </a:p>
      </cdr:txBody>
    </cdr:sp>
  </cdr:relSizeAnchor>
</c:userShapes>
</file>

<file path=xl/drawings/drawing6.xml><?xml version="1.0" encoding="utf-8"?>
<c:userShapes xmlns:c="http://schemas.openxmlformats.org/drawingml/2006/chart">
  <cdr:relSizeAnchor xmlns:cdr="http://schemas.openxmlformats.org/drawingml/2006/chartDrawing">
    <cdr:from>
      <cdr:x>0.01326</cdr:x>
      <cdr:y>0.03201</cdr:y>
    </cdr:from>
    <cdr:to>
      <cdr:x>0.53066</cdr:x>
      <cdr:y>0.2006</cdr:y>
    </cdr:to>
    <cdr:sp macro="" textlink="">
      <cdr:nvSpPr>
        <cdr:cNvPr id="2" name="TextBox 1"/>
        <cdr:cNvSpPr txBox="1"/>
      </cdr:nvSpPr>
      <cdr:spPr>
        <a:xfrm xmlns:a="http://schemas.openxmlformats.org/drawingml/2006/main">
          <a:off x="87671" y="138422"/>
          <a:ext cx="3420930" cy="7290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effectLst/>
            </a:rPr>
            <a:t>Percentages</a:t>
          </a:r>
          <a:r>
            <a:rPr lang="en-US" sz="2000" b="1" baseline="0">
              <a:effectLst/>
            </a:rPr>
            <a:t> of land uses for NLCD </a:t>
          </a:r>
          <a:r>
            <a:rPr lang="en-US" sz="2000" b="1"/>
            <a:t>1992</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57150</xdr:colOff>
      <xdr:row>71</xdr:row>
      <xdr:rowOff>19050</xdr:rowOff>
    </xdr:from>
    <xdr:to>
      <xdr:col>16</xdr:col>
      <xdr:colOff>200025</xdr:colOff>
      <xdr:row>93</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71</xdr:row>
      <xdr:rowOff>19050</xdr:rowOff>
    </xdr:from>
    <xdr:to>
      <xdr:col>7</xdr:col>
      <xdr:colOff>923925</xdr:colOff>
      <xdr:row>93</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94</xdr:row>
      <xdr:rowOff>57150</xdr:rowOff>
    </xdr:from>
    <xdr:to>
      <xdr:col>7</xdr:col>
      <xdr:colOff>914400</xdr:colOff>
      <xdr:row>117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66675</xdr:colOff>
      <xdr:row>94</xdr:row>
      <xdr:rowOff>47625</xdr:rowOff>
    </xdr:from>
    <xdr:to>
      <xdr:col>16</xdr:col>
      <xdr:colOff>228600</xdr:colOff>
      <xdr:row>116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38100</xdr:rowOff>
    </xdr:from>
    <xdr:to>
      <xdr:col>5</xdr:col>
      <xdr:colOff>742950</xdr:colOff>
      <xdr:row>23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828675</xdr:colOff>
      <xdr:row>9</xdr:row>
      <xdr:rowOff>38100</xdr:rowOff>
    </xdr:from>
    <xdr:to>
      <xdr:col>10</xdr:col>
      <xdr:colOff>790575</xdr:colOff>
      <xdr:row>23</xdr:row>
      <xdr:rowOff>114300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24</xdr:row>
      <xdr:rowOff>0</xdr:rowOff>
    </xdr:from>
    <xdr:to>
      <xdr:col>5</xdr:col>
      <xdr:colOff>762000</xdr:colOff>
      <xdr:row>38</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838200</xdr:colOff>
      <xdr:row>24</xdr:row>
      <xdr:rowOff>9525</xdr:rowOff>
    </xdr:from>
    <xdr:to>
      <xdr:col>10</xdr:col>
      <xdr:colOff>809625</xdr:colOff>
      <xdr:row>38</xdr:row>
      <xdr:rowOff>85725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876300</xdr:colOff>
      <xdr:row>39</xdr:row>
      <xdr:rowOff>152400</xdr:rowOff>
    </xdr:from>
    <xdr:to>
      <xdr:col>6</xdr:col>
      <xdr:colOff>133350</xdr:colOff>
      <xdr:row>54</xdr:row>
      <xdr:rowOff>38100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219075</xdr:colOff>
      <xdr:row>39</xdr:row>
      <xdr:rowOff>152400</xdr:rowOff>
    </xdr:from>
    <xdr:to>
      <xdr:col>12</xdr:col>
      <xdr:colOff>133350</xdr:colOff>
      <xdr:row>54</xdr:row>
      <xdr:rowOff>38100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54</xdr:row>
      <xdr:rowOff>114300</xdr:rowOff>
    </xdr:from>
    <xdr:to>
      <xdr:col>6</xdr:col>
      <xdr:colOff>152400</xdr:colOff>
      <xdr:row>69</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238125</xdr:colOff>
      <xdr:row>54</xdr:row>
      <xdr:rowOff>123825</xdr:rowOff>
    </xdr:from>
    <xdr:to>
      <xdr:col>12</xdr:col>
      <xdr:colOff>142875</xdr:colOff>
      <xdr:row>69</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0.00772</cdr:x>
      <cdr:y>0.01175</cdr:y>
    </cdr:from>
    <cdr:to>
      <cdr:x>0.52142</cdr:x>
      <cdr:y>0.18601</cdr:y>
    </cdr:to>
    <cdr:sp macro="" textlink="">
      <cdr:nvSpPr>
        <cdr:cNvPr id="4" name="TextBox 1"/>
        <cdr:cNvSpPr txBox="1"/>
      </cdr:nvSpPr>
      <cdr:spPr>
        <a:xfrm xmlns:a="http://schemas.openxmlformats.org/drawingml/2006/main">
          <a:off x="50800" y="50800"/>
          <a:ext cx="3379949" cy="753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sz="1400" b="1" i="0" baseline="0">
              <a:effectLst/>
              <a:latin typeface="+mn-lt"/>
              <a:ea typeface="+mn-ea"/>
              <a:cs typeface="+mn-cs"/>
            </a:rPr>
            <a:t>Number of SCAs that the specified land-uses has differences in acreage between 2006 &amp; 20011</a:t>
          </a:r>
          <a:endParaRPr lang="en-US" sz="1400" b="1"/>
        </a:p>
      </cdr:txBody>
    </cdr:sp>
  </cdr:relSizeAnchor>
</c:userShapes>
</file>

<file path=xl/drawings/drawing9.xml><?xml version="1.0" encoding="utf-8"?>
<c:userShapes xmlns:c="http://schemas.openxmlformats.org/drawingml/2006/chart">
  <cdr:relSizeAnchor xmlns:cdr="http://schemas.openxmlformats.org/drawingml/2006/chartDrawing">
    <cdr:from>
      <cdr:x>0.01326</cdr:x>
      <cdr:y>0.03201</cdr:y>
    </cdr:from>
    <cdr:to>
      <cdr:x>0.21215</cdr:x>
      <cdr:y>0.10823</cdr:y>
    </cdr:to>
    <cdr:sp macro="" textlink="">
      <cdr:nvSpPr>
        <cdr:cNvPr id="2" name="TextBox 1"/>
        <cdr:cNvSpPr txBox="1"/>
      </cdr:nvSpPr>
      <cdr:spPr>
        <a:xfrm xmlns:a="http://schemas.openxmlformats.org/drawingml/2006/main">
          <a:off x="114300" y="200025"/>
          <a:ext cx="171450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2000" b="1"/>
        </a:p>
      </cdr:txBody>
    </cdr:sp>
  </cdr:relSizeAnchor>
  <cdr:relSizeAnchor xmlns:cdr="http://schemas.openxmlformats.org/drawingml/2006/chartDrawing">
    <cdr:from>
      <cdr:x>0.02632</cdr:x>
      <cdr:y>0.01646</cdr:y>
    </cdr:from>
    <cdr:to>
      <cdr:x>0.51887</cdr:x>
      <cdr:y>0.19072</cdr:y>
    </cdr:to>
    <cdr:sp macro="" textlink="">
      <cdr:nvSpPr>
        <cdr:cNvPr id="3" name="TextBox 1"/>
        <cdr:cNvSpPr txBox="1"/>
      </cdr:nvSpPr>
      <cdr:spPr>
        <a:xfrm xmlns:a="http://schemas.openxmlformats.org/drawingml/2006/main">
          <a:off x="180639" y="71186"/>
          <a:ext cx="3379949" cy="753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Number of SCAs that the specified land-uses has differences in acreage between 2001 &amp; 2006</a:t>
          </a:r>
          <a:endParaRPr lang="en-US" sz="1400">
            <a:effectLst/>
          </a:endParaRPr>
        </a:p>
        <a:p xmlns:a="http://schemas.openxmlformats.org/drawingml/2006/main">
          <a:endParaRPr lang="en-US" sz="3600" b="1"/>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abSelected="1" workbookViewId="0">
      <selection activeCell="A2" sqref="A2"/>
    </sheetView>
  </sheetViews>
  <sheetFormatPr defaultRowHeight="15" x14ac:dyDescent="0.25"/>
  <cols>
    <col min="1" max="1" width="15.7109375" customWidth="1"/>
    <col min="2" max="2" width="29.140625" style="26" customWidth="1"/>
    <col min="3" max="3" width="12.5703125" customWidth="1"/>
    <col min="16" max="16" width="9.42578125" bestFit="1" customWidth="1"/>
  </cols>
  <sheetData>
    <row r="1" spans="1:22" s="49" customFormat="1" x14ac:dyDescent="0.25">
      <c r="A1" s="77"/>
      <c r="B1" s="77"/>
      <c r="C1" s="77"/>
      <c r="D1" s="77"/>
      <c r="E1" s="77"/>
      <c r="F1" s="77"/>
      <c r="G1" s="77"/>
      <c r="H1" s="77"/>
      <c r="I1" s="77"/>
      <c r="J1" s="77"/>
      <c r="K1" s="77"/>
      <c r="L1" s="77"/>
      <c r="M1" s="77"/>
      <c r="N1" s="77"/>
      <c r="O1" s="77"/>
      <c r="P1" s="77"/>
      <c r="Q1" s="77"/>
      <c r="R1" s="77"/>
      <c r="S1" s="77"/>
      <c r="T1" s="77"/>
      <c r="U1" s="77"/>
      <c r="V1" s="77"/>
    </row>
    <row r="2" spans="1:22" s="49" customFormat="1" x14ac:dyDescent="0.25">
      <c r="A2" s="75" t="s">
        <v>503</v>
      </c>
      <c r="B2" s="77"/>
      <c r="C2" s="77"/>
      <c r="D2" s="77"/>
      <c r="E2" s="77"/>
      <c r="F2" s="77"/>
      <c r="G2" s="77"/>
      <c r="H2" s="77"/>
      <c r="I2" s="77"/>
      <c r="J2" s="77"/>
      <c r="K2" s="77"/>
      <c r="L2" s="77"/>
      <c r="M2" s="77"/>
      <c r="N2" s="77"/>
      <c r="O2" s="77"/>
      <c r="P2" s="77"/>
      <c r="Q2" s="77"/>
      <c r="R2" s="77"/>
      <c r="S2" s="77"/>
      <c r="T2" s="77"/>
      <c r="U2" s="77"/>
      <c r="V2" s="77"/>
    </row>
    <row r="3" spans="1:22" s="49" customFormat="1" x14ac:dyDescent="0.25">
      <c r="A3" s="75" t="s">
        <v>0</v>
      </c>
      <c r="B3" s="77"/>
      <c r="C3" s="77"/>
      <c r="D3" s="77"/>
      <c r="E3" s="77"/>
      <c r="F3" s="77"/>
      <c r="G3" s="77"/>
      <c r="H3" s="77"/>
      <c r="I3" s="77"/>
      <c r="J3" s="77"/>
      <c r="K3" s="77"/>
      <c r="L3" s="77"/>
      <c r="M3" s="77"/>
      <c r="N3" s="77"/>
      <c r="O3" s="77"/>
      <c r="P3" s="77"/>
      <c r="Q3" s="77"/>
      <c r="R3" s="77"/>
      <c r="S3" s="77"/>
      <c r="T3" s="77"/>
      <c r="U3" s="77"/>
      <c r="V3" s="77"/>
    </row>
    <row r="4" spans="1:22" s="49" customFormat="1" x14ac:dyDescent="0.25">
      <c r="A4" s="77"/>
      <c r="B4" s="77"/>
      <c r="C4" s="77"/>
      <c r="D4" s="77"/>
      <c r="E4" s="77"/>
      <c r="F4" s="77"/>
      <c r="G4" s="77"/>
      <c r="H4" s="77"/>
      <c r="I4" s="77"/>
      <c r="J4" s="77"/>
      <c r="K4" s="77"/>
      <c r="L4" s="77"/>
      <c r="M4" s="77"/>
      <c r="N4" s="77"/>
      <c r="O4" s="77"/>
      <c r="P4" s="77"/>
      <c r="Q4" s="77"/>
      <c r="R4" s="77"/>
      <c r="S4" s="77"/>
      <c r="T4" s="77"/>
      <c r="U4" s="77"/>
      <c r="V4" s="77"/>
    </row>
    <row r="5" spans="1:22" ht="15.75" x14ac:dyDescent="0.25">
      <c r="A5" s="51" t="s">
        <v>1</v>
      </c>
      <c r="B5" s="77"/>
      <c r="C5" s="77"/>
      <c r="D5" s="77"/>
      <c r="E5" s="77"/>
      <c r="F5" s="77"/>
      <c r="G5" s="77"/>
      <c r="H5" s="77"/>
      <c r="I5" s="77"/>
      <c r="J5" s="77"/>
      <c r="K5" s="77"/>
      <c r="L5" s="77"/>
      <c r="M5" s="77"/>
      <c r="N5" s="77"/>
      <c r="O5" s="77"/>
      <c r="P5" s="77"/>
      <c r="Q5" s="77"/>
      <c r="R5" s="77"/>
      <c r="S5" s="77"/>
      <c r="T5" s="77"/>
      <c r="U5" s="77"/>
      <c r="V5" s="34"/>
    </row>
    <row r="6" spans="1:22" ht="15.75" x14ac:dyDescent="0.25">
      <c r="A6" s="51" t="s">
        <v>2</v>
      </c>
      <c r="B6" s="77"/>
      <c r="C6" s="77"/>
      <c r="D6" s="77"/>
      <c r="E6" s="77"/>
      <c r="F6" s="77"/>
      <c r="G6" s="77"/>
      <c r="H6" s="77"/>
      <c r="I6" s="77"/>
      <c r="J6" s="77"/>
      <c r="K6" s="77"/>
      <c r="L6" s="77"/>
      <c r="M6" s="77"/>
      <c r="N6" s="77"/>
      <c r="O6" s="77"/>
      <c r="P6" s="77"/>
      <c r="Q6" s="77"/>
      <c r="R6" s="77"/>
      <c r="S6" s="77"/>
      <c r="T6" s="77"/>
      <c r="U6" s="77"/>
      <c r="V6" s="77"/>
    </row>
    <row r="7" spans="1:22" s="26" customFormat="1" ht="15.75" x14ac:dyDescent="0.25">
      <c r="A7" s="51"/>
      <c r="B7" s="77"/>
      <c r="C7" s="77"/>
      <c r="D7" s="35"/>
      <c r="E7" s="77"/>
      <c r="F7" s="77"/>
      <c r="G7" s="77"/>
      <c r="H7" s="77"/>
      <c r="I7" s="77"/>
      <c r="J7" s="77"/>
      <c r="K7" s="77"/>
      <c r="L7" s="77"/>
      <c r="M7" s="77"/>
      <c r="N7" s="77"/>
      <c r="O7" s="77"/>
      <c r="P7" s="77"/>
      <c r="Q7" s="77"/>
      <c r="R7" s="77"/>
      <c r="S7" s="77"/>
      <c r="T7" s="77"/>
      <c r="U7" s="77"/>
      <c r="V7" s="77"/>
    </row>
    <row r="8" spans="1:22" s="49" customFormat="1" ht="15.75" x14ac:dyDescent="0.25">
      <c r="A8" s="35"/>
      <c r="B8" s="36"/>
      <c r="C8" s="77"/>
      <c r="D8" s="35"/>
      <c r="E8" s="77"/>
      <c r="F8" s="77"/>
      <c r="G8" s="77"/>
      <c r="H8" s="77"/>
      <c r="I8" s="77"/>
      <c r="J8" s="77"/>
      <c r="K8" s="77"/>
      <c r="L8" s="77"/>
      <c r="M8" s="77"/>
      <c r="N8" s="77"/>
      <c r="O8" s="77"/>
      <c r="P8" s="77"/>
      <c r="Q8" s="77"/>
      <c r="R8" s="77"/>
      <c r="S8" s="77"/>
      <c r="T8" s="77"/>
      <c r="U8" s="77"/>
      <c r="V8" s="77"/>
    </row>
    <row r="9" spans="1:22" s="49" customFormat="1" ht="15.75" x14ac:dyDescent="0.25">
      <c r="A9" s="36" t="s">
        <v>3</v>
      </c>
      <c r="B9" s="36" t="s">
        <v>4</v>
      </c>
      <c r="C9" s="36" t="s">
        <v>5</v>
      </c>
      <c r="D9" s="35"/>
      <c r="E9" s="77"/>
      <c r="F9" s="77"/>
      <c r="G9" s="77"/>
      <c r="H9" s="77"/>
      <c r="I9" s="77"/>
      <c r="J9" s="77"/>
      <c r="K9" s="77"/>
      <c r="L9" s="77"/>
      <c r="M9" s="77"/>
      <c r="N9" s="77"/>
      <c r="O9" s="77"/>
      <c r="P9" s="77"/>
      <c r="Q9" s="77"/>
      <c r="R9" s="77"/>
      <c r="S9" s="77"/>
      <c r="T9" s="77"/>
      <c r="U9" s="77"/>
      <c r="V9" s="77"/>
    </row>
    <row r="10" spans="1:22" s="26" customFormat="1" x14ac:dyDescent="0.25">
      <c r="A10" s="50">
        <v>5</v>
      </c>
      <c r="B10" s="77" t="s">
        <v>6</v>
      </c>
      <c r="C10" s="77" t="s">
        <v>7</v>
      </c>
      <c r="D10" s="77"/>
      <c r="E10" s="77"/>
      <c r="F10" s="77"/>
      <c r="G10" s="77"/>
      <c r="H10" s="77"/>
      <c r="I10" s="77"/>
      <c r="J10" s="77"/>
      <c r="K10" s="77"/>
      <c r="L10" s="77"/>
      <c r="M10" s="77"/>
      <c r="N10" s="77"/>
      <c r="O10" s="77"/>
      <c r="P10" s="77"/>
      <c r="Q10" s="77"/>
      <c r="R10" s="77"/>
      <c r="S10" s="77"/>
      <c r="T10" s="77"/>
      <c r="U10" s="77"/>
      <c r="V10" s="77"/>
    </row>
    <row r="11" spans="1:22" s="26" customFormat="1" x14ac:dyDescent="0.25">
      <c r="A11" s="50">
        <v>6</v>
      </c>
      <c r="B11" s="77" t="s">
        <v>8</v>
      </c>
      <c r="C11" s="77" t="s">
        <v>9</v>
      </c>
      <c r="D11" s="77"/>
      <c r="E11" s="77"/>
      <c r="F11" s="77"/>
      <c r="G11" s="77"/>
      <c r="H11" s="77"/>
      <c r="I11" s="77"/>
      <c r="J11" s="77"/>
      <c r="K11" s="77"/>
      <c r="L11" s="77"/>
      <c r="M11" s="77"/>
      <c r="N11" s="77"/>
      <c r="O11" s="77"/>
      <c r="P11" s="77"/>
      <c r="Q11" s="77"/>
      <c r="R11" s="77"/>
      <c r="S11" s="77"/>
      <c r="T11" s="77"/>
      <c r="U11" s="77"/>
      <c r="V11" s="77"/>
    </row>
    <row r="12" spans="1:22" s="26" customFormat="1" x14ac:dyDescent="0.25">
      <c r="A12" s="50">
        <v>7</v>
      </c>
      <c r="B12" s="77" t="s">
        <v>10</v>
      </c>
      <c r="C12" s="77" t="s">
        <v>11</v>
      </c>
      <c r="D12" s="77"/>
      <c r="E12" s="77"/>
      <c r="F12" s="77"/>
      <c r="G12" s="77"/>
      <c r="H12" s="77"/>
      <c r="I12" s="77"/>
      <c r="J12" s="77"/>
      <c r="K12" s="77"/>
      <c r="L12" s="77"/>
      <c r="M12" s="77"/>
      <c r="N12" s="77"/>
      <c r="O12" s="77"/>
      <c r="P12" s="77"/>
      <c r="Q12" s="77"/>
      <c r="R12" s="77"/>
      <c r="S12" s="77"/>
      <c r="T12" s="77"/>
      <c r="U12" s="77"/>
      <c r="V12" s="77"/>
    </row>
    <row r="13" spans="1:22" x14ac:dyDescent="0.25">
      <c r="A13" s="50">
        <v>8</v>
      </c>
      <c r="B13" s="77" t="s">
        <v>12</v>
      </c>
      <c r="C13" s="77" t="s">
        <v>13</v>
      </c>
      <c r="D13" s="77"/>
      <c r="E13" s="77"/>
      <c r="F13" s="77"/>
      <c r="G13" s="77"/>
      <c r="H13" s="77"/>
      <c r="I13" s="77"/>
      <c r="J13" s="77"/>
      <c r="K13" s="77"/>
      <c r="L13" s="77"/>
      <c r="M13" s="77"/>
      <c r="N13" s="77"/>
      <c r="O13" s="77"/>
      <c r="P13" s="77"/>
      <c r="Q13" s="77"/>
      <c r="R13" s="77"/>
      <c r="S13" s="77"/>
      <c r="T13" s="77"/>
      <c r="U13" s="77"/>
      <c r="V13" s="77"/>
    </row>
    <row r="14" spans="1:22" x14ac:dyDescent="0.25">
      <c r="A14" s="50">
        <v>9</v>
      </c>
      <c r="B14" s="77" t="s">
        <v>14</v>
      </c>
      <c r="C14" s="77" t="s">
        <v>15</v>
      </c>
      <c r="D14" s="77"/>
      <c r="E14" s="77"/>
      <c r="F14" s="77"/>
      <c r="G14" s="77"/>
      <c r="H14" s="77"/>
      <c r="I14" s="77"/>
      <c r="J14" s="77"/>
      <c r="K14" s="77"/>
      <c r="L14" s="77"/>
      <c r="M14" s="77"/>
      <c r="N14" s="77"/>
      <c r="O14" s="77"/>
      <c r="P14" s="77"/>
      <c r="Q14" s="77"/>
      <c r="R14" s="77"/>
      <c r="S14" s="77"/>
      <c r="T14" s="77"/>
      <c r="U14" s="77"/>
      <c r="V14" s="77"/>
    </row>
    <row r="15" spans="1:22" x14ac:dyDescent="0.25">
      <c r="A15" s="50">
        <v>10</v>
      </c>
      <c r="B15" s="77" t="s">
        <v>16</v>
      </c>
      <c r="C15" s="77" t="s">
        <v>17</v>
      </c>
      <c r="D15" s="77"/>
      <c r="E15" s="77"/>
      <c r="F15" s="77"/>
      <c r="G15" s="77"/>
      <c r="H15" s="77"/>
      <c r="I15" s="77"/>
      <c r="J15" s="77"/>
      <c r="K15" s="77"/>
      <c r="L15" s="77"/>
      <c r="M15" s="77"/>
      <c r="N15" s="77"/>
      <c r="O15" s="77"/>
      <c r="P15" s="77"/>
      <c r="Q15" s="77"/>
      <c r="R15" s="77"/>
      <c r="S15" s="77"/>
      <c r="T15" s="77"/>
      <c r="U15" s="77"/>
      <c r="V15" s="77"/>
    </row>
    <row r="16" spans="1:22" x14ac:dyDescent="0.25">
      <c r="A16" s="50">
        <v>11</v>
      </c>
      <c r="B16" s="77" t="s">
        <v>18</v>
      </c>
      <c r="C16" s="77" t="s">
        <v>19</v>
      </c>
      <c r="D16" s="77"/>
      <c r="E16" s="77"/>
      <c r="F16" s="77"/>
      <c r="G16" s="77"/>
      <c r="H16" s="77"/>
      <c r="I16" s="77"/>
      <c r="J16" s="77"/>
      <c r="K16" s="77"/>
      <c r="L16" s="77"/>
      <c r="M16" s="77"/>
      <c r="N16" s="77"/>
      <c r="O16" s="77"/>
      <c r="P16" s="77"/>
      <c r="Q16" s="77"/>
      <c r="R16" s="77"/>
      <c r="S16" s="77"/>
      <c r="T16" s="77"/>
      <c r="U16" s="77"/>
      <c r="V16" s="77"/>
    </row>
    <row r="17" spans="1:16" s="26" customFormat="1" x14ac:dyDescent="0.25">
      <c r="A17" s="50">
        <v>12</v>
      </c>
      <c r="B17" s="77" t="s">
        <v>20</v>
      </c>
      <c r="C17" s="77" t="s">
        <v>21</v>
      </c>
      <c r="D17" s="77"/>
      <c r="E17" s="77"/>
      <c r="F17" s="77"/>
      <c r="G17" s="77"/>
      <c r="H17" s="77"/>
      <c r="I17" s="77"/>
      <c r="J17" s="77"/>
      <c r="K17" s="77"/>
      <c r="L17" s="77"/>
      <c r="M17" s="77"/>
      <c r="N17" s="77"/>
      <c r="O17" s="77"/>
      <c r="P17" s="77"/>
    </row>
    <row r="18" spans="1:16" x14ac:dyDescent="0.25">
      <c r="A18" s="50">
        <v>13</v>
      </c>
      <c r="B18" s="77" t="s">
        <v>22</v>
      </c>
      <c r="C18" s="77" t="s">
        <v>23</v>
      </c>
      <c r="D18" s="77"/>
      <c r="E18" s="77"/>
      <c r="F18" s="77"/>
      <c r="G18" s="77"/>
      <c r="H18" s="77"/>
      <c r="I18" s="77"/>
      <c r="J18" s="77"/>
      <c r="K18" s="77"/>
      <c r="L18" s="77"/>
      <c r="M18" s="77"/>
      <c r="N18" s="77"/>
      <c r="O18" s="77"/>
      <c r="P18" s="77"/>
    </row>
    <row r="19" spans="1:16" s="26" customFormat="1" x14ac:dyDescent="0.25">
      <c r="A19" s="50">
        <v>14</v>
      </c>
      <c r="B19" s="77" t="s">
        <v>24</v>
      </c>
      <c r="C19" s="77" t="s">
        <v>25</v>
      </c>
      <c r="D19" s="77"/>
      <c r="E19" s="77"/>
      <c r="F19" s="77"/>
      <c r="G19" s="77"/>
      <c r="H19" s="77"/>
      <c r="I19" s="77"/>
      <c r="J19" s="77"/>
      <c r="K19" s="77"/>
      <c r="L19" s="77"/>
      <c r="M19" s="77"/>
      <c r="N19" s="77"/>
      <c r="O19" s="77"/>
      <c r="P19" s="77"/>
    </row>
    <row r="20" spans="1:16" s="26" customFormat="1" x14ac:dyDescent="0.25">
      <c r="A20" s="50">
        <v>15</v>
      </c>
      <c r="B20" s="77" t="s">
        <v>26</v>
      </c>
      <c r="C20" s="77" t="s">
        <v>27</v>
      </c>
      <c r="D20" s="77"/>
      <c r="E20" s="77"/>
      <c r="F20" s="77"/>
      <c r="G20" s="77"/>
      <c r="H20" s="77"/>
      <c r="I20" s="77"/>
      <c r="J20" s="77"/>
      <c r="K20" s="77"/>
      <c r="L20" s="77"/>
      <c r="M20" s="77"/>
      <c r="N20" s="77"/>
      <c r="O20" s="77"/>
      <c r="P20" s="77"/>
    </row>
    <row r="21" spans="1:16" s="26" customFormat="1" x14ac:dyDescent="0.25">
      <c r="A21" s="50">
        <v>16</v>
      </c>
      <c r="B21" s="77" t="s">
        <v>28</v>
      </c>
      <c r="C21" s="77" t="s">
        <v>29</v>
      </c>
      <c r="D21" s="77"/>
      <c r="E21" s="77"/>
      <c r="F21" s="77"/>
      <c r="G21" s="77"/>
      <c r="H21" s="77"/>
      <c r="I21" s="77"/>
      <c r="J21" s="77"/>
      <c r="K21" s="77"/>
      <c r="L21" s="77"/>
      <c r="M21" s="77"/>
      <c r="N21" s="77"/>
      <c r="O21" s="77"/>
      <c r="P21" s="77"/>
    </row>
    <row r="22" spans="1:16" s="26" customFormat="1" x14ac:dyDescent="0.25">
      <c r="A22" s="50">
        <v>17</v>
      </c>
      <c r="B22" s="77" t="s">
        <v>30</v>
      </c>
      <c r="C22" s="77" t="s">
        <v>31</v>
      </c>
      <c r="D22" s="77"/>
      <c r="E22" s="77"/>
      <c r="F22" s="77"/>
      <c r="G22" s="77"/>
      <c r="H22" s="77"/>
      <c r="I22" s="77"/>
      <c r="J22" s="77"/>
      <c r="K22" s="77"/>
      <c r="L22" s="77"/>
      <c r="M22" s="77"/>
      <c r="N22" s="77"/>
      <c r="O22" s="77"/>
      <c r="P22" s="77"/>
    </row>
    <row r="23" spans="1:16" x14ac:dyDescent="0.25">
      <c r="A23" s="50">
        <v>18</v>
      </c>
      <c r="B23" s="77" t="s">
        <v>32</v>
      </c>
      <c r="C23" s="77" t="s">
        <v>33</v>
      </c>
      <c r="D23" s="77"/>
      <c r="E23" s="77"/>
      <c r="F23" s="77"/>
      <c r="G23" s="77"/>
      <c r="H23" s="77"/>
      <c r="I23" s="77"/>
      <c r="J23" s="77"/>
      <c r="K23" s="77"/>
      <c r="L23" s="77"/>
      <c r="M23" s="77"/>
      <c r="N23" s="77"/>
      <c r="O23" s="77"/>
      <c r="P23" s="77"/>
    </row>
    <row r="24" spans="1:16" x14ac:dyDescent="0.25">
      <c r="A24" s="50">
        <v>19</v>
      </c>
      <c r="B24" s="77" t="s">
        <v>34</v>
      </c>
      <c r="C24" s="77" t="s">
        <v>35</v>
      </c>
      <c r="D24" s="77"/>
      <c r="E24" s="77"/>
      <c r="F24" s="77"/>
      <c r="G24" s="77"/>
      <c r="H24" s="77"/>
      <c r="I24" s="77"/>
      <c r="J24" s="77"/>
      <c r="K24" s="77"/>
      <c r="L24" s="77"/>
      <c r="M24" s="77"/>
      <c r="N24" s="77"/>
      <c r="O24" s="77"/>
      <c r="P24" s="77"/>
    </row>
    <row r="25" spans="1:16" x14ac:dyDescent="0.25">
      <c r="A25" s="50">
        <v>20</v>
      </c>
      <c r="B25" s="77" t="s">
        <v>36</v>
      </c>
      <c r="C25" s="77" t="s">
        <v>37</v>
      </c>
      <c r="D25" s="77"/>
      <c r="E25" s="77"/>
      <c r="F25" s="77"/>
      <c r="G25" s="77"/>
      <c r="H25" s="77"/>
      <c r="I25" s="77"/>
      <c r="J25" s="77"/>
      <c r="K25" s="77"/>
      <c r="L25" s="77"/>
      <c r="M25" s="77"/>
      <c r="N25" s="77"/>
      <c r="O25" s="77"/>
      <c r="P25" s="77"/>
    </row>
    <row r="28" spans="1:16" ht="15.75" x14ac:dyDescent="0.25">
      <c r="A28" s="77"/>
      <c r="B28" s="77"/>
      <c r="C28" s="35"/>
      <c r="D28" s="77"/>
      <c r="E28" s="77"/>
      <c r="F28" s="77"/>
      <c r="G28" s="77"/>
      <c r="H28" s="77"/>
      <c r="I28" s="77"/>
      <c r="J28" s="77"/>
      <c r="K28" s="77"/>
      <c r="L28" s="77"/>
      <c r="M28" s="77"/>
      <c r="N28" s="77"/>
      <c r="O28" s="77"/>
      <c r="P28" s="77"/>
    </row>
    <row r="31" spans="1:16" ht="15.75" x14ac:dyDescent="0.25">
      <c r="A31" s="77"/>
      <c r="B31" s="77"/>
      <c r="C31" s="35"/>
      <c r="D31" s="77"/>
      <c r="E31" s="77"/>
      <c r="F31" s="77"/>
      <c r="G31" s="77"/>
      <c r="H31" s="77"/>
      <c r="I31" s="77"/>
      <c r="J31" s="77"/>
      <c r="K31" s="77"/>
      <c r="L31" s="77"/>
      <c r="M31" s="77"/>
      <c r="N31" s="77"/>
      <c r="O31" s="77"/>
      <c r="P31" s="77"/>
    </row>
    <row r="32" spans="1:16" ht="15.75" x14ac:dyDescent="0.25">
      <c r="A32" s="77"/>
      <c r="B32" s="77"/>
      <c r="C32" s="35"/>
      <c r="D32" s="77"/>
      <c r="E32" s="77"/>
      <c r="F32" s="77"/>
      <c r="G32" s="77"/>
      <c r="H32" s="77"/>
      <c r="I32" s="77"/>
      <c r="J32" s="77"/>
      <c r="K32" s="77"/>
      <c r="L32" s="77"/>
      <c r="M32" s="77"/>
      <c r="N32" s="77"/>
      <c r="O32" s="77"/>
      <c r="P32" s="77"/>
    </row>
    <row r="33" spans="3:3" ht="15.75" x14ac:dyDescent="0.25">
      <c r="C33" s="35"/>
    </row>
    <row r="34" spans="3:3" ht="15.75" x14ac:dyDescent="0.25">
      <c r="C34" s="35"/>
    </row>
    <row r="35" spans="3:3" ht="15.75" x14ac:dyDescent="0.25">
      <c r="C35" s="35"/>
    </row>
    <row r="36" spans="3:3" ht="15.75" x14ac:dyDescent="0.25">
      <c r="C36" s="35"/>
    </row>
    <row r="37" spans="3:3" ht="15.75" x14ac:dyDescent="0.25">
      <c r="C37" s="35"/>
    </row>
    <row r="38" spans="3:3" ht="15.75" x14ac:dyDescent="0.25">
      <c r="C38" s="35"/>
    </row>
    <row r="39" spans="3:3" ht="15.75" x14ac:dyDescent="0.25">
      <c r="C39" s="35"/>
    </row>
    <row r="40" spans="3:3" ht="15.75" x14ac:dyDescent="0.25">
      <c r="C40" s="35"/>
    </row>
    <row r="41" spans="3:3" ht="15.75" x14ac:dyDescent="0.25">
      <c r="C41" s="35"/>
    </row>
    <row r="42" spans="3:3" ht="15.75" x14ac:dyDescent="0.25">
      <c r="C42" s="35"/>
    </row>
    <row r="43" spans="3:3" ht="15.75" x14ac:dyDescent="0.25">
      <c r="C43" s="35"/>
    </row>
    <row r="44" spans="3:3" ht="15.75" x14ac:dyDescent="0.25">
      <c r="C44" s="35"/>
    </row>
    <row r="45" spans="3:3" ht="15.75" x14ac:dyDescent="0.25">
      <c r="C45" s="35"/>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workbookViewId="0">
      <selection activeCell="O43" sqref="O43"/>
    </sheetView>
  </sheetViews>
  <sheetFormatPr defaultRowHeight="15" x14ac:dyDescent="0.25"/>
  <cols>
    <col min="1" max="1" width="28.42578125" customWidth="1"/>
    <col min="2" max="2" width="17.5703125" customWidth="1"/>
    <col min="4" max="4" width="12" customWidth="1"/>
    <col min="5" max="5" width="11.140625" customWidth="1"/>
    <col min="6" max="6" width="12.42578125" customWidth="1"/>
    <col min="7" max="7" width="12" customWidth="1"/>
    <col min="9" max="9" width="10" customWidth="1"/>
    <col min="10" max="10" width="10.28515625" customWidth="1"/>
    <col min="13" max="13" width="11.5703125" customWidth="1"/>
    <col min="15" max="15" width="9.85546875" customWidth="1"/>
    <col min="16" max="16" width="10" customWidth="1"/>
    <col min="17" max="17" width="11.7109375" customWidth="1"/>
    <col min="18" max="18" width="10.140625" customWidth="1"/>
    <col min="19" max="19" width="11.140625" customWidth="1"/>
    <col min="22" max="22" width="11.28515625" customWidth="1"/>
  </cols>
  <sheetData>
    <row r="1" spans="1:24" ht="21" x14ac:dyDescent="0.35">
      <c r="A1" s="130" t="s">
        <v>39</v>
      </c>
      <c r="B1" s="131"/>
      <c r="C1" s="131"/>
      <c r="D1" s="131"/>
      <c r="E1" s="131"/>
      <c r="F1" s="131"/>
      <c r="G1" s="131"/>
      <c r="H1" s="131"/>
      <c r="I1" s="131"/>
      <c r="J1" s="131"/>
      <c r="K1" s="131"/>
      <c r="L1" s="131"/>
      <c r="M1" s="131"/>
      <c r="N1" s="131"/>
      <c r="O1" s="131"/>
      <c r="P1" s="131"/>
      <c r="Q1" s="131"/>
      <c r="R1" s="131"/>
      <c r="S1" s="131"/>
      <c r="T1" s="131"/>
      <c r="U1" s="131"/>
      <c r="V1" s="131"/>
      <c r="W1" s="131"/>
      <c r="X1" s="131"/>
    </row>
    <row r="2" spans="1:24" ht="50.25" customHeight="1" x14ac:dyDescent="0.25">
      <c r="A2" s="78" t="s">
        <v>404</v>
      </c>
      <c r="B2" s="12" t="s">
        <v>403</v>
      </c>
      <c r="C2" s="88" t="s">
        <v>87</v>
      </c>
      <c r="D2" s="88" t="s">
        <v>88</v>
      </c>
      <c r="E2" s="88" t="s">
        <v>89</v>
      </c>
      <c r="F2" s="88" t="s">
        <v>90</v>
      </c>
      <c r="G2" s="88" t="s">
        <v>91</v>
      </c>
      <c r="H2" s="88" t="s">
        <v>92</v>
      </c>
      <c r="I2" s="88" t="s">
        <v>93</v>
      </c>
      <c r="J2" s="88" t="s">
        <v>94</v>
      </c>
      <c r="K2" s="88" t="s">
        <v>386</v>
      </c>
      <c r="L2" s="88" t="s">
        <v>387</v>
      </c>
      <c r="M2" s="88" t="s">
        <v>97</v>
      </c>
      <c r="N2" s="88" t="s">
        <v>98</v>
      </c>
      <c r="O2" s="88" t="s">
        <v>99</v>
      </c>
      <c r="P2" s="88" t="s">
        <v>100</v>
      </c>
      <c r="Q2" s="88" t="s">
        <v>101</v>
      </c>
      <c r="R2" s="5" t="s">
        <v>102</v>
      </c>
      <c r="S2" s="88" t="s">
        <v>103</v>
      </c>
      <c r="T2" s="88" t="s">
        <v>104</v>
      </c>
      <c r="U2" s="88" t="s">
        <v>105</v>
      </c>
      <c r="V2" s="88" t="s">
        <v>106</v>
      </c>
      <c r="W2" s="88" t="s">
        <v>107</v>
      </c>
      <c r="X2" s="88" t="s">
        <v>108</v>
      </c>
    </row>
    <row r="3" spans="1:24" x14ac:dyDescent="0.25">
      <c r="A3" s="50" t="s">
        <v>405</v>
      </c>
      <c r="B3" s="50">
        <v>1</v>
      </c>
      <c r="C3" s="62">
        <v>2453.0113349999997</v>
      </c>
      <c r="D3" s="62">
        <v>34784.723744999996</v>
      </c>
      <c r="E3" s="62">
        <v>61369.762274999994</v>
      </c>
      <c r="F3" s="62">
        <v>50487.999389999997</v>
      </c>
      <c r="G3" s="62">
        <v>30779.398799999999</v>
      </c>
      <c r="H3" s="62">
        <v>100.07752499999999</v>
      </c>
      <c r="I3" s="62">
        <v>49449.417074999998</v>
      </c>
      <c r="J3" s="62">
        <v>1570.1051699999998</v>
      </c>
      <c r="K3" s="62">
        <v>0</v>
      </c>
      <c r="L3" s="62">
        <v>0</v>
      </c>
      <c r="M3" s="62">
        <v>1776.9320549999998</v>
      </c>
      <c r="N3" s="62">
        <v>7192.2381299999997</v>
      </c>
      <c r="O3" s="62">
        <v>4414.5308249999998</v>
      </c>
      <c r="P3" s="62">
        <v>2103.8519699999997</v>
      </c>
      <c r="Q3" s="62">
        <v>478.14817499999998</v>
      </c>
      <c r="R3" s="62">
        <f>SUM(C3:Q3)</f>
        <v>246960.19647000002</v>
      </c>
      <c r="S3" s="62">
        <v>8380.5703334099999</v>
      </c>
      <c r="T3" s="62">
        <v>11401.363686645</v>
      </c>
      <c r="U3" s="62">
        <v>4914.5853339449995</v>
      </c>
      <c r="V3" s="62">
        <f>(S3/(S3+T3+U3))*100</f>
        <v>33.934216450840196</v>
      </c>
      <c r="W3" s="62">
        <f t="shared" ref="W3:W15" si="0">(T3/(S3+T3+U3))*100</f>
        <v>46.165872701403018</v>
      </c>
      <c r="X3" s="62">
        <f t="shared" ref="X3:X15" si="1">(U3/(S3+T3+U3))*100</f>
        <v>19.899910847756782</v>
      </c>
    </row>
    <row r="4" spans="1:24" x14ac:dyDescent="0.25">
      <c r="A4" s="50" t="s">
        <v>405</v>
      </c>
      <c r="B4" s="50">
        <v>2</v>
      </c>
      <c r="C4" s="62">
        <v>3827.4093449999996</v>
      </c>
      <c r="D4" s="62">
        <v>23636.087459999999</v>
      </c>
      <c r="E4" s="62">
        <v>44234.266049999998</v>
      </c>
      <c r="F4" s="62">
        <v>30574.795859999998</v>
      </c>
      <c r="G4" s="62">
        <v>15193.99224</v>
      </c>
      <c r="H4" s="62">
        <v>20.015504999999997</v>
      </c>
      <c r="I4" s="62">
        <v>18970.250849999997</v>
      </c>
      <c r="J4" s="62">
        <v>3936.3826499999996</v>
      </c>
      <c r="K4" s="62">
        <v>0</v>
      </c>
      <c r="L4" s="62">
        <v>0</v>
      </c>
      <c r="M4" s="62">
        <v>1198.7063549999998</v>
      </c>
      <c r="N4" s="62">
        <v>922.93717499999991</v>
      </c>
      <c r="O4" s="62">
        <v>1172.0190149999999</v>
      </c>
      <c r="P4" s="62">
        <v>5215.1510249999992</v>
      </c>
      <c r="Q4" s="62">
        <v>1018.5668099999999</v>
      </c>
      <c r="R4" s="62">
        <f t="shared" ref="R4:R14" si="2">SUM(C4:Q4)</f>
        <v>149920.58033999999</v>
      </c>
      <c r="S4" s="62">
        <v>5289.3977046299997</v>
      </c>
      <c r="T4" s="62">
        <v>6912.1520240399996</v>
      </c>
      <c r="U4" s="62">
        <v>2790.8116593299997</v>
      </c>
      <c r="V4" s="62">
        <f t="shared" ref="V4:V15" si="3">(S4/(S4+T4+U4))*100</f>
        <v>35.280617694179078</v>
      </c>
      <c r="W4" s="62">
        <f t="shared" si="0"/>
        <v>46.1044917818786</v>
      </c>
      <c r="X4" s="62">
        <f t="shared" si="1"/>
        <v>18.614890523942325</v>
      </c>
    </row>
    <row r="5" spans="1:24" x14ac:dyDescent="0.25">
      <c r="A5" s="50" t="s">
        <v>405</v>
      </c>
      <c r="B5" s="50">
        <v>4</v>
      </c>
      <c r="C5" s="62">
        <v>126.76486499999999</v>
      </c>
      <c r="D5" s="62">
        <v>5141.7608399999999</v>
      </c>
      <c r="E5" s="62">
        <v>5822.2880099999993</v>
      </c>
      <c r="F5" s="62">
        <v>14066.452125</v>
      </c>
      <c r="G5" s="62">
        <v>3331.4696099999996</v>
      </c>
      <c r="H5" s="62">
        <v>0</v>
      </c>
      <c r="I5" s="62">
        <v>4265.5265099999997</v>
      </c>
      <c r="J5" s="62">
        <v>295.78468499999997</v>
      </c>
      <c r="K5" s="62">
        <v>0</v>
      </c>
      <c r="L5" s="62">
        <v>0</v>
      </c>
      <c r="M5" s="62">
        <v>186.81137999999999</v>
      </c>
      <c r="N5" s="62">
        <v>0</v>
      </c>
      <c r="O5" s="62">
        <v>2.2239449999999996</v>
      </c>
      <c r="P5" s="62">
        <v>3084.6117149999995</v>
      </c>
      <c r="Q5" s="62">
        <v>22.239449999999998</v>
      </c>
      <c r="R5" s="62">
        <f t="shared" si="2"/>
        <v>36345.933134999999</v>
      </c>
      <c r="S5" s="62">
        <v>1275.3003617099998</v>
      </c>
      <c r="T5" s="62">
        <v>1592.6081349599999</v>
      </c>
      <c r="U5" s="62">
        <v>766.75836032999996</v>
      </c>
      <c r="V5" s="62">
        <f t="shared" si="3"/>
        <v>35.087132105488585</v>
      </c>
      <c r="W5" s="62">
        <f t="shared" si="0"/>
        <v>43.817169430337152</v>
      </c>
      <c r="X5" s="62">
        <f t="shared" si="1"/>
        <v>21.095698464174266</v>
      </c>
    </row>
    <row r="6" spans="1:24" x14ac:dyDescent="0.25">
      <c r="A6" s="50" t="s">
        <v>405</v>
      </c>
      <c r="B6" s="50" t="s">
        <v>406</v>
      </c>
      <c r="C6" s="62">
        <v>2457.4592249999996</v>
      </c>
      <c r="D6" s="62">
        <v>12200.562269999999</v>
      </c>
      <c r="E6" s="62">
        <v>15816.696839999999</v>
      </c>
      <c r="F6" s="62">
        <v>5613.2371799999992</v>
      </c>
      <c r="G6" s="62">
        <v>15160.633064999998</v>
      </c>
      <c r="H6" s="62">
        <v>1332.143055</v>
      </c>
      <c r="I6" s="62">
        <v>43082.262539999996</v>
      </c>
      <c r="J6" s="62">
        <v>1643.4953549999998</v>
      </c>
      <c r="K6" s="62">
        <v>0</v>
      </c>
      <c r="L6" s="62">
        <v>0</v>
      </c>
      <c r="M6" s="62">
        <v>9433.9746899999991</v>
      </c>
      <c r="N6" s="62">
        <v>22395.12615</v>
      </c>
      <c r="O6" s="62">
        <v>13581.632114999999</v>
      </c>
      <c r="P6" s="62">
        <v>5279.6454299999996</v>
      </c>
      <c r="Q6" s="62">
        <v>1111.9724999999999</v>
      </c>
      <c r="R6" s="62">
        <f t="shared" si="2"/>
        <v>149108.84041500001</v>
      </c>
      <c r="S6" s="62">
        <v>2855.5987120199998</v>
      </c>
      <c r="T6" s="62">
        <v>7465.9077421199991</v>
      </c>
      <c r="U6" s="62">
        <v>4589.67929886</v>
      </c>
      <c r="V6" s="62">
        <f t="shared" si="3"/>
        <v>19.150715169955408</v>
      </c>
      <c r="W6" s="62">
        <f t="shared" si="0"/>
        <v>50.069175354601988</v>
      </c>
      <c r="X6" s="62">
        <f t="shared" si="1"/>
        <v>30.7801094754426</v>
      </c>
    </row>
    <row r="7" spans="1:24" x14ac:dyDescent="0.25">
      <c r="A7" s="50" t="s">
        <v>407</v>
      </c>
      <c r="B7" s="50">
        <v>19</v>
      </c>
      <c r="C7" s="62">
        <v>5953.5007649999998</v>
      </c>
      <c r="D7" s="62">
        <v>1463.3558099999998</v>
      </c>
      <c r="E7" s="62">
        <v>974.08790999999997</v>
      </c>
      <c r="F7" s="62">
        <v>5326.3482749999994</v>
      </c>
      <c r="G7" s="62">
        <v>5568.75828</v>
      </c>
      <c r="H7" s="62">
        <v>0</v>
      </c>
      <c r="I7" s="62">
        <v>2715.4368449999997</v>
      </c>
      <c r="J7" s="62">
        <v>738.34974</v>
      </c>
      <c r="K7" s="62">
        <v>0</v>
      </c>
      <c r="L7" s="62">
        <v>0</v>
      </c>
      <c r="M7" s="62">
        <v>0</v>
      </c>
      <c r="N7" s="62">
        <v>647.16799499999991</v>
      </c>
      <c r="O7" s="62">
        <v>240.18605999999997</v>
      </c>
      <c r="P7" s="62">
        <v>193.48321499999997</v>
      </c>
      <c r="Q7" s="62">
        <v>211.27477499999998</v>
      </c>
      <c r="R7" s="62">
        <f t="shared" si="2"/>
        <v>24031.949670000002</v>
      </c>
      <c r="S7" s="62">
        <v>1427.9416913699999</v>
      </c>
      <c r="T7" s="62">
        <v>614.78867564999996</v>
      </c>
      <c r="U7" s="62">
        <v>360.51322697999996</v>
      </c>
      <c r="V7" s="62">
        <f t="shared" si="3"/>
        <v>59.417268184342035</v>
      </c>
      <c r="W7" s="62">
        <f t="shared" si="0"/>
        <v>25.581621321488061</v>
      </c>
      <c r="X7" s="62">
        <f t="shared" si="1"/>
        <v>15.001110494169904</v>
      </c>
    </row>
    <row r="8" spans="1:24" x14ac:dyDescent="0.25">
      <c r="A8" s="50" t="s">
        <v>407</v>
      </c>
      <c r="B8" s="50">
        <v>23</v>
      </c>
      <c r="C8" s="62">
        <v>255.75367499999999</v>
      </c>
      <c r="D8" s="62">
        <v>1294.3359899999998</v>
      </c>
      <c r="E8" s="62">
        <v>869.5624949999999</v>
      </c>
      <c r="F8" s="62">
        <v>10588.202144999999</v>
      </c>
      <c r="G8" s="62">
        <v>4785.9296399999994</v>
      </c>
      <c r="H8" s="62">
        <v>0</v>
      </c>
      <c r="I8" s="62">
        <v>1785.8278349999998</v>
      </c>
      <c r="J8" s="62">
        <v>293.56073999999995</v>
      </c>
      <c r="K8" s="62">
        <v>0</v>
      </c>
      <c r="L8" s="62">
        <v>0</v>
      </c>
      <c r="M8" s="62">
        <v>0</v>
      </c>
      <c r="N8" s="62">
        <v>13.343669999999999</v>
      </c>
      <c r="O8" s="62">
        <v>24.463394999999998</v>
      </c>
      <c r="P8" s="62">
        <v>126.76486499999999</v>
      </c>
      <c r="Q8" s="62">
        <v>37.807064999999994</v>
      </c>
      <c r="R8" s="62">
        <f t="shared" si="2"/>
        <v>20075.551514999999</v>
      </c>
      <c r="S8" s="62">
        <v>1013.4944829</v>
      </c>
      <c r="T8" s="62">
        <v>755.766289755</v>
      </c>
      <c r="U8" s="62">
        <v>238.335000345</v>
      </c>
      <c r="V8" s="62">
        <f t="shared" si="3"/>
        <v>50.482995458070235</v>
      </c>
      <c r="W8" s="62">
        <f t="shared" si="0"/>
        <v>37.645341752520217</v>
      </c>
      <c r="X8" s="62">
        <f t="shared" si="1"/>
        <v>11.871662789409548</v>
      </c>
    </row>
    <row r="9" spans="1:24" x14ac:dyDescent="0.25">
      <c r="A9" s="50" t="s">
        <v>408</v>
      </c>
      <c r="B9" s="50">
        <v>22</v>
      </c>
      <c r="C9" s="62">
        <v>1272.09654</v>
      </c>
      <c r="D9" s="62">
        <v>9200.4604650000001</v>
      </c>
      <c r="E9" s="62">
        <v>10216.803329999999</v>
      </c>
      <c r="F9" s="62">
        <v>26213.639714999998</v>
      </c>
      <c r="G9" s="62">
        <v>4668.060555</v>
      </c>
      <c r="H9" s="62">
        <v>4272.1983449999998</v>
      </c>
      <c r="I9" s="62">
        <v>7550.2932749999991</v>
      </c>
      <c r="J9" s="62">
        <v>3213.6005249999998</v>
      </c>
      <c r="K9" s="62">
        <v>28.911284999999999</v>
      </c>
      <c r="L9" s="62">
        <v>266.8734</v>
      </c>
      <c r="M9" s="62">
        <v>349.15936499999998</v>
      </c>
      <c r="N9" s="62">
        <v>1652.3911349999998</v>
      </c>
      <c r="O9" s="62">
        <v>991.87946999999997</v>
      </c>
      <c r="P9" s="62">
        <v>5926.8134249999994</v>
      </c>
      <c r="Q9" s="62">
        <v>429.22138499999994</v>
      </c>
      <c r="R9" s="62">
        <f t="shared" si="2"/>
        <v>76252.402214999966</v>
      </c>
      <c r="S9" s="62">
        <v>2623.5876272399996</v>
      </c>
      <c r="T9" s="62">
        <v>3295.8419804999999</v>
      </c>
      <c r="U9" s="62">
        <v>1705.9649052599998</v>
      </c>
      <c r="V9" s="62">
        <f t="shared" si="3"/>
        <v>34.405926444424999</v>
      </c>
      <c r="W9" s="62">
        <f t="shared" si="0"/>
        <v>43.221920844635001</v>
      </c>
      <c r="X9" s="62">
        <f t="shared" si="1"/>
        <v>22.372152710940004</v>
      </c>
    </row>
    <row r="10" spans="1:24" x14ac:dyDescent="0.25">
      <c r="A10" s="50" t="s">
        <v>408</v>
      </c>
      <c r="B10" s="50">
        <v>23</v>
      </c>
      <c r="C10" s="62">
        <v>3387.0682349999997</v>
      </c>
      <c r="D10" s="62">
        <v>15076.123154999999</v>
      </c>
      <c r="E10" s="62">
        <v>20631.537764999997</v>
      </c>
      <c r="F10" s="62">
        <v>57451.171184999992</v>
      </c>
      <c r="G10" s="62">
        <v>18843.485984999999</v>
      </c>
      <c r="H10" s="62">
        <v>0</v>
      </c>
      <c r="I10" s="62">
        <v>17139.944114999998</v>
      </c>
      <c r="J10" s="62">
        <v>5826.7358999999997</v>
      </c>
      <c r="K10" s="62">
        <v>2.2239449999999996</v>
      </c>
      <c r="L10" s="62">
        <v>149.00431499999999</v>
      </c>
      <c r="M10" s="62">
        <v>1020.7907549999999</v>
      </c>
      <c r="N10" s="62">
        <v>3782.9304449999995</v>
      </c>
      <c r="O10" s="62">
        <v>10190.115989999998</v>
      </c>
      <c r="P10" s="62">
        <v>4158.7771499999999</v>
      </c>
      <c r="Q10" s="62">
        <v>1670.182695</v>
      </c>
      <c r="R10" s="62">
        <f t="shared" si="2"/>
        <v>159330.09163499999</v>
      </c>
      <c r="S10" s="62">
        <v>5764.0705622999994</v>
      </c>
      <c r="T10" s="62">
        <v>7326.4179773249998</v>
      </c>
      <c r="U10" s="62">
        <v>2842.8430173749998</v>
      </c>
      <c r="V10" s="62">
        <f t="shared" si="3"/>
        <v>36.176179110310848</v>
      </c>
      <c r="W10" s="62">
        <f t="shared" si="0"/>
        <v>45.981707912845636</v>
      </c>
      <c r="X10" s="62">
        <f t="shared" si="1"/>
        <v>17.842112976843516</v>
      </c>
    </row>
    <row r="11" spans="1:24" x14ac:dyDescent="0.25">
      <c r="A11" s="50" t="s">
        <v>408</v>
      </c>
      <c r="B11" s="50">
        <v>24</v>
      </c>
      <c r="C11" s="62">
        <v>1429.996635</v>
      </c>
      <c r="D11" s="62">
        <v>21127.477499999997</v>
      </c>
      <c r="E11" s="62">
        <v>26309.269349999999</v>
      </c>
      <c r="F11" s="62">
        <v>28197.398654999997</v>
      </c>
      <c r="G11" s="62">
        <v>13143.514949999999</v>
      </c>
      <c r="H11" s="62">
        <v>3627.2542949999997</v>
      </c>
      <c r="I11" s="62">
        <v>17858.278349999997</v>
      </c>
      <c r="J11" s="62">
        <v>2768.8115249999996</v>
      </c>
      <c r="K11" s="62">
        <v>0</v>
      </c>
      <c r="L11" s="62">
        <v>0</v>
      </c>
      <c r="M11" s="62">
        <v>8375.3768700000001</v>
      </c>
      <c r="N11" s="62">
        <v>11406.613904999998</v>
      </c>
      <c r="O11" s="62">
        <v>43102.278044999999</v>
      </c>
      <c r="P11" s="62">
        <v>2595.3438149999997</v>
      </c>
      <c r="Q11" s="62">
        <v>444.78899999999999</v>
      </c>
      <c r="R11" s="62">
        <f t="shared" si="2"/>
        <v>180386.40289499998</v>
      </c>
      <c r="S11" s="62">
        <v>4307.5127916000001</v>
      </c>
      <c r="T11" s="62">
        <v>11424.278567609999</v>
      </c>
      <c r="U11" s="62">
        <v>2307.2139297899998</v>
      </c>
      <c r="V11" s="62">
        <f t="shared" si="3"/>
        <v>23.878882025865789</v>
      </c>
      <c r="W11" s="62">
        <f t="shared" si="0"/>
        <v>63.330978535587022</v>
      </c>
      <c r="X11" s="62">
        <f t="shared" si="1"/>
        <v>12.790139438547174</v>
      </c>
    </row>
    <row r="12" spans="1:24" x14ac:dyDescent="0.25">
      <c r="A12" s="50" t="s">
        <v>408</v>
      </c>
      <c r="B12" s="50">
        <v>25</v>
      </c>
      <c r="C12" s="62">
        <v>5006.100195</v>
      </c>
      <c r="D12" s="62">
        <v>30401.328149999998</v>
      </c>
      <c r="E12" s="62">
        <v>30528.093014999999</v>
      </c>
      <c r="F12" s="62">
        <v>25995.693104999998</v>
      </c>
      <c r="G12" s="62">
        <v>23160.163229999998</v>
      </c>
      <c r="H12" s="62">
        <v>2.2239449999999996</v>
      </c>
      <c r="I12" s="62">
        <v>40849.421759999997</v>
      </c>
      <c r="J12" s="62">
        <v>8466.5586149999999</v>
      </c>
      <c r="K12" s="62">
        <v>20.015504999999997</v>
      </c>
      <c r="L12" s="62">
        <v>3967.5178799999999</v>
      </c>
      <c r="M12" s="62">
        <v>8493.2459549999985</v>
      </c>
      <c r="N12" s="62">
        <v>29049.169589999998</v>
      </c>
      <c r="O12" s="62">
        <v>83760.440534999987</v>
      </c>
      <c r="P12" s="62">
        <v>7641.4750199999999</v>
      </c>
      <c r="Q12" s="62">
        <v>1728.0052649999998</v>
      </c>
      <c r="R12" s="62">
        <f t="shared" si="2"/>
        <v>299069.45176499995</v>
      </c>
      <c r="S12" s="62">
        <v>5578.07605461</v>
      </c>
      <c r="T12" s="62">
        <v>18723.537179054998</v>
      </c>
      <c r="U12" s="62">
        <v>5605.9370893349997</v>
      </c>
      <c r="V12" s="62">
        <f t="shared" si="3"/>
        <v>18.651063007056973</v>
      </c>
      <c r="W12" s="62">
        <f t="shared" si="0"/>
        <v>62.604716791719028</v>
      </c>
      <c r="X12" s="62">
        <f t="shared" si="1"/>
        <v>18.744220201224003</v>
      </c>
    </row>
    <row r="13" spans="1:24" x14ac:dyDescent="0.25">
      <c r="A13" s="50" t="s">
        <v>408</v>
      </c>
      <c r="B13" s="50" t="s">
        <v>409</v>
      </c>
      <c r="C13" s="62">
        <v>2900.0242799999996</v>
      </c>
      <c r="D13" s="62">
        <v>21834.692009999999</v>
      </c>
      <c r="E13" s="62">
        <v>23882.945355</v>
      </c>
      <c r="F13" s="62">
        <v>27608.053229999998</v>
      </c>
      <c r="G13" s="62">
        <v>14170.977539999998</v>
      </c>
      <c r="H13" s="62">
        <v>11.119724999999999</v>
      </c>
      <c r="I13" s="62">
        <v>64914.730604999997</v>
      </c>
      <c r="J13" s="62">
        <v>13824.042119999998</v>
      </c>
      <c r="K13" s="62">
        <v>0</v>
      </c>
      <c r="L13" s="62">
        <v>6580.6532549999993</v>
      </c>
      <c r="M13" s="62">
        <v>15349.668389999999</v>
      </c>
      <c r="N13" s="62">
        <v>55225.002239999994</v>
      </c>
      <c r="O13" s="62">
        <v>124754.41871999999</v>
      </c>
      <c r="P13" s="62">
        <v>6656.2673849999992</v>
      </c>
      <c r="Q13" s="62">
        <v>1329.9191099999998</v>
      </c>
      <c r="R13" s="62">
        <f t="shared" si="2"/>
        <v>379042.51396500005</v>
      </c>
      <c r="S13" s="62">
        <v>4178.0543336999999</v>
      </c>
      <c r="T13" s="62">
        <v>25537.477804694998</v>
      </c>
      <c r="U13" s="62">
        <v>8189.4862246049997</v>
      </c>
      <c r="V13" s="62">
        <f t="shared" si="3"/>
        <v>11.022430575520573</v>
      </c>
      <c r="W13" s="62">
        <f t="shared" si="0"/>
        <v>67.372287120754294</v>
      </c>
      <c r="X13" s="62">
        <f t="shared" si="1"/>
        <v>21.605282303725133</v>
      </c>
    </row>
    <row r="14" spans="1:24" x14ac:dyDescent="0.25">
      <c r="A14" s="50" t="s">
        <v>408</v>
      </c>
      <c r="B14" s="50" t="s">
        <v>410</v>
      </c>
      <c r="C14" s="62">
        <v>673.85533499999997</v>
      </c>
      <c r="D14" s="62">
        <v>7834.9582349999991</v>
      </c>
      <c r="E14" s="62">
        <v>13323.654494999999</v>
      </c>
      <c r="F14" s="62">
        <v>17807.127614999998</v>
      </c>
      <c r="G14" s="62">
        <v>5110.6256100000001</v>
      </c>
      <c r="H14" s="62">
        <v>0</v>
      </c>
      <c r="I14" s="62">
        <v>13192.441739999998</v>
      </c>
      <c r="J14" s="62">
        <v>1098.6288299999999</v>
      </c>
      <c r="K14" s="62">
        <v>0</v>
      </c>
      <c r="L14" s="62">
        <v>0</v>
      </c>
      <c r="M14" s="62">
        <v>749.4694649999999</v>
      </c>
      <c r="N14" s="62">
        <v>333.59174999999999</v>
      </c>
      <c r="O14" s="62">
        <v>2348.4859199999996</v>
      </c>
      <c r="P14" s="62">
        <v>1563.4333349999999</v>
      </c>
      <c r="Q14" s="62">
        <v>1283.2162649999998</v>
      </c>
      <c r="R14" s="62">
        <f t="shared" si="2"/>
        <v>65319.488595000003</v>
      </c>
      <c r="S14" s="62">
        <v>1996.0955207099998</v>
      </c>
      <c r="T14" s="62">
        <v>2932.3452709349999</v>
      </c>
      <c r="U14" s="62">
        <v>1603.640237355</v>
      </c>
      <c r="V14" s="62">
        <f t="shared" si="3"/>
        <v>30.558339859044636</v>
      </c>
      <c r="W14" s="62">
        <f t="shared" si="0"/>
        <v>44.891440536583701</v>
      </c>
      <c r="X14" s="62">
        <f t="shared" si="1"/>
        <v>24.550219604371659</v>
      </c>
    </row>
    <row r="15" spans="1:24" x14ac:dyDescent="0.25">
      <c r="A15" s="50" t="s">
        <v>408</v>
      </c>
      <c r="B15" s="50" t="s">
        <v>411</v>
      </c>
      <c r="C15" s="62">
        <v>224.61844499999998</v>
      </c>
      <c r="D15" s="62">
        <v>1650.1671899999999</v>
      </c>
      <c r="E15" s="62">
        <v>542.64257999999995</v>
      </c>
      <c r="F15" s="62">
        <v>164.57192999999998</v>
      </c>
      <c r="G15" s="62">
        <v>435.89321999999999</v>
      </c>
      <c r="H15" s="62">
        <v>0</v>
      </c>
      <c r="I15" s="62">
        <v>2246.1844499999997</v>
      </c>
      <c r="J15" s="62">
        <v>711.66239999999993</v>
      </c>
      <c r="K15" s="62">
        <v>0</v>
      </c>
      <c r="L15" s="62">
        <v>0</v>
      </c>
      <c r="M15" s="62">
        <v>1890.3532499999999</v>
      </c>
      <c r="N15" s="62">
        <v>6102.5050799999999</v>
      </c>
      <c r="O15" s="62">
        <v>21812.452559999998</v>
      </c>
      <c r="P15" s="62">
        <v>169.01981999999998</v>
      </c>
      <c r="Q15" s="62">
        <v>246.85789499999998</v>
      </c>
      <c r="R15" s="62">
        <f>SUM(C15:Q15)</f>
        <v>36196.928820000001</v>
      </c>
      <c r="S15" s="62">
        <v>122.71087223999999</v>
      </c>
      <c r="T15" s="62">
        <v>3180.1099888799999</v>
      </c>
      <c r="U15" s="62">
        <v>316.94526287999997</v>
      </c>
      <c r="V15" s="62">
        <f t="shared" si="3"/>
        <v>3.3900221184566233</v>
      </c>
      <c r="W15" s="62">
        <f t="shared" si="0"/>
        <v>87.854018186286567</v>
      </c>
      <c r="X15" s="62">
        <f t="shared" si="1"/>
        <v>8.7559596952568199</v>
      </c>
    </row>
    <row r="17" spans="1:24" ht="21" x14ac:dyDescent="0.35">
      <c r="A17" s="132" t="s">
        <v>49</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row>
    <row r="18" spans="1:24" ht="50.25" customHeight="1" x14ac:dyDescent="0.25">
      <c r="A18" s="78" t="s">
        <v>404</v>
      </c>
      <c r="B18" s="12" t="s">
        <v>403</v>
      </c>
      <c r="C18" s="88" t="s">
        <v>87</v>
      </c>
      <c r="D18" s="88" t="s">
        <v>88</v>
      </c>
      <c r="E18" s="88" t="s">
        <v>89</v>
      </c>
      <c r="F18" s="88" t="s">
        <v>90</v>
      </c>
      <c r="G18" s="88" t="s">
        <v>91</v>
      </c>
      <c r="H18" s="88" t="s">
        <v>92</v>
      </c>
      <c r="I18" s="88" t="s">
        <v>93</v>
      </c>
      <c r="J18" s="88" t="s">
        <v>94</v>
      </c>
      <c r="K18" s="88" t="s">
        <v>386</v>
      </c>
      <c r="L18" s="88" t="s">
        <v>387</v>
      </c>
      <c r="M18" s="88" t="s">
        <v>97</v>
      </c>
      <c r="N18" s="88" t="s">
        <v>98</v>
      </c>
      <c r="O18" s="88" t="s">
        <v>99</v>
      </c>
      <c r="P18" s="88" t="s">
        <v>100</v>
      </c>
      <c r="Q18" s="88" t="s">
        <v>101</v>
      </c>
      <c r="R18" s="5" t="s">
        <v>102</v>
      </c>
      <c r="S18" s="88" t="s">
        <v>103</v>
      </c>
      <c r="T18" s="88" t="s">
        <v>104</v>
      </c>
      <c r="U18" s="88" t="s">
        <v>105</v>
      </c>
      <c r="V18" s="88" t="s">
        <v>106</v>
      </c>
      <c r="W18" s="88" t="s">
        <v>107</v>
      </c>
      <c r="X18" s="88" t="s">
        <v>108</v>
      </c>
    </row>
    <row r="19" spans="1:24" x14ac:dyDescent="0.25">
      <c r="A19" s="50" t="s">
        <v>405</v>
      </c>
      <c r="B19" s="50">
        <v>1</v>
      </c>
      <c r="C19" s="62">
        <v>102.30147000000001</v>
      </c>
      <c r="D19" s="62">
        <v>6508.3750425000007</v>
      </c>
      <c r="E19" s="62">
        <v>10673.156844000001</v>
      </c>
      <c r="F19" s="62">
        <v>3060.1483200000002</v>
      </c>
      <c r="G19" s="62">
        <v>1416.4305705000002</v>
      </c>
      <c r="H19" s="62">
        <v>0</v>
      </c>
      <c r="I19" s="62">
        <v>1768.7034585000001</v>
      </c>
      <c r="J19" s="62">
        <v>0</v>
      </c>
      <c r="K19" s="62">
        <v>64.494405</v>
      </c>
      <c r="L19" s="62">
        <v>76.058919000000003</v>
      </c>
      <c r="M19" s="62">
        <v>240.4084545</v>
      </c>
      <c r="N19" s="62">
        <v>0</v>
      </c>
      <c r="O19" s="62">
        <v>30.468046500000003</v>
      </c>
      <c r="P19" s="62">
        <v>746.80073100000004</v>
      </c>
      <c r="Q19" s="62">
        <v>8.6733855000000002</v>
      </c>
      <c r="R19" s="62">
        <f t="shared" ref="R19:R30" si="4">SUM(C19:Q19)</f>
        <v>24696.019647000001</v>
      </c>
      <c r="S19" s="62">
        <v>8010.7986360599998</v>
      </c>
      <c r="T19" s="62">
        <v>14030.625824369999</v>
      </c>
      <c r="U19" s="62">
        <v>2655.0948935699998</v>
      </c>
      <c r="V19" s="62">
        <f t="shared" ref="V19:V31" si="5">(S19/(S19+T19+U19))*100</f>
        <v>32.436954055076271</v>
      </c>
      <c r="W19" s="62">
        <f t="shared" ref="W19:W31" si="6">(T19/(S19+T19+U19))*100</f>
        <v>56.812158925130127</v>
      </c>
      <c r="X19" s="62">
        <f t="shared" ref="X19:X31" si="7">(U19/(S19+T19+U19))*100</f>
        <v>10.750887019793598</v>
      </c>
    </row>
    <row r="20" spans="1:24" x14ac:dyDescent="0.25">
      <c r="A20" s="50" t="s">
        <v>405</v>
      </c>
      <c r="B20" s="50">
        <v>2</v>
      </c>
      <c r="C20" s="62">
        <v>444.56660550000004</v>
      </c>
      <c r="D20" s="62">
        <v>3024.5652</v>
      </c>
      <c r="E20" s="62">
        <v>7905.6796860000004</v>
      </c>
      <c r="F20" s="62">
        <v>1488.708783</v>
      </c>
      <c r="G20" s="62">
        <v>456.79830300000003</v>
      </c>
      <c r="H20" s="62">
        <v>0</v>
      </c>
      <c r="I20" s="62">
        <v>591.12458100000003</v>
      </c>
      <c r="J20" s="62">
        <v>2.6687340000000002</v>
      </c>
      <c r="K20" s="62">
        <v>22.017055500000001</v>
      </c>
      <c r="L20" s="62">
        <v>54.709047000000005</v>
      </c>
      <c r="M20" s="62">
        <v>133.4367</v>
      </c>
      <c r="N20" s="62">
        <v>0</v>
      </c>
      <c r="O20" s="62">
        <v>33.803964000000001</v>
      </c>
      <c r="P20" s="62">
        <v>833.979375</v>
      </c>
      <c r="Q20" s="62">
        <v>0</v>
      </c>
      <c r="R20" s="62">
        <f t="shared" si="4"/>
        <v>14992.058034000003</v>
      </c>
      <c r="S20" s="62">
        <v>5048.3149646399997</v>
      </c>
      <c r="T20" s="62">
        <v>8368.7320346399993</v>
      </c>
      <c r="U20" s="62">
        <v>1575.3143887199999</v>
      </c>
      <c r="V20" s="62">
        <f t="shared" si="5"/>
        <v>33.672580549457074</v>
      </c>
      <c r="W20" s="62">
        <f t="shared" si="6"/>
        <v>55.819972705156353</v>
      </c>
      <c r="X20" s="62">
        <f t="shared" si="7"/>
        <v>10.507446745386579</v>
      </c>
    </row>
    <row r="21" spans="1:24" x14ac:dyDescent="0.25">
      <c r="A21" s="50" t="s">
        <v>405</v>
      </c>
      <c r="B21" s="50">
        <v>4</v>
      </c>
      <c r="C21" s="62">
        <v>0</v>
      </c>
      <c r="D21" s="62">
        <v>593.57092050000006</v>
      </c>
      <c r="E21" s="62">
        <v>1550.0896650000002</v>
      </c>
      <c r="F21" s="62">
        <v>752.36059350000005</v>
      </c>
      <c r="G21" s="62">
        <v>180.80672850000002</v>
      </c>
      <c r="H21" s="62">
        <v>4.003101</v>
      </c>
      <c r="I21" s="62">
        <v>237.7397205</v>
      </c>
      <c r="J21" s="62">
        <v>2.8911285000000002</v>
      </c>
      <c r="K21" s="62">
        <v>2.8911285000000002</v>
      </c>
      <c r="L21" s="62">
        <v>0</v>
      </c>
      <c r="M21" s="62">
        <v>12.454092000000001</v>
      </c>
      <c r="N21" s="62">
        <v>0</v>
      </c>
      <c r="O21" s="62">
        <v>23.796211500000002</v>
      </c>
      <c r="P21" s="62">
        <v>273.99002400000001</v>
      </c>
      <c r="Q21" s="62">
        <v>0</v>
      </c>
      <c r="R21" s="62">
        <f t="shared" si="4"/>
        <v>3634.5933135000005</v>
      </c>
      <c r="S21" s="62">
        <v>1199.6669097899999</v>
      </c>
      <c r="T21" s="62">
        <v>1899.41422743</v>
      </c>
      <c r="U21" s="62">
        <v>535.58571977999998</v>
      </c>
      <c r="V21" s="62">
        <f t="shared" si="5"/>
        <v>33.00624120418528</v>
      </c>
      <c r="W21" s="62">
        <f t="shared" si="6"/>
        <v>52.258275714373127</v>
      </c>
      <c r="X21" s="62">
        <f t="shared" si="7"/>
        <v>14.735483081441597</v>
      </c>
    </row>
    <row r="22" spans="1:24" x14ac:dyDescent="0.25">
      <c r="A22" s="50" t="s">
        <v>405</v>
      </c>
      <c r="B22" s="50" t="s">
        <v>406</v>
      </c>
      <c r="C22" s="62">
        <v>170.354187</v>
      </c>
      <c r="D22" s="62">
        <v>3713.9881500000001</v>
      </c>
      <c r="E22" s="62">
        <v>3675.0691125000003</v>
      </c>
      <c r="F22" s="62">
        <v>2059.3730700000001</v>
      </c>
      <c r="G22" s="62">
        <v>934.05690000000004</v>
      </c>
      <c r="H22" s="62">
        <v>0</v>
      </c>
      <c r="I22" s="62">
        <v>1875.8976075</v>
      </c>
      <c r="J22" s="62">
        <v>1.3343670000000001</v>
      </c>
      <c r="K22" s="62">
        <v>88.513011000000006</v>
      </c>
      <c r="L22" s="62">
        <v>3.7807065000000004</v>
      </c>
      <c r="M22" s="62">
        <v>447.23533950000001</v>
      </c>
      <c r="N22" s="62">
        <v>15.7900095</v>
      </c>
      <c r="O22" s="62">
        <v>351.16091550000004</v>
      </c>
      <c r="P22" s="62">
        <v>1491.1551225000001</v>
      </c>
      <c r="Q22" s="62">
        <v>83.175543000000005</v>
      </c>
      <c r="R22" s="62">
        <f t="shared" si="4"/>
        <v>14910.8840415</v>
      </c>
      <c r="S22" s="62">
        <v>4049.9413897499999</v>
      </c>
      <c r="T22" s="62">
        <v>7436.2052436749991</v>
      </c>
      <c r="U22" s="62">
        <v>3425.0391195749999</v>
      </c>
      <c r="V22" s="62">
        <f t="shared" si="5"/>
        <v>27.160424776649215</v>
      </c>
      <c r="W22" s="62">
        <f t="shared" si="6"/>
        <v>49.869979268274491</v>
      </c>
      <c r="X22" s="62">
        <f t="shared" si="7"/>
        <v>22.96959595507629</v>
      </c>
    </row>
    <row r="23" spans="1:24" x14ac:dyDescent="0.25">
      <c r="A23" s="50" t="s">
        <v>407</v>
      </c>
      <c r="B23" s="50">
        <v>19</v>
      </c>
      <c r="C23" s="62">
        <v>460.57900950000004</v>
      </c>
      <c r="D23" s="62">
        <v>260.20156500000002</v>
      </c>
      <c r="E23" s="62">
        <v>632.71235250000007</v>
      </c>
      <c r="F23" s="62">
        <v>600.46514999999999</v>
      </c>
      <c r="G23" s="62">
        <v>362.2806405</v>
      </c>
      <c r="H23" s="62">
        <v>1.5567615000000001</v>
      </c>
      <c r="I23" s="62">
        <v>18.458743500000001</v>
      </c>
      <c r="J23" s="62">
        <v>0</v>
      </c>
      <c r="K23" s="62">
        <v>1.7791560000000002</v>
      </c>
      <c r="L23" s="62">
        <v>0</v>
      </c>
      <c r="M23" s="62">
        <v>4.003101</v>
      </c>
      <c r="N23" s="62">
        <v>0</v>
      </c>
      <c r="O23" s="62">
        <v>0</v>
      </c>
      <c r="P23" s="62">
        <v>61.158487500000007</v>
      </c>
      <c r="Q23" s="62">
        <v>0</v>
      </c>
      <c r="R23" s="62">
        <f t="shared" si="4"/>
        <v>2403.1949669999999</v>
      </c>
      <c r="S23" s="62">
        <v>1359.6918862499999</v>
      </c>
      <c r="T23" s="62">
        <v>931.3680921749999</v>
      </c>
      <c r="U23" s="62">
        <v>112.18361557499999</v>
      </c>
      <c r="V23" s="62">
        <f t="shared" si="5"/>
        <v>56.577364427170082</v>
      </c>
      <c r="W23" s="62">
        <f t="shared" si="6"/>
        <v>38.754627059041269</v>
      </c>
      <c r="X23" s="62">
        <f t="shared" si="7"/>
        <v>4.668008513788636</v>
      </c>
    </row>
    <row r="24" spans="1:24" x14ac:dyDescent="0.25">
      <c r="A24" s="50" t="s">
        <v>407</v>
      </c>
      <c r="B24" s="50">
        <v>23</v>
      </c>
      <c r="C24" s="62">
        <v>4.003101</v>
      </c>
      <c r="D24" s="62">
        <v>74.279763000000003</v>
      </c>
      <c r="E24" s="62">
        <v>643.60968300000002</v>
      </c>
      <c r="F24" s="62">
        <v>870.67446749999999</v>
      </c>
      <c r="G24" s="62">
        <v>399.42052200000001</v>
      </c>
      <c r="H24" s="62">
        <v>0</v>
      </c>
      <c r="I24" s="62">
        <v>6.6718350000000006</v>
      </c>
      <c r="J24" s="62">
        <v>0</v>
      </c>
      <c r="K24" s="62">
        <v>0</v>
      </c>
      <c r="L24" s="62">
        <v>0</v>
      </c>
      <c r="M24" s="62">
        <v>0</v>
      </c>
      <c r="N24" s="62">
        <v>0</v>
      </c>
      <c r="O24" s="62">
        <v>0</v>
      </c>
      <c r="P24" s="62">
        <v>8.8957800000000002</v>
      </c>
      <c r="Q24" s="62">
        <v>0</v>
      </c>
      <c r="R24" s="62">
        <f t="shared" si="4"/>
        <v>2007.5551515</v>
      </c>
      <c r="S24" s="62">
        <v>1027.52563581</v>
      </c>
      <c r="T24" s="62">
        <v>921.02097869999989</v>
      </c>
      <c r="U24" s="62">
        <v>59.049158489999996</v>
      </c>
      <c r="V24" s="62">
        <f t="shared" si="5"/>
        <v>51.181898748199849</v>
      </c>
      <c r="W24" s="62">
        <f t="shared" si="6"/>
        <v>45.876814002437129</v>
      </c>
      <c r="X24" s="62">
        <f t="shared" si="7"/>
        <v>2.9412872493630218</v>
      </c>
    </row>
    <row r="25" spans="1:24" x14ac:dyDescent="0.25">
      <c r="A25" s="50" t="s">
        <v>408</v>
      </c>
      <c r="B25" s="50">
        <v>22</v>
      </c>
      <c r="C25" s="62">
        <v>51.595524000000005</v>
      </c>
      <c r="D25" s="62">
        <v>829.75387950000004</v>
      </c>
      <c r="E25" s="62">
        <v>3683.2977090000004</v>
      </c>
      <c r="F25" s="62">
        <v>1041.0286545000001</v>
      </c>
      <c r="G25" s="62">
        <v>350.04894300000001</v>
      </c>
      <c r="H25" s="62">
        <v>295.78468500000002</v>
      </c>
      <c r="I25" s="62">
        <v>394.97263200000003</v>
      </c>
      <c r="J25" s="62">
        <v>31.8024135</v>
      </c>
      <c r="K25" s="62">
        <v>44.923689000000003</v>
      </c>
      <c r="L25" s="62">
        <v>9.7853580000000004</v>
      </c>
      <c r="M25" s="62">
        <v>103.19104800000001</v>
      </c>
      <c r="N25" s="62">
        <v>4.6702845000000002</v>
      </c>
      <c r="O25" s="62">
        <v>45.590872500000003</v>
      </c>
      <c r="P25" s="62">
        <v>737.68255650000003</v>
      </c>
      <c r="Q25" s="62">
        <v>1.1119725</v>
      </c>
      <c r="R25" s="62">
        <f t="shared" si="4"/>
        <v>7625.2402214999993</v>
      </c>
      <c r="S25" s="62">
        <v>2594.9693239199996</v>
      </c>
      <c r="T25" s="62">
        <v>3779.21508705</v>
      </c>
      <c r="U25" s="62">
        <v>1251.2101020299999</v>
      </c>
      <c r="V25" s="62">
        <f t="shared" si="5"/>
        <v>34.030623851605561</v>
      </c>
      <c r="W25" s="62">
        <f t="shared" si="6"/>
        <v>49.560912299122123</v>
      </c>
      <c r="X25" s="62">
        <f t="shared" si="7"/>
        <v>16.408463849272319</v>
      </c>
    </row>
    <row r="26" spans="1:24" x14ac:dyDescent="0.25">
      <c r="A26" s="50" t="s">
        <v>408</v>
      </c>
      <c r="B26" s="50">
        <v>23</v>
      </c>
      <c r="C26" s="62">
        <v>116.75711250000001</v>
      </c>
      <c r="D26" s="62">
        <v>1643.2729605000002</v>
      </c>
      <c r="E26" s="62">
        <v>8471.0065050000012</v>
      </c>
      <c r="F26" s="62">
        <v>2707.2082485000001</v>
      </c>
      <c r="G26" s="62">
        <v>1114.196445</v>
      </c>
      <c r="H26" s="62">
        <v>0</v>
      </c>
      <c r="I26" s="62">
        <v>359.16711750000002</v>
      </c>
      <c r="J26" s="62">
        <v>28.244101500000003</v>
      </c>
      <c r="K26" s="62">
        <v>98.743158000000008</v>
      </c>
      <c r="L26" s="62">
        <v>130.767966</v>
      </c>
      <c r="M26" s="62">
        <v>197.041527</v>
      </c>
      <c r="N26" s="62">
        <v>36.027909000000001</v>
      </c>
      <c r="O26" s="62">
        <v>136.995012</v>
      </c>
      <c r="P26" s="62">
        <v>819.52373250000005</v>
      </c>
      <c r="Q26" s="62">
        <v>74.05736850000001</v>
      </c>
      <c r="R26" s="62">
        <f t="shared" si="4"/>
        <v>15933.009163499999</v>
      </c>
      <c r="S26" s="62">
        <v>5840.0998844399992</v>
      </c>
      <c r="T26" s="62">
        <v>8469.4698856799987</v>
      </c>
      <c r="U26" s="62">
        <v>1623.7617868799998</v>
      </c>
      <c r="V26" s="62">
        <f t="shared" si="5"/>
        <v>36.653350641374594</v>
      </c>
      <c r="W26" s="62">
        <f t="shared" si="6"/>
        <v>53.155674664656708</v>
      </c>
      <c r="X26" s="62">
        <f t="shared" si="7"/>
        <v>10.190974693968705</v>
      </c>
    </row>
    <row r="27" spans="1:24" x14ac:dyDescent="0.25">
      <c r="A27" s="50" t="s">
        <v>408</v>
      </c>
      <c r="B27" s="50">
        <v>24</v>
      </c>
      <c r="C27" s="62">
        <v>142.55487450000001</v>
      </c>
      <c r="D27" s="62">
        <v>1460.242287</v>
      </c>
      <c r="E27" s="62">
        <v>7913.4634935000004</v>
      </c>
      <c r="F27" s="62">
        <v>2313.1251944999999</v>
      </c>
      <c r="G27" s="62">
        <v>585.56471850000003</v>
      </c>
      <c r="H27" s="62">
        <v>0</v>
      </c>
      <c r="I27" s="62">
        <v>939.17197350000004</v>
      </c>
      <c r="J27" s="62">
        <v>7.3390185000000008</v>
      </c>
      <c r="K27" s="62">
        <v>229.7335185</v>
      </c>
      <c r="L27" s="62">
        <v>177.02602200000001</v>
      </c>
      <c r="M27" s="62">
        <v>1060.5993705000001</v>
      </c>
      <c r="N27" s="62">
        <v>260.20156500000002</v>
      </c>
      <c r="O27" s="62">
        <v>2574.4387320000001</v>
      </c>
      <c r="P27" s="62">
        <v>370.06444800000003</v>
      </c>
      <c r="Q27" s="62">
        <v>5.1150735000000003</v>
      </c>
      <c r="R27" s="62">
        <f t="shared" si="4"/>
        <v>18038.640289500003</v>
      </c>
      <c r="S27" s="62">
        <v>4945.2752839499999</v>
      </c>
      <c r="T27" s="62">
        <v>11324.026658384999</v>
      </c>
      <c r="U27" s="62">
        <v>1769.7033466649998</v>
      </c>
      <c r="V27" s="62">
        <f t="shared" si="5"/>
        <v>27.414345773076406</v>
      </c>
      <c r="W27" s="62">
        <f t="shared" si="6"/>
        <v>62.775227774284623</v>
      </c>
      <c r="X27" s="62">
        <f t="shared" si="7"/>
        <v>9.8104264526389766</v>
      </c>
    </row>
    <row r="28" spans="1:24" x14ac:dyDescent="0.25">
      <c r="A28" s="50" t="s">
        <v>408</v>
      </c>
      <c r="B28" s="50">
        <v>25</v>
      </c>
      <c r="C28" s="62">
        <v>326.919915</v>
      </c>
      <c r="D28" s="62">
        <v>2815.7367644999999</v>
      </c>
      <c r="E28" s="62">
        <v>9605.4408495000007</v>
      </c>
      <c r="F28" s="62">
        <v>2509.499538</v>
      </c>
      <c r="G28" s="62">
        <v>1173.5757765000001</v>
      </c>
      <c r="H28" s="62">
        <v>0</v>
      </c>
      <c r="I28" s="62">
        <v>2533.073355</v>
      </c>
      <c r="J28" s="62">
        <v>18.903532500000001</v>
      </c>
      <c r="K28" s="62">
        <v>430.11096300000003</v>
      </c>
      <c r="L28" s="62">
        <v>468.80760600000002</v>
      </c>
      <c r="M28" s="62">
        <v>1817.407854</v>
      </c>
      <c r="N28" s="62">
        <v>870.00728400000003</v>
      </c>
      <c r="O28" s="62">
        <v>5296.992201</v>
      </c>
      <c r="P28" s="62">
        <v>1996.8802155000001</v>
      </c>
      <c r="Q28" s="62">
        <v>43.589322000000003</v>
      </c>
      <c r="R28" s="62">
        <f t="shared" si="4"/>
        <v>29906.945176500001</v>
      </c>
      <c r="S28" s="62">
        <v>6660.2295567899992</v>
      </c>
      <c r="T28" s="62">
        <v>18031.925216834999</v>
      </c>
      <c r="U28" s="62">
        <v>5215.395549375</v>
      </c>
      <c r="V28" s="62">
        <f t="shared" si="5"/>
        <v>22.269391791904933</v>
      </c>
      <c r="W28" s="62">
        <f t="shared" si="6"/>
        <v>60.292217256482516</v>
      </c>
      <c r="X28" s="62">
        <f t="shared" si="7"/>
        <v>17.438390951612543</v>
      </c>
    </row>
    <row r="29" spans="1:24" x14ac:dyDescent="0.25">
      <c r="A29" s="50" t="s">
        <v>408</v>
      </c>
      <c r="B29" s="50" t="s">
        <v>409</v>
      </c>
      <c r="C29" s="62">
        <v>205.71491250000003</v>
      </c>
      <c r="D29" s="62">
        <v>2101.628025</v>
      </c>
      <c r="E29" s="62">
        <v>7736.4374715000004</v>
      </c>
      <c r="F29" s="62">
        <v>1862.1091485000002</v>
      </c>
      <c r="G29" s="62">
        <v>475.2570465</v>
      </c>
      <c r="H29" s="62">
        <v>22.239450000000001</v>
      </c>
      <c r="I29" s="62">
        <v>5414.8612860000003</v>
      </c>
      <c r="J29" s="62">
        <v>26.687340000000003</v>
      </c>
      <c r="K29" s="62">
        <v>807.51442950000001</v>
      </c>
      <c r="L29" s="62">
        <v>166.1286915</v>
      </c>
      <c r="M29" s="62">
        <v>3041.0223930000002</v>
      </c>
      <c r="N29" s="62">
        <v>2412.980325</v>
      </c>
      <c r="O29" s="62">
        <v>11346.122601000001</v>
      </c>
      <c r="P29" s="62">
        <v>2267.0895330000003</v>
      </c>
      <c r="Q29" s="62">
        <v>18.458743500000001</v>
      </c>
      <c r="R29" s="62">
        <f t="shared" si="4"/>
        <v>37904.251396499996</v>
      </c>
      <c r="S29" s="62">
        <v>4773.7255913099998</v>
      </c>
      <c r="T29" s="62">
        <v>24995.220114914999</v>
      </c>
      <c r="U29" s="62">
        <v>8136.0726567749998</v>
      </c>
      <c r="V29" s="62">
        <f t="shared" si="5"/>
        <v>12.593914466929126</v>
      </c>
      <c r="W29" s="62">
        <f t="shared" si="6"/>
        <v>65.941717467451312</v>
      </c>
      <c r="X29" s="62">
        <f t="shared" si="7"/>
        <v>21.464368065619553</v>
      </c>
    </row>
    <row r="30" spans="1:24" x14ac:dyDescent="0.25">
      <c r="A30" s="50" t="s">
        <v>408</v>
      </c>
      <c r="B30" s="50" t="s">
        <v>410</v>
      </c>
      <c r="C30" s="62">
        <v>17.79156</v>
      </c>
      <c r="D30" s="62">
        <v>1435.778892</v>
      </c>
      <c r="E30" s="62">
        <v>3156.6675330000003</v>
      </c>
      <c r="F30" s="62">
        <v>532.19003850000001</v>
      </c>
      <c r="G30" s="62">
        <v>184.36504050000002</v>
      </c>
      <c r="H30" s="62">
        <v>0</v>
      </c>
      <c r="I30" s="62">
        <v>263.75987700000002</v>
      </c>
      <c r="J30" s="62">
        <v>0</v>
      </c>
      <c r="K30" s="62">
        <v>0</v>
      </c>
      <c r="L30" s="62">
        <v>107.63893800000001</v>
      </c>
      <c r="M30" s="62">
        <v>103.8582315</v>
      </c>
      <c r="N30" s="62">
        <v>9.7853580000000004</v>
      </c>
      <c r="O30" s="62">
        <v>0</v>
      </c>
      <c r="P30" s="62">
        <v>628.26446250000004</v>
      </c>
      <c r="Q30" s="62">
        <v>91.8489285</v>
      </c>
      <c r="R30" s="62">
        <f t="shared" si="4"/>
        <v>6531.9488595000003</v>
      </c>
      <c r="S30" s="62">
        <v>1873.2267451799999</v>
      </c>
      <c r="T30" s="62">
        <v>3581.6802952499997</v>
      </c>
      <c r="U30" s="62">
        <v>1077.1739885699999</v>
      </c>
      <c r="V30" s="62">
        <f t="shared" si="5"/>
        <v>28.677334786013414</v>
      </c>
      <c r="W30" s="62">
        <f t="shared" si="6"/>
        <v>54.832147356235737</v>
      </c>
      <c r="X30" s="62">
        <f t="shared" si="7"/>
        <v>16.490517857750842</v>
      </c>
    </row>
    <row r="31" spans="1:24" x14ac:dyDescent="0.25">
      <c r="A31" s="50" t="s">
        <v>408</v>
      </c>
      <c r="B31" s="50" t="s">
        <v>411</v>
      </c>
      <c r="C31" s="62">
        <v>21.794661000000001</v>
      </c>
      <c r="D31" s="62">
        <v>100.07752500000001</v>
      </c>
      <c r="E31" s="62">
        <v>445.45618350000001</v>
      </c>
      <c r="F31" s="62">
        <v>146.78037</v>
      </c>
      <c r="G31" s="62">
        <v>37.362276000000001</v>
      </c>
      <c r="H31" s="62">
        <v>0</v>
      </c>
      <c r="I31" s="62">
        <v>237.7397205</v>
      </c>
      <c r="J31" s="62">
        <v>13.566064500000001</v>
      </c>
      <c r="K31" s="62">
        <v>138.774168</v>
      </c>
      <c r="L31" s="62">
        <v>8.2285965000000001</v>
      </c>
      <c r="M31" s="62">
        <v>239.29648200000003</v>
      </c>
      <c r="N31" s="62">
        <v>252.86254650000001</v>
      </c>
      <c r="O31" s="62">
        <v>1852.101396</v>
      </c>
      <c r="P31" s="62">
        <v>125.65289250000001</v>
      </c>
      <c r="Q31" s="62">
        <v>0</v>
      </c>
      <c r="R31" s="62">
        <f>SUM(C31:Q31)</f>
        <v>3619.6928820000003</v>
      </c>
      <c r="S31" s="62">
        <v>307.17972278999997</v>
      </c>
      <c r="T31" s="62">
        <v>2821.019003505</v>
      </c>
      <c r="U31" s="62">
        <v>491.56739770499996</v>
      </c>
      <c r="V31" s="62">
        <f t="shared" si="5"/>
        <v>8.4861759646104673</v>
      </c>
      <c r="W31" s="62">
        <f t="shared" si="6"/>
        <v>77.933736790366183</v>
      </c>
      <c r="X31" s="62">
        <f t="shared" si="7"/>
        <v>13.580087245023345</v>
      </c>
    </row>
    <row r="33" spans="1:24" ht="21" x14ac:dyDescent="0.35">
      <c r="A33" s="134" t="s">
        <v>50</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row>
    <row r="34" spans="1:24" ht="60" x14ac:dyDescent="0.25">
      <c r="A34" s="78" t="s">
        <v>404</v>
      </c>
      <c r="B34" s="12" t="s">
        <v>403</v>
      </c>
      <c r="C34" s="88" t="s">
        <v>87</v>
      </c>
      <c r="D34" s="88" t="s">
        <v>88</v>
      </c>
      <c r="E34" s="88" t="s">
        <v>89</v>
      </c>
      <c r="F34" s="88" t="s">
        <v>90</v>
      </c>
      <c r="G34" s="88" t="s">
        <v>91</v>
      </c>
      <c r="H34" s="88" t="s">
        <v>92</v>
      </c>
      <c r="I34" s="88" t="s">
        <v>93</v>
      </c>
      <c r="J34" s="88" t="s">
        <v>94</v>
      </c>
      <c r="K34" s="88" t="s">
        <v>386</v>
      </c>
      <c r="L34" s="88" t="s">
        <v>387</v>
      </c>
      <c r="M34" s="88" t="s">
        <v>97</v>
      </c>
      <c r="N34" s="88" t="s">
        <v>98</v>
      </c>
      <c r="O34" s="88" t="s">
        <v>99</v>
      </c>
      <c r="P34" s="88" t="s">
        <v>100</v>
      </c>
      <c r="Q34" s="88" t="s">
        <v>101</v>
      </c>
      <c r="R34" s="5" t="s">
        <v>102</v>
      </c>
      <c r="S34" s="88" t="s">
        <v>103</v>
      </c>
      <c r="T34" s="88" t="s">
        <v>104</v>
      </c>
      <c r="U34" s="88" t="s">
        <v>105</v>
      </c>
      <c r="V34" s="88" t="s">
        <v>106</v>
      </c>
      <c r="W34" s="88" t="s">
        <v>107</v>
      </c>
      <c r="X34" s="88" t="s">
        <v>108</v>
      </c>
    </row>
    <row r="35" spans="1:24" x14ac:dyDescent="0.25">
      <c r="A35" s="50" t="s">
        <v>405</v>
      </c>
      <c r="B35" s="50">
        <v>1</v>
      </c>
      <c r="C35" s="62">
        <v>97.853580000000008</v>
      </c>
      <c r="D35" s="62">
        <v>6592.8849525000005</v>
      </c>
      <c r="E35" s="62">
        <v>10700.511367500001</v>
      </c>
      <c r="F35" s="62">
        <v>3081.498192</v>
      </c>
      <c r="G35" s="62">
        <v>1456.6839750000001</v>
      </c>
      <c r="H35" s="62">
        <v>0</v>
      </c>
      <c r="I35" s="62">
        <v>1665.0676215000001</v>
      </c>
      <c r="J35" s="62">
        <v>0</v>
      </c>
      <c r="K35" s="62">
        <v>56.265808500000006</v>
      </c>
      <c r="L35" s="62">
        <v>80.062020000000004</v>
      </c>
      <c r="M35" s="62">
        <v>206.826885</v>
      </c>
      <c r="N35" s="62">
        <v>0</v>
      </c>
      <c r="O35" s="62">
        <v>30.468046500000003</v>
      </c>
      <c r="P35" s="62">
        <v>719.22381300000006</v>
      </c>
      <c r="Q35" s="62">
        <v>8.6733855000000002</v>
      </c>
      <c r="R35" s="62">
        <f>SUM(C35:Q35)</f>
        <v>24696.019646999997</v>
      </c>
      <c r="S35" s="62">
        <v>8080.3783871999995</v>
      </c>
      <c r="T35" s="62">
        <v>14083.391099114999</v>
      </c>
      <c r="U35" s="62">
        <v>2532.749867685</v>
      </c>
      <c r="V35" s="62">
        <f t="shared" ref="V35:V47" si="8">(S35/R35)*100</f>
        <v>32.719355194477998</v>
      </c>
      <c r="W35" s="62">
        <f t="shared" ref="W35:W47" si="9">(T35/R35)*100</f>
        <v>57.026967504967175</v>
      </c>
      <c r="X35" s="62">
        <f t="shared" ref="X35:X47" si="10">(U35/R35)*100</f>
        <v>10.255700731889689</v>
      </c>
    </row>
    <row r="36" spans="1:24" x14ac:dyDescent="0.25">
      <c r="A36" s="50" t="s">
        <v>405</v>
      </c>
      <c r="B36" s="50">
        <v>2</v>
      </c>
      <c r="C36" s="62">
        <v>425.8854675</v>
      </c>
      <c r="D36" s="62">
        <v>3061.4826870000002</v>
      </c>
      <c r="E36" s="62">
        <v>7917.2442000000001</v>
      </c>
      <c r="F36" s="62">
        <v>1510.5034440000002</v>
      </c>
      <c r="G36" s="62">
        <v>460.35661500000003</v>
      </c>
      <c r="H36" s="62">
        <v>36.917487000000001</v>
      </c>
      <c r="I36" s="62">
        <v>565.326819</v>
      </c>
      <c r="J36" s="62">
        <v>2.6687340000000002</v>
      </c>
      <c r="K36" s="62">
        <v>20.015505000000001</v>
      </c>
      <c r="L36" s="62">
        <v>24.463395000000002</v>
      </c>
      <c r="M36" s="62">
        <v>112.53161700000001</v>
      </c>
      <c r="N36" s="62">
        <v>0</v>
      </c>
      <c r="O36" s="62">
        <v>33.803964000000001</v>
      </c>
      <c r="P36" s="62">
        <v>820.85809950000009</v>
      </c>
      <c r="Q36" s="62">
        <v>0</v>
      </c>
      <c r="R36" s="62">
        <f t="shared" ref="R36:R46" si="11">SUM(C36:Q36)</f>
        <v>14992.058034000003</v>
      </c>
      <c r="S36" s="62">
        <v>5081.8038060599993</v>
      </c>
      <c r="T36" s="62">
        <v>8388.0629557199991</v>
      </c>
      <c r="U36" s="62">
        <v>1522.4946262199999</v>
      </c>
      <c r="V36" s="62">
        <f t="shared" si="8"/>
        <v>33.896639104085246</v>
      </c>
      <c r="W36" s="62">
        <f t="shared" si="9"/>
        <v>55.950043260885082</v>
      </c>
      <c r="X36" s="62">
        <f t="shared" si="10"/>
        <v>10.155341066364496</v>
      </c>
    </row>
    <row r="37" spans="1:24" x14ac:dyDescent="0.25">
      <c r="A37" s="50" t="s">
        <v>405</v>
      </c>
      <c r="B37" s="50">
        <v>4</v>
      </c>
      <c r="C37" s="62">
        <v>0</v>
      </c>
      <c r="D37" s="62">
        <v>593.57092050000006</v>
      </c>
      <c r="E37" s="62">
        <v>1550.0896650000002</v>
      </c>
      <c r="F37" s="62">
        <v>752.36059350000005</v>
      </c>
      <c r="G37" s="62">
        <v>180.80672850000002</v>
      </c>
      <c r="H37" s="62">
        <v>4.003101</v>
      </c>
      <c r="I37" s="62">
        <v>237.7397205</v>
      </c>
      <c r="J37" s="62">
        <v>2.8911285000000002</v>
      </c>
      <c r="K37" s="62">
        <v>2.8911285000000002</v>
      </c>
      <c r="L37" s="62">
        <v>0</v>
      </c>
      <c r="M37" s="62">
        <v>12.454092000000001</v>
      </c>
      <c r="N37" s="62">
        <v>0</v>
      </c>
      <c r="O37" s="62">
        <v>23.796211500000002</v>
      </c>
      <c r="P37" s="62">
        <v>273.99002400000001</v>
      </c>
      <c r="Q37" s="62">
        <v>0</v>
      </c>
      <c r="R37" s="62">
        <f t="shared" si="11"/>
        <v>3634.5933135000005</v>
      </c>
      <c r="S37" s="62">
        <v>1199.6669097899999</v>
      </c>
      <c r="T37" s="62">
        <v>1899.41422743</v>
      </c>
      <c r="U37" s="62">
        <v>535.58571977999998</v>
      </c>
      <c r="V37" s="62">
        <f t="shared" si="8"/>
        <v>33.006909062812255</v>
      </c>
      <c r="W37" s="62">
        <f t="shared" si="9"/>
        <v>52.259333124698983</v>
      </c>
      <c r="X37" s="62">
        <f t="shared" si="10"/>
        <v>14.735781243823606</v>
      </c>
    </row>
    <row r="38" spans="1:24" x14ac:dyDescent="0.25">
      <c r="A38" s="50" t="s">
        <v>405</v>
      </c>
      <c r="B38" s="50" t="s">
        <v>406</v>
      </c>
      <c r="C38" s="62">
        <v>158.34488400000001</v>
      </c>
      <c r="D38" s="62">
        <v>3891.9037500000004</v>
      </c>
      <c r="E38" s="62">
        <v>3741.7874625000004</v>
      </c>
      <c r="F38" s="62">
        <v>2143.8829800000003</v>
      </c>
      <c r="G38" s="62">
        <v>988.7659470000001</v>
      </c>
      <c r="H38" s="62">
        <v>2.6687340000000002</v>
      </c>
      <c r="I38" s="62">
        <v>1758.2509170000001</v>
      </c>
      <c r="J38" s="62">
        <v>1.3343670000000001</v>
      </c>
      <c r="K38" s="62">
        <v>66.273561000000001</v>
      </c>
      <c r="L38" s="62">
        <v>3.7807065000000004</v>
      </c>
      <c r="M38" s="62">
        <v>319.58089649999999</v>
      </c>
      <c r="N38" s="62">
        <v>6.2270460000000005</v>
      </c>
      <c r="O38" s="62">
        <v>350.27133750000002</v>
      </c>
      <c r="P38" s="62">
        <v>1410.8707080000001</v>
      </c>
      <c r="Q38" s="62">
        <v>66.940744500000008</v>
      </c>
      <c r="R38" s="62">
        <f t="shared" si="11"/>
        <v>14910.884041500001</v>
      </c>
      <c r="S38" s="62">
        <v>4188.4292470499995</v>
      </c>
      <c r="T38" s="62">
        <v>7520.4166250249991</v>
      </c>
      <c r="U38" s="62">
        <v>3202.3398809249998</v>
      </c>
      <c r="V38" s="62">
        <f t="shared" si="8"/>
        <v>28.089744614690552</v>
      </c>
      <c r="W38" s="62">
        <f t="shared" si="9"/>
        <v>50.43575286411027</v>
      </c>
      <c r="X38" s="62">
        <f t="shared" si="10"/>
        <v>21.476525952534008</v>
      </c>
    </row>
    <row r="39" spans="1:24" x14ac:dyDescent="0.25">
      <c r="A39" s="50" t="s">
        <v>407</v>
      </c>
      <c r="B39" s="50">
        <v>19</v>
      </c>
      <c r="C39" s="62">
        <v>460.57900950000004</v>
      </c>
      <c r="D39" s="62">
        <v>260.20156500000002</v>
      </c>
      <c r="E39" s="62">
        <v>632.71235250000007</v>
      </c>
      <c r="F39" s="62">
        <v>600.46514999999999</v>
      </c>
      <c r="G39" s="62">
        <v>362.2806405</v>
      </c>
      <c r="H39" s="62">
        <v>1.5567615000000001</v>
      </c>
      <c r="I39" s="62">
        <v>18.458743500000001</v>
      </c>
      <c r="J39" s="62">
        <v>0</v>
      </c>
      <c r="K39" s="62">
        <v>1.7791560000000002</v>
      </c>
      <c r="L39" s="62">
        <v>0</v>
      </c>
      <c r="M39" s="62">
        <v>4.003101</v>
      </c>
      <c r="N39" s="62">
        <v>0</v>
      </c>
      <c r="O39" s="62">
        <v>0</v>
      </c>
      <c r="P39" s="62">
        <v>61.158487500000007</v>
      </c>
      <c r="Q39" s="62">
        <v>0</v>
      </c>
      <c r="R39" s="62">
        <f t="shared" si="11"/>
        <v>2403.1949669999999</v>
      </c>
      <c r="S39" s="62">
        <v>1359.6918862499999</v>
      </c>
      <c r="T39" s="62">
        <v>931.3680921749999</v>
      </c>
      <c r="U39" s="62">
        <v>112.18361557499999</v>
      </c>
      <c r="V39" s="62">
        <f t="shared" si="8"/>
        <v>56.57850923129034</v>
      </c>
      <c r="W39" s="62">
        <f t="shared" si="9"/>
        <v>38.755411232308887</v>
      </c>
      <c r="X39" s="62">
        <f t="shared" si="10"/>
        <v>4.6681029677356181</v>
      </c>
    </row>
    <row r="40" spans="1:24" x14ac:dyDescent="0.25">
      <c r="A40" s="50" t="s">
        <v>407</v>
      </c>
      <c r="B40" s="50">
        <v>23</v>
      </c>
      <c r="C40" s="62">
        <v>4.003101</v>
      </c>
      <c r="D40" s="62">
        <v>74.279763000000003</v>
      </c>
      <c r="E40" s="62">
        <v>643.60968300000002</v>
      </c>
      <c r="F40" s="62">
        <v>870.67446749999999</v>
      </c>
      <c r="G40" s="62">
        <v>399.42052200000001</v>
      </c>
      <c r="H40" s="62">
        <v>0</v>
      </c>
      <c r="I40" s="62">
        <v>6.6718350000000006</v>
      </c>
      <c r="J40" s="62">
        <v>0</v>
      </c>
      <c r="K40" s="62">
        <v>0</v>
      </c>
      <c r="L40" s="62">
        <v>0</v>
      </c>
      <c r="M40" s="62">
        <v>0</v>
      </c>
      <c r="N40" s="62">
        <v>0</v>
      </c>
      <c r="O40" s="62">
        <v>0</v>
      </c>
      <c r="P40" s="62">
        <v>8.8957800000000002</v>
      </c>
      <c r="Q40" s="62">
        <v>0</v>
      </c>
      <c r="R40" s="62">
        <f t="shared" si="11"/>
        <v>2007.5551515</v>
      </c>
      <c r="S40" s="62">
        <v>1027.52563581</v>
      </c>
      <c r="T40" s="62">
        <v>921.02097869999989</v>
      </c>
      <c r="U40" s="62">
        <v>59.049158489999996</v>
      </c>
      <c r="V40" s="62">
        <f t="shared" si="8"/>
        <v>51.182934378776892</v>
      </c>
      <c r="W40" s="62">
        <f t="shared" si="9"/>
        <v>45.877742288267086</v>
      </c>
      <c r="X40" s="62">
        <f t="shared" si="10"/>
        <v>2.9413467642908735</v>
      </c>
    </row>
    <row r="41" spans="1:24" x14ac:dyDescent="0.25">
      <c r="A41" s="50" t="s">
        <v>408</v>
      </c>
      <c r="B41" s="50">
        <v>22</v>
      </c>
      <c r="C41" s="62">
        <v>48.259606500000004</v>
      </c>
      <c r="D41" s="62">
        <v>951.84846000000005</v>
      </c>
      <c r="E41" s="62">
        <v>3691.7487000000001</v>
      </c>
      <c r="F41" s="62">
        <v>1053.7051410000001</v>
      </c>
      <c r="G41" s="62">
        <v>373.84515450000004</v>
      </c>
      <c r="H41" s="62">
        <v>294.67271249999999</v>
      </c>
      <c r="I41" s="62">
        <v>360.94627350000002</v>
      </c>
      <c r="J41" s="62">
        <v>23.351422500000002</v>
      </c>
      <c r="K41" s="62">
        <v>37.139881500000001</v>
      </c>
      <c r="L41" s="62">
        <v>9.7853580000000004</v>
      </c>
      <c r="M41" s="62">
        <v>67.385533500000008</v>
      </c>
      <c r="N41" s="62">
        <v>4.6702845000000002</v>
      </c>
      <c r="O41" s="62">
        <v>45.590872500000003</v>
      </c>
      <c r="P41" s="62">
        <v>662.29082100000005</v>
      </c>
      <c r="Q41" s="62">
        <v>0</v>
      </c>
      <c r="R41" s="62">
        <f t="shared" si="11"/>
        <v>7625.2402215000002</v>
      </c>
      <c r="S41" s="62">
        <v>2645.4361049999998</v>
      </c>
      <c r="T41" s="62">
        <v>3850.9565564699997</v>
      </c>
      <c r="U41" s="62">
        <v>1129.0018515299998</v>
      </c>
      <c r="V41" s="62">
        <f t="shared" si="8"/>
        <v>34.693151011045821</v>
      </c>
      <c r="W41" s="62">
        <f t="shared" si="9"/>
        <v>50.502757219528725</v>
      </c>
      <c r="X41" s="62">
        <f t="shared" si="10"/>
        <v>14.806115200760301</v>
      </c>
    </row>
    <row r="42" spans="1:24" x14ac:dyDescent="0.25">
      <c r="A42" s="50" t="s">
        <v>408</v>
      </c>
      <c r="B42" s="50">
        <v>23</v>
      </c>
      <c r="C42" s="62">
        <v>114.75556200000001</v>
      </c>
      <c r="D42" s="62">
        <v>1802.9522115000002</v>
      </c>
      <c r="E42" s="62">
        <v>8523.4916069999999</v>
      </c>
      <c r="F42" s="62">
        <v>2747.0168640000002</v>
      </c>
      <c r="G42" s="62">
        <v>1137.3254730000001</v>
      </c>
      <c r="H42" s="62">
        <v>18.236349000000001</v>
      </c>
      <c r="I42" s="62">
        <v>312.46427249999999</v>
      </c>
      <c r="J42" s="62">
        <v>16.6795875</v>
      </c>
      <c r="K42" s="62">
        <v>78.950047500000011</v>
      </c>
      <c r="L42" s="62">
        <v>113.1988005</v>
      </c>
      <c r="M42" s="62">
        <v>125.430498</v>
      </c>
      <c r="N42" s="62">
        <v>20.237899500000001</v>
      </c>
      <c r="O42" s="62">
        <v>101.1894975</v>
      </c>
      <c r="P42" s="62">
        <v>741.24086850000003</v>
      </c>
      <c r="Q42" s="62">
        <v>79.839625500000011</v>
      </c>
      <c r="R42" s="62">
        <f t="shared" si="11"/>
        <v>15933.009163500003</v>
      </c>
      <c r="S42" s="62">
        <v>5941.4226448499994</v>
      </c>
      <c r="T42" s="62">
        <v>8520.15684177</v>
      </c>
      <c r="U42" s="62">
        <v>1471.7520703799999</v>
      </c>
      <c r="V42" s="62">
        <f t="shared" si="8"/>
        <v>37.290022141334461</v>
      </c>
      <c r="W42" s="62">
        <f t="shared" si="9"/>
        <v>53.474875676895536</v>
      </c>
      <c r="X42" s="62">
        <f t="shared" si="10"/>
        <v>9.2371256131048387</v>
      </c>
    </row>
    <row r="43" spans="1:24" x14ac:dyDescent="0.25">
      <c r="A43" s="50" t="s">
        <v>408</v>
      </c>
      <c r="B43" s="50">
        <v>24</v>
      </c>
      <c r="C43" s="62">
        <v>120.76021350000001</v>
      </c>
      <c r="D43" s="62">
        <v>2022.010794</v>
      </c>
      <c r="E43" s="62">
        <v>8269.2946935</v>
      </c>
      <c r="F43" s="62">
        <v>2622.9207329999999</v>
      </c>
      <c r="G43" s="62">
        <v>650.28151800000001</v>
      </c>
      <c r="H43" s="62">
        <v>26.909734500000003</v>
      </c>
      <c r="I43" s="62">
        <v>825.75077850000002</v>
      </c>
      <c r="J43" s="62">
        <v>7.3390185000000008</v>
      </c>
      <c r="K43" s="62">
        <v>191.704059</v>
      </c>
      <c r="L43" s="62">
        <v>173.69010450000002</v>
      </c>
      <c r="M43" s="62">
        <v>704.10098700000003</v>
      </c>
      <c r="N43" s="62">
        <v>172.80052650000002</v>
      </c>
      <c r="O43" s="62">
        <v>1875.4528185000001</v>
      </c>
      <c r="P43" s="62">
        <v>322.69441950000004</v>
      </c>
      <c r="Q43" s="62">
        <v>52.929891000000005</v>
      </c>
      <c r="R43" s="62">
        <f t="shared" si="11"/>
        <v>18038.640289499996</v>
      </c>
      <c r="S43" s="62">
        <v>5382.9542919599999</v>
      </c>
      <c r="T43" s="62">
        <v>11032.325905995</v>
      </c>
      <c r="U43" s="62">
        <v>1623.725091045</v>
      </c>
      <c r="V43" s="62">
        <f t="shared" si="8"/>
        <v>29.841241942683073</v>
      </c>
      <c r="W43" s="62">
        <f t="shared" si="9"/>
        <v>61.15940962810118</v>
      </c>
      <c r="X43" s="62">
        <f t="shared" si="10"/>
        <v>9.0013718605506217</v>
      </c>
    </row>
    <row r="44" spans="1:24" x14ac:dyDescent="0.25">
      <c r="A44" s="50" t="s">
        <v>408</v>
      </c>
      <c r="B44" s="50">
        <v>25</v>
      </c>
      <c r="C44" s="62">
        <v>284.4425655</v>
      </c>
      <c r="D44" s="62">
        <v>3757.5774720000004</v>
      </c>
      <c r="E44" s="62">
        <v>10235.039679000001</v>
      </c>
      <c r="F44" s="62">
        <v>3169.7888085</v>
      </c>
      <c r="G44" s="62">
        <v>1373.0636430000002</v>
      </c>
      <c r="H44" s="62">
        <v>125.430498</v>
      </c>
      <c r="I44" s="62">
        <v>2331.8063325000003</v>
      </c>
      <c r="J44" s="62">
        <v>18.903532500000001</v>
      </c>
      <c r="K44" s="62">
        <v>351.82809900000001</v>
      </c>
      <c r="L44" s="62">
        <v>447.45773400000002</v>
      </c>
      <c r="M44" s="62">
        <v>1400.195772</v>
      </c>
      <c r="N44" s="62">
        <v>719.89099650000003</v>
      </c>
      <c r="O44" s="62">
        <v>3816.0672255000004</v>
      </c>
      <c r="P44" s="62">
        <v>1831.641102</v>
      </c>
      <c r="Q44" s="62">
        <v>43.811716500000003</v>
      </c>
      <c r="R44" s="62">
        <f t="shared" si="11"/>
        <v>29906.945176500001</v>
      </c>
      <c r="S44" s="62">
        <v>7610.3892524699995</v>
      </c>
      <c r="T44" s="62">
        <v>17497.034493929998</v>
      </c>
      <c r="U44" s="62">
        <v>4800.1265765999997</v>
      </c>
      <c r="V44" s="62">
        <f t="shared" si="8"/>
        <v>25.446896055602565</v>
      </c>
      <c r="W44" s="62">
        <f t="shared" si="9"/>
        <v>58.504920481409293</v>
      </c>
      <c r="X44" s="62">
        <f t="shared" si="10"/>
        <v>16.050206894322987</v>
      </c>
    </row>
    <row r="45" spans="1:24" x14ac:dyDescent="0.25">
      <c r="A45" s="50" t="s">
        <v>408</v>
      </c>
      <c r="B45" s="50" t="s">
        <v>409</v>
      </c>
      <c r="C45" s="62">
        <v>225.73041750000002</v>
      </c>
      <c r="D45" s="62">
        <v>2398.3022880000003</v>
      </c>
      <c r="E45" s="62">
        <v>7822.2817485000005</v>
      </c>
      <c r="F45" s="62">
        <v>1962.6314625</v>
      </c>
      <c r="G45" s="62">
        <v>509.28340500000002</v>
      </c>
      <c r="H45" s="62">
        <v>54.709047000000005</v>
      </c>
      <c r="I45" s="62">
        <v>5284.9828980000002</v>
      </c>
      <c r="J45" s="62">
        <v>25.130578500000002</v>
      </c>
      <c r="K45" s="62">
        <v>753.91735500000004</v>
      </c>
      <c r="L45" s="62">
        <v>173.69010450000002</v>
      </c>
      <c r="M45" s="62">
        <v>3031.4594295000002</v>
      </c>
      <c r="N45" s="62">
        <v>2250.8547345000002</v>
      </c>
      <c r="O45" s="62">
        <v>11126.6192295</v>
      </c>
      <c r="P45" s="62">
        <v>2227.7257065000003</v>
      </c>
      <c r="Q45" s="62">
        <v>56.932992000000006</v>
      </c>
      <c r="R45" s="62">
        <f t="shared" si="11"/>
        <v>37904.251396500011</v>
      </c>
      <c r="S45" s="62">
        <v>4983.7881187799994</v>
      </c>
      <c r="T45" s="62">
        <v>24932.592556514999</v>
      </c>
      <c r="U45" s="62">
        <v>7988.6376877049997</v>
      </c>
      <c r="V45" s="62">
        <f t="shared" si="8"/>
        <v>13.148361820015236</v>
      </c>
      <c r="W45" s="62">
        <f t="shared" si="9"/>
        <v>65.777826069445126</v>
      </c>
      <c r="X45" s="62">
        <f t="shared" si="10"/>
        <v>21.075835541874472</v>
      </c>
    </row>
    <row r="46" spans="1:24" x14ac:dyDescent="0.25">
      <c r="A46" s="50" t="s">
        <v>408</v>
      </c>
      <c r="B46" s="50" t="s">
        <v>410</v>
      </c>
      <c r="C46" s="62">
        <v>16.457193</v>
      </c>
      <c r="D46" s="62">
        <v>1501.6076640000001</v>
      </c>
      <c r="E46" s="62">
        <v>3166.0081020000002</v>
      </c>
      <c r="F46" s="62">
        <v>538.19469000000004</v>
      </c>
      <c r="G46" s="62">
        <v>184.36504050000002</v>
      </c>
      <c r="H46" s="62">
        <v>0</v>
      </c>
      <c r="I46" s="62">
        <v>254.419308</v>
      </c>
      <c r="J46" s="62">
        <v>0</v>
      </c>
      <c r="K46" s="62">
        <v>0</v>
      </c>
      <c r="L46" s="62">
        <v>81.396387000000004</v>
      </c>
      <c r="M46" s="62">
        <v>86.511460499999998</v>
      </c>
      <c r="N46" s="62">
        <v>9.1181745000000003</v>
      </c>
      <c r="O46" s="62">
        <v>0</v>
      </c>
      <c r="P46" s="62">
        <v>592.45894800000008</v>
      </c>
      <c r="Q46" s="62">
        <v>101.41189200000001</v>
      </c>
      <c r="R46" s="62">
        <f t="shared" si="11"/>
        <v>6531.9488595000012</v>
      </c>
      <c r="S46" s="62">
        <v>1890.5582992499999</v>
      </c>
      <c r="T46" s="62">
        <v>3613.0074183899997</v>
      </c>
      <c r="U46" s="62">
        <v>1028.5153113599999</v>
      </c>
      <c r="V46" s="62">
        <f t="shared" si="8"/>
        <v>28.943250167986097</v>
      </c>
      <c r="W46" s="62">
        <f t="shared" si="9"/>
        <v>55.312855261187131</v>
      </c>
      <c r="X46" s="62">
        <f t="shared" si="10"/>
        <v>15.745918002161599</v>
      </c>
    </row>
    <row r="47" spans="1:24" x14ac:dyDescent="0.25">
      <c r="A47" s="50" t="s">
        <v>408</v>
      </c>
      <c r="B47" s="50" t="s">
        <v>411</v>
      </c>
      <c r="C47" s="62">
        <v>21.794661000000001</v>
      </c>
      <c r="D47" s="62">
        <v>159.45685650000001</v>
      </c>
      <c r="E47" s="62">
        <v>502.61157000000003</v>
      </c>
      <c r="F47" s="62">
        <v>176.13644400000001</v>
      </c>
      <c r="G47" s="62">
        <v>37.362276000000001</v>
      </c>
      <c r="H47" s="62">
        <v>2.2239450000000001</v>
      </c>
      <c r="I47" s="62">
        <v>209.2732245</v>
      </c>
      <c r="J47" s="62">
        <v>17.1243765</v>
      </c>
      <c r="K47" s="62">
        <v>86.511460499999998</v>
      </c>
      <c r="L47" s="62">
        <v>8.2285965000000001</v>
      </c>
      <c r="M47" s="62">
        <v>215.94505950000001</v>
      </c>
      <c r="N47" s="62">
        <v>233.06943600000002</v>
      </c>
      <c r="O47" s="62">
        <v>1852.101396</v>
      </c>
      <c r="P47" s="62">
        <v>92.960901000000007</v>
      </c>
      <c r="Q47" s="62">
        <v>4.8926790000000002</v>
      </c>
      <c r="R47" s="62">
        <f>SUM(C47:Q47)</f>
        <v>3619.6928819999998</v>
      </c>
      <c r="S47" s="62">
        <v>354.48843806999997</v>
      </c>
      <c r="T47" s="62">
        <v>2864.6192154599999</v>
      </c>
      <c r="U47" s="62">
        <v>400.65847047</v>
      </c>
      <c r="V47" s="62">
        <f t="shared" si="8"/>
        <v>9.7933291476964577</v>
      </c>
      <c r="W47" s="62">
        <f t="shared" si="9"/>
        <v>79.139841661848493</v>
      </c>
      <c r="X47" s="62">
        <f t="shared" si="10"/>
        <v>11.068852621789917</v>
      </c>
    </row>
    <row r="49" spans="1:24" ht="21" x14ac:dyDescent="0.35">
      <c r="A49" s="136" t="s">
        <v>51</v>
      </c>
      <c r="B49" s="137"/>
      <c r="C49" s="137"/>
      <c r="D49" s="137"/>
      <c r="E49" s="137"/>
      <c r="F49" s="137"/>
      <c r="G49" s="137"/>
      <c r="H49" s="137"/>
      <c r="I49" s="137"/>
      <c r="J49" s="137"/>
      <c r="K49" s="137"/>
      <c r="L49" s="137"/>
      <c r="M49" s="137"/>
      <c r="N49" s="137"/>
      <c r="O49" s="137"/>
      <c r="P49" s="137"/>
      <c r="Q49" s="137"/>
      <c r="R49" s="137"/>
      <c r="S49" s="137"/>
      <c r="T49" s="137"/>
      <c r="U49" s="137"/>
      <c r="V49" s="137"/>
      <c r="W49" s="137"/>
      <c r="X49" s="137"/>
    </row>
    <row r="50" spans="1:24" ht="52.5" customHeight="1" x14ac:dyDescent="0.25">
      <c r="A50" s="78" t="s">
        <v>404</v>
      </c>
      <c r="B50" s="12" t="s">
        <v>403</v>
      </c>
      <c r="C50" s="88" t="s">
        <v>87</v>
      </c>
      <c r="D50" s="88" t="s">
        <v>88</v>
      </c>
      <c r="E50" s="88" t="s">
        <v>89</v>
      </c>
      <c r="F50" s="88" t="s">
        <v>90</v>
      </c>
      <c r="G50" s="88" t="s">
        <v>91</v>
      </c>
      <c r="H50" s="88" t="s">
        <v>92</v>
      </c>
      <c r="I50" s="88" t="s">
        <v>93</v>
      </c>
      <c r="J50" s="88" t="s">
        <v>94</v>
      </c>
      <c r="K50" s="88" t="s">
        <v>386</v>
      </c>
      <c r="L50" s="88" t="s">
        <v>387</v>
      </c>
      <c r="M50" s="88" t="s">
        <v>97</v>
      </c>
      <c r="N50" s="88" t="s">
        <v>98</v>
      </c>
      <c r="O50" s="88" t="s">
        <v>99</v>
      </c>
      <c r="P50" s="88" t="s">
        <v>100</v>
      </c>
      <c r="Q50" s="88" t="s">
        <v>101</v>
      </c>
      <c r="R50" s="5" t="s">
        <v>102</v>
      </c>
      <c r="S50" s="88" t="s">
        <v>103</v>
      </c>
      <c r="T50" s="88" t="s">
        <v>104</v>
      </c>
      <c r="U50" s="88" t="s">
        <v>105</v>
      </c>
      <c r="V50" s="88" t="s">
        <v>106</v>
      </c>
      <c r="W50" s="88" t="s">
        <v>107</v>
      </c>
      <c r="X50" s="88" t="s">
        <v>108</v>
      </c>
    </row>
    <row r="51" spans="1:24" x14ac:dyDescent="0.25">
      <c r="A51" s="50" t="s">
        <v>405</v>
      </c>
      <c r="B51" s="50">
        <v>1</v>
      </c>
      <c r="C51" s="62">
        <v>93.850479000000007</v>
      </c>
      <c r="D51" s="62">
        <v>5914.5817274999999</v>
      </c>
      <c r="E51" s="62">
        <v>10861.302591000001</v>
      </c>
      <c r="F51" s="62">
        <v>3470.4661725000001</v>
      </c>
      <c r="G51" s="62">
        <v>1655.0598690000002</v>
      </c>
      <c r="H51" s="62">
        <v>0</v>
      </c>
      <c r="I51" s="62">
        <v>1629.4845015000001</v>
      </c>
      <c r="J51" s="62">
        <v>0</v>
      </c>
      <c r="K51" s="62">
        <v>59.601726000000006</v>
      </c>
      <c r="L51" s="62">
        <v>44.034111000000003</v>
      </c>
      <c r="M51" s="62">
        <v>232.62464700000001</v>
      </c>
      <c r="N51" s="62">
        <v>4.6702845000000002</v>
      </c>
      <c r="O51" s="62">
        <v>33.581569500000001</v>
      </c>
      <c r="P51" s="62">
        <v>688.08858300000009</v>
      </c>
      <c r="Q51" s="62">
        <v>8.6733855000000002</v>
      </c>
      <c r="R51" s="62">
        <f>SUM(C51:Q51)</f>
        <v>24696.019647000001</v>
      </c>
      <c r="S51" s="62">
        <v>8370.4889867399997</v>
      </c>
      <c r="T51" s="62">
        <v>13849.457374979998</v>
      </c>
      <c r="U51" s="62">
        <v>2476.5729922799997</v>
      </c>
      <c r="V51" s="62">
        <f t="shared" ref="V51:V63" si="12">(S51/R51)*100</f>
        <v>33.894081339366046</v>
      </c>
      <c r="W51" s="62">
        <f t="shared" ref="W51:W63" si="13">(T51/R51)*100</f>
        <v>56.079714759468899</v>
      </c>
      <c r="X51" s="62">
        <f t="shared" ref="X51:X63" si="14">(U51/R51)*100</f>
        <v>10.028227332499901</v>
      </c>
    </row>
    <row r="52" spans="1:24" x14ac:dyDescent="0.25">
      <c r="A52" s="50" t="s">
        <v>405</v>
      </c>
      <c r="B52" s="50">
        <v>2</v>
      </c>
      <c r="C52" s="62">
        <v>429.221385</v>
      </c>
      <c r="D52" s="62">
        <v>2871.5577840000001</v>
      </c>
      <c r="E52" s="62">
        <v>7919.0233560000006</v>
      </c>
      <c r="F52" s="62">
        <v>1677.0769245000001</v>
      </c>
      <c r="G52" s="62">
        <v>570.21949800000004</v>
      </c>
      <c r="H52" s="62">
        <v>2.8911285000000002</v>
      </c>
      <c r="I52" s="62">
        <v>538.8618735</v>
      </c>
      <c r="J52" s="62">
        <v>2.6687340000000002</v>
      </c>
      <c r="K52" s="62">
        <v>20.015505000000001</v>
      </c>
      <c r="L52" s="62">
        <v>7.3390185000000008</v>
      </c>
      <c r="M52" s="62">
        <v>104.3030205</v>
      </c>
      <c r="N52" s="62">
        <v>0</v>
      </c>
      <c r="O52" s="62">
        <v>33.803964000000001</v>
      </c>
      <c r="P52" s="62">
        <v>815.07584250000002</v>
      </c>
      <c r="Q52" s="62">
        <v>0</v>
      </c>
      <c r="R52" s="62">
        <f t="shared" ref="R52:R62" si="15">SUM(C52:Q52)</f>
        <v>14992.058034000001</v>
      </c>
      <c r="S52" s="62">
        <v>5203.5227787599997</v>
      </c>
      <c r="T52" s="62">
        <v>8297.31749175</v>
      </c>
      <c r="U52" s="62">
        <v>1491.5211174899998</v>
      </c>
      <c r="V52" s="62">
        <f t="shared" si="12"/>
        <v>34.708528788770025</v>
      </c>
      <c r="W52" s="62">
        <f t="shared" si="13"/>
        <v>55.344753021451645</v>
      </c>
      <c r="X52" s="62">
        <f t="shared" si="14"/>
        <v>9.9487416211131752</v>
      </c>
    </row>
    <row r="53" spans="1:24" x14ac:dyDescent="0.25">
      <c r="A53" s="50" t="s">
        <v>405</v>
      </c>
      <c r="B53" s="50">
        <v>4</v>
      </c>
      <c r="C53" s="62">
        <v>4.003101</v>
      </c>
      <c r="D53" s="62">
        <v>542.86497450000002</v>
      </c>
      <c r="E53" s="62">
        <v>1570.9947480000001</v>
      </c>
      <c r="F53" s="62">
        <v>762.59074050000004</v>
      </c>
      <c r="G53" s="62">
        <v>190.14729750000001</v>
      </c>
      <c r="H53" s="62">
        <v>0</v>
      </c>
      <c r="I53" s="62">
        <v>233.73661950000002</v>
      </c>
      <c r="J53" s="62">
        <v>2.8911285000000002</v>
      </c>
      <c r="K53" s="62">
        <v>2.8911285000000002</v>
      </c>
      <c r="L53" s="62">
        <v>0</v>
      </c>
      <c r="M53" s="62">
        <v>17.5691655</v>
      </c>
      <c r="N53" s="62">
        <v>0</v>
      </c>
      <c r="O53" s="62">
        <v>23.796211500000002</v>
      </c>
      <c r="P53" s="62">
        <v>283.10819850000001</v>
      </c>
      <c r="Q53" s="62">
        <v>0</v>
      </c>
      <c r="R53" s="62">
        <f t="shared" si="15"/>
        <v>3634.5933135000005</v>
      </c>
      <c r="S53" s="62">
        <v>1212.2457972299999</v>
      </c>
      <c r="T53" s="62">
        <v>1879.8853712399998</v>
      </c>
      <c r="U53" s="62">
        <v>542.53568853000002</v>
      </c>
      <c r="V53" s="62">
        <f t="shared" si="12"/>
        <v>33.35299695642275</v>
      </c>
      <c r="W53" s="62">
        <f t="shared" si="13"/>
        <v>51.722027998497822</v>
      </c>
      <c r="X53" s="62">
        <f t="shared" si="14"/>
        <v>14.926998476414271</v>
      </c>
    </row>
    <row r="54" spans="1:24" x14ac:dyDescent="0.25">
      <c r="A54" s="50" t="s">
        <v>405</v>
      </c>
      <c r="B54" s="50" t="s">
        <v>406</v>
      </c>
      <c r="C54" s="62">
        <v>145.001214</v>
      </c>
      <c r="D54" s="62">
        <v>3788.0455185000001</v>
      </c>
      <c r="E54" s="62">
        <v>3786.2663625</v>
      </c>
      <c r="F54" s="62">
        <v>2345.3723970000001</v>
      </c>
      <c r="G54" s="62">
        <v>1027.2401955</v>
      </c>
      <c r="H54" s="62">
        <v>2.2239450000000001</v>
      </c>
      <c r="I54" s="62">
        <v>1671.961851</v>
      </c>
      <c r="J54" s="62">
        <v>4.2254955000000001</v>
      </c>
      <c r="K54" s="62">
        <v>69.609478500000009</v>
      </c>
      <c r="L54" s="62">
        <v>3.7807065000000004</v>
      </c>
      <c r="M54" s="62">
        <v>292.00397850000002</v>
      </c>
      <c r="N54" s="62">
        <v>6.0046515000000005</v>
      </c>
      <c r="O54" s="62">
        <v>359.61190650000003</v>
      </c>
      <c r="P54" s="62">
        <v>1352.603349</v>
      </c>
      <c r="Q54" s="62">
        <v>56.932992000000006</v>
      </c>
      <c r="R54" s="62">
        <f t="shared" si="15"/>
        <v>14910.884041500003</v>
      </c>
      <c r="S54" s="62">
        <v>4298.6991192299993</v>
      </c>
      <c r="T54" s="62">
        <v>7540.5303905849996</v>
      </c>
      <c r="U54" s="62">
        <v>3071.9562431849999</v>
      </c>
      <c r="V54" s="62">
        <f t="shared" si="12"/>
        <v>28.829270667425561</v>
      </c>
      <c r="W54" s="62">
        <f t="shared" si="13"/>
        <v>50.570646043508752</v>
      </c>
      <c r="X54" s="62">
        <f t="shared" si="14"/>
        <v>20.602106720400513</v>
      </c>
    </row>
    <row r="55" spans="1:24" x14ac:dyDescent="0.25">
      <c r="A55" s="50" t="s">
        <v>407</v>
      </c>
      <c r="B55" s="50">
        <v>19</v>
      </c>
      <c r="C55" s="62">
        <v>465.69408300000003</v>
      </c>
      <c r="D55" s="62">
        <v>120.09303000000001</v>
      </c>
      <c r="E55" s="62">
        <v>591.7917645</v>
      </c>
      <c r="F55" s="62">
        <v>685.86463800000001</v>
      </c>
      <c r="G55" s="62">
        <v>406.75954050000001</v>
      </c>
      <c r="H55" s="62">
        <v>17.79156</v>
      </c>
      <c r="I55" s="62">
        <v>20.460294000000001</v>
      </c>
      <c r="J55" s="62">
        <v>0</v>
      </c>
      <c r="K55" s="62">
        <v>1.7791560000000002</v>
      </c>
      <c r="L55" s="62">
        <v>0</v>
      </c>
      <c r="M55" s="62">
        <v>4.2254955000000001</v>
      </c>
      <c r="N55" s="62">
        <v>25.352973000000002</v>
      </c>
      <c r="O55" s="62">
        <v>0</v>
      </c>
      <c r="P55" s="62">
        <v>63.3824325</v>
      </c>
      <c r="Q55" s="62">
        <v>0</v>
      </c>
      <c r="R55" s="62">
        <f t="shared" si="15"/>
        <v>2403.1949670000004</v>
      </c>
      <c r="S55" s="62">
        <v>1415.9076814799998</v>
      </c>
      <c r="T55" s="62">
        <v>868.4024872949999</v>
      </c>
      <c r="U55" s="62">
        <v>118.93342522499999</v>
      </c>
      <c r="V55" s="62">
        <f t="shared" si="12"/>
        <v>58.917719990381435</v>
      </c>
      <c r="W55" s="62">
        <f t="shared" si="13"/>
        <v>36.135332306352979</v>
      </c>
      <c r="X55" s="62">
        <f t="shared" si="14"/>
        <v>4.9489711346004155</v>
      </c>
    </row>
    <row r="56" spans="1:24" x14ac:dyDescent="0.25">
      <c r="A56" s="50" t="s">
        <v>407</v>
      </c>
      <c r="B56" s="50">
        <v>23</v>
      </c>
      <c r="C56" s="62">
        <v>3.7807065000000004</v>
      </c>
      <c r="D56" s="62">
        <v>62.27046</v>
      </c>
      <c r="E56" s="62">
        <v>622.48220550000008</v>
      </c>
      <c r="F56" s="62">
        <v>888.68842200000006</v>
      </c>
      <c r="G56" s="62">
        <v>414.76574250000004</v>
      </c>
      <c r="H56" s="62">
        <v>0</v>
      </c>
      <c r="I56" s="62">
        <v>6.6718350000000006</v>
      </c>
      <c r="J56" s="62">
        <v>0</v>
      </c>
      <c r="K56" s="62">
        <v>0</v>
      </c>
      <c r="L56" s="62">
        <v>0</v>
      </c>
      <c r="M56" s="62">
        <v>0</v>
      </c>
      <c r="N56" s="62">
        <v>0</v>
      </c>
      <c r="O56" s="62">
        <v>0</v>
      </c>
      <c r="P56" s="62">
        <v>8.8957800000000002</v>
      </c>
      <c r="Q56" s="62">
        <v>0</v>
      </c>
      <c r="R56" s="62">
        <f t="shared" si="15"/>
        <v>2007.5551515000002</v>
      </c>
      <c r="S56" s="62">
        <v>1039.8887962199999</v>
      </c>
      <c r="T56" s="62">
        <v>908.25416410499997</v>
      </c>
      <c r="U56" s="62">
        <v>59.452812674999997</v>
      </c>
      <c r="V56" s="62">
        <f t="shared" si="12"/>
        <v>51.798766048495267</v>
      </c>
      <c r="W56" s="62">
        <f t="shared" si="13"/>
        <v>45.241803864086769</v>
      </c>
      <c r="X56" s="62">
        <f t="shared" si="14"/>
        <v>2.9614535187528066</v>
      </c>
    </row>
    <row r="57" spans="1:24" x14ac:dyDescent="0.25">
      <c r="A57" s="50" t="s">
        <v>408</v>
      </c>
      <c r="B57" s="50">
        <v>22</v>
      </c>
      <c r="C57" s="62">
        <v>51.817918500000005</v>
      </c>
      <c r="D57" s="62">
        <v>817.29978750000009</v>
      </c>
      <c r="E57" s="62">
        <v>3724.2182970000003</v>
      </c>
      <c r="F57" s="62">
        <v>1053.9275355</v>
      </c>
      <c r="G57" s="62">
        <v>318.91371300000003</v>
      </c>
      <c r="H57" s="62">
        <v>396.97418250000004</v>
      </c>
      <c r="I57" s="62">
        <v>352.49528250000003</v>
      </c>
      <c r="J57" s="62">
        <v>27.576918000000003</v>
      </c>
      <c r="K57" s="62">
        <v>37.362276000000001</v>
      </c>
      <c r="L57" s="62">
        <v>15.567615</v>
      </c>
      <c r="M57" s="62">
        <v>92.960901000000007</v>
      </c>
      <c r="N57" s="62">
        <v>18.458743500000001</v>
      </c>
      <c r="O57" s="62">
        <v>40.031010000000002</v>
      </c>
      <c r="P57" s="62">
        <v>677.63604150000003</v>
      </c>
      <c r="Q57" s="62">
        <v>0</v>
      </c>
      <c r="R57" s="62">
        <f t="shared" si="15"/>
        <v>7625.2402215000002</v>
      </c>
      <c r="S57" s="62">
        <v>2660.0855271299997</v>
      </c>
      <c r="T57" s="62">
        <v>3818.2194236699997</v>
      </c>
      <c r="U57" s="62">
        <v>1147.0895621999998</v>
      </c>
      <c r="V57" s="62">
        <f t="shared" si="12"/>
        <v>34.885268527405429</v>
      </c>
      <c r="W57" s="62">
        <f t="shared" si="13"/>
        <v>50.073431298652224</v>
      </c>
      <c r="X57" s="62">
        <f t="shared" si="14"/>
        <v>15.043323605277184</v>
      </c>
    </row>
    <row r="58" spans="1:24" x14ac:dyDescent="0.25">
      <c r="A58" s="50" t="s">
        <v>408</v>
      </c>
      <c r="B58" s="50">
        <v>23</v>
      </c>
      <c r="C58" s="62">
        <v>112.08682800000001</v>
      </c>
      <c r="D58" s="62">
        <v>1573.218693</v>
      </c>
      <c r="E58" s="62">
        <v>8414.5183020000004</v>
      </c>
      <c r="F58" s="62">
        <v>2991.6508140000001</v>
      </c>
      <c r="G58" s="62">
        <v>1254.749769</v>
      </c>
      <c r="H58" s="62">
        <v>10.452541500000001</v>
      </c>
      <c r="I58" s="62">
        <v>339.59640150000001</v>
      </c>
      <c r="J58" s="62">
        <v>20.015505000000001</v>
      </c>
      <c r="K58" s="62">
        <v>74.50215750000001</v>
      </c>
      <c r="L58" s="62">
        <v>73.16779050000001</v>
      </c>
      <c r="M58" s="62">
        <v>96.964002000000008</v>
      </c>
      <c r="N58" s="62">
        <v>77.615680500000011</v>
      </c>
      <c r="O58" s="62">
        <v>100.96710300000001</v>
      </c>
      <c r="P58" s="62">
        <v>736.12579500000004</v>
      </c>
      <c r="Q58" s="62">
        <v>57.377781000000006</v>
      </c>
      <c r="R58" s="62">
        <f t="shared" si="15"/>
        <v>15933.009163500001</v>
      </c>
      <c r="S58" s="62">
        <v>6070.5875360699993</v>
      </c>
      <c r="T58" s="62">
        <v>8410.7743415999994</v>
      </c>
      <c r="U58" s="62">
        <v>1451.96967933</v>
      </c>
      <c r="V58" s="62">
        <f t="shared" si="12"/>
        <v>38.100696947923389</v>
      </c>
      <c r="W58" s="62">
        <f t="shared" si="13"/>
        <v>52.78836066238982</v>
      </c>
      <c r="X58" s="62">
        <f t="shared" si="14"/>
        <v>9.1129658210216338</v>
      </c>
    </row>
    <row r="59" spans="1:24" x14ac:dyDescent="0.25">
      <c r="A59" s="50" t="s">
        <v>408</v>
      </c>
      <c r="B59" s="50">
        <v>24</v>
      </c>
      <c r="C59" s="62">
        <v>132.32472749999999</v>
      </c>
      <c r="D59" s="62">
        <v>1657.0614195000001</v>
      </c>
      <c r="E59" s="62">
        <v>8374.0425030000006</v>
      </c>
      <c r="F59" s="62">
        <v>2970.5233365000004</v>
      </c>
      <c r="G59" s="62">
        <v>791.27963099999999</v>
      </c>
      <c r="H59" s="62">
        <v>21.349872000000001</v>
      </c>
      <c r="I59" s="62">
        <v>884.68532100000004</v>
      </c>
      <c r="J59" s="62">
        <v>7.3390185000000008</v>
      </c>
      <c r="K59" s="62">
        <v>162.34798500000002</v>
      </c>
      <c r="L59" s="62">
        <v>102.9686535</v>
      </c>
      <c r="M59" s="62">
        <v>567.77315850000002</v>
      </c>
      <c r="N59" s="62">
        <v>237.7397205</v>
      </c>
      <c r="O59" s="62">
        <v>1793.6116425</v>
      </c>
      <c r="P59" s="62">
        <v>322.47202500000003</v>
      </c>
      <c r="Q59" s="62">
        <v>13.121275500000001</v>
      </c>
      <c r="R59" s="62">
        <f t="shared" si="15"/>
        <v>18038.640289500003</v>
      </c>
      <c r="S59" s="62">
        <v>5650.1400025799994</v>
      </c>
      <c r="T59" s="62">
        <v>10812.08084031</v>
      </c>
      <c r="U59" s="62">
        <v>1576.7844461099999</v>
      </c>
      <c r="V59" s="62">
        <f t="shared" si="12"/>
        <v>31.322427366484234</v>
      </c>
      <c r="W59" s="62">
        <f t="shared" si="13"/>
        <v>59.938446949371979</v>
      </c>
      <c r="X59" s="62">
        <f t="shared" si="14"/>
        <v>8.7411491154786223</v>
      </c>
    </row>
    <row r="60" spans="1:24" x14ac:dyDescent="0.25">
      <c r="A60" s="50" t="s">
        <v>408</v>
      </c>
      <c r="B60" s="50">
        <v>25</v>
      </c>
      <c r="C60" s="62">
        <v>303.790887</v>
      </c>
      <c r="D60" s="62">
        <v>3453.5641905000002</v>
      </c>
      <c r="E60" s="62">
        <v>10730.3122305</v>
      </c>
      <c r="F60" s="62">
        <v>3548.7490365000003</v>
      </c>
      <c r="G60" s="62">
        <v>1528.0726095</v>
      </c>
      <c r="H60" s="62">
        <v>94.740057000000007</v>
      </c>
      <c r="I60" s="62">
        <v>2372.059737</v>
      </c>
      <c r="J60" s="62">
        <v>43.144533000000003</v>
      </c>
      <c r="K60" s="62">
        <v>312.46427249999999</v>
      </c>
      <c r="L60" s="62">
        <v>221.7273165</v>
      </c>
      <c r="M60" s="62">
        <v>1190.2553640000001</v>
      </c>
      <c r="N60" s="62">
        <v>627.37488450000001</v>
      </c>
      <c r="O60" s="62">
        <v>3671.9555895000003</v>
      </c>
      <c r="P60" s="62">
        <v>1768.0362750000002</v>
      </c>
      <c r="Q60" s="62">
        <v>40.698193500000002</v>
      </c>
      <c r="R60" s="62">
        <f t="shared" si="15"/>
        <v>29906.945176500001</v>
      </c>
      <c r="S60" s="62">
        <v>8050.0075797599993</v>
      </c>
      <c r="T60" s="62">
        <v>17210.868140654999</v>
      </c>
      <c r="U60" s="62">
        <v>4646.6746025849998</v>
      </c>
      <c r="V60" s="62">
        <f t="shared" si="12"/>
        <v>26.916850023470328</v>
      </c>
      <c r="W60" s="62">
        <f t="shared" si="13"/>
        <v>57.548064635430542</v>
      </c>
      <c r="X60" s="62">
        <f t="shared" si="14"/>
        <v>15.537108772433969</v>
      </c>
    </row>
    <row r="61" spans="1:24" x14ac:dyDescent="0.25">
      <c r="A61" s="50" t="s">
        <v>408</v>
      </c>
      <c r="B61" s="50" t="s">
        <v>409</v>
      </c>
      <c r="C61" s="62">
        <v>239.07408750000002</v>
      </c>
      <c r="D61" s="62">
        <v>2582.2225395</v>
      </c>
      <c r="E61" s="62">
        <v>8233.9339680000012</v>
      </c>
      <c r="F61" s="62">
        <v>2185.2483569999999</v>
      </c>
      <c r="G61" s="62">
        <v>636.49305900000002</v>
      </c>
      <c r="H61" s="62">
        <v>57.155386500000006</v>
      </c>
      <c r="I61" s="62">
        <v>5143.7623905</v>
      </c>
      <c r="J61" s="62">
        <v>21.572266500000001</v>
      </c>
      <c r="K61" s="62">
        <v>661.17884850000007</v>
      </c>
      <c r="L61" s="62">
        <v>89.624983499999999</v>
      </c>
      <c r="M61" s="62">
        <v>2661.8397705000002</v>
      </c>
      <c r="N61" s="62">
        <v>2271.9822120000003</v>
      </c>
      <c r="O61" s="62">
        <v>10916.2340325</v>
      </c>
      <c r="P61" s="62">
        <v>2165.4552465000002</v>
      </c>
      <c r="Q61" s="62">
        <v>38.474248500000002</v>
      </c>
      <c r="R61" s="62">
        <f t="shared" si="15"/>
        <v>37904.251396500003</v>
      </c>
      <c r="S61" s="62">
        <v>5407.25805468</v>
      </c>
      <c r="T61" s="62">
        <v>24851.204530469997</v>
      </c>
      <c r="U61" s="62">
        <v>7646.5557778499997</v>
      </c>
      <c r="V61" s="62">
        <f t="shared" si="12"/>
        <v>14.265571421308415</v>
      </c>
      <c r="W61" s="62">
        <f t="shared" si="13"/>
        <v>65.563106023417475</v>
      </c>
      <c r="X61" s="62">
        <f t="shared" si="14"/>
        <v>20.173345986608947</v>
      </c>
    </row>
    <row r="62" spans="1:24" x14ac:dyDescent="0.25">
      <c r="A62" s="50" t="s">
        <v>408</v>
      </c>
      <c r="B62" s="50" t="s">
        <v>410</v>
      </c>
      <c r="C62" s="62">
        <v>16.2347985</v>
      </c>
      <c r="D62" s="62">
        <v>1445.5642500000001</v>
      </c>
      <c r="E62" s="62">
        <v>3179.5741665</v>
      </c>
      <c r="F62" s="62">
        <v>612.02966400000003</v>
      </c>
      <c r="G62" s="62">
        <v>214.83308700000001</v>
      </c>
      <c r="H62" s="62">
        <v>0</v>
      </c>
      <c r="I62" s="62">
        <v>248.41465650000001</v>
      </c>
      <c r="J62" s="62">
        <v>0</v>
      </c>
      <c r="K62" s="62">
        <v>0</v>
      </c>
      <c r="L62" s="62">
        <v>74.279763000000003</v>
      </c>
      <c r="M62" s="62">
        <v>48.704395500000004</v>
      </c>
      <c r="N62" s="62">
        <v>12.898881000000001</v>
      </c>
      <c r="O62" s="62">
        <v>0</v>
      </c>
      <c r="P62" s="62">
        <v>604.46825100000001</v>
      </c>
      <c r="Q62" s="62">
        <v>74.94694650000001</v>
      </c>
      <c r="R62" s="62">
        <f t="shared" si="15"/>
        <v>6531.9488595000003</v>
      </c>
      <c r="S62" s="62">
        <v>1946.8786220099998</v>
      </c>
      <c r="T62" s="62">
        <v>3580.4293008749996</v>
      </c>
      <c r="U62" s="62">
        <v>1004.7731061149999</v>
      </c>
      <c r="V62" s="62">
        <f t="shared" si="12"/>
        <v>29.805478638714067</v>
      </c>
      <c r="W62" s="62">
        <f t="shared" si="13"/>
        <v>54.814104915528539</v>
      </c>
      <c r="X62" s="62">
        <f t="shared" si="14"/>
        <v>15.38243987709224</v>
      </c>
    </row>
    <row r="63" spans="1:24" x14ac:dyDescent="0.25">
      <c r="A63" s="50" t="s">
        <v>408</v>
      </c>
      <c r="B63" s="50" t="s">
        <v>411</v>
      </c>
      <c r="C63" s="62">
        <v>21.794661000000001</v>
      </c>
      <c r="D63" s="62">
        <v>134.77106700000002</v>
      </c>
      <c r="E63" s="62">
        <v>531.07806600000004</v>
      </c>
      <c r="F63" s="62">
        <v>198.15349950000001</v>
      </c>
      <c r="G63" s="62">
        <v>42.922138500000003</v>
      </c>
      <c r="H63" s="62">
        <v>0</v>
      </c>
      <c r="I63" s="62">
        <v>221.7273165</v>
      </c>
      <c r="J63" s="62">
        <v>12.231697500000001</v>
      </c>
      <c r="K63" s="62">
        <v>76.28131350000001</v>
      </c>
      <c r="L63" s="62">
        <v>4.4478900000000001</v>
      </c>
      <c r="M63" s="62">
        <v>194.59518750000001</v>
      </c>
      <c r="N63" s="62">
        <v>242.18761050000001</v>
      </c>
      <c r="O63" s="62">
        <v>1854.5477355</v>
      </c>
      <c r="P63" s="62">
        <v>80.951598000000004</v>
      </c>
      <c r="Q63" s="62">
        <v>4.003101</v>
      </c>
      <c r="R63" s="62">
        <f>SUM(C63:Q63)</f>
        <v>3619.6928820000003</v>
      </c>
      <c r="S63" s="62">
        <v>373.85271899999998</v>
      </c>
      <c r="T63" s="62">
        <v>2862.87338331</v>
      </c>
      <c r="U63" s="62">
        <v>383.04002169</v>
      </c>
      <c r="V63" s="62">
        <f t="shared" si="12"/>
        <v>10.328299421729778</v>
      </c>
      <c r="W63" s="62">
        <f t="shared" si="13"/>
        <v>79.091610162466807</v>
      </c>
      <c r="X63" s="62">
        <f t="shared" si="14"/>
        <v>10.582113847138261</v>
      </c>
    </row>
  </sheetData>
  <mergeCells count="4">
    <mergeCell ref="A1:X1"/>
    <mergeCell ref="A17:X17"/>
    <mergeCell ref="A33:X33"/>
    <mergeCell ref="A49:X4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I218"/>
  <sheetViews>
    <sheetView showGridLines="0" zoomScale="50" zoomScaleNormal="50" workbookViewId="0">
      <selection activeCell="A2" sqref="A2"/>
    </sheetView>
  </sheetViews>
  <sheetFormatPr defaultColWidth="14.28515625" defaultRowHeight="15" x14ac:dyDescent="0.2"/>
  <cols>
    <col min="1" max="1" width="6.140625" style="37" customWidth="1"/>
    <col min="2" max="2" width="4.85546875" style="37" customWidth="1"/>
    <col min="3" max="3" width="6.140625" style="37" customWidth="1"/>
    <col min="4" max="15" width="16.42578125" style="37" customWidth="1"/>
    <col min="16" max="17" width="6.140625" style="37" customWidth="1"/>
    <col min="18" max="18" width="4.85546875" style="37" customWidth="1"/>
    <col min="19" max="19" width="6.140625" style="37" customWidth="1"/>
    <col min="20" max="21" width="15.140625" style="37" customWidth="1"/>
    <col min="22" max="25" width="16.42578125" style="37" customWidth="1"/>
    <col min="26" max="26" width="14.28515625" style="37"/>
    <col min="27" max="27" width="6.140625" style="37" customWidth="1"/>
    <col min="28" max="28" width="4.85546875" style="37" customWidth="1"/>
    <col min="29" max="29" width="6.140625" style="37" customWidth="1"/>
    <col min="30" max="30" width="13.85546875" style="37" customWidth="1"/>
    <col min="31" max="50" width="11.28515625" style="37" customWidth="1"/>
    <col min="51" max="51" width="14.28515625" style="37"/>
    <col min="52" max="52" width="6.140625" style="37" customWidth="1"/>
    <col min="53" max="53" width="4.85546875" style="37" customWidth="1"/>
    <col min="54" max="54" width="6.140625" style="37" customWidth="1"/>
    <col min="55" max="57" width="14.28515625" style="37"/>
    <col min="58" max="75" width="11.28515625" style="37" customWidth="1"/>
    <col min="76" max="76" width="14.28515625" style="37"/>
    <col min="77" max="77" width="6.140625" style="37" customWidth="1"/>
    <col min="78" max="78" width="4.85546875" style="37" customWidth="1"/>
    <col min="79" max="79" width="6.140625" style="37" customWidth="1"/>
    <col min="80" max="87" width="16.42578125" style="37" customWidth="1"/>
    <col min="88" max="16384" width="14.28515625" style="37"/>
  </cols>
  <sheetData>
    <row r="1" spans="1:87" x14ac:dyDescent="0.2">
      <c r="E1" s="38" t="s">
        <v>412</v>
      </c>
      <c r="F1" s="38" t="s">
        <v>413</v>
      </c>
      <c r="G1" s="38" t="s">
        <v>414</v>
      </c>
      <c r="H1" s="38" t="s">
        <v>415</v>
      </c>
      <c r="I1" s="38" t="s">
        <v>416</v>
      </c>
      <c r="L1" s="38" t="s">
        <v>417</v>
      </c>
      <c r="M1" s="38" t="s">
        <v>417</v>
      </c>
      <c r="N1" s="38" t="s">
        <v>418</v>
      </c>
      <c r="T1" s="38" t="s">
        <v>419</v>
      </c>
      <c r="U1" s="38" t="s">
        <v>419</v>
      </c>
      <c r="V1" s="38" t="s">
        <v>419</v>
      </c>
      <c r="W1" s="38" t="s">
        <v>420</v>
      </c>
      <c r="X1" s="38" t="s">
        <v>420</v>
      </c>
      <c r="Y1" s="38" t="s">
        <v>420</v>
      </c>
      <c r="AA1" s="38" t="s">
        <v>38</v>
      </c>
      <c r="AD1" s="38" t="s">
        <v>38</v>
      </c>
      <c r="AE1" s="38" t="s">
        <v>421</v>
      </c>
      <c r="AF1" s="38" t="s">
        <v>422</v>
      </c>
      <c r="AG1" s="38" t="s">
        <v>423</v>
      </c>
      <c r="AH1" s="38" t="s">
        <v>419</v>
      </c>
      <c r="AI1" s="38" t="s">
        <v>419</v>
      </c>
      <c r="AJ1" s="38" t="s">
        <v>421</v>
      </c>
      <c r="AK1" s="38" t="s">
        <v>422</v>
      </c>
      <c r="AL1" s="38" t="s">
        <v>423</v>
      </c>
      <c r="AM1" s="38" t="s">
        <v>419</v>
      </c>
      <c r="AN1" s="38" t="s">
        <v>419</v>
      </c>
      <c r="AO1" s="38" t="s">
        <v>421</v>
      </c>
      <c r="AP1" s="38" t="s">
        <v>422</v>
      </c>
      <c r="AQ1" s="38" t="s">
        <v>423</v>
      </c>
      <c r="AR1" s="38" t="s">
        <v>419</v>
      </c>
      <c r="AS1" s="38" t="s">
        <v>419</v>
      </c>
      <c r="AT1" s="38" t="s">
        <v>421</v>
      </c>
      <c r="AU1" s="38" t="s">
        <v>422</v>
      </c>
      <c r="AV1" s="38" t="s">
        <v>423</v>
      </c>
      <c r="AW1" s="38" t="s">
        <v>419</v>
      </c>
      <c r="AX1" s="38" t="s">
        <v>419</v>
      </c>
      <c r="AZ1" s="38" t="s">
        <v>38</v>
      </c>
      <c r="BC1" s="38" t="s">
        <v>422</v>
      </c>
      <c r="BE1" s="38" t="s">
        <v>422</v>
      </c>
      <c r="BF1" s="38" t="s">
        <v>424</v>
      </c>
      <c r="BG1" s="38" t="s">
        <v>425</v>
      </c>
      <c r="BH1" s="38" t="s">
        <v>425</v>
      </c>
      <c r="BJ1" s="38" t="s">
        <v>422</v>
      </c>
      <c r="BK1" s="38" t="s">
        <v>423</v>
      </c>
      <c r="BL1" s="38" t="s">
        <v>425</v>
      </c>
      <c r="BM1" s="38" t="s">
        <v>425</v>
      </c>
      <c r="BO1" s="38" t="s">
        <v>422</v>
      </c>
      <c r="BP1" s="38" t="s">
        <v>423</v>
      </c>
      <c r="BQ1" s="38" t="s">
        <v>425</v>
      </c>
      <c r="BR1" s="38" t="s">
        <v>425</v>
      </c>
      <c r="BS1" s="38" t="s">
        <v>421</v>
      </c>
      <c r="BT1" s="38" t="s">
        <v>422</v>
      </c>
      <c r="BU1" s="38" t="s">
        <v>423</v>
      </c>
      <c r="BV1" s="38" t="s">
        <v>425</v>
      </c>
      <c r="BW1" s="38" t="s">
        <v>425</v>
      </c>
      <c r="BY1" s="38" t="s">
        <v>426</v>
      </c>
      <c r="CB1" s="38" t="s">
        <v>425</v>
      </c>
      <c r="CC1" s="38" t="s">
        <v>425</v>
      </c>
      <c r="CE1" s="38" t="s">
        <v>420</v>
      </c>
      <c r="CF1" s="38" t="s">
        <v>425</v>
      </c>
      <c r="CG1" s="38" t="s">
        <v>425</v>
      </c>
      <c r="CI1" s="38" t="s">
        <v>420</v>
      </c>
    </row>
    <row r="2" spans="1:87" x14ac:dyDescent="0.2">
      <c r="A2" s="38" t="s">
        <v>38</v>
      </c>
      <c r="D2" s="38" t="s">
        <v>427</v>
      </c>
      <c r="E2" s="38" t="s">
        <v>422</v>
      </c>
      <c r="F2" s="38" t="s">
        <v>428</v>
      </c>
      <c r="G2" s="38" t="s">
        <v>428</v>
      </c>
      <c r="H2" s="38" t="s">
        <v>428</v>
      </c>
      <c r="I2" s="38" t="s">
        <v>429</v>
      </c>
      <c r="J2" s="38" t="s">
        <v>430</v>
      </c>
      <c r="K2" s="38" t="s">
        <v>431</v>
      </c>
      <c r="L2" s="38" t="s">
        <v>432</v>
      </c>
      <c r="M2" s="38" t="s">
        <v>433</v>
      </c>
      <c r="N2" s="38" t="s">
        <v>434</v>
      </c>
      <c r="O2" s="38" t="s">
        <v>102</v>
      </c>
      <c r="Q2" s="38" t="s">
        <v>38</v>
      </c>
      <c r="T2" s="38" t="s">
        <v>435</v>
      </c>
      <c r="U2" s="38" t="s">
        <v>436</v>
      </c>
      <c r="V2" s="38" t="s">
        <v>427</v>
      </c>
      <c r="W2" s="38" t="s">
        <v>435</v>
      </c>
      <c r="X2" s="38" t="s">
        <v>436</v>
      </c>
      <c r="Y2" s="38" t="s">
        <v>427</v>
      </c>
      <c r="AA2" s="38" t="s">
        <v>437</v>
      </c>
      <c r="AB2" s="38" t="s">
        <v>438</v>
      </c>
      <c r="AD2" s="38" t="s">
        <v>422</v>
      </c>
      <c r="AE2" s="38" t="s">
        <v>439</v>
      </c>
      <c r="AF2" s="38" t="s">
        <v>419</v>
      </c>
      <c r="AG2" s="38" t="s">
        <v>102</v>
      </c>
      <c r="AH2" s="38" t="s">
        <v>435</v>
      </c>
      <c r="AI2" s="38" t="s">
        <v>436</v>
      </c>
      <c r="AJ2" s="38" t="s">
        <v>439</v>
      </c>
      <c r="AK2" s="38" t="s">
        <v>419</v>
      </c>
      <c r="AL2" s="38" t="s">
        <v>102</v>
      </c>
      <c r="AM2" s="38" t="s">
        <v>435</v>
      </c>
      <c r="AN2" s="38" t="s">
        <v>436</v>
      </c>
      <c r="AO2" s="38" t="s">
        <v>439</v>
      </c>
      <c r="AP2" s="38" t="s">
        <v>419</v>
      </c>
      <c r="AQ2" s="38" t="s">
        <v>102</v>
      </c>
      <c r="AR2" s="38" t="s">
        <v>435</v>
      </c>
      <c r="AS2" s="38" t="s">
        <v>436</v>
      </c>
      <c r="AT2" s="38" t="s">
        <v>439</v>
      </c>
      <c r="AU2" s="38" t="s">
        <v>419</v>
      </c>
      <c r="AV2" s="38" t="s">
        <v>102</v>
      </c>
      <c r="AW2" s="38" t="s">
        <v>435</v>
      </c>
      <c r="AX2" s="38" t="s">
        <v>436</v>
      </c>
      <c r="AZ2" s="38" t="s">
        <v>437</v>
      </c>
      <c r="BA2" s="38" t="s">
        <v>438</v>
      </c>
      <c r="BC2" s="38" t="s">
        <v>440</v>
      </c>
      <c r="BD2" s="38" t="s">
        <v>439</v>
      </c>
      <c r="BE2" s="38" t="s">
        <v>440</v>
      </c>
      <c r="BF2" s="38" t="s">
        <v>102</v>
      </c>
      <c r="BG2" s="38" t="s">
        <v>435</v>
      </c>
      <c r="BH2" s="38" t="s">
        <v>436</v>
      </c>
      <c r="BI2" s="38" t="s">
        <v>439</v>
      </c>
      <c r="BJ2" s="38" t="s">
        <v>440</v>
      </c>
      <c r="BK2" s="38" t="s">
        <v>102</v>
      </c>
      <c r="BL2" s="38" t="s">
        <v>435</v>
      </c>
      <c r="BM2" s="38" t="s">
        <v>436</v>
      </c>
      <c r="BN2" s="38" t="s">
        <v>439</v>
      </c>
      <c r="BO2" s="38" t="s">
        <v>440</v>
      </c>
      <c r="BP2" s="38" t="s">
        <v>102</v>
      </c>
      <c r="BQ2" s="38" t="s">
        <v>435</v>
      </c>
      <c r="BR2" s="38" t="s">
        <v>436</v>
      </c>
      <c r="BS2" s="38" t="s">
        <v>439</v>
      </c>
      <c r="BT2" s="38" t="s">
        <v>440</v>
      </c>
      <c r="BU2" s="38" t="s">
        <v>102</v>
      </c>
      <c r="BV2" s="38" t="s">
        <v>435</v>
      </c>
      <c r="BW2" s="38" t="s">
        <v>436</v>
      </c>
      <c r="BY2" s="38" t="s">
        <v>437</v>
      </c>
      <c r="BZ2" s="38" t="s">
        <v>438</v>
      </c>
      <c r="CB2" s="38" t="s">
        <v>435</v>
      </c>
      <c r="CC2" s="38" t="s">
        <v>435</v>
      </c>
      <c r="CD2" s="38" t="s">
        <v>441</v>
      </c>
      <c r="CE2" s="38" t="s">
        <v>441</v>
      </c>
      <c r="CF2" s="38" t="s">
        <v>436</v>
      </c>
      <c r="CG2" s="38" t="s">
        <v>436</v>
      </c>
      <c r="CH2" s="38" t="s">
        <v>441</v>
      </c>
      <c r="CI2" s="38" t="s">
        <v>441</v>
      </c>
    </row>
    <row r="3" spans="1:87" x14ac:dyDescent="0.2">
      <c r="A3" s="37" t="s">
        <v>122</v>
      </c>
      <c r="B3" s="37">
        <v>2</v>
      </c>
      <c r="D3" s="39">
        <v>0</v>
      </c>
      <c r="E3" s="39">
        <v>12.01</v>
      </c>
      <c r="F3" s="39">
        <v>647.14</v>
      </c>
      <c r="G3" s="39">
        <v>0</v>
      </c>
      <c r="H3" s="39">
        <v>0</v>
      </c>
      <c r="I3" s="39">
        <v>0</v>
      </c>
      <c r="J3" s="39">
        <v>58.85</v>
      </c>
      <c r="K3" s="39">
        <v>0</v>
      </c>
      <c r="L3" s="39">
        <v>0</v>
      </c>
      <c r="M3" s="39">
        <v>0</v>
      </c>
      <c r="N3" s="39">
        <v>0</v>
      </c>
      <c r="O3" s="39">
        <f t="shared" ref="O3:O66" si="0">SUM(D3:N3)</f>
        <v>718</v>
      </c>
      <c r="Q3" s="37" t="s">
        <v>122</v>
      </c>
      <c r="R3" s="37">
        <v>2</v>
      </c>
      <c r="T3" s="39">
        <v>413.02140000000003</v>
      </c>
      <c r="U3" s="39">
        <v>304.97859999999997</v>
      </c>
      <c r="V3" s="39">
        <v>0</v>
      </c>
      <c r="W3" s="40">
        <f t="shared" ref="W3:W34" si="1">SUM(T3/O3)</f>
        <v>0.57523871866295273</v>
      </c>
      <c r="X3" s="40">
        <f t="shared" ref="X3:X34" si="2">SUM(U3/O3)</f>
        <v>0.42476128133704733</v>
      </c>
      <c r="Y3" s="40">
        <f t="shared" ref="Y3:Y34" si="3">SUM(V3/O3)</f>
        <v>0</v>
      </c>
      <c r="AA3" s="37" t="s">
        <v>122</v>
      </c>
      <c r="AB3" s="37">
        <v>2</v>
      </c>
      <c r="AD3" s="39">
        <f t="shared" ref="AD3:AD66" si="4">SUM(O3)</f>
        <v>718</v>
      </c>
      <c r="AE3" s="37">
        <v>12</v>
      </c>
      <c r="AF3" s="39">
        <v>474.91</v>
      </c>
      <c r="AG3" s="41">
        <f t="shared" ref="AG3:AG34" si="5">SUM(AF3/AD3)</f>
        <v>0.66143454038997218</v>
      </c>
      <c r="AH3" s="39">
        <f t="shared" ref="AH3:AH34" si="6">SUM(AF3*W3)</f>
        <v>273.18661988022291</v>
      </c>
      <c r="AI3" s="39">
        <f t="shared" ref="AI3:AI34" si="7">SUM(AF3*X3)</f>
        <v>201.72338011977715</v>
      </c>
      <c r="AJ3" s="37">
        <v>17</v>
      </c>
      <c r="AK3" s="39">
        <v>161.72999999999999</v>
      </c>
      <c r="AL3" s="41">
        <f>SUM(AK3/AD3)</f>
        <v>0.22525069637883008</v>
      </c>
      <c r="AM3" s="39">
        <f>SUM(AK3*W3)</f>
        <v>93.033357969359344</v>
      </c>
      <c r="AN3" s="39">
        <f>SUM(AK3*X3)</f>
        <v>68.69664203064066</v>
      </c>
      <c r="AO3" s="37">
        <v>18</v>
      </c>
      <c r="AP3" s="39">
        <v>81.36</v>
      </c>
      <c r="AQ3" s="41">
        <f>SUM(AP3/AD3)</f>
        <v>0.11331476323119777</v>
      </c>
      <c r="AR3" s="39">
        <f>SUM(AP3*W3)</f>
        <v>46.801422150417835</v>
      </c>
      <c r="AS3" s="39">
        <f>SUM(AP3*X3)</f>
        <v>34.558577849582171</v>
      </c>
      <c r="AU3" s="39"/>
      <c r="AV3" s="40"/>
      <c r="AW3" s="39"/>
      <c r="AX3" s="39"/>
      <c r="AZ3" s="37" t="s">
        <v>122</v>
      </c>
      <c r="BA3" s="37">
        <v>2</v>
      </c>
      <c r="BC3" s="42">
        <f t="shared" ref="BC3:BC66" si="8">SUM(AD3/640)</f>
        <v>1.121875</v>
      </c>
      <c r="BD3" s="37">
        <v>12</v>
      </c>
      <c r="BE3" s="42">
        <f t="shared" ref="BE3:BE66" si="9">SUM(AF3/640)</f>
        <v>0.74204687499999999</v>
      </c>
      <c r="BF3" s="41">
        <f t="shared" ref="BF3:BF34" si="10">SUM(BE3/BC3)</f>
        <v>0.66143454038997218</v>
      </c>
      <c r="BG3" s="42">
        <f t="shared" ref="BG3:BG34" si="11">SUM(BE3*W3)</f>
        <v>0.42685409356284826</v>
      </c>
      <c r="BH3" s="42">
        <f t="shared" ref="BH3:BH34" si="12">SUM(BE3*X3)</f>
        <v>0.31519278143715179</v>
      </c>
      <c r="BI3" s="37">
        <v>17</v>
      </c>
      <c r="BJ3" s="42">
        <f>SUM(AK3/640)</f>
        <v>0.25270312499999997</v>
      </c>
      <c r="BK3" s="41">
        <f>SUM(BJ3/BC3)</f>
        <v>0.22525069637883008</v>
      </c>
      <c r="BL3" s="42">
        <f>SUM(BJ3*W3)</f>
        <v>0.14536462182712395</v>
      </c>
      <c r="BM3" s="42">
        <f>SUM(BJ3*X3)</f>
        <v>0.10733850317287602</v>
      </c>
      <c r="BN3" s="37">
        <v>18</v>
      </c>
      <c r="BO3" s="42">
        <f>SUM(AP3/640)</f>
        <v>0.12712499999999999</v>
      </c>
      <c r="BP3" s="41">
        <f>SUM(BO3/BC3)</f>
        <v>0.11331476323119777</v>
      </c>
      <c r="BQ3" s="42">
        <f>SUM(BO3*W3)</f>
        <v>7.3127222110027854E-2</v>
      </c>
      <c r="BR3" s="42">
        <f>SUM(BO3*X3)</f>
        <v>5.3997777889972134E-2</v>
      </c>
      <c r="BT3" s="42"/>
      <c r="BU3" s="40"/>
      <c r="BV3" s="42"/>
      <c r="BW3" s="42"/>
      <c r="BY3" s="37" t="s">
        <v>122</v>
      </c>
      <c r="BZ3" s="37">
        <v>2</v>
      </c>
      <c r="CB3" s="42">
        <f t="shared" ref="CB3:CB34" si="13">SUM(BG3+BL3+BQ3+BV3)</f>
        <v>0.64534593750000013</v>
      </c>
      <c r="CC3" s="42">
        <v>0.19</v>
      </c>
      <c r="CD3" s="42">
        <f t="shared" ref="CD3:CD66" si="14">SUM(CC3-CB3)</f>
        <v>-0.45534593750000013</v>
      </c>
      <c r="CE3" s="40">
        <f t="shared" ref="CE3:CE66" si="15">SUM(CD3/CB3)</f>
        <v>-0.70558426270406338</v>
      </c>
      <c r="CF3" s="42">
        <f t="shared" ref="CF3:CF66" si="16">SUM(BH3+BM3+BR3+BW3)</f>
        <v>0.47652906249999993</v>
      </c>
      <c r="CG3" s="42">
        <v>0.93</v>
      </c>
      <c r="CH3" s="42">
        <f t="shared" ref="CH3:CH66" si="17">SUM(CG3-CF3)</f>
        <v>0.45347093750000012</v>
      </c>
      <c r="CI3" s="40">
        <f t="shared" ref="CI3:CI66" si="18">SUM(CH3/CF3)</f>
        <v>0.95161234263650007</v>
      </c>
    </row>
    <row r="4" spans="1:87" x14ac:dyDescent="0.2">
      <c r="A4" s="37" t="s">
        <v>122</v>
      </c>
      <c r="B4" s="37">
        <v>5</v>
      </c>
      <c r="D4" s="39">
        <v>0</v>
      </c>
      <c r="E4" s="39">
        <v>30.02</v>
      </c>
      <c r="F4" s="39">
        <v>89.42</v>
      </c>
      <c r="G4" s="39">
        <v>0</v>
      </c>
      <c r="H4" s="39">
        <v>0</v>
      </c>
      <c r="I4" s="39">
        <v>0</v>
      </c>
      <c r="J4" s="39">
        <v>0</v>
      </c>
      <c r="K4" s="39">
        <v>72.88</v>
      </c>
      <c r="L4" s="39">
        <v>0</v>
      </c>
      <c r="M4" s="39">
        <v>0</v>
      </c>
      <c r="N4" s="39">
        <v>8.68</v>
      </c>
      <c r="O4" s="39">
        <f t="shared" si="0"/>
        <v>201</v>
      </c>
      <c r="Q4" s="37" t="s">
        <v>122</v>
      </c>
      <c r="R4" s="37">
        <v>5</v>
      </c>
      <c r="T4" s="39">
        <v>112.7298</v>
      </c>
      <c r="U4" s="39">
        <v>88.270200000000003</v>
      </c>
      <c r="V4" s="39">
        <v>0</v>
      </c>
      <c r="W4" s="40">
        <f t="shared" si="1"/>
        <v>0.56084477611940298</v>
      </c>
      <c r="X4" s="40">
        <f t="shared" si="2"/>
        <v>0.43915522388059702</v>
      </c>
      <c r="Y4" s="40">
        <f t="shared" si="3"/>
        <v>0</v>
      </c>
      <c r="AA4" s="37" t="s">
        <v>122</v>
      </c>
      <c r="AB4" s="37">
        <v>5</v>
      </c>
      <c r="AD4" s="39">
        <f t="shared" si="4"/>
        <v>201</v>
      </c>
      <c r="AE4" s="37">
        <v>18</v>
      </c>
      <c r="AF4" s="39">
        <v>201</v>
      </c>
      <c r="AG4" s="41">
        <f t="shared" si="5"/>
        <v>1</v>
      </c>
      <c r="AH4" s="39">
        <f t="shared" si="6"/>
        <v>112.7298</v>
      </c>
      <c r="AI4" s="39">
        <f t="shared" si="7"/>
        <v>88.270200000000003</v>
      </c>
      <c r="AK4" s="39"/>
      <c r="AL4" s="41"/>
      <c r="AM4" s="39"/>
      <c r="AN4" s="39"/>
      <c r="AP4" s="39"/>
      <c r="AQ4" s="41"/>
      <c r="AR4" s="39"/>
      <c r="AS4" s="39"/>
      <c r="AU4" s="39"/>
      <c r="AV4" s="40"/>
      <c r="AW4" s="39"/>
      <c r="AX4" s="39"/>
      <c r="AZ4" s="37" t="s">
        <v>122</v>
      </c>
      <c r="BA4" s="37">
        <v>5</v>
      </c>
      <c r="BC4" s="42">
        <f t="shared" si="8"/>
        <v>0.31406250000000002</v>
      </c>
      <c r="BD4" s="37">
        <v>18</v>
      </c>
      <c r="BE4" s="42">
        <f t="shared" si="9"/>
        <v>0.31406250000000002</v>
      </c>
      <c r="BF4" s="41">
        <f t="shared" si="10"/>
        <v>1</v>
      </c>
      <c r="BG4" s="42">
        <f t="shared" si="11"/>
        <v>0.17614031250000001</v>
      </c>
      <c r="BH4" s="42">
        <f t="shared" si="12"/>
        <v>0.13792218750000002</v>
      </c>
      <c r="BJ4" s="42"/>
      <c r="BK4" s="41"/>
      <c r="BL4" s="42"/>
      <c r="BM4" s="42"/>
      <c r="BO4" s="42"/>
      <c r="BP4" s="41"/>
      <c r="BQ4" s="42"/>
      <c r="BR4" s="42"/>
      <c r="BT4" s="42"/>
      <c r="BU4" s="40"/>
      <c r="BV4" s="42"/>
      <c r="BW4" s="42"/>
      <c r="BX4" s="43" t="s">
        <v>442</v>
      </c>
      <c r="BY4" s="37" t="s">
        <v>122</v>
      </c>
      <c r="BZ4" s="37">
        <v>5</v>
      </c>
      <c r="CB4" s="42">
        <f t="shared" si="13"/>
        <v>0.17614031250000001</v>
      </c>
      <c r="CC4" s="42">
        <v>0.09</v>
      </c>
      <c r="CD4" s="42">
        <f t="shared" si="14"/>
        <v>-8.614031250000001E-2</v>
      </c>
      <c r="CE4" s="40">
        <f t="shared" si="15"/>
        <v>-0.48904371337481306</v>
      </c>
      <c r="CF4" s="42">
        <f t="shared" si="16"/>
        <v>0.13792218750000002</v>
      </c>
      <c r="CG4" s="42">
        <v>0.22</v>
      </c>
      <c r="CH4" s="42">
        <f t="shared" si="17"/>
        <v>8.2077812499999986E-2</v>
      </c>
      <c r="CI4" s="40">
        <f t="shared" si="18"/>
        <v>0.59510231085915732</v>
      </c>
    </row>
    <row r="5" spans="1:87" x14ac:dyDescent="0.2">
      <c r="A5" s="37" t="s">
        <v>122</v>
      </c>
      <c r="B5" s="37">
        <v>6</v>
      </c>
      <c r="D5" s="39">
        <v>0</v>
      </c>
      <c r="E5" s="39">
        <v>67.760000000000005</v>
      </c>
      <c r="F5" s="39">
        <v>339.97</v>
      </c>
      <c r="G5" s="39">
        <v>104.95</v>
      </c>
      <c r="H5" s="39">
        <v>0</v>
      </c>
      <c r="I5" s="39">
        <v>0</v>
      </c>
      <c r="J5" s="39">
        <v>9.23</v>
      </c>
      <c r="K5" s="39">
        <v>138.35</v>
      </c>
      <c r="L5" s="39">
        <v>0</v>
      </c>
      <c r="M5" s="39">
        <v>20.74</v>
      </c>
      <c r="N5" s="39">
        <v>0</v>
      </c>
      <c r="O5" s="39">
        <f t="shared" si="0"/>
        <v>681.00000000000011</v>
      </c>
      <c r="Q5" s="37" t="s">
        <v>122</v>
      </c>
      <c r="R5" s="37">
        <v>6</v>
      </c>
      <c r="T5" s="39">
        <v>359.80070000000001</v>
      </c>
      <c r="U5" s="39">
        <v>321.19929999999999</v>
      </c>
      <c r="V5" s="39">
        <v>0</v>
      </c>
      <c r="W5" s="40">
        <f t="shared" si="1"/>
        <v>0.52834170337738606</v>
      </c>
      <c r="X5" s="40">
        <f t="shared" si="2"/>
        <v>0.47165829662261372</v>
      </c>
      <c r="Y5" s="40">
        <f t="shared" si="3"/>
        <v>0</v>
      </c>
      <c r="AA5" s="37" t="s">
        <v>122</v>
      </c>
      <c r="AB5" s="37">
        <f>AB4+1</f>
        <v>6</v>
      </c>
      <c r="AD5" s="39">
        <f t="shared" si="4"/>
        <v>681.00000000000011</v>
      </c>
      <c r="AE5" s="37">
        <v>18</v>
      </c>
      <c r="AF5" s="39">
        <v>380.45</v>
      </c>
      <c r="AG5" s="41">
        <f t="shared" si="5"/>
        <v>0.55866372980910417</v>
      </c>
      <c r="AH5" s="39">
        <f t="shared" si="6"/>
        <v>201.00760104992654</v>
      </c>
      <c r="AI5" s="39">
        <f t="shared" si="7"/>
        <v>179.4423989500734</v>
      </c>
      <c r="AJ5" s="37">
        <v>21</v>
      </c>
      <c r="AK5" s="39">
        <v>128.81</v>
      </c>
      <c r="AL5" s="41">
        <f>SUM(AK5/AD5)</f>
        <v>0.1891483113069016</v>
      </c>
      <c r="AM5" s="39">
        <f>SUM(AK5*W5)</f>
        <v>68.055694812041096</v>
      </c>
      <c r="AN5" s="39">
        <f>SUM(AK5*X5)</f>
        <v>60.75430518795887</v>
      </c>
      <c r="AO5" s="37">
        <v>22</v>
      </c>
      <c r="AP5" s="39">
        <v>171.74</v>
      </c>
      <c r="AQ5" s="41">
        <f>SUM(AP5/AD5)</f>
        <v>0.25218795888399409</v>
      </c>
      <c r="AR5" s="39">
        <f>SUM(AP5*W5)</f>
        <v>90.737404138032289</v>
      </c>
      <c r="AS5" s="39">
        <f>SUM(AP5*X5)</f>
        <v>81.002595861967677</v>
      </c>
      <c r="AU5" s="39"/>
      <c r="AV5" s="40"/>
      <c r="AW5" s="39"/>
      <c r="AX5" s="39"/>
      <c r="AZ5" s="37" t="s">
        <v>122</v>
      </c>
      <c r="BA5" s="37">
        <f>BA4+1</f>
        <v>6</v>
      </c>
      <c r="BC5" s="42">
        <f t="shared" si="8"/>
        <v>1.0640625000000001</v>
      </c>
      <c r="BD5" s="37">
        <v>18</v>
      </c>
      <c r="BE5" s="42">
        <f t="shared" si="9"/>
        <v>0.59445312500000003</v>
      </c>
      <c r="BF5" s="41">
        <f t="shared" si="10"/>
        <v>0.55866372980910417</v>
      </c>
      <c r="BG5" s="42">
        <f t="shared" si="11"/>
        <v>0.31407437664051019</v>
      </c>
      <c r="BH5" s="42">
        <f t="shared" si="12"/>
        <v>0.28037874835948967</v>
      </c>
      <c r="BI5" s="37">
        <v>21</v>
      </c>
      <c r="BJ5" s="42">
        <f>SUM(AK5/640)</f>
        <v>0.201265625</v>
      </c>
      <c r="BK5" s="41">
        <f>SUM(BJ5/BC5)</f>
        <v>0.1891483113069016</v>
      </c>
      <c r="BL5" s="42">
        <f>SUM(BJ5*W5)</f>
        <v>0.10633702314381421</v>
      </c>
      <c r="BM5" s="42">
        <f>SUM(BJ5*X5)</f>
        <v>9.4928601856185735E-2</v>
      </c>
      <c r="BN5" s="37">
        <v>22</v>
      </c>
      <c r="BO5" s="42">
        <f>SUM(AP5/640)</f>
        <v>0.26834374999999999</v>
      </c>
      <c r="BP5" s="41">
        <f>SUM(BO5/BC5)</f>
        <v>0.25218795888399409</v>
      </c>
      <c r="BQ5" s="42">
        <f>SUM(BO5*W5)</f>
        <v>0.14177719396567542</v>
      </c>
      <c r="BR5" s="42">
        <f>SUM(BO5*X5)</f>
        <v>0.12656655603432448</v>
      </c>
      <c r="BT5" s="42"/>
      <c r="BU5" s="40"/>
      <c r="BV5" s="42"/>
      <c r="BW5" s="42"/>
      <c r="BY5" s="37" t="s">
        <v>122</v>
      </c>
      <c r="BZ5" s="37">
        <f>BZ4+1</f>
        <v>6</v>
      </c>
      <c r="CB5" s="42">
        <f t="shared" si="13"/>
        <v>0.56218859374999985</v>
      </c>
      <c r="CC5" s="42">
        <v>0.38</v>
      </c>
      <c r="CD5" s="42">
        <f t="shared" si="14"/>
        <v>-0.18218859374999985</v>
      </c>
      <c r="CE5" s="40">
        <f t="shared" si="15"/>
        <v>-0.32407024222020675</v>
      </c>
      <c r="CF5" s="42">
        <f t="shared" si="16"/>
        <v>0.50187390624999995</v>
      </c>
      <c r="CG5" s="42">
        <v>0.68</v>
      </c>
      <c r="CH5" s="42">
        <f t="shared" si="17"/>
        <v>0.1781260937500001</v>
      </c>
      <c r="CI5" s="40">
        <f t="shared" si="18"/>
        <v>0.35492200636800914</v>
      </c>
    </row>
    <row r="6" spans="1:87" x14ac:dyDescent="0.2">
      <c r="A6" s="37" t="s">
        <v>122</v>
      </c>
      <c r="B6" s="37">
        <v>7</v>
      </c>
      <c r="D6" s="39">
        <v>0</v>
      </c>
      <c r="E6" s="39">
        <v>42.31</v>
      </c>
      <c r="F6" s="39">
        <v>581.16</v>
      </c>
      <c r="G6" s="39">
        <v>0</v>
      </c>
      <c r="H6" s="39">
        <v>0</v>
      </c>
      <c r="I6" s="39">
        <v>0</v>
      </c>
      <c r="J6" s="39">
        <v>72.78</v>
      </c>
      <c r="K6" s="39">
        <v>34.090000000000003</v>
      </c>
      <c r="L6" s="39">
        <v>0</v>
      </c>
      <c r="M6" s="39">
        <v>0</v>
      </c>
      <c r="N6" s="39">
        <v>10.66</v>
      </c>
      <c r="O6" s="39">
        <f t="shared" si="0"/>
        <v>741</v>
      </c>
      <c r="Q6" s="37" t="s">
        <v>122</v>
      </c>
      <c r="R6" s="37">
        <v>7</v>
      </c>
      <c r="T6" s="39">
        <v>424.63290000000001</v>
      </c>
      <c r="U6" s="39">
        <v>316.36709999999999</v>
      </c>
      <c r="V6" s="39">
        <v>0</v>
      </c>
      <c r="W6" s="40">
        <f t="shared" si="1"/>
        <v>0.57305384615384614</v>
      </c>
      <c r="X6" s="40">
        <f t="shared" si="2"/>
        <v>0.42694615384615386</v>
      </c>
      <c r="Y6" s="40">
        <f t="shared" si="3"/>
        <v>0</v>
      </c>
      <c r="AA6" s="37" t="s">
        <v>122</v>
      </c>
      <c r="AB6" s="37">
        <f>AB5+1</f>
        <v>7</v>
      </c>
      <c r="AD6" s="39">
        <f t="shared" si="4"/>
        <v>741</v>
      </c>
      <c r="AE6" s="37">
        <v>18</v>
      </c>
      <c r="AF6" s="39">
        <v>741</v>
      </c>
      <c r="AG6" s="41">
        <f t="shared" si="5"/>
        <v>1</v>
      </c>
      <c r="AH6" s="39">
        <f t="shared" si="6"/>
        <v>424.63290000000001</v>
      </c>
      <c r="AI6" s="39">
        <f t="shared" si="7"/>
        <v>316.36709999999999</v>
      </c>
      <c r="AK6" s="39"/>
      <c r="AL6" s="41"/>
      <c r="AM6" s="39"/>
      <c r="AN6" s="39"/>
      <c r="AP6" s="39"/>
      <c r="AQ6" s="41"/>
      <c r="AR6" s="39"/>
      <c r="AS6" s="39"/>
      <c r="AU6" s="39"/>
      <c r="AV6" s="40"/>
      <c r="AW6" s="39"/>
      <c r="AX6" s="39"/>
      <c r="AZ6" s="37" t="s">
        <v>122</v>
      </c>
      <c r="BA6" s="37">
        <f>BA5+1</f>
        <v>7</v>
      </c>
      <c r="BC6" s="42">
        <f t="shared" si="8"/>
        <v>1.1578124999999999</v>
      </c>
      <c r="BD6" s="37">
        <v>18</v>
      </c>
      <c r="BE6" s="42">
        <f t="shared" si="9"/>
        <v>1.1578124999999999</v>
      </c>
      <c r="BF6" s="41">
        <f t="shared" si="10"/>
        <v>1</v>
      </c>
      <c r="BG6" s="42">
        <f t="shared" si="11"/>
        <v>0.6634889062499999</v>
      </c>
      <c r="BH6" s="42">
        <f t="shared" si="12"/>
        <v>0.49432359374999996</v>
      </c>
      <c r="BJ6" s="42"/>
      <c r="BK6" s="41"/>
      <c r="BL6" s="42"/>
      <c r="BM6" s="42"/>
      <c r="BO6" s="42"/>
      <c r="BP6" s="41"/>
      <c r="BQ6" s="42"/>
      <c r="BR6" s="42"/>
      <c r="BT6" s="42"/>
      <c r="BU6" s="40"/>
      <c r="BV6" s="42"/>
      <c r="BW6" s="42"/>
      <c r="BY6" s="37" t="s">
        <v>122</v>
      </c>
      <c r="BZ6" s="37">
        <f>BZ5+1</f>
        <v>7</v>
      </c>
      <c r="CB6" s="42">
        <f t="shared" si="13"/>
        <v>0.6634889062499999</v>
      </c>
      <c r="CC6" s="42">
        <v>0.55000000000000004</v>
      </c>
      <c r="CD6" s="42">
        <f t="shared" si="14"/>
        <v>-0.11348890624999985</v>
      </c>
      <c r="CE6" s="40">
        <f t="shared" si="15"/>
        <v>-0.17104868699528444</v>
      </c>
      <c r="CF6" s="42">
        <f t="shared" si="16"/>
        <v>0.49432359374999996</v>
      </c>
      <c r="CG6" s="42">
        <v>0.61</v>
      </c>
      <c r="CH6" s="42">
        <f t="shared" si="17"/>
        <v>0.11567640625000003</v>
      </c>
      <c r="CI6" s="40">
        <f t="shared" si="18"/>
        <v>0.23400947822956314</v>
      </c>
    </row>
    <row r="7" spans="1:87" x14ac:dyDescent="0.2">
      <c r="A7" s="37" t="s">
        <v>122</v>
      </c>
      <c r="B7" s="37">
        <v>7</v>
      </c>
      <c r="C7" s="37" t="s">
        <v>287</v>
      </c>
      <c r="D7" s="39">
        <v>0</v>
      </c>
      <c r="E7" s="39">
        <v>0</v>
      </c>
      <c r="F7" s="39">
        <v>569.53</v>
      </c>
      <c r="G7" s="39">
        <v>0</v>
      </c>
      <c r="H7" s="39">
        <v>0</v>
      </c>
      <c r="I7" s="39">
        <v>0</v>
      </c>
      <c r="J7" s="39">
        <v>0</v>
      </c>
      <c r="K7" s="39">
        <v>0</v>
      </c>
      <c r="L7" s="39">
        <v>0</v>
      </c>
      <c r="M7" s="39">
        <v>0</v>
      </c>
      <c r="N7" s="39">
        <v>89.47</v>
      </c>
      <c r="O7" s="39">
        <f t="shared" si="0"/>
        <v>659</v>
      </c>
      <c r="Q7" s="37" t="s">
        <v>122</v>
      </c>
      <c r="R7" s="37">
        <v>7</v>
      </c>
      <c r="S7" s="37" t="s">
        <v>287</v>
      </c>
      <c r="T7" s="39">
        <v>408.40679999999998</v>
      </c>
      <c r="U7" s="39">
        <v>250.5932</v>
      </c>
      <c r="V7" s="39">
        <v>0</v>
      </c>
      <c r="W7" s="40">
        <f t="shared" si="1"/>
        <v>0.61973717754172986</v>
      </c>
      <c r="X7" s="40">
        <f t="shared" si="2"/>
        <v>0.38026282245827009</v>
      </c>
      <c r="Y7" s="40">
        <f t="shared" si="3"/>
        <v>0</v>
      </c>
      <c r="AA7" s="37" t="s">
        <v>122</v>
      </c>
      <c r="AB7" s="37">
        <v>7</v>
      </c>
      <c r="AC7" s="38" t="s">
        <v>287</v>
      </c>
      <c r="AD7" s="39">
        <f t="shared" si="4"/>
        <v>659</v>
      </c>
      <c r="AE7" s="37">
        <v>19</v>
      </c>
      <c r="AF7" s="39">
        <v>659</v>
      </c>
      <c r="AG7" s="41">
        <f t="shared" si="5"/>
        <v>1</v>
      </c>
      <c r="AH7" s="39">
        <f t="shared" si="6"/>
        <v>408.40679999999998</v>
      </c>
      <c r="AI7" s="39">
        <f t="shared" si="7"/>
        <v>250.5932</v>
      </c>
      <c r="AK7" s="39"/>
      <c r="AL7" s="41"/>
      <c r="AM7" s="39"/>
      <c r="AN7" s="39"/>
      <c r="AP7" s="39"/>
      <c r="AQ7" s="41"/>
      <c r="AR7" s="39"/>
      <c r="AS7" s="39"/>
      <c r="AU7" s="39"/>
      <c r="AV7" s="40"/>
      <c r="AW7" s="39"/>
      <c r="AX7" s="39"/>
      <c r="AZ7" s="37" t="s">
        <v>122</v>
      </c>
      <c r="BA7" s="37">
        <v>7</v>
      </c>
      <c r="BB7" s="38" t="s">
        <v>287</v>
      </c>
      <c r="BC7" s="42">
        <f t="shared" si="8"/>
        <v>1.0296875000000001</v>
      </c>
      <c r="BD7" s="37">
        <v>19</v>
      </c>
      <c r="BE7" s="42">
        <f t="shared" si="9"/>
        <v>1.0296875000000001</v>
      </c>
      <c r="BF7" s="41">
        <f>SUM(BE7/BC7)</f>
        <v>1</v>
      </c>
      <c r="BG7" s="42">
        <f t="shared" si="11"/>
        <v>0.63813562499999998</v>
      </c>
      <c r="BH7" s="42">
        <f t="shared" si="12"/>
        <v>0.39155187499999999</v>
      </c>
      <c r="BJ7" s="42"/>
      <c r="BK7" s="41"/>
      <c r="BL7" s="42"/>
      <c r="BM7" s="42"/>
      <c r="BO7" s="42"/>
      <c r="BP7" s="41"/>
      <c r="BQ7" s="42"/>
      <c r="BR7" s="42"/>
      <c r="BT7" s="42"/>
      <c r="BU7" s="40"/>
      <c r="BV7" s="42"/>
      <c r="BW7" s="42"/>
      <c r="BY7" s="37" t="s">
        <v>122</v>
      </c>
      <c r="BZ7" s="37">
        <v>7</v>
      </c>
      <c r="CA7" s="38" t="s">
        <v>287</v>
      </c>
      <c r="CB7" s="42">
        <f t="shared" si="13"/>
        <v>0.63813562499999998</v>
      </c>
      <c r="CC7" s="42">
        <v>0.52</v>
      </c>
      <c r="CD7" s="42">
        <f t="shared" si="14"/>
        <v>-0.11813562499999997</v>
      </c>
      <c r="CE7" s="40">
        <f t="shared" si="15"/>
        <v>-0.18512620259995666</v>
      </c>
      <c r="CF7" s="42">
        <f t="shared" si="16"/>
        <v>0.39155187499999999</v>
      </c>
      <c r="CG7" s="42">
        <v>0.51</v>
      </c>
      <c r="CH7" s="42">
        <f t="shared" si="17"/>
        <v>0.11844812500000002</v>
      </c>
      <c r="CI7" s="40">
        <f t="shared" si="18"/>
        <v>0.30250940568219731</v>
      </c>
    </row>
    <row r="8" spans="1:87" x14ac:dyDescent="0.2">
      <c r="A8" s="37" t="s">
        <v>122</v>
      </c>
      <c r="B8" s="37">
        <v>7</v>
      </c>
      <c r="C8" s="37" t="s">
        <v>443</v>
      </c>
      <c r="D8" s="39">
        <v>0</v>
      </c>
      <c r="E8" s="39">
        <v>209.1</v>
      </c>
      <c r="F8" s="39">
        <v>2090.34</v>
      </c>
      <c r="G8" s="39">
        <v>0</v>
      </c>
      <c r="H8" s="39">
        <v>0</v>
      </c>
      <c r="I8" s="39">
        <v>73.7</v>
      </c>
      <c r="J8" s="39">
        <v>114.88</v>
      </c>
      <c r="K8" s="39">
        <v>1438.36</v>
      </c>
      <c r="L8" s="39">
        <v>24.65</v>
      </c>
      <c r="M8" s="39">
        <v>0</v>
      </c>
      <c r="N8" s="39">
        <v>111.97</v>
      </c>
      <c r="O8" s="39">
        <f t="shared" si="0"/>
        <v>4063</v>
      </c>
      <c r="Q8" s="37" t="s">
        <v>122</v>
      </c>
      <c r="R8" s="37">
        <v>7</v>
      </c>
      <c r="S8" s="37" t="s">
        <v>443</v>
      </c>
      <c r="T8" s="39">
        <v>2490.1976</v>
      </c>
      <c r="U8" s="39">
        <v>1572.8024</v>
      </c>
      <c r="V8" s="39">
        <v>0</v>
      </c>
      <c r="W8" s="40">
        <f t="shared" si="1"/>
        <v>0.61289628353433423</v>
      </c>
      <c r="X8" s="40">
        <f t="shared" si="2"/>
        <v>0.38710371646566577</v>
      </c>
      <c r="Y8" s="40">
        <f t="shared" si="3"/>
        <v>0</v>
      </c>
      <c r="AA8" s="37" t="s">
        <v>122</v>
      </c>
      <c r="AB8" s="37">
        <v>7</v>
      </c>
      <c r="AC8" s="38" t="s">
        <v>443</v>
      </c>
      <c r="AD8" s="39">
        <f t="shared" si="4"/>
        <v>4063</v>
      </c>
      <c r="AE8" s="37">
        <v>13</v>
      </c>
      <c r="AF8" s="39">
        <v>907.53</v>
      </c>
      <c r="AG8" s="41">
        <f t="shared" si="5"/>
        <v>0.22336450898350971</v>
      </c>
      <c r="AH8" s="39">
        <f t="shared" si="6"/>
        <v>556.22176419591437</v>
      </c>
      <c r="AI8" s="39">
        <f t="shared" si="7"/>
        <v>351.30823580408565</v>
      </c>
      <c r="AJ8" s="37">
        <v>14</v>
      </c>
      <c r="AK8" s="39">
        <v>1954.3</v>
      </c>
      <c r="AL8" s="41">
        <f>SUM(AK8/AD8)</f>
        <v>0.48099926162933793</v>
      </c>
      <c r="AM8" s="39">
        <f>SUM(AK8*W8)</f>
        <v>1197.7832069111494</v>
      </c>
      <c r="AN8" s="39">
        <f>SUM(AK8*X8)</f>
        <v>756.51679308885059</v>
      </c>
      <c r="AO8" s="37">
        <v>18</v>
      </c>
      <c r="AP8" s="39">
        <v>173.16</v>
      </c>
      <c r="AQ8" s="41">
        <f>SUM(AP8/AD8)</f>
        <v>4.2618754614816637E-2</v>
      </c>
      <c r="AR8" s="39">
        <f>SUM(AP8*W8)</f>
        <v>106.12912045680531</v>
      </c>
      <c r="AS8" s="39">
        <f>SUM(AP8*X8)</f>
        <v>67.030879543194686</v>
      </c>
      <c r="AT8" s="37">
        <v>19</v>
      </c>
      <c r="AU8" s="39">
        <v>1028.01</v>
      </c>
      <c r="AV8" s="40">
        <f>SUM(AU8/AD8)</f>
        <v>0.25301747477233572</v>
      </c>
      <c r="AW8" s="39">
        <f>SUM(AU8*W8)</f>
        <v>630.06350843613097</v>
      </c>
      <c r="AX8" s="39">
        <f>SUM(AU8*X8)</f>
        <v>397.94649156386907</v>
      </c>
      <c r="AZ8" s="37" t="s">
        <v>122</v>
      </c>
      <c r="BA8" s="37">
        <v>7</v>
      </c>
      <c r="BB8" s="38" t="s">
        <v>443</v>
      </c>
      <c r="BC8" s="42">
        <f t="shared" si="8"/>
        <v>6.3484375000000002</v>
      </c>
      <c r="BD8" s="37">
        <v>13</v>
      </c>
      <c r="BE8" s="42">
        <f t="shared" si="9"/>
        <v>1.418015625</v>
      </c>
      <c r="BF8" s="41">
        <f t="shared" si="10"/>
        <v>0.22336450898350971</v>
      </c>
      <c r="BG8" s="42">
        <f t="shared" si="11"/>
        <v>0.86909650655611614</v>
      </c>
      <c r="BH8" s="42">
        <f t="shared" si="12"/>
        <v>0.54891911844388386</v>
      </c>
      <c r="BI8" s="37">
        <v>14</v>
      </c>
      <c r="BJ8" s="42">
        <f>SUM(AK8/640)</f>
        <v>3.0535937500000001</v>
      </c>
      <c r="BK8" s="41">
        <f>SUM(BJ8/BC8)</f>
        <v>0.48099926162933793</v>
      </c>
      <c r="BL8" s="42">
        <f>SUM(BJ8*W8)</f>
        <v>1.871536260798671</v>
      </c>
      <c r="BM8" s="42">
        <f>SUM(BJ8*X8)</f>
        <v>1.1820574892013291</v>
      </c>
      <c r="BN8" s="37">
        <v>18</v>
      </c>
      <c r="BO8" s="42">
        <f>SUM(AP8/640)</f>
        <v>0.27056249999999998</v>
      </c>
      <c r="BP8" s="41">
        <f>SUM(BO8/BC8)</f>
        <v>4.2618754614816637E-2</v>
      </c>
      <c r="BQ8" s="42">
        <f>SUM(BO8*W8)</f>
        <v>0.1658267507137583</v>
      </c>
      <c r="BR8" s="42">
        <f>SUM(BO8*X8)</f>
        <v>0.10473574928624169</v>
      </c>
      <c r="BS8" s="37">
        <v>19</v>
      </c>
      <c r="BT8" s="42">
        <f>SUM(AU8/640)</f>
        <v>1.606265625</v>
      </c>
      <c r="BU8" s="40">
        <f>SUM(BT8/BC8)</f>
        <v>0.25301747477233572</v>
      </c>
      <c r="BV8" s="42">
        <f>SUM(BT8*W8)</f>
        <v>0.98447423193145456</v>
      </c>
      <c r="BW8" s="42">
        <f>SUM(BT8*X8)</f>
        <v>0.62179139306854547</v>
      </c>
      <c r="BY8" s="37" t="s">
        <v>122</v>
      </c>
      <c r="BZ8" s="37">
        <v>7</v>
      </c>
      <c r="CA8" s="38" t="s">
        <v>443</v>
      </c>
      <c r="CB8" s="42">
        <f t="shared" si="13"/>
        <v>3.8909337499999999</v>
      </c>
      <c r="CC8" s="42">
        <v>3.18</v>
      </c>
      <c r="CD8" s="42">
        <f t="shared" si="14"/>
        <v>-0.7109337499999997</v>
      </c>
      <c r="CE8" s="40">
        <f t="shared" si="15"/>
        <v>-0.18271546001008104</v>
      </c>
      <c r="CF8" s="42">
        <f t="shared" si="16"/>
        <v>2.4575037499999999</v>
      </c>
      <c r="CG8" s="42">
        <v>3.17</v>
      </c>
      <c r="CH8" s="42">
        <f t="shared" si="17"/>
        <v>0.71249625000000005</v>
      </c>
      <c r="CI8" s="40">
        <f t="shared" si="18"/>
        <v>0.28992682106792311</v>
      </c>
    </row>
    <row r="9" spans="1:87" x14ac:dyDescent="0.2">
      <c r="A9" s="37" t="s">
        <v>122</v>
      </c>
      <c r="B9" s="37">
        <v>7</v>
      </c>
      <c r="C9" s="37" t="s">
        <v>444</v>
      </c>
      <c r="D9" s="39">
        <v>0</v>
      </c>
      <c r="E9" s="39">
        <v>108.12</v>
      </c>
      <c r="F9" s="39">
        <v>15.27</v>
      </c>
      <c r="G9" s="39">
        <v>0</v>
      </c>
      <c r="H9" s="39">
        <v>0</v>
      </c>
      <c r="I9" s="39">
        <v>0</v>
      </c>
      <c r="J9" s="39">
        <v>0</v>
      </c>
      <c r="K9" s="39">
        <v>694.15</v>
      </c>
      <c r="L9" s="39">
        <v>0</v>
      </c>
      <c r="M9" s="39">
        <v>0</v>
      </c>
      <c r="N9" s="39">
        <v>29.46</v>
      </c>
      <c r="O9" s="39">
        <f t="shared" si="0"/>
        <v>847</v>
      </c>
      <c r="Q9" s="37" t="s">
        <v>122</v>
      </c>
      <c r="R9" s="37">
        <v>7</v>
      </c>
      <c r="S9" s="37" t="s">
        <v>444</v>
      </c>
      <c r="T9" s="39">
        <v>543.20519999999999</v>
      </c>
      <c r="U9" s="39">
        <v>303.79480000000001</v>
      </c>
      <c r="V9" s="39">
        <v>0</v>
      </c>
      <c r="W9" s="40">
        <f t="shared" si="1"/>
        <v>0.64132845336481703</v>
      </c>
      <c r="X9" s="40">
        <f t="shared" si="2"/>
        <v>0.35867154663518303</v>
      </c>
      <c r="Y9" s="40">
        <f t="shared" si="3"/>
        <v>0</v>
      </c>
      <c r="AA9" s="37" t="s">
        <v>122</v>
      </c>
      <c r="AB9" s="37">
        <v>7</v>
      </c>
      <c r="AC9" s="38" t="s">
        <v>444</v>
      </c>
      <c r="AD9" s="39">
        <f t="shared" si="4"/>
        <v>847</v>
      </c>
      <c r="AE9" s="37">
        <v>19</v>
      </c>
      <c r="AF9" s="39">
        <v>847</v>
      </c>
      <c r="AG9" s="41">
        <f t="shared" si="5"/>
        <v>1</v>
      </c>
      <c r="AH9" s="39">
        <f t="shared" si="6"/>
        <v>543.20519999999999</v>
      </c>
      <c r="AI9" s="39">
        <f t="shared" si="7"/>
        <v>303.79480000000001</v>
      </c>
      <c r="AK9" s="39"/>
      <c r="AL9" s="41"/>
      <c r="AM9" s="39" t="s">
        <v>421</v>
      </c>
      <c r="AN9" s="39" t="s">
        <v>421</v>
      </c>
      <c r="AP9" s="39"/>
      <c r="AQ9" s="41"/>
      <c r="AR9" s="39" t="s">
        <v>421</v>
      </c>
      <c r="AS9" s="39" t="s">
        <v>421</v>
      </c>
      <c r="AU9" s="39"/>
      <c r="AV9" s="40"/>
      <c r="AW9" s="39"/>
      <c r="AX9" s="39"/>
      <c r="AZ9" s="37" t="s">
        <v>122</v>
      </c>
      <c r="BA9" s="37">
        <v>7</v>
      </c>
      <c r="BB9" s="38" t="s">
        <v>444</v>
      </c>
      <c r="BC9" s="42">
        <f t="shared" si="8"/>
        <v>1.3234375</v>
      </c>
      <c r="BD9" s="37">
        <v>19</v>
      </c>
      <c r="BE9" s="42">
        <f t="shared" si="9"/>
        <v>1.3234375</v>
      </c>
      <c r="BF9" s="41">
        <f t="shared" si="10"/>
        <v>1</v>
      </c>
      <c r="BG9" s="42">
        <f t="shared" si="11"/>
        <v>0.84875812500000003</v>
      </c>
      <c r="BH9" s="42">
        <f t="shared" si="12"/>
        <v>0.47467937500000007</v>
      </c>
      <c r="BJ9" s="42"/>
      <c r="BK9" s="41"/>
      <c r="BL9" s="42"/>
      <c r="BM9" s="42"/>
      <c r="BO9" s="42"/>
      <c r="BP9" s="41"/>
      <c r="BQ9" s="42"/>
      <c r="BR9" s="42"/>
      <c r="BT9" s="42"/>
      <c r="BU9" s="40"/>
      <c r="BV9" s="42"/>
      <c r="BW9" s="42"/>
      <c r="BY9" s="37" t="s">
        <v>122</v>
      </c>
      <c r="BZ9" s="37">
        <v>7</v>
      </c>
      <c r="CA9" s="38" t="s">
        <v>444</v>
      </c>
      <c r="CB9" s="42">
        <f t="shared" si="13"/>
        <v>0.84875812500000003</v>
      </c>
      <c r="CC9" s="42">
        <v>0.6</v>
      </c>
      <c r="CD9" s="42">
        <f t="shared" si="14"/>
        <v>-0.24875812500000005</v>
      </c>
      <c r="CE9" s="40">
        <f t="shared" si="15"/>
        <v>-0.29308482319388701</v>
      </c>
      <c r="CF9" s="42">
        <f t="shared" si="16"/>
        <v>0.47467937500000007</v>
      </c>
      <c r="CG9" s="42">
        <v>0.72</v>
      </c>
      <c r="CH9" s="42">
        <f t="shared" si="17"/>
        <v>0.2453206249999999</v>
      </c>
      <c r="CI9" s="40">
        <f t="shared" si="18"/>
        <v>0.51681332267701718</v>
      </c>
    </row>
    <row r="10" spans="1:87" x14ac:dyDescent="0.2">
      <c r="A10" s="37" t="s">
        <v>122</v>
      </c>
      <c r="B10" s="37">
        <v>7</v>
      </c>
      <c r="C10" s="37" t="s">
        <v>445</v>
      </c>
      <c r="D10" s="39">
        <v>0</v>
      </c>
      <c r="E10" s="39">
        <v>678.08</v>
      </c>
      <c r="F10" s="39">
        <v>200.32</v>
      </c>
      <c r="G10" s="39">
        <v>0</v>
      </c>
      <c r="H10" s="39">
        <v>0</v>
      </c>
      <c r="I10" s="39">
        <v>54.82</v>
      </c>
      <c r="J10" s="39">
        <v>103.11</v>
      </c>
      <c r="K10" s="39">
        <v>1140.01</v>
      </c>
      <c r="L10" s="39">
        <v>314.77999999999997</v>
      </c>
      <c r="M10" s="39">
        <v>5.88</v>
      </c>
      <c r="N10" s="39">
        <v>0</v>
      </c>
      <c r="O10" s="39">
        <f t="shared" si="0"/>
        <v>2497</v>
      </c>
      <c r="Q10" s="37" t="s">
        <v>122</v>
      </c>
      <c r="R10" s="37">
        <v>7</v>
      </c>
      <c r="S10" s="37" t="s">
        <v>445</v>
      </c>
      <c r="T10" s="39">
        <v>1255.0019</v>
      </c>
      <c r="U10" s="39">
        <v>1241.9981</v>
      </c>
      <c r="V10" s="39">
        <v>0</v>
      </c>
      <c r="W10" s="40">
        <f t="shared" si="1"/>
        <v>0.50260388466159389</v>
      </c>
      <c r="X10" s="40">
        <f t="shared" si="2"/>
        <v>0.49739611533840611</v>
      </c>
      <c r="Y10" s="40">
        <f t="shared" si="3"/>
        <v>0</v>
      </c>
      <c r="AA10" s="37" t="s">
        <v>122</v>
      </c>
      <c r="AB10" s="37">
        <v>7</v>
      </c>
      <c r="AC10" s="38" t="s">
        <v>445</v>
      </c>
      <c r="AD10" s="39">
        <f t="shared" si="4"/>
        <v>2497</v>
      </c>
      <c r="AE10" s="37">
        <v>13</v>
      </c>
      <c r="AF10" s="39">
        <v>248.24</v>
      </c>
      <c r="AG10" s="41">
        <f t="shared" si="5"/>
        <v>9.9415298358029633E-2</v>
      </c>
      <c r="AH10" s="39">
        <f t="shared" si="6"/>
        <v>124.76638832839407</v>
      </c>
      <c r="AI10" s="39">
        <f t="shared" si="7"/>
        <v>123.47361167160594</v>
      </c>
      <c r="AJ10" s="37">
        <v>14</v>
      </c>
      <c r="AK10" s="39">
        <v>27.23</v>
      </c>
      <c r="AL10" s="41">
        <f>SUM(AK10/AD10)</f>
        <v>1.090508610332399E-2</v>
      </c>
      <c r="AM10" s="39">
        <f>SUM(AK10*W10)</f>
        <v>13.685903779335202</v>
      </c>
      <c r="AN10" s="39">
        <f>SUM(AK10*X10)</f>
        <v>13.544096220664798</v>
      </c>
      <c r="AO10" s="37">
        <v>18</v>
      </c>
      <c r="AP10" s="39">
        <v>1459.25</v>
      </c>
      <c r="AQ10" s="41">
        <f>SUM(AP10/AD10)</f>
        <v>0.58440128153784543</v>
      </c>
      <c r="AR10" s="39">
        <f>SUM(AP10*W10)</f>
        <v>733.42471869243093</v>
      </c>
      <c r="AS10" s="39">
        <f>SUM(AP10*X10)</f>
        <v>725.82528130756907</v>
      </c>
      <c r="AT10" s="37">
        <v>19</v>
      </c>
      <c r="AU10" s="39">
        <v>762.28</v>
      </c>
      <c r="AV10" s="40">
        <f>SUM(AU10/AD10)</f>
        <v>0.30527833400080095</v>
      </c>
      <c r="AW10" s="39">
        <f>SUM(AU10*W10)</f>
        <v>383.1248891998398</v>
      </c>
      <c r="AX10" s="39">
        <f>SUM(AU10*X10)</f>
        <v>379.15511080016017</v>
      </c>
      <c r="AZ10" s="37" t="s">
        <v>122</v>
      </c>
      <c r="BA10" s="37">
        <v>7</v>
      </c>
      <c r="BB10" s="38" t="s">
        <v>445</v>
      </c>
      <c r="BC10" s="42">
        <f t="shared" si="8"/>
        <v>3.9015624999999998</v>
      </c>
      <c r="BD10" s="37">
        <v>13</v>
      </c>
      <c r="BE10" s="42">
        <f t="shared" si="9"/>
        <v>0.38787500000000003</v>
      </c>
      <c r="BF10" s="41">
        <f t="shared" si="10"/>
        <v>9.9415298358029647E-2</v>
      </c>
      <c r="BG10" s="42">
        <f t="shared" si="11"/>
        <v>0.19494748176311574</v>
      </c>
      <c r="BH10" s="42">
        <f t="shared" si="12"/>
        <v>0.19292751823688428</v>
      </c>
      <c r="BI10" s="37">
        <v>14</v>
      </c>
      <c r="BJ10" s="42">
        <f>SUM(AK10/640)</f>
        <v>4.2546874999999998E-2</v>
      </c>
      <c r="BK10" s="41">
        <f>SUM(BJ10/BC10)</f>
        <v>1.090508610332399E-2</v>
      </c>
      <c r="BL10" s="42">
        <f>SUM(BJ10*W10)</f>
        <v>2.138422465521125E-2</v>
      </c>
      <c r="BM10" s="42">
        <f>SUM(BJ10*X10)</f>
        <v>2.1162650344788748E-2</v>
      </c>
      <c r="BN10" s="37">
        <v>18</v>
      </c>
      <c r="BO10" s="42">
        <f>SUM(AP10/640)</f>
        <v>2.2800781250000002</v>
      </c>
      <c r="BP10" s="41">
        <f>SUM(BO10/BC10)</f>
        <v>0.58440128153784554</v>
      </c>
      <c r="BQ10" s="42">
        <f>SUM(BO10*W10)</f>
        <v>1.1459761229569234</v>
      </c>
      <c r="BR10" s="42">
        <f>SUM(BO10*X10)</f>
        <v>1.1341020020430768</v>
      </c>
      <c r="BS10" s="37">
        <v>19</v>
      </c>
      <c r="BT10" s="42">
        <f>SUM(AU10/640)</f>
        <v>1.1910624999999999</v>
      </c>
      <c r="BU10" s="40">
        <f>SUM(BT10/BC10)</f>
        <v>0.30527833400080095</v>
      </c>
      <c r="BV10" s="42">
        <f>SUM(BT10*W10)</f>
        <v>0.59863263937474964</v>
      </c>
      <c r="BW10" s="42">
        <f>SUM(BT10*X10)</f>
        <v>0.59242986062525027</v>
      </c>
      <c r="BY10" s="37" t="s">
        <v>122</v>
      </c>
      <c r="BZ10" s="37">
        <v>7</v>
      </c>
      <c r="CA10" s="38" t="s">
        <v>445</v>
      </c>
      <c r="CB10" s="42">
        <f t="shared" si="13"/>
        <v>1.9609404687500001</v>
      </c>
      <c r="CC10" s="42">
        <v>1.72</v>
      </c>
      <c r="CD10" s="42">
        <f t="shared" si="14"/>
        <v>-0.24094046875000008</v>
      </c>
      <c r="CE10" s="40">
        <f t="shared" si="15"/>
        <v>-0.1228698538225321</v>
      </c>
      <c r="CF10" s="42">
        <f t="shared" si="16"/>
        <v>1.94062203125</v>
      </c>
      <c r="CG10" s="42">
        <v>2.1800000000000002</v>
      </c>
      <c r="CH10" s="42">
        <f t="shared" si="17"/>
        <v>0.23937796875000017</v>
      </c>
      <c r="CI10" s="40">
        <f t="shared" si="18"/>
        <v>0.12335115488501963</v>
      </c>
    </row>
    <row r="11" spans="1:87" x14ac:dyDescent="0.2">
      <c r="A11" s="37" t="s">
        <v>122</v>
      </c>
      <c r="B11" s="37">
        <v>8</v>
      </c>
      <c r="D11" s="39">
        <v>0</v>
      </c>
      <c r="E11" s="39">
        <v>169.46</v>
      </c>
      <c r="F11" s="39">
        <v>237.96</v>
      </c>
      <c r="G11" s="39">
        <v>0</v>
      </c>
      <c r="H11" s="39">
        <v>0</v>
      </c>
      <c r="I11" s="39">
        <v>0</v>
      </c>
      <c r="J11" s="39">
        <v>0</v>
      </c>
      <c r="K11" s="39">
        <v>313.20999999999998</v>
      </c>
      <c r="L11" s="39">
        <v>0</v>
      </c>
      <c r="M11" s="39">
        <v>4.71</v>
      </c>
      <c r="N11" s="39">
        <v>21.66</v>
      </c>
      <c r="O11" s="39">
        <f t="shared" si="0"/>
        <v>747</v>
      </c>
      <c r="Q11" s="37" t="s">
        <v>122</v>
      </c>
      <c r="R11" s="37">
        <v>8</v>
      </c>
      <c r="T11" s="39">
        <v>392.66980000000001</v>
      </c>
      <c r="U11" s="39">
        <v>354.33019999999999</v>
      </c>
      <c r="V11" s="39">
        <v>0</v>
      </c>
      <c r="W11" s="40">
        <f t="shared" si="1"/>
        <v>0.5256623828647925</v>
      </c>
      <c r="X11" s="40">
        <f t="shared" si="2"/>
        <v>0.4743376171352075</v>
      </c>
      <c r="Y11" s="40">
        <f t="shared" si="3"/>
        <v>0</v>
      </c>
      <c r="AA11" s="37" t="s">
        <v>122</v>
      </c>
      <c r="AB11" s="37">
        <f>AB10+1</f>
        <v>8</v>
      </c>
      <c r="AD11" s="39">
        <f t="shared" si="4"/>
        <v>747</v>
      </c>
      <c r="AE11" s="37">
        <v>18</v>
      </c>
      <c r="AF11" s="39">
        <v>747</v>
      </c>
      <c r="AG11" s="41">
        <f t="shared" si="5"/>
        <v>1</v>
      </c>
      <c r="AH11" s="39">
        <f t="shared" si="6"/>
        <v>392.66980000000001</v>
      </c>
      <c r="AI11" s="39">
        <f t="shared" si="7"/>
        <v>354.33019999999999</v>
      </c>
      <c r="AK11" s="39"/>
      <c r="AL11" s="41"/>
      <c r="AM11" s="39" t="s">
        <v>421</v>
      </c>
      <c r="AN11" s="39" t="s">
        <v>421</v>
      </c>
      <c r="AP11" s="39"/>
      <c r="AQ11" s="41"/>
      <c r="AR11" s="39"/>
      <c r="AS11" s="39"/>
      <c r="AU11" s="39"/>
      <c r="AV11" s="40"/>
      <c r="AW11" s="39"/>
      <c r="AX11" s="39"/>
      <c r="AZ11" s="37" t="s">
        <v>122</v>
      </c>
      <c r="BA11" s="37">
        <f>BA10+1</f>
        <v>8</v>
      </c>
      <c r="BC11" s="42">
        <f t="shared" si="8"/>
        <v>1.1671875</v>
      </c>
      <c r="BD11" s="37">
        <v>18</v>
      </c>
      <c r="BE11" s="42">
        <f t="shared" si="9"/>
        <v>1.1671875</v>
      </c>
      <c r="BF11" s="41">
        <f t="shared" si="10"/>
        <v>1</v>
      </c>
      <c r="BG11" s="42">
        <f t="shared" si="11"/>
        <v>0.61354656250000006</v>
      </c>
      <c r="BH11" s="42">
        <f t="shared" si="12"/>
        <v>0.55364093749999999</v>
      </c>
      <c r="BJ11" s="42"/>
      <c r="BK11" s="41"/>
      <c r="BL11" s="42"/>
      <c r="BM11" s="42"/>
      <c r="BO11" s="42"/>
      <c r="BP11" s="41"/>
      <c r="BQ11" s="42"/>
      <c r="BR11" s="42"/>
      <c r="BT11" s="42"/>
      <c r="BU11" s="40"/>
      <c r="BV11" s="42"/>
      <c r="BW11" s="42"/>
      <c r="BY11" s="37" t="s">
        <v>122</v>
      </c>
      <c r="BZ11" s="37">
        <f>BZ10+1</f>
        <v>8</v>
      </c>
      <c r="CB11" s="42">
        <f t="shared" si="13"/>
        <v>0.61354656250000006</v>
      </c>
      <c r="CC11" s="42">
        <v>0.44</v>
      </c>
      <c r="CD11" s="42">
        <f t="shared" si="14"/>
        <v>-0.17354656250000006</v>
      </c>
      <c r="CE11" s="40">
        <f t="shared" si="15"/>
        <v>-0.28285801454555465</v>
      </c>
      <c r="CF11" s="42">
        <f t="shared" si="16"/>
        <v>0.55364093749999999</v>
      </c>
      <c r="CG11" s="42">
        <v>0.73</v>
      </c>
      <c r="CH11" s="42">
        <f t="shared" si="17"/>
        <v>0.1763590625</v>
      </c>
      <c r="CI11" s="40">
        <f t="shared" si="18"/>
        <v>0.31854411506555186</v>
      </c>
    </row>
    <row r="12" spans="1:87" x14ac:dyDescent="0.2">
      <c r="A12" s="37" t="s">
        <v>122</v>
      </c>
      <c r="B12" s="37">
        <v>9</v>
      </c>
      <c r="D12" s="39">
        <v>0</v>
      </c>
      <c r="E12" s="39">
        <v>10.84</v>
      </c>
      <c r="F12" s="39">
        <v>128.1</v>
      </c>
      <c r="G12" s="39">
        <v>0</v>
      </c>
      <c r="H12" s="39">
        <v>0</v>
      </c>
      <c r="I12" s="39">
        <v>0</v>
      </c>
      <c r="J12" s="39">
        <v>0.28999999999999998</v>
      </c>
      <c r="K12" s="39">
        <v>54.87</v>
      </c>
      <c r="L12" s="39">
        <v>0</v>
      </c>
      <c r="M12" s="39">
        <v>0</v>
      </c>
      <c r="N12" s="39">
        <v>8.9</v>
      </c>
      <c r="O12" s="39">
        <f t="shared" si="0"/>
        <v>203</v>
      </c>
      <c r="Q12" s="37" t="s">
        <v>122</v>
      </c>
      <c r="R12" s="37">
        <v>9</v>
      </c>
      <c r="T12" s="39">
        <v>120.93089999999999</v>
      </c>
      <c r="U12" s="39">
        <v>82.069100000000006</v>
      </c>
      <c r="V12" s="39">
        <v>0</v>
      </c>
      <c r="W12" s="40">
        <f t="shared" si="1"/>
        <v>0.59571871921182262</v>
      </c>
      <c r="X12" s="40">
        <f t="shared" si="2"/>
        <v>0.40428128078817738</v>
      </c>
      <c r="Y12" s="40">
        <f t="shared" si="3"/>
        <v>0</v>
      </c>
      <c r="AA12" s="37" t="s">
        <v>122</v>
      </c>
      <c r="AB12" s="37">
        <f>AB11+1</f>
        <v>9</v>
      </c>
      <c r="AD12" s="39">
        <f t="shared" si="4"/>
        <v>203</v>
      </c>
      <c r="AE12" s="37">
        <v>18</v>
      </c>
      <c r="AF12" s="39">
        <v>203</v>
      </c>
      <c r="AG12" s="41">
        <f t="shared" si="5"/>
        <v>1</v>
      </c>
      <c r="AH12" s="39">
        <f t="shared" si="6"/>
        <v>120.93089999999999</v>
      </c>
      <c r="AI12" s="39">
        <f t="shared" si="7"/>
        <v>82.069100000000006</v>
      </c>
      <c r="AK12" s="39"/>
      <c r="AL12" s="41"/>
      <c r="AM12" s="39" t="s">
        <v>421</v>
      </c>
      <c r="AN12" s="39" t="s">
        <v>421</v>
      </c>
      <c r="AP12" s="39"/>
      <c r="AQ12" s="41"/>
      <c r="AR12" s="39"/>
      <c r="AS12" s="39"/>
      <c r="AU12" s="39"/>
      <c r="AV12" s="40"/>
      <c r="AW12" s="39"/>
      <c r="AX12" s="39"/>
      <c r="AZ12" s="37" t="s">
        <v>122</v>
      </c>
      <c r="BA12" s="37">
        <f>BA11+1</f>
        <v>9</v>
      </c>
      <c r="BC12" s="42">
        <f t="shared" si="8"/>
        <v>0.31718750000000001</v>
      </c>
      <c r="BD12" s="37">
        <v>18</v>
      </c>
      <c r="BE12" s="42">
        <f t="shared" si="9"/>
        <v>0.31718750000000001</v>
      </c>
      <c r="BF12" s="41">
        <f t="shared" si="10"/>
        <v>1</v>
      </c>
      <c r="BG12" s="42">
        <f t="shared" si="11"/>
        <v>0.18895453125</v>
      </c>
      <c r="BH12" s="42">
        <f t="shared" si="12"/>
        <v>0.12823296875000001</v>
      </c>
      <c r="BJ12" s="42"/>
      <c r="BK12" s="41"/>
      <c r="BL12" s="42"/>
      <c r="BM12" s="42"/>
      <c r="BO12" s="42"/>
      <c r="BP12" s="41"/>
      <c r="BQ12" s="42"/>
      <c r="BR12" s="42"/>
      <c r="BT12" s="42"/>
      <c r="BU12" s="40"/>
      <c r="BV12" s="42"/>
      <c r="BW12" s="42"/>
      <c r="BY12" s="37" t="s">
        <v>122</v>
      </c>
      <c r="BZ12" s="37">
        <f>BZ11+1</f>
        <v>9</v>
      </c>
      <c r="CB12" s="42">
        <f t="shared" si="13"/>
        <v>0.18895453125</v>
      </c>
      <c r="CC12" s="42">
        <v>0.14000000000000001</v>
      </c>
      <c r="CD12" s="42">
        <f t="shared" si="14"/>
        <v>-4.8954531249999989E-2</v>
      </c>
      <c r="CE12" s="40">
        <f t="shared" si="15"/>
        <v>-0.25908101237979697</v>
      </c>
      <c r="CF12" s="42">
        <f t="shared" si="16"/>
        <v>0.12823296875000001</v>
      </c>
      <c r="CG12" s="42">
        <v>0.18</v>
      </c>
      <c r="CH12" s="42">
        <f t="shared" si="17"/>
        <v>5.1767031249999984E-2</v>
      </c>
      <c r="CI12" s="40">
        <f t="shared" si="18"/>
        <v>0.4036951788188245</v>
      </c>
    </row>
    <row r="13" spans="1:87" x14ac:dyDescent="0.2">
      <c r="A13" s="37" t="s">
        <v>122</v>
      </c>
      <c r="B13" s="37">
        <v>10</v>
      </c>
      <c r="D13" s="39">
        <v>0</v>
      </c>
      <c r="E13" s="39">
        <v>200.82</v>
      </c>
      <c r="F13" s="39">
        <v>3959.78</v>
      </c>
      <c r="G13" s="39">
        <v>222.4</v>
      </c>
      <c r="H13" s="39">
        <v>0</v>
      </c>
      <c r="I13" s="39">
        <v>23.88</v>
      </c>
      <c r="J13" s="39">
        <v>210.63</v>
      </c>
      <c r="K13" s="39">
        <v>663.19</v>
      </c>
      <c r="L13" s="39">
        <v>92.19</v>
      </c>
      <c r="M13" s="39">
        <v>45.05</v>
      </c>
      <c r="N13" s="39">
        <v>21.06</v>
      </c>
      <c r="O13" s="39">
        <f t="shared" si="0"/>
        <v>5439.0000000000009</v>
      </c>
      <c r="Q13" s="37" t="s">
        <v>122</v>
      </c>
      <c r="R13" s="37">
        <v>10</v>
      </c>
      <c r="T13" s="39">
        <v>3092.9211</v>
      </c>
      <c r="U13" s="39">
        <v>2346.0789</v>
      </c>
      <c r="V13" s="39">
        <v>0</v>
      </c>
      <c r="W13" s="40">
        <f t="shared" si="1"/>
        <v>0.56865620518477655</v>
      </c>
      <c r="X13" s="40">
        <f t="shared" si="2"/>
        <v>0.43134379481522334</v>
      </c>
      <c r="Y13" s="40">
        <f t="shared" si="3"/>
        <v>0</v>
      </c>
      <c r="AA13" s="37" t="s">
        <v>122</v>
      </c>
      <c r="AB13" s="37">
        <f>AB12+1</f>
        <v>10</v>
      </c>
      <c r="AD13" s="39">
        <f t="shared" si="4"/>
        <v>5439.0000000000009</v>
      </c>
      <c r="AE13" s="37">
        <v>13</v>
      </c>
      <c r="AF13" s="39">
        <v>998.98</v>
      </c>
      <c r="AG13" s="41">
        <f t="shared" si="5"/>
        <v>0.18366979224122079</v>
      </c>
      <c r="AH13" s="39">
        <f t="shared" si="6"/>
        <v>568.07617585548815</v>
      </c>
      <c r="AI13" s="39">
        <f t="shared" si="7"/>
        <v>430.90382414451182</v>
      </c>
      <c r="AJ13" s="37">
        <v>18</v>
      </c>
      <c r="AK13" s="39">
        <v>4440.0200000000004</v>
      </c>
      <c r="AL13" s="41">
        <f>SUM(AK13/AD13)</f>
        <v>0.81633020775877918</v>
      </c>
      <c r="AM13" s="39">
        <f>SUM(AK13*W13)</f>
        <v>2524.8449241445119</v>
      </c>
      <c r="AN13" s="39">
        <f>SUM(AK13*X13)</f>
        <v>1915.1750758554881</v>
      </c>
      <c r="AP13" s="39"/>
      <c r="AQ13" s="41"/>
      <c r="AR13" s="39"/>
      <c r="AS13" s="39"/>
      <c r="AU13" s="39"/>
      <c r="AV13" s="40"/>
      <c r="AW13" s="39"/>
      <c r="AX13" s="39"/>
      <c r="AZ13" s="37" t="s">
        <v>122</v>
      </c>
      <c r="BA13" s="37">
        <f>BA12+1</f>
        <v>10</v>
      </c>
      <c r="BC13" s="42">
        <f t="shared" si="8"/>
        <v>8.4984375000000014</v>
      </c>
      <c r="BD13" s="37">
        <v>13</v>
      </c>
      <c r="BE13" s="42">
        <f t="shared" si="9"/>
        <v>1.5609062499999999</v>
      </c>
      <c r="BF13" s="41">
        <f t="shared" si="10"/>
        <v>0.18366979224122076</v>
      </c>
      <c r="BG13" s="42">
        <f t="shared" si="11"/>
        <v>0.88761902477420007</v>
      </c>
      <c r="BH13" s="42">
        <f t="shared" si="12"/>
        <v>0.67328722522579965</v>
      </c>
      <c r="BI13" s="37">
        <v>18</v>
      </c>
      <c r="BJ13" s="42">
        <f>SUM(AK13/640)</f>
        <v>6.937531250000001</v>
      </c>
      <c r="BK13" s="41">
        <f>SUM(BJ13/BC13)</f>
        <v>0.81633020775877918</v>
      </c>
      <c r="BL13" s="42">
        <f>SUM(BJ13*W13)</f>
        <v>3.9450701939758002</v>
      </c>
      <c r="BM13" s="42">
        <f>SUM(BJ13*X13)</f>
        <v>2.9924610560242004</v>
      </c>
      <c r="BO13" s="42"/>
      <c r="BP13" s="41"/>
      <c r="BQ13" s="42"/>
      <c r="BR13" s="42"/>
      <c r="BT13" s="42"/>
      <c r="BU13" s="40"/>
      <c r="BV13" s="42"/>
      <c r="BW13" s="42"/>
      <c r="BY13" s="37" t="s">
        <v>122</v>
      </c>
      <c r="BZ13" s="37">
        <f>BZ12+1</f>
        <v>10</v>
      </c>
      <c r="CB13" s="42">
        <f t="shared" si="13"/>
        <v>4.8326892187500006</v>
      </c>
      <c r="CC13" s="42">
        <v>4.42</v>
      </c>
      <c r="CD13" s="42">
        <f t="shared" si="14"/>
        <v>-0.41268921875000064</v>
      </c>
      <c r="CE13" s="40">
        <f t="shared" si="15"/>
        <v>-8.53953565126509E-2</v>
      </c>
      <c r="CF13" s="42">
        <f t="shared" si="16"/>
        <v>3.66574828125</v>
      </c>
      <c r="CG13" s="42">
        <v>4.08</v>
      </c>
      <c r="CH13" s="42">
        <f t="shared" si="17"/>
        <v>0.41425171875000011</v>
      </c>
      <c r="CI13" s="40">
        <f t="shared" si="18"/>
        <v>0.11300604596034688</v>
      </c>
    </row>
    <row r="14" spans="1:87" x14ac:dyDescent="0.2">
      <c r="A14" s="37" t="s">
        <v>122</v>
      </c>
      <c r="B14" s="37">
        <v>11</v>
      </c>
      <c r="C14" s="37" t="s">
        <v>446</v>
      </c>
      <c r="D14" s="39">
        <v>0</v>
      </c>
      <c r="E14" s="39">
        <v>98.02</v>
      </c>
      <c r="F14" s="39">
        <v>413.49</v>
      </c>
      <c r="G14" s="39">
        <v>0</v>
      </c>
      <c r="H14" s="39">
        <v>0</v>
      </c>
      <c r="I14" s="39">
        <v>0</v>
      </c>
      <c r="J14" s="39">
        <v>0</v>
      </c>
      <c r="K14" s="39">
        <v>55.04</v>
      </c>
      <c r="L14" s="39">
        <v>0</v>
      </c>
      <c r="M14" s="39">
        <v>0</v>
      </c>
      <c r="N14" s="39">
        <v>0.45</v>
      </c>
      <c r="O14" s="39">
        <f t="shared" si="0"/>
        <v>567</v>
      </c>
      <c r="Q14" s="37" t="s">
        <v>122</v>
      </c>
      <c r="R14" s="37">
        <v>11</v>
      </c>
      <c r="S14" s="37" t="s">
        <v>446</v>
      </c>
      <c r="T14" s="39">
        <v>276.5342</v>
      </c>
      <c r="U14" s="39">
        <v>290.4658</v>
      </c>
      <c r="V14" s="39">
        <v>0</v>
      </c>
      <c r="W14" s="40">
        <f t="shared" si="1"/>
        <v>0.4877146384479718</v>
      </c>
      <c r="X14" s="40">
        <f t="shared" si="2"/>
        <v>0.5122853615520282</v>
      </c>
      <c r="Y14" s="40">
        <f t="shared" si="3"/>
        <v>0</v>
      </c>
      <c r="AA14" s="37" t="s">
        <v>122</v>
      </c>
      <c r="AB14" s="37">
        <v>11</v>
      </c>
      <c r="AC14" s="38" t="s">
        <v>446</v>
      </c>
      <c r="AD14" s="39">
        <f t="shared" si="4"/>
        <v>567</v>
      </c>
      <c r="AE14" s="37">
        <v>18</v>
      </c>
      <c r="AF14" s="39">
        <v>567</v>
      </c>
      <c r="AG14" s="41">
        <f t="shared" si="5"/>
        <v>1</v>
      </c>
      <c r="AH14" s="39">
        <f t="shared" si="6"/>
        <v>276.5342</v>
      </c>
      <c r="AI14" s="39">
        <f t="shared" si="7"/>
        <v>290.4658</v>
      </c>
      <c r="AK14" s="39"/>
      <c r="AL14" s="41"/>
      <c r="AM14" s="39"/>
      <c r="AN14" s="39"/>
      <c r="AP14" s="39"/>
      <c r="AQ14" s="41"/>
      <c r="AR14" s="39"/>
      <c r="AS14" s="39"/>
      <c r="AU14" s="39"/>
      <c r="AV14" s="40"/>
      <c r="AW14" s="39"/>
      <c r="AX14" s="39"/>
      <c r="AZ14" s="37" t="s">
        <v>122</v>
      </c>
      <c r="BA14" s="37">
        <v>11</v>
      </c>
      <c r="BB14" s="38" t="s">
        <v>446</v>
      </c>
      <c r="BC14" s="42">
        <f t="shared" si="8"/>
        <v>0.88593750000000004</v>
      </c>
      <c r="BD14" s="37">
        <v>18</v>
      </c>
      <c r="BE14" s="42">
        <f t="shared" si="9"/>
        <v>0.88593750000000004</v>
      </c>
      <c r="BF14" s="41">
        <f t="shared" si="10"/>
        <v>1</v>
      </c>
      <c r="BG14" s="42">
        <f t="shared" si="11"/>
        <v>0.43208468750000006</v>
      </c>
      <c r="BH14" s="42">
        <f t="shared" si="12"/>
        <v>0.45385281249999998</v>
      </c>
      <c r="BJ14" s="42"/>
      <c r="BK14" s="41"/>
      <c r="BL14" s="42"/>
      <c r="BM14" s="42"/>
      <c r="BO14" s="42"/>
      <c r="BP14" s="41"/>
      <c r="BQ14" s="42"/>
      <c r="BR14" s="42"/>
      <c r="BT14" s="42"/>
      <c r="BU14" s="40"/>
      <c r="BV14" s="42"/>
      <c r="BW14" s="42"/>
      <c r="BY14" s="37" t="s">
        <v>122</v>
      </c>
      <c r="BZ14" s="37">
        <v>11</v>
      </c>
      <c r="CA14" s="38" t="s">
        <v>446</v>
      </c>
      <c r="CB14" s="42">
        <f t="shared" si="13"/>
        <v>0.43208468750000006</v>
      </c>
      <c r="CC14" s="42">
        <v>0.46</v>
      </c>
      <c r="CD14" s="42">
        <f t="shared" si="14"/>
        <v>2.7915312499999956E-2</v>
      </c>
      <c r="CE14" s="40">
        <f t="shared" si="15"/>
        <v>6.4606113818833147E-2</v>
      </c>
      <c r="CF14" s="42">
        <f t="shared" si="16"/>
        <v>0.45385281249999998</v>
      </c>
      <c r="CG14" s="42">
        <v>0.43</v>
      </c>
      <c r="CH14" s="42">
        <f t="shared" si="17"/>
        <v>-2.3852812499999987E-2</v>
      </c>
      <c r="CI14" s="40">
        <f t="shared" si="18"/>
        <v>-5.2556273406370015E-2</v>
      </c>
    </row>
    <row r="15" spans="1:87" x14ac:dyDescent="0.2">
      <c r="A15" s="37" t="s">
        <v>122</v>
      </c>
      <c r="B15" s="37">
        <v>11</v>
      </c>
      <c r="C15" s="37" t="s">
        <v>447</v>
      </c>
      <c r="D15" s="39">
        <v>0</v>
      </c>
      <c r="E15" s="39">
        <v>40.729999999999997</v>
      </c>
      <c r="F15" s="39">
        <v>754.87</v>
      </c>
      <c r="G15" s="39">
        <v>0</v>
      </c>
      <c r="H15" s="39">
        <v>0</v>
      </c>
      <c r="I15" s="39">
        <v>0</v>
      </c>
      <c r="J15" s="39">
        <v>48.4</v>
      </c>
      <c r="K15" s="39">
        <v>0</v>
      </c>
      <c r="L15" s="39">
        <v>0</v>
      </c>
      <c r="M15" s="39">
        <v>0</v>
      </c>
      <c r="N15" s="39">
        <v>0</v>
      </c>
      <c r="O15" s="39">
        <f t="shared" si="0"/>
        <v>844</v>
      </c>
      <c r="Q15" s="37" t="s">
        <v>122</v>
      </c>
      <c r="R15" s="37">
        <v>11</v>
      </c>
      <c r="S15" s="37" t="s">
        <v>447</v>
      </c>
      <c r="T15" s="39">
        <v>465.90370000000001</v>
      </c>
      <c r="U15" s="39">
        <v>378.09629999999999</v>
      </c>
      <c r="V15" s="39">
        <v>0</v>
      </c>
      <c r="W15" s="40">
        <f t="shared" si="1"/>
        <v>0.5520186018957346</v>
      </c>
      <c r="X15" s="40">
        <f t="shared" si="2"/>
        <v>0.4479813981042654</v>
      </c>
      <c r="Y15" s="40">
        <f t="shared" si="3"/>
        <v>0</v>
      </c>
      <c r="AA15" s="37" t="s">
        <v>122</v>
      </c>
      <c r="AB15" s="37">
        <v>11</v>
      </c>
      <c r="AC15" s="38" t="s">
        <v>447</v>
      </c>
      <c r="AD15" s="39">
        <f t="shared" si="4"/>
        <v>844</v>
      </c>
      <c r="AE15" s="37">
        <v>18</v>
      </c>
      <c r="AF15" s="39">
        <v>844</v>
      </c>
      <c r="AG15" s="41">
        <f t="shared" si="5"/>
        <v>1</v>
      </c>
      <c r="AH15" s="39">
        <f t="shared" si="6"/>
        <v>465.90370000000001</v>
      </c>
      <c r="AI15" s="39">
        <f t="shared" si="7"/>
        <v>378.09629999999999</v>
      </c>
      <c r="AK15" s="39"/>
      <c r="AL15" s="41"/>
      <c r="AM15" s="39"/>
      <c r="AN15" s="39"/>
      <c r="AP15" s="39"/>
      <c r="AQ15" s="41"/>
      <c r="AR15" s="39"/>
      <c r="AS15" s="39"/>
      <c r="AU15" s="39"/>
      <c r="AV15" s="40"/>
      <c r="AW15" s="39"/>
      <c r="AX15" s="39"/>
      <c r="AZ15" s="37" t="s">
        <v>122</v>
      </c>
      <c r="BA15" s="37">
        <v>11</v>
      </c>
      <c r="BB15" s="38" t="s">
        <v>447</v>
      </c>
      <c r="BC15" s="42">
        <f t="shared" si="8"/>
        <v>1.3187500000000001</v>
      </c>
      <c r="BD15" s="37">
        <v>18</v>
      </c>
      <c r="BE15" s="42">
        <f t="shared" si="9"/>
        <v>1.3187500000000001</v>
      </c>
      <c r="BF15" s="41">
        <f t="shared" si="10"/>
        <v>1</v>
      </c>
      <c r="BG15" s="42">
        <f t="shared" si="11"/>
        <v>0.72797453125</v>
      </c>
      <c r="BH15" s="42">
        <f t="shared" si="12"/>
        <v>0.59077546875000009</v>
      </c>
      <c r="BJ15" s="42"/>
      <c r="BK15" s="41"/>
      <c r="BL15" s="42"/>
      <c r="BM15" s="42"/>
      <c r="BO15" s="42"/>
      <c r="BP15" s="41"/>
      <c r="BQ15" s="42"/>
      <c r="BR15" s="42"/>
      <c r="BT15" s="42"/>
      <c r="BU15" s="40"/>
      <c r="BV15" s="42"/>
      <c r="BW15" s="42"/>
      <c r="BY15" s="37" t="s">
        <v>122</v>
      </c>
      <c r="BZ15" s="37">
        <v>11</v>
      </c>
      <c r="CA15" s="38" t="s">
        <v>447</v>
      </c>
      <c r="CB15" s="42">
        <f t="shared" si="13"/>
        <v>0.72797453125</v>
      </c>
      <c r="CC15" s="42">
        <v>0.68500000000000005</v>
      </c>
      <c r="CD15" s="42">
        <f t="shared" si="14"/>
        <v>-4.2974531249999948E-2</v>
      </c>
      <c r="CE15" s="40">
        <f t="shared" si="15"/>
        <v>-5.9033014762492689E-2</v>
      </c>
      <c r="CF15" s="42">
        <f t="shared" si="16"/>
        <v>0.59077546875000009</v>
      </c>
      <c r="CG15" s="42">
        <v>0.63500000000000001</v>
      </c>
      <c r="CH15" s="42">
        <f t="shared" si="17"/>
        <v>4.4224531249999921E-2</v>
      </c>
      <c r="CI15" s="40">
        <f t="shared" si="18"/>
        <v>7.4858442148203891E-2</v>
      </c>
    </row>
    <row r="16" spans="1:87" x14ac:dyDescent="0.2">
      <c r="A16" s="37" t="s">
        <v>122</v>
      </c>
      <c r="B16" s="37">
        <v>12</v>
      </c>
      <c r="D16" s="39">
        <v>0</v>
      </c>
      <c r="E16" s="39">
        <v>47.59</v>
      </c>
      <c r="F16" s="39">
        <v>2225.1799999999998</v>
      </c>
      <c r="G16" s="39">
        <v>0</v>
      </c>
      <c r="H16" s="39">
        <v>0</v>
      </c>
      <c r="I16" s="39">
        <v>0</v>
      </c>
      <c r="J16" s="39">
        <v>132.75</v>
      </c>
      <c r="K16" s="39">
        <v>175.12</v>
      </c>
      <c r="L16" s="39">
        <v>41.36</v>
      </c>
      <c r="M16" s="39">
        <v>0</v>
      </c>
      <c r="N16" s="39">
        <v>0</v>
      </c>
      <c r="O16" s="39">
        <f t="shared" si="0"/>
        <v>2622</v>
      </c>
      <c r="Q16" s="37" t="s">
        <v>122</v>
      </c>
      <c r="R16" s="37">
        <v>12</v>
      </c>
      <c r="T16" s="39">
        <v>1508.0842</v>
      </c>
      <c r="U16" s="39">
        <v>1113.9158</v>
      </c>
      <c r="V16" s="39">
        <v>0</v>
      </c>
      <c r="W16" s="40">
        <f t="shared" si="1"/>
        <v>0.57516559877955764</v>
      </c>
      <c r="X16" s="40">
        <f t="shared" si="2"/>
        <v>0.42483440122044241</v>
      </c>
      <c r="Y16" s="40">
        <f t="shared" si="3"/>
        <v>0</v>
      </c>
      <c r="AA16" s="37" t="s">
        <v>122</v>
      </c>
      <c r="AB16" s="37">
        <v>12</v>
      </c>
      <c r="AD16" s="39">
        <f t="shared" si="4"/>
        <v>2622</v>
      </c>
      <c r="AE16" s="37">
        <v>18</v>
      </c>
      <c r="AF16" s="39">
        <v>2622</v>
      </c>
      <c r="AG16" s="41">
        <f t="shared" si="5"/>
        <v>1</v>
      </c>
      <c r="AH16" s="39">
        <f t="shared" si="6"/>
        <v>1508.0842000000002</v>
      </c>
      <c r="AI16" s="39">
        <f t="shared" si="7"/>
        <v>1113.9158</v>
      </c>
      <c r="AK16" s="39"/>
      <c r="AL16" s="41"/>
      <c r="AM16" s="39"/>
      <c r="AN16" s="39"/>
      <c r="AP16" s="39"/>
      <c r="AQ16" s="41"/>
      <c r="AR16" s="39"/>
      <c r="AS16" s="39"/>
      <c r="AU16" s="39"/>
      <c r="AV16" s="40"/>
      <c r="AW16" s="39"/>
      <c r="AX16" s="39"/>
      <c r="AZ16" s="37" t="s">
        <v>122</v>
      </c>
      <c r="BA16" s="37">
        <v>12</v>
      </c>
      <c r="BC16" s="42">
        <f t="shared" si="8"/>
        <v>4.0968749999999998</v>
      </c>
      <c r="BD16" s="37">
        <v>18</v>
      </c>
      <c r="BE16" s="42">
        <f t="shared" si="9"/>
        <v>4.0968749999999998</v>
      </c>
      <c r="BF16" s="41">
        <f t="shared" si="10"/>
        <v>1</v>
      </c>
      <c r="BG16" s="42">
        <f t="shared" si="11"/>
        <v>2.3563815625000002</v>
      </c>
      <c r="BH16" s="42">
        <f t="shared" si="12"/>
        <v>1.7404934374999999</v>
      </c>
      <c r="BJ16" s="42"/>
      <c r="BK16" s="41"/>
      <c r="BL16" s="42"/>
      <c r="BM16" s="42"/>
      <c r="BO16" s="42"/>
      <c r="BP16" s="41"/>
      <c r="BQ16" s="42"/>
      <c r="BR16" s="42"/>
      <c r="BT16" s="42"/>
      <c r="BU16" s="40"/>
      <c r="BV16" s="42"/>
      <c r="BW16" s="42"/>
      <c r="BY16" s="37" t="s">
        <v>122</v>
      </c>
      <c r="BZ16" s="37">
        <v>12</v>
      </c>
      <c r="CB16" s="42">
        <f t="shared" si="13"/>
        <v>2.3563815625000002</v>
      </c>
      <c r="CC16" s="42">
        <v>2.34</v>
      </c>
      <c r="CD16" s="42">
        <f t="shared" si="14"/>
        <v>-1.6381562500000335E-2</v>
      </c>
      <c r="CE16" s="40">
        <f t="shared" si="15"/>
        <v>-6.9519990992546795E-3</v>
      </c>
      <c r="CF16" s="42">
        <f t="shared" si="16"/>
        <v>1.7404934374999999</v>
      </c>
      <c r="CG16" s="42">
        <v>1.76</v>
      </c>
      <c r="CH16" s="42">
        <f t="shared" si="17"/>
        <v>1.9506562500000157E-2</v>
      </c>
      <c r="CI16" s="40">
        <f t="shared" si="18"/>
        <v>1.1207489830021355E-2</v>
      </c>
    </row>
    <row r="17" spans="1:87" x14ac:dyDescent="0.2">
      <c r="A17" s="37" t="s">
        <v>122</v>
      </c>
      <c r="B17" s="37">
        <v>13</v>
      </c>
      <c r="D17" s="39">
        <v>0</v>
      </c>
      <c r="E17" s="39">
        <v>227.74</v>
      </c>
      <c r="F17" s="39">
        <v>2257.91</v>
      </c>
      <c r="G17" s="39">
        <v>0</v>
      </c>
      <c r="H17" s="39">
        <v>0</v>
      </c>
      <c r="I17" s="39">
        <v>89.75</v>
      </c>
      <c r="J17" s="39">
        <v>230.07</v>
      </c>
      <c r="K17" s="39">
        <v>804.11</v>
      </c>
      <c r="L17" s="39">
        <v>116.42</v>
      </c>
      <c r="M17" s="39">
        <v>0</v>
      </c>
      <c r="N17" s="39">
        <v>0</v>
      </c>
      <c r="O17" s="39">
        <f t="shared" si="0"/>
        <v>3726</v>
      </c>
      <c r="Q17" s="37" t="s">
        <v>122</v>
      </c>
      <c r="R17" s="37">
        <v>13</v>
      </c>
      <c r="T17" s="39">
        <v>2171.3703</v>
      </c>
      <c r="U17" s="39">
        <v>1554.6297</v>
      </c>
      <c r="V17" s="39">
        <v>0</v>
      </c>
      <c r="W17" s="40">
        <f t="shared" si="1"/>
        <v>0.58276175523349438</v>
      </c>
      <c r="X17" s="40">
        <f t="shared" si="2"/>
        <v>0.41723824476650562</v>
      </c>
      <c r="Y17" s="40">
        <f t="shared" si="3"/>
        <v>0</v>
      </c>
      <c r="AA17" s="37" t="s">
        <v>122</v>
      </c>
      <c r="AB17" s="37">
        <f>AB16+1</f>
        <v>13</v>
      </c>
      <c r="AD17" s="39">
        <f t="shared" si="4"/>
        <v>3726</v>
      </c>
      <c r="AE17" s="37">
        <v>13</v>
      </c>
      <c r="AF17" s="39">
        <v>1737.48</v>
      </c>
      <c r="AG17" s="41">
        <f t="shared" si="5"/>
        <v>0.46631239935587765</v>
      </c>
      <c r="AH17" s="39">
        <f t="shared" si="6"/>
        <v>1012.5368944830918</v>
      </c>
      <c r="AI17" s="39">
        <f t="shared" si="7"/>
        <v>724.94310551690819</v>
      </c>
      <c r="AJ17" s="37">
        <v>18</v>
      </c>
      <c r="AK17" s="39">
        <v>1988.52</v>
      </c>
      <c r="AL17" s="41">
        <f>SUM(AK17/AD17)</f>
        <v>0.53368760064412235</v>
      </c>
      <c r="AM17" s="39">
        <f>SUM(AK17*W17)</f>
        <v>1158.8334055169082</v>
      </c>
      <c r="AN17" s="39">
        <f>SUM(AK17*X17)</f>
        <v>829.68659448309177</v>
      </c>
      <c r="AP17" s="39"/>
      <c r="AQ17" s="41"/>
      <c r="AR17" s="39"/>
      <c r="AS17" s="39"/>
      <c r="AU17" s="39"/>
      <c r="AV17" s="40"/>
      <c r="AW17" s="39"/>
      <c r="AX17" s="39"/>
      <c r="AZ17" s="37" t="s">
        <v>122</v>
      </c>
      <c r="BA17" s="37">
        <f>BA16+1</f>
        <v>13</v>
      </c>
      <c r="BC17" s="42">
        <f t="shared" si="8"/>
        <v>5.8218750000000004</v>
      </c>
      <c r="BD17" s="37">
        <v>13</v>
      </c>
      <c r="BE17" s="42">
        <f t="shared" si="9"/>
        <v>2.7148124999999999</v>
      </c>
      <c r="BF17" s="41">
        <f t="shared" si="10"/>
        <v>0.46631239935587754</v>
      </c>
      <c r="BG17" s="42">
        <f t="shared" si="11"/>
        <v>1.5820888976298308</v>
      </c>
      <c r="BH17" s="42">
        <f t="shared" si="12"/>
        <v>1.132723602370169</v>
      </c>
      <c r="BI17" s="37">
        <v>18</v>
      </c>
      <c r="BJ17" s="42">
        <f>SUM(AK17/640)</f>
        <v>3.1070625000000001</v>
      </c>
      <c r="BK17" s="41">
        <f>SUM(BJ17/BC17)</f>
        <v>0.53368760064412235</v>
      </c>
      <c r="BL17" s="42">
        <f>SUM(BJ17*W17)</f>
        <v>1.8106771961201691</v>
      </c>
      <c r="BM17" s="42">
        <f>SUM(BJ17*X17)</f>
        <v>1.296385303879831</v>
      </c>
      <c r="BO17" s="42"/>
      <c r="BP17" s="41"/>
      <c r="BQ17" s="42"/>
      <c r="BR17" s="42"/>
      <c r="BT17" s="42"/>
      <c r="BU17" s="40"/>
      <c r="BV17" s="42"/>
      <c r="BW17" s="42"/>
      <c r="BY17" s="37" t="s">
        <v>122</v>
      </c>
      <c r="BZ17" s="37">
        <f>BZ16+1</f>
        <v>13</v>
      </c>
      <c r="CB17" s="42">
        <f t="shared" si="13"/>
        <v>3.3927660937499997</v>
      </c>
      <c r="CC17" s="42">
        <v>2.5099999999999998</v>
      </c>
      <c r="CD17" s="42">
        <f t="shared" si="14"/>
        <v>-0.88276609374999992</v>
      </c>
      <c r="CE17" s="40">
        <f t="shared" si="15"/>
        <v>-0.26019067314312994</v>
      </c>
      <c r="CF17" s="42">
        <f t="shared" si="16"/>
        <v>2.4291089062499998</v>
      </c>
      <c r="CG17" s="42">
        <v>3.31</v>
      </c>
      <c r="CH17" s="42">
        <f t="shared" si="17"/>
        <v>0.8808910937500003</v>
      </c>
      <c r="CI17" s="40">
        <f t="shared" si="18"/>
        <v>0.36263960478820151</v>
      </c>
    </row>
    <row r="18" spans="1:87" x14ac:dyDescent="0.2">
      <c r="A18" s="37" t="s">
        <v>122</v>
      </c>
      <c r="B18" s="37">
        <v>14</v>
      </c>
      <c r="D18" s="39">
        <v>0</v>
      </c>
      <c r="E18" s="39">
        <v>0</v>
      </c>
      <c r="F18" s="39">
        <v>10.54</v>
      </c>
      <c r="G18" s="39">
        <v>0</v>
      </c>
      <c r="H18" s="39">
        <v>0</v>
      </c>
      <c r="I18" s="39">
        <v>9.33</v>
      </c>
      <c r="J18" s="39">
        <v>0</v>
      </c>
      <c r="K18" s="39">
        <v>167.13</v>
      </c>
      <c r="L18" s="39">
        <v>0</v>
      </c>
      <c r="M18" s="39">
        <v>0</v>
      </c>
      <c r="N18" s="39">
        <v>0</v>
      </c>
      <c r="O18" s="39">
        <f t="shared" si="0"/>
        <v>187</v>
      </c>
      <c r="Q18" s="37" t="s">
        <v>122</v>
      </c>
      <c r="R18" s="37">
        <v>14</v>
      </c>
      <c r="T18" s="39">
        <v>132.767</v>
      </c>
      <c r="U18" s="39">
        <v>54.232999999999997</v>
      </c>
      <c r="V18" s="39">
        <v>0</v>
      </c>
      <c r="W18" s="40">
        <f t="shared" si="1"/>
        <v>0.70998395721925134</v>
      </c>
      <c r="X18" s="40">
        <f t="shared" si="2"/>
        <v>0.29001604278074866</v>
      </c>
      <c r="Y18" s="40">
        <f t="shared" si="3"/>
        <v>0</v>
      </c>
      <c r="AA18" s="37" t="s">
        <v>122</v>
      </c>
      <c r="AB18" s="37">
        <f>AB17+1</f>
        <v>14</v>
      </c>
      <c r="AD18" s="39">
        <f t="shared" si="4"/>
        <v>187</v>
      </c>
      <c r="AE18" s="37">
        <v>18</v>
      </c>
      <c r="AF18" s="39">
        <v>187</v>
      </c>
      <c r="AG18" s="41">
        <f t="shared" si="5"/>
        <v>1</v>
      </c>
      <c r="AH18" s="39">
        <f t="shared" si="6"/>
        <v>132.767</v>
      </c>
      <c r="AI18" s="39">
        <f t="shared" si="7"/>
        <v>54.232999999999997</v>
      </c>
      <c r="AK18" s="39"/>
      <c r="AL18" s="41"/>
      <c r="AM18" s="39"/>
      <c r="AN18" s="39"/>
      <c r="AP18" s="39"/>
      <c r="AQ18" s="41"/>
      <c r="AR18" s="39"/>
      <c r="AS18" s="39"/>
      <c r="AU18" s="39"/>
      <c r="AV18" s="40"/>
      <c r="AW18" s="39"/>
      <c r="AX18" s="39"/>
      <c r="AZ18" s="37" t="s">
        <v>122</v>
      </c>
      <c r="BA18" s="37">
        <f>BA17+1</f>
        <v>14</v>
      </c>
      <c r="BC18" s="42">
        <f t="shared" si="8"/>
        <v>0.29218749999999999</v>
      </c>
      <c r="BD18" s="37">
        <v>18</v>
      </c>
      <c r="BE18" s="42">
        <f t="shared" si="9"/>
        <v>0.29218749999999999</v>
      </c>
      <c r="BF18" s="41">
        <f t="shared" si="10"/>
        <v>1</v>
      </c>
      <c r="BG18" s="42">
        <f t="shared" si="11"/>
        <v>0.2074484375</v>
      </c>
      <c r="BH18" s="42">
        <f t="shared" si="12"/>
        <v>8.473906249999999E-2</v>
      </c>
      <c r="BJ18" s="42"/>
      <c r="BK18" s="41"/>
      <c r="BL18" s="42"/>
      <c r="BM18" s="42"/>
      <c r="BO18" s="42"/>
      <c r="BP18" s="41"/>
      <c r="BQ18" s="42"/>
      <c r="BR18" s="42"/>
      <c r="BT18" s="42"/>
      <c r="BU18" s="40"/>
      <c r="BV18" s="42"/>
      <c r="BW18" s="42"/>
      <c r="BY18" s="37" t="s">
        <v>122</v>
      </c>
      <c r="BZ18" s="37">
        <f>BZ17+1</f>
        <v>14</v>
      </c>
      <c r="CB18" s="42">
        <f t="shared" si="13"/>
        <v>0.2074484375</v>
      </c>
      <c r="CC18" s="42">
        <v>0.12</v>
      </c>
      <c r="CD18" s="42">
        <f t="shared" si="14"/>
        <v>-8.7448437500000004E-2</v>
      </c>
      <c r="CE18" s="40">
        <f t="shared" si="15"/>
        <v>-0.42154300390910393</v>
      </c>
      <c r="CF18" s="42">
        <f t="shared" si="16"/>
        <v>8.473906249999999E-2</v>
      </c>
      <c r="CG18" s="42">
        <v>0.17</v>
      </c>
      <c r="CH18" s="42">
        <f t="shared" si="17"/>
        <v>8.5260937500000022E-2</v>
      </c>
      <c r="CI18" s="40">
        <f t="shared" si="18"/>
        <v>1.006158611915255</v>
      </c>
    </row>
    <row r="19" spans="1:87" x14ac:dyDescent="0.2">
      <c r="A19" s="37" t="s">
        <v>122</v>
      </c>
      <c r="B19" s="37">
        <v>15</v>
      </c>
      <c r="C19" s="37" t="s">
        <v>446</v>
      </c>
      <c r="D19" s="39">
        <v>0</v>
      </c>
      <c r="E19" s="39">
        <v>325.73</v>
      </c>
      <c r="F19" s="39">
        <v>218.76</v>
      </c>
      <c r="G19" s="39">
        <v>0</v>
      </c>
      <c r="H19" s="39">
        <v>0</v>
      </c>
      <c r="I19" s="39">
        <v>0</v>
      </c>
      <c r="J19" s="39">
        <v>0</v>
      </c>
      <c r="K19" s="39">
        <v>412.85</v>
      </c>
      <c r="L19" s="39">
        <v>0</v>
      </c>
      <c r="M19" s="39">
        <v>2.66</v>
      </c>
      <c r="N19" s="39">
        <v>0</v>
      </c>
      <c r="O19" s="39">
        <f t="shared" si="0"/>
        <v>960</v>
      </c>
      <c r="Q19" s="37" t="s">
        <v>122</v>
      </c>
      <c r="R19" s="37">
        <v>15</v>
      </c>
      <c r="S19" s="37" t="s">
        <v>446</v>
      </c>
      <c r="T19" s="39">
        <v>438.1721</v>
      </c>
      <c r="U19" s="39">
        <v>521.8279</v>
      </c>
      <c r="V19" s="39">
        <v>0</v>
      </c>
      <c r="W19" s="40">
        <f t="shared" si="1"/>
        <v>0.45642927083333334</v>
      </c>
      <c r="X19" s="40">
        <f t="shared" si="2"/>
        <v>0.54357072916666671</v>
      </c>
      <c r="Y19" s="40">
        <f t="shared" si="3"/>
        <v>0</v>
      </c>
      <c r="AA19" s="37" t="s">
        <v>122</v>
      </c>
      <c r="AB19" s="37">
        <v>15</v>
      </c>
      <c r="AC19" s="38" t="s">
        <v>446</v>
      </c>
      <c r="AD19" s="39">
        <f t="shared" si="4"/>
        <v>960</v>
      </c>
      <c r="AE19" s="37">
        <v>18</v>
      </c>
      <c r="AF19" s="39">
        <v>960</v>
      </c>
      <c r="AG19" s="41">
        <f t="shared" si="5"/>
        <v>1</v>
      </c>
      <c r="AH19" s="39">
        <f t="shared" si="6"/>
        <v>438.1721</v>
      </c>
      <c r="AI19" s="39">
        <f t="shared" si="7"/>
        <v>521.8279</v>
      </c>
      <c r="AK19" s="39"/>
      <c r="AL19" s="41"/>
      <c r="AM19" s="39"/>
      <c r="AN19" s="39"/>
      <c r="AP19" s="39"/>
      <c r="AQ19" s="41"/>
      <c r="AR19" s="39"/>
      <c r="AS19" s="39"/>
      <c r="AU19" s="39"/>
      <c r="AV19" s="40"/>
      <c r="AW19" s="39"/>
      <c r="AX19" s="39"/>
      <c r="AZ19" s="37" t="s">
        <v>122</v>
      </c>
      <c r="BA19" s="37">
        <v>15</v>
      </c>
      <c r="BB19" s="38" t="s">
        <v>446</v>
      </c>
      <c r="BC19" s="42">
        <f t="shared" si="8"/>
        <v>1.5</v>
      </c>
      <c r="BD19" s="37">
        <v>18</v>
      </c>
      <c r="BE19" s="42">
        <f t="shared" si="9"/>
        <v>1.5</v>
      </c>
      <c r="BF19" s="41">
        <f t="shared" si="10"/>
        <v>1</v>
      </c>
      <c r="BG19" s="42">
        <f t="shared" si="11"/>
        <v>0.68464390625000004</v>
      </c>
      <c r="BH19" s="42">
        <f t="shared" si="12"/>
        <v>0.81535609375000007</v>
      </c>
      <c r="BJ19" s="42"/>
      <c r="BK19" s="41"/>
      <c r="BL19" s="42"/>
      <c r="BM19" s="42"/>
      <c r="BO19" s="42"/>
      <c r="BP19" s="41"/>
      <c r="BQ19" s="42"/>
      <c r="BR19" s="42"/>
      <c r="BT19" s="42"/>
      <c r="BU19" s="40"/>
      <c r="BV19" s="42"/>
      <c r="BW19" s="42"/>
      <c r="BY19" s="37" t="s">
        <v>122</v>
      </c>
      <c r="BZ19" s="37">
        <v>15</v>
      </c>
      <c r="CA19" s="38" t="s">
        <v>446</v>
      </c>
      <c r="CB19" s="42">
        <f t="shared" si="13"/>
        <v>0.68464390625000004</v>
      </c>
      <c r="CC19" s="42">
        <v>0.75</v>
      </c>
      <c r="CD19" s="42">
        <f t="shared" si="14"/>
        <v>6.5356093749999955E-2</v>
      </c>
      <c r="CE19" s="40">
        <f t="shared" si="15"/>
        <v>9.5459980222382862E-2</v>
      </c>
      <c r="CF19" s="42">
        <f t="shared" si="16"/>
        <v>0.81535609375000007</v>
      </c>
      <c r="CG19" s="42">
        <v>0.75</v>
      </c>
      <c r="CH19" s="42">
        <f t="shared" si="17"/>
        <v>-6.5356093750000066E-2</v>
      </c>
      <c r="CI19" s="40">
        <f t="shared" si="18"/>
        <v>-8.0156503705532109E-2</v>
      </c>
    </row>
    <row r="20" spans="1:87" x14ac:dyDescent="0.2">
      <c r="A20" s="37" t="s">
        <v>122</v>
      </c>
      <c r="B20" s="37">
        <v>15</v>
      </c>
      <c r="C20" s="37" t="s">
        <v>447</v>
      </c>
      <c r="D20" s="39">
        <v>0</v>
      </c>
      <c r="E20" s="39">
        <v>0</v>
      </c>
      <c r="F20" s="39">
        <v>64.040000000000006</v>
      </c>
      <c r="G20" s="39">
        <v>0</v>
      </c>
      <c r="H20" s="39">
        <v>0</v>
      </c>
      <c r="I20" s="39">
        <v>0</v>
      </c>
      <c r="J20" s="39">
        <v>0</v>
      </c>
      <c r="K20" s="39">
        <v>14.96</v>
      </c>
      <c r="L20" s="39">
        <v>0</v>
      </c>
      <c r="M20" s="39">
        <v>0</v>
      </c>
      <c r="N20" s="39">
        <v>0</v>
      </c>
      <c r="O20" s="39">
        <f t="shared" si="0"/>
        <v>79</v>
      </c>
      <c r="Q20" s="37" t="s">
        <v>122</v>
      </c>
      <c r="R20" s="37">
        <v>15</v>
      </c>
      <c r="S20" s="37" t="s">
        <v>447</v>
      </c>
      <c r="T20" s="39">
        <v>46.633600000000001</v>
      </c>
      <c r="U20" s="39">
        <v>32.366399999999999</v>
      </c>
      <c r="V20" s="39">
        <v>0</v>
      </c>
      <c r="W20" s="40">
        <f t="shared" si="1"/>
        <v>0.59029873417721523</v>
      </c>
      <c r="X20" s="40">
        <f t="shared" si="2"/>
        <v>0.40970126582278482</v>
      </c>
      <c r="Y20" s="40">
        <f t="shared" si="3"/>
        <v>0</v>
      </c>
      <c r="AA20" s="37" t="s">
        <v>122</v>
      </c>
      <c r="AB20" s="37">
        <v>15</v>
      </c>
      <c r="AC20" s="38" t="s">
        <v>447</v>
      </c>
      <c r="AD20" s="39">
        <f t="shared" si="4"/>
        <v>79</v>
      </c>
      <c r="AE20" s="37">
        <v>18</v>
      </c>
      <c r="AF20" s="39">
        <v>69.34</v>
      </c>
      <c r="AG20" s="41">
        <f t="shared" si="5"/>
        <v>0.87772151898734185</v>
      </c>
      <c r="AH20" s="39">
        <f t="shared" si="6"/>
        <v>40.931314227848105</v>
      </c>
      <c r="AI20" s="39">
        <f t="shared" si="7"/>
        <v>28.408685772151902</v>
      </c>
      <c r="AJ20" s="37">
        <v>22</v>
      </c>
      <c r="AK20" s="39">
        <v>9.66</v>
      </c>
      <c r="AL20" s="41">
        <f>SUM(AK20/AD20)</f>
        <v>0.12227848101265823</v>
      </c>
      <c r="AM20" s="39">
        <f>SUM(AK20*W20)</f>
        <v>5.7022857721518996</v>
      </c>
      <c r="AN20" s="39">
        <f>SUM(AK20*X20)</f>
        <v>3.9577142278481015</v>
      </c>
      <c r="AP20" s="39"/>
      <c r="AQ20" s="41"/>
      <c r="AR20" s="39"/>
      <c r="AS20" s="39"/>
      <c r="AU20" s="39"/>
      <c r="AV20" s="40"/>
      <c r="AW20" s="39"/>
      <c r="AX20" s="39"/>
      <c r="AZ20" s="37" t="s">
        <v>122</v>
      </c>
      <c r="BA20" s="37">
        <v>15</v>
      </c>
      <c r="BB20" s="38" t="s">
        <v>447</v>
      </c>
      <c r="BC20" s="42">
        <f t="shared" si="8"/>
        <v>0.12343750000000001</v>
      </c>
      <c r="BD20" s="37">
        <v>18</v>
      </c>
      <c r="BE20" s="42">
        <f t="shared" si="9"/>
        <v>0.10834375</v>
      </c>
      <c r="BF20" s="41">
        <f t="shared" si="10"/>
        <v>0.87772151898734174</v>
      </c>
      <c r="BG20" s="42">
        <f t="shared" si="11"/>
        <v>6.3955178481012662E-2</v>
      </c>
      <c r="BH20" s="42">
        <f t="shared" si="12"/>
        <v>4.4388571518987341E-2</v>
      </c>
      <c r="BI20" s="37">
        <v>22</v>
      </c>
      <c r="BJ20" s="42">
        <f>SUM(AK20/640)</f>
        <v>1.509375E-2</v>
      </c>
      <c r="BK20" s="41">
        <f>SUM(BJ20/BC20)</f>
        <v>0.12227848101265822</v>
      </c>
      <c r="BL20" s="42">
        <f>SUM(BJ20*W20)</f>
        <v>8.9098215189873427E-3</v>
      </c>
      <c r="BM20" s="42">
        <f>SUM(BJ20*X20)</f>
        <v>6.1839284810126585E-3</v>
      </c>
      <c r="BO20" s="42"/>
      <c r="BP20" s="41"/>
      <c r="BQ20" s="42"/>
      <c r="BR20" s="42"/>
      <c r="BT20" s="42"/>
      <c r="BU20" s="40"/>
      <c r="BV20" s="42"/>
      <c r="BW20" s="42"/>
      <c r="BY20" s="37" t="s">
        <v>122</v>
      </c>
      <c r="BZ20" s="37">
        <v>15</v>
      </c>
      <c r="CA20" s="38" t="s">
        <v>447</v>
      </c>
      <c r="CB20" s="42">
        <f t="shared" si="13"/>
        <v>7.2864999999999999E-2</v>
      </c>
      <c r="CC20" s="42">
        <v>0.06</v>
      </c>
      <c r="CD20" s="42">
        <f t="shared" si="14"/>
        <v>-1.2865000000000001E-2</v>
      </c>
      <c r="CE20" s="40">
        <f t="shared" si="15"/>
        <v>-0.1765593906539491</v>
      </c>
      <c r="CF20" s="42">
        <f t="shared" si="16"/>
        <v>5.0572499999999999E-2</v>
      </c>
      <c r="CG20" s="42">
        <v>0.06</v>
      </c>
      <c r="CH20" s="42">
        <f t="shared" si="17"/>
        <v>9.4274999999999984E-3</v>
      </c>
      <c r="CI20" s="40">
        <f t="shared" si="18"/>
        <v>0.18641554204360075</v>
      </c>
    </row>
    <row r="21" spans="1:87" x14ac:dyDescent="0.2">
      <c r="A21" s="37" t="s">
        <v>122</v>
      </c>
      <c r="B21" s="37">
        <v>16</v>
      </c>
      <c r="D21" s="39">
        <v>0</v>
      </c>
      <c r="E21" s="39">
        <v>10.91</v>
      </c>
      <c r="F21" s="39">
        <v>92.11</v>
      </c>
      <c r="G21" s="39">
        <v>0</v>
      </c>
      <c r="H21" s="39">
        <v>0</v>
      </c>
      <c r="I21" s="39">
        <v>60.95</v>
      </c>
      <c r="J21" s="39">
        <v>0</v>
      </c>
      <c r="K21" s="39">
        <v>63.03</v>
      </c>
      <c r="L21" s="39">
        <v>0</v>
      </c>
      <c r="M21" s="39">
        <v>0</v>
      </c>
      <c r="N21" s="39">
        <v>0</v>
      </c>
      <c r="O21" s="39">
        <f t="shared" si="0"/>
        <v>227</v>
      </c>
      <c r="Q21" s="37" t="s">
        <v>122</v>
      </c>
      <c r="R21" s="37">
        <v>16</v>
      </c>
      <c r="T21" s="39">
        <v>140.1737</v>
      </c>
      <c r="U21" s="39">
        <v>86.826300000000003</v>
      </c>
      <c r="V21" s="39">
        <v>0</v>
      </c>
      <c r="W21" s="40">
        <f t="shared" si="1"/>
        <v>0.61750528634361235</v>
      </c>
      <c r="X21" s="40">
        <f t="shared" si="2"/>
        <v>0.38249471365638765</v>
      </c>
      <c r="Y21" s="40">
        <f t="shared" si="3"/>
        <v>0</v>
      </c>
      <c r="AA21" s="37" t="s">
        <v>122</v>
      </c>
      <c r="AB21" s="37">
        <v>16</v>
      </c>
      <c r="AD21" s="39">
        <f t="shared" si="4"/>
        <v>227</v>
      </c>
      <c r="AE21" s="37">
        <v>18</v>
      </c>
      <c r="AF21" s="39">
        <v>227</v>
      </c>
      <c r="AG21" s="41">
        <f t="shared" si="5"/>
        <v>1</v>
      </c>
      <c r="AH21" s="39">
        <f t="shared" si="6"/>
        <v>140.1737</v>
      </c>
      <c r="AI21" s="39">
        <f t="shared" si="7"/>
        <v>86.826300000000003</v>
      </c>
      <c r="AK21" s="39"/>
      <c r="AL21" s="41"/>
      <c r="AM21" s="39" t="s">
        <v>421</v>
      </c>
      <c r="AN21" s="39" t="s">
        <v>421</v>
      </c>
      <c r="AP21" s="39"/>
      <c r="AQ21" s="41"/>
      <c r="AR21" s="39"/>
      <c r="AS21" s="39"/>
      <c r="AU21" s="39"/>
      <c r="AV21" s="40"/>
      <c r="AW21" s="39"/>
      <c r="AX21" s="39"/>
      <c r="AZ21" s="37" t="s">
        <v>122</v>
      </c>
      <c r="BA21" s="37">
        <v>16</v>
      </c>
      <c r="BC21" s="42">
        <f t="shared" si="8"/>
        <v>0.35468749999999999</v>
      </c>
      <c r="BD21" s="37">
        <v>18</v>
      </c>
      <c r="BE21" s="42">
        <f t="shared" si="9"/>
        <v>0.35468749999999999</v>
      </c>
      <c r="BF21" s="41">
        <f t="shared" si="10"/>
        <v>1</v>
      </c>
      <c r="BG21" s="42">
        <f t="shared" si="11"/>
        <v>0.21902140624999999</v>
      </c>
      <c r="BH21" s="42">
        <f t="shared" si="12"/>
        <v>0.13566609374999999</v>
      </c>
      <c r="BJ21" s="42"/>
      <c r="BK21" s="41"/>
      <c r="BL21" s="42"/>
      <c r="BM21" s="42"/>
      <c r="BN21" s="38" t="s">
        <v>421</v>
      </c>
      <c r="BO21" s="42"/>
      <c r="BP21" s="41"/>
      <c r="BQ21" s="42"/>
      <c r="BR21" s="42"/>
      <c r="BT21" s="42"/>
      <c r="BU21" s="40"/>
      <c r="BV21" s="42"/>
      <c r="BW21" s="42"/>
      <c r="BY21" s="37" t="s">
        <v>122</v>
      </c>
      <c r="BZ21" s="37">
        <v>16</v>
      </c>
      <c r="CB21" s="42">
        <f t="shared" si="13"/>
        <v>0.21902140624999999</v>
      </c>
      <c r="CC21" s="42">
        <v>0.18</v>
      </c>
      <c r="CD21" s="42">
        <f t="shared" si="14"/>
        <v>-3.9021406250000001E-2</v>
      </c>
      <c r="CE21" s="40">
        <f t="shared" si="15"/>
        <v>-0.17816252264155116</v>
      </c>
      <c r="CF21" s="42">
        <f t="shared" si="16"/>
        <v>0.13566609374999999</v>
      </c>
      <c r="CG21" s="42">
        <v>0.18</v>
      </c>
      <c r="CH21" s="42">
        <f t="shared" si="17"/>
        <v>4.4333906249999999E-2</v>
      </c>
      <c r="CI21" s="40">
        <f t="shared" si="18"/>
        <v>0.32678692976667206</v>
      </c>
    </row>
    <row r="22" spans="1:87" x14ac:dyDescent="0.2">
      <c r="A22" s="37" t="s">
        <v>122</v>
      </c>
      <c r="B22" s="37">
        <v>17</v>
      </c>
      <c r="D22" s="39">
        <v>0</v>
      </c>
      <c r="E22" s="39">
        <v>0</v>
      </c>
      <c r="F22" s="39">
        <v>310.05</v>
      </c>
      <c r="G22" s="39">
        <v>0</v>
      </c>
      <c r="H22" s="39">
        <v>0</v>
      </c>
      <c r="I22" s="39">
        <v>0</v>
      </c>
      <c r="J22" s="39">
        <v>0</v>
      </c>
      <c r="K22" s="39">
        <v>216.95</v>
      </c>
      <c r="L22" s="39">
        <v>0</v>
      </c>
      <c r="M22" s="39">
        <v>0</v>
      </c>
      <c r="N22" s="39">
        <v>0</v>
      </c>
      <c r="O22" s="39">
        <f t="shared" si="0"/>
        <v>527</v>
      </c>
      <c r="Q22" s="37" t="s">
        <v>122</v>
      </c>
      <c r="R22" s="37">
        <v>17</v>
      </c>
      <c r="T22" s="39">
        <v>329.83199999999999</v>
      </c>
      <c r="U22" s="39">
        <v>197.16800000000001</v>
      </c>
      <c r="V22" s="39">
        <v>0</v>
      </c>
      <c r="W22" s="40">
        <f t="shared" si="1"/>
        <v>0.62586717267552183</v>
      </c>
      <c r="X22" s="40">
        <f t="shared" si="2"/>
        <v>0.37413282732447817</v>
      </c>
      <c r="Y22" s="40">
        <f t="shared" si="3"/>
        <v>0</v>
      </c>
      <c r="AA22" s="37" t="s">
        <v>122</v>
      </c>
      <c r="AB22" s="37">
        <f>AB21+1</f>
        <v>17</v>
      </c>
      <c r="AD22" s="39">
        <f t="shared" si="4"/>
        <v>527</v>
      </c>
      <c r="AE22" s="37">
        <v>18</v>
      </c>
      <c r="AF22" s="39">
        <v>310.58999999999997</v>
      </c>
      <c r="AG22" s="41">
        <f t="shared" si="5"/>
        <v>0.58935483870967742</v>
      </c>
      <c r="AH22" s="39">
        <f t="shared" si="6"/>
        <v>194.38808516129032</v>
      </c>
      <c r="AI22" s="39">
        <f t="shared" si="7"/>
        <v>116.20191483870967</v>
      </c>
      <c r="AJ22" s="37">
        <v>22</v>
      </c>
      <c r="AK22" s="39">
        <v>216.41</v>
      </c>
      <c r="AL22" s="41">
        <f>SUM(AK22/AD22)</f>
        <v>0.41064516129032258</v>
      </c>
      <c r="AM22" s="39">
        <f>SUM(AK22*W22)</f>
        <v>135.44391483870967</v>
      </c>
      <c r="AN22" s="39">
        <f>SUM(AK22*X22)</f>
        <v>80.966085161290323</v>
      </c>
      <c r="AP22" s="39"/>
      <c r="AQ22" s="41"/>
      <c r="AR22" s="39"/>
      <c r="AS22" s="39"/>
      <c r="AU22" s="39"/>
      <c r="AV22" s="40"/>
      <c r="AW22" s="39"/>
      <c r="AX22" s="39"/>
      <c r="AZ22" s="37" t="s">
        <v>122</v>
      </c>
      <c r="BA22" s="37">
        <f>BA21+1</f>
        <v>17</v>
      </c>
      <c r="BC22" s="42">
        <f t="shared" si="8"/>
        <v>0.82343750000000004</v>
      </c>
      <c r="BD22" s="37">
        <v>18</v>
      </c>
      <c r="BE22" s="42">
        <f t="shared" si="9"/>
        <v>0.48529687499999996</v>
      </c>
      <c r="BF22" s="41">
        <f t="shared" si="10"/>
        <v>0.58935483870967731</v>
      </c>
      <c r="BG22" s="42">
        <f t="shared" si="11"/>
        <v>0.30373138306451614</v>
      </c>
      <c r="BH22" s="42">
        <f t="shared" si="12"/>
        <v>0.18156549193548385</v>
      </c>
      <c r="BI22" s="37">
        <v>22</v>
      </c>
      <c r="BJ22" s="42">
        <f>SUM(AK22/640)</f>
        <v>0.33814062499999997</v>
      </c>
      <c r="BK22" s="41">
        <f>SUM(BJ22/BC22)</f>
        <v>0.41064516129032252</v>
      </c>
      <c r="BL22" s="42">
        <f>SUM(BJ22*W22)</f>
        <v>0.21163111693548387</v>
      </c>
      <c r="BM22" s="42">
        <f>SUM(BJ22*X22)</f>
        <v>0.12650950806451611</v>
      </c>
      <c r="BO22" s="42"/>
      <c r="BP22" s="41"/>
      <c r="BQ22" s="42"/>
      <c r="BR22" s="42"/>
      <c r="BT22" s="42"/>
      <c r="BU22" s="40"/>
      <c r="BV22" s="42"/>
      <c r="BW22" s="42"/>
      <c r="BY22" s="37" t="s">
        <v>122</v>
      </c>
      <c r="BZ22" s="37">
        <f>BZ21+1</f>
        <v>17</v>
      </c>
      <c r="CB22" s="42">
        <f t="shared" si="13"/>
        <v>0.51536249999999995</v>
      </c>
      <c r="CC22" s="42">
        <v>0.31</v>
      </c>
      <c r="CD22" s="42">
        <f t="shared" si="14"/>
        <v>-0.20536249999999995</v>
      </c>
      <c r="CE22" s="40">
        <f t="shared" si="15"/>
        <v>-0.39848165126488633</v>
      </c>
      <c r="CF22" s="42">
        <f t="shared" si="16"/>
        <v>0.30807499999999999</v>
      </c>
      <c r="CG22" s="42">
        <v>0.51</v>
      </c>
      <c r="CH22" s="42">
        <f t="shared" si="17"/>
        <v>0.20192500000000002</v>
      </c>
      <c r="CI22" s="40">
        <f t="shared" si="18"/>
        <v>0.65544104520003255</v>
      </c>
    </row>
    <row r="23" spans="1:87" x14ac:dyDescent="0.2">
      <c r="A23" s="37" t="s">
        <v>122</v>
      </c>
      <c r="B23" s="37">
        <v>18</v>
      </c>
      <c r="D23" s="39">
        <v>0</v>
      </c>
      <c r="E23" s="39">
        <v>55.46</v>
      </c>
      <c r="F23" s="39">
        <v>408.65</v>
      </c>
      <c r="G23" s="39">
        <v>0</v>
      </c>
      <c r="H23" s="39">
        <v>0</v>
      </c>
      <c r="I23" s="39">
        <v>2.62</v>
      </c>
      <c r="J23" s="39">
        <v>21.82</v>
      </c>
      <c r="K23" s="39">
        <v>489.69</v>
      </c>
      <c r="L23" s="39">
        <v>53.99</v>
      </c>
      <c r="M23" s="39">
        <v>0</v>
      </c>
      <c r="N23" s="39">
        <v>29.77</v>
      </c>
      <c r="O23" s="39">
        <f t="shared" si="0"/>
        <v>1062</v>
      </c>
      <c r="Q23" s="37" t="s">
        <v>122</v>
      </c>
      <c r="R23" s="37">
        <v>18</v>
      </c>
      <c r="T23" s="39">
        <v>661.33979999999997</v>
      </c>
      <c r="U23" s="39">
        <v>400.66019999999997</v>
      </c>
      <c r="V23" s="39">
        <v>0</v>
      </c>
      <c r="W23" s="40">
        <f t="shared" si="1"/>
        <v>0.62273050847457623</v>
      </c>
      <c r="X23" s="40">
        <f t="shared" si="2"/>
        <v>0.37726949152542372</v>
      </c>
      <c r="Y23" s="40">
        <f t="shared" si="3"/>
        <v>0</v>
      </c>
      <c r="AA23" s="37" t="s">
        <v>122</v>
      </c>
      <c r="AB23" s="37">
        <f>AB22+1</f>
        <v>18</v>
      </c>
      <c r="AD23" s="39">
        <f t="shared" si="4"/>
        <v>1062</v>
      </c>
      <c r="AE23" s="37">
        <v>18</v>
      </c>
      <c r="AF23" s="39">
        <v>214.18</v>
      </c>
      <c r="AG23" s="41">
        <f t="shared" si="5"/>
        <v>0.20167608286252356</v>
      </c>
      <c r="AH23" s="39">
        <f t="shared" si="6"/>
        <v>133.37642030508474</v>
      </c>
      <c r="AI23" s="39">
        <f t="shared" si="7"/>
        <v>80.803579694915257</v>
      </c>
      <c r="AJ23" s="37">
        <v>19</v>
      </c>
      <c r="AK23" s="39">
        <v>563.29999999999995</v>
      </c>
      <c r="AL23" s="41">
        <f>SUM(AK23/AD23)</f>
        <v>0.53041431261770244</v>
      </c>
      <c r="AM23" s="39">
        <f>SUM(AK23*W23)</f>
        <v>350.78409542372879</v>
      </c>
      <c r="AN23" s="39">
        <f>SUM(AK23*X23)</f>
        <v>212.51590457627117</v>
      </c>
      <c r="AO23" s="37">
        <v>22</v>
      </c>
      <c r="AP23" s="39">
        <v>164.12</v>
      </c>
      <c r="AQ23" s="41">
        <f>SUM(AP23/AD23)</f>
        <v>0.15453860640301317</v>
      </c>
      <c r="AR23" s="39">
        <f>SUM(AP23*W23)</f>
        <v>102.20253105084745</v>
      </c>
      <c r="AS23" s="39">
        <f>SUM(AP23*X23)</f>
        <v>61.917468949152543</v>
      </c>
      <c r="AT23" s="37">
        <v>23</v>
      </c>
      <c r="AU23" s="39">
        <v>120.4</v>
      </c>
      <c r="AV23" s="40">
        <f>SUM(AU23/AD23)</f>
        <v>0.11337099811676084</v>
      </c>
      <c r="AW23" s="39">
        <f>SUM(AU23*W23)</f>
        <v>74.976753220338978</v>
      </c>
      <c r="AX23" s="39">
        <f>SUM(AU23*X23)</f>
        <v>45.423246779661021</v>
      </c>
      <c r="AZ23" s="37" t="s">
        <v>122</v>
      </c>
      <c r="BA23" s="37">
        <f>BA22+1</f>
        <v>18</v>
      </c>
      <c r="BC23" s="42">
        <f t="shared" si="8"/>
        <v>1.659375</v>
      </c>
      <c r="BD23" s="37">
        <v>18</v>
      </c>
      <c r="BE23" s="42">
        <f t="shared" si="9"/>
        <v>0.33465624999999999</v>
      </c>
      <c r="BF23" s="41">
        <f t="shared" si="10"/>
        <v>0.20167608286252353</v>
      </c>
      <c r="BG23" s="42">
        <f t="shared" si="11"/>
        <v>0.20840065672669489</v>
      </c>
      <c r="BH23" s="42">
        <f t="shared" si="12"/>
        <v>0.12625559327330507</v>
      </c>
      <c r="BI23" s="37">
        <v>19</v>
      </c>
      <c r="BJ23" s="42">
        <f>SUM(AK23/640)</f>
        <v>0.88015624999999997</v>
      </c>
      <c r="BK23" s="41">
        <f>SUM(BJ23/BC23)</f>
        <v>0.53041431261770244</v>
      </c>
      <c r="BL23" s="42">
        <f>SUM(BJ23*W23)</f>
        <v>0.54810014909957616</v>
      </c>
      <c r="BM23" s="42">
        <f>SUM(BJ23*X23)</f>
        <v>0.3320561009004237</v>
      </c>
      <c r="BN23" s="37">
        <v>22</v>
      </c>
      <c r="BO23" s="42">
        <f>SUM(AP23/640)</f>
        <v>0.25643749999999998</v>
      </c>
      <c r="BP23" s="41">
        <f>SUM(BO23/BC23)</f>
        <v>0.15453860640301317</v>
      </c>
      <c r="BQ23" s="42">
        <f>SUM(BO23*W23)</f>
        <v>0.15969145476694913</v>
      </c>
      <c r="BR23" s="42">
        <f>SUM(BO23*X23)</f>
        <v>9.6746045233050845E-2</v>
      </c>
      <c r="BS23" s="37">
        <v>23</v>
      </c>
      <c r="BT23" s="42">
        <f>SUM(AU23/640)</f>
        <v>0.18812500000000001</v>
      </c>
      <c r="BU23" s="40">
        <f>SUM(BT23/BC23)</f>
        <v>0.11337099811676084</v>
      </c>
      <c r="BV23" s="42">
        <f>SUM(BT23*W23)</f>
        <v>0.11715117690677966</v>
      </c>
      <c r="BW23" s="42">
        <f>SUM(BT23*X23)</f>
        <v>7.097382309322034E-2</v>
      </c>
      <c r="BY23" s="37" t="s">
        <v>122</v>
      </c>
      <c r="BZ23" s="37">
        <f>BZ22+1</f>
        <v>18</v>
      </c>
      <c r="CB23" s="42">
        <f t="shared" si="13"/>
        <v>1.0333434374999997</v>
      </c>
      <c r="CC23" s="42">
        <v>0.66</v>
      </c>
      <c r="CD23" s="42">
        <f t="shared" si="14"/>
        <v>-0.37334343749999965</v>
      </c>
      <c r="CE23" s="40">
        <f t="shared" si="15"/>
        <v>-0.36129656796702669</v>
      </c>
      <c r="CF23" s="42">
        <f t="shared" si="16"/>
        <v>0.62603156249999992</v>
      </c>
      <c r="CG23" s="42">
        <v>1</v>
      </c>
      <c r="CH23" s="42">
        <f t="shared" si="17"/>
        <v>0.37396843750000008</v>
      </c>
      <c r="CI23" s="40">
        <f t="shared" si="18"/>
        <v>0.59736355145831821</v>
      </c>
    </row>
    <row r="24" spans="1:87" x14ac:dyDescent="0.2">
      <c r="A24" s="37" t="s">
        <v>122</v>
      </c>
      <c r="B24" s="37">
        <v>18</v>
      </c>
      <c r="C24" s="37" t="s">
        <v>448</v>
      </c>
      <c r="D24" s="39">
        <v>0</v>
      </c>
      <c r="E24" s="39">
        <v>1002.81</v>
      </c>
      <c r="F24" s="39">
        <v>2437.4499999999998</v>
      </c>
      <c r="G24" s="39">
        <v>185.12</v>
      </c>
      <c r="H24" s="39">
        <v>0</v>
      </c>
      <c r="I24" s="39">
        <v>47.03</v>
      </c>
      <c r="J24" s="39">
        <v>193.54</v>
      </c>
      <c r="K24" s="39">
        <v>42.05</v>
      </c>
      <c r="L24" s="39">
        <v>0</v>
      </c>
      <c r="M24" s="39">
        <v>0</v>
      </c>
      <c r="N24" s="39">
        <v>0</v>
      </c>
      <c r="O24" s="39">
        <f t="shared" si="0"/>
        <v>3908</v>
      </c>
      <c r="Q24" s="37" t="s">
        <v>122</v>
      </c>
      <c r="R24" s="37">
        <v>18</v>
      </c>
      <c r="S24" s="37" t="s">
        <v>448</v>
      </c>
      <c r="T24" s="39">
        <v>1716.8665000000001</v>
      </c>
      <c r="U24" s="39">
        <v>2191.1334999999999</v>
      </c>
      <c r="V24" s="39">
        <v>0</v>
      </c>
      <c r="W24" s="40">
        <f t="shared" si="1"/>
        <v>0.43932100818833164</v>
      </c>
      <c r="X24" s="40">
        <f t="shared" si="2"/>
        <v>0.56067899181166836</v>
      </c>
      <c r="Y24" s="40">
        <f t="shared" si="3"/>
        <v>0</v>
      </c>
      <c r="AA24" s="37" t="s">
        <v>122</v>
      </c>
      <c r="AB24" s="37">
        <v>18</v>
      </c>
      <c r="AC24" s="38" t="s">
        <v>448</v>
      </c>
      <c r="AD24" s="39">
        <f t="shared" si="4"/>
        <v>3908</v>
      </c>
      <c r="AE24" s="37">
        <v>12</v>
      </c>
      <c r="AF24" s="39">
        <v>178.97</v>
      </c>
      <c r="AG24" s="41">
        <f t="shared" si="5"/>
        <v>4.5795803480040941E-2</v>
      </c>
      <c r="AH24" s="39">
        <f t="shared" si="6"/>
        <v>78.625280835465716</v>
      </c>
      <c r="AI24" s="39">
        <f t="shared" si="7"/>
        <v>100.34471916453428</v>
      </c>
      <c r="AJ24" s="37">
        <v>13</v>
      </c>
      <c r="AK24" s="39">
        <v>270.45</v>
      </c>
      <c r="AL24" s="41">
        <f>SUM(AK24/AD24)</f>
        <v>6.9204196519959058E-2</v>
      </c>
      <c r="AM24" s="39">
        <f>SUM(AK24*W24)</f>
        <v>118.81436666453429</v>
      </c>
      <c r="AN24" s="39">
        <f>SUM(AK24*X24)</f>
        <v>151.63563333546571</v>
      </c>
      <c r="AO24" s="37">
        <v>17</v>
      </c>
      <c r="AP24" s="39">
        <v>2105.6</v>
      </c>
      <c r="AQ24" s="41">
        <f>SUM(AP24/AD24)</f>
        <v>0.53879222108495395</v>
      </c>
      <c r="AR24" s="39">
        <f>SUM(AP24*W24)</f>
        <v>925.03431484135103</v>
      </c>
      <c r="AS24" s="39">
        <f>SUM(AP24*X24)</f>
        <v>1180.5656851586489</v>
      </c>
      <c r="AT24" s="37">
        <v>18</v>
      </c>
      <c r="AU24" s="39">
        <v>1392.98</v>
      </c>
      <c r="AV24" s="40">
        <f>SUM(AU24/AD24)</f>
        <v>0.35644319344933473</v>
      </c>
      <c r="AW24" s="39">
        <f>SUM(AU24*W24)</f>
        <v>611.96537798618226</v>
      </c>
      <c r="AX24" s="39">
        <f>SUM(AU24*X24)</f>
        <v>781.01462201381776</v>
      </c>
      <c r="AZ24" s="37" t="s">
        <v>122</v>
      </c>
      <c r="BA24" s="37">
        <v>18</v>
      </c>
      <c r="BB24" s="38" t="s">
        <v>448</v>
      </c>
      <c r="BC24" s="42">
        <f t="shared" si="8"/>
        <v>6.1062500000000002</v>
      </c>
      <c r="BD24" s="37">
        <v>12</v>
      </c>
      <c r="BE24" s="42">
        <f t="shared" si="9"/>
        <v>0.27964062499999998</v>
      </c>
      <c r="BF24" s="41">
        <f t="shared" si="10"/>
        <v>4.5795803480040934E-2</v>
      </c>
      <c r="BG24" s="42">
        <f t="shared" si="11"/>
        <v>0.12285200130541517</v>
      </c>
      <c r="BH24" s="42">
        <f t="shared" si="12"/>
        <v>0.15678862369458482</v>
      </c>
      <c r="BI24" s="37">
        <v>13</v>
      </c>
      <c r="BJ24" s="42">
        <f>SUM(AK24/640)</f>
        <v>0.42257812499999997</v>
      </c>
      <c r="BK24" s="41">
        <f>SUM(BJ24/BC24)</f>
        <v>6.9204196519959058E-2</v>
      </c>
      <c r="BL24" s="42">
        <f>SUM(BJ24*W24)</f>
        <v>0.18564744791333482</v>
      </c>
      <c r="BM24" s="42">
        <f>SUM(BJ24*X24)</f>
        <v>0.23693067708666515</v>
      </c>
      <c r="BN24" s="37">
        <v>17</v>
      </c>
      <c r="BO24" s="42">
        <f>SUM(AP24/640)</f>
        <v>3.29</v>
      </c>
      <c r="BP24" s="41">
        <f>SUM(BO24/BC24)</f>
        <v>0.53879222108495395</v>
      </c>
      <c r="BQ24" s="42">
        <f>SUM(BO24*W24)</f>
        <v>1.445366116939611</v>
      </c>
      <c r="BR24" s="42">
        <f>SUM(BO24*X24)</f>
        <v>1.844633883060389</v>
      </c>
      <c r="BS24" s="37">
        <v>18</v>
      </c>
      <c r="BT24" s="42">
        <f>SUM(AU24/640)</f>
        <v>2.17653125</v>
      </c>
      <c r="BU24" s="40">
        <f>SUM(BT24/BC24)</f>
        <v>0.35644319344933467</v>
      </c>
      <c r="BV24" s="42">
        <f>SUM(BT24*W24)</f>
        <v>0.95619590310340974</v>
      </c>
      <c r="BW24" s="42">
        <f>SUM(BT24*X24)</f>
        <v>1.2203353468965903</v>
      </c>
      <c r="BY24" s="37" t="s">
        <v>122</v>
      </c>
      <c r="BZ24" s="37">
        <v>18</v>
      </c>
      <c r="CA24" s="38" t="s">
        <v>448</v>
      </c>
      <c r="CB24" s="42">
        <f t="shared" si="13"/>
        <v>2.7100614692617708</v>
      </c>
      <c r="CC24" s="42">
        <v>2.83</v>
      </c>
      <c r="CD24" s="42">
        <f t="shared" si="14"/>
        <v>0.11993853073822924</v>
      </c>
      <c r="CE24" s="40">
        <f t="shared" si="15"/>
        <v>4.4256756571245177E-2</v>
      </c>
      <c r="CF24" s="42">
        <f t="shared" si="16"/>
        <v>3.4586885307382289</v>
      </c>
      <c r="CG24" s="42">
        <v>3.34</v>
      </c>
      <c r="CH24" s="42">
        <f t="shared" si="17"/>
        <v>-0.11868853073822905</v>
      </c>
      <c r="CI24" s="40">
        <f t="shared" si="18"/>
        <v>-3.4316050631161041E-2</v>
      </c>
    </row>
    <row r="25" spans="1:87" x14ac:dyDescent="0.2">
      <c r="A25" s="37" t="s">
        <v>122</v>
      </c>
      <c r="B25" s="37">
        <v>18</v>
      </c>
      <c r="C25" s="37" t="s">
        <v>449</v>
      </c>
      <c r="D25" s="39">
        <v>0</v>
      </c>
      <c r="E25" s="39">
        <v>24.84</v>
      </c>
      <c r="F25" s="39">
        <v>35.89</v>
      </c>
      <c r="G25" s="39">
        <v>0</v>
      </c>
      <c r="H25" s="39">
        <v>0</v>
      </c>
      <c r="I25" s="39">
        <v>0</v>
      </c>
      <c r="J25" s="39">
        <v>0</v>
      </c>
      <c r="K25" s="39">
        <v>695.49</v>
      </c>
      <c r="L25" s="39">
        <v>0</v>
      </c>
      <c r="M25" s="39">
        <v>0</v>
      </c>
      <c r="N25" s="39">
        <v>29.78</v>
      </c>
      <c r="O25" s="39">
        <f t="shared" si="0"/>
        <v>786</v>
      </c>
      <c r="Q25" s="37" t="s">
        <v>122</v>
      </c>
      <c r="R25" s="37">
        <v>18</v>
      </c>
      <c r="S25" s="37" t="s">
        <v>449</v>
      </c>
      <c r="T25" s="39">
        <v>551.8732</v>
      </c>
      <c r="U25" s="39">
        <v>234.1268</v>
      </c>
      <c r="V25" s="39">
        <v>0</v>
      </c>
      <c r="W25" s="40">
        <f t="shared" si="1"/>
        <v>0.70212875318066159</v>
      </c>
      <c r="X25" s="40">
        <f t="shared" si="2"/>
        <v>0.29787124681933841</v>
      </c>
      <c r="Y25" s="40">
        <f t="shared" si="3"/>
        <v>0</v>
      </c>
      <c r="AA25" s="37" t="s">
        <v>122</v>
      </c>
      <c r="AB25" s="37">
        <v>18</v>
      </c>
      <c r="AC25" s="38" t="s">
        <v>449</v>
      </c>
      <c r="AD25" s="39">
        <f t="shared" si="4"/>
        <v>786</v>
      </c>
      <c r="AE25" s="37">
        <v>17</v>
      </c>
      <c r="AF25" s="39">
        <v>786</v>
      </c>
      <c r="AG25" s="41">
        <f t="shared" si="5"/>
        <v>1</v>
      </c>
      <c r="AH25" s="39">
        <f t="shared" si="6"/>
        <v>551.8732</v>
      </c>
      <c r="AI25" s="39">
        <f t="shared" si="7"/>
        <v>234.1268</v>
      </c>
      <c r="AK25" s="39"/>
      <c r="AL25" s="41"/>
      <c r="AM25" s="39" t="s">
        <v>421</v>
      </c>
      <c r="AN25" s="39" t="s">
        <v>421</v>
      </c>
      <c r="AP25" s="39"/>
      <c r="AQ25" s="41"/>
      <c r="AR25" s="39"/>
      <c r="AS25" s="39"/>
      <c r="AU25" s="39"/>
      <c r="AV25" s="40"/>
      <c r="AW25" s="39"/>
      <c r="AX25" s="39"/>
      <c r="AZ25" s="37" t="s">
        <v>122</v>
      </c>
      <c r="BA25" s="37">
        <v>18</v>
      </c>
      <c r="BB25" s="38" t="s">
        <v>449</v>
      </c>
      <c r="BC25" s="42">
        <f t="shared" si="8"/>
        <v>1.2281249999999999</v>
      </c>
      <c r="BD25" s="37">
        <v>17</v>
      </c>
      <c r="BE25" s="42">
        <f t="shared" si="9"/>
        <v>1.2281249999999999</v>
      </c>
      <c r="BF25" s="41">
        <f t="shared" si="10"/>
        <v>1</v>
      </c>
      <c r="BG25" s="42">
        <f t="shared" si="11"/>
        <v>0.862301875</v>
      </c>
      <c r="BH25" s="42">
        <f t="shared" si="12"/>
        <v>0.36582312499999997</v>
      </c>
      <c r="BJ25" s="42"/>
      <c r="BK25" s="41"/>
      <c r="BL25" s="42"/>
      <c r="BM25" s="42"/>
      <c r="BO25" s="42"/>
      <c r="BP25" s="41"/>
      <c r="BQ25" s="42"/>
      <c r="BR25" s="42"/>
      <c r="BT25" s="42"/>
      <c r="BU25" s="40"/>
      <c r="BV25" s="42"/>
      <c r="BW25" s="42"/>
      <c r="BY25" s="37" t="s">
        <v>122</v>
      </c>
      <c r="BZ25" s="37">
        <v>18</v>
      </c>
      <c r="CA25" s="38" t="s">
        <v>449</v>
      </c>
      <c r="CB25" s="42">
        <f t="shared" si="13"/>
        <v>0.862301875</v>
      </c>
      <c r="CC25" s="42">
        <v>0.56000000000000005</v>
      </c>
      <c r="CD25" s="42">
        <f t="shared" si="14"/>
        <v>-0.30230187499999994</v>
      </c>
      <c r="CE25" s="40">
        <f t="shared" si="15"/>
        <v>-0.35057545827556036</v>
      </c>
      <c r="CF25" s="42">
        <f t="shared" si="16"/>
        <v>0.36582312499999997</v>
      </c>
      <c r="CG25" s="42">
        <v>0.67</v>
      </c>
      <c r="CH25" s="42">
        <f t="shared" si="17"/>
        <v>0.30417687500000007</v>
      </c>
      <c r="CI25" s="40">
        <f t="shared" si="18"/>
        <v>0.83148618611795</v>
      </c>
    </row>
    <row r="26" spans="1:87" x14ac:dyDescent="0.2">
      <c r="A26" s="37" t="s">
        <v>122</v>
      </c>
      <c r="B26" s="37">
        <v>19</v>
      </c>
      <c r="D26" s="39">
        <v>0</v>
      </c>
      <c r="E26" s="39">
        <v>144.6</v>
      </c>
      <c r="F26" s="39">
        <v>850.69</v>
      </c>
      <c r="G26" s="39">
        <v>0</v>
      </c>
      <c r="H26" s="39">
        <v>0</v>
      </c>
      <c r="I26" s="39">
        <v>37.03</v>
      </c>
      <c r="J26" s="39">
        <v>47.58</v>
      </c>
      <c r="K26" s="39">
        <v>170.91</v>
      </c>
      <c r="L26" s="39">
        <v>16.190000000000001</v>
      </c>
      <c r="M26" s="39">
        <v>0</v>
      </c>
      <c r="N26" s="39">
        <v>0</v>
      </c>
      <c r="O26" s="39">
        <f t="shared" si="0"/>
        <v>1267.0000000000002</v>
      </c>
      <c r="Q26" s="37" t="s">
        <v>122</v>
      </c>
      <c r="R26" s="37">
        <v>19</v>
      </c>
      <c r="T26" s="39">
        <v>681.13059999999996</v>
      </c>
      <c r="U26" s="39">
        <v>585.86940000000004</v>
      </c>
      <c r="V26" s="39">
        <v>0</v>
      </c>
      <c r="W26" s="40">
        <f t="shared" si="1"/>
        <v>0.5375932123125492</v>
      </c>
      <c r="X26" s="40">
        <f t="shared" si="2"/>
        <v>0.46240678768745064</v>
      </c>
      <c r="Y26" s="40">
        <f t="shared" si="3"/>
        <v>0</v>
      </c>
      <c r="AA26" s="37" t="s">
        <v>122</v>
      </c>
      <c r="AB26" s="37">
        <f t="shared" ref="AB26:AB39" si="19">AB25+1</f>
        <v>19</v>
      </c>
      <c r="AD26" s="39">
        <f t="shared" si="4"/>
        <v>1267.0000000000002</v>
      </c>
      <c r="AE26" s="37">
        <v>19</v>
      </c>
      <c r="AF26" s="39">
        <v>243.54</v>
      </c>
      <c r="AG26" s="41">
        <f t="shared" si="5"/>
        <v>0.19221783741120754</v>
      </c>
      <c r="AH26" s="39">
        <f t="shared" si="6"/>
        <v>130.92545092659822</v>
      </c>
      <c r="AI26" s="39">
        <f t="shared" si="7"/>
        <v>112.61454907340172</v>
      </c>
      <c r="AJ26" s="37">
        <v>23</v>
      </c>
      <c r="AK26" s="39">
        <v>1023.46</v>
      </c>
      <c r="AL26" s="41">
        <f>SUM(AK26/AD26)</f>
        <v>0.80778216258879232</v>
      </c>
      <c r="AM26" s="39">
        <f>SUM(AK26*W26)</f>
        <v>550.20514907340157</v>
      </c>
      <c r="AN26" s="39">
        <f>SUM(AK26*X26)</f>
        <v>473.25485092659824</v>
      </c>
      <c r="AP26" s="39"/>
      <c r="AQ26" s="41"/>
      <c r="AR26" s="39"/>
      <c r="AS26" s="39"/>
      <c r="AU26" s="39"/>
      <c r="AV26" s="40"/>
      <c r="AW26" s="39"/>
      <c r="AX26" s="39"/>
      <c r="AZ26" s="37" t="s">
        <v>122</v>
      </c>
      <c r="BA26" s="37">
        <f t="shared" ref="BA26:BA39" si="20">BA25+1</f>
        <v>19</v>
      </c>
      <c r="BC26" s="42">
        <f t="shared" si="8"/>
        <v>1.9796875000000003</v>
      </c>
      <c r="BD26" s="37">
        <v>19</v>
      </c>
      <c r="BE26" s="42">
        <f t="shared" si="9"/>
        <v>0.38053124999999999</v>
      </c>
      <c r="BF26" s="41">
        <f t="shared" si="10"/>
        <v>0.19221783741120754</v>
      </c>
      <c r="BG26" s="42">
        <f t="shared" si="11"/>
        <v>0.20457101707280972</v>
      </c>
      <c r="BH26" s="42">
        <f t="shared" si="12"/>
        <v>0.17596023292719021</v>
      </c>
      <c r="BI26" s="37">
        <v>23</v>
      </c>
      <c r="BJ26" s="42">
        <f>SUM(AK26/640)</f>
        <v>1.5991562500000001</v>
      </c>
      <c r="BK26" s="41">
        <f>SUM(BJ26/BC26)</f>
        <v>0.80778216258879232</v>
      </c>
      <c r="BL26" s="42">
        <f>SUM(BJ26*W26)</f>
        <v>0.85969554542719007</v>
      </c>
      <c r="BM26" s="42">
        <f>SUM(BJ26*X26)</f>
        <v>0.73946070457280977</v>
      </c>
      <c r="BO26" s="42"/>
      <c r="BP26" s="41"/>
      <c r="BQ26" s="42"/>
      <c r="BR26" s="42"/>
      <c r="BT26" s="42"/>
      <c r="BU26" s="40"/>
      <c r="BV26" s="42"/>
      <c r="BW26" s="42"/>
      <c r="BY26" s="37" t="s">
        <v>122</v>
      </c>
      <c r="BZ26" s="37">
        <f t="shared" ref="BZ26:BZ39" si="21">BZ25+1</f>
        <v>19</v>
      </c>
      <c r="CB26" s="42">
        <f t="shared" si="13"/>
        <v>1.0642665624999998</v>
      </c>
      <c r="CC26" s="42">
        <v>0.83</v>
      </c>
      <c r="CD26" s="42">
        <f t="shared" si="14"/>
        <v>-0.23426656249999989</v>
      </c>
      <c r="CE26" s="40">
        <f t="shared" si="15"/>
        <v>-0.22012019427698587</v>
      </c>
      <c r="CF26" s="42">
        <f t="shared" si="16"/>
        <v>0.91542093749999998</v>
      </c>
      <c r="CG26" s="42">
        <v>1.1499999999999999</v>
      </c>
      <c r="CH26" s="42">
        <f t="shared" si="17"/>
        <v>0.23457906249999994</v>
      </c>
      <c r="CI26" s="40">
        <f t="shared" si="18"/>
        <v>0.25625267337737723</v>
      </c>
    </row>
    <row r="27" spans="1:87" x14ac:dyDescent="0.2">
      <c r="A27" s="37" t="s">
        <v>122</v>
      </c>
      <c r="B27" s="37">
        <v>20</v>
      </c>
      <c r="D27" s="39">
        <v>0</v>
      </c>
      <c r="E27" s="39">
        <v>15.94</v>
      </c>
      <c r="F27" s="39">
        <v>14.09</v>
      </c>
      <c r="G27" s="39">
        <v>0</v>
      </c>
      <c r="H27" s="39">
        <v>0</v>
      </c>
      <c r="I27" s="39">
        <v>0</v>
      </c>
      <c r="J27" s="39">
        <v>0</v>
      </c>
      <c r="K27" s="39">
        <v>218.97</v>
      </c>
      <c r="L27" s="39">
        <v>0</v>
      </c>
      <c r="M27" s="39">
        <v>0</v>
      </c>
      <c r="N27" s="39">
        <v>0</v>
      </c>
      <c r="O27" s="39">
        <f t="shared" si="0"/>
        <v>249</v>
      </c>
      <c r="Q27" s="37" t="s">
        <v>122</v>
      </c>
      <c r="R27" s="37">
        <v>20</v>
      </c>
      <c r="T27" s="39">
        <v>166.3458</v>
      </c>
      <c r="U27" s="39">
        <v>82.654200000000003</v>
      </c>
      <c r="V27" s="39">
        <v>0</v>
      </c>
      <c r="W27" s="40">
        <f t="shared" si="1"/>
        <v>0.66805542168674703</v>
      </c>
      <c r="X27" s="40">
        <f t="shared" si="2"/>
        <v>0.33194457831325302</v>
      </c>
      <c r="Y27" s="40">
        <f t="shared" si="3"/>
        <v>0</v>
      </c>
      <c r="AA27" s="37" t="s">
        <v>122</v>
      </c>
      <c r="AB27" s="37">
        <f t="shared" si="19"/>
        <v>20</v>
      </c>
      <c r="AD27" s="39">
        <f t="shared" si="4"/>
        <v>249</v>
      </c>
      <c r="AE27" s="37">
        <v>19</v>
      </c>
      <c r="AF27" s="39">
        <v>249</v>
      </c>
      <c r="AG27" s="41">
        <f t="shared" si="5"/>
        <v>1</v>
      </c>
      <c r="AH27" s="39">
        <f t="shared" si="6"/>
        <v>166.3458</v>
      </c>
      <c r="AI27" s="39">
        <f t="shared" si="7"/>
        <v>82.654200000000003</v>
      </c>
      <c r="AK27" s="39"/>
      <c r="AL27" s="41"/>
      <c r="AM27" s="39" t="s">
        <v>421</v>
      </c>
      <c r="AN27" s="39" t="s">
        <v>421</v>
      </c>
      <c r="AP27" s="39"/>
      <c r="AQ27" s="41"/>
      <c r="AR27" s="39"/>
      <c r="AS27" s="39"/>
      <c r="AU27" s="39"/>
      <c r="AV27" s="40"/>
      <c r="AW27" s="39"/>
      <c r="AX27" s="39"/>
      <c r="AZ27" s="37" t="s">
        <v>122</v>
      </c>
      <c r="BA27" s="37">
        <f t="shared" si="20"/>
        <v>20</v>
      </c>
      <c r="BC27" s="42">
        <f t="shared" si="8"/>
        <v>0.38906249999999998</v>
      </c>
      <c r="BD27" s="37">
        <v>19</v>
      </c>
      <c r="BE27" s="42">
        <f t="shared" si="9"/>
        <v>0.38906249999999998</v>
      </c>
      <c r="BF27" s="41">
        <f t="shared" si="10"/>
        <v>1</v>
      </c>
      <c r="BG27" s="42">
        <f t="shared" si="11"/>
        <v>0.2599153125</v>
      </c>
      <c r="BH27" s="42">
        <f t="shared" si="12"/>
        <v>0.12914718750000001</v>
      </c>
      <c r="BJ27" s="42"/>
      <c r="BK27" s="41"/>
      <c r="BL27" s="42"/>
      <c r="BM27" s="42"/>
      <c r="BO27" s="42"/>
      <c r="BP27" s="41"/>
      <c r="BQ27" s="42"/>
      <c r="BR27" s="42"/>
      <c r="BT27" s="42"/>
      <c r="BU27" s="40"/>
      <c r="BV27" s="42"/>
      <c r="BW27" s="42"/>
      <c r="BY27" s="37" t="s">
        <v>122</v>
      </c>
      <c r="BZ27" s="37">
        <f t="shared" si="21"/>
        <v>20</v>
      </c>
      <c r="CB27" s="42">
        <f t="shared" si="13"/>
        <v>0.2599153125</v>
      </c>
      <c r="CC27" s="42">
        <v>0.16</v>
      </c>
      <c r="CD27" s="42">
        <f t="shared" si="14"/>
        <v>-9.9915312499999992E-2</v>
      </c>
      <c r="CE27" s="40">
        <f t="shared" si="15"/>
        <v>-0.38441487551834791</v>
      </c>
      <c r="CF27" s="42">
        <f t="shared" si="16"/>
        <v>0.12914718750000001</v>
      </c>
      <c r="CG27" s="42">
        <v>0.23</v>
      </c>
      <c r="CH27" s="42">
        <f t="shared" si="17"/>
        <v>0.1008528125</v>
      </c>
      <c r="CI27" s="40">
        <f t="shared" si="18"/>
        <v>0.7809137345712619</v>
      </c>
    </row>
    <row r="28" spans="1:87" x14ac:dyDescent="0.2">
      <c r="A28" s="37" t="s">
        <v>122</v>
      </c>
      <c r="B28" s="37">
        <v>21</v>
      </c>
      <c r="D28" s="39">
        <v>0</v>
      </c>
      <c r="E28" s="39">
        <v>259.57</v>
      </c>
      <c r="F28" s="39">
        <v>235.07</v>
      </c>
      <c r="G28" s="39">
        <v>0</v>
      </c>
      <c r="H28" s="39">
        <v>0</v>
      </c>
      <c r="I28" s="39">
        <v>0</v>
      </c>
      <c r="J28" s="39">
        <v>0</v>
      </c>
      <c r="K28" s="39">
        <v>141.36000000000001</v>
      </c>
      <c r="L28" s="39">
        <v>0</v>
      </c>
      <c r="M28" s="39">
        <v>0</v>
      </c>
      <c r="N28" s="39">
        <v>0</v>
      </c>
      <c r="O28" s="39">
        <f t="shared" si="0"/>
        <v>636</v>
      </c>
      <c r="Q28" s="37" t="s">
        <v>122</v>
      </c>
      <c r="R28" s="37">
        <v>21</v>
      </c>
      <c r="T28" s="39">
        <v>246.39689999999999</v>
      </c>
      <c r="U28" s="39">
        <v>389.60309999999998</v>
      </c>
      <c r="V28" s="39">
        <v>0</v>
      </c>
      <c r="W28" s="40">
        <f t="shared" si="1"/>
        <v>0.38741650943396222</v>
      </c>
      <c r="X28" s="40">
        <f t="shared" si="2"/>
        <v>0.61258349056603767</v>
      </c>
      <c r="Y28" s="40">
        <f t="shared" si="3"/>
        <v>0</v>
      </c>
      <c r="AA28" s="37" t="s">
        <v>122</v>
      </c>
      <c r="AB28" s="37">
        <f t="shared" si="19"/>
        <v>21</v>
      </c>
      <c r="AD28" s="39">
        <f t="shared" si="4"/>
        <v>636</v>
      </c>
      <c r="AE28" s="37">
        <v>19</v>
      </c>
      <c r="AF28" s="39">
        <v>243.54</v>
      </c>
      <c r="AG28" s="41">
        <f t="shared" si="5"/>
        <v>0.38292452830188678</v>
      </c>
      <c r="AH28" s="39">
        <f t="shared" si="6"/>
        <v>94.351416707547159</v>
      </c>
      <c r="AI28" s="39">
        <f t="shared" si="7"/>
        <v>149.18858329245282</v>
      </c>
      <c r="AJ28" s="37">
        <v>23</v>
      </c>
      <c r="AK28" s="39">
        <v>392.46</v>
      </c>
      <c r="AL28" s="41">
        <f>SUM(AK28/AD28)</f>
        <v>0.61707547169811316</v>
      </c>
      <c r="AM28" s="39">
        <f>SUM(AK28*W28)</f>
        <v>152.04548329245281</v>
      </c>
      <c r="AN28" s="39">
        <f>SUM(AK28*X28)</f>
        <v>240.41451670754714</v>
      </c>
      <c r="AP28" s="39"/>
      <c r="AQ28" s="41"/>
      <c r="AR28" s="39"/>
      <c r="AS28" s="39"/>
      <c r="AU28" s="39"/>
      <c r="AV28" s="40"/>
      <c r="AW28" s="39"/>
      <c r="AX28" s="39"/>
      <c r="AZ28" s="37" t="s">
        <v>122</v>
      </c>
      <c r="BA28" s="37">
        <f t="shared" si="20"/>
        <v>21</v>
      </c>
      <c r="BC28" s="42">
        <f t="shared" si="8"/>
        <v>0.99375000000000002</v>
      </c>
      <c r="BD28" s="37">
        <v>19</v>
      </c>
      <c r="BE28" s="42">
        <f t="shared" si="9"/>
        <v>0.38053124999999999</v>
      </c>
      <c r="BF28" s="41">
        <f t="shared" si="10"/>
        <v>0.38292452830188678</v>
      </c>
      <c r="BG28" s="42">
        <f t="shared" si="11"/>
        <v>0.14742408860554243</v>
      </c>
      <c r="BH28" s="42">
        <f t="shared" si="12"/>
        <v>0.2331071613944575</v>
      </c>
      <c r="BI28" s="37">
        <v>23</v>
      </c>
      <c r="BJ28" s="42">
        <f>SUM(AK28/640)</f>
        <v>0.61321874999999992</v>
      </c>
      <c r="BK28" s="41">
        <f>SUM(BJ28/BC28)</f>
        <v>0.61707547169811316</v>
      </c>
      <c r="BL28" s="42">
        <f>SUM(BJ28*W28)</f>
        <v>0.23757106764445748</v>
      </c>
      <c r="BM28" s="42">
        <f>SUM(BJ28*X28)</f>
        <v>0.37564768235554236</v>
      </c>
      <c r="BO28" s="42"/>
      <c r="BP28" s="41"/>
      <c r="BQ28" s="42"/>
      <c r="BR28" s="42"/>
      <c r="BT28" s="42"/>
      <c r="BU28" s="40"/>
      <c r="BV28" s="42"/>
      <c r="BW28" s="42"/>
      <c r="BY28" s="37" t="s">
        <v>122</v>
      </c>
      <c r="BZ28" s="37">
        <f t="shared" si="21"/>
        <v>21</v>
      </c>
      <c r="CB28" s="42">
        <f t="shared" si="13"/>
        <v>0.38499515624999991</v>
      </c>
      <c r="CC28" s="42">
        <v>0.33</v>
      </c>
      <c r="CD28" s="42">
        <f t="shared" si="14"/>
        <v>-5.4995156249999899E-2</v>
      </c>
      <c r="CE28" s="40">
        <f t="shared" si="15"/>
        <v>-0.14284635886246921</v>
      </c>
      <c r="CF28" s="42">
        <f t="shared" si="16"/>
        <v>0.60875484374999989</v>
      </c>
      <c r="CG28" s="42">
        <v>0.66</v>
      </c>
      <c r="CH28" s="42">
        <f t="shared" si="17"/>
        <v>5.1245156250000146E-2</v>
      </c>
      <c r="CI28" s="40">
        <f t="shared" si="18"/>
        <v>8.418028501313285E-2</v>
      </c>
    </row>
    <row r="29" spans="1:87" x14ac:dyDescent="0.2">
      <c r="A29" s="37" t="s">
        <v>122</v>
      </c>
      <c r="B29" s="37">
        <v>22</v>
      </c>
      <c r="D29" s="39">
        <v>0</v>
      </c>
      <c r="E29" s="39">
        <v>266.75</v>
      </c>
      <c r="F29" s="39">
        <v>353.41</v>
      </c>
      <c r="G29" s="39">
        <v>0</v>
      </c>
      <c r="H29" s="39">
        <v>0</v>
      </c>
      <c r="I29" s="39">
        <v>0</v>
      </c>
      <c r="J29" s="39">
        <v>0</v>
      </c>
      <c r="K29" s="39">
        <v>50.84</v>
      </c>
      <c r="L29" s="39">
        <v>0</v>
      </c>
      <c r="M29" s="39">
        <v>0</v>
      </c>
      <c r="N29" s="39">
        <v>0</v>
      </c>
      <c r="O29" s="39">
        <f t="shared" si="0"/>
        <v>671.00000000000011</v>
      </c>
      <c r="Q29" s="37" t="s">
        <v>122</v>
      </c>
      <c r="R29" s="37">
        <v>22</v>
      </c>
      <c r="T29" s="39">
        <v>247.8519</v>
      </c>
      <c r="U29" s="39">
        <v>423.1481</v>
      </c>
      <c r="V29" s="39">
        <v>0</v>
      </c>
      <c r="W29" s="40">
        <f t="shared" si="1"/>
        <v>0.36937690014903124</v>
      </c>
      <c r="X29" s="40">
        <f t="shared" si="2"/>
        <v>0.63062309985096865</v>
      </c>
      <c r="Y29" s="40">
        <f t="shared" si="3"/>
        <v>0</v>
      </c>
      <c r="AA29" s="37" t="s">
        <v>122</v>
      </c>
      <c r="AB29" s="37">
        <f t="shared" si="19"/>
        <v>22</v>
      </c>
      <c r="AD29" s="39">
        <f t="shared" si="4"/>
        <v>671.00000000000011</v>
      </c>
      <c r="AE29" s="37">
        <v>19</v>
      </c>
      <c r="AF29" s="39">
        <v>671</v>
      </c>
      <c r="AG29" s="41">
        <f t="shared" si="5"/>
        <v>0.99999999999999978</v>
      </c>
      <c r="AH29" s="39">
        <f t="shared" si="6"/>
        <v>247.85189999999997</v>
      </c>
      <c r="AI29" s="39">
        <f t="shared" si="7"/>
        <v>423.14809999999994</v>
      </c>
      <c r="AK29" s="39"/>
      <c r="AL29" s="41"/>
      <c r="AM29" s="39" t="s">
        <v>421</v>
      </c>
      <c r="AN29" s="39" t="s">
        <v>421</v>
      </c>
      <c r="AP29" s="39"/>
      <c r="AQ29" s="41"/>
      <c r="AR29" s="39"/>
      <c r="AS29" s="39"/>
      <c r="AU29" s="39"/>
      <c r="AV29" s="40"/>
      <c r="AW29" s="39"/>
      <c r="AX29" s="39"/>
      <c r="AZ29" s="37" t="s">
        <v>122</v>
      </c>
      <c r="BA29" s="37">
        <f t="shared" si="20"/>
        <v>22</v>
      </c>
      <c r="BC29" s="42">
        <f t="shared" si="8"/>
        <v>1.0484375000000001</v>
      </c>
      <c r="BD29" s="37">
        <v>19</v>
      </c>
      <c r="BE29" s="42">
        <f t="shared" si="9"/>
        <v>1.0484374999999999</v>
      </c>
      <c r="BF29" s="41">
        <f t="shared" si="10"/>
        <v>0.99999999999999978</v>
      </c>
      <c r="BG29" s="42">
        <f t="shared" si="11"/>
        <v>0.38726859374999989</v>
      </c>
      <c r="BH29" s="42">
        <f t="shared" si="12"/>
        <v>0.66116890624999991</v>
      </c>
      <c r="BJ29" s="42"/>
      <c r="BK29" s="41"/>
      <c r="BL29" s="42"/>
      <c r="BM29" s="42"/>
      <c r="BO29" s="42"/>
      <c r="BP29" s="41"/>
      <c r="BQ29" s="42"/>
      <c r="BR29" s="42"/>
      <c r="BT29" s="42"/>
      <c r="BU29" s="40"/>
      <c r="BV29" s="42"/>
      <c r="BW29" s="42"/>
      <c r="BY29" s="37" t="s">
        <v>122</v>
      </c>
      <c r="BZ29" s="37">
        <f t="shared" si="21"/>
        <v>22</v>
      </c>
      <c r="CB29" s="42">
        <f t="shared" si="13"/>
        <v>0.38726859374999989</v>
      </c>
      <c r="CC29" s="42">
        <v>0.43</v>
      </c>
      <c r="CD29" s="42">
        <f t="shared" si="14"/>
        <v>4.2731406250000104E-2</v>
      </c>
      <c r="CE29" s="40">
        <f t="shared" si="15"/>
        <v>0.11034048962303729</v>
      </c>
      <c r="CF29" s="42">
        <f t="shared" si="16"/>
        <v>0.66116890624999991</v>
      </c>
      <c r="CG29" s="42">
        <v>0.62</v>
      </c>
      <c r="CH29" s="42">
        <f t="shared" si="17"/>
        <v>-4.1168906249999915E-2</v>
      </c>
      <c r="CI29" s="40">
        <f t="shared" si="18"/>
        <v>-6.2266851724018017E-2</v>
      </c>
    </row>
    <row r="30" spans="1:87" x14ac:dyDescent="0.2">
      <c r="A30" s="37" t="s">
        <v>122</v>
      </c>
      <c r="B30" s="37">
        <v>23</v>
      </c>
      <c r="D30" s="39">
        <v>0</v>
      </c>
      <c r="E30" s="39">
        <v>391.41</v>
      </c>
      <c r="F30" s="39">
        <v>50.5</v>
      </c>
      <c r="G30" s="39">
        <v>0</v>
      </c>
      <c r="H30" s="39">
        <v>0</v>
      </c>
      <c r="I30" s="39">
        <v>0</v>
      </c>
      <c r="J30" s="39">
        <v>0</v>
      </c>
      <c r="K30" s="39">
        <v>110.6</v>
      </c>
      <c r="L30" s="39">
        <v>0</v>
      </c>
      <c r="M30" s="39">
        <v>0</v>
      </c>
      <c r="N30" s="39">
        <v>50.49</v>
      </c>
      <c r="O30" s="39">
        <f t="shared" si="0"/>
        <v>603</v>
      </c>
      <c r="Q30" s="37" t="s">
        <v>122</v>
      </c>
      <c r="R30" s="37">
        <v>23</v>
      </c>
      <c r="T30" s="39">
        <v>177.9725</v>
      </c>
      <c r="U30" s="39">
        <v>425.02749999999997</v>
      </c>
      <c r="V30" s="39">
        <v>0</v>
      </c>
      <c r="W30" s="40">
        <f t="shared" si="1"/>
        <v>0.29514510779436154</v>
      </c>
      <c r="X30" s="40">
        <f t="shared" si="2"/>
        <v>0.70485489220563846</v>
      </c>
      <c r="Y30" s="40">
        <f t="shared" si="3"/>
        <v>0</v>
      </c>
      <c r="AA30" s="37" t="s">
        <v>122</v>
      </c>
      <c r="AB30" s="37">
        <f t="shared" si="19"/>
        <v>23</v>
      </c>
      <c r="AD30" s="39">
        <f t="shared" si="4"/>
        <v>603</v>
      </c>
      <c r="AE30" s="37">
        <v>19</v>
      </c>
      <c r="AF30" s="39">
        <v>533.41</v>
      </c>
      <c r="AG30" s="41">
        <f t="shared" si="5"/>
        <v>0.8845936981757877</v>
      </c>
      <c r="AH30" s="39">
        <f t="shared" si="6"/>
        <v>157.43335194859037</v>
      </c>
      <c r="AI30" s="39">
        <f t="shared" si="7"/>
        <v>375.9766480514096</v>
      </c>
      <c r="AJ30" s="37">
        <v>23</v>
      </c>
      <c r="AK30" s="39">
        <v>69.59</v>
      </c>
      <c r="AL30" s="41">
        <f>SUM(AK30/AD30)</f>
        <v>0.11540630182421228</v>
      </c>
      <c r="AM30" s="39">
        <f>SUM(AK30*W30)</f>
        <v>20.539148051409619</v>
      </c>
      <c r="AN30" s="39">
        <f>SUM(AK30*X30)</f>
        <v>49.050851948590385</v>
      </c>
      <c r="AP30" s="39"/>
      <c r="AQ30" s="41"/>
      <c r="AR30" s="39"/>
      <c r="AS30" s="39"/>
      <c r="AU30" s="39"/>
      <c r="AV30" s="40"/>
      <c r="AW30" s="39"/>
      <c r="AX30" s="39"/>
      <c r="AZ30" s="37" t="s">
        <v>122</v>
      </c>
      <c r="BA30" s="37">
        <f t="shared" si="20"/>
        <v>23</v>
      </c>
      <c r="BC30" s="42">
        <f t="shared" si="8"/>
        <v>0.94218749999999996</v>
      </c>
      <c r="BD30" s="37">
        <v>19</v>
      </c>
      <c r="BE30" s="42">
        <f t="shared" si="9"/>
        <v>0.83345312499999991</v>
      </c>
      <c r="BF30" s="41">
        <f t="shared" si="10"/>
        <v>0.8845936981757877</v>
      </c>
      <c r="BG30" s="42">
        <f t="shared" si="11"/>
        <v>0.24598961241967246</v>
      </c>
      <c r="BH30" s="42">
        <f t="shared" si="12"/>
        <v>0.58746351258032747</v>
      </c>
      <c r="BI30" s="37">
        <v>23</v>
      </c>
      <c r="BJ30" s="42">
        <f>SUM(AK30/640)</f>
        <v>0.10873437500000001</v>
      </c>
      <c r="BK30" s="41">
        <f>SUM(BJ30/BC30)</f>
        <v>0.11540630182421228</v>
      </c>
      <c r="BL30" s="42">
        <f>SUM(BJ30*W30)</f>
        <v>3.2092418830327533E-2</v>
      </c>
      <c r="BM30" s="42">
        <f>SUM(BJ30*X30)</f>
        <v>7.6641956169672482E-2</v>
      </c>
      <c r="BO30" s="42"/>
      <c r="BP30" s="41"/>
      <c r="BQ30" s="42"/>
      <c r="BR30" s="42"/>
      <c r="BT30" s="42"/>
      <c r="BU30" s="40"/>
      <c r="BV30" s="42"/>
      <c r="BW30" s="42"/>
      <c r="BY30" s="37" t="s">
        <v>122</v>
      </c>
      <c r="BZ30" s="37">
        <f t="shared" si="21"/>
        <v>23</v>
      </c>
      <c r="CB30" s="42">
        <f t="shared" si="13"/>
        <v>0.27808203124999997</v>
      </c>
      <c r="CC30" s="42">
        <v>0.27</v>
      </c>
      <c r="CD30" s="42">
        <f t="shared" si="14"/>
        <v>-8.0820312499999547E-3</v>
      </c>
      <c r="CE30" s="40">
        <f t="shared" si="15"/>
        <v>-2.9063478908258139E-2</v>
      </c>
      <c r="CF30" s="42">
        <f t="shared" si="16"/>
        <v>0.66410546874999998</v>
      </c>
      <c r="CG30" s="42">
        <v>0.67</v>
      </c>
      <c r="CH30" s="42">
        <f t="shared" si="17"/>
        <v>5.8945312500000568E-3</v>
      </c>
      <c r="CI30" s="40">
        <f t="shared" si="18"/>
        <v>8.8758962655358445E-3</v>
      </c>
    </row>
    <row r="31" spans="1:87" x14ac:dyDescent="0.2">
      <c r="A31" s="37" t="s">
        <v>122</v>
      </c>
      <c r="B31" s="37">
        <v>24</v>
      </c>
      <c r="D31" s="39">
        <v>0</v>
      </c>
      <c r="E31" s="39">
        <v>412.51</v>
      </c>
      <c r="F31" s="39">
        <v>823.68</v>
      </c>
      <c r="G31" s="39">
        <v>0</v>
      </c>
      <c r="H31" s="39">
        <v>0</v>
      </c>
      <c r="I31" s="39">
        <v>0</v>
      </c>
      <c r="J31" s="39">
        <v>34.35</v>
      </c>
      <c r="K31" s="39">
        <v>182.46</v>
      </c>
      <c r="L31" s="39">
        <v>0</v>
      </c>
      <c r="M31" s="39">
        <v>0</v>
      </c>
      <c r="N31" s="39">
        <v>0</v>
      </c>
      <c r="O31" s="39">
        <f t="shared" si="0"/>
        <v>1453</v>
      </c>
      <c r="Q31" s="37" t="s">
        <v>122</v>
      </c>
      <c r="R31" s="37">
        <v>24</v>
      </c>
      <c r="T31" s="39">
        <v>642.45500000000004</v>
      </c>
      <c r="U31" s="39">
        <v>810.54499999999996</v>
      </c>
      <c r="V31" s="39">
        <v>0</v>
      </c>
      <c r="W31" s="40">
        <f t="shared" si="1"/>
        <v>0.44215760495526502</v>
      </c>
      <c r="X31" s="40">
        <f t="shared" si="2"/>
        <v>0.55784239504473498</v>
      </c>
      <c r="Y31" s="40">
        <f t="shared" si="3"/>
        <v>0</v>
      </c>
      <c r="AA31" s="37" t="s">
        <v>122</v>
      </c>
      <c r="AB31" s="37">
        <f t="shared" si="19"/>
        <v>24</v>
      </c>
      <c r="AD31" s="39">
        <f t="shared" si="4"/>
        <v>1453</v>
      </c>
      <c r="AE31" s="37">
        <v>19</v>
      </c>
      <c r="AF31" s="39">
        <v>20.37</v>
      </c>
      <c r="AG31" s="41">
        <f t="shared" si="5"/>
        <v>1.401927047487956E-2</v>
      </c>
      <c r="AH31" s="39">
        <f t="shared" si="6"/>
        <v>9.0067504129387483</v>
      </c>
      <c r="AI31" s="39">
        <f t="shared" si="7"/>
        <v>11.363249587061253</v>
      </c>
      <c r="AJ31" s="37">
        <v>23</v>
      </c>
      <c r="AK31" s="39">
        <v>1432.63</v>
      </c>
      <c r="AL31" s="41">
        <f>SUM(AK31/AD31)</f>
        <v>0.9859807295251205</v>
      </c>
      <c r="AM31" s="39">
        <f>SUM(AK31*W31)</f>
        <v>633.44824958706135</v>
      </c>
      <c r="AN31" s="39">
        <f>SUM(AK31*X31)</f>
        <v>799.18175041293875</v>
      </c>
      <c r="AP31" s="39"/>
      <c r="AQ31" s="41"/>
      <c r="AR31" s="39"/>
      <c r="AS31" s="39"/>
      <c r="AU31" s="39"/>
      <c r="AV31" s="40"/>
      <c r="AW31" s="39"/>
      <c r="AX31" s="39"/>
      <c r="AZ31" s="37" t="s">
        <v>122</v>
      </c>
      <c r="BA31" s="37">
        <f t="shared" si="20"/>
        <v>24</v>
      </c>
      <c r="BC31" s="42">
        <f t="shared" si="8"/>
        <v>2.2703125000000002</v>
      </c>
      <c r="BD31" s="37">
        <v>19</v>
      </c>
      <c r="BE31" s="42">
        <f t="shared" si="9"/>
        <v>3.1828124999999999E-2</v>
      </c>
      <c r="BF31" s="41">
        <f t="shared" si="10"/>
        <v>1.4019270474879558E-2</v>
      </c>
      <c r="BG31" s="42">
        <f t="shared" si="11"/>
        <v>1.4073047520216793E-2</v>
      </c>
      <c r="BH31" s="42">
        <f t="shared" si="12"/>
        <v>1.7755077479783204E-2</v>
      </c>
      <c r="BI31" s="37">
        <v>23</v>
      </c>
      <c r="BJ31" s="42">
        <f>SUM(AK31/640)</f>
        <v>2.2384843750000001</v>
      </c>
      <c r="BK31" s="41">
        <f>SUM(BJ31/BC31)</f>
        <v>0.98598072952512039</v>
      </c>
      <c r="BL31" s="42">
        <f>SUM(BJ31*W31)</f>
        <v>0.98976288997978334</v>
      </c>
      <c r="BM31" s="42">
        <f>SUM(BJ31*X31)</f>
        <v>1.2487214850202166</v>
      </c>
      <c r="BO31" s="42"/>
      <c r="BP31" s="41"/>
      <c r="BQ31" s="42"/>
      <c r="BR31" s="42"/>
      <c r="BT31" s="42"/>
      <c r="BU31" s="40"/>
      <c r="BV31" s="42"/>
      <c r="BW31" s="42"/>
      <c r="BY31" s="37" t="s">
        <v>122</v>
      </c>
      <c r="BZ31" s="37">
        <f t="shared" si="21"/>
        <v>24</v>
      </c>
      <c r="CB31" s="42">
        <f t="shared" si="13"/>
        <v>1.0038359375000001</v>
      </c>
      <c r="CC31" s="42">
        <v>0.75</v>
      </c>
      <c r="CD31" s="42">
        <f t="shared" si="14"/>
        <v>-0.25383593750000011</v>
      </c>
      <c r="CE31" s="40">
        <f t="shared" si="15"/>
        <v>-0.25286595948354368</v>
      </c>
      <c r="CF31" s="42">
        <f t="shared" si="16"/>
        <v>1.2664765624999998</v>
      </c>
      <c r="CG31" s="42">
        <v>1.52</v>
      </c>
      <c r="CH31" s="42">
        <f t="shared" si="17"/>
        <v>0.25352343750000017</v>
      </c>
      <c r="CI31" s="40">
        <f t="shared" si="18"/>
        <v>0.20018012571788132</v>
      </c>
    </row>
    <row r="32" spans="1:87" x14ac:dyDescent="0.2">
      <c r="A32" s="37" t="s">
        <v>122</v>
      </c>
      <c r="B32" s="37">
        <v>25</v>
      </c>
      <c r="D32" s="39">
        <v>0</v>
      </c>
      <c r="E32" s="39">
        <v>106.75</v>
      </c>
      <c r="F32" s="39">
        <v>16.829999999999998</v>
      </c>
      <c r="G32" s="39">
        <v>0</v>
      </c>
      <c r="H32" s="39">
        <v>0</v>
      </c>
      <c r="I32" s="39">
        <v>126.17</v>
      </c>
      <c r="J32" s="39">
        <v>62.25</v>
      </c>
      <c r="K32" s="39">
        <v>0</v>
      </c>
      <c r="L32" s="39">
        <v>0</v>
      </c>
      <c r="M32" s="39">
        <v>0</v>
      </c>
      <c r="N32" s="39">
        <v>0</v>
      </c>
      <c r="O32" s="39">
        <f t="shared" si="0"/>
        <v>312</v>
      </c>
      <c r="Q32" s="37" t="s">
        <v>122</v>
      </c>
      <c r="R32" s="37">
        <v>25</v>
      </c>
      <c r="T32" s="39">
        <v>155.99379999999999</v>
      </c>
      <c r="U32" s="39">
        <v>156.00620000000001</v>
      </c>
      <c r="V32" s="39">
        <v>0</v>
      </c>
      <c r="W32" s="40">
        <f t="shared" si="1"/>
        <v>0.49998012820512816</v>
      </c>
      <c r="X32" s="40">
        <f t="shared" si="2"/>
        <v>0.50001987179487184</v>
      </c>
      <c r="Y32" s="40">
        <f t="shared" si="3"/>
        <v>0</v>
      </c>
      <c r="AA32" s="37" t="s">
        <v>122</v>
      </c>
      <c r="AB32" s="37">
        <f t="shared" si="19"/>
        <v>25</v>
      </c>
      <c r="AD32" s="39">
        <f t="shared" si="4"/>
        <v>312</v>
      </c>
      <c r="AE32" s="37">
        <v>18</v>
      </c>
      <c r="AF32" s="39">
        <v>238.14</v>
      </c>
      <c r="AG32" s="41">
        <f t="shared" si="5"/>
        <v>0.7632692307692307</v>
      </c>
      <c r="AH32" s="39">
        <f t="shared" si="6"/>
        <v>119.06526773076921</v>
      </c>
      <c r="AI32" s="39">
        <f t="shared" si="7"/>
        <v>119.07473226923078</v>
      </c>
      <c r="AJ32" s="37">
        <v>19</v>
      </c>
      <c r="AK32" s="39">
        <v>73.86</v>
      </c>
      <c r="AL32" s="41">
        <f>SUM(AK32/AD32)</f>
        <v>0.23673076923076922</v>
      </c>
      <c r="AM32" s="39">
        <f>SUM(AK32*W32)</f>
        <v>36.928532269230764</v>
      </c>
      <c r="AN32" s="39">
        <f>SUM(AK32*X32)</f>
        <v>36.931467730769235</v>
      </c>
      <c r="AP32" s="39"/>
      <c r="AQ32" s="41"/>
      <c r="AR32" s="39"/>
      <c r="AS32" s="39"/>
      <c r="AU32" s="39"/>
      <c r="AV32" s="40"/>
      <c r="AW32" s="39"/>
      <c r="AX32" s="39"/>
      <c r="AZ32" s="37" t="s">
        <v>122</v>
      </c>
      <c r="BA32" s="37">
        <f t="shared" si="20"/>
        <v>25</v>
      </c>
      <c r="BC32" s="42">
        <f t="shared" si="8"/>
        <v>0.48749999999999999</v>
      </c>
      <c r="BD32" s="37">
        <v>18</v>
      </c>
      <c r="BE32" s="42">
        <f t="shared" si="9"/>
        <v>0.37209375</v>
      </c>
      <c r="BF32" s="41">
        <f t="shared" si="10"/>
        <v>0.76326923076923081</v>
      </c>
      <c r="BG32" s="42">
        <f t="shared" si="11"/>
        <v>0.18603948082932692</v>
      </c>
      <c r="BH32" s="42">
        <f t="shared" si="12"/>
        <v>0.18605426917067308</v>
      </c>
      <c r="BI32" s="37">
        <v>19</v>
      </c>
      <c r="BJ32" s="42">
        <f>SUM(AK32/640)</f>
        <v>0.11540625</v>
      </c>
      <c r="BK32" s="41">
        <f>SUM(BJ32/BC32)</f>
        <v>0.23673076923076924</v>
      </c>
      <c r="BL32" s="42">
        <f>SUM(BJ32*W32)</f>
        <v>5.7700831670673074E-2</v>
      </c>
      <c r="BM32" s="42">
        <f>SUM(BJ32*X32)</f>
        <v>5.7705418329326928E-2</v>
      </c>
      <c r="BO32" s="42"/>
      <c r="BP32" s="41"/>
      <c r="BQ32" s="42"/>
      <c r="BR32" s="42"/>
      <c r="BT32" s="42"/>
      <c r="BU32" s="40"/>
      <c r="BV32" s="42"/>
      <c r="BW32" s="42"/>
      <c r="BY32" s="37" t="s">
        <v>122</v>
      </c>
      <c r="BZ32" s="37">
        <f t="shared" si="21"/>
        <v>25</v>
      </c>
      <c r="CB32" s="42">
        <f t="shared" si="13"/>
        <v>0.2437403125</v>
      </c>
      <c r="CC32" s="42">
        <v>0.18</v>
      </c>
      <c r="CD32" s="42">
        <f t="shared" si="14"/>
        <v>-6.3740312500000007E-2</v>
      </c>
      <c r="CE32" s="40">
        <f t="shared" si="15"/>
        <v>-0.26150911125955006</v>
      </c>
      <c r="CF32" s="42">
        <f t="shared" si="16"/>
        <v>0.24375968750000002</v>
      </c>
      <c r="CG32" s="42">
        <v>0.31</v>
      </c>
      <c r="CH32" s="42">
        <f t="shared" si="17"/>
        <v>6.6240312499999981E-2</v>
      </c>
      <c r="CI32" s="40">
        <f t="shared" si="18"/>
        <v>0.27174432811003657</v>
      </c>
    </row>
    <row r="33" spans="1:87" x14ac:dyDescent="0.2">
      <c r="A33" s="37" t="s">
        <v>122</v>
      </c>
      <c r="B33" s="37">
        <v>26</v>
      </c>
      <c r="D33" s="39">
        <v>0</v>
      </c>
      <c r="E33" s="39">
        <v>176.93</v>
      </c>
      <c r="F33" s="39">
        <v>127.46</v>
      </c>
      <c r="G33" s="39">
        <v>0</v>
      </c>
      <c r="H33" s="39">
        <v>0</v>
      </c>
      <c r="I33" s="39">
        <v>0</v>
      </c>
      <c r="J33" s="39">
        <v>0</v>
      </c>
      <c r="K33" s="39">
        <v>281.61</v>
      </c>
      <c r="L33" s="39">
        <v>0</v>
      </c>
      <c r="M33" s="39">
        <v>0</v>
      </c>
      <c r="N33" s="39">
        <v>0</v>
      </c>
      <c r="O33" s="39">
        <f t="shared" si="0"/>
        <v>586</v>
      </c>
      <c r="Q33" s="37" t="s">
        <v>122</v>
      </c>
      <c r="R33" s="37">
        <v>26</v>
      </c>
      <c r="T33" s="39">
        <v>282.98329999999999</v>
      </c>
      <c r="U33" s="39">
        <v>303.01670000000001</v>
      </c>
      <c r="V33" s="39">
        <v>0</v>
      </c>
      <c r="W33" s="40">
        <f t="shared" si="1"/>
        <v>0.48290665529010235</v>
      </c>
      <c r="X33" s="40">
        <f t="shared" si="2"/>
        <v>0.51709334470989765</v>
      </c>
      <c r="Y33" s="40">
        <f t="shared" si="3"/>
        <v>0</v>
      </c>
      <c r="AA33" s="37" t="s">
        <v>122</v>
      </c>
      <c r="AB33" s="37">
        <f t="shared" si="19"/>
        <v>26</v>
      </c>
      <c r="AD33" s="39">
        <f t="shared" si="4"/>
        <v>586</v>
      </c>
      <c r="AE33" s="37">
        <v>19</v>
      </c>
      <c r="AF33" s="39">
        <v>586</v>
      </c>
      <c r="AG33" s="41">
        <f t="shared" si="5"/>
        <v>1</v>
      </c>
      <c r="AH33" s="39">
        <f t="shared" si="6"/>
        <v>282.98329999999999</v>
      </c>
      <c r="AI33" s="39">
        <f t="shared" si="7"/>
        <v>303.01670000000001</v>
      </c>
      <c r="AK33" s="39"/>
      <c r="AL33" s="41"/>
      <c r="AM33" s="39"/>
      <c r="AN33" s="39"/>
      <c r="AP33" s="39"/>
      <c r="AQ33" s="41"/>
      <c r="AR33" s="39"/>
      <c r="AS33" s="39"/>
      <c r="AU33" s="39"/>
      <c r="AV33" s="40"/>
      <c r="AW33" s="39"/>
      <c r="AX33" s="39"/>
      <c r="AZ33" s="37" t="s">
        <v>122</v>
      </c>
      <c r="BA33" s="37">
        <f t="shared" si="20"/>
        <v>26</v>
      </c>
      <c r="BC33" s="42">
        <f t="shared" si="8"/>
        <v>0.91562500000000002</v>
      </c>
      <c r="BD33" s="37">
        <v>19</v>
      </c>
      <c r="BE33" s="42">
        <f t="shared" si="9"/>
        <v>0.91562500000000002</v>
      </c>
      <c r="BF33" s="41">
        <f t="shared" si="10"/>
        <v>1</v>
      </c>
      <c r="BG33" s="42">
        <f t="shared" si="11"/>
        <v>0.44216140625</v>
      </c>
      <c r="BH33" s="42">
        <f t="shared" si="12"/>
        <v>0.47346359375000002</v>
      </c>
      <c r="BJ33" s="42"/>
      <c r="BK33" s="41"/>
      <c r="BL33" s="42"/>
      <c r="BM33" s="42"/>
      <c r="BO33" s="42"/>
      <c r="BP33" s="41"/>
      <c r="BQ33" s="42"/>
      <c r="BR33" s="42"/>
      <c r="BT33" s="42"/>
      <c r="BU33" s="40"/>
      <c r="BV33" s="42"/>
      <c r="BW33" s="42"/>
      <c r="BY33" s="37" t="s">
        <v>122</v>
      </c>
      <c r="BZ33" s="37">
        <f t="shared" si="21"/>
        <v>26</v>
      </c>
      <c r="CB33" s="42">
        <f t="shared" si="13"/>
        <v>0.44216140625</v>
      </c>
      <c r="CC33" s="42">
        <v>0.39</v>
      </c>
      <c r="CD33" s="42">
        <f t="shared" si="14"/>
        <v>-5.2161406249999986E-2</v>
      </c>
      <c r="CE33" s="40">
        <f t="shared" si="15"/>
        <v>-0.11796915224325956</v>
      </c>
      <c r="CF33" s="42">
        <f t="shared" si="16"/>
        <v>0.47346359375000002</v>
      </c>
      <c r="CG33" s="42">
        <v>0.53</v>
      </c>
      <c r="CH33" s="42">
        <f t="shared" si="17"/>
        <v>5.6536406250000004E-2</v>
      </c>
      <c r="CI33" s="40">
        <f t="shared" si="18"/>
        <v>0.11941025032613714</v>
      </c>
    </row>
    <row r="34" spans="1:87" x14ac:dyDescent="0.2">
      <c r="A34" s="37" t="s">
        <v>122</v>
      </c>
      <c r="B34" s="37">
        <v>27</v>
      </c>
      <c r="D34" s="39">
        <v>0</v>
      </c>
      <c r="E34" s="39">
        <v>158.04</v>
      </c>
      <c r="F34" s="39">
        <v>121.08</v>
      </c>
      <c r="G34" s="39">
        <v>0</v>
      </c>
      <c r="H34" s="39">
        <v>0</v>
      </c>
      <c r="I34" s="39">
        <v>0</v>
      </c>
      <c r="J34" s="39">
        <v>0</v>
      </c>
      <c r="K34" s="39">
        <v>110.88</v>
      </c>
      <c r="L34" s="39">
        <v>0</v>
      </c>
      <c r="M34" s="39">
        <v>0</v>
      </c>
      <c r="N34" s="39">
        <v>0</v>
      </c>
      <c r="O34" s="39">
        <f t="shared" si="0"/>
        <v>390</v>
      </c>
      <c r="Q34" s="37" t="s">
        <v>122</v>
      </c>
      <c r="R34" s="37">
        <v>27</v>
      </c>
      <c r="T34" s="39">
        <v>155.54040000000001</v>
      </c>
      <c r="U34" s="39">
        <v>234.45959999999999</v>
      </c>
      <c r="V34" s="39">
        <v>0</v>
      </c>
      <c r="W34" s="40">
        <f t="shared" si="1"/>
        <v>0.39882153846153845</v>
      </c>
      <c r="X34" s="40">
        <f t="shared" si="2"/>
        <v>0.60117846153846155</v>
      </c>
      <c r="Y34" s="40">
        <f t="shared" si="3"/>
        <v>0</v>
      </c>
      <c r="AA34" s="37" t="s">
        <v>122</v>
      </c>
      <c r="AB34" s="37">
        <f t="shared" si="19"/>
        <v>27</v>
      </c>
      <c r="AD34" s="39">
        <f t="shared" si="4"/>
        <v>390</v>
      </c>
      <c r="AE34" s="37">
        <v>19</v>
      </c>
      <c r="AF34" s="39">
        <v>390</v>
      </c>
      <c r="AG34" s="41">
        <f t="shared" si="5"/>
        <v>1</v>
      </c>
      <c r="AH34" s="39">
        <f t="shared" si="6"/>
        <v>155.54040000000001</v>
      </c>
      <c r="AI34" s="39">
        <f t="shared" si="7"/>
        <v>234.45959999999999</v>
      </c>
      <c r="AK34" s="39"/>
      <c r="AL34" s="41"/>
      <c r="AM34" s="39"/>
      <c r="AN34" s="39"/>
      <c r="AP34" s="39"/>
      <c r="AQ34" s="41"/>
      <c r="AR34" s="39"/>
      <c r="AS34" s="39"/>
      <c r="AU34" s="39"/>
      <c r="AV34" s="40"/>
      <c r="AW34" s="39"/>
      <c r="AX34" s="39"/>
      <c r="AZ34" s="37" t="s">
        <v>122</v>
      </c>
      <c r="BA34" s="37">
        <f t="shared" si="20"/>
        <v>27</v>
      </c>
      <c r="BC34" s="42">
        <f t="shared" si="8"/>
        <v>0.609375</v>
      </c>
      <c r="BD34" s="37">
        <v>19</v>
      </c>
      <c r="BE34" s="42">
        <f t="shared" si="9"/>
        <v>0.609375</v>
      </c>
      <c r="BF34" s="41">
        <f t="shared" si="10"/>
        <v>1</v>
      </c>
      <c r="BG34" s="42">
        <f t="shared" si="11"/>
        <v>0.24303187499999998</v>
      </c>
      <c r="BH34" s="42">
        <f t="shared" si="12"/>
        <v>0.36634312499999999</v>
      </c>
      <c r="BJ34" s="42"/>
      <c r="BK34" s="41"/>
      <c r="BL34" s="42"/>
      <c r="BM34" s="42"/>
      <c r="BO34" s="42"/>
      <c r="BP34" s="41"/>
      <c r="BQ34" s="42"/>
      <c r="BR34" s="42"/>
      <c r="BT34" s="42"/>
      <c r="BU34" s="40"/>
      <c r="BV34" s="42"/>
      <c r="BW34" s="42"/>
      <c r="BY34" s="37" t="s">
        <v>122</v>
      </c>
      <c r="BZ34" s="37">
        <f t="shared" si="21"/>
        <v>27</v>
      </c>
      <c r="CB34" s="42">
        <f t="shared" si="13"/>
        <v>0.24303187499999998</v>
      </c>
      <c r="CC34" s="42">
        <v>0.25</v>
      </c>
      <c r="CD34" s="42">
        <f t="shared" si="14"/>
        <v>6.9681250000000194E-3</v>
      </c>
      <c r="CE34" s="40">
        <f t="shared" si="15"/>
        <v>2.8671650580813814E-2</v>
      </c>
      <c r="CF34" s="42">
        <f t="shared" si="16"/>
        <v>0.36634312499999999</v>
      </c>
      <c r="CG34" s="42">
        <v>0.36</v>
      </c>
      <c r="CH34" s="42">
        <f t="shared" si="17"/>
        <v>-6.343125000000005E-3</v>
      </c>
      <c r="CI34" s="40">
        <f t="shared" si="18"/>
        <v>-1.7314710082248726E-2</v>
      </c>
    </row>
    <row r="35" spans="1:87" x14ac:dyDescent="0.2">
      <c r="A35" s="37" t="s">
        <v>122</v>
      </c>
      <c r="B35" s="37">
        <v>28</v>
      </c>
      <c r="D35" s="39">
        <v>0</v>
      </c>
      <c r="E35" s="39">
        <v>858</v>
      </c>
      <c r="F35" s="39">
        <v>243.85</v>
      </c>
      <c r="G35" s="39">
        <v>0</v>
      </c>
      <c r="H35" s="39">
        <v>0</v>
      </c>
      <c r="I35" s="39">
        <v>0</v>
      </c>
      <c r="J35" s="39">
        <v>0</v>
      </c>
      <c r="K35" s="39">
        <v>227.15</v>
      </c>
      <c r="L35" s="39">
        <v>0</v>
      </c>
      <c r="M35" s="39">
        <v>0</v>
      </c>
      <c r="N35" s="39">
        <v>0</v>
      </c>
      <c r="O35" s="39">
        <f t="shared" si="0"/>
        <v>1329</v>
      </c>
      <c r="Q35" s="37" t="s">
        <v>122</v>
      </c>
      <c r="R35" s="37">
        <v>28</v>
      </c>
      <c r="T35" s="39">
        <v>343.00400000000002</v>
      </c>
      <c r="U35" s="39">
        <v>985.99599999999998</v>
      </c>
      <c r="V35" s="39">
        <v>0</v>
      </c>
      <c r="W35" s="40">
        <f t="shared" ref="W35:W98" si="22">SUM(T35/O35)</f>
        <v>0.25809179834462004</v>
      </c>
      <c r="X35" s="40">
        <f t="shared" ref="X35:X98" si="23">SUM(U35/O35)</f>
        <v>0.74190820165537996</v>
      </c>
      <c r="Y35" s="40">
        <f t="shared" ref="Y35:Y98" si="24">SUM(V35/O35)</f>
        <v>0</v>
      </c>
      <c r="AA35" s="37" t="s">
        <v>122</v>
      </c>
      <c r="AB35" s="37">
        <f t="shared" si="19"/>
        <v>28</v>
      </c>
      <c r="AD35" s="39">
        <f t="shared" si="4"/>
        <v>1329</v>
      </c>
      <c r="AE35" s="37">
        <v>19</v>
      </c>
      <c r="AF35" s="39">
        <v>1329</v>
      </c>
      <c r="AG35" s="41">
        <f t="shared" ref="AG35:AG98" si="25">SUM(AF35/AD35)</f>
        <v>1</v>
      </c>
      <c r="AH35" s="39">
        <f t="shared" ref="AH35:AH98" si="26">SUM(AF35*W35)</f>
        <v>343.00400000000002</v>
      </c>
      <c r="AI35" s="39">
        <f t="shared" ref="AI35:AI98" si="27">SUM(AF35*X35)</f>
        <v>985.99599999999998</v>
      </c>
      <c r="AK35" s="39"/>
      <c r="AL35" s="41"/>
      <c r="AM35" s="39"/>
      <c r="AN35" s="39"/>
      <c r="AP35" s="39"/>
      <c r="AQ35" s="41"/>
      <c r="AR35" s="39"/>
      <c r="AS35" s="39"/>
      <c r="AU35" s="39"/>
      <c r="AV35" s="40"/>
      <c r="AW35" s="39"/>
      <c r="AX35" s="39"/>
      <c r="AZ35" s="37" t="s">
        <v>122</v>
      </c>
      <c r="BA35" s="37">
        <f t="shared" si="20"/>
        <v>28</v>
      </c>
      <c r="BC35" s="42">
        <f t="shared" si="8"/>
        <v>2.0765625000000001</v>
      </c>
      <c r="BD35" s="37">
        <v>19</v>
      </c>
      <c r="BE35" s="42">
        <f t="shared" si="9"/>
        <v>2.0765625000000001</v>
      </c>
      <c r="BF35" s="41">
        <f t="shared" ref="BF35:BF98" si="28">SUM(BE35/BC35)</f>
        <v>1</v>
      </c>
      <c r="BG35" s="42">
        <f t="shared" ref="BG35:BG98" si="29">SUM(BE35*W35)</f>
        <v>0.53594375000000005</v>
      </c>
      <c r="BH35" s="42">
        <f t="shared" ref="BH35:BH98" si="30">SUM(BE35*X35)</f>
        <v>1.5406187499999999</v>
      </c>
      <c r="BJ35" s="42"/>
      <c r="BK35" s="41"/>
      <c r="BL35" s="42"/>
      <c r="BM35" s="42"/>
      <c r="BO35" s="42"/>
      <c r="BP35" s="41"/>
      <c r="BQ35" s="42"/>
      <c r="BR35" s="42"/>
      <c r="BT35" s="42"/>
      <c r="BU35" s="40"/>
      <c r="BV35" s="42"/>
      <c r="BW35" s="42"/>
      <c r="BY35" s="37" t="s">
        <v>122</v>
      </c>
      <c r="BZ35" s="37">
        <f t="shared" si="21"/>
        <v>28</v>
      </c>
      <c r="CB35" s="42">
        <f t="shared" ref="CB35:CB98" si="31">SUM(BG35+BL35+BQ35+BV35)</f>
        <v>0.53594375000000005</v>
      </c>
      <c r="CC35" s="42">
        <v>0.85</v>
      </c>
      <c r="CD35" s="42">
        <f t="shared" si="14"/>
        <v>0.31405624999999993</v>
      </c>
      <c r="CE35" s="40">
        <f t="shared" si="15"/>
        <v>0.58598733542465953</v>
      </c>
      <c r="CF35" s="42">
        <f t="shared" si="16"/>
        <v>1.5406187499999999</v>
      </c>
      <c r="CG35" s="42">
        <v>1.23</v>
      </c>
      <c r="CH35" s="42">
        <f t="shared" si="17"/>
        <v>-0.31061874999999994</v>
      </c>
      <c r="CI35" s="40">
        <f t="shared" si="18"/>
        <v>-0.20161947918652812</v>
      </c>
    </row>
    <row r="36" spans="1:87" x14ac:dyDescent="0.2">
      <c r="A36" s="37" t="s">
        <v>122</v>
      </c>
      <c r="B36" s="37">
        <v>29</v>
      </c>
      <c r="D36" s="39">
        <v>0</v>
      </c>
      <c r="E36" s="39">
        <v>185.87</v>
      </c>
      <c r="F36" s="39">
        <v>0</v>
      </c>
      <c r="G36" s="39">
        <v>0</v>
      </c>
      <c r="H36" s="39">
        <v>0</v>
      </c>
      <c r="I36" s="39">
        <v>0</v>
      </c>
      <c r="J36" s="39">
        <v>0</v>
      </c>
      <c r="K36" s="39">
        <v>594.65</v>
      </c>
      <c r="L36" s="39">
        <v>0</v>
      </c>
      <c r="M36" s="39">
        <v>0</v>
      </c>
      <c r="N36" s="39">
        <v>21.48</v>
      </c>
      <c r="O36" s="39">
        <f t="shared" si="0"/>
        <v>802</v>
      </c>
      <c r="Q36" s="37" t="s">
        <v>122</v>
      </c>
      <c r="R36" s="37">
        <v>29</v>
      </c>
      <c r="T36" s="39">
        <v>458.92149999999998</v>
      </c>
      <c r="U36" s="39">
        <v>343.07850000000002</v>
      </c>
      <c r="V36" s="39">
        <v>0</v>
      </c>
      <c r="W36" s="40">
        <f t="shared" si="22"/>
        <v>0.57222132169576057</v>
      </c>
      <c r="X36" s="40">
        <f t="shared" si="23"/>
        <v>0.42777867830423943</v>
      </c>
      <c r="Y36" s="40">
        <f t="shared" si="24"/>
        <v>0</v>
      </c>
      <c r="AA36" s="37" t="s">
        <v>122</v>
      </c>
      <c r="AB36" s="37">
        <f t="shared" si="19"/>
        <v>29</v>
      </c>
      <c r="AD36" s="39">
        <f t="shared" si="4"/>
        <v>802</v>
      </c>
      <c r="AE36" s="37">
        <v>19</v>
      </c>
      <c r="AF36" s="39">
        <v>802</v>
      </c>
      <c r="AG36" s="41">
        <f t="shared" si="25"/>
        <v>1</v>
      </c>
      <c r="AH36" s="39">
        <f t="shared" si="26"/>
        <v>458.92149999999998</v>
      </c>
      <c r="AI36" s="39">
        <f t="shared" si="27"/>
        <v>343.07850000000002</v>
      </c>
      <c r="AK36" s="39"/>
      <c r="AL36" s="41"/>
      <c r="AM36" s="39"/>
      <c r="AN36" s="39"/>
      <c r="AP36" s="39"/>
      <c r="AQ36" s="41"/>
      <c r="AR36" s="39"/>
      <c r="AS36" s="39"/>
      <c r="AU36" s="39"/>
      <c r="AV36" s="40"/>
      <c r="AW36" s="39"/>
      <c r="AX36" s="39"/>
      <c r="AZ36" s="37" t="s">
        <v>122</v>
      </c>
      <c r="BA36" s="37">
        <f t="shared" si="20"/>
        <v>29</v>
      </c>
      <c r="BC36" s="42">
        <f t="shared" si="8"/>
        <v>1.253125</v>
      </c>
      <c r="BD36" s="37">
        <v>19</v>
      </c>
      <c r="BE36" s="42">
        <f t="shared" si="9"/>
        <v>1.253125</v>
      </c>
      <c r="BF36" s="41">
        <f t="shared" si="28"/>
        <v>1</v>
      </c>
      <c r="BG36" s="42">
        <f t="shared" si="29"/>
        <v>0.71706484375000001</v>
      </c>
      <c r="BH36" s="42">
        <f t="shared" si="30"/>
        <v>0.53606015625000003</v>
      </c>
      <c r="BJ36" s="42"/>
      <c r="BK36" s="41"/>
      <c r="BL36" s="42"/>
      <c r="BM36" s="42"/>
      <c r="BO36" s="42"/>
      <c r="BP36" s="41"/>
      <c r="BQ36" s="42"/>
      <c r="BR36" s="42"/>
      <c r="BT36" s="42"/>
      <c r="BU36" s="40"/>
      <c r="BV36" s="42"/>
      <c r="BW36" s="42"/>
      <c r="BY36" s="37" t="s">
        <v>122</v>
      </c>
      <c r="BZ36" s="37">
        <f t="shared" si="21"/>
        <v>29</v>
      </c>
      <c r="CB36" s="42">
        <f t="shared" si="31"/>
        <v>0.71706484375000001</v>
      </c>
      <c r="CC36" s="42">
        <v>0.54</v>
      </c>
      <c r="CD36" s="42">
        <f t="shared" si="14"/>
        <v>-0.17706484374999998</v>
      </c>
      <c r="CE36" s="40">
        <f t="shared" si="15"/>
        <v>-0.24693003051720172</v>
      </c>
      <c r="CF36" s="42">
        <f t="shared" si="16"/>
        <v>0.53606015625000003</v>
      </c>
      <c r="CG36" s="42">
        <v>0.71</v>
      </c>
      <c r="CH36" s="42">
        <f t="shared" si="17"/>
        <v>0.17393984374999993</v>
      </c>
      <c r="CI36" s="40">
        <f t="shared" si="18"/>
        <v>0.32447821708442803</v>
      </c>
    </row>
    <row r="37" spans="1:87" x14ac:dyDescent="0.2">
      <c r="A37" s="37" t="s">
        <v>122</v>
      </c>
      <c r="B37" s="37">
        <v>30</v>
      </c>
      <c r="D37" s="39">
        <v>0</v>
      </c>
      <c r="E37" s="39">
        <v>231.32</v>
      </c>
      <c r="F37" s="39">
        <v>0</v>
      </c>
      <c r="G37" s="39">
        <v>0</v>
      </c>
      <c r="H37" s="39">
        <v>0</v>
      </c>
      <c r="I37" s="39">
        <v>0</v>
      </c>
      <c r="J37" s="39">
        <v>0</v>
      </c>
      <c r="K37" s="39">
        <v>409.18</v>
      </c>
      <c r="L37" s="39">
        <v>0</v>
      </c>
      <c r="M37" s="39">
        <v>0</v>
      </c>
      <c r="N37" s="39">
        <v>125.5</v>
      </c>
      <c r="O37" s="39">
        <f t="shared" si="0"/>
        <v>766</v>
      </c>
      <c r="Q37" s="37" t="s">
        <v>122</v>
      </c>
      <c r="R37" s="37">
        <v>30</v>
      </c>
      <c r="T37" s="39">
        <v>431.67559999999997</v>
      </c>
      <c r="U37" s="39">
        <v>334.32440000000003</v>
      </c>
      <c r="V37" s="39">
        <v>0</v>
      </c>
      <c r="W37" s="40">
        <f t="shared" si="22"/>
        <v>0.56354516971279367</v>
      </c>
      <c r="X37" s="40">
        <f t="shared" si="23"/>
        <v>0.43645483028720627</v>
      </c>
      <c r="Y37" s="40">
        <f t="shared" si="24"/>
        <v>0</v>
      </c>
      <c r="AA37" s="37" t="s">
        <v>122</v>
      </c>
      <c r="AB37" s="37">
        <f t="shared" si="19"/>
        <v>30</v>
      </c>
      <c r="AD37" s="39">
        <f t="shared" si="4"/>
        <v>766</v>
      </c>
      <c r="AE37" s="37">
        <v>19</v>
      </c>
      <c r="AF37" s="39">
        <v>766</v>
      </c>
      <c r="AG37" s="41">
        <f t="shared" si="25"/>
        <v>1</v>
      </c>
      <c r="AH37" s="39">
        <f t="shared" si="26"/>
        <v>431.67559999999997</v>
      </c>
      <c r="AI37" s="39">
        <f t="shared" si="27"/>
        <v>334.32440000000003</v>
      </c>
      <c r="AK37" s="39"/>
      <c r="AL37" s="41"/>
      <c r="AM37" s="39"/>
      <c r="AN37" s="39"/>
      <c r="AP37" s="39"/>
      <c r="AQ37" s="41"/>
      <c r="AR37" s="39"/>
      <c r="AS37" s="39"/>
      <c r="AU37" s="39"/>
      <c r="AV37" s="40"/>
      <c r="AW37" s="39"/>
      <c r="AX37" s="39"/>
      <c r="AZ37" s="37" t="s">
        <v>122</v>
      </c>
      <c r="BA37" s="37">
        <f t="shared" si="20"/>
        <v>30</v>
      </c>
      <c r="BC37" s="42">
        <f t="shared" si="8"/>
        <v>1.1968749999999999</v>
      </c>
      <c r="BD37" s="37">
        <v>19</v>
      </c>
      <c r="BE37" s="42">
        <f t="shared" si="9"/>
        <v>1.1968749999999999</v>
      </c>
      <c r="BF37" s="41">
        <f t="shared" si="28"/>
        <v>1</v>
      </c>
      <c r="BG37" s="42">
        <f t="shared" si="29"/>
        <v>0.67449312499999992</v>
      </c>
      <c r="BH37" s="42">
        <f t="shared" si="30"/>
        <v>0.522381875</v>
      </c>
      <c r="BJ37" s="42"/>
      <c r="BK37" s="41"/>
      <c r="BL37" s="42"/>
      <c r="BM37" s="42"/>
      <c r="BO37" s="42"/>
      <c r="BP37" s="41"/>
      <c r="BQ37" s="42"/>
      <c r="BR37" s="42"/>
      <c r="BT37" s="42"/>
      <c r="BU37" s="40"/>
      <c r="BV37" s="42"/>
      <c r="BW37" s="42"/>
      <c r="BY37" s="37" t="s">
        <v>122</v>
      </c>
      <c r="BZ37" s="37">
        <f t="shared" si="21"/>
        <v>30</v>
      </c>
      <c r="CB37" s="42">
        <f t="shared" si="31"/>
        <v>0.67449312499999992</v>
      </c>
      <c r="CC37" s="42">
        <v>0.52</v>
      </c>
      <c r="CD37" s="42">
        <f t="shared" si="14"/>
        <v>-0.1544931249999999</v>
      </c>
      <c r="CE37" s="40">
        <f t="shared" si="15"/>
        <v>-0.22905070381555026</v>
      </c>
      <c r="CF37" s="42">
        <f t="shared" si="16"/>
        <v>0.522381875</v>
      </c>
      <c r="CG37" s="42">
        <v>0.68</v>
      </c>
      <c r="CH37" s="42">
        <f t="shared" si="17"/>
        <v>0.15761812500000005</v>
      </c>
      <c r="CI37" s="40">
        <f t="shared" si="18"/>
        <v>0.30172969726409449</v>
      </c>
    </row>
    <row r="38" spans="1:87" x14ac:dyDescent="0.2">
      <c r="A38" s="37" t="s">
        <v>122</v>
      </c>
      <c r="B38" s="37">
        <v>31</v>
      </c>
      <c r="D38" s="39">
        <v>0</v>
      </c>
      <c r="E38" s="39">
        <v>275.94</v>
      </c>
      <c r="F38" s="39">
        <v>53.21</v>
      </c>
      <c r="G38" s="39">
        <v>0</v>
      </c>
      <c r="H38" s="39">
        <v>0</v>
      </c>
      <c r="I38" s="39">
        <v>0</v>
      </c>
      <c r="J38" s="39">
        <v>0</v>
      </c>
      <c r="K38" s="39">
        <v>495.76</v>
      </c>
      <c r="L38" s="39">
        <v>0</v>
      </c>
      <c r="M38" s="39">
        <v>0</v>
      </c>
      <c r="N38" s="39">
        <v>122.09</v>
      </c>
      <c r="O38" s="39">
        <f t="shared" si="0"/>
        <v>947</v>
      </c>
      <c r="Q38" s="37" t="s">
        <v>122</v>
      </c>
      <c r="R38" s="37">
        <v>31</v>
      </c>
      <c r="T38" s="39">
        <v>522.6318</v>
      </c>
      <c r="U38" s="39">
        <v>424.3682</v>
      </c>
      <c r="V38" s="39">
        <v>0</v>
      </c>
      <c r="W38" s="40">
        <f t="shared" si="22"/>
        <v>0.5518815205913411</v>
      </c>
      <c r="X38" s="40">
        <f t="shared" si="23"/>
        <v>0.4481184794086589</v>
      </c>
      <c r="Y38" s="40">
        <f t="shared" si="24"/>
        <v>0</v>
      </c>
      <c r="AA38" s="37" t="s">
        <v>122</v>
      </c>
      <c r="AB38" s="37">
        <f t="shared" si="19"/>
        <v>31</v>
      </c>
      <c r="AD38" s="39">
        <f t="shared" si="4"/>
        <v>947</v>
      </c>
      <c r="AE38" s="37">
        <v>19</v>
      </c>
      <c r="AF38" s="39">
        <v>947</v>
      </c>
      <c r="AG38" s="41">
        <f t="shared" si="25"/>
        <v>1</v>
      </c>
      <c r="AH38" s="39">
        <f t="shared" si="26"/>
        <v>522.6318</v>
      </c>
      <c r="AI38" s="39">
        <f t="shared" si="27"/>
        <v>424.3682</v>
      </c>
      <c r="AK38" s="39"/>
      <c r="AL38" s="41"/>
      <c r="AM38" s="39"/>
      <c r="AN38" s="39"/>
      <c r="AP38" s="39"/>
      <c r="AQ38" s="41"/>
      <c r="AR38" s="39"/>
      <c r="AS38" s="39"/>
      <c r="AU38" s="39"/>
      <c r="AV38" s="40"/>
      <c r="AW38" s="39"/>
      <c r="AX38" s="39"/>
      <c r="AZ38" s="37" t="s">
        <v>122</v>
      </c>
      <c r="BA38" s="37">
        <f t="shared" si="20"/>
        <v>31</v>
      </c>
      <c r="BC38" s="42">
        <f t="shared" si="8"/>
        <v>1.4796875</v>
      </c>
      <c r="BD38" s="37">
        <v>19</v>
      </c>
      <c r="BE38" s="42">
        <f t="shared" si="9"/>
        <v>1.4796875</v>
      </c>
      <c r="BF38" s="41">
        <f t="shared" si="28"/>
        <v>1</v>
      </c>
      <c r="BG38" s="42">
        <f t="shared" si="29"/>
        <v>0.81661218750000009</v>
      </c>
      <c r="BH38" s="42">
        <f t="shared" si="30"/>
        <v>0.66307531249999996</v>
      </c>
      <c r="BJ38" s="42"/>
      <c r="BK38" s="41"/>
      <c r="BL38" s="42"/>
      <c r="BM38" s="42"/>
      <c r="BO38" s="42"/>
      <c r="BP38" s="41"/>
      <c r="BQ38" s="42"/>
      <c r="BR38" s="42"/>
      <c r="BT38" s="42"/>
      <c r="BU38" s="40"/>
      <c r="BV38" s="42"/>
      <c r="BW38" s="42"/>
      <c r="BY38" s="37" t="s">
        <v>122</v>
      </c>
      <c r="BZ38" s="37">
        <f t="shared" si="21"/>
        <v>31</v>
      </c>
      <c r="CB38" s="42">
        <f t="shared" si="31"/>
        <v>0.81661218750000009</v>
      </c>
      <c r="CC38" s="42">
        <v>0.64</v>
      </c>
      <c r="CD38" s="42">
        <f t="shared" si="14"/>
        <v>-0.17661218750000007</v>
      </c>
      <c r="CE38" s="40">
        <f t="shared" si="15"/>
        <v>-0.21627424890716568</v>
      </c>
      <c r="CF38" s="42">
        <f t="shared" si="16"/>
        <v>0.66307531249999996</v>
      </c>
      <c r="CG38" s="42">
        <v>0.84</v>
      </c>
      <c r="CH38" s="42">
        <f t="shared" si="17"/>
        <v>0.17692468750000001</v>
      </c>
      <c r="CI38" s="40">
        <f t="shared" si="18"/>
        <v>0.2668244227536371</v>
      </c>
    </row>
    <row r="39" spans="1:87" x14ac:dyDescent="0.2">
      <c r="A39" s="37" t="s">
        <v>122</v>
      </c>
      <c r="B39" s="37">
        <v>32</v>
      </c>
      <c r="D39" s="39">
        <v>0</v>
      </c>
      <c r="E39" s="39">
        <v>169.19</v>
      </c>
      <c r="F39" s="39">
        <v>586.46</v>
      </c>
      <c r="G39" s="39">
        <v>0</v>
      </c>
      <c r="H39" s="39">
        <v>0</v>
      </c>
      <c r="I39" s="39">
        <v>0</v>
      </c>
      <c r="J39" s="39">
        <v>0</v>
      </c>
      <c r="K39" s="39">
        <v>104.35</v>
      </c>
      <c r="L39" s="39">
        <v>0</v>
      </c>
      <c r="M39" s="39">
        <v>0</v>
      </c>
      <c r="N39" s="39">
        <v>0</v>
      </c>
      <c r="O39" s="39">
        <f t="shared" si="0"/>
        <v>860.00000000000011</v>
      </c>
      <c r="Q39" s="37" t="s">
        <v>122</v>
      </c>
      <c r="R39" s="37">
        <v>32</v>
      </c>
      <c r="T39" s="39">
        <v>412.00909999999999</v>
      </c>
      <c r="U39" s="39">
        <v>447.99090000000001</v>
      </c>
      <c r="V39" s="39">
        <v>0</v>
      </c>
      <c r="W39" s="40">
        <f t="shared" si="22"/>
        <v>0.47908034883720924</v>
      </c>
      <c r="X39" s="40">
        <f t="shared" si="23"/>
        <v>0.5209196511627906</v>
      </c>
      <c r="Y39" s="40">
        <f t="shared" si="24"/>
        <v>0</v>
      </c>
      <c r="AA39" s="37" t="s">
        <v>122</v>
      </c>
      <c r="AB39" s="37">
        <f t="shared" si="19"/>
        <v>32</v>
      </c>
      <c r="AD39" s="39">
        <f t="shared" si="4"/>
        <v>860.00000000000011</v>
      </c>
      <c r="AE39" s="37">
        <v>14</v>
      </c>
      <c r="AF39" s="39">
        <v>116.38</v>
      </c>
      <c r="AG39" s="41">
        <f t="shared" si="25"/>
        <v>0.13532558139534881</v>
      </c>
      <c r="AH39" s="39">
        <f t="shared" si="26"/>
        <v>55.755370997674412</v>
      </c>
      <c r="AI39" s="39">
        <f t="shared" si="27"/>
        <v>60.62462900232557</v>
      </c>
      <c r="AJ39" s="37">
        <v>19</v>
      </c>
      <c r="AK39" s="39">
        <v>743.62</v>
      </c>
      <c r="AL39" s="41">
        <f>SUM(AK39/AD39)</f>
        <v>0.86467441860465111</v>
      </c>
      <c r="AM39" s="39">
        <f>SUM(AK39*W39)</f>
        <v>356.25372900232554</v>
      </c>
      <c r="AN39" s="39">
        <f>SUM(AK39*X39)</f>
        <v>387.36627099767435</v>
      </c>
      <c r="AP39" s="39"/>
      <c r="AQ39" s="41"/>
      <c r="AR39" s="39"/>
      <c r="AS39" s="39"/>
      <c r="AU39" s="39"/>
      <c r="AV39" s="40"/>
      <c r="AW39" s="39"/>
      <c r="AX39" s="39"/>
      <c r="AZ39" s="37" t="s">
        <v>122</v>
      </c>
      <c r="BA39" s="37">
        <f t="shared" si="20"/>
        <v>32</v>
      </c>
      <c r="BC39" s="42">
        <f t="shared" si="8"/>
        <v>1.3437500000000002</v>
      </c>
      <c r="BD39" s="37">
        <v>14</v>
      </c>
      <c r="BE39" s="42">
        <f t="shared" si="9"/>
        <v>0.18184375</v>
      </c>
      <c r="BF39" s="41">
        <f t="shared" si="28"/>
        <v>0.13532558139534881</v>
      </c>
      <c r="BG39" s="42">
        <f t="shared" si="29"/>
        <v>8.7117767183866268E-2</v>
      </c>
      <c r="BH39" s="42">
        <f t="shared" si="30"/>
        <v>9.4725982816133703E-2</v>
      </c>
      <c r="BI39" s="37">
        <v>19</v>
      </c>
      <c r="BJ39" s="42">
        <f>SUM(AK39/640)</f>
        <v>1.1619062499999999</v>
      </c>
      <c r="BK39" s="41">
        <f>SUM(BJ39/BC39)</f>
        <v>0.864674418604651</v>
      </c>
      <c r="BL39" s="42">
        <f>SUM(BJ39*W39)</f>
        <v>0.55664645156613357</v>
      </c>
      <c r="BM39" s="42">
        <f>SUM(BJ39*X39)</f>
        <v>0.60525979843386613</v>
      </c>
      <c r="BO39" s="42"/>
      <c r="BP39" s="41"/>
      <c r="BQ39" s="42"/>
      <c r="BR39" s="42"/>
      <c r="BT39" s="42"/>
      <c r="BU39" s="40"/>
      <c r="BV39" s="42"/>
      <c r="BW39" s="42"/>
      <c r="BY39" s="37" t="s">
        <v>122</v>
      </c>
      <c r="BZ39" s="37">
        <f t="shared" si="21"/>
        <v>32</v>
      </c>
      <c r="CB39" s="42">
        <f t="shared" si="31"/>
        <v>0.64376421874999989</v>
      </c>
      <c r="CC39" s="42">
        <v>0.57999999999999996</v>
      </c>
      <c r="CD39" s="42">
        <f t="shared" si="14"/>
        <v>-6.3764218749999935E-2</v>
      </c>
      <c r="CE39" s="40">
        <f t="shared" si="15"/>
        <v>-9.9049025858894774E-2</v>
      </c>
      <c r="CF39" s="42">
        <f t="shared" si="16"/>
        <v>0.69998578124999988</v>
      </c>
      <c r="CG39" s="42">
        <v>0.76</v>
      </c>
      <c r="CH39" s="42">
        <f t="shared" si="17"/>
        <v>6.0014218750000126E-2</v>
      </c>
      <c r="CI39" s="40">
        <f t="shared" si="18"/>
        <v>8.5736339733686745E-2</v>
      </c>
    </row>
    <row r="40" spans="1:87" x14ac:dyDescent="0.2">
      <c r="A40" s="37" t="s">
        <v>122</v>
      </c>
      <c r="B40" s="37">
        <v>33</v>
      </c>
      <c r="D40" s="39">
        <v>0</v>
      </c>
      <c r="E40" s="39">
        <v>0</v>
      </c>
      <c r="F40" s="39">
        <v>35.46</v>
      </c>
      <c r="G40" s="39">
        <v>0</v>
      </c>
      <c r="H40" s="39">
        <v>0</v>
      </c>
      <c r="I40" s="39">
        <v>0</v>
      </c>
      <c r="J40" s="39">
        <v>0</v>
      </c>
      <c r="K40" s="39">
        <v>76.540000000000006</v>
      </c>
      <c r="L40" s="39">
        <v>0</v>
      </c>
      <c r="M40" s="39">
        <v>0</v>
      </c>
      <c r="N40" s="39">
        <v>0</v>
      </c>
      <c r="O40" s="39">
        <f t="shared" si="0"/>
        <v>112</v>
      </c>
      <c r="Q40" s="37" t="s">
        <v>122</v>
      </c>
      <c r="R40" s="37">
        <v>33</v>
      </c>
      <c r="T40" s="39">
        <v>74.966399999999993</v>
      </c>
      <c r="U40" s="39">
        <v>37.0336</v>
      </c>
      <c r="V40" s="39">
        <v>0</v>
      </c>
      <c r="W40" s="40">
        <f t="shared" si="22"/>
        <v>0.66934285714285713</v>
      </c>
      <c r="X40" s="40">
        <f t="shared" si="23"/>
        <v>0.33065714285714287</v>
      </c>
      <c r="Y40" s="40">
        <f t="shared" si="24"/>
        <v>0</v>
      </c>
      <c r="AA40" s="37" t="s">
        <v>122</v>
      </c>
      <c r="AB40" s="37">
        <v>33</v>
      </c>
      <c r="AD40" s="39">
        <f t="shared" si="4"/>
        <v>112</v>
      </c>
      <c r="AE40" s="37">
        <v>14</v>
      </c>
      <c r="AF40" s="39">
        <v>112</v>
      </c>
      <c r="AG40" s="41">
        <f t="shared" si="25"/>
        <v>1</v>
      </c>
      <c r="AH40" s="39">
        <f t="shared" si="26"/>
        <v>74.966399999999993</v>
      </c>
      <c r="AI40" s="39">
        <f t="shared" si="27"/>
        <v>37.0336</v>
      </c>
      <c r="AK40" s="39"/>
      <c r="AL40" s="41"/>
      <c r="AM40" s="39" t="s">
        <v>421</v>
      </c>
      <c r="AN40" s="39" t="s">
        <v>421</v>
      </c>
      <c r="AP40" s="39"/>
      <c r="AQ40" s="41"/>
      <c r="AR40" s="39"/>
      <c r="AS40" s="39"/>
      <c r="AU40" s="39"/>
      <c r="AV40" s="40"/>
      <c r="AW40" s="39"/>
      <c r="AX40" s="39"/>
      <c r="AZ40" s="37" t="s">
        <v>122</v>
      </c>
      <c r="BA40" s="37">
        <v>33</v>
      </c>
      <c r="BC40" s="42">
        <f t="shared" si="8"/>
        <v>0.17499999999999999</v>
      </c>
      <c r="BD40" s="37">
        <v>14</v>
      </c>
      <c r="BE40" s="42">
        <f t="shared" si="9"/>
        <v>0.17499999999999999</v>
      </c>
      <c r="BF40" s="41">
        <f t="shared" si="28"/>
        <v>1</v>
      </c>
      <c r="BG40" s="42">
        <f t="shared" si="29"/>
        <v>0.11713499999999999</v>
      </c>
      <c r="BH40" s="42">
        <f t="shared" si="30"/>
        <v>5.7865E-2</v>
      </c>
      <c r="BJ40" s="42"/>
      <c r="BK40" s="41"/>
      <c r="BL40" s="42"/>
      <c r="BM40" s="42"/>
      <c r="BO40" s="42"/>
      <c r="BP40" s="41"/>
      <c r="BQ40" s="42"/>
      <c r="BR40" s="42"/>
      <c r="BT40" s="42"/>
      <c r="BU40" s="40"/>
      <c r="BV40" s="42"/>
      <c r="BW40" s="42"/>
      <c r="BY40" s="37" t="s">
        <v>122</v>
      </c>
      <c r="BZ40" s="37">
        <v>33</v>
      </c>
      <c r="CB40" s="42">
        <f t="shared" si="31"/>
        <v>0.11713499999999999</v>
      </c>
      <c r="CC40" s="42">
        <v>7.0000000000000007E-2</v>
      </c>
      <c r="CD40" s="42">
        <f t="shared" si="14"/>
        <v>-4.7134999999999982E-2</v>
      </c>
      <c r="CE40" s="40">
        <f t="shared" si="15"/>
        <v>-0.40239894139241034</v>
      </c>
      <c r="CF40" s="42">
        <f t="shared" si="16"/>
        <v>5.7865E-2</v>
      </c>
      <c r="CG40" s="42">
        <v>0.11</v>
      </c>
      <c r="CH40" s="42">
        <f t="shared" si="17"/>
        <v>5.2135000000000001E-2</v>
      </c>
      <c r="CI40" s="40">
        <f t="shared" si="18"/>
        <v>0.90097641061090472</v>
      </c>
    </row>
    <row r="41" spans="1:87" x14ac:dyDescent="0.2">
      <c r="A41" s="37" t="s">
        <v>122</v>
      </c>
      <c r="B41" s="37">
        <v>34</v>
      </c>
      <c r="C41" s="37" t="s">
        <v>446</v>
      </c>
      <c r="D41" s="39">
        <v>0</v>
      </c>
      <c r="E41" s="39">
        <v>22.72</v>
      </c>
      <c r="F41" s="39">
        <v>1042.1500000000001</v>
      </c>
      <c r="G41" s="39">
        <v>0</v>
      </c>
      <c r="H41" s="39">
        <v>0</v>
      </c>
      <c r="I41" s="39">
        <v>0</v>
      </c>
      <c r="J41" s="39">
        <v>12.68</v>
      </c>
      <c r="K41" s="39">
        <v>475.84</v>
      </c>
      <c r="L41" s="39">
        <v>0</v>
      </c>
      <c r="M41" s="39">
        <v>5.53</v>
      </c>
      <c r="N41" s="39">
        <v>31.08</v>
      </c>
      <c r="O41" s="39">
        <f t="shared" si="0"/>
        <v>1590</v>
      </c>
      <c r="Q41" s="37" t="s">
        <v>122</v>
      </c>
      <c r="R41" s="37">
        <v>34</v>
      </c>
      <c r="S41" s="37" t="s">
        <v>446</v>
      </c>
      <c r="T41" s="39">
        <v>973.6268</v>
      </c>
      <c r="U41" s="39">
        <v>616.3732</v>
      </c>
      <c r="V41" s="39">
        <v>0</v>
      </c>
      <c r="W41" s="40">
        <f t="shared" si="22"/>
        <v>0.61234389937106914</v>
      </c>
      <c r="X41" s="40">
        <f t="shared" si="23"/>
        <v>0.3876561006289308</v>
      </c>
      <c r="Y41" s="40">
        <f t="shared" si="24"/>
        <v>0</v>
      </c>
      <c r="AA41" s="37" t="s">
        <v>122</v>
      </c>
      <c r="AB41" s="37">
        <v>34</v>
      </c>
      <c r="AC41" s="38" t="s">
        <v>446</v>
      </c>
      <c r="AD41" s="39">
        <f t="shared" si="4"/>
        <v>1590</v>
      </c>
      <c r="AE41" s="37">
        <v>14</v>
      </c>
      <c r="AF41" s="39">
        <v>1281.49</v>
      </c>
      <c r="AG41" s="41">
        <f t="shared" si="25"/>
        <v>0.80596855345911955</v>
      </c>
      <c r="AH41" s="39">
        <f t="shared" si="26"/>
        <v>784.71258360503145</v>
      </c>
      <c r="AI41" s="39">
        <f t="shared" si="27"/>
        <v>496.77741639496855</v>
      </c>
      <c r="AJ41" s="37">
        <v>19</v>
      </c>
      <c r="AK41" s="39">
        <v>308.51</v>
      </c>
      <c r="AL41" s="41">
        <f>SUM(AK41/AD41)</f>
        <v>0.1940314465408805</v>
      </c>
      <c r="AM41" s="39">
        <f>SUM(AK41*W41)</f>
        <v>188.91421639496855</v>
      </c>
      <c r="AN41" s="39">
        <f>SUM(AK41*X41)</f>
        <v>119.59578360503144</v>
      </c>
      <c r="AP41" s="39"/>
      <c r="AQ41" s="41"/>
      <c r="AR41" s="39"/>
      <c r="AS41" s="39"/>
      <c r="AU41" s="39"/>
      <c r="AV41" s="40"/>
      <c r="AW41" s="39"/>
      <c r="AX41" s="39"/>
      <c r="AZ41" s="37" t="s">
        <v>122</v>
      </c>
      <c r="BA41" s="37">
        <v>34</v>
      </c>
      <c r="BB41" s="38" t="s">
        <v>446</v>
      </c>
      <c r="BC41" s="42">
        <f t="shared" si="8"/>
        <v>2.484375</v>
      </c>
      <c r="BD41" s="37">
        <v>14</v>
      </c>
      <c r="BE41" s="42">
        <f t="shared" si="9"/>
        <v>2.002328125</v>
      </c>
      <c r="BF41" s="41">
        <f t="shared" si="28"/>
        <v>0.80596855345911955</v>
      </c>
      <c r="BG41" s="42">
        <f t="shared" si="29"/>
        <v>1.2261134118828616</v>
      </c>
      <c r="BH41" s="42">
        <f t="shared" si="30"/>
        <v>0.7762147131171383</v>
      </c>
      <c r="BI41" s="37">
        <v>19</v>
      </c>
      <c r="BJ41" s="42">
        <f>SUM(AK41/640)</f>
        <v>0.48204687499999999</v>
      </c>
      <c r="BK41" s="41">
        <f>SUM(BJ41/BC41)</f>
        <v>0.1940314465408805</v>
      </c>
      <c r="BL41" s="42">
        <f>SUM(BJ41*W41)</f>
        <v>0.29517846311713836</v>
      </c>
      <c r="BM41" s="42">
        <f>SUM(BJ41*X41)</f>
        <v>0.18686841188286163</v>
      </c>
      <c r="BO41" s="42"/>
      <c r="BP41" s="41"/>
      <c r="BQ41" s="42"/>
      <c r="BR41" s="42"/>
      <c r="BT41" s="42"/>
      <c r="BU41" s="40"/>
      <c r="BV41" s="42"/>
      <c r="BW41" s="42"/>
      <c r="BY41" s="37" t="s">
        <v>122</v>
      </c>
      <c r="BZ41" s="37">
        <v>34</v>
      </c>
      <c r="CA41" s="38" t="s">
        <v>446</v>
      </c>
      <c r="CB41" s="42">
        <f t="shared" si="31"/>
        <v>1.521291875</v>
      </c>
      <c r="CC41" s="42">
        <v>1.36</v>
      </c>
      <c r="CD41" s="42">
        <f t="shared" si="14"/>
        <v>-0.16129187499999986</v>
      </c>
      <c r="CE41" s="40">
        <f t="shared" si="15"/>
        <v>-0.10602296485676023</v>
      </c>
      <c r="CF41" s="42">
        <f t="shared" si="16"/>
        <v>0.96308312499999993</v>
      </c>
      <c r="CG41" s="42">
        <v>1.1200000000000001</v>
      </c>
      <c r="CH41" s="42">
        <f t="shared" si="17"/>
        <v>0.15691687500000018</v>
      </c>
      <c r="CI41" s="40">
        <f t="shared" si="18"/>
        <v>0.16293180819672257</v>
      </c>
    </row>
    <row r="42" spans="1:87" x14ac:dyDescent="0.2">
      <c r="A42" s="37" t="s">
        <v>122</v>
      </c>
      <c r="B42" s="37">
        <v>34</v>
      </c>
      <c r="C42" s="37" t="s">
        <v>447</v>
      </c>
      <c r="D42" s="39">
        <v>0</v>
      </c>
      <c r="E42" s="39">
        <v>0</v>
      </c>
      <c r="F42" s="39">
        <v>74.41</v>
      </c>
      <c r="G42" s="39">
        <v>0</v>
      </c>
      <c r="H42" s="39">
        <v>0</v>
      </c>
      <c r="I42" s="39">
        <v>0</v>
      </c>
      <c r="J42" s="39">
        <v>0</v>
      </c>
      <c r="K42" s="39">
        <v>25.59</v>
      </c>
      <c r="L42" s="39">
        <v>0</v>
      </c>
      <c r="M42" s="39">
        <v>0</v>
      </c>
      <c r="N42" s="39">
        <v>0</v>
      </c>
      <c r="O42" s="39">
        <f t="shared" si="0"/>
        <v>100</v>
      </c>
      <c r="Q42" s="37" t="s">
        <v>122</v>
      </c>
      <c r="R42" s="37">
        <v>34</v>
      </c>
      <c r="S42" s="37" t="s">
        <v>447</v>
      </c>
      <c r="T42" s="39">
        <v>60.0944</v>
      </c>
      <c r="U42" s="39">
        <v>39.9056</v>
      </c>
      <c r="V42" s="39">
        <v>0</v>
      </c>
      <c r="W42" s="40">
        <f t="shared" si="22"/>
        <v>0.60094400000000003</v>
      </c>
      <c r="X42" s="40">
        <f t="shared" si="23"/>
        <v>0.39905600000000002</v>
      </c>
      <c r="Y42" s="40">
        <f t="shared" si="24"/>
        <v>0</v>
      </c>
      <c r="AA42" s="37" t="s">
        <v>122</v>
      </c>
      <c r="AB42" s="37">
        <v>34</v>
      </c>
      <c r="AC42" s="38" t="s">
        <v>447</v>
      </c>
      <c r="AD42" s="39">
        <f t="shared" si="4"/>
        <v>100</v>
      </c>
      <c r="AE42" s="37">
        <v>14</v>
      </c>
      <c r="AF42" s="39">
        <v>100</v>
      </c>
      <c r="AG42" s="41">
        <f t="shared" si="25"/>
        <v>1</v>
      </c>
      <c r="AH42" s="39">
        <f t="shared" si="26"/>
        <v>60.0944</v>
      </c>
      <c r="AI42" s="39">
        <f t="shared" si="27"/>
        <v>39.9056</v>
      </c>
      <c r="AK42" s="39"/>
      <c r="AL42" s="41"/>
      <c r="AM42" s="39"/>
      <c r="AN42" s="39"/>
      <c r="AP42" s="39"/>
      <c r="AQ42" s="41"/>
      <c r="AR42" s="39"/>
      <c r="AS42" s="39"/>
      <c r="AU42" s="39"/>
      <c r="AV42" s="40"/>
      <c r="AW42" s="39"/>
      <c r="AX42" s="39"/>
      <c r="AZ42" s="37" t="s">
        <v>122</v>
      </c>
      <c r="BA42" s="37">
        <v>34</v>
      </c>
      <c r="BB42" s="38" t="s">
        <v>447</v>
      </c>
      <c r="BC42" s="42">
        <f t="shared" si="8"/>
        <v>0.15625</v>
      </c>
      <c r="BD42" s="37">
        <v>14</v>
      </c>
      <c r="BE42" s="42">
        <f t="shared" si="9"/>
        <v>0.15625</v>
      </c>
      <c r="BF42" s="41">
        <f t="shared" si="28"/>
        <v>1</v>
      </c>
      <c r="BG42" s="42">
        <f t="shared" si="29"/>
        <v>9.3897500000000009E-2</v>
      </c>
      <c r="BH42" s="42">
        <f t="shared" si="30"/>
        <v>6.2352500000000005E-2</v>
      </c>
      <c r="BJ42" s="42"/>
      <c r="BK42" s="41"/>
      <c r="BL42" s="42"/>
      <c r="BM42" s="42"/>
      <c r="BO42" s="42"/>
      <c r="BP42" s="41"/>
      <c r="BQ42" s="42"/>
      <c r="BR42" s="42"/>
      <c r="BT42" s="42"/>
      <c r="BU42" s="40"/>
      <c r="BV42" s="42"/>
      <c r="BW42" s="42"/>
      <c r="BY42" s="37" t="s">
        <v>122</v>
      </c>
      <c r="BZ42" s="37">
        <v>34</v>
      </c>
      <c r="CA42" s="38" t="s">
        <v>447</v>
      </c>
      <c r="CB42" s="42">
        <f t="shared" si="31"/>
        <v>9.3897500000000009E-2</v>
      </c>
      <c r="CC42" s="42">
        <v>0.1</v>
      </c>
      <c r="CD42" s="42">
        <f t="shared" si="14"/>
        <v>6.1024999999999968E-3</v>
      </c>
      <c r="CE42" s="40">
        <f t="shared" si="15"/>
        <v>6.4991080699699097E-2</v>
      </c>
      <c r="CF42" s="42">
        <f t="shared" si="16"/>
        <v>6.2352500000000005E-2</v>
      </c>
      <c r="CG42" s="42">
        <v>0.06</v>
      </c>
      <c r="CH42" s="42">
        <f t="shared" si="17"/>
        <v>-2.3525000000000074E-3</v>
      </c>
      <c r="CI42" s="40">
        <f t="shared" si="18"/>
        <v>-3.7729040535664282E-2</v>
      </c>
    </row>
    <row r="43" spans="1:87" x14ac:dyDescent="0.2">
      <c r="A43" s="37" t="s">
        <v>122</v>
      </c>
      <c r="B43" s="37">
        <v>36</v>
      </c>
      <c r="D43" s="39">
        <v>0</v>
      </c>
      <c r="E43" s="39">
        <v>0</v>
      </c>
      <c r="F43" s="39">
        <v>105.25</v>
      </c>
      <c r="G43" s="39">
        <v>5.42</v>
      </c>
      <c r="H43" s="39">
        <v>0</v>
      </c>
      <c r="I43" s="39">
        <v>0</v>
      </c>
      <c r="J43" s="39">
        <v>1.17</v>
      </c>
      <c r="K43" s="39">
        <v>29.16</v>
      </c>
      <c r="L43" s="39">
        <v>0</v>
      </c>
      <c r="M43" s="39">
        <v>0</v>
      </c>
      <c r="N43" s="39">
        <v>0</v>
      </c>
      <c r="O43" s="39">
        <f t="shared" si="0"/>
        <v>141</v>
      </c>
      <c r="Q43" s="37" t="s">
        <v>122</v>
      </c>
      <c r="R43" s="37">
        <v>36</v>
      </c>
      <c r="T43" s="39">
        <v>83.097700000000003</v>
      </c>
      <c r="U43" s="39">
        <v>57.902299999999997</v>
      </c>
      <c r="V43" s="39">
        <v>0</v>
      </c>
      <c r="W43" s="40">
        <f t="shared" si="22"/>
        <v>0.58934539007092202</v>
      </c>
      <c r="X43" s="40">
        <f t="shared" si="23"/>
        <v>0.41065460992907798</v>
      </c>
      <c r="Y43" s="40">
        <f t="shared" si="24"/>
        <v>0</v>
      </c>
      <c r="AA43" s="37" t="s">
        <v>122</v>
      </c>
      <c r="AB43" s="37">
        <v>36</v>
      </c>
      <c r="AD43" s="39">
        <f t="shared" si="4"/>
        <v>141</v>
      </c>
      <c r="AE43" s="37">
        <v>14</v>
      </c>
      <c r="AF43" s="39">
        <v>141</v>
      </c>
      <c r="AG43" s="41">
        <f t="shared" si="25"/>
        <v>1</v>
      </c>
      <c r="AH43" s="39">
        <f t="shared" si="26"/>
        <v>83.097700000000003</v>
      </c>
      <c r="AI43" s="39">
        <f t="shared" si="27"/>
        <v>57.902299999999997</v>
      </c>
      <c r="AK43" s="39"/>
      <c r="AL43" s="41"/>
      <c r="AM43" s="39"/>
      <c r="AN43" s="39"/>
      <c r="AP43" s="39"/>
      <c r="AQ43" s="41"/>
      <c r="AR43" s="39"/>
      <c r="AS43" s="39"/>
      <c r="AU43" s="39"/>
      <c r="AV43" s="40"/>
      <c r="AW43" s="39"/>
      <c r="AX43" s="39"/>
      <c r="AZ43" s="37" t="s">
        <v>122</v>
      </c>
      <c r="BA43" s="37">
        <v>36</v>
      </c>
      <c r="BC43" s="42">
        <f t="shared" si="8"/>
        <v>0.22031249999999999</v>
      </c>
      <c r="BD43" s="37">
        <v>14</v>
      </c>
      <c r="BE43" s="42">
        <f t="shared" si="9"/>
        <v>0.22031249999999999</v>
      </c>
      <c r="BF43" s="41">
        <f t="shared" si="28"/>
        <v>1</v>
      </c>
      <c r="BG43" s="42">
        <f t="shared" si="29"/>
        <v>0.12984015625000001</v>
      </c>
      <c r="BH43" s="42">
        <f t="shared" si="30"/>
        <v>9.0472343749999989E-2</v>
      </c>
      <c r="BJ43" s="42"/>
      <c r="BK43" s="41"/>
      <c r="BL43" s="42"/>
      <c r="BM43" s="42"/>
      <c r="BO43" s="42"/>
      <c r="BP43" s="41"/>
      <c r="BQ43" s="42"/>
      <c r="BR43" s="42"/>
      <c r="BT43" s="42"/>
      <c r="BU43" s="40"/>
      <c r="BV43" s="42"/>
      <c r="BW43" s="42"/>
      <c r="BY43" s="37" t="s">
        <v>122</v>
      </c>
      <c r="BZ43" s="37">
        <v>36</v>
      </c>
      <c r="CB43" s="42">
        <f t="shared" si="31"/>
        <v>0.12984015625000001</v>
      </c>
      <c r="CC43" s="42">
        <v>0.1</v>
      </c>
      <c r="CD43" s="42">
        <f t="shared" si="14"/>
        <v>-2.9840156249999999E-2</v>
      </c>
      <c r="CE43" s="40">
        <f t="shared" si="15"/>
        <v>-0.2298222453810394</v>
      </c>
      <c r="CF43" s="42">
        <f t="shared" si="16"/>
        <v>9.0472343749999989E-2</v>
      </c>
      <c r="CG43" s="42">
        <v>0.12</v>
      </c>
      <c r="CH43" s="42">
        <f t="shared" si="17"/>
        <v>2.9527656250000006E-2</v>
      </c>
      <c r="CI43" s="40">
        <f t="shared" si="18"/>
        <v>0.32637218210675578</v>
      </c>
    </row>
    <row r="44" spans="1:87" x14ac:dyDescent="0.2">
      <c r="A44" s="37" t="s">
        <v>122</v>
      </c>
      <c r="B44" s="37">
        <v>38</v>
      </c>
      <c r="D44" s="39">
        <v>0</v>
      </c>
      <c r="E44" s="39">
        <v>426.89</v>
      </c>
      <c r="F44" s="39">
        <v>0</v>
      </c>
      <c r="G44" s="39">
        <v>0</v>
      </c>
      <c r="H44" s="39">
        <v>0</v>
      </c>
      <c r="I44" s="39">
        <v>0</v>
      </c>
      <c r="J44" s="39">
        <v>24.71</v>
      </c>
      <c r="K44" s="39">
        <v>454.84</v>
      </c>
      <c r="L44" s="39">
        <v>43.56</v>
      </c>
      <c r="M44" s="39">
        <v>0</v>
      </c>
      <c r="N44" s="39">
        <v>0</v>
      </c>
      <c r="O44" s="39">
        <f t="shared" si="0"/>
        <v>950</v>
      </c>
      <c r="Q44" s="37" t="s">
        <v>122</v>
      </c>
      <c r="R44" s="37">
        <v>38</v>
      </c>
      <c r="T44" s="39">
        <v>391.61279999999999</v>
      </c>
      <c r="U44" s="39">
        <v>558.38720000000001</v>
      </c>
      <c r="V44" s="39">
        <v>0</v>
      </c>
      <c r="W44" s="40">
        <f t="shared" si="22"/>
        <v>0.41222399999999998</v>
      </c>
      <c r="X44" s="40">
        <f t="shared" si="23"/>
        <v>0.58777599999999997</v>
      </c>
      <c r="Y44" s="40">
        <f t="shared" si="24"/>
        <v>0</v>
      </c>
      <c r="AA44" s="37" t="s">
        <v>122</v>
      </c>
      <c r="AB44" s="37">
        <v>38</v>
      </c>
      <c r="AD44" s="39">
        <f t="shared" si="4"/>
        <v>950</v>
      </c>
      <c r="AE44" s="37">
        <v>19</v>
      </c>
      <c r="AF44" s="39">
        <v>950</v>
      </c>
      <c r="AG44" s="41">
        <f t="shared" si="25"/>
        <v>1</v>
      </c>
      <c r="AH44" s="39">
        <f t="shared" si="26"/>
        <v>391.61279999999999</v>
      </c>
      <c r="AI44" s="39">
        <f t="shared" si="27"/>
        <v>558.38720000000001</v>
      </c>
      <c r="AK44" s="39"/>
      <c r="AL44" s="41"/>
      <c r="AM44" s="39"/>
      <c r="AN44" s="39"/>
      <c r="AP44" s="39"/>
      <c r="AQ44" s="41"/>
      <c r="AR44" s="39"/>
      <c r="AS44" s="39"/>
      <c r="AU44" s="39"/>
      <c r="AV44" s="40"/>
      <c r="AW44" s="39"/>
      <c r="AX44" s="39"/>
      <c r="AZ44" s="37" t="s">
        <v>122</v>
      </c>
      <c r="BA44" s="37">
        <v>38</v>
      </c>
      <c r="BC44" s="42">
        <f t="shared" si="8"/>
        <v>1.484375</v>
      </c>
      <c r="BD44" s="37">
        <v>19</v>
      </c>
      <c r="BE44" s="42">
        <f t="shared" si="9"/>
        <v>1.484375</v>
      </c>
      <c r="BF44" s="41">
        <f t="shared" si="28"/>
        <v>1</v>
      </c>
      <c r="BG44" s="42">
        <f t="shared" si="29"/>
        <v>0.61189499999999997</v>
      </c>
      <c r="BH44" s="42">
        <f t="shared" si="30"/>
        <v>0.87247999999999992</v>
      </c>
      <c r="BJ44" s="42"/>
      <c r="BK44" s="41"/>
      <c r="BL44" s="42"/>
      <c r="BM44" s="42"/>
      <c r="BO44" s="42"/>
      <c r="BP44" s="41"/>
      <c r="BQ44" s="42"/>
      <c r="BR44" s="42"/>
      <c r="BT44" s="42"/>
      <c r="BU44" s="40"/>
      <c r="BV44" s="42"/>
      <c r="BW44" s="42"/>
      <c r="BY44" s="37" t="s">
        <v>122</v>
      </c>
      <c r="BZ44" s="37">
        <v>38</v>
      </c>
      <c r="CB44" s="42">
        <f t="shared" si="31"/>
        <v>0.61189499999999997</v>
      </c>
      <c r="CC44" s="42">
        <v>0.56000000000000005</v>
      </c>
      <c r="CD44" s="42">
        <f t="shared" si="14"/>
        <v>-5.1894999999999913E-2</v>
      </c>
      <c r="CE44" s="40">
        <f t="shared" si="15"/>
        <v>-8.4810302421166897E-2</v>
      </c>
      <c r="CF44" s="42">
        <f t="shared" si="16"/>
        <v>0.87247999999999992</v>
      </c>
      <c r="CG44" s="42">
        <v>0.92</v>
      </c>
      <c r="CH44" s="42">
        <f t="shared" si="17"/>
        <v>4.7520000000000118E-2</v>
      </c>
      <c r="CI44" s="40">
        <f t="shared" si="18"/>
        <v>5.4465431872363974E-2</v>
      </c>
    </row>
    <row r="45" spans="1:87" x14ac:dyDescent="0.2">
      <c r="A45" s="37" t="s">
        <v>122</v>
      </c>
      <c r="B45" s="37">
        <v>39</v>
      </c>
      <c r="D45" s="39">
        <v>0</v>
      </c>
      <c r="E45" s="39">
        <v>158.83000000000001</v>
      </c>
      <c r="F45" s="39">
        <v>205.29</v>
      </c>
      <c r="G45" s="39">
        <v>111.62</v>
      </c>
      <c r="H45" s="39">
        <v>0</v>
      </c>
      <c r="I45" s="39">
        <v>0</v>
      </c>
      <c r="J45" s="39">
        <v>0</v>
      </c>
      <c r="K45" s="39">
        <v>353.59</v>
      </c>
      <c r="L45" s="39">
        <v>15.41</v>
      </c>
      <c r="M45" s="39">
        <v>51.26</v>
      </c>
      <c r="N45" s="39">
        <v>0</v>
      </c>
      <c r="O45" s="39">
        <f t="shared" si="0"/>
        <v>895.99999999999989</v>
      </c>
      <c r="Q45" s="37" t="s">
        <v>122</v>
      </c>
      <c r="R45" s="37">
        <v>39</v>
      </c>
      <c r="T45" s="39">
        <v>470.84969999999998</v>
      </c>
      <c r="U45" s="39">
        <v>425.15030000000002</v>
      </c>
      <c r="V45" s="39">
        <v>0</v>
      </c>
      <c r="W45" s="40">
        <f t="shared" si="22"/>
        <v>0.5255018973214286</v>
      </c>
      <c r="X45" s="40">
        <f t="shared" si="23"/>
        <v>0.47449810267857151</v>
      </c>
      <c r="Y45" s="40">
        <f t="shared" si="24"/>
        <v>0</v>
      </c>
      <c r="AA45" s="37" t="s">
        <v>122</v>
      </c>
      <c r="AB45" s="37">
        <f>AB44+1</f>
        <v>39</v>
      </c>
      <c r="AD45" s="39">
        <f t="shared" si="4"/>
        <v>895.99999999999989</v>
      </c>
      <c r="AE45" s="37">
        <v>18</v>
      </c>
      <c r="AF45" s="39">
        <v>522.65</v>
      </c>
      <c r="AG45" s="41">
        <f t="shared" si="25"/>
        <v>0.58331473214285723</v>
      </c>
      <c r="AH45" s="39">
        <f t="shared" si="26"/>
        <v>274.65356663504463</v>
      </c>
      <c r="AI45" s="39">
        <f t="shared" si="27"/>
        <v>247.99643336495538</v>
      </c>
      <c r="AJ45" s="37">
        <v>22</v>
      </c>
      <c r="AK45" s="39">
        <v>373.35</v>
      </c>
      <c r="AL45" s="41">
        <f>SUM(AK45/AD45)</f>
        <v>0.41668526785714294</v>
      </c>
      <c r="AM45" s="39">
        <f>SUM(AK45*W45)</f>
        <v>196.19613336495539</v>
      </c>
      <c r="AN45" s="39">
        <f>SUM(AK45*X45)</f>
        <v>177.15386663504469</v>
      </c>
      <c r="AP45" s="39"/>
      <c r="AQ45" s="41"/>
      <c r="AR45" s="39"/>
      <c r="AS45" s="39"/>
      <c r="AU45" s="39"/>
      <c r="AV45" s="40"/>
      <c r="AW45" s="39"/>
      <c r="AX45" s="39"/>
      <c r="AZ45" s="37" t="s">
        <v>122</v>
      </c>
      <c r="BA45" s="37">
        <f>BA44+1</f>
        <v>39</v>
      </c>
      <c r="BC45" s="42">
        <f t="shared" si="8"/>
        <v>1.4</v>
      </c>
      <c r="BD45" s="37">
        <v>18</v>
      </c>
      <c r="BE45" s="42">
        <f t="shared" si="9"/>
        <v>0.81664062500000001</v>
      </c>
      <c r="BF45" s="41">
        <f t="shared" si="28"/>
        <v>0.58331473214285723</v>
      </c>
      <c r="BG45" s="42">
        <f t="shared" si="29"/>
        <v>0.42914619786725727</v>
      </c>
      <c r="BH45" s="42">
        <f t="shared" si="30"/>
        <v>0.38749442713274279</v>
      </c>
      <c r="BI45" s="37">
        <v>22</v>
      </c>
      <c r="BJ45" s="42">
        <f>SUM(AK45/640)</f>
        <v>0.58335937500000001</v>
      </c>
      <c r="BK45" s="41">
        <f>SUM(BJ45/BC45)</f>
        <v>0.41668526785714288</v>
      </c>
      <c r="BL45" s="42">
        <f>SUM(BJ45*W45)</f>
        <v>0.30655645838274276</v>
      </c>
      <c r="BM45" s="42">
        <f>SUM(BJ45*X45)</f>
        <v>0.27680291661725731</v>
      </c>
      <c r="BO45" s="42"/>
      <c r="BP45" s="41"/>
      <c r="BQ45" s="42"/>
      <c r="BR45" s="42"/>
      <c r="BT45" s="42"/>
      <c r="BU45" s="40"/>
      <c r="BV45" s="42"/>
      <c r="BW45" s="42"/>
      <c r="BY45" s="37" t="s">
        <v>122</v>
      </c>
      <c r="BZ45" s="37">
        <f>BZ44+1</f>
        <v>39</v>
      </c>
      <c r="CB45" s="42">
        <f t="shared" si="31"/>
        <v>0.73570265624999998</v>
      </c>
      <c r="CC45" s="42">
        <v>0.32</v>
      </c>
      <c r="CD45" s="42">
        <f t="shared" si="14"/>
        <v>-0.41570265624999997</v>
      </c>
      <c r="CE45" s="40">
        <f t="shared" si="15"/>
        <v>-0.56504166828607938</v>
      </c>
      <c r="CF45" s="42">
        <f t="shared" si="16"/>
        <v>0.66429734375000016</v>
      </c>
      <c r="CG45" s="42">
        <v>1.08</v>
      </c>
      <c r="CH45" s="42">
        <f t="shared" si="17"/>
        <v>0.41570265624999991</v>
      </c>
      <c r="CI45" s="40">
        <f t="shared" si="18"/>
        <v>0.62577798957215813</v>
      </c>
    </row>
    <row r="46" spans="1:87" x14ac:dyDescent="0.2">
      <c r="A46" s="37" t="s">
        <v>122</v>
      </c>
      <c r="B46" s="37">
        <v>40</v>
      </c>
      <c r="D46" s="39">
        <v>0</v>
      </c>
      <c r="E46" s="39">
        <v>101.91</v>
      </c>
      <c r="F46" s="39">
        <v>815.87</v>
      </c>
      <c r="G46" s="39">
        <v>0</v>
      </c>
      <c r="H46" s="39">
        <v>7.63</v>
      </c>
      <c r="I46" s="39">
        <v>0</v>
      </c>
      <c r="J46" s="39">
        <v>49.8</v>
      </c>
      <c r="K46" s="39">
        <v>231.79</v>
      </c>
      <c r="L46" s="39">
        <v>0</v>
      </c>
      <c r="M46" s="39">
        <v>0</v>
      </c>
      <c r="N46" s="39">
        <v>0</v>
      </c>
      <c r="O46" s="39">
        <f t="shared" si="0"/>
        <v>1207</v>
      </c>
      <c r="Q46" s="37" t="s">
        <v>122</v>
      </c>
      <c r="R46" s="37">
        <v>40</v>
      </c>
      <c r="T46" s="39">
        <v>672.65120000000002</v>
      </c>
      <c r="U46" s="39">
        <v>534.34879999999998</v>
      </c>
      <c r="V46" s="39">
        <v>0</v>
      </c>
      <c r="W46" s="40">
        <f t="shared" si="22"/>
        <v>0.55729179784589888</v>
      </c>
      <c r="X46" s="40">
        <f t="shared" si="23"/>
        <v>0.44270820215410106</v>
      </c>
      <c r="Y46" s="40">
        <f t="shared" si="24"/>
        <v>0</v>
      </c>
      <c r="AA46" s="37" t="s">
        <v>122</v>
      </c>
      <c r="AB46" s="37">
        <f>AB45+1</f>
        <v>40</v>
      </c>
      <c r="AD46" s="39">
        <f t="shared" si="4"/>
        <v>1207</v>
      </c>
      <c r="AE46" s="37">
        <v>22</v>
      </c>
      <c r="AF46" s="39">
        <v>1207</v>
      </c>
      <c r="AG46" s="41">
        <f t="shared" si="25"/>
        <v>1</v>
      </c>
      <c r="AH46" s="39">
        <f t="shared" si="26"/>
        <v>672.6511999999999</v>
      </c>
      <c r="AI46" s="39">
        <f t="shared" si="27"/>
        <v>534.34879999999998</v>
      </c>
      <c r="AK46" s="39"/>
      <c r="AL46" s="41"/>
      <c r="AM46" s="39"/>
      <c r="AN46" s="39"/>
      <c r="AP46" s="39"/>
      <c r="AQ46" s="41"/>
      <c r="AR46" s="39"/>
      <c r="AS46" s="39"/>
      <c r="AU46" s="39"/>
      <c r="AV46" s="40"/>
      <c r="AW46" s="39"/>
      <c r="AX46" s="39"/>
      <c r="AZ46" s="37" t="s">
        <v>122</v>
      </c>
      <c r="BA46" s="37">
        <f>BA45+1</f>
        <v>40</v>
      </c>
      <c r="BC46" s="42">
        <f t="shared" si="8"/>
        <v>1.8859375</v>
      </c>
      <c r="BD46" s="37">
        <v>22</v>
      </c>
      <c r="BE46" s="42">
        <f t="shared" si="9"/>
        <v>1.8859375</v>
      </c>
      <c r="BF46" s="41">
        <f t="shared" si="28"/>
        <v>1</v>
      </c>
      <c r="BG46" s="42">
        <f t="shared" si="29"/>
        <v>1.0510174999999999</v>
      </c>
      <c r="BH46" s="42">
        <f t="shared" si="30"/>
        <v>0.83492</v>
      </c>
      <c r="BJ46" s="42"/>
      <c r="BK46" s="41"/>
      <c r="BL46" s="42"/>
      <c r="BM46" s="42"/>
      <c r="BO46" s="42"/>
      <c r="BP46" s="41"/>
      <c r="BQ46" s="42"/>
      <c r="BR46" s="42"/>
      <c r="BT46" s="42"/>
      <c r="BU46" s="40"/>
      <c r="BV46" s="42"/>
      <c r="BW46" s="42"/>
      <c r="BY46" s="37" t="s">
        <v>122</v>
      </c>
      <c r="BZ46" s="37">
        <f>BZ45+1</f>
        <v>40</v>
      </c>
      <c r="CB46" s="42">
        <f t="shared" si="31"/>
        <v>1.0510174999999999</v>
      </c>
      <c r="CC46" s="42">
        <v>0.95</v>
      </c>
      <c r="CD46" s="42">
        <f t="shared" si="14"/>
        <v>-0.10101749999999998</v>
      </c>
      <c r="CE46" s="40">
        <f t="shared" si="15"/>
        <v>-9.6114003810593054E-2</v>
      </c>
      <c r="CF46" s="42">
        <f t="shared" si="16"/>
        <v>0.83492</v>
      </c>
      <c r="CG46" s="42">
        <v>0.94</v>
      </c>
      <c r="CH46" s="42">
        <f t="shared" si="17"/>
        <v>0.10507999999999995</v>
      </c>
      <c r="CI46" s="40">
        <f t="shared" si="18"/>
        <v>0.12585636947252427</v>
      </c>
    </row>
    <row r="47" spans="1:87" x14ac:dyDescent="0.2">
      <c r="A47" s="37" t="s">
        <v>122</v>
      </c>
      <c r="B47" s="37">
        <v>41</v>
      </c>
      <c r="D47" s="39">
        <v>0</v>
      </c>
      <c r="E47" s="39">
        <v>2.56</v>
      </c>
      <c r="F47" s="39">
        <v>335.77</v>
      </c>
      <c r="G47" s="39">
        <v>0</v>
      </c>
      <c r="H47" s="39">
        <v>0</v>
      </c>
      <c r="I47" s="39">
        <v>0</v>
      </c>
      <c r="J47" s="39">
        <v>88.43</v>
      </c>
      <c r="K47" s="39">
        <v>38.24</v>
      </c>
      <c r="L47" s="39">
        <v>0</v>
      </c>
      <c r="M47" s="39">
        <v>0</v>
      </c>
      <c r="N47" s="39">
        <v>0</v>
      </c>
      <c r="O47" s="39">
        <f t="shared" si="0"/>
        <v>465</v>
      </c>
      <c r="Q47" s="37" t="s">
        <v>122</v>
      </c>
      <c r="R47" s="37">
        <v>41</v>
      </c>
      <c r="T47" s="39">
        <v>290.85750000000002</v>
      </c>
      <c r="U47" s="39">
        <v>174.14250000000001</v>
      </c>
      <c r="V47" s="39">
        <v>0</v>
      </c>
      <c r="W47" s="40">
        <f t="shared" si="22"/>
        <v>0.62550000000000006</v>
      </c>
      <c r="X47" s="40">
        <f t="shared" si="23"/>
        <v>0.3745</v>
      </c>
      <c r="Y47" s="40">
        <f t="shared" si="24"/>
        <v>0</v>
      </c>
      <c r="AA47" s="37" t="s">
        <v>122</v>
      </c>
      <c r="AB47" s="37">
        <f>AB46+1</f>
        <v>41</v>
      </c>
      <c r="AD47" s="39">
        <f t="shared" si="4"/>
        <v>465</v>
      </c>
      <c r="AE47" s="37">
        <v>22</v>
      </c>
      <c r="AF47" s="39">
        <v>465</v>
      </c>
      <c r="AG47" s="41">
        <f t="shared" si="25"/>
        <v>1</v>
      </c>
      <c r="AH47" s="39">
        <f t="shared" si="26"/>
        <v>290.85750000000002</v>
      </c>
      <c r="AI47" s="39">
        <f t="shared" si="27"/>
        <v>174.14250000000001</v>
      </c>
      <c r="AK47" s="39"/>
      <c r="AL47" s="41"/>
      <c r="AM47" s="39"/>
      <c r="AN47" s="39"/>
      <c r="AP47" s="39"/>
      <c r="AQ47" s="41"/>
      <c r="AR47" s="39"/>
      <c r="AS47" s="39"/>
      <c r="AU47" s="39"/>
      <c r="AV47" s="40"/>
      <c r="AW47" s="39"/>
      <c r="AX47" s="39"/>
      <c r="AZ47" s="37" t="s">
        <v>122</v>
      </c>
      <c r="BA47" s="37">
        <f>BA46+1</f>
        <v>41</v>
      </c>
      <c r="BC47" s="42">
        <f t="shared" si="8"/>
        <v>0.7265625</v>
      </c>
      <c r="BD47" s="37">
        <v>22</v>
      </c>
      <c r="BE47" s="42">
        <f t="shared" si="9"/>
        <v>0.7265625</v>
      </c>
      <c r="BF47" s="41">
        <f t="shared" si="28"/>
        <v>1</v>
      </c>
      <c r="BG47" s="42">
        <f t="shared" si="29"/>
        <v>0.45446484375000001</v>
      </c>
      <c r="BH47" s="42">
        <f t="shared" si="30"/>
        <v>0.27209765624999999</v>
      </c>
      <c r="BJ47" s="42"/>
      <c r="BK47" s="41"/>
      <c r="BL47" s="42"/>
      <c r="BM47" s="42"/>
      <c r="BO47" s="42"/>
      <c r="BP47" s="41"/>
      <c r="BQ47" s="42"/>
      <c r="BR47" s="42"/>
      <c r="BT47" s="42"/>
      <c r="BU47" s="40"/>
      <c r="BV47" s="42"/>
      <c r="BW47" s="42"/>
      <c r="BY47" s="37" t="s">
        <v>122</v>
      </c>
      <c r="BZ47" s="37">
        <f>BZ46+1</f>
        <v>41</v>
      </c>
      <c r="CB47" s="42">
        <f t="shared" si="31"/>
        <v>0.45446484375000001</v>
      </c>
      <c r="CC47" s="42">
        <v>0.33</v>
      </c>
      <c r="CD47" s="42">
        <f t="shared" si="14"/>
        <v>-0.12446484375</v>
      </c>
      <c r="CE47" s="40">
        <f t="shared" si="15"/>
        <v>-0.27387122560016502</v>
      </c>
      <c r="CF47" s="42">
        <f t="shared" si="16"/>
        <v>0.27209765624999999</v>
      </c>
      <c r="CG47" s="42">
        <v>0.4</v>
      </c>
      <c r="CH47" s="42">
        <f t="shared" si="17"/>
        <v>0.12790234375000004</v>
      </c>
      <c r="CI47" s="40">
        <f t="shared" si="18"/>
        <v>0.47006043900828359</v>
      </c>
    </row>
    <row r="48" spans="1:87" x14ac:dyDescent="0.2">
      <c r="A48" s="37" t="s">
        <v>122</v>
      </c>
      <c r="B48" s="37">
        <v>42</v>
      </c>
      <c r="C48" s="37" t="s">
        <v>446</v>
      </c>
      <c r="D48" s="39">
        <v>0</v>
      </c>
      <c r="E48" s="39">
        <v>0</v>
      </c>
      <c r="F48" s="39">
        <v>325.64999999999998</v>
      </c>
      <c r="G48" s="39">
        <v>0</v>
      </c>
      <c r="H48" s="39">
        <v>0</v>
      </c>
      <c r="I48" s="39">
        <v>0</v>
      </c>
      <c r="J48" s="39">
        <v>71.03</v>
      </c>
      <c r="K48" s="39">
        <v>283.32</v>
      </c>
      <c r="L48" s="39">
        <v>0</v>
      </c>
      <c r="M48" s="39">
        <v>0</v>
      </c>
      <c r="N48" s="39">
        <v>0</v>
      </c>
      <c r="O48" s="39">
        <f t="shared" si="0"/>
        <v>680</v>
      </c>
      <c r="Q48" s="37" t="s">
        <v>122</v>
      </c>
      <c r="R48" s="37">
        <v>42</v>
      </c>
      <c r="S48" s="37" t="s">
        <v>446</v>
      </c>
      <c r="T48" s="39">
        <v>446.72989999999999</v>
      </c>
      <c r="U48" s="39">
        <v>233.27010000000001</v>
      </c>
      <c r="V48" s="39">
        <v>0</v>
      </c>
      <c r="W48" s="40">
        <f t="shared" si="22"/>
        <v>0.65695573529411766</v>
      </c>
      <c r="X48" s="40">
        <f t="shared" si="23"/>
        <v>0.3430442647058824</v>
      </c>
      <c r="Y48" s="40">
        <f t="shared" si="24"/>
        <v>0</v>
      </c>
      <c r="AA48" s="37" t="s">
        <v>122</v>
      </c>
      <c r="AB48" s="37">
        <v>42</v>
      </c>
      <c r="AC48" s="38" t="s">
        <v>446</v>
      </c>
      <c r="AD48" s="39">
        <f t="shared" si="4"/>
        <v>680</v>
      </c>
      <c r="AE48" s="37">
        <v>22</v>
      </c>
      <c r="AF48" s="39">
        <v>680</v>
      </c>
      <c r="AG48" s="41">
        <f t="shared" si="25"/>
        <v>1</v>
      </c>
      <c r="AH48" s="39">
        <f t="shared" si="26"/>
        <v>446.72989999999999</v>
      </c>
      <c r="AI48" s="39">
        <f t="shared" si="27"/>
        <v>233.27010000000004</v>
      </c>
      <c r="AK48" s="39"/>
      <c r="AL48" s="41"/>
      <c r="AM48" s="39"/>
      <c r="AN48" s="39"/>
      <c r="AP48" s="39"/>
      <c r="AQ48" s="41"/>
      <c r="AR48" s="39"/>
      <c r="AS48" s="39"/>
      <c r="AU48" s="39"/>
      <c r="AV48" s="40"/>
      <c r="AW48" s="39"/>
      <c r="AX48" s="39"/>
      <c r="AZ48" s="37" t="s">
        <v>122</v>
      </c>
      <c r="BA48" s="37">
        <v>42</v>
      </c>
      <c r="BB48" s="38" t="s">
        <v>446</v>
      </c>
      <c r="BC48" s="42">
        <f t="shared" si="8"/>
        <v>1.0625</v>
      </c>
      <c r="BD48" s="37">
        <v>22</v>
      </c>
      <c r="BE48" s="42">
        <f t="shared" si="9"/>
        <v>1.0625</v>
      </c>
      <c r="BF48" s="41">
        <f t="shared" si="28"/>
        <v>1</v>
      </c>
      <c r="BG48" s="42">
        <f t="shared" si="29"/>
        <v>0.69801546874999998</v>
      </c>
      <c r="BH48" s="42">
        <f t="shared" si="30"/>
        <v>0.36448453125000002</v>
      </c>
      <c r="BJ48" s="42"/>
      <c r="BK48" s="41"/>
      <c r="BL48" s="42"/>
      <c r="BM48" s="42"/>
      <c r="BO48" s="42"/>
      <c r="BP48" s="41"/>
      <c r="BQ48" s="42"/>
      <c r="BR48" s="42"/>
      <c r="BT48" s="42"/>
      <c r="BU48" s="40"/>
      <c r="BV48" s="42"/>
      <c r="BW48" s="42"/>
      <c r="BY48" s="37" t="s">
        <v>122</v>
      </c>
      <c r="BZ48" s="37">
        <v>42</v>
      </c>
      <c r="CA48" s="38" t="s">
        <v>446</v>
      </c>
      <c r="CB48" s="42">
        <f t="shared" si="31"/>
        <v>0.69801546874999998</v>
      </c>
      <c r="CC48" s="42">
        <v>0.51</v>
      </c>
      <c r="CD48" s="42">
        <f t="shared" si="14"/>
        <v>-0.18801546874999997</v>
      </c>
      <c r="CE48" s="40">
        <f t="shared" si="15"/>
        <v>-0.26935716637726731</v>
      </c>
      <c r="CF48" s="42">
        <f t="shared" si="16"/>
        <v>0.36448453125000002</v>
      </c>
      <c r="CG48" s="42">
        <v>0.55000000000000004</v>
      </c>
      <c r="CH48" s="42">
        <f t="shared" si="17"/>
        <v>0.18551546875000002</v>
      </c>
      <c r="CI48" s="40">
        <f t="shared" si="18"/>
        <v>0.50898036224959819</v>
      </c>
    </row>
    <row r="49" spans="1:87" x14ac:dyDescent="0.2">
      <c r="A49" s="37" t="s">
        <v>122</v>
      </c>
      <c r="B49" s="37">
        <v>42</v>
      </c>
      <c r="C49" s="37" t="s">
        <v>447</v>
      </c>
      <c r="D49" s="39">
        <v>0</v>
      </c>
      <c r="E49" s="39">
        <v>30.64</v>
      </c>
      <c r="F49" s="39">
        <v>470.56</v>
      </c>
      <c r="G49" s="39">
        <v>0</v>
      </c>
      <c r="H49" s="39">
        <v>0</v>
      </c>
      <c r="I49" s="39">
        <v>0</v>
      </c>
      <c r="J49" s="39">
        <v>0</v>
      </c>
      <c r="K49" s="39">
        <v>74.8</v>
      </c>
      <c r="L49" s="39">
        <v>0</v>
      </c>
      <c r="M49" s="39">
        <v>0</v>
      </c>
      <c r="N49" s="39">
        <v>0</v>
      </c>
      <c r="O49" s="39">
        <f t="shared" si="0"/>
        <v>576</v>
      </c>
      <c r="Q49" s="37" t="s">
        <v>122</v>
      </c>
      <c r="R49" s="37">
        <v>42</v>
      </c>
      <c r="S49" s="37" t="s">
        <v>447</v>
      </c>
      <c r="T49" s="39">
        <v>318.90159999999997</v>
      </c>
      <c r="U49" s="39">
        <v>257.09840000000003</v>
      </c>
      <c r="V49" s="39">
        <v>0</v>
      </c>
      <c r="W49" s="40">
        <f t="shared" si="22"/>
        <v>0.55364861111111108</v>
      </c>
      <c r="X49" s="40">
        <f t="shared" si="23"/>
        <v>0.44635138888888892</v>
      </c>
      <c r="Y49" s="40">
        <f t="shared" si="24"/>
        <v>0</v>
      </c>
      <c r="AA49" s="37" t="s">
        <v>122</v>
      </c>
      <c r="AB49" s="37">
        <v>42</v>
      </c>
      <c r="AC49" s="38" t="s">
        <v>447</v>
      </c>
      <c r="AD49" s="39">
        <f t="shared" si="4"/>
        <v>576</v>
      </c>
      <c r="AE49" s="37">
        <v>18</v>
      </c>
      <c r="AF49" s="39">
        <v>307.33</v>
      </c>
      <c r="AG49" s="41">
        <f t="shared" si="25"/>
        <v>0.53355902777777775</v>
      </c>
      <c r="AH49" s="39">
        <f t="shared" si="26"/>
        <v>170.15282765277775</v>
      </c>
      <c r="AI49" s="39">
        <f t="shared" si="27"/>
        <v>137.17717234722224</v>
      </c>
      <c r="AJ49" s="37">
        <v>22</v>
      </c>
      <c r="AK49" s="39">
        <v>268.67</v>
      </c>
      <c r="AL49" s="41">
        <f>SUM(AK49/AD49)</f>
        <v>0.46644097222222225</v>
      </c>
      <c r="AM49" s="39">
        <f>SUM(AK49*W49)</f>
        <v>148.74877234722223</v>
      </c>
      <c r="AN49" s="39">
        <f>SUM(AK49*X49)</f>
        <v>119.92122765277779</v>
      </c>
      <c r="AP49" s="39"/>
      <c r="AQ49" s="41"/>
      <c r="AR49" s="39"/>
      <c r="AS49" s="39"/>
      <c r="AU49" s="39"/>
      <c r="AV49" s="40"/>
      <c r="AW49" s="39"/>
      <c r="AX49" s="39"/>
      <c r="AZ49" s="37" t="s">
        <v>122</v>
      </c>
      <c r="BA49" s="37">
        <v>42</v>
      </c>
      <c r="BB49" s="38" t="s">
        <v>447</v>
      </c>
      <c r="BC49" s="42">
        <f t="shared" si="8"/>
        <v>0.9</v>
      </c>
      <c r="BD49" s="37">
        <v>18</v>
      </c>
      <c r="BE49" s="42">
        <f t="shared" si="9"/>
        <v>0.48020312499999995</v>
      </c>
      <c r="BF49" s="41">
        <f t="shared" si="28"/>
        <v>0.53355902777777775</v>
      </c>
      <c r="BG49" s="42">
        <f t="shared" si="29"/>
        <v>0.26586379320746523</v>
      </c>
      <c r="BH49" s="42">
        <f t="shared" si="30"/>
        <v>0.21433933179253473</v>
      </c>
      <c r="BI49" s="37">
        <v>22</v>
      </c>
      <c r="BJ49" s="42">
        <f>SUM(AK49/640)</f>
        <v>0.41979687500000001</v>
      </c>
      <c r="BK49" s="41">
        <f>SUM(BJ49/BC49)</f>
        <v>0.46644097222222225</v>
      </c>
      <c r="BL49" s="42">
        <f>SUM(BJ49*W49)</f>
        <v>0.23241995679253472</v>
      </c>
      <c r="BM49" s="42">
        <f>SUM(BJ49*X49)</f>
        <v>0.1873769182074653</v>
      </c>
      <c r="BO49" s="42"/>
      <c r="BP49" s="41"/>
      <c r="BQ49" s="42"/>
      <c r="BR49" s="42"/>
      <c r="BT49" s="42"/>
      <c r="BU49" s="40"/>
      <c r="BV49" s="42"/>
      <c r="BW49" s="42"/>
      <c r="BY49" s="37" t="s">
        <v>122</v>
      </c>
      <c r="BZ49" s="37">
        <v>42</v>
      </c>
      <c r="CA49" s="38" t="s">
        <v>447</v>
      </c>
      <c r="CB49" s="42">
        <f t="shared" si="31"/>
        <v>0.49828374999999991</v>
      </c>
      <c r="CC49" s="42">
        <v>0.43</v>
      </c>
      <c r="CD49" s="42">
        <f t="shared" si="14"/>
        <v>-6.8283749999999921E-2</v>
      </c>
      <c r="CE49" s="40">
        <f t="shared" si="15"/>
        <v>-0.13703788253179022</v>
      </c>
      <c r="CF49" s="42">
        <f t="shared" si="16"/>
        <v>0.40171625</v>
      </c>
      <c r="CG49" s="42">
        <v>0.47</v>
      </c>
      <c r="CH49" s="42">
        <f t="shared" si="17"/>
        <v>6.8283749999999976E-2</v>
      </c>
      <c r="CI49" s="40">
        <f t="shared" si="18"/>
        <v>0.16998005432939289</v>
      </c>
    </row>
    <row r="50" spans="1:87" x14ac:dyDescent="0.2">
      <c r="A50" s="37" t="s">
        <v>122</v>
      </c>
      <c r="B50" s="37">
        <v>43</v>
      </c>
      <c r="C50" s="37" t="s">
        <v>446</v>
      </c>
      <c r="D50" s="39">
        <v>0</v>
      </c>
      <c r="E50" s="39">
        <v>0</v>
      </c>
      <c r="F50" s="39">
        <v>26</v>
      </c>
      <c r="G50" s="39">
        <v>0</v>
      </c>
      <c r="H50" s="39">
        <v>0</v>
      </c>
      <c r="I50" s="39">
        <v>0</v>
      </c>
      <c r="J50" s="39">
        <v>0</v>
      </c>
      <c r="K50" s="39">
        <v>0</v>
      </c>
      <c r="L50" s="39">
        <v>0</v>
      </c>
      <c r="M50" s="39">
        <v>0</v>
      </c>
      <c r="N50" s="39">
        <v>0</v>
      </c>
      <c r="O50" s="39">
        <f t="shared" si="0"/>
        <v>26</v>
      </c>
      <c r="Q50" s="37" t="s">
        <v>122</v>
      </c>
      <c r="R50" s="37">
        <v>43</v>
      </c>
      <c r="S50" s="37" t="s">
        <v>446</v>
      </c>
      <c r="T50" s="39">
        <v>14.56</v>
      </c>
      <c r="U50" s="39">
        <v>11.44</v>
      </c>
      <c r="V50" s="39">
        <v>0</v>
      </c>
      <c r="W50" s="40">
        <f t="shared" si="22"/>
        <v>0.56000000000000005</v>
      </c>
      <c r="X50" s="40">
        <f t="shared" si="23"/>
        <v>0.44</v>
      </c>
      <c r="Y50" s="40">
        <f t="shared" si="24"/>
        <v>0</v>
      </c>
      <c r="AA50" s="37" t="s">
        <v>122</v>
      </c>
      <c r="AB50" s="37">
        <v>43</v>
      </c>
      <c r="AC50" s="38" t="s">
        <v>446</v>
      </c>
      <c r="AD50" s="39">
        <f t="shared" si="4"/>
        <v>26</v>
      </c>
      <c r="AE50" s="37">
        <v>22</v>
      </c>
      <c r="AF50" s="39">
        <v>26</v>
      </c>
      <c r="AG50" s="41">
        <f t="shared" si="25"/>
        <v>1</v>
      </c>
      <c r="AH50" s="39">
        <f t="shared" si="26"/>
        <v>14.560000000000002</v>
      </c>
      <c r="AI50" s="39">
        <f t="shared" si="27"/>
        <v>11.44</v>
      </c>
      <c r="AK50" s="39"/>
      <c r="AL50" s="41"/>
      <c r="AM50" s="39"/>
      <c r="AN50" s="39"/>
      <c r="AP50" s="39"/>
      <c r="AQ50" s="41"/>
      <c r="AR50" s="39"/>
      <c r="AS50" s="39"/>
      <c r="AU50" s="39"/>
      <c r="AV50" s="40"/>
      <c r="AW50" s="39"/>
      <c r="AX50" s="39"/>
      <c r="AZ50" s="37" t="s">
        <v>122</v>
      </c>
      <c r="BA50" s="37">
        <v>43</v>
      </c>
      <c r="BB50" s="38" t="s">
        <v>446</v>
      </c>
      <c r="BC50" s="42">
        <f t="shared" si="8"/>
        <v>4.0625000000000001E-2</v>
      </c>
      <c r="BD50" s="37">
        <v>22</v>
      </c>
      <c r="BE50" s="42">
        <f t="shared" si="9"/>
        <v>4.0625000000000001E-2</v>
      </c>
      <c r="BF50" s="41">
        <f t="shared" si="28"/>
        <v>1</v>
      </c>
      <c r="BG50" s="42">
        <f t="shared" si="29"/>
        <v>2.2750000000000003E-2</v>
      </c>
      <c r="BH50" s="42">
        <f t="shared" si="30"/>
        <v>1.7875000000000002E-2</v>
      </c>
      <c r="BJ50" s="42"/>
      <c r="BK50" s="41"/>
      <c r="BL50" s="42"/>
      <c r="BM50" s="42"/>
      <c r="BO50" s="42"/>
      <c r="BP50" s="41"/>
      <c r="BQ50" s="42"/>
      <c r="BR50" s="42"/>
      <c r="BT50" s="42"/>
      <c r="BU50" s="40"/>
      <c r="BV50" s="42"/>
      <c r="BW50" s="42"/>
      <c r="BY50" s="37" t="s">
        <v>122</v>
      </c>
      <c r="BZ50" s="37">
        <v>43</v>
      </c>
      <c r="CA50" s="38" t="s">
        <v>446</v>
      </c>
      <c r="CB50" s="42">
        <f t="shared" si="31"/>
        <v>2.2750000000000003E-2</v>
      </c>
      <c r="CC50" s="42">
        <v>1.7000000000000001E-2</v>
      </c>
      <c r="CD50" s="42">
        <f t="shared" si="14"/>
        <v>-5.7500000000000016E-3</v>
      </c>
      <c r="CE50" s="40">
        <f t="shared" si="15"/>
        <v>-0.25274725274725279</v>
      </c>
      <c r="CF50" s="42">
        <f t="shared" si="16"/>
        <v>1.7875000000000002E-2</v>
      </c>
      <c r="CG50" s="42">
        <v>2.3E-2</v>
      </c>
      <c r="CH50" s="42">
        <f t="shared" si="17"/>
        <v>5.1249999999999976E-3</v>
      </c>
      <c r="CI50" s="40">
        <f t="shared" si="18"/>
        <v>0.28671328671328655</v>
      </c>
    </row>
    <row r="51" spans="1:87" x14ac:dyDescent="0.2">
      <c r="A51" s="37" t="s">
        <v>122</v>
      </c>
      <c r="B51" s="37">
        <v>43</v>
      </c>
      <c r="C51" s="37" t="s">
        <v>447</v>
      </c>
      <c r="D51" s="39">
        <v>0</v>
      </c>
      <c r="E51" s="39">
        <v>0</v>
      </c>
      <c r="F51" s="39">
        <v>14.75</v>
      </c>
      <c r="G51" s="39">
        <v>0</v>
      </c>
      <c r="H51" s="39">
        <v>0</v>
      </c>
      <c r="I51" s="39">
        <v>0</v>
      </c>
      <c r="J51" s="39">
        <v>0</v>
      </c>
      <c r="K51" s="39">
        <v>29.25</v>
      </c>
      <c r="L51" s="39">
        <v>0</v>
      </c>
      <c r="M51" s="39">
        <v>0</v>
      </c>
      <c r="N51" s="39">
        <v>0</v>
      </c>
      <c r="O51" s="39">
        <f t="shared" si="0"/>
        <v>44</v>
      </c>
      <c r="Q51" s="37" t="s">
        <v>122</v>
      </c>
      <c r="R51" s="37">
        <v>43</v>
      </c>
      <c r="S51" s="37" t="s">
        <v>447</v>
      </c>
      <c r="T51" s="39">
        <v>29.32</v>
      </c>
      <c r="U51" s="39">
        <v>14.68</v>
      </c>
      <c r="V51" s="39">
        <v>0</v>
      </c>
      <c r="W51" s="40">
        <f t="shared" si="22"/>
        <v>0.66636363636363638</v>
      </c>
      <c r="X51" s="40">
        <f t="shared" si="23"/>
        <v>0.33363636363636362</v>
      </c>
      <c r="Y51" s="40">
        <f t="shared" si="24"/>
        <v>0</v>
      </c>
      <c r="AA51" s="37" t="s">
        <v>122</v>
      </c>
      <c r="AB51" s="37">
        <v>43</v>
      </c>
      <c r="AC51" s="38" t="s">
        <v>447</v>
      </c>
      <c r="AD51" s="39">
        <f t="shared" si="4"/>
        <v>44</v>
      </c>
      <c r="AE51" s="37">
        <v>22</v>
      </c>
      <c r="AF51" s="39">
        <v>44</v>
      </c>
      <c r="AG51" s="41">
        <f t="shared" si="25"/>
        <v>1</v>
      </c>
      <c r="AH51" s="39">
        <f t="shared" si="26"/>
        <v>29.32</v>
      </c>
      <c r="AI51" s="39">
        <f t="shared" si="27"/>
        <v>14.68</v>
      </c>
      <c r="AK51" s="39"/>
      <c r="AL51" s="41"/>
      <c r="AM51" s="39"/>
      <c r="AN51" s="39"/>
      <c r="AP51" s="39"/>
      <c r="AQ51" s="41"/>
      <c r="AR51" s="39"/>
      <c r="AS51" s="39"/>
      <c r="AU51" s="39"/>
      <c r="AV51" s="40"/>
      <c r="AW51" s="39"/>
      <c r="AX51" s="39"/>
      <c r="AZ51" s="37" t="s">
        <v>122</v>
      </c>
      <c r="BA51" s="37">
        <v>43</v>
      </c>
      <c r="BB51" s="38" t="s">
        <v>447</v>
      </c>
      <c r="BC51" s="42">
        <f t="shared" si="8"/>
        <v>6.8750000000000006E-2</v>
      </c>
      <c r="BD51" s="37">
        <v>22</v>
      </c>
      <c r="BE51" s="42">
        <f t="shared" si="9"/>
        <v>6.8750000000000006E-2</v>
      </c>
      <c r="BF51" s="41">
        <f t="shared" si="28"/>
        <v>1</v>
      </c>
      <c r="BG51" s="42">
        <f t="shared" si="29"/>
        <v>4.5812500000000006E-2</v>
      </c>
      <c r="BH51" s="42">
        <f t="shared" si="30"/>
        <v>2.29375E-2</v>
      </c>
      <c r="BJ51" s="42"/>
      <c r="BK51" s="41"/>
      <c r="BL51" s="42"/>
      <c r="BM51" s="42"/>
      <c r="BO51" s="42"/>
      <c r="BP51" s="41"/>
      <c r="BQ51" s="42"/>
      <c r="BR51" s="42"/>
      <c r="BT51" s="42"/>
      <c r="BU51" s="40"/>
      <c r="BV51" s="42"/>
      <c r="BW51" s="42"/>
      <c r="BY51" s="37" t="s">
        <v>122</v>
      </c>
      <c r="BZ51" s="37">
        <v>43</v>
      </c>
      <c r="CA51" s="38" t="s">
        <v>447</v>
      </c>
      <c r="CB51" s="42">
        <f t="shared" si="31"/>
        <v>4.5812500000000006E-2</v>
      </c>
      <c r="CC51" s="42">
        <v>3.5000000000000003E-2</v>
      </c>
      <c r="CD51" s="42">
        <f t="shared" si="14"/>
        <v>-1.0812500000000003E-2</v>
      </c>
      <c r="CE51" s="40">
        <f t="shared" si="15"/>
        <v>-0.23601637107776266</v>
      </c>
      <c r="CF51" s="42">
        <f t="shared" si="16"/>
        <v>2.29375E-2</v>
      </c>
      <c r="CG51" s="42">
        <v>3.5000000000000003E-2</v>
      </c>
      <c r="CH51" s="42">
        <f t="shared" si="17"/>
        <v>1.2062500000000004E-2</v>
      </c>
      <c r="CI51" s="40">
        <f t="shared" si="18"/>
        <v>0.52588555858310648</v>
      </c>
    </row>
    <row r="52" spans="1:87" x14ac:dyDescent="0.2">
      <c r="A52" s="37" t="s">
        <v>122</v>
      </c>
      <c r="B52" s="37">
        <v>44</v>
      </c>
      <c r="D52" s="39">
        <v>0</v>
      </c>
      <c r="E52" s="39">
        <v>0</v>
      </c>
      <c r="F52" s="39">
        <v>3.68</v>
      </c>
      <c r="G52" s="39">
        <v>0</v>
      </c>
      <c r="H52" s="39">
        <v>0</v>
      </c>
      <c r="I52" s="39">
        <v>0</v>
      </c>
      <c r="J52" s="39">
        <v>0</v>
      </c>
      <c r="K52" s="39">
        <v>66.319999999999993</v>
      </c>
      <c r="L52" s="39">
        <v>0</v>
      </c>
      <c r="M52" s="39">
        <v>0</v>
      </c>
      <c r="N52" s="39">
        <v>0</v>
      </c>
      <c r="O52" s="39">
        <f t="shared" si="0"/>
        <v>70</v>
      </c>
      <c r="Q52" s="37" t="s">
        <v>122</v>
      </c>
      <c r="R52" s="37">
        <v>44</v>
      </c>
      <c r="T52" s="39">
        <v>49.811199999999999</v>
      </c>
      <c r="U52" s="39">
        <v>20.188800000000001</v>
      </c>
      <c r="V52" s="39">
        <v>0</v>
      </c>
      <c r="W52" s="40">
        <f t="shared" si="22"/>
        <v>0.71158857142857146</v>
      </c>
      <c r="X52" s="40">
        <f t="shared" si="23"/>
        <v>0.2884114285714286</v>
      </c>
      <c r="Y52" s="40">
        <f t="shared" si="24"/>
        <v>0</v>
      </c>
      <c r="AA52" s="37" t="s">
        <v>122</v>
      </c>
      <c r="AB52" s="37">
        <v>44</v>
      </c>
      <c r="AD52" s="39">
        <f t="shared" si="4"/>
        <v>70</v>
      </c>
      <c r="AE52" s="37">
        <v>22</v>
      </c>
      <c r="AF52" s="39">
        <v>70</v>
      </c>
      <c r="AG52" s="41">
        <f t="shared" si="25"/>
        <v>1</v>
      </c>
      <c r="AH52" s="39">
        <f t="shared" si="26"/>
        <v>49.811199999999999</v>
      </c>
      <c r="AI52" s="39">
        <f t="shared" si="27"/>
        <v>20.188800000000001</v>
      </c>
      <c r="AK52" s="39"/>
      <c r="AL52" s="41"/>
      <c r="AM52" s="39"/>
      <c r="AN52" s="39"/>
      <c r="AP52" s="39"/>
      <c r="AQ52" s="41"/>
      <c r="AR52" s="39"/>
      <c r="AS52" s="39"/>
      <c r="AU52" s="39"/>
      <c r="AV52" s="40"/>
      <c r="AW52" s="39"/>
      <c r="AX52" s="39"/>
      <c r="AZ52" s="37" t="s">
        <v>122</v>
      </c>
      <c r="BA52" s="37">
        <v>44</v>
      </c>
      <c r="BC52" s="42">
        <f t="shared" si="8"/>
        <v>0.109375</v>
      </c>
      <c r="BD52" s="37">
        <v>22</v>
      </c>
      <c r="BE52" s="42">
        <f t="shared" si="9"/>
        <v>0.109375</v>
      </c>
      <c r="BF52" s="41">
        <f t="shared" si="28"/>
        <v>1</v>
      </c>
      <c r="BG52" s="42">
        <f t="shared" si="29"/>
        <v>7.783000000000001E-2</v>
      </c>
      <c r="BH52" s="42">
        <f t="shared" si="30"/>
        <v>3.1545000000000004E-2</v>
      </c>
      <c r="BJ52" s="42"/>
      <c r="BK52" s="41"/>
      <c r="BL52" s="42"/>
      <c r="BM52" s="42"/>
      <c r="BO52" s="42"/>
      <c r="BP52" s="41"/>
      <c r="BQ52" s="42"/>
      <c r="BR52" s="42"/>
      <c r="BT52" s="42"/>
      <c r="BU52" s="40"/>
      <c r="BV52" s="42"/>
      <c r="BW52" s="42"/>
      <c r="BY52" s="37" t="s">
        <v>122</v>
      </c>
      <c r="BZ52" s="37">
        <v>44</v>
      </c>
      <c r="CB52" s="42">
        <f t="shared" si="31"/>
        <v>7.783000000000001E-2</v>
      </c>
      <c r="CC52" s="42">
        <v>5.5E-2</v>
      </c>
      <c r="CD52" s="42">
        <f t="shared" si="14"/>
        <v>-2.283000000000001E-2</v>
      </c>
      <c r="CE52" s="40">
        <f t="shared" si="15"/>
        <v>-0.29333162019786724</v>
      </c>
      <c r="CF52" s="42">
        <f t="shared" si="16"/>
        <v>3.1545000000000004E-2</v>
      </c>
      <c r="CG52" s="42">
        <v>5.5E-2</v>
      </c>
      <c r="CH52" s="42">
        <f t="shared" si="17"/>
        <v>2.3454999999999997E-2</v>
      </c>
      <c r="CI52" s="40">
        <f t="shared" si="18"/>
        <v>0.74354097321287027</v>
      </c>
    </row>
    <row r="53" spans="1:87" x14ac:dyDescent="0.2">
      <c r="A53" s="37" t="s">
        <v>122</v>
      </c>
      <c r="B53" s="37">
        <v>45</v>
      </c>
      <c r="D53" s="39">
        <v>0</v>
      </c>
      <c r="E53" s="39">
        <v>0</v>
      </c>
      <c r="F53" s="39">
        <v>83.28</v>
      </c>
      <c r="G53" s="39">
        <v>0</v>
      </c>
      <c r="H53" s="39">
        <v>0</v>
      </c>
      <c r="I53" s="39">
        <v>0</v>
      </c>
      <c r="J53" s="39">
        <v>0</v>
      </c>
      <c r="K53" s="39">
        <v>73.72</v>
      </c>
      <c r="L53" s="39">
        <v>0</v>
      </c>
      <c r="M53" s="39">
        <v>0</v>
      </c>
      <c r="N53" s="39">
        <v>0</v>
      </c>
      <c r="O53" s="39">
        <f t="shared" si="0"/>
        <v>157</v>
      </c>
      <c r="Q53" s="37" t="s">
        <v>122</v>
      </c>
      <c r="R53" s="37">
        <v>45</v>
      </c>
      <c r="T53" s="39">
        <v>99.715199999999996</v>
      </c>
      <c r="U53" s="39">
        <v>57.284799999999997</v>
      </c>
      <c r="V53" s="39">
        <v>0</v>
      </c>
      <c r="W53" s="40">
        <f t="shared" si="22"/>
        <v>0.63512866242038213</v>
      </c>
      <c r="X53" s="40">
        <f t="shared" si="23"/>
        <v>0.36487133757961782</v>
      </c>
      <c r="Y53" s="40">
        <f t="shared" si="24"/>
        <v>0</v>
      </c>
      <c r="AA53" s="37" t="s">
        <v>122</v>
      </c>
      <c r="AB53" s="37">
        <f t="shared" ref="AB53:AB59" si="32">AB52+1</f>
        <v>45</v>
      </c>
      <c r="AD53" s="39">
        <f t="shared" si="4"/>
        <v>157</v>
      </c>
      <c r="AE53" s="37">
        <v>22</v>
      </c>
      <c r="AF53" s="39">
        <v>157</v>
      </c>
      <c r="AG53" s="41">
        <f t="shared" si="25"/>
        <v>1</v>
      </c>
      <c r="AH53" s="39">
        <f t="shared" si="26"/>
        <v>99.715199999999996</v>
      </c>
      <c r="AI53" s="39">
        <f t="shared" si="27"/>
        <v>57.284799999999997</v>
      </c>
      <c r="AK53" s="39"/>
      <c r="AL53" s="41"/>
      <c r="AM53" s="39"/>
      <c r="AN53" s="39"/>
      <c r="AP53" s="39"/>
      <c r="AQ53" s="41"/>
      <c r="AR53" s="39"/>
      <c r="AS53" s="39"/>
      <c r="AU53" s="39"/>
      <c r="AV53" s="40"/>
      <c r="AW53" s="39"/>
      <c r="AX53" s="39"/>
      <c r="AZ53" s="37" t="s">
        <v>122</v>
      </c>
      <c r="BA53" s="37">
        <f t="shared" ref="BA53:BA59" si="33">BA52+1</f>
        <v>45</v>
      </c>
      <c r="BC53" s="42">
        <f t="shared" si="8"/>
        <v>0.24531249999999999</v>
      </c>
      <c r="BD53" s="37">
        <v>22</v>
      </c>
      <c r="BE53" s="42">
        <f t="shared" si="9"/>
        <v>0.24531249999999999</v>
      </c>
      <c r="BF53" s="41">
        <f t="shared" si="28"/>
        <v>1</v>
      </c>
      <c r="BG53" s="42">
        <f t="shared" si="29"/>
        <v>0.15580499999999997</v>
      </c>
      <c r="BH53" s="42">
        <f t="shared" si="30"/>
        <v>8.950749999999999E-2</v>
      </c>
      <c r="BJ53" s="42"/>
      <c r="BK53" s="41"/>
      <c r="BL53" s="42"/>
      <c r="BM53" s="42"/>
      <c r="BO53" s="42"/>
      <c r="BP53" s="41"/>
      <c r="BQ53" s="42"/>
      <c r="BR53" s="42"/>
      <c r="BT53" s="42"/>
      <c r="BU53" s="40"/>
      <c r="BV53" s="42"/>
      <c r="BW53" s="42"/>
      <c r="BY53" s="37" t="s">
        <v>122</v>
      </c>
      <c r="BZ53" s="37">
        <f t="shared" ref="BZ53:BZ59" si="34">BZ52+1</f>
        <v>45</v>
      </c>
      <c r="CB53" s="42">
        <f t="shared" si="31"/>
        <v>0.15580499999999997</v>
      </c>
      <c r="CC53" s="42">
        <v>0.08</v>
      </c>
      <c r="CD53" s="42">
        <f t="shared" si="14"/>
        <v>-7.580499999999997E-2</v>
      </c>
      <c r="CE53" s="40">
        <f t="shared" si="15"/>
        <v>-0.48653765925355402</v>
      </c>
      <c r="CF53" s="42">
        <f t="shared" si="16"/>
        <v>8.950749999999999E-2</v>
      </c>
      <c r="CG53" s="42">
        <v>0.17</v>
      </c>
      <c r="CH53" s="42">
        <f t="shared" si="17"/>
        <v>8.0492500000000022E-2</v>
      </c>
      <c r="CI53" s="40">
        <f t="shared" si="18"/>
        <v>0.89928218305728602</v>
      </c>
    </row>
    <row r="54" spans="1:87" x14ac:dyDescent="0.2">
      <c r="A54" s="37" t="s">
        <v>122</v>
      </c>
      <c r="B54" s="37">
        <v>46</v>
      </c>
      <c r="D54" s="39">
        <v>0</v>
      </c>
      <c r="E54" s="39">
        <v>0</v>
      </c>
      <c r="F54" s="39">
        <v>269.33999999999997</v>
      </c>
      <c r="G54" s="39">
        <v>0</v>
      </c>
      <c r="H54" s="39">
        <v>0</v>
      </c>
      <c r="I54" s="39">
        <v>0</v>
      </c>
      <c r="J54" s="39">
        <v>2.58</v>
      </c>
      <c r="K54" s="39">
        <v>71.08</v>
      </c>
      <c r="L54" s="39">
        <v>0</v>
      </c>
      <c r="M54" s="39">
        <v>0</v>
      </c>
      <c r="N54" s="39">
        <v>0</v>
      </c>
      <c r="O54" s="39">
        <f t="shared" si="0"/>
        <v>342.99999999999994</v>
      </c>
      <c r="Q54" s="37" t="s">
        <v>122</v>
      </c>
      <c r="R54" s="37">
        <v>46</v>
      </c>
      <c r="T54" s="39">
        <v>204.20099999999999</v>
      </c>
      <c r="U54" s="39">
        <v>138.79900000000001</v>
      </c>
      <c r="V54" s="39">
        <v>0</v>
      </c>
      <c r="W54" s="40">
        <f t="shared" si="22"/>
        <v>0.59533819241982511</v>
      </c>
      <c r="X54" s="40">
        <f t="shared" si="23"/>
        <v>0.404661807580175</v>
      </c>
      <c r="Y54" s="40">
        <f t="shared" si="24"/>
        <v>0</v>
      </c>
      <c r="AA54" s="37" t="s">
        <v>122</v>
      </c>
      <c r="AB54" s="37">
        <f t="shared" si="32"/>
        <v>46</v>
      </c>
      <c r="AD54" s="39">
        <f t="shared" si="4"/>
        <v>342.99999999999994</v>
      </c>
      <c r="AE54" s="37">
        <v>22</v>
      </c>
      <c r="AF54" s="39">
        <v>343</v>
      </c>
      <c r="AG54" s="41">
        <f t="shared" si="25"/>
        <v>1.0000000000000002</v>
      </c>
      <c r="AH54" s="39">
        <f t="shared" si="26"/>
        <v>204.20100000000002</v>
      </c>
      <c r="AI54" s="39">
        <f t="shared" si="27"/>
        <v>138.79900000000004</v>
      </c>
      <c r="AK54" s="39"/>
      <c r="AL54" s="41"/>
      <c r="AM54" s="39"/>
      <c r="AN54" s="39"/>
      <c r="AP54" s="39"/>
      <c r="AQ54" s="41"/>
      <c r="AR54" s="39"/>
      <c r="AS54" s="39"/>
      <c r="AU54" s="39"/>
      <c r="AV54" s="40"/>
      <c r="AW54" s="39"/>
      <c r="AX54" s="39"/>
      <c r="AZ54" s="37" t="s">
        <v>122</v>
      </c>
      <c r="BA54" s="37">
        <f t="shared" si="33"/>
        <v>46</v>
      </c>
      <c r="BC54" s="42">
        <f t="shared" si="8"/>
        <v>0.53593749999999996</v>
      </c>
      <c r="BD54" s="37">
        <v>22</v>
      </c>
      <c r="BE54" s="42">
        <f t="shared" si="9"/>
        <v>0.53593749999999996</v>
      </c>
      <c r="BF54" s="41">
        <f t="shared" si="28"/>
        <v>1</v>
      </c>
      <c r="BG54" s="42">
        <f t="shared" si="29"/>
        <v>0.31906406249999997</v>
      </c>
      <c r="BH54" s="42">
        <f t="shared" si="30"/>
        <v>0.21687343750000002</v>
      </c>
      <c r="BJ54" s="42"/>
      <c r="BK54" s="41"/>
      <c r="BL54" s="42"/>
      <c r="BM54" s="42"/>
      <c r="BO54" s="42"/>
      <c r="BP54" s="41"/>
      <c r="BQ54" s="42"/>
      <c r="BR54" s="42"/>
      <c r="BT54" s="42"/>
      <c r="BU54" s="40"/>
      <c r="BV54" s="42"/>
      <c r="BW54" s="42"/>
      <c r="BY54" s="37" t="s">
        <v>122</v>
      </c>
      <c r="BZ54" s="37">
        <f t="shared" si="34"/>
        <v>46</v>
      </c>
      <c r="CB54" s="42">
        <f t="shared" si="31"/>
        <v>0.31906406249999997</v>
      </c>
      <c r="CC54" s="42">
        <v>0.25</v>
      </c>
      <c r="CD54" s="42">
        <f t="shared" si="14"/>
        <v>-6.9064062499999967E-2</v>
      </c>
      <c r="CE54" s="40">
        <f t="shared" si="15"/>
        <v>-0.21645829354410598</v>
      </c>
      <c r="CF54" s="42">
        <f t="shared" si="16"/>
        <v>0.21687343750000002</v>
      </c>
      <c r="CG54" s="42">
        <v>0.28999999999999998</v>
      </c>
      <c r="CH54" s="42">
        <f t="shared" si="17"/>
        <v>7.3126562499999964E-2</v>
      </c>
      <c r="CI54" s="40">
        <f t="shared" si="18"/>
        <v>0.33718542640797106</v>
      </c>
    </row>
    <row r="55" spans="1:87" x14ac:dyDescent="0.2">
      <c r="A55" s="37" t="s">
        <v>122</v>
      </c>
      <c r="B55" s="37">
        <v>47</v>
      </c>
      <c r="D55" s="39">
        <v>0</v>
      </c>
      <c r="E55" s="39">
        <v>0</v>
      </c>
      <c r="F55" s="39">
        <v>21.31</v>
      </c>
      <c r="G55" s="39">
        <v>0</v>
      </c>
      <c r="H55" s="39">
        <v>0</v>
      </c>
      <c r="I55" s="39">
        <v>0</v>
      </c>
      <c r="J55" s="39">
        <v>0</v>
      </c>
      <c r="K55" s="39">
        <v>32.69</v>
      </c>
      <c r="L55" s="39">
        <v>0</v>
      </c>
      <c r="M55" s="39">
        <v>0</v>
      </c>
      <c r="N55" s="39">
        <v>0</v>
      </c>
      <c r="O55" s="39">
        <f t="shared" si="0"/>
        <v>54</v>
      </c>
      <c r="Q55" s="37" t="s">
        <v>122</v>
      </c>
      <c r="R55" s="37">
        <v>47</v>
      </c>
      <c r="T55" s="39">
        <v>35.470399999999998</v>
      </c>
      <c r="U55" s="39">
        <v>18.529599999999999</v>
      </c>
      <c r="V55" s="39">
        <v>0</v>
      </c>
      <c r="W55" s="40">
        <f t="shared" si="22"/>
        <v>0.65685925925925925</v>
      </c>
      <c r="X55" s="40">
        <f t="shared" si="23"/>
        <v>0.34314074074074069</v>
      </c>
      <c r="Y55" s="40">
        <f t="shared" si="24"/>
        <v>0</v>
      </c>
      <c r="AA55" s="37" t="s">
        <v>122</v>
      </c>
      <c r="AB55" s="37">
        <f t="shared" si="32"/>
        <v>47</v>
      </c>
      <c r="AD55" s="39">
        <f t="shared" si="4"/>
        <v>54</v>
      </c>
      <c r="AE55" s="37">
        <v>22</v>
      </c>
      <c r="AF55" s="39">
        <v>54</v>
      </c>
      <c r="AG55" s="41">
        <f t="shared" si="25"/>
        <v>1</v>
      </c>
      <c r="AH55" s="39">
        <f t="shared" si="26"/>
        <v>35.470399999999998</v>
      </c>
      <c r="AI55" s="39">
        <f t="shared" si="27"/>
        <v>18.529599999999999</v>
      </c>
      <c r="AK55" s="39"/>
      <c r="AL55" s="41"/>
      <c r="AM55" s="39"/>
      <c r="AN55" s="39"/>
      <c r="AP55" s="39"/>
      <c r="AQ55" s="41"/>
      <c r="AR55" s="39"/>
      <c r="AS55" s="39"/>
      <c r="AU55" s="39"/>
      <c r="AV55" s="40"/>
      <c r="AW55" s="39"/>
      <c r="AX55" s="39"/>
      <c r="AZ55" s="37" t="s">
        <v>122</v>
      </c>
      <c r="BA55" s="37">
        <f t="shared" si="33"/>
        <v>47</v>
      </c>
      <c r="BC55" s="42">
        <f t="shared" si="8"/>
        <v>8.4375000000000006E-2</v>
      </c>
      <c r="BD55" s="37">
        <v>22</v>
      </c>
      <c r="BE55" s="42">
        <f t="shared" si="9"/>
        <v>8.4375000000000006E-2</v>
      </c>
      <c r="BF55" s="41">
        <f t="shared" si="28"/>
        <v>1</v>
      </c>
      <c r="BG55" s="42">
        <f t="shared" si="29"/>
        <v>5.5422500000000006E-2</v>
      </c>
      <c r="BH55" s="42">
        <f t="shared" si="30"/>
        <v>2.8952499999999999E-2</v>
      </c>
      <c r="BJ55" s="42"/>
      <c r="BK55" s="41"/>
      <c r="BL55" s="42"/>
      <c r="BM55" s="42"/>
      <c r="BO55" s="42"/>
      <c r="BP55" s="41"/>
      <c r="BQ55" s="42"/>
      <c r="BR55" s="42"/>
      <c r="BT55" s="42"/>
      <c r="BU55" s="40"/>
      <c r="BV55" s="42"/>
      <c r="BW55" s="42"/>
      <c r="BY55" s="37" t="s">
        <v>122</v>
      </c>
      <c r="BZ55" s="37">
        <f t="shared" si="34"/>
        <v>47</v>
      </c>
      <c r="CB55" s="42">
        <f t="shared" si="31"/>
        <v>5.5422500000000006E-2</v>
      </c>
      <c r="CC55" s="42">
        <v>0.03</v>
      </c>
      <c r="CD55" s="42">
        <f t="shared" si="14"/>
        <v>-2.5422500000000008E-2</v>
      </c>
      <c r="CE55" s="40">
        <f t="shared" si="15"/>
        <v>-0.45870359511028924</v>
      </c>
      <c r="CF55" s="42">
        <f t="shared" si="16"/>
        <v>2.8952499999999999E-2</v>
      </c>
      <c r="CG55" s="42">
        <v>0.05</v>
      </c>
      <c r="CH55" s="42">
        <f t="shared" si="17"/>
        <v>2.1047500000000004E-2</v>
      </c>
      <c r="CI55" s="40">
        <f t="shared" si="18"/>
        <v>0.72696658319661533</v>
      </c>
    </row>
    <row r="56" spans="1:87" x14ac:dyDescent="0.2">
      <c r="A56" s="37" t="s">
        <v>122</v>
      </c>
      <c r="B56" s="37">
        <v>48</v>
      </c>
      <c r="D56" s="39">
        <v>0</v>
      </c>
      <c r="E56" s="39">
        <v>0</v>
      </c>
      <c r="F56" s="39">
        <v>43.77</v>
      </c>
      <c r="G56" s="39">
        <v>0</v>
      </c>
      <c r="H56" s="39">
        <v>0</v>
      </c>
      <c r="I56" s="39">
        <v>0</v>
      </c>
      <c r="J56" s="39">
        <v>0</v>
      </c>
      <c r="K56" s="39">
        <v>305.23</v>
      </c>
      <c r="L56" s="39">
        <v>0</v>
      </c>
      <c r="M56" s="39">
        <v>0</v>
      </c>
      <c r="N56" s="39">
        <v>0</v>
      </c>
      <c r="O56" s="39">
        <f t="shared" si="0"/>
        <v>349</v>
      </c>
      <c r="Q56" s="37" t="s">
        <v>122</v>
      </c>
      <c r="R56" s="37">
        <v>48</v>
      </c>
      <c r="T56" s="39">
        <v>244.27680000000001</v>
      </c>
      <c r="U56" s="39">
        <v>104.72320000000001</v>
      </c>
      <c r="V56" s="39">
        <v>0</v>
      </c>
      <c r="W56" s="40">
        <f t="shared" si="22"/>
        <v>0.69993352435530087</v>
      </c>
      <c r="X56" s="40">
        <f t="shared" si="23"/>
        <v>0.30006647564469918</v>
      </c>
      <c r="Y56" s="40">
        <f t="shared" si="24"/>
        <v>0</v>
      </c>
      <c r="AA56" s="37" t="s">
        <v>122</v>
      </c>
      <c r="AB56" s="37">
        <f t="shared" si="32"/>
        <v>48</v>
      </c>
      <c r="AD56" s="39">
        <f t="shared" si="4"/>
        <v>349</v>
      </c>
      <c r="AE56" s="37">
        <v>22</v>
      </c>
      <c r="AF56" s="39">
        <v>349</v>
      </c>
      <c r="AG56" s="41">
        <f t="shared" si="25"/>
        <v>1</v>
      </c>
      <c r="AH56" s="39">
        <f t="shared" si="26"/>
        <v>244.27680000000001</v>
      </c>
      <c r="AI56" s="39">
        <f t="shared" si="27"/>
        <v>104.72320000000002</v>
      </c>
      <c r="AK56" s="39"/>
      <c r="AL56" s="41"/>
      <c r="AM56" s="39"/>
      <c r="AN56" s="39"/>
      <c r="AP56" s="39"/>
      <c r="AQ56" s="41"/>
      <c r="AR56" s="39"/>
      <c r="AS56" s="39"/>
      <c r="AU56" s="39"/>
      <c r="AV56" s="40"/>
      <c r="AW56" s="39"/>
      <c r="AX56" s="39"/>
      <c r="AZ56" s="37" t="s">
        <v>122</v>
      </c>
      <c r="BA56" s="37">
        <f t="shared" si="33"/>
        <v>48</v>
      </c>
      <c r="BC56" s="42">
        <f t="shared" si="8"/>
        <v>0.54531249999999998</v>
      </c>
      <c r="BD56" s="37">
        <v>22</v>
      </c>
      <c r="BE56" s="42">
        <f t="shared" si="9"/>
        <v>0.54531249999999998</v>
      </c>
      <c r="BF56" s="41">
        <f t="shared" si="28"/>
        <v>1</v>
      </c>
      <c r="BG56" s="42">
        <f t="shared" si="29"/>
        <v>0.38168249999999998</v>
      </c>
      <c r="BH56" s="42">
        <f t="shared" si="30"/>
        <v>0.16363000000000003</v>
      </c>
      <c r="BJ56" s="42"/>
      <c r="BK56" s="41"/>
      <c r="BL56" s="42"/>
      <c r="BM56" s="42"/>
      <c r="BO56" s="42"/>
      <c r="BP56" s="41"/>
      <c r="BQ56" s="42"/>
      <c r="BR56" s="42"/>
      <c r="BT56" s="42"/>
      <c r="BU56" s="40"/>
      <c r="BV56" s="42"/>
      <c r="BW56" s="42"/>
      <c r="BY56" s="37" t="s">
        <v>122</v>
      </c>
      <c r="BZ56" s="37">
        <f t="shared" si="34"/>
        <v>48</v>
      </c>
      <c r="CB56" s="42">
        <f t="shared" si="31"/>
        <v>0.38168249999999998</v>
      </c>
      <c r="CC56" s="42">
        <v>0.21</v>
      </c>
      <c r="CD56" s="42">
        <f t="shared" si="14"/>
        <v>-0.17168249999999999</v>
      </c>
      <c r="CE56" s="40">
        <f t="shared" si="15"/>
        <v>-0.44980448409345464</v>
      </c>
      <c r="CF56" s="42">
        <f t="shared" si="16"/>
        <v>0.16363000000000003</v>
      </c>
      <c r="CG56" s="42">
        <v>0.34</v>
      </c>
      <c r="CH56" s="42">
        <f t="shared" si="17"/>
        <v>0.17637</v>
      </c>
      <c r="CI56" s="40">
        <f t="shared" si="18"/>
        <v>1.0778585833893539</v>
      </c>
    </row>
    <row r="57" spans="1:87" x14ac:dyDescent="0.2">
      <c r="A57" s="37" t="s">
        <v>122</v>
      </c>
      <c r="B57" s="37">
        <v>49</v>
      </c>
      <c r="D57" s="39">
        <v>0</v>
      </c>
      <c r="E57" s="39">
        <v>0</v>
      </c>
      <c r="F57" s="39">
        <v>124.68</v>
      </c>
      <c r="G57" s="39">
        <v>0</v>
      </c>
      <c r="H57" s="39">
        <v>0</v>
      </c>
      <c r="I57" s="39">
        <v>0</v>
      </c>
      <c r="J57" s="39">
        <v>94.65</v>
      </c>
      <c r="K57" s="39">
        <v>47.67</v>
      </c>
      <c r="L57" s="39">
        <v>0</v>
      </c>
      <c r="M57" s="39">
        <v>0</v>
      </c>
      <c r="N57" s="39">
        <v>0</v>
      </c>
      <c r="O57" s="39">
        <f t="shared" si="0"/>
        <v>267</v>
      </c>
      <c r="Q57" s="37" t="s">
        <v>122</v>
      </c>
      <c r="R57" s="37">
        <v>49</v>
      </c>
      <c r="T57" s="39">
        <v>184.59569999999999</v>
      </c>
      <c r="U57" s="39">
        <v>82.404300000000006</v>
      </c>
      <c r="V57" s="39">
        <v>0</v>
      </c>
      <c r="W57" s="40">
        <f t="shared" si="22"/>
        <v>0.69136966292134827</v>
      </c>
      <c r="X57" s="40">
        <f t="shared" si="23"/>
        <v>0.30863033707865173</v>
      </c>
      <c r="Y57" s="40">
        <f t="shared" si="24"/>
        <v>0</v>
      </c>
      <c r="AA57" s="37" t="s">
        <v>122</v>
      </c>
      <c r="AB57" s="37">
        <f t="shared" si="32"/>
        <v>49</v>
      </c>
      <c r="AD57" s="39">
        <f t="shared" si="4"/>
        <v>267</v>
      </c>
      <c r="AE57" s="37">
        <v>22</v>
      </c>
      <c r="AF57" s="39">
        <v>267</v>
      </c>
      <c r="AG57" s="41">
        <f t="shared" si="25"/>
        <v>1</v>
      </c>
      <c r="AH57" s="39">
        <f t="shared" si="26"/>
        <v>184.59569999999999</v>
      </c>
      <c r="AI57" s="39">
        <f t="shared" si="27"/>
        <v>82.404300000000006</v>
      </c>
      <c r="AK57" s="39"/>
      <c r="AL57" s="41"/>
      <c r="AM57" s="39"/>
      <c r="AN57" s="39"/>
      <c r="AP57" s="39"/>
      <c r="AQ57" s="41"/>
      <c r="AR57" s="39"/>
      <c r="AS57" s="39"/>
      <c r="AU57" s="39"/>
      <c r="AV57" s="40"/>
      <c r="AW57" s="39"/>
      <c r="AX57" s="39"/>
      <c r="AZ57" s="37" t="s">
        <v>122</v>
      </c>
      <c r="BA57" s="37">
        <f t="shared" si="33"/>
        <v>49</v>
      </c>
      <c r="BC57" s="42">
        <f t="shared" si="8"/>
        <v>0.41718749999999999</v>
      </c>
      <c r="BD57" s="37">
        <v>22</v>
      </c>
      <c r="BE57" s="42">
        <f t="shared" si="9"/>
        <v>0.41718749999999999</v>
      </c>
      <c r="BF57" s="41">
        <f t="shared" si="28"/>
        <v>1</v>
      </c>
      <c r="BG57" s="42">
        <f t="shared" si="29"/>
        <v>0.28843078124999999</v>
      </c>
      <c r="BH57" s="42">
        <f t="shared" si="30"/>
        <v>0.12875671875000003</v>
      </c>
      <c r="BJ57" s="42"/>
      <c r="BK57" s="41"/>
      <c r="BL57" s="42"/>
      <c r="BM57" s="42"/>
      <c r="BO57" s="42"/>
      <c r="BP57" s="41"/>
      <c r="BQ57" s="42"/>
      <c r="BR57" s="42"/>
      <c r="BT57" s="42"/>
      <c r="BU57" s="40"/>
      <c r="BV57" s="42"/>
      <c r="BW57" s="42"/>
      <c r="BY57" s="37" t="s">
        <v>122</v>
      </c>
      <c r="BZ57" s="37">
        <f t="shared" si="34"/>
        <v>49</v>
      </c>
      <c r="CB57" s="42">
        <f t="shared" si="31"/>
        <v>0.28843078124999999</v>
      </c>
      <c r="CC57" s="42">
        <v>0.12</v>
      </c>
      <c r="CD57" s="42">
        <f t="shared" si="14"/>
        <v>-0.16843078124999999</v>
      </c>
      <c r="CE57" s="40">
        <f t="shared" si="15"/>
        <v>-0.58395563927003713</v>
      </c>
      <c r="CF57" s="42">
        <f t="shared" si="16"/>
        <v>0.12875671875000003</v>
      </c>
      <c r="CG57" s="42">
        <v>0.3</v>
      </c>
      <c r="CH57" s="42">
        <f t="shared" si="17"/>
        <v>0.17124328124999996</v>
      </c>
      <c r="CI57" s="40">
        <f t="shared" si="18"/>
        <v>1.3299754988513943</v>
      </c>
    </row>
    <row r="58" spans="1:87" x14ac:dyDescent="0.2">
      <c r="A58" s="37" t="s">
        <v>122</v>
      </c>
      <c r="B58" s="37">
        <v>50</v>
      </c>
      <c r="D58" s="39">
        <v>0</v>
      </c>
      <c r="E58" s="39">
        <v>0</v>
      </c>
      <c r="F58" s="39">
        <v>47.19</v>
      </c>
      <c r="G58" s="39">
        <v>0</v>
      </c>
      <c r="H58" s="39">
        <v>0</v>
      </c>
      <c r="I58" s="39">
        <v>0</v>
      </c>
      <c r="J58" s="39">
        <v>0</v>
      </c>
      <c r="K58" s="39">
        <v>83.81</v>
      </c>
      <c r="L58" s="39">
        <v>0</v>
      </c>
      <c r="M58" s="39">
        <v>0</v>
      </c>
      <c r="N58" s="39">
        <v>0</v>
      </c>
      <c r="O58" s="39">
        <f t="shared" si="0"/>
        <v>131</v>
      </c>
      <c r="Q58" s="37" t="s">
        <v>122</v>
      </c>
      <c r="R58" s="37">
        <v>50</v>
      </c>
      <c r="T58" s="39">
        <v>86.769599999999997</v>
      </c>
      <c r="U58" s="39">
        <v>44.230400000000003</v>
      </c>
      <c r="V58" s="39">
        <v>0</v>
      </c>
      <c r="W58" s="40">
        <f t="shared" si="22"/>
        <v>0.66236335877862595</v>
      </c>
      <c r="X58" s="40">
        <f t="shared" si="23"/>
        <v>0.33763664122137405</v>
      </c>
      <c r="Y58" s="40">
        <f t="shared" si="24"/>
        <v>0</v>
      </c>
      <c r="AA58" s="37" t="s">
        <v>122</v>
      </c>
      <c r="AB58" s="37">
        <f t="shared" si="32"/>
        <v>50</v>
      </c>
      <c r="AD58" s="39">
        <f t="shared" si="4"/>
        <v>131</v>
      </c>
      <c r="AE58" s="37">
        <v>22</v>
      </c>
      <c r="AF58" s="39">
        <v>131</v>
      </c>
      <c r="AG58" s="41">
        <f t="shared" si="25"/>
        <v>1</v>
      </c>
      <c r="AH58" s="39">
        <f t="shared" si="26"/>
        <v>86.769599999999997</v>
      </c>
      <c r="AI58" s="39">
        <f t="shared" si="27"/>
        <v>44.230400000000003</v>
      </c>
      <c r="AK58" s="39"/>
      <c r="AL58" s="41"/>
      <c r="AM58" s="39"/>
      <c r="AN58" s="39"/>
      <c r="AP58" s="39"/>
      <c r="AQ58" s="41"/>
      <c r="AR58" s="39"/>
      <c r="AS58" s="39"/>
      <c r="AU58" s="39"/>
      <c r="AV58" s="40"/>
      <c r="AW58" s="39"/>
      <c r="AX58" s="39"/>
      <c r="AZ58" s="37" t="s">
        <v>122</v>
      </c>
      <c r="BA58" s="37">
        <f t="shared" si="33"/>
        <v>50</v>
      </c>
      <c r="BC58" s="42">
        <f t="shared" si="8"/>
        <v>0.20468749999999999</v>
      </c>
      <c r="BD58" s="37">
        <v>22</v>
      </c>
      <c r="BE58" s="42">
        <f t="shared" si="9"/>
        <v>0.20468749999999999</v>
      </c>
      <c r="BF58" s="41">
        <f t="shared" si="28"/>
        <v>1</v>
      </c>
      <c r="BG58" s="42">
        <f t="shared" si="29"/>
        <v>0.13557749999999999</v>
      </c>
      <c r="BH58" s="42">
        <f t="shared" si="30"/>
        <v>6.9110000000000005E-2</v>
      </c>
      <c r="BJ58" s="42"/>
      <c r="BK58" s="41"/>
      <c r="BL58" s="42"/>
      <c r="BM58" s="42"/>
      <c r="BO58" s="42"/>
      <c r="BP58" s="41"/>
      <c r="BQ58" s="42"/>
      <c r="BR58" s="42"/>
      <c r="BT58" s="42"/>
      <c r="BU58" s="40"/>
      <c r="BV58" s="42"/>
      <c r="BW58" s="42"/>
      <c r="BY58" s="37" t="s">
        <v>122</v>
      </c>
      <c r="BZ58" s="37">
        <f t="shared" si="34"/>
        <v>50</v>
      </c>
      <c r="CB58" s="42">
        <f t="shared" si="31"/>
        <v>0.13557749999999999</v>
      </c>
      <c r="CC58" s="42">
        <v>7.0000000000000007E-2</v>
      </c>
      <c r="CD58" s="42">
        <f t="shared" si="14"/>
        <v>-6.5577499999999983E-2</v>
      </c>
      <c r="CE58" s="40">
        <f t="shared" si="15"/>
        <v>-0.48369014032564389</v>
      </c>
      <c r="CF58" s="42">
        <f t="shared" si="16"/>
        <v>6.9110000000000005E-2</v>
      </c>
      <c r="CG58" s="42">
        <v>0.13</v>
      </c>
      <c r="CH58" s="42">
        <f t="shared" si="17"/>
        <v>6.089E-2</v>
      </c>
      <c r="CI58" s="40">
        <f t="shared" si="18"/>
        <v>0.88105918101577185</v>
      </c>
    </row>
    <row r="59" spans="1:87" x14ac:dyDescent="0.2">
      <c r="A59" s="37" t="s">
        <v>122</v>
      </c>
      <c r="B59" s="37">
        <v>51</v>
      </c>
      <c r="D59" s="39">
        <v>0</v>
      </c>
      <c r="E59" s="39">
        <v>51.58</v>
      </c>
      <c r="F59" s="39">
        <v>664.18</v>
      </c>
      <c r="G59" s="39">
        <v>0</v>
      </c>
      <c r="H59" s="39">
        <v>33.119999999999997</v>
      </c>
      <c r="I59" s="39">
        <v>1.1499999999999999</v>
      </c>
      <c r="J59" s="39">
        <v>137.88</v>
      </c>
      <c r="K59" s="39">
        <v>84.96</v>
      </c>
      <c r="L59" s="39">
        <v>17.27</v>
      </c>
      <c r="M59" s="39">
        <v>0</v>
      </c>
      <c r="N59" s="39">
        <v>17.86</v>
      </c>
      <c r="O59" s="39">
        <f t="shared" si="0"/>
        <v>1008</v>
      </c>
      <c r="Q59" s="37" t="s">
        <v>122</v>
      </c>
      <c r="R59" s="37">
        <v>51</v>
      </c>
      <c r="T59" s="39">
        <v>586.48180000000002</v>
      </c>
      <c r="U59" s="39">
        <v>421.51819999999998</v>
      </c>
      <c r="V59" s="39">
        <v>0</v>
      </c>
      <c r="W59" s="40">
        <f t="shared" si="22"/>
        <v>0.58182718253968257</v>
      </c>
      <c r="X59" s="40">
        <f t="shared" si="23"/>
        <v>0.41817281746031743</v>
      </c>
      <c r="Y59" s="40">
        <f t="shared" si="24"/>
        <v>0</v>
      </c>
      <c r="AA59" s="37" t="s">
        <v>122</v>
      </c>
      <c r="AB59" s="37">
        <f t="shared" si="32"/>
        <v>51</v>
      </c>
      <c r="AD59" s="39">
        <f t="shared" si="4"/>
        <v>1008</v>
      </c>
      <c r="AE59" s="37">
        <v>22</v>
      </c>
      <c r="AF59" s="39">
        <v>767.42</v>
      </c>
      <c r="AG59" s="41">
        <f t="shared" si="25"/>
        <v>0.76132936507936499</v>
      </c>
      <c r="AH59" s="39">
        <f t="shared" si="26"/>
        <v>446.50581642460315</v>
      </c>
      <c r="AI59" s="39">
        <f t="shared" si="27"/>
        <v>320.91418357539681</v>
      </c>
      <c r="AJ59" s="37">
        <v>23</v>
      </c>
      <c r="AK59" s="39">
        <v>240.58</v>
      </c>
      <c r="AL59" s="41">
        <f>SUM(AK59/AD59)</f>
        <v>0.23867063492063492</v>
      </c>
      <c r="AM59" s="39">
        <f>SUM(AK59*W59)</f>
        <v>139.97598357539684</v>
      </c>
      <c r="AN59" s="39">
        <f>SUM(AK59*X59)</f>
        <v>100.60401642460317</v>
      </c>
      <c r="AP59" s="39"/>
      <c r="AQ59" s="41"/>
      <c r="AR59" s="39"/>
      <c r="AS59" s="39"/>
      <c r="AU59" s="39"/>
      <c r="AV59" s="40"/>
      <c r="AW59" s="39"/>
      <c r="AX59" s="39"/>
      <c r="AZ59" s="37" t="s">
        <v>122</v>
      </c>
      <c r="BA59" s="37">
        <f t="shared" si="33"/>
        <v>51</v>
      </c>
      <c r="BC59" s="42">
        <f t="shared" si="8"/>
        <v>1.575</v>
      </c>
      <c r="BD59" s="37">
        <v>22</v>
      </c>
      <c r="BE59" s="42">
        <f t="shared" si="9"/>
        <v>1.1990937499999998</v>
      </c>
      <c r="BF59" s="41">
        <f t="shared" si="28"/>
        <v>0.76132936507936499</v>
      </c>
      <c r="BG59" s="42">
        <f t="shared" si="29"/>
        <v>0.69766533816344245</v>
      </c>
      <c r="BH59" s="42">
        <f t="shared" si="30"/>
        <v>0.5014284118365574</v>
      </c>
      <c r="BI59" s="37">
        <v>23</v>
      </c>
      <c r="BJ59" s="42">
        <f>SUM(AK59/640)</f>
        <v>0.37590625</v>
      </c>
      <c r="BK59" s="41">
        <f>SUM(BJ59/BC59)</f>
        <v>0.23867063492063492</v>
      </c>
      <c r="BL59" s="42">
        <f>SUM(BJ59*W59)</f>
        <v>0.21871247433655755</v>
      </c>
      <c r="BM59" s="42">
        <f>SUM(BJ59*X59)</f>
        <v>0.15719377566344245</v>
      </c>
      <c r="BO59" s="42"/>
      <c r="BP59" s="41"/>
      <c r="BQ59" s="42"/>
      <c r="BR59" s="42"/>
      <c r="BT59" s="42"/>
      <c r="BU59" s="40"/>
      <c r="BV59" s="42"/>
      <c r="BW59" s="42"/>
      <c r="BY59" s="37" t="s">
        <v>122</v>
      </c>
      <c r="BZ59" s="37">
        <f t="shared" si="34"/>
        <v>51</v>
      </c>
      <c r="CB59" s="42">
        <f t="shared" si="31"/>
        <v>0.91637781249999994</v>
      </c>
      <c r="CC59" s="42">
        <v>0.63</v>
      </c>
      <c r="CD59" s="42">
        <f t="shared" si="14"/>
        <v>-0.28637781249999994</v>
      </c>
      <c r="CE59" s="40">
        <f t="shared" si="15"/>
        <v>-0.31251063545364915</v>
      </c>
      <c r="CF59" s="42">
        <f t="shared" si="16"/>
        <v>0.65862218749999979</v>
      </c>
      <c r="CG59" s="42">
        <v>0.95</v>
      </c>
      <c r="CH59" s="42">
        <f t="shared" si="17"/>
        <v>0.29137781250000017</v>
      </c>
      <c r="CI59" s="40">
        <f t="shared" si="18"/>
        <v>0.44240509662453525</v>
      </c>
    </row>
    <row r="60" spans="1:87" x14ac:dyDescent="0.2">
      <c r="A60" s="37" t="s">
        <v>122</v>
      </c>
      <c r="B60" s="37">
        <v>53</v>
      </c>
      <c r="D60" s="39">
        <v>0</v>
      </c>
      <c r="E60" s="39">
        <v>0</v>
      </c>
      <c r="F60" s="39">
        <v>10.64</v>
      </c>
      <c r="G60" s="39">
        <v>37.53</v>
      </c>
      <c r="H60" s="39">
        <v>0</v>
      </c>
      <c r="I60" s="39">
        <v>0</v>
      </c>
      <c r="J60" s="39">
        <v>24.83</v>
      </c>
      <c r="K60" s="39">
        <v>0</v>
      </c>
      <c r="L60" s="39">
        <v>0</v>
      </c>
      <c r="M60" s="39">
        <v>0</v>
      </c>
      <c r="N60" s="39">
        <v>0</v>
      </c>
      <c r="O60" s="39">
        <f t="shared" si="0"/>
        <v>73</v>
      </c>
      <c r="Q60" s="37" t="s">
        <v>122</v>
      </c>
      <c r="R60" s="37">
        <v>53</v>
      </c>
      <c r="T60" s="39">
        <v>42.075899999999997</v>
      </c>
      <c r="U60" s="39">
        <v>30.924099999999999</v>
      </c>
      <c r="V60" s="39">
        <v>0</v>
      </c>
      <c r="W60" s="40">
        <f t="shared" si="22"/>
        <v>0.57638219178082184</v>
      </c>
      <c r="X60" s="40">
        <f t="shared" si="23"/>
        <v>0.42361780821917805</v>
      </c>
      <c r="Y60" s="40">
        <f t="shared" si="24"/>
        <v>0</v>
      </c>
      <c r="AA60" s="37" t="s">
        <v>122</v>
      </c>
      <c r="AB60" s="37">
        <v>53</v>
      </c>
      <c r="AD60" s="39">
        <f t="shared" si="4"/>
        <v>73</v>
      </c>
      <c r="AE60" s="37">
        <v>23</v>
      </c>
      <c r="AF60" s="39">
        <v>73</v>
      </c>
      <c r="AG60" s="41">
        <f t="shared" si="25"/>
        <v>1</v>
      </c>
      <c r="AH60" s="39">
        <f t="shared" si="26"/>
        <v>42.075899999999997</v>
      </c>
      <c r="AI60" s="39">
        <f t="shared" si="27"/>
        <v>30.924099999999999</v>
      </c>
      <c r="AK60" s="39"/>
      <c r="AL60" s="41"/>
      <c r="AM60" s="39"/>
      <c r="AN60" s="39"/>
      <c r="AP60" s="39"/>
      <c r="AQ60" s="41"/>
      <c r="AR60" s="39"/>
      <c r="AS60" s="39"/>
      <c r="AU60" s="39"/>
      <c r="AV60" s="40"/>
      <c r="AW60" s="39"/>
      <c r="AX60" s="39"/>
      <c r="AZ60" s="37" t="s">
        <v>122</v>
      </c>
      <c r="BA60" s="37">
        <v>53</v>
      </c>
      <c r="BC60" s="42">
        <f t="shared" si="8"/>
        <v>0.1140625</v>
      </c>
      <c r="BD60" s="37">
        <v>23</v>
      </c>
      <c r="BE60" s="42">
        <f t="shared" si="9"/>
        <v>0.1140625</v>
      </c>
      <c r="BF60" s="41">
        <f t="shared" si="28"/>
        <v>1</v>
      </c>
      <c r="BG60" s="42">
        <f t="shared" si="29"/>
        <v>6.5743593749999996E-2</v>
      </c>
      <c r="BH60" s="42">
        <f t="shared" si="30"/>
        <v>4.8318906249999995E-2</v>
      </c>
      <c r="BJ60" s="42"/>
      <c r="BK60" s="41"/>
      <c r="BL60" s="42"/>
      <c r="BM60" s="42"/>
      <c r="BO60" s="42"/>
      <c r="BP60" s="41"/>
      <c r="BQ60" s="42"/>
      <c r="BR60" s="42"/>
      <c r="BT60" s="42"/>
      <c r="BU60" s="40"/>
      <c r="BV60" s="42"/>
      <c r="BW60" s="42"/>
      <c r="BY60" s="37" t="s">
        <v>122</v>
      </c>
      <c r="BZ60" s="37">
        <v>53</v>
      </c>
      <c r="CB60" s="42">
        <f t="shared" si="31"/>
        <v>6.5743593749999996E-2</v>
      </c>
      <c r="CC60" s="42">
        <v>5.5E-2</v>
      </c>
      <c r="CD60" s="42">
        <f t="shared" si="14"/>
        <v>-1.0743593749999995E-2</v>
      </c>
      <c r="CE60" s="40">
        <f t="shared" si="15"/>
        <v>-0.16341658764280734</v>
      </c>
      <c r="CF60" s="42">
        <f t="shared" si="16"/>
        <v>4.8318906249999995E-2</v>
      </c>
      <c r="CG60" s="42">
        <v>5.5E-2</v>
      </c>
      <c r="CH60" s="42">
        <f t="shared" si="17"/>
        <v>6.6810937500000056E-3</v>
      </c>
      <c r="CI60" s="40">
        <f t="shared" si="18"/>
        <v>0.13827079850343274</v>
      </c>
    </row>
    <row r="61" spans="1:87" x14ac:dyDescent="0.2">
      <c r="A61" s="37" t="s">
        <v>122</v>
      </c>
      <c r="B61" s="37">
        <v>54</v>
      </c>
      <c r="D61" s="39">
        <v>0</v>
      </c>
      <c r="E61" s="39">
        <v>0</v>
      </c>
      <c r="F61" s="39">
        <v>70.709999999999994</v>
      </c>
      <c r="G61" s="39">
        <v>0</v>
      </c>
      <c r="H61" s="39">
        <v>0</v>
      </c>
      <c r="I61" s="39">
        <v>0</v>
      </c>
      <c r="J61" s="39">
        <v>34.29</v>
      </c>
      <c r="K61" s="39">
        <v>0</v>
      </c>
      <c r="L61" s="39">
        <v>0</v>
      </c>
      <c r="M61" s="39">
        <v>0</v>
      </c>
      <c r="N61" s="39">
        <v>0</v>
      </c>
      <c r="O61" s="39">
        <f t="shared" si="0"/>
        <v>105</v>
      </c>
      <c r="Q61" s="37" t="s">
        <v>122</v>
      </c>
      <c r="R61" s="37">
        <v>54</v>
      </c>
      <c r="T61" s="39">
        <v>68.744100000000003</v>
      </c>
      <c r="U61" s="39">
        <v>36.255899999999997</v>
      </c>
      <c r="V61" s="39">
        <v>0</v>
      </c>
      <c r="W61" s="40">
        <f t="shared" si="22"/>
        <v>0.65470571428571434</v>
      </c>
      <c r="X61" s="40">
        <f t="shared" si="23"/>
        <v>0.34529428571428566</v>
      </c>
      <c r="Y61" s="40">
        <f t="shared" si="24"/>
        <v>0</v>
      </c>
      <c r="AA61" s="37" t="s">
        <v>122</v>
      </c>
      <c r="AB61" s="37">
        <f>AB60+1</f>
        <v>54</v>
      </c>
      <c r="AD61" s="39">
        <f t="shared" si="4"/>
        <v>105</v>
      </c>
      <c r="AE61" s="37">
        <v>23</v>
      </c>
      <c r="AF61" s="39">
        <v>105</v>
      </c>
      <c r="AG61" s="41">
        <f t="shared" si="25"/>
        <v>1</v>
      </c>
      <c r="AH61" s="39">
        <f t="shared" si="26"/>
        <v>68.744100000000003</v>
      </c>
      <c r="AI61" s="39">
        <f t="shared" si="27"/>
        <v>36.255899999999997</v>
      </c>
      <c r="AK61" s="39"/>
      <c r="AL61" s="41"/>
      <c r="AM61" s="39"/>
      <c r="AN61" s="39"/>
      <c r="AP61" s="39"/>
      <c r="AQ61" s="41"/>
      <c r="AR61" s="39"/>
      <c r="AS61" s="39"/>
      <c r="AU61" s="39"/>
      <c r="AV61" s="40"/>
      <c r="AW61" s="39"/>
      <c r="AX61" s="39"/>
      <c r="AZ61" s="37" t="s">
        <v>122</v>
      </c>
      <c r="BA61" s="37">
        <f>BA60+1</f>
        <v>54</v>
      </c>
      <c r="BC61" s="42">
        <f t="shared" si="8"/>
        <v>0.1640625</v>
      </c>
      <c r="BD61" s="37">
        <v>23</v>
      </c>
      <c r="BE61" s="42">
        <f t="shared" si="9"/>
        <v>0.1640625</v>
      </c>
      <c r="BF61" s="41">
        <f t="shared" si="28"/>
        <v>1</v>
      </c>
      <c r="BG61" s="42">
        <f t="shared" si="29"/>
        <v>0.10741265625</v>
      </c>
      <c r="BH61" s="42">
        <f t="shared" si="30"/>
        <v>5.6649843749999991E-2</v>
      </c>
      <c r="BJ61" s="42"/>
      <c r="BK61" s="41"/>
      <c r="BL61" s="42"/>
      <c r="BM61" s="42"/>
      <c r="BO61" s="42"/>
      <c r="BP61" s="41"/>
      <c r="BQ61" s="42"/>
      <c r="BR61" s="42"/>
      <c r="BT61" s="42"/>
      <c r="BU61" s="40"/>
      <c r="BV61" s="42"/>
      <c r="BW61" s="42"/>
      <c r="BY61" s="37" t="s">
        <v>122</v>
      </c>
      <c r="BZ61" s="37">
        <f>BZ60+1</f>
        <v>54</v>
      </c>
      <c r="CB61" s="42">
        <f t="shared" si="31"/>
        <v>0.10741265625</v>
      </c>
      <c r="CC61" s="42">
        <v>7.0000000000000007E-2</v>
      </c>
      <c r="CD61" s="42">
        <f t="shared" si="14"/>
        <v>-3.7412656249999995E-2</v>
      </c>
      <c r="CE61" s="40">
        <f t="shared" si="15"/>
        <v>-0.34830770931614491</v>
      </c>
      <c r="CF61" s="42">
        <f t="shared" si="16"/>
        <v>5.6649843749999991E-2</v>
      </c>
      <c r="CG61" s="42">
        <v>0.09</v>
      </c>
      <c r="CH61" s="42">
        <f t="shared" si="17"/>
        <v>3.3350156250000006E-2</v>
      </c>
      <c r="CI61" s="40">
        <f t="shared" si="18"/>
        <v>0.58870694149090241</v>
      </c>
    </row>
    <row r="62" spans="1:87" x14ac:dyDescent="0.2">
      <c r="A62" s="37" t="s">
        <v>122</v>
      </c>
      <c r="B62" s="37">
        <v>55</v>
      </c>
      <c r="D62" s="39">
        <v>0</v>
      </c>
      <c r="E62" s="39">
        <v>25.99</v>
      </c>
      <c r="F62" s="39">
        <v>135.65</v>
      </c>
      <c r="G62" s="39">
        <v>0</v>
      </c>
      <c r="H62" s="39">
        <v>0</v>
      </c>
      <c r="I62" s="39">
        <v>0</v>
      </c>
      <c r="J62" s="39">
        <v>20.36</v>
      </c>
      <c r="K62" s="39">
        <v>0</v>
      </c>
      <c r="L62" s="39">
        <v>0</v>
      </c>
      <c r="M62" s="39">
        <v>0</v>
      </c>
      <c r="N62" s="39">
        <v>0</v>
      </c>
      <c r="O62" s="39">
        <f t="shared" si="0"/>
        <v>182</v>
      </c>
      <c r="Q62" s="37" t="s">
        <v>122</v>
      </c>
      <c r="R62" s="37">
        <v>55</v>
      </c>
      <c r="T62" s="39">
        <v>94.569500000000005</v>
      </c>
      <c r="U62" s="39">
        <v>87.430499999999995</v>
      </c>
      <c r="V62" s="39">
        <v>0</v>
      </c>
      <c r="W62" s="40">
        <f t="shared" si="22"/>
        <v>0.51961263736263741</v>
      </c>
      <c r="X62" s="40">
        <f t="shared" si="23"/>
        <v>0.48038736263736259</v>
      </c>
      <c r="Y62" s="40">
        <f t="shared" si="24"/>
        <v>0</v>
      </c>
      <c r="AA62" s="37" t="s">
        <v>122</v>
      </c>
      <c r="AB62" s="37">
        <f>AB61+1</f>
        <v>55</v>
      </c>
      <c r="AD62" s="39">
        <f t="shared" si="4"/>
        <v>182</v>
      </c>
      <c r="AE62" s="37">
        <v>23</v>
      </c>
      <c r="AF62" s="39">
        <v>182</v>
      </c>
      <c r="AG62" s="41">
        <f t="shared" si="25"/>
        <v>1</v>
      </c>
      <c r="AH62" s="39">
        <f t="shared" si="26"/>
        <v>94.569500000000005</v>
      </c>
      <c r="AI62" s="39">
        <f t="shared" si="27"/>
        <v>87.430499999999995</v>
      </c>
      <c r="AK62" s="39"/>
      <c r="AL62" s="41"/>
      <c r="AM62" s="39"/>
      <c r="AN62" s="39"/>
      <c r="AP62" s="39"/>
      <c r="AQ62" s="41"/>
      <c r="AR62" s="39"/>
      <c r="AS62" s="39"/>
      <c r="AU62" s="39"/>
      <c r="AV62" s="40"/>
      <c r="AW62" s="39"/>
      <c r="AX62" s="39"/>
      <c r="AZ62" s="37" t="s">
        <v>122</v>
      </c>
      <c r="BA62" s="37">
        <f>BA61+1</f>
        <v>55</v>
      </c>
      <c r="BC62" s="42">
        <f t="shared" si="8"/>
        <v>0.28437499999999999</v>
      </c>
      <c r="BD62" s="37">
        <v>23</v>
      </c>
      <c r="BE62" s="42">
        <f t="shared" si="9"/>
        <v>0.28437499999999999</v>
      </c>
      <c r="BF62" s="41">
        <f t="shared" si="28"/>
        <v>1</v>
      </c>
      <c r="BG62" s="42">
        <f t="shared" si="29"/>
        <v>0.14776484375000001</v>
      </c>
      <c r="BH62" s="42">
        <f t="shared" si="30"/>
        <v>0.13661015624999998</v>
      </c>
      <c r="BJ62" s="42"/>
      <c r="BK62" s="41"/>
      <c r="BL62" s="42"/>
      <c r="BM62" s="42"/>
      <c r="BO62" s="42"/>
      <c r="BP62" s="41"/>
      <c r="BQ62" s="42"/>
      <c r="BR62" s="42"/>
      <c r="BT62" s="42"/>
      <c r="BU62" s="40"/>
      <c r="BV62" s="42"/>
      <c r="BW62" s="42"/>
      <c r="BY62" s="37" t="s">
        <v>122</v>
      </c>
      <c r="BZ62" s="37">
        <f>BZ61+1</f>
        <v>55</v>
      </c>
      <c r="CB62" s="42">
        <f t="shared" si="31"/>
        <v>0.14776484375000001</v>
      </c>
      <c r="CC62" s="42">
        <v>7.0000000000000007E-2</v>
      </c>
      <c r="CD62" s="42">
        <f t="shared" si="14"/>
        <v>-7.7764843750000007E-2</v>
      </c>
      <c r="CE62" s="40">
        <f t="shared" si="15"/>
        <v>-0.52627432734655466</v>
      </c>
      <c r="CF62" s="42">
        <f t="shared" si="16"/>
        <v>0.13661015624999998</v>
      </c>
      <c r="CG62" s="42">
        <v>0.21</v>
      </c>
      <c r="CH62" s="42">
        <f t="shared" si="17"/>
        <v>7.3389843750000017E-2</v>
      </c>
      <c r="CI62" s="40">
        <f t="shared" si="18"/>
        <v>0.53722099267418144</v>
      </c>
    </row>
    <row r="63" spans="1:87" x14ac:dyDescent="0.2">
      <c r="A63" s="37" t="s">
        <v>122</v>
      </c>
      <c r="B63" s="37">
        <v>56</v>
      </c>
      <c r="D63" s="39">
        <v>0</v>
      </c>
      <c r="E63" s="39">
        <v>146.91</v>
      </c>
      <c r="F63" s="39">
        <v>1540.5</v>
      </c>
      <c r="G63" s="39">
        <v>0</v>
      </c>
      <c r="H63" s="39">
        <v>0</v>
      </c>
      <c r="I63" s="39">
        <v>0</v>
      </c>
      <c r="J63" s="39">
        <v>235.35</v>
      </c>
      <c r="K63" s="39">
        <v>120.65</v>
      </c>
      <c r="L63" s="39">
        <v>50.59</v>
      </c>
      <c r="M63" s="39">
        <v>0</v>
      </c>
      <c r="N63" s="39">
        <v>0</v>
      </c>
      <c r="O63" s="39">
        <f t="shared" si="0"/>
        <v>2094</v>
      </c>
      <c r="Q63" s="37" t="s">
        <v>122</v>
      </c>
      <c r="R63" s="37">
        <v>56</v>
      </c>
      <c r="T63" s="39">
        <v>1182.2360000000001</v>
      </c>
      <c r="U63" s="39">
        <v>911.76400000000001</v>
      </c>
      <c r="V63" s="39">
        <v>0</v>
      </c>
      <c r="W63" s="40">
        <f t="shared" si="22"/>
        <v>0.56458261700095513</v>
      </c>
      <c r="X63" s="40">
        <f t="shared" si="23"/>
        <v>0.43541738299904492</v>
      </c>
      <c r="Y63" s="40">
        <f t="shared" si="24"/>
        <v>0</v>
      </c>
      <c r="AA63" s="37" t="s">
        <v>122</v>
      </c>
      <c r="AB63" s="37">
        <f>AB62+1</f>
        <v>56</v>
      </c>
      <c r="AD63" s="39">
        <f t="shared" si="4"/>
        <v>2094</v>
      </c>
      <c r="AE63" s="37">
        <v>23</v>
      </c>
      <c r="AF63" s="39">
        <v>2094</v>
      </c>
      <c r="AG63" s="41">
        <f t="shared" si="25"/>
        <v>1</v>
      </c>
      <c r="AH63" s="39">
        <f t="shared" si="26"/>
        <v>1182.2360000000001</v>
      </c>
      <c r="AI63" s="39">
        <f t="shared" si="27"/>
        <v>911.76400000000001</v>
      </c>
      <c r="AK63" s="39"/>
      <c r="AL63" s="41"/>
      <c r="AM63" s="39"/>
      <c r="AN63" s="39"/>
      <c r="AP63" s="39"/>
      <c r="AQ63" s="41"/>
      <c r="AR63" s="39"/>
      <c r="AS63" s="39"/>
      <c r="AU63" s="39"/>
      <c r="AV63" s="40"/>
      <c r="AW63" s="39"/>
      <c r="AX63" s="39"/>
      <c r="AZ63" s="37" t="s">
        <v>122</v>
      </c>
      <c r="BA63" s="37">
        <f>BA62+1</f>
        <v>56</v>
      </c>
      <c r="BC63" s="42">
        <f t="shared" si="8"/>
        <v>3.2718750000000001</v>
      </c>
      <c r="BD63" s="37">
        <v>23</v>
      </c>
      <c r="BE63" s="42">
        <f t="shared" si="9"/>
        <v>3.2718750000000001</v>
      </c>
      <c r="BF63" s="41">
        <f t="shared" si="28"/>
        <v>1</v>
      </c>
      <c r="BG63" s="42">
        <f t="shared" si="29"/>
        <v>1.8472437500000001</v>
      </c>
      <c r="BH63" s="42">
        <f t="shared" si="30"/>
        <v>1.4246312500000002</v>
      </c>
      <c r="BJ63" s="42"/>
      <c r="BK63" s="41"/>
      <c r="BL63" s="42"/>
      <c r="BM63" s="42"/>
      <c r="BO63" s="42"/>
      <c r="BP63" s="41"/>
      <c r="BQ63" s="42"/>
      <c r="BR63" s="42"/>
      <c r="BT63" s="42"/>
      <c r="BU63" s="40"/>
      <c r="BV63" s="42"/>
      <c r="BW63" s="42"/>
      <c r="BY63" s="37" t="s">
        <v>122</v>
      </c>
      <c r="BZ63" s="37">
        <f>BZ62+1</f>
        <v>56</v>
      </c>
      <c r="CB63" s="42">
        <f t="shared" si="31"/>
        <v>1.8472437500000001</v>
      </c>
      <c r="CC63" s="42">
        <v>1.44</v>
      </c>
      <c r="CD63" s="42">
        <f t="shared" si="14"/>
        <v>-0.40724375000000013</v>
      </c>
      <c r="CE63" s="40">
        <f t="shared" si="15"/>
        <v>-0.22046021268173197</v>
      </c>
      <c r="CF63" s="42">
        <f t="shared" si="16"/>
        <v>1.4246312500000002</v>
      </c>
      <c r="CG63" s="42">
        <v>1.83</v>
      </c>
      <c r="CH63" s="42">
        <f t="shared" si="17"/>
        <v>0.40536874999999983</v>
      </c>
      <c r="CI63" s="40">
        <f t="shared" si="18"/>
        <v>0.28454292996871983</v>
      </c>
    </row>
    <row r="64" spans="1:87" x14ac:dyDescent="0.2">
      <c r="A64" s="37" t="s">
        <v>122</v>
      </c>
      <c r="B64" s="37">
        <v>57</v>
      </c>
      <c r="D64" s="39">
        <v>0</v>
      </c>
      <c r="E64" s="39">
        <v>0</v>
      </c>
      <c r="F64" s="39">
        <v>306.32</v>
      </c>
      <c r="G64" s="39">
        <v>0</v>
      </c>
      <c r="H64" s="39">
        <v>0</v>
      </c>
      <c r="I64" s="39">
        <v>0</v>
      </c>
      <c r="J64" s="39">
        <v>0</v>
      </c>
      <c r="K64" s="39">
        <v>17.68</v>
      </c>
      <c r="L64" s="39">
        <v>0</v>
      </c>
      <c r="M64" s="39">
        <v>0</v>
      </c>
      <c r="N64" s="39">
        <v>0</v>
      </c>
      <c r="O64" s="39">
        <f t="shared" si="0"/>
        <v>324</v>
      </c>
      <c r="Q64" s="37" t="s">
        <v>122</v>
      </c>
      <c r="R64" s="37">
        <v>57</v>
      </c>
      <c r="T64" s="39">
        <v>184.2688</v>
      </c>
      <c r="U64" s="39">
        <v>139.7312</v>
      </c>
      <c r="V64" s="39">
        <v>0</v>
      </c>
      <c r="W64" s="40">
        <f t="shared" si="22"/>
        <v>0.56873086419753083</v>
      </c>
      <c r="X64" s="40">
        <f t="shared" si="23"/>
        <v>0.43126913580246912</v>
      </c>
      <c r="Y64" s="40">
        <f t="shared" si="24"/>
        <v>0</v>
      </c>
      <c r="AA64" s="37" t="s">
        <v>122</v>
      </c>
      <c r="AB64" s="37">
        <f>AB63+1</f>
        <v>57</v>
      </c>
      <c r="AD64" s="39">
        <f t="shared" si="4"/>
        <v>324</v>
      </c>
      <c r="AE64" s="37">
        <v>22</v>
      </c>
      <c r="AF64" s="39">
        <v>324</v>
      </c>
      <c r="AG64" s="41">
        <f t="shared" si="25"/>
        <v>1</v>
      </c>
      <c r="AH64" s="39">
        <f t="shared" si="26"/>
        <v>184.2688</v>
      </c>
      <c r="AI64" s="39">
        <f t="shared" si="27"/>
        <v>139.7312</v>
      </c>
      <c r="AK64" s="39"/>
      <c r="AL64" s="41"/>
      <c r="AM64" s="39"/>
      <c r="AN64" s="39"/>
      <c r="AP64" s="39"/>
      <c r="AQ64" s="41"/>
      <c r="AR64" s="39"/>
      <c r="AS64" s="39"/>
      <c r="AU64" s="39"/>
      <c r="AV64" s="40"/>
      <c r="AW64" s="39"/>
      <c r="AX64" s="39"/>
      <c r="AZ64" s="37" t="s">
        <v>122</v>
      </c>
      <c r="BA64" s="37">
        <f>BA63+1</f>
        <v>57</v>
      </c>
      <c r="BC64" s="42">
        <f t="shared" si="8"/>
        <v>0.50624999999999998</v>
      </c>
      <c r="BD64" s="37">
        <v>22</v>
      </c>
      <c r="BE64" s="42">
        <f t="shared" si="9"/>
        <v>0.50624999999999998</v>
      </c>
      <c r="BF64" s="41">
        <f t="shared" si="28"/>
        <v>1</v>
      </c>
      <c r="BG64" s="42">
        <f t="shared" si="29"/>
        <v>0.28791999999999995</v>
      </c>
      <c r="BH64" s="42">
        <f t="shared" si="30"/>
        <v>0.21832999999999997</v>
      </c>
      <c r="BJ64" s="42"/>
      <c r="BK64" s="41"/>
      <c r="BL64" s="42"/>
      <c r="BM64" s="42"/>
      <c r="BO64" s="42"/>
      <c r="BP64" s="41"/>
      <c r="BQ64" s="42"/>
      <c r="BR64" s="42"/>
      <c r="BT64" s="42"/>
      <c r="BU64" s="40"/>
      <c r="BV64" s="42"/>
      <c r="BW64" s="42"/>
      <c r="BY64" s="37" t="s">
        <v>122</v>
      </c>
      <c r="BZ64" s="37">
        <f>BZ63+1</f>
        <v>57</v>
      </c>
      <c r="CB64" s="42">
        <f t="shared" si="31"/>
        <v>0.28791999999999995</v>
      </c>
      <c r="CC64" s="42">
        <v>0.23</v>
      </c>
      <c r="CD64" s="42">
        <f t="shared" si="14"/>
        <v>-5.7919999999999944E-2</v>
      </c>
      <c r="CE64" s="40">
        <f t="shared" si="15"/>
        <v>-0.20116699083078618</v>
      </c>
      <c r="CF64" s="42">
        <f t="shared" si="16"/>
        <v>0.21832999999999997</v>
      </c>
      <c r="CG64" s="42">
        <v>0.28000000000000003</v>
      </c>
      <c r="CH64" s="42">
        <f t="shared" si="17"/>
        <v>6.1670000000000058E-2</v>
      </c>
      <c r="CI64" s="40">
        <f t="shared" si="18"/>
        <v>0.28246232766912505</v>
      </c>
    </row>
    <row r="65" spans="1:87" x14ac:dyDescent="0.2">
      <c r="A65" s="37" t="s">
        <v>122</v>
      </c>
      <c r="B65" s="37">
        <v>58</v>
      </c>
      <c r="D65" s="39">
        <v>0</v>
      </c>
      <c r="E65" s="39">
        <v>284.79000000000002</v>
      </c>
      <c r="F65" s="39">
        <v>14.68</v>
      </c>
      <c r="G65" s="39">
        <v>0</v>
      </c>
      <c r="H65" s="39">
        <v>0</v>
      </c>
      <c r="I65" s="39">
        <v>0</v>
      </c>
      <c r="J65" s="39">
        <v>0</v>
      </c>
      <c r="K65" s="39">
        <v>678.17</v>
      </c>
      <c r="L65" s="39">
        <v>0</v>
      </c>
      <c r="M65" s="39">
        <v>19.36</v>
      </c>
      <c r="N65" s="39">
        <v>0</v>
      </c>
      <c r="O65" s="39">
        <f t="shared" si="0"/>
        <v>997</v>
      </c>
      <c r="Q65" s="37" t="s">
        <v>122</v>
      </c>
      <c r="R65" s="37">
        <v>58</v>
      </c>
      <c r="T65" s="39">
        <v>526.23069999999996</v>
      </c>
      <c r="U65" s="39">
        <v>470.76929999999999</v>
      </c>
      <c r="V65" s="39">
        <v>0</v>
      </c>
      <c r="W65" s="40">
        <f t="shared" si="22"/>
        <v>0.52781414242728175</v>
      </c>
      <c r="X65" s="40">
        <f t="shared" si="23"/>
        <v>0.47218585757271814</v>
      </c>
      <c r="Y65" s="40">
        <f t="shared" si="24"/>
        <v>0</v>
      </c>
      <c r="AA65" s="37" t="s">
        <v>122</v>
      </c>
      <c r="AB65" s="37">
        <f>AB64+1</f>
        <v>58</v>
      </c>
      <c r="AD65" s="39">
        <f t="shared" si="4"/>
        <v>997</v>
      </c>
      <c r="AE65" s="37">
        <v>18</v>
      </c>
      <c r="AF65" s="39">
        <v>923.76</v>
      </c>
      <c r="AG65" s="41">
        <f t="shared" si="25"/>
        <v>0.92653961885656966</v>
      </c>
      <c r="AH65" s="39">
        <f t="shared" si="26"/>
        <v>487.57359220862577</v>
      </c>
      <c r="AI65" s="39">
        <f t="shared" si="27"/>
        <v>436.18640779137411</v>
      </c>
      <c r="AJ65" s="37">
        <v>22</v>
      </c>
      <c r="AK65" s="39">
        <v>73.239999999999995</v>
      </c>
      <c r="AL65" s="41">
        <f>SUM(AK65/AD65)</f>
        <v>7.3460381143430287E-2</v>
      </c>
      <c r="AM65" s="39">
        <f>SUM(AK65*W65)</f>
        <v>38.657107791374116</v>
      </c>
      <c r="AN65" s="39">
        <f>SUM(AK65*X65)</f>
        <v>34.582892208625871</v>
      </c>
      <c r="AP65" s="39"/>
      <c r="AQ65" s="41"/>
      <c r="AR65" s="39"/>
      <c r="AS65" s="39"/>
      <c r="AU65" s="39"/>
      <c r="AV65" s="40"/>
      <c r="AW65" s="39"/>
      <c r="AX65" s="39"/>
      <c r="AZ65" s="37" t="s">
        <v>122</v>
      </c>
      <c r="BA65" s="37">
        <f>BA64+1</f>
        <v>58</v>
      </c>
      <c r="BC65" s="42">
        <f t="shared" si="8"/>
        <v>1.5578125</v>
      </c>
      <c r="BD65" s="37">
        <v>18</v>
      </c>
      <c r="BE65" s="42">
        <f t="shared" si="9"/>
        <v>1.4433750000000001</v>
      </c>
      <c r="BF65" s="41">
        <f t="shared" si="28"/>
        <v>0.92653961885656977</v>
      </c>
      <c r="BG65" s="42">
        <f t="shared" si="29"/>
        <v>0.76183373782597785</v>
      </c>
      <c r="BH65" s="42">
        <f t="shared" si="30"/>
        <v>0.68154126217402211</v>
      </c>
      <c r="BI65" s="37">
        <v>22</v>
      </c>
      <c r="BJ65" s="42">
        <f>SUM(AK65/640)</f>
        <v>0.1144375</v>
      </c>
      <c r="BK65" s="41">
        <f>SUM(BJ65/BC65)</f>
        <v>7.3460381143430287E-2</v>
      </c>
      <c r="BL65" s="42">
        <f>SUM(BJ65*W65)</f>
        <v>6.0401730924022054E-2</v>
      </c>
      <c r="BM65" s="42">
        <f>SUM(BJ65*X65)</f>
        <v>5.403576907597793E-2</v>
      </c>
      <c r="BO65" s="42"/>
      <c r="BP65" s="41"/>
      <c r="BQ65" s="42"/>
      <c r="BR65" s="42"/>
      <c r="BT65" s="42"/>
      <c r="BU65" s="40"/>
      <c r="BV65" s="42"/>
      <c r="BW65" s="42"/>
      <c r="BY65" s="37" t="s">
        <v>122</v>
      </c>
      <c r="BZ65" s="37">
        <f>BZ64+1</f>
        <v>58</v>
      </c>
      <c r="CB65" s="42">
        <f t="shared" si="31"/>
        <v>0.82223546874999986</v>
      </c>
      <c r="CC65" s="42"/>
      <c r="CD65" s="42">
        <f t="shared" si="14"/>
        <v>-0.82223546874999986</v>
      </c>
      <c r="CE65" s="40">
        <f t="shared" si="15"/>
        <v>-1</v>
      </c>
      <c r="CF65" s="42">
        <f t="shared" si="16"/>
        <v>0.73557703125000007</v>
      </c>
      <c r="CG65" s="42"/>
      <c r="CH65" s="42">
        <f t="shared" si="17"/>
        <v>-0.73557703125000007</v>
      </c>
      <c r="CI65" s="40">
        <f t="shared" si="18"/>
        <v>-1</v>
      </c>
    </row>
    <row r="66" spans="1:87" x14ac:dyDescent="0.2">
      <c r="A66" s="37" t="s">
        <v>122</v>
      </c>
      <c r="B66" s="37">
        <v>61</v>
      </c>
      <c r="D66" s="39">
        <v>0</v>
      </c>
      <c r="E66" s="39">
        <v>0</v>
      </c>
      <c r="F66" s="39">
        <v>9</v>
      </c>
      <c r="G66" s="39">
        <v>0</v>
      </c>
      <c r="H66" s="39">
        <v>0</v>
      </c>
      <c r="I66" s="39">
        <v>0</v>
      </c>
      <c r="J66" s="39">
        <v>0</v>
      </c>
      <c r="K66" s="39">
        <v>0</v>
      </c>
      <c r="L66" s="39">
        <v>0</v>
      </c>
      <c r="M66" s="39">
        <v>0</v>
      </c>
      <c r="N66" s="39">
        <v>0</v>
      </c>
      <c r="O66" s="39">
        <f t="shared" si="0"/>
        <v>9</v>
      </c>
      <c r="Q66" s="37" t="s">
        <v>122</v>
      </c>
      <c r="R66" s="37">
        <v>61</v>
      </c>
      <c r="T66" s="39">
        <v>5.04</v>
      </c>
      <c r="U66" s="39">
        <v>3.96</v>
      </c>
      <c r="V66" s="39">
        <v>0</v>
      </c>
      <c r="W66" s="40">
        <f t="shared" si="22"/>
        <v>0.56000000000000005</v>
      </c>
      <c r="X66" s="40">
        <f t="shared" si="23"/>
        <v>0.44</v>
      </c>
      <c r="Y66" s="40">
        <f t="shared" si="24"/>
        <v>0</v>
      </c>
      <c r="AA66" s="37" t="s">
        <v>122</v>
      </c>
      <c r="AB66" s="37">
        <v>61</v>
      </c>
      <c r="AD66" s="39">
        <f t="shared" si="4"/>
        <v>9</v>
      </c>
      <c r="AE66" s="37">
        <v>22</v>
      </c>
      <c r="AF66" s="39">
        <v>9</v>
      </c>
      <c r="AG66" s="41">
        <f t="shared" si="25"/>
        <v>1</v>
      </c>
      <c r="AH66" s="39">
        <f t="shared" si="26"/>
        <v>5.0400000000000009</v>
      </c>
      <c r="AI66" s="39">
        <f t="shared" si="27"/>
        <v>3.96</v>
      </c>
      <c r="AK66" s="39"/>
      <c r="AL66" s="41"/>
      <c r="AM66" s="39"/>
      <c r="AN66" s="39"/>
      <c r="AP66" s="39"/>
      <c r="AQ66" s="41"/>
      <c r="AR66" s="39"/>
      <c r="AS66" s="39"/>
      <c r="AU66" s="39"/>
      <c r="AV66" s="40"/>
      <c r="AW66" s="39"/>
      <c r="AX66" s="39"/>
      <c r="AZ66" s="37" t="s">
        <v>122</v>
      </c>
      <c r="BA66" s="37">
        <v>61</v>
      </c>
      <c r="BC66" s="42">
        <f t="shared" si="8"/>
        <v>1.40625E-2</v>
      </c>
      <c r="BD66" s="37">
        <v>22</v>
      </c>
      <c r="BE66" s="42">
        <f t="shared" si="9"/>
        <v>1.40625E-2</v>
      </c>
      <c r="BF66" s="41">
        <f t="shared" si="28"/>
        <v>1</v>
      </c>
      <c r="BG66" s="42">
        <f t="shared" si="29"/>
        <v>7.8750000000000018E-3</v>
      </c>
      <c r="BH66" s="42">
        <f t="shared" si="30"/>
        <v>6.1875000000000003E-3</v>
      </c>
      <c r="BJ66" s="42"/>
      <c r="BK66" s="41"/>
      <c r="BL66" s="42"/>
      <c r="BM66" s="42"/>
      <c r="BO66" s="42"/>
      <c r="BP66" s="41"/>
      <c r="BQ66" s="42"/>
      <c r="BR66" s="42"/>
      <c r="BT66" s="42"/>
      <c r="BU66" s="40"/>
      <c r="BV66" s="42"/>
      <c r="BW66" s="42"/>
      <c r="BY66" s="37" t="s">
        <v>122</v>
      </c>
      <c r="BZ66" s="37">
        <v>61</v>
      </c>
      <c r="CB66" s="42">
        <f t="shared" si="31"/>
        <v>7.8750000000000018E-3</v>
      </c>
      <c r="CC66" s="42">
        <v>7.0000000000000001E-3</v>
      </c>
      <c r="CD66" s="42">
        <f t="shared" si="14"/>
        <v>-8.7500000000000164E-4</v>
      </c>
      <c r="CE66" s="40">
        <f t="shared" si="15"/>
        <v>-0.1111111111111113</v>
      </c>
      <c r="CF66" s="42">
        <f t="shared" si="16"/>
        <v>6.1875000000000003E-3</v>
      </c>
      <c r="CG66" s="42">
        <v>7.0000000000000001E-3</v>
      </c>
      <c r="CH66" s="42">
        <f t="shared" si="17"/>
        <v>8.1249999999999985E-4</v>
      </c>
      <c r="CI66" s="40">
        <f t="shared" si="18"/>
        <v>0.13131313131313127</v>
      </c>
    </row>
    <row r="67" spans="1:87" x14ac:dyDescent="0.2">
      <c r="A67" s="37" t="s">
        <v>122</v>
      </c>
      <c r="B67" s="37">
        <v>62</v>
      </c>
      <c r="D67" s="39">
        <v>0</v>
      </c>
      <c r="E67" s="39">
        <v>0</v>
      </c>
      <c r="F67" s="39">
        <v>213.42</v>
      </c>
      <c r="G67" s="39">
        <v>0</v>
      </c>
      <c r="H67" s="39">
        <v>0</v>
      </c>
      <c r="I67" s="39">
        <v>0</v>
      </c>
      <c r="J67" s="39">
        <v>0</v>
      </c>
      <c r="K67" s="39">
        <v>21.58</v>
      </c>
      <c r="L67" s="39">
        <v>0</v>
      </c>
      <c r="M67" s="39">
        <v>0</v>
      </c>
      <c r="N67" s="39">
        <v>0</v>
      </c>
      <c r="O67" s="39">
        <f t="shared" ref="O67:O130" si="35">SUM(D67:N67)</f>
        <v>235</v>
      </c>
      <c r="Q67" s="37" t="s">
        <v>122</v>
      </c>
      <c r="R67" s="37">
        <v>62</v>
      </c>
      <c r="T67" s="39">
        <v>135.05279999999999</v>
      </c>
      <c r="U67" s="39">
        <v>99.947199999999995</v>
      </c>
      <c r="V67" s="39">
        <v>0</v>
      </c>
      <c r="W67" s="40">
        <f t="shared" si="22"/>
        <v>0.57469276595744678</v>
      </c>
      <c r="X67" s="40">
        <f t="shared" si="23"/>
        <v>0.42530723404255316</v>
      </c>
      <c r="Y67" s="40">
        <f t="shared" si="24"/>
        <v>0</v>
      </c>
      <c r="AA67" s="37" t="s">
        <v>122</v>
      </c>
      <c r="AB67" s="37">
        <f>AB66+1</f>
        <v>62</v>
      </c>
      <c r="AD67" s="39">
        <f t="shared" ref="AD67:AD98" si="36">SUM(O67)</f>
        <v>235</v>
      </c>
      <c r="AE67" s="37">
        <v>22</v>
      </c>
      <c r="AF67" s="39">
        <v>235</v>
      </c>
      <c r="AG67" s="41">
        <f t="shared" si="25"/>
        <v>1</v>
      </c>
      <c r="AH67" s="39">
        <f t="shared" si="26"/>
        <v>135.05279999999999</v>
      </c>
      <c r="AI67" s="39">
        <f t="shared" si="27"/>
        <v>99.947199999999995</v>
      </c>
      <c r="AK67" s="39"/>
      <c r="AL67" s="41"/>
      <c r="AM67" s="39"/>
      <c r="AN67" s="39"/>
      <c r="AP67" s="39"/>
      <c r="AQ67" s="41"/>
      <c r="AR67" s="39"/>
      <c r="AS67" s="39"/>
      <c r="AU67" s="39"/>
      <c r="AV67" s="40"/>
      <c r="AW67" s="39"/>
      <c r="AX67" s="39"/>
      <c r="AZ67" s="37" t="s">
        <v>122</v>
      </c>
      <c r="BA67" s="37">
        <f>BA66+1</f>
        <v>62</v>
      </c>
      <c r="BC67" s="42">
        <f t="shared" ref="BC67:BC130" si="37">SUM(AD67/640)</f>
        <v>0.3671875</v>
      </c>
      <c r="BD67" s="37">
        <v>22</v>
      </c>
      <c r="BE67" s="42">
        <f t="shared" ref="BE67:BE130" si="38">SUM(AF67/640)</f>
        <v>0.3671875</v>
      </c>
      <c r="BF67" s="41">
        <f t="shared" si="28"/>
        <v>1</v>
      </c>
      <c r="BG67" s="42">
        <f t="shared" si="29"/>
        <v>0.21101999999999999</v>
      </c>
      <c r="BH67" s="42">
        <f t="shared" si="30"/>
        <v>0.15616749999999999</v>
      </c>
      <c r="BJ67" s="42"/>
      <c r="BK67" s="41"/>
      <c r="BL67" s="42"/>
      <c r="BM67" s="42"/>
      <c r="BO67" s="42"/>
      <c r="BP67" s="41"/>
      <c r="BQ67" s="42"/>
      <c r="BR67" s="42"/>
      <c r="BT67" s="42"/>
      <c r="BU67" s="40"/>
      <c r="BV67" s="42"/>
      <c r="BW67" s="42"/>
      <c r="BY67" s="37" t="s">
        <v>122</v>
      </c>
      <c r="BZ67" s="37">
        <f>BZ66+1</f>
        <v>62</v>
      </c>
      <c r="CB67" s="42">
        <f t="shared" si="31"/>
        <v>0.21101999999999999</v>
      </c>
      <c r="CC67" s="42">
        <v>0.17</v>
      </c>
      <c r="CD67" s="42">
        <f t="shared" ref="CD67:CD130" si="39">SUM(CC67-CB67)</f>
        <v>-4.1019999999999973E-2</v>
      </c>
      <c r="CE67" s="40">
        <f t="shared" ref="CE67:CE130" si="40">SUM(CD67/CB67)</f>
        <v>-0.19438915742583629</v>
      </c>
      <c r="CF67" s="42">
        <f t="shared" ref="CF67:CF130" si="41">SUM(BH67+BM67+BR67+BW67)</f>
        <v>0.15616749999999999</v>
      </c>
      <c r="CG67" s="42">
        <v>0.2</v>
      </c>
      <c r="CH67" s="42">
        <f t="shared" ref="CH67:CH130" si="42">SUM(CG67-CF67)</f>
        <v>4.3832500000000024E-2</v>
      </c>
      <c r="CI67" s="40">
        <f t="shared" ref="CI67:CI130" si="43">SUM(CH67/CF67)</f>
        <v>0.28067619703203311</v>
      </c>
    </row>
    <row r="68" spans="1:87" x14ac:dyDescent="0.2">
      <c r="A68" s="37" t="s">
        <v>204</v>
      </c>
      <c r="B68" s="37">
        <v>1</v>
      </c>
      <c r="D68" s="39">
        <v>0</v>
      </c>
      <c r="E68" s="39">
        <v>0</v>
      </c>
      <c r="F68" s="39">
        <v>213.36</v>
      </c>
      <c r="G68" s="39">
        <v>0</v>
      </c>
      <c r="H68" s="39">
        <v>0</v>
      </c>
      <c r="I68" s="39">
        <v>17.8</v>
      </c>
      <c r="J68" s="39">
        <v>49.84</v>
      </c>
      <c r="K68" s="39">
        <v>0</v>
      </c>
      <c r="L68" s="39">
        <v>0</v>
      </c>
      <c r="M68" s="39">
        <v>0</v>
      </c>
      <c r="N68" s="39">
        <v>0</v>
      </c>
      <c r="O68" s="39">
        <f t="shared" si="35"/>
        <v>281</v>
      </c>
      <c r="Q68" s="37" t="s">
        <v>204</v>
      </c>
      <c r="R68" s="37">
        <v>1</v>
      </c>
      <c r="T68" s="39">
        <v>174.3056</v>
      </c>
      <c r="U68" s="39">
        <v>106.6944</v>
      </c>
      <c r="V68" s="39">
        <v>0</v>
      </c>
      <c r="W68" s="40">
        <f t="shared" si="22"/>
        <v>0.62030462633451955</v>
      </c>
      <c r="X68" s="40">
        <f t="shared" si="23"/>
        <v>0.37969537366548045</v>
      </c>
      <c r="Y68" s="40">
        <f t="shared" si="24"/>
        <v>0</v>
      </c>
      <c r="AA68" s="37" t="s">
        <v>204</v>
      </c>
      <c r="AB68" s="37">
        <v>1</v>
      </c>
      <c r="AD68" s="39">
        <f t="shared" si="36"/>
        <v>281</v>
      </c>
      <c r="AE68" s="37">
        <v>3</v>
      </c>
      <c r="AF68" s="39">
        <v>281</v>
      </c>
      <c r="AG68" s="41">
        <f t="shared" si="25"/>
        <v>1</v>
      </c>
      <c r="AH68" s="39">
        <f t="shared" si="26"/>
        <v>174.3056</v>
      </c>
      <c r="AI68" s="39">
        <f t="shared" si="27"/>
        <v>106.6944</v>
      </c>
      <c r="AK68" s="39"/>
      <c r="AL68" s="41"/>
      <c r="AM68" s="39"/>
      <c r="AN68" s="39"/>
      <c r="AP68" s="39"/>
      <c r="AQ68" s="41"/>
      <c r="AR68" s="39"/>
      <c r="AS68" s="39"/>
      <c r="AU68" s="39"/>
      <c r="AV68" s="40"/>
      <c r="AW68" s="39"/>
      <c r="AX68" s="39"/>
      <c r="AZ68" s="37" t="s">
        <v>204</v>
      </c>
      <c r="BA68" s="37">
        <v>1</v>
      </c>
      <c r="BC68" s="42">
        <f t="shared" si="37"/>
        <v>0.43906250000000002</v>
      </c>
      <c r="BD68" s="37">
        <v>3</v>
      </c>
      <c r="BE68" s="42">
        <f t="shared" si="38"/>
        <v>0.43906250000000002</v>
      </c>
      <c r="BF68" s="41">
        <f t="shared" si="28"/>
        <v>1</v>
      </c>
      <c r="BG68" s="42">
        <f t="shared" si="29"/>
        <v>0.2723525</v>
      </c>
      <c r="BH68" s="42">
        <f t="shared" si="30"/>
        <v>0.16671000000000002</v>
      </c>
      <c r="BJ68" s="42"/>
      <c r="BK68" s="41"/>
      <c r="BL68" s="42"/>
      <c r="BM68" s="42"/>
      <c r="BO68" s="42"/>
      <c r="BP68" s="41"/>
      <c r="BQ68" s="42"/>
      <c r="BR68" s="42"/>
      <c r="BT68" s="42"/>
      <c r="BU68" s="40"/>
      <c r="BV68" s="42"/>
      <c r="BW68" s="42"/>
      <c r="BY68" s="37" t="s">
        <v>204</v>
      </c>
      <c r="BZ68" s="37">
        <v>1</v>
      </c>
      <c r="CB68" s="42">
        <f t="shared" si="31"/>
        <v>0.2723525</v>
      </c>
      <c r="CC68" s="42">
        <v>0.33700000000000002</v>
      </c>
      <c r="CD68" s="42">
        <f t="shared" si="39"/>
        <v>6.4647500000000024E-2</v>
      </c>
      <c r="CE68" s="40">
        <f t="shared" si="40"/>
        <v>0.23736701517335079</v>
      </c>
      <c r="CF68" s="42">
        <f t="shared" si="41"/>
        <v>0.16671000000000002</v>
      </c>
      <c r="CG68" s="42">
        <v>0.216</v>
      </c>
      <c r="CH68" s="42">
        <f t="shared" si="42"/>
        <v>4.9289999999999973E-2</v>
      </c>
      <c r="CI68" s="40">
        <f t="shared" si="43"/>
        <v>0.29566312758682722</v>
      </c>
    </row>
    <row r="69" spans="1:87" x14ac:dyDescent="0.2">
      <c r="A69" s="37" t="s">
        <v>204</v>
      </c>
      <c r="B69" s="37">
        <v>2</v>
      </c>
      <c r="C69" s="37" t="s">
        <v>446</v>
      </c>
      <c r="D69" s="39">
        <v>0</v>
      </c>
      <c r="E69" s="39">
        <v>0</v>
      </c>
      <c r="F69" s="39">
        <v>72</v>
      </c>
      <c r="G69" s="39">
        <v>0</v>
      </c>
      <c r="H69" s="39">
        <v>0</v>
      </c>
      <c r="I69" s="39">
        <v>0</v>
      </c>
      <c r="J69" s="39">
        <v>0</v>
      </c>
      <c r="K69" s="39">
        <v>0</v>
      </c>
      <c r="L69" s="39">
        <v>0</v>
      </c>
      <c r="M69" s="39">
        <v>0</v>
      </c>
      <c r="N69" s="39">
        <v>0</v>
      </c>
      <c r="O69" s="39">
        <f t="shared" si="35"/>
        <v>72</v>
      </c>
      <c r="Q69" s="37" t="s">
        <v>204</v>
      </c>
      <c r="R69" s="37">
        <v>2</v>
      </c>
      <c r="S69" s="37" t="s">
        <v>446</v>
      </c>
      <c r="T69" s="39">
        <v>40.32</v>
      </c>
      <c r="U69" s="39">
        <v>31.68</v>
      </c>
      <c r="V69" s="39">
        <v>0</v>
      </c>
      <c r="W69" s="40">
        <f t="shared" si="22"/>
        <v>0.56000000000000005</v>
      </c>
      <c r="X69" s="40">
        <f t="shared" si="23"/>
        <v>0.44</v>
      </c>
      <c r="Y69" s="40">
        <f t="shared" si="24"/>
        <v>0</v>
      </c>
      <c r="AA69" s="37" t="s">
        <v>204</v>
      </c>
      <c r="AB69" s="37">
        <v>2</v>
      </c>
      <c r="AC69" s="38" t="s">
        <v>446</v>
      </c>
      <c r="AD69" s="39">
        <f t="shared" si="36"/>
        <v>72</v>
      </c>
      <c r="AE69" s="37">
        <v>3</v>
      </c>
      <c r="AF69" s="39">
        <v>72</v>
      </c>
      <c r="AG69" s="41">
        <f t="shared" si="25"/>
        <v>1</v>
      </c>
      <c r="AH69" s="39">
        <f t="shared" si="26"/>
        <v>40.320000000000007</v>
      </c>
      <c r="AI69" s="39">
        <f t="shared" si="27"/>
        <v>31.68</v>
      </c>
      <c r="AK69" s="39"/>
      <c r="AL69" s="41"/>
      <c r="AM69" s="39"/>
      <c r="AN69" s="39"/>
      <c r="AP69" s="39"/>
      <c r="AQ69" s="41"/>
      <c r="AR69" s="39"/>
      <c r="AS69" s="39"/>
      <c r="AU69" s="39"/>
      <c r="AV69" s="40"/>
      <c r="AW69" s="39"/>
      <c r="AX69" s="39"/>
      <c r="AZ69" s="37" t="s">
        <v>204</v>
      </c>
      <c r="BA69" s="37">
        <v>2</v>
      </c>
      <c r="BB69" s="38" t="s">
        <v>446</v>
      </c>
      <c r="BC69" s="42">
        <f t="shared" si="37"/>
        <v>0.1125</v>
      </c>
      <c r="BD69" s="37">
        <v>3</v>
      </c>
      <c r="BE69" s="42">
        <f t="shared" si="38"/>
        <v>0.1125</v>
      </c>
      <c r="BF69" s="41">
        <f t="shared" si="28"/>
        <v>1</v>
      </c>
      <c r="BG69" s="42">
        <f t="shared" si="29"/>
        <v>6.3000000000000014E-2</v>
      </c>
      <c r="BH69" s="42">
        <f t="shared" si="30"/>
        <v>4.9500000000000002E-2</v>
      </c>
      <c r="BJ69" s="42"/>
      <c r="BK69" s="41"/>
      <c r="BL69" s="42"/>
      <c r="BM69" s="42"/>
      <c r="BO69" s="42"/>
      <c r="BP69" s="41"/>
      <c r="BQ69" s="42"/>
      <c r="BR69" s="42"/>
      <c r="BT69" s="42"/>
      <c r="BU69" s="40"/>
      <c r="BV69" s="42"/>
      <c r="BW69" s="42"/>
      <c r="BY69" s="37" t="s">
        <v>204</v>
      </c>
      <c r="BZ69" s="37">
        <v>2</v>
      </c>
      <c r="CA69" s="38" t="s">
        <v>446</v>
      </c>
      <c r="CB69" s="42">
        <f t="shared" si="31"/>
        <v>6.3000000000000014E-2</v>
      </c>
      <c r="CC69" s="42">
        <v>6.5000000000000002E-2</v>
      </c>
      <c r="CD69" s="42">
        <f t="shared" si="39"/>
        <v>1.9999999999999879E-3</v>
      </c>
      <c r="CE69" s="40">
        <f t="shared" si="40"/>
        <v>3.174603174603155E-2</v>
      </c>
      <c r="CF69" s="42">
        <f t="shared" si="41"/>
        <v>4.9500000000000002E-2</v>
      </c>
      <c r="CG69" s="42">
        <v>4.9000000000000002E-2</v>
      </c>
      <c r="CH69" s="42">
        <f t="shared" si="42"/>
        <v>-5.0000000000000044E-4</v>
      </c>
      <c r="CI69" s="40">
        <f t="shared" si="43"/>
        <v>-1.0101010101010109E-2</v>
      </c>
    </row>
    <row r="70" spans="1:87" x14ac:dyDescent="0.2">
      <c r="A70" s="37" t="s">
        <v>204</v>
      </c>
      <c r="B70" s="37">
        <v>2</v>
      </c>
      <c r="C70" s="37" t="s">
        <v>447</v>
      </c>
      <c r="D70" s="39">
        <v>0</v>
      </c>
      <c r="E70" s="39">
        <v>0</v>
      </c>
      <c r="F70" s="39">
        <v>276.45999999999998</v>
      </c>
      <c r="G70" s="39">
        <v>70.16</v>
      </c>
      <c r="H70" s="39">
        <v>0</v>
      </c>
      <c r="I70" s="39">
        <v>0</v>
      </c>
      <c r="J70" s="39">
        <v>43.75</v>
      </c>
      <c r="K70" s="39">
        <v>0</v>
      </c>
      <c r="L70" s="39">
        <v>6.63</v>
      </c>
      <c r="M70" s="39">
        <v>0</v>
      </c>
      <c r="N70" s="39">
        <v>0</v>
      </c>
      <c r="O70" s="39">
        <f t="shared" si="35"/>
        <v>397</v>
      </c>
      <c r="Q70" s="37" t="s">
        <v>204</v>
      </c>
      <c r="R70" s="37">
        <v>2</v>
      </c>
      <c r="S70" s="37" t="s">
        <v>447</v>
      </c>
      <c r="T70" s="39">
        <v>223.38409999999999</v>
      </c>
      <c r="U70" s="39">
        <v>173.61590000000001</v>
      </c>
      <c r="V70" s="39">
        <v>0</v>
      </c>
      <c r="W70" s="40">
        <f t="shared" si="22"/>
        <v>0.56268035264483629</v>
      </c>
      <c r="X70" s="40">
        <f t="shared" si="23"/>
        <v>0.43731964735516377</v>
      </c>
      <c r="Y70" s="40">
        <f t="shared" si="24"/>
        <v>0</v>
      </c>
      <c r="AA70" s="37" t="s">
        <v>204</v>
      </c>
      <c r="AB70" s="37">
        <v>2</v>
      </c>
      <c r="AC70" s="38" t="s">
        <v>447</v>
      </c>
      <c r="AD70" s="39">
        <f t="shared" si="36"/>
        <v>397</v>
      </c>
      <c r="AE70" s="37">
        <v>3</v>
      </c>
      <c r="AF70" s="39">
        <v>397</v>
      </c>
      <c r="AG70" s="41">
        <f t="shared" si="25"/>
        <v>1</v>
      </c>
      <c r="AH70" s="39">
        <f t="shared" si="26"/>
        <v>223.38410000000002</v>
      </c>
      <c r="AI70" s="39">
        <f t="shared" si="27"/>
        <v>173.61590000000001</v>
      </c>
      <c r="AK70" s="39"/>
      <c r="AL70" s="41"/>
      <c r="AM70" s="39"/>
      <c r="AN70" s="39"/>
      <c r="AP70" s="39"/>
      <c r="AQ70" s="41"/>
      <c r="AR70" s="39"/>
      <c r="AS70" s="39"/>
      <c r="AU70" s="39"/>
      <c r="AV70" s="40"/>
      <c r="AW70" s="39"/>
      <c r="AX70" s="39"/>
      <c r="AZ70" s="37" t="s">
        <v>204</v>
      </c>
      <c r="BA70" s="37">
        <v>2</v>
      </c>
      <c r="BB70" s="38" t="s">
        <v>447</v>
      </c>
      <c r="BC70" s="42">
        <f t="shared" si="37"/>
        <v>0.62031250000000004</v>
      </c>
      <c r="BD70" s="37">
        <v>3</v>
      </c>
      <c r="BE70" s="42">
        <f t="shared" si="38"/>
        <v>0.62031250000000004</v>
      </c>
      <c r="BF70" s="41">
        <f t="shared" si="28"/>
        <v>1</v>
      </c>
      <c r="BG70" s="42">
        <f t="shared" si="29"/>
        <v>0.34903765625000005</v>
      </c>
      <c r="BH70" s="42">
        <f t="shared" si="30"/>
        <v>0.27127484375000005</v>
      </c>
      <c r="BJ70" s="42"/>
      <c r="BK70" s="41"/>
      <c r="BL70" s="42"/>
      <c r="BM70" s="42"/>
      <c r="BO70" s="42"/>
      <c r="BP70" s="41"/>
      <c r="BQ70" s="42"/>
      <c r="BR70" s="42"/>
      <c r="BT70" s="42"/>
      <c r="BU70" s="40"/>
      <c r="BV70" s="42"/>
      <c r="BW70" s="42"/>
      <c r="BY70" s="37" t="s">
        <v>204</v>
      </c>
      <c r="BZ70" s="37">
        <v>2</v>
      </c>
      <c r="CA70" s="38" t="s">
        <v>447</v>
      </c>
      <c r="CB70" s="42">
        <f t="shared" si="31"/>
        <v>0.34903765625000005</v>
      </c>
      <c r="CC70" s="42">
        <v>0.27100000000000002</v>
      </c>
      <c r="CD70" s="42">
        <f t="shared" si="39"/>
        <v>-7.8037656250000031E-2</v>
      </c>
      <c r="CE70" s="40">
        <f t="shared" si="40"/>
        <v>-0.22357947588928673</v>
      </c>
      <c r="CF70" s="42">
        <f t="shared" si="41"/>
        <v>0.27127484375000005</v>
      </c>
      <c r="CG70" s="42">
        <v>0.34900000000000003</v>
      </c>
      <c r="CH70" s="42">
        <f t="shared" si="42"/>
        <v>7.7725156249999983E-2</v>
      </c>
      <c r="CI70" s="40">
        <f t="shared" si="43"/>
        <v>0.2865181126843796</v>
      </c>
    </row>
    <row r="71" spans="1:87" x14ac:dyDescent="0.2">
      <c r="A71" s="37" t="s">
        <v>204</v>
      </c>
      <c r="B71" s="37">
        <v>3</v>
      </c>
      <c r="D71" s="39">
        <v>0</v>
      </c>
      <c r="E71" s="39">
        <v>0</v>
      </c>
      <c r="F71" s="39">
        <v>169</v>
      </c>
      <c r="G71" s="39">
        <v>0</v>
      </c>
      <c r="H71" s="39">
        <v>0</v>
      </c>
      <c r="I71" s="39">
        <v>0</v>
      </c>
      <c r="J71" s="39">
        <v>27</v>
      </c>
      <c r="K71" s="39">
        <v>0</v>
      </c>
      <c r="L71" s="39">
        <v>0</v>
      </c>
      <c r="M71" s="39">
        <v>0</v>
      </c>
      <c r="N71" s="39">
        <v>0</v>
      </c>
      <c r="O71" s="39">
        <f t="shared" si="35"/>
        <v>196</v>
      </c>
      <c r="Q71" s="37" t="s">
        <v>204</v>
      </c>
      <c r="R71" s="37">
        <v>3</v>
      </c>
      <c r="T71" s="39">
        <v>117.59</v>
      </c>
      <c r="U71" s="39">
        <v>78.41</v>
      </c>
      <c r="V71" s="39">
        <v>0</v>
      </c>
      <c r="W71" s="40">
        <f t="shared" si="22"/>
        <v>0.5999489795918368</v>
      </c>
      <c r="X71" s="40">
        <f t="shared" si="23"/>
        <v>0.40005102040816326</v>
      </c>
      <c r="Y71" s="40">
        <f t="shared" si="24"/>
        <v>0</v>
      </c>
      <c r="AA71" s="37" t="s">
        <v>204</v>
      </c>
      <c r="AB71" s="37">
        <v>3</v>
      </c>
      <c r="AD71" s="39">
        <f t="shared" si="36"/>
        <v>196</v>
      </c>
      <c r="AE71" s="37">
        <v>3</v>
      </c>
      <c r="AF71" s="39">
        <v>196</v>
      </c>
      <c r="AG71" s="41">
        <f t="shared" si="25"/>
        <v>1</v>
      </c>
      <c r="AH71" s="39">
        <f t="shared" si="26"/>
        <v>117.59000000000002</v>
      </c>
      <c r="AI71" s="39">
        <f t="shared" si="27"/>
        <v>78.41</v>
      </c>
      <c r="AK71" s="39"/>
      <c r="AL71" s="41"/>
      <c r="AM71" s="39"/>
      <c r="AN71" s="39"/>
      <c r="AP71" s="39"/>
      <c r="AQ71" s="41"/>
      <c r="AR71" s="39"/>
      <c r="AS71" s="39"/>
      <c r="AU71" s="39"/>
      <c r="AV71" s="40"/>
      <c r="AW71" s="39"/>
      <c r="AX71" s="39"/>
      <c r="AZ71" s="37" t="s">
        <v>204</v>
      </c>
      <c r="BA71" s="37">
        <v>3</v>
      </c>
      <c r="BC71" s="42">
        <f t="shared" si="37"/>
        <v>0.30625000000000002</v>
      </c>
      <c r="BD71" s="37">
        <v>3</v>
      </c>
      <c r="BE71" s="42">
        <f t="shared" si="38"/>
        <v>0.30625000000000002</v>
      </c>
      <c r="BF71" s="41">
        <f t="shared" si="28"/>
        <v>1</v>
      </c>
      <c r="BG71" s="42">
        <f t="shared" si="29"/>
        <v>0.18373437500000003</v>
      </c>
      <c r="BH71" s="42">
        <f t="shared" si="30"/>
        <v>0.122515625</v>
      </c>
      <c r="BJ71" s="42"/>
      <c r="BK71" s="41"/>
      <c r="BL71" s="42"/>
      <c r="BM71" s="42"/>
      <c r="BO71" s="42"/>
      <c r="BP71" s="41"/>
      <c r="BQ71" s="42"/>
      <c r="BR71" s="42"/>
      <c r="BT71" s="42"/>
      <c r="BU71" s="40"/>
      <c r="BV71" s="42"/>
      <c r="BW71" s="42"/>
      <c r="BY71" s="37" t="s">
        <v>204</v>
      </c>
      <c r="BZ71" s="37">
        <v>3</v>
      </c>
      <c r="CB71" s="42">
        <f t="shared" si="31"/>
        <v>0.18373437500000003</v>
      </c>
      <c r="CC71" s="42">
        <v>0.17100000000000001</v>
      </c>
      <c r="CD71" s="42">
        <f t="shared" si="39"/>
        <v>-1.273437500000002E-2</v>
      </c>
      <c r="CE71" s="40">
        <f t="shared" si="40"/>
        <v>-6.9308614678118982E-2</v>
      </c>
      <c r="CF71" s="42">
        <f t="shared" si="41"/>
        <v>0.122515625</v>
      </c>
      <c r="CG71" s="42">
        <v>0.13500000000000001</v>
      </c>
      <c r="CH71" s="42">
        <f t="shared" si="42"/>
        <v>1.2484375000000006E-2</v>
      </c>
      <c r="CI71" s="40">
        <f t="shared" si="43"/>
        <v>0.10190026782298181</v>
      </c>
    </row>
    <row r="72" spans="1:87" x14ac:dyDescent="0.2">
      <c r="A72" s="37" t="s">
        <v>204</v>
      </c>
      <c r="B72" s="37">
        <v>4</v>
      </c>
      <c r="D72" s="39">
        <v>0</v>
      </c>
      <c r="E72" s="39">
        <v>0</v>
      </c>
      <c r="F72" s="39">
        <v>23.67</v>
      </c>
      <c r="G72" s="39">
        <v>120.76</v>
      </c>
      <c r="H72" s="39">
        <v>0</v>
      </c>
      <c r="I72" s="39">
        <v>0</v>
      </c>
      <c r="J72" s="39">
        <v>7.21</v>
      </c>
      <c r="K72" s="39">
        <v>213.36</v>
      </c>
      <c r="L72" s="39">
        <v>0</v>
      </c>
      <c r="M72" s="39">
        <v>0</v>
      </c>
      <c r="N72" s="39">
        <v>0</v>
      </c>
      <c r="O72" s="39">
        <f t="shared" si="35"/>
        <v>365</v>
      </c>
      <c r="Q72" s="37" t="s">
        <v>204</v>
      </c>
      <c r="R72" s="37">
        <v>4</v>
      </c>
      <c r="T72" s="39">
        <v>221.30690000000001</v>
      </c>
      <c r="U72" s="39">
        <v>143.69309999999999</v>
      </c>
      <c r="V72" s="39">
        <v>0</v>
      </c>
      <c r="W72" s="40">
        <f t="shared" si="22"/>
        <v>0.6063202739726028</v>
      </c>
      <c r="X72" s="40">
        <f t="shared" si="23"/>
        <v>0.3936797260273972</v>
      </c>
      <c r="Y72" s="40">
        <f t="shared" si="24"/>
        <v>0</v>
      </c>
      <c r="AA72" s="37" t="s">
        <v>204</v>
      </c>
      <c r="AB72" s="37">
        <v>4</v>
      </c>
      <c r="AD72" s="39">
        <f t="shared" si="36"/>
        <v>365</v>
      </c>
      <c r="AE72" s="37">
        <v>3</v>
      </c>
      <c r="AF72" s="39">
        <v>365</v>
      </c>
      <c r="AG72" s="41">
        <f t="shared" si="25"/>
        <v>1</v>
      </c>
      <c r="AH72" s="39">
        <f t="shared" si="26"/>
        <v>221.30690000000001</v>
      </c>
      <c r="AI72" s="39">
        <f t="shared" si="27"/>
        <v>143.69309999999999</v>
      </c>
      <c r="AK72" s="39"/>
      <c r="AL72" s="41"/>
      <c r="AM72" s="39"/>
      <c r="AN72" s="39"/>
      <c r="AP72" s="39"/>
      <c r="AQ72" s="41"/>
      <c r="AR72" s="39"/>
      <c r="AS72" s="39"/>
      <c r="AU72" s="39"/>
      <c r="AV72" s="40"/>
      <c r="AW72" s="39"/>
      <c r="AX72" s="39"/>
      <c r="AZ72" s="37" t="s">
        <v>204</v>
      </c>
      <c r="BA72" s="37">
        <v>4</v>
      </c>
      <c r="BC72" s="42">
        <f t="shared" si="37"/>
        <v>0.5703125</v>
      </c>
      <c r="BD72" s="37">
        <v>3</v>
      </c>
      <c r="BE72" s="42">
        <f t="shared" si="38"/>
        <v>0.5703125</v>
      </c>
      <c r="BF72" s="41">
        <f t="shared" si="28"/>
        <v>1</v>
      </c>
      <c r="BG72" s="42">
        <f t="shared" si="29"/>
        <v>0.34579203125000002</v>
      </c>
      <c r="BH72" s="42">
        <f t="shared" si="30"/>
        <v>0.22452046874999998</v>
      </c>
      <c r="BJ72" s="42"/>
      <c r="BK72" s="41"/>
      <c r="BL72" s="42"/>
      <c r="BM72" s="42"/>
      <c r="BO72" s="42"/>
      <c r="BP72" s="41"/>
      <c r="BQ72" s="42"/>
      <c r="BR72" s="42"/>
      <c r="BT72" s="42"/>
      <c r="BU72" s="40"/>
      <c r="BV72" s="42"/>
      <c r="BW72" s="42"/>
      <c r="BY72" s="37" t="s">
        <v>204</v>
      </c>
      <c r="BZ72" s="37">
        <v>4</v>
      </c>
      <c r="CB72" s="42">
        <f t="shared" si="31"/>
        <v>0.34579203125000002</v>
      </c>
      <c r="CC72" s="42">
        <v>0.20200000000000001</v>
      </c>
      <c r="CD72" s="42">
        <f t="shared" si="39"/>
        <v>-0.14379203125000001</v>
      </c>
      <c r="CE72" s="40">
        <f t="shared" si="40"/>
        <v>-0.41583384883164509</v>
      </c>
      <c r="CF72" s="42">
        <f t="shared" si="41"/>
        <v>0.22452046874999998</v>
      </c>
      <c r="CG72" s="42">
        <v>0.36799999999999999</v>
      </c>
      <c r="CH72" s="42">
        <f t="shared" si="42"/>
        <v>0.14347953125000001</v>
      </c>
      <c r="CI72" s="40">
        <f t="shared" si="43"/>
        <v>0.63904877826423134</v>
      </c>
    </row>
    <row r="73" spans="1:87" x14ac:dyDescent="0.2">
      <c r="A73" s="37" t="s">
        <v>204</v>
      </c>
      <c r="B73" s="37">
        <v>5</v>
      </c>
      <c r="D73" s="39">
        <v>0</v>
      </c>
      <c r="E73" s="39">
        <v>125.18</v>
      </c>
      <c r="F73" s="39">
        <v>436.27</v>
      </c>
      <c r="G73" s="39">
        <v>486.5</v>
      </c>
      <c r="H73" s="39">
        <v>51.31</v>
      </c>
      <c r="I73" s="39">
        <v>0</v>
      </c>
      <c r="J73" s="39">
        <v>116.74</v>
      </c>
      <c r="K73" s="39">
        <v>0</v>
      </c>
      <c r="L73" s="39">
        <v>0</v>
      </c>
      <c r="M73" s="39">
        <v>0</v>
      </c>
      <c r="N73" s="39">
        <v>0</v>
      </c>
      <c r="O73" s="39">
        <f t="shared" si="35"/>
        <v>1216</v>
      </c>
      <c r="Q73" s="37" t="s">
        <v>204</v>
      </c>
      <c r="R73" s="37">
        <v>5</v>
      </c>
      <c r="T73" s="39">
        <v>554.1481</v>
      </c>
      <c r="U73" s="39">
        <v>661.8519</v>
      </c>
      <c r="V73" s="39">
        <v>0</v>
      </c>
      <c r="W73" s="40">
        <f t="shared" si="22"/>
        <v>0.45571389802631579</v>
      </c>
      <c r="X73" s="40">
        <f t="shared" si="23"/>
        <v>0.54428610197368421</v>
      </c>
      <c r="Y73" s="40">
        <f t="shared" si="24"/>
        <v>0</v>
      </c>
      <c r="AA73" s="37" t="s">
        <v>204</v>
      </c>
      <c r="AB73" s="37">
        <v>5</v>
      </c>
      <c r="AD73" s="39">
        <f t="shared" si="36"/>
        <v>1216</v>
      </c>
      <c r="AE73" s="37">
        <v>3</v>
      </c>
      <c r="AF73" s="39">
        <v>1212.19</v>
      </c>
      <c r="AG73" s="41">
        <f t="shared" si="25"/>
        <v>0.99686677631578957</v>
      </c>
      <c r="AH73" s="39">
        <f t="shared" si="26"/>
        <v>552.41183004851973</v>
      </c>
      <c r="AI73" s="39">
        <f t="shared" si="27"/>
        <v>659.77816995148032</v>
      </c>
      <c r="AJ73" s="37">
        <v>4</v>
      </c>
      <c r="AK73" s="39">
        <v>3.71</v>
      </c>
      <c r="AL73" s="41">
        <f>SUM(AK73/AD73)</f>
        <v>3.050986842105263E-3</v>
      </c>
      <c r="AM73" s="39">
        <f>SUM(AK73*W73)</f>
        <v>1.6906985616776316</v>
      </c>
      <c r="AN73" s="39">
        <f>SUM(AK73*X73)</f>
        <v>2.0193014383223682</v>
      </c>
      <c r="AP73" s="39"/>
      <c r="AQ73" s="41"/>
      <c r="AR73" s="39"/>
      <c r="AS73" s="39"/>
      <c r="AU73" s="39"/>
      <c r="AV73" s="40"/>
      <c r="AW73" s="39"/>
      <c r="AX73" s="39"/>
      <c r="AZ73" s="37" t="s">
        <v>204</v>
      </c>
      <c r="BA73" s="37">
        <v>5</v>
      </c>
      <c r="BC73" s="42">
        <f t="shared" si="37"/>
        <v>1.9</v>
      </c>
      <c r="BD73" s="37">
        <v>3</v>
      </c>
      <c r="BE73" s="42">
        <f t="shared" si="38"/>
        <v>1.8940468750000001</v>
      </c>
      <c r="BF73" s="41">
        <f t="shared" si="28"/>
        <v>0.99686677631578957</v>
      </c>
      <c r="BG73" s="42">
        <f t="shared" si="29"/>
        <v>0.86314348445081213</v>
      </c>
      <c r="BH73" s="42">
        <f t="shared" si="30"/>
        <v>1.030903390549188</v>
      </c>
      <c r="BI73" s="37">
        <v>4</v>
      </c>
      <c r="BJ73" s="42">
        <f>SUM(AK73/640)</f>
        <v>5.7968749999999999E-3</v>
      </c>
      <c r="BK73" s="41">
        <f>SUM(BJ73/BC73)</f>
        <v>3.0509868421052634E-3</v>
      </c>
      <c r="BL73" s="42">
        <f>SUM(BJ73*W73)</f>
        <v>2.6417165026212993E-3</v>
      </c>
      <c r="BM73" s="42">
        <f>SUM(BJ73*X73)</f>
        <v>3.1551584973787006E-3</v>
      </c>
      <c r="BO73" s="42"/>
      <c r="BP73" s="41"/>
      <c r="BQ73" s="42"/>
      <c r="BR73" s="42"/>
      <c r="BT73" s="42"/>
      <c r="BU73" s="40"/>
      <c r="BV73" s="42"/>
      <c r="BW73" s="42"/>
      <c r="BY73" s="37" t="s">
        <v>204</v>
      </c>
      <c r="BZ73" s="37">
        <v>5</v>
      </c>
      <c r="CB73" s="42">
        <f t="shared" si="31"/>
        <v>0.86578520095343348</v>
      </c>
      <c r="CC73" s="42">
        <v>0.57100000000000006</v>
      </c>
      <c r="CD73" s="42">
        <f t="shared" si="39"/>
        <v>-0.29478520095343341</v>
      </c>
      <c r="CE73" s="40">
        <f t="shared" si="40"/>
        <v>-0.34048306742689233</v>
      </c>
      <c r="CF73" s="42">
        <f t="shared" si="41"/>
        <v>1.0340585490465668</v>
      </c>
      <c r="CG73" s="42">
        <v>1.329</v>
      </c>
      <c r="CH73" s="42">
        <f t="shared" si="42"/>
        <v>0.29494145095343316</v>
      </c>
      <c r="CI73" s="40">
        <f t="shared" si="43"/>
        <v>0.28522703209153688</v>
      </c>
    </row>
    <row r="74" spans="1:87" x14ac:dyDescent="0.2">
      <c r="A74" s="37" t="s">
        <v>204</v>
      </c>
      <c r="B74" s="37">
        <v>6</v>
      </c>
      <c r="D74" s="39">
        <v>0</v>
      </c>
      <c r="E74" s="39">
        <v>18.89</v>
      </c>
      <c r="F74" s="39">
        <v>415.63</v>
      </c>
      <c r="G74" s="39">
        <v>117.97</v>
      </c>
      <c r="H74" s="39">
        <v>0</v>
      </c>
      <c r="I74" s="39">
        <v>35.200000000000003</v>
      </c>
      <c r="J74" s="39">
        <v>117.31</v>
      </c>
      <c r="K74" s="39">
        <v>0</v>
      </c>
      <c r="L74" s="39">
        <v>0</v>
      </c>
      <c r="M74" s="39">
        <v>0</v>
      </c>
      <c r="N74" s="39">
        <v>0</v>
      </c>
      <c r="O74" s="39">
        <f t="shared" si="35"/>
        <v>705</v>
      </c>
      <c r="Q74" s="37" t="s">
        <v>204</v>
      </c>
      <c r="R74" s="37">
        <v>6</v>
      </c>
      <c r="T74" s="39">
        <v>405.23880000000003</v>
      </c>
      <c r="U74" s="39">
        <v>299.76119999999997</v>
      </c>
      <c r="V74" s="39">
        <v>0</v>
      </c>
      <c r="W74" s="40">
        <f t="shared" si="22"/>
        <v>0.57480680851063837</v>
      </c>
      <c r="X74" s="40">
        <f t="shared" si="23"/>
        <v>0.42519319148936169</v>
      </c>
      <c r="Y74" s="40">
        <f t="shared" si="24"/>
        <v>0</v>
      </c>
      <c r="AA74" s="37" t="s">
        <v>204</v>
      </c>
      <c r="AB74" s="37">
        <v>6</v>
      </c>
      <c r="AD74" s="39">
        <f t="shared" si="36"/>
        <v>705</v>
      </c>
      <c r="AE74" s="37">
        <v>3</v>
      </c>
      <c r="AF74" s="39">
        <v>705</v>
      </c>
      <c r="AG74" s="41">
        <f t="shared" si="25"/>
        <v>1</v>
      </c>
      <c r="AH74" s="39">
        <f t="shared" si="26"/>
        <v>405.23880000000003</v>
      </c>
      <c r="AI74" s="39">
        <f t="shared" si="27"/>
        <v>299.76119999999997</v>
      </c>
      <c r="AK74" s="39"/>
      <c r="AL74" s="41"/>
      <c r="AM74" s="39"/>
      <c r="AN74" s="39"/>
      <c r="AP74" s="39"/>
      <c r="AQ74" s="41"/>
      <c r="AR74" s="39"/>
      <c r="AS74" s="39"/>
      <c r="AU74" s="39"/>
      <c r="AV74" s="40"/>
      <c r="AW74" s="39"/>
      <c r="AX74" s="39"/>
      <c r="AZ74" s="37" t="s">
        <v>204</v>
      </c>
      <c r="BA74" s="37">
        <v>6</v>
      </c>
      <c r="BC74" s="42">
        <f t="shared" si="37"/>
        <v>1.1015625</v>
      </c>
      <c r="BD74" s="37">
        <v>3</v>
      </c>
      <c r="BE74" s="42">
        <f t="shared" si="38"/>
        <v>1.1015625</v>
      </c>
      <c r="BF74" s="41">
        <f t="shared" si="28"/>
        <v>1</v>
      </c>
      <c r="BG74" s="42">
        <f t="shared" si="29"/>
        <v>0.63318562500000009</v>
      </c>
      <c r="BH74" s="42">
        <f t="shared" si="30"/>
        <v>0.46837687499999997</v>
      </c>
      <c r="BJ74" s="42"/>
      <c r="BK74" s="41"/>
      <c r="BL74" s="42"/>
      <c r="BM74" s="42"/>
      <c r="BO74" s="42"/>
      <c r="BP74" s="41"/>
      <c r="BQ74" s="42"/>
      <c r="BR74" s="42"/>
      <c r="BT74" s="42"/>
      <c r="BU74" s="40"/>
      <c r="BV74" s="42"/>
      <c r="BW74" s="42"/>
      <c r="BY74" s="37" t="s">
        <v>204</v>
      </c>
      <c r="BZ74" s="37">
        <v>6</v>
      </c>
      <c r="CB74" s="42">
        <f t="shared" si="31"/>
        <v>0.63318562500000009</v>
      </c>
      <c r="CC74" s="42">
        <v>0.501</v>
      </c>
      <c r="CD74" s="42">
        <f t="shared" si="39"/>
        <v>-0.13218562500000008</v>
      </c>
      <c r="CE74" s="40">
        <f t="shared" si="40"/>
        <v>-0.20876283317392125</v>
      </c>
      <c r="CF74" s="42">
        <f t="shared" si="41"/>
        <v>0.46837687499999997</v>
      </c>
      <c r="CG74" s="42">
        <v>0.60099999999999998</v>
      </c>
      <c r="CH74" s="42">
        <f t="shared" si="42"/>
        <v>0.13262312500000001</v>
      </c>
      <c r="CI74" s="40">
        <f t="shared" si="43"/>
        <v>0.28315472449403062</v>
      </c>
    </row>
    <row r="75" spans="1:87" x14ac:dyDescent="0.2">
      <c r="A75" s="37" t="s">
        <v>204</v>
      </c>
      <c r="B75" s="37">
        <v>7</v>
      </c>
      <c r="D75" s="39">
        <v>0</v>
      </c>
      <c r="E75" s="39">
        <v>46.7</v>
      </c>
      <c r="F75" s="39">
        <v>609.20000000000005</v>
      </c>
      <c r="G75" s="39">
        <v>221.43</v>
      </c>
      <c r="H75" s="39">
        <v>0</v>
      </c>
      <c r="I75" s="39">
        <v>0</v>
      </c>
      <c r="J75" s="39">
        <v>77.67</v>
      </c>
      <c r="K75" s="39">
        <v>0</v>
      </c>
      <c r="L75" s="39">
        <v>0</v>
      </c>
      <c r="M75" s="39">
        <v>0</v>
      </c>
      <c r="N75" s="39">
        <v>0</v>
      </c>
      <c r="O75" s="39">
        <f t="shared" si="35"/>
        <v>955.00000000000011</v>
      </c>
      <c r="Q75" s="37" t="s">
        <v>204</v>
      </c>
      <c r="R75" s="37">
        <v>7</v>
      </c>
      <c r="T75" s="39">
        <v>498.07850000000002</v>
      </c>
      <c r="U75" s="39">
        <v>456.92149999999998</v>
      </c>
      <c r="V75" s="39">
        <v>0</v>
      </c>
      <c r="W75" s="40">
        <f t="shared" si="22"/>
        <v>0.52154816753926703</v>
      </c>
      <c r="X75" s="40">
        <f t="shared" si="23"/>
        <v>0.47845183246073292</v>
      </c>
      <c r="Y75" s="40">
        <f t="shared" si="24"/>
        <v>0</v>
      </c>
      <c r="AA75" s="37" t="s">
        <v>204</v>
      </c>
      <c r="AB75" s="37">
        <v>7</v>
      </c>
      <c r="AD75" s="39">
        <f t="shared" si="36"/>
        <v>955.00000000000011</v>
      </c>
      <c r="AE75" s="37">
        <v>3</v>
      </c>
      <c r="AF75" s="39">
        <v>955</v>
      </c>
      <c r="AG75" s="41">
        <f t="shared" si="25"/>
        <v>0.99999999999999989</v>
      </c>
      <c r="AH75" s="39">
        <f t="shared" si="26"/>
        <v>498.07850000000002</v>
      </c>
      <c r="AI75" s="39">
        <f t="shared" si="27"/>
        <v>456.92149999999992</v>
      </c>
      <c r="AK75" s="39"/>
      <c r="AL75" s="41"/>
      <c r="AM75" s="39"/>
      <c r="AN75" s="39"/>
      <c r="AP75" s="39"/>
      <c r="AQ75" s="41"/>
      <c r="AR75" s="39"/>
      <c r="AS75" s="39"/>
      <c r="AU75" s="39"/>
      <c r="AV75" s="40"/>
      <c r="AW75" s="39"/>
      <c r="AX75" s="39"/>
      <c r="AZ75" s="37" t="s">
        <v>204</v>
      </c>
      <c r="BA75" s="37">
        <v>7</v>
      </c>
      <c r="BC75" s="42">
        <f t="shared" si="37"/>
        <v>1.4921875000000002</v>
      </c>
      <c r="BD75" s="37">
        <v>3</v>
      </c>
      <c r="BE75" s="42">
        <f t="shared" si="38"/>
        <v>1.4921875</v>
      </c>
      <c r="BF75" s="41">
        <f t="shared" si="28"/>
        <v>0.99999999999999989</v>
      </c>
      <c r="BG75" s="42">
        <f t="shared" si="29"/>
        <v>0.77824765625000003</v>
      </c>
      <c r="BH75" s="42">
        <f t="shared" si="30"/>
        <v>0.71393984374999986</v>
      </c>
      <c r="BJ75" s="42"/>
      <c r="BK75" s="41"/>
      <c r="BL75" s="42"/>
      <c r="BM75" s="42"/>
      <c r="BO75" s="42"/>
      <c r="BP75" s="41"/>
      <c r="BQ75" s="42"/>
      <c r="BR75" s="42"/>
      <c r="BT75" s="42"/>
      <c r="BU75" s="40"/>
      <c r="BV75" s="42"/>
      <c r="BW75" s="42"/>
      <c r="BY75" s="37" t="s">
        <v>204</v>
      </c>
      <c r="BZ75" s="37">
        <v>7</v>
      </c>
      <c r="CB75" s="42">
        <f t="shared" si="31"/>
        <v>0.77824765625000003</v>
      </c>
      <c r="CC75" s="42">
        <v>0.53300000000000003</v>
      </c>
      <c r="CD75" s="42">
        <f t="shared" si="39"/>
        <v>-0.24524765625</v>
      </c>
      <c r="CE75" s="40">
        <f t="shared" si="40"/>
        <v>-0.31512803704636921</v>
      </c>
      <c r="CF75" s="42">
        <f t="shared" si="41"/>
        <v>0.71393984374999986</v>
      </c>
      <c r="CG75" s="42">
        <v>0.97799999999999998</v>
      </c>
      <c r="CH75" s="42">
        <f t="shared" si="42"/>
        <v>0.26406015625000012</v>
      </c>
      <c r="CI75" s="40">
        <f t="shared" si="43"/>
        <v>0.36986331350133472</v>
      </c>
    </row>
    <row r="76" spans="1:87" x14ac:dyDescent="0.2">
      <c r="A76" s="37" t="s">
        <v>204</v>
      </c>
      <c r="B76" s="37">
        <v>8</v>
      </c>
      <c r="D76" s="39">
        <v>0</v>
      </c>
      <c r="E76" s="39">
        <v>0</v>
      </c>
      <c r="F76" s="39">
        <v>201.58</v>
      </c>
      <c r="G76" s="39">
        <v>126.33</v>
      </c>
      <c r="H76" s="39">
        <v>0</v>
      </c>
      <c r="I76" s="39">
        <v>0</v>
      </c>
      <c r="J76" s="39">
        <v>94.09</v>
      </c>
      <c r="K76" s="39">
        <v>0</v>
      </c>
      <c r="L76" s="39">
        <v>0</v>
      </c>
      <c r="M76" s="39">
        <v>0</v>
      </c>
      <c r="N76" s="39">
        <v>0</v>
      </c>
      <c r="O76" s="39">
        <f t="shared" si="35"/>
        <v>422</v>
      </c>
      <c r="Q76" s="37" t="s">
        <v>204</v>
      </c>
      <c r="R76" s="37">
        <v>8</v>
      </c>
      <c r="T76" s="39">
        <v>243.39330000000001</v>
      </c>
      <c r="U76" s="39">
        <v>178.60669999999999</v>
      </c>
      <c r="V76" s="39">
        <v>0</v>
      </c>
      <c r="W76" s="40">
        <f t="shared" si="22"/>
        <v>0.57676137440758302</v>
      </c>
      <c r="X76" s="40">
        <f t="shared" si="23"/>
        <v>0.42323862559241704</v>
      </c>
      <c r="Y76" s="40">
        <f t="shared" si="24"/>
        <v>0</v>
      </c>
      <c r="AA76" s="37" t="s">
        <v>204</v>
      </c>
      <c r="AB76" s="37">
        <v>8</v>
      </c>
      <c r="AD76" s="39">
        <f t="shared" si="36"/>
        <v>422</v>
      </c>
      <c r="AE76" s="37">
        <v>3</v>
      </c>
      <c r="AF76" s="39">
        <v>422</v>
      </c>
      <c r="AG76" s="41">
        <f t="shared" si="25"/>
        <v>1</v>
      </c>
      <c r="AH76" s="39">
        <f t="shared" si="26"/>
        <v>243.39330000000004</v>
      </c>
      <c r="AI76" s="39">
        <f t="shared" si="27"/>
        <v>178.60669999999999</v>
      </c>
      <c r="AK76" s="39"/>
      <c r="AL76" s="41"/>
      <c r="AM76" s="39"/>
      <c r="AN76" s="39"/>
      <c r="AP76" s="39"/>
      <c r="AQ76" s="41"/>
      <c r="AR76" s="39"/>
      <c r="AS76" s="39"/>
      <c r="AU76" s="39"/>
      <c r="AV76" s="40"/>
      <c r="AW76" s="39"/>
      <c r="AX76" s="39"/>
      <c r="AZ76" s="37" t="s">
        <v>204</v>
      </c>
      <c r="BA76" s="37">
        <v>8</v>
      </c>
      <c r="BC76" s="42">
        <f t="shared" si="37"/>
        <v>0.65937500000000004</v>
      </c>
      <c r="BD76" s="37">
        <v>3</v>
      </c>
      <c r="BE76" s="42">
        <f t="shared" si="38"/>
        <v>0.65937500000000004</v>
      </c>
      <c r="BF76" s="41">
        <f t="shared" si="28"/>
        <v>1</v>
      </c>
      <c r="BG76" s="42">
        <f t="shared" si="29"/>
        <v>0.38030203125000006</v>
      </c>
      <c r="BH76" s="42">
        <f t="shared" si="30"/>
        <v>0.27907296874999998</v>
      </c>
      <c r="BJ76" s="42"/>
      <c r="BK76" s="41"/>
      <c r="BL76" s="42"/>
      <c r="BM76" s="42"/>
      <c r="BO76" s="42"/>
      <c r="BP76" s="41"/>
      <c r="BQ76" s="42"/>
      <c r="BR76" s="42"/>
      <c r="BT76" s="42"/>
      <c r="BU76" s="40"/>
      <c r="BV76" s="42"/>
      <c r="BW76" s="42"/>
      <c r="BY76" s="37" t="s">
        <v>204</v>
      </c>
      <c r="BZ76" s="37">
        <v>8</v>
      </c>
      <c r="CB76" s="42">
        <f t="shared" si="31"/>
        <v>0.38030203125000006</v>
      </c>
      <c r="CC76" s="42">
        <v>0.184</v>
      </c>
      <c r="CD76" s="42">
        <f t="shared" si="39"/>
        <v>-0.19630203125000006</v>
      </c>
      <c r="CE76" s="40">
        <f t="shared" si="40"/>
        <v>-0.51617402779780719</v>
      </c>
      <c r="CF76" s="42">
        <f t="shared" si="41"/>
        <v>0.27907296874999998</v>
      </c>
      <c r="CG76" s="42">
        <v>0.47499999999999998</v>
      </c>
      <c r="CH76" s="42">
        <f t="shared" si="42"/>
        <v>0.19592703124999999</v>
      </c>
      <c r="CI76" s="40">
        <f t="shared" si="43"/>
        <v>0.70206380835657345</v>
      </c>
    </row>
    <row r="77" spans="1:87" x14ac:dyDescent="0.2">
      <c r="A77" s="37" t="s">
        <v>204</v>
      </c>
      <c r="B77" s="37">
        <v>9</v>
      </c>
      <c r="D77" s="39">
        <v>0</v>
      </c>
      <c r="E77" s="39">
        <v>0</v>
      </c>
      <c r="F77" s="39">
        <v>253.23</v>
      </c>
      <c r="G77" s="39">
        <v>233.19</v>
      </c>
      <c r="H77" s="39">
        <v>0</v>
      </c>
      <c r="I77" s="39">
        <v>194.12</v>
      </c>
      <c r="J77" s="39">
        <v>64.02</v>
      </c>
      <c r="K77" s="39">
        <v>0</v>
      </c>
      <c r="L77" s="39">
        <v>5.44</v>
      </c>
      <c r="M77" s="39">
        <v>0</v>
      </c>
      <c r="N77" s="39">
        <v>0</v>
      </c>
      <c r="O77" s="39">
        <f t="shared" si="35"/>
        <v>750</v>
      </c>
      <c r="Q77" s="37" t="s">
        <v>204</v>
      </c>
      <c r="R77" s="37">
        <v>9</v>
      </c>
      <c r="T77" s="39">
        <v>428.10579999999999</v>
      </c>
      <c r="U77" s="39">
        <v>321.89420000000001</v>
      </c>
      <c r="V77" s="39">
        <v>0</v>
      </c>
      <c r="W77" s="40">
        <f t="shared" si="22"/>
        <v>0.57080773333333334</v>
      </c>
      <c r="X77" s="40">
        <f t="shared" si="23"/>
        <v>0.42919226666666666</v>
      </c>
      <c r="Y77" s="40">
        <f t="shared" si="24"/>
        <v>0</v>
      </c>
      <c r="AA77" s="37" t="s">
        <v>204</v>
      </c>
      <c r="AB77" s="37">
        <v>9</v>
      </c>
      <c r="AD77" s="39">
        <f t="shared" si="36"/>
        <v>750</v>
      </c>
      <c r="AE77" s="37">
        <v>3</v>
      </c>
      <c r="AF77" s="39">
        <v>317.44</v>
      </c>
      <c r="AG77" s="41">
        <f t="shared" si="25"/>
        <v>0.42325333333333331</v>
      </c>
      <c r="AH77" s="39">
        <f t="shared" si="26"/>
        <v>181.19720686933334</v>
      </c>
      <c r="AI77" s="39">
        <f t="shared" si="27"/>
        <v>136.24279313066666</v>
      </c>
      <c r="AJ77" s="37">
        <v>5</v>
      </c>
      <c r="AK77" s="39">
        <v>144.97</v>
      </c>
      <c r="AL77" s="41">
        <f>SUM(AK77/AD77)</f>
        <v>0.19329333333333334</v>
      </c>
      <c r="AM77" s="39">
        <f>SUM(AK77*W77)</f>
        <v>82.749997101333335</v>
      </c>
      <c r="AN77" s="39">
        <f>SUM(AK77*X77)</f>
        <v>62.220002898666664</v>
      </c>
      <c r="AO77" s="37">
        <v>6</v>
      </c>
      <c r="AP77" s="39">
        <v>287.58999999999997</v>
      </c>
      <c r="AQ77" s="41">
        <f>SUM(AP77/AD77)</f>
        <v>0.38345333333333331</v>
      </c>
      <c r="AR77" s="39">
        <f>SUM(AP77*W77)</f>
        <v>164.15859602933332</v>
      </c>
      <c r="AS77" s="39">
        <f>SUM(AP77*X77)</f>
        <v>123.43140397066665</v>
      </c>
      <c r="AU77" s="39"/>
      <c r="AV77" s="40"/>
      <c r="AW77" s="39"/>
      <c r="AX77" s="39"/>
      <c r="AZ77" s="37" t="s">
        <v>204</v>
      </c>
      <c r="BA77" s="37">
        <v>9</v>
      </c>
      <c r="BC77" s="42">
        <f t="shared" si="37"/>
        <v>1.171875</v>
      </c>
      <c r="BD77" s="37">
        <v>3</v>
      </c>
      <c r="BE77" s="42">
        <f t="shared" si="38"/>
        <v>0.496</v>
      </c>
      <c r="BF77" s="41">
        <f t="shared" si="28"/>
        <v>0.42325333333333331</v>
      </c>
      <c r="BG77" s="42">
        <f t="shared" si="29"/>
        <v>0.28312063573333335</v>
      </c>
      <c r="BH77" s="42">
        <f t="shared" si="30"/>
        <v>0.21287936426666665</v>
      </c>
      <c r="BI77" s="37">
        <v>5</v>
      </c>
      <c r="BJ77" s="42">
        <f>SUM(AK77/640)</f>
        <v>0.226515625</v>
      </c>
      <c r="BK77" s="41">
        <f>SUM(BJ77/BC77)</f>
        <v>0.19329333333333334</v>
      </c>
      <c r="BL77" s="42">
        <f>SUM(BJ77*W77)</f>
        <v>0.12929687047083332</v>
      </c>
      <c r="BM77" s="42">
        <f>SUM(BJ77*X77)</f>
        <v>9.7218754529166659E-2</v>
      </c>
      <c r="BN77" s="37">
        <v>6</v>
      </c>
      <c r="BO77" s="42">
        <f>SUM(AP77/640)</f>
        <v>0.44935937499999995</v>
      </c>
      <c r="BP77" s="41">
        <f>SUM(BO77/BC77)</f>
        <v>0.38345333333333331</v>
      </c>
      <c r="BQ77" s="42">
        <f>SUM(BO77*W77)</f>
        <v>0.2564978062958333</v>
      </c>
      <c r="BR77" s="42">
        <f>SUM(BO77*X77)</f>
        <v>0.19286156870416665</v>
      </c>
      <c r="BT77" s="42"/>
      <c r="BU77" s="40"/>
      <c r="BV77" s="42"/>
      <c r="BW77" s="42"/>
      <c r="BY77" s="37" t="s">
        <v>204</v>
      </c>
      <c r="BZ77" s="37">
        <v>9</v>
      </c>
      <c r="CB77" s="42">
        <f t="shared" si="31"/>
        <v>0.66891531250000003</v>
      </c>
      <c r="CC77" s="42">
        <v>0.46100000000000002</v>
      </c>
      <c r="CD77" s="42">
        <f t="shared" si="39"/>
        <v>-0.2079153125</v>
      </c>
      <c r="CE77" s="40">
        <f t="shared" si="40"/>
        <v>-0.31082456719810853</v>
      </c>
      <c r="CF77" s="42">
        <f t="shared" si="41"/>
        <v>0.50295968749999997</v>
      </c>
      <c r="CG77" s="42">
        <v>0.71099999999999997</v>
      </c>
      <c r="CH77" s="42">
        <f t="shared" si="42"/>
        <v>0.20804031249999999</v>
      </c>
      <c r="CI77" s="40">
        <f t="shared" si="43"/>
        <v>0.41363218100854254</v>
      </c>
    </row>
    <row r="78" spans="1:87" x14ac:dyDescent="0.2">
      <c r="A78" s="37" t="s">
        <v>204</v>
      </c>
      <c r="B78" s="37">
        <v>10</v>
      </c>
      <c r="D78" s="39">
        <v>0</v>
      </c>
      <c r="E78" s="39">
        <v>0</v>
      </c>
      <c r="F78" s="39">
        <v>154</v>
      </c>
      <c r="G78" s="39">
        <v>0</v>
      </c>
      <c r="H78" s="39">
        <v>0</v>
      </c>
      <c r="I78" s="39">
        <v>0</v>
      </c>
      <c r="J78" s="39">
        <v>0</v>
      </c>
      <c r="K78" s="39">
        <v>0</v>
      </c>
      <c r="L78" s="39">
        <v>0</v>
      </c>
      <c r="M78" s="39">
        <v>0</v>
      </c>
      <c r="N78" s="39">
        <v>0</v>
      </c>
      <c r="O78" s="39">
        <f t="shared" si="35"/>
        <v>154</v>
      </c>
      <c r="Q78" s="37" t="s">
        <v>204</v>
      </c>
      <c r="R78" s="37">
        <v>10</v>
      </c>
      <c r="T78" s="39">
        <v>86.24</v>
      </c>
      <c r="U78" s="39">
        <v>67.760000000000005</v>
      </c>
      <c r="V78" s="39">
        <v>0</v>
      </c>
      <c r="W78" s="40">
        <f t="shared" si="22"/>
        <v>0.55999999999999994</v>
      </c>
      <c r="X78" s="40">
        <f t="shared" si="23"/>
        <v>0.44000000000000006</v>
      </c>
      <c r="Y78" s="40">
        <f t="shared" si="24"/>
        <v>0</v>
      </c>
      <c r="AA78" s="37" t="s">
        <v>204</v>
      </c>
      <c r="AB78" s="37">
        <v>10</v>
      </c>
      <c r="AD78" s="39">
        <f t="shared" si="36"/>
        <v>154</v>
      </c>
      <c r="AE78" s="37">
        <v>5</v>
      </c>
      <c r="AF78" s="39">
        <v>154</v>
      </c>
      <c r="AG78" s="41">
        <f t="shared" si="25"/>
        <v>1</v>
      </c>
      <c r="AH78" s="39">
        <f t="shared" si="26"/>
        <v>86.24</v>
      </c>
      <c r="AI78" s="39">
        <f t="shared" si="27"/>
        <v>67.760000000000005</v>
      </c>
      <c r="AK78" s="39"/>
      <c r="AL78" s="41"/>
      <c r="AM78" s="39" t="s">
        <v>421</v>
      </c>
      <c r="AN78" s="39" t="s">
        <v>421</v>
      </c>
      <c r="AP78" s="39"/>
      <c r="AQ78" s="41"/>
      <c r="AR78" s="39"/>
      <c r="AS78" s="39"/>
      <c r="AU78" s="39"/>
      <c r="AV78" s="40"/>
      <c r="AW78" s="39"/>
      <c r="AX78" s="39"/>
      <c r="AZ78" s="37" t="s">
        <v>204</v>
      </c>
      <c r="BA78" s="37">
        <v>10</v>
      </c>
      <c r="BC78" s="42">
        <f t="shared" si="37"/>
        <v>0.24062500000000001</v>
      </c>
      <c r="BD78" s="37">
        <v>5</v>
      </c>
      <c r="BE78" s="42">
        <f t="shared" si="38"/>
        <v>0.24062500000000001</v>
      </c>
      <c r="BF78" s="41">
        <f t="shared" si="28"/>
        <v>1</v>
      </c>
      <c r="BG78" s="42">
        <f t="shared" si="29"/>
        <v>0.13474999999999998</v>
      </c>
      <c r="BH78" s="42">
        <f t="shared" si="30"/>
        <v>0.10587500000000001</v>
      </c>
      <c r="BJ78" s="42"/>
      <c r="BK78" s="41"/>
      <c r="BL78" s="42"/>
      <c r="BM78" s="42"/>
      <c r="BO78" s="42"/>
      <c r="BP78" s="41"/>
      <c r="BQ78" s="42"/>
      <c r="BR78" s="42"/>
      <c r="BT78" s="42"/>
      <c r="BU78" s="40"/>
      <c r="BV78" s="42"/>
      <c r="BW78" s="42"/>
      <c r="BY78" s="37" t="s">
        <v>204</v>
      </c>
      <c r="BZ78" s="37">
        <v>10</v>
      </c>
      <c r="CB78" s="42">
        <f t="shared" si="31"/>
        <v>0.13474999999999998</v>
      </c>
      <c r="CC78" s="42">
        <v>0.11600000000000001</v>
      </c>
      <c r="CD78" s="42">
        <f t="shared" si="39"/>
        <v>-1.8749999999999975E-2</v>
      </c>
      <c r="CE78" s="40">
        <f t="shared" si="40"/>
        <v>-0.13914656771799613</v>
      </c>
      <c r="CF78" s="42">
        <f t="shared" si="41"/>
        <v>0.10587500000000001</v>
      </c>
      <c r="CG78" s="42">
        <v>0.125</v>
      </c>
      <c r="CH78" s="42">
        <f t="shared" si="42"/>
        <v>1.9124999999999989E-2</v>
      </c>
      <c r="CI78" s="40">
        <f t="shared" si="43"/>
        <v>0.1806375442739078</v>
      </c>
    </row>
    <row r="79" spans="1:87" x14ac:dyDescent="0.2">
      <c r="A79" s="37" t="s">
        <v>204</v>
      </c>
      <c r="B79" s="37">
        <v>11</v>
      </c>
      <c r="D79" s="39">
        <v>0</v>
      </c>
      <c r="E79" s="39">
        <v>14.64</v>
      </c>
      <c r="F79" s="39">
        <v>855.14</v>
      </c>
      <c r="G79" s="39">
        <v>0</v>
      </c>
      <c r="H79" s="39">
        <v>0</v>
      </c>
      <c r="I79" s="39">
        <v>27.81</v>
      </c>
      <c r="J79" s="39">
        <v>52.41</v>
      </c>
      <c r="K79" s="39">
        <v>0</v>
      </c>
      <c r="L79" s="39">
        <v>0</v>
      </c>
      <c r="M79" s="39">
        <v>0</v>
      </c>
      <c r="N79" s="39">
        <v>0</v>
      </c>
      <c r="O79" s="39">
        <f t="shared" si="35"/>
        <v>949.99999999999989</v>
      </c>
      <c r="Q79" s="37" t="s">
        <v>204</v>
      </c>
      <c r="R79" s="37">
        <v>11</v>
      </c>
      <c r="T79" s="39">
        <v>543.6259</v>
      </c>
      <c r="U79" s="39">
        <v>406.3741</v>
      </c>
      <c r="V79" s="39">
        <v>0</v>
      </c>
      <c r="W79" s="40">
        <f t="shared" si="22"/>
        <v>0.57223778947368431</v>
      </c>
      <c r="X79" s="40">
        <f t="shared" si="23"/>
        <v>0.42776221052631586</v>
      </c>
      <c r="Y79" s="40">
        <f t="shared" si="24"/>
        <v>0</v>
      </c>
      <c r="AA79" s="37" t="s">
        <v>204</v>
      </c>
      <c r="AB79" s="37">
        <v>11</v>
      </c>
      <c r="AD79" s="39">
        <f t="shared" si="36"/>
        <v>949.99999999999989</v>
      </c>
      <c r="AE79" s="37">
        <v>5</v>
      </c>
      <c r="AF79" s="39">
        <v>549.46</v>
      </c>
      <c r="AG79" s="41">
        <f t="shared" si="25"/>
        <v>0.57837894736842121</v>
      </c>
      <c r="AH79" s="39">
        <f t="shared" si="26"/>
        <v>314.4217758042106</v>
      </c>
      <c r="AI79" s="39">
        <f t="shared" si="27"/>
        <v>235.03822419578952</v>
      </c>
      <c r="AJ79" s="37">
        <v>6</v>
      </c>
      <c r="AK79" s="39">
        <v>400.54</v>
      </c>
      <c r="AL79" s="41">
        <f>SUM(AK79/AD79)</f>
        <v>0.42162105263157901</v>
      </c>
      <c r="AM79" s="39">
        <f>SUM(AK79*W79)</f>
        <v>229.20412419578952</v>
      </c>
      <c r="AN79" s="39">
        <f>SUM(AK79*X79)</f>
        <v>171.33587580421056</v>
      </c>
      <c r="AP79" s="39"/>
      <c r="AQ79" s="41"/>
      <c r="AR79" s="39"/>
      <c r="AS79" s="39"/>
      <c r="AU79" s="39"/>
      <c r="AV79" s="40"/>
      <c r="AW79" s="39"/>
      <c r="AX79" s="39"/>
      <c r="AZ79" s="37" t="s">
        <v>204</v>
      </c>
      <c r="BA79" s="37">
        <v>11</v>
      </c>
      <c r="BC79" s="42">
        <f t="shared" si="37"/>
        <v>1.4843749999999998</v>
      </c>
      <c r="BD79" s="37">
        <v>5</v>
      </c>
      <c r="BE79" s="42">
        <f t="shared" si="38"/>
        <v>0.85853125000000008</v>
      </c>
      <c r="BF79" s="41">
        <f t="shared" si="28"/>
        <v>0.57837894736842121</v>
      </c>
      <c r="BG79" s="42">
        <f t="shared" si="29"/>
        <v>0.49128402469407906</v>
      </c>
      <c r="BH79" s="42">
        <f t="shared" si="30"/>
        <v>0.36724722530592113</v>
      </c>
      <c r="BI79" s="37">
        <v>6</v>
      </c>
      <c r="BJ79" s="42">
        <f>SUM(AK79/640)</f>
        <v>0.62584375000000003</v>
      </c>
      <c r="BK79" s="41">
        <f>SUM(BJ79/BC79)</f>
        <v>0.42162105263157901</v>
      </c>
      <c r="BL79" s="42">
        <f>SUM(BJ79*W79)</f>
        <v>0.35813144405592112</v>
      </c>
      <c r="BM79" s="42">
        <f>SUM(BJ79*X79)</f>
        <v>0.26771230594407902</v>
      </c>
      <c r="BO79" s="42"/>
      <c r="BP79" s="41"/>
      <c r="BQ79" s="42"/>
      <c r="BR79" s="42"/>
      <c r="BT79" s="42"/>
      <c r="BU79" s="40"/>
      <c r="BV79" s="42"/>
      <c r="BW79" s="42"/>
      <c r="BY79" s="37" t="s">
        <v>204</v>
      </c>
      <c r="BZ79" s="37">
        <v>11</v>
      </c>
      <c r="CB79" s="42">
        <f t="shared" si="31"/>
        <v>0.84941546875000018</v>
      </c>
      <c r="CC79" s="42">
        <v>0.81700000000000006</v>
      </c>
      <c r="CD79" s="42">
        <f t="shared" si="39"/>
        <v>-3.241546875000012E-2</v>
      </c>
      <c r="CE79" s="40">
        <f t="shared" si="40"/>
        <v>-3.8162089039540006E-2</v>
      </c>
      <c r="CF79" s="42">
        <f t="shared" si="41"/>
        <v>0.63495953125000015</v>
      </c>
      <c r="CG79" s="42">
        <v>0.73</v>
      </c>
      <c r="CH79" s="42">
        <f t="shared" si="42"/>
        <v>9.5040468749999829E-2</v>
      </c>
      <c r="CI79" s="40">
        <f t="shared" si="43"/>
        <v>0.1496795686536122</v>
      </c>
    </row>
    <row r="80" spans="1:87" x14ac:dyDescent="0.2">
      <c r="A80" s="37" t="s">
        <v>204</v>
      </c>
      <c r="B80" s="37">
        <v>12</v>
      </c>
      <c r="D80" s="39">
        <v>0</v>
      </c>
      <c r="E80" s="39">
        <v>0</v>
      </c>
      <c r="F80" s="39">
        <v>120.71</v>
      </c>
      <c r="G80" s="39">
        <v>0</v>
      </c>
      <c r="H80" s="39">
        <v>0</v>
      </c>
      <c r="I80" s="39">
        <v>0</v>
      </c>
      <c r="J80" s="39">
        <v>89.29</v>
      </c>
      <c r="K80" s="39">
        <v>0</v>
      </c>
      <c r="L80" s="39">
        <v>0</v>
      </c>
      <c r="M80" s="39">
        <v>0</v>
      </c>
      <c r="N80" s="39">
        <v>0</v>
      </c>
      <c r="O80" s="39">
        <f t="shared" si="35"/>
        <v>210</v>
      </c>
      <c r="Q80" s="37" t="s">
        <v>204</v>
      </c>
      <c r="R80" s="37">
        <v>12</v>
      </c>
      <c r="T80" s="39">
        <v>143.4941</v>
      </c>
      <c r="U80" s="39">
        <v>66.505899999999997</v>
      </c>
      <c r="V80" s="39">
        <v>0</v>
      </c>
      <c r="W80" s="40">
        <f t="shared" si="22"/>
        <v>0.68330523809523813</v>
      </c>
      <c r="X80" s="40">
        <f t="shared" si="23"/>
        <v>0.31669476190476187</v>
      </c>
      <c r="Y80" s="40">
        <f t="shared" si="24"/>
        <v>0</v>
      </c>
      <c r="AA80" s="37" t="s">
        <v>204</v>
      </c>
      <c r="AB80" s="37">
        <v>12</v>
      </c>
      <c r="AD80" s="39">
        <f t="shared" si="36"/>
        <v>210</v>
      </c>
      <c r="AE80" s="37">
        <v>5</v>
      </c>
      <c r="AF80" s="39">
        <v>210</v>
      </c>
      <c r="AG80" s="41">
        <f t="shared" si="25"/>
        <v>1</v>
      </c>
      <c r="AH80" s="39">
        <f t="shared" si="26"/>
        <v>143.4941</v>
      </c>
      <c r="AI80" s="39">
        <f t="shared" si="27"/>
        <v>66.505899999999997</v>
      </c>
      <c r="AK80" s="39"/>
      <c r="AL80" s="41"/>
      <c r="AM80" s="39"/>
      <c r="AN80" s="39"/>
      <c r="AP80" s="39"/>
      <c r="AQ80" s="41"/>
      <c r="AR80" s="39"/>
      <c r="AS80" s="39"/>
      <c r="AU80" s="39"/>
      <c r="AV80" s="40"/>
      <c r="AW80" s="39"/>
      <c r="AX80" s="39"/>
      <c r="AZ80" s="37" t="s">
        <v>204</v>
      </c>
      <c r="BA80" s="37">
        <v>12</v>
      </c>
      <c r="BC80" s="42">
        <f t="shared" si="37"/>
        <v>0.328125</v>
      </c>
      <c r="BD80" s="37">
        <v>5</v>
      </c>
      <c r="BE80" s="42">
        <f t="shared" si="38"/>
        <v>0.328125</v>
      </c>
      <c r="BF80" s="41">
        <f t="shared" si="28"/>
        <v>1</v>
      </c>
      <c r="BG80" s="42">
        <f t="shared" si="29"/>
        <v>0.22420953125000001</v>
      </c>
      <c r="BH80" s="42">
        <f t="shared" si="30"/>
        <v>0.10391546874999999</v>
      </c>
      <c r="BJ80" s="42"/>
      <c r="BK80" s="41"/>
      <c r="BL80" s="42"/>
      <c r="BM80" s="42"/>
      <c r="BO80" s="42"/>
      <c r="BP80" s="41"/>
      <c r="BQ80" s="42"/>
      <c r="BR80" s="42"/>
      <c r="BT80" s="42"/>
      <c r="BU80" s="40"/>
      <c r="BV80" s="42"/>
      <c r="BW80" s="42"/>
      <c r="BY80" s="37" t="s">
        <v>204</v>
      </c>
      <c r="BZ80" s="37">
        <v>12</v>
      </c>
      <c r="CB80" s="42">
        <f t="shared" si="31"/>
        <v>0.22420953125000001</v>
      </c>
      <c r="CC80" s="42">
        <v>0.13300000000000001</v>
      </c>
      <c r="CD80" s="42">
        <f t="shared" si="39"/>
        <v>-9.1209531250000003E-2</v>
      </c>
      <c r="CE80" s="40">
        <f t="shared" si="40"/>
        <v>-0.40680487908562096</v>
      </c>
      <c r="CF80" s="42">
        <f t="shared" si="41"/>
        <v>0.10391546874999999</v>
      </c>
      <c r="CG80" s="42">
        <v>0.19500000000000001</v>
      </c>
      <c r="CH80" s="42">
        <f t="shared" si="42"/>
        <v>9.1084531250000017E-2</v>
      </c>
      <c r="CI80" s="40">
        <f t="shared" si="43"/>
        <v>0.87652524061774995</v>
      </c>
    </row>
    <row r="81" spans="1:87" x14ac:dyDescent="0.2">
      <c r="A81" s="37" t="s">
        <v>204</v>
      </c>
      <c r="B81" s="37">
        <v>13</v>
      </c>
      <c r="D81" s="39">
        <v>0</v>
      </c>
      <c r="E81" s="39">
        <v>0</v>
      </c>
      <c r="F81" s="39">
        <v>103.9</v>
      </c>
      <c r="G81" s="39">
        <v>0</v>
      </c>
      <c r="H81" s="39">
        <v>0</v>
      </c>
      <c r="I81" s="39">
        <v>0</v>
      </c>
      <c r="J81" s="39">
        <v>19.72</v>
      </c>
      <c r="K81" s="39">
        <v>31.38</v>
      </c>
      <c r="L81" s="39">
        <v>0</v>
      </c>
      <c r="M81" s="39">
        <v>0</v>
      </c>
      <c r="N81" s="39">
        <v>0</v>
      </c>
      <c r="O81" s="39">
        <f t="shared" si="35"/>
        <v>155</v>
      </c>
      <c r="Q81" s="37" t="s">
        <v>204</v>
      </c>
      <c r="R81" s="37">
        <v>13</v>
      </c>
      <c r="T81" s="39">
        <v>97.539599999999993</v>
      </c>
      <c r="U81" s="39">
        <v>57.4604</v>
      </c>
      <c r="V81" s="39">
        <v>0</v>
      </c>
      <c r="W81" s="40">
        <f t="shared" si="22"/>
        <v>0.62928774193548387</v>
      </c>
      <c r="X81" s="40">
        <f t="shared" si="23"/>
        <v>0.37071225806451613</v>
      </c>
      <c r="Y81" s="40">
        <f t="shared" si="24"/>
        <v>0</v>
      </c>
      <c r="AA81" s="37" t="s">
        <v>204</v>
      </c>
      <c r="AB81" s="37">
        <v>13</v>
      </c>
      <c r="AD81" s="39">
        <f t="shared" si="36"/>
        <v>155</v>
      </c>
      <c r="AE81" s="37">
        <v>5</v>
      </c>
      <c r="AF81" s="39">
        <v>155</v>
      </c>
      <c r="AG81" s="41">
        <f t="shared" si="25"/>
        <v>1</v>
      </c>
      <c r="AH81" s="39">
        <f t="shared" si="26"/>
        <v>97.539599999999993</v>
      </c>
      <c r="AI81" s="39">
        <f t="shared" si="27"/>
        <v>57.4604</v>
      </c>
      <c r="AK81" s="39"/>
      <c r="AL81" s="41"/>
      <c r="AM81" s="39"/>
      <c r="AN81" s="39"/>
      <c r="AP81" s="39"/>
      <c r="AQ81" s="41"/>
      <c r="AR81" s="39"/>
      <c r="AS81" s="39"/>
      <c r="AU81" s="39"/>
      <c r="AV81" s="40"/>
      <c r="AW81" s="39"/>
      <c r="AX81" s="39"/>
      <c r="AZ81" s="37" t="s">
        <v>204</v>
      </c>
      <c r="BA81" s="37">
        <v>13</v>
      </c>
      <c r="BC81" s="42">
        <f t="shared" si="37"/>
        <v>0.2421875</v>
      </c>
      <c r="BD81" s="37">
        <v>5</v>
      </c>
      <c r="BE81" s="42">
        <f t="shared" si="38"/>
        <v>0.2421875</v>
      </c>
      <c r="BF81" s="41">
        <f t="shared" si="28"/>
        <v>1</v>
      </c>
      <c r="BG81" s="42">
        <f t="shared" si="29"/>
        <v>0.15240562499999999</v>
      </c>
      <c r="BH81" s="42">
        <f t="shared" si="30"/>
        <v>8.9781874999999997E-2</v>
      </c>
      <c r="BJ81" s="42"/>
      <c r="BK81" s="41"/>
      <c r="BL81" s="42"/>
      <c r="BM81" s="42"/>
      <c r="BO81" s="42"/>
      <c r="BP81" s="41"/>
      <c r="BQ81" s="42"/>
      <c r="BR81" s="42"/>
      <c r="BT81" s="42"/>
      <c r="BU81" s="40"/>
      <c r="BV81" s="42"/>
      <c r="BW81" s="42"/>
      <c r="BY81" s="37" t="s">
        <v>204</v>
      </c>
      <c r="BZ81" s="37">
        <v>13</v>
      </c>
      <c r="CB81" s="42">
        <f t="shared" si="31"/>
        <v>0.15240562499999999</v>
      </c>
      <c r="CC81" s="42">
        <v>0.14699999999999999</v>
      </c>
      <c r="CD81" s="42">
        <f t="shared" si="39"/>
        <v>-5.4056249999999972E-3</v>
      </c>
      <c r="CE81" s="40">
        <f t="shared" si="40"/>
        <v>-3.5468671185856802E-2</v>
      </c>
      <c r="CF81" s="42">
        <f t="shared" si="41"/>
        <v>8.9781874999999997E-2</v>
      </c>
      <c r="CG81" s="42">
        <v>9.5000000000000001E-2</v>
      </c>
      <c r="CH81" s="42">
        <f t="shared" si="42"/>
        <v>5.218125000000004E-3</v>
      </c>
      <c r="CI81" s="40">
        <f t="shared" si="43"/>
        <v>5.8120027009905997E-2</v>
      </c>
    </row>
    <row r="82" spans="1:87" x14ac:dyDescent="0.2">
      <c r="A82" s="37" t="s">
        <v>204</v>
      </c>
      <c r="B82" s="37">
        <v>14</v>
      </c>
      <c r="D82" s="39">
        <v>0</v>
      </c>
      <c r="E82" s="39">
        <v>0</v>
      </c>
      <c r="F82" s="39">
        <v>316.98</v>
      </c>
      <c r="G82" s="39">
        <v>0</v>
      </c>
      <c r="H82" s="39">
        <v>0</v>
      </c>
      <c r="I82" s="39">
        <v>0</v>
      </c>
      <c r="J82" s="39">
        <v>11.81</v>
      </c>
      <c r="K82" s="39">
        <v>175.21</v>
      </c>
      <c r="L82" s="39">
        <v>0</v>
      </c>
      <c r="M82" s="39">
        <v>0</v>
      </c>
      <c r="N82" s="39">
        <v>0</v>
      </c>
      <c r="O82" s="39">
        <f t="shared" si="35"/>
        <v>504</v>
      </c>
      <c r="Q82" s="37" t="s">
        <v>204</v>
      </c>
      <c r="R82" s="37">
        <v>14</v>
      </c>
      <c r="T82" s="39">
        <v>313.69850000000002</v>
      </c>
      <c r="U82" s="39">
        <v>190.3015</v>
      </c>
      <c r="V82" s="39">
        <v>0</v>
      </c>
      <c r="W82" s="40">
        <f t="shared" si="22"/>
        <v>0.62241765873015875</v>
      </c>
      <c r="X82" s="40">
        <f t="shared" si="23"/>
        <v>0.3775823412698413</v>
      </c>
      <c r="Y82" s="40">
        <f t="shared" si="24"/>
        <v>0</v>
      </c>
      <c r="AA82" s="37" t="s">
        <v>204</v>
      </c>
      <c r="AB82" s="37">
        <v>14</v>
      </c>
      <c r="AD82" s="39">
        <f t="shared" si="36"/>
        <v>504</v>
      </c>
      <c r="AE82" s="37">
        <v>5</v>
      </c>
      <c r="AF82" s="39">
        <v>504</v>
      </c>
      <c r="AG82" s="41">
        <f t="shared" si="25"/>
        <v>1</v>
      </c>
      <c r="AH82" s="39">
        <f t="shared" si="26"/>
        <v>313.69850000000002</v>
      </c>
      <c r="AI82" s="39">
        <f t="shared" si="27"/>
        <v>190.3015</v>
      </c>
      <c r="AK82" s="39"/>
      <c r="AL82" s="41"/>
      <c r="AM82" s="39"/>
      <c r="AN82" s="39"/>
      <c r="AP82" s="39"/>
      <c r="AQ82" s="41"/>
      <c r="AR82" s="39"/>
      <c r="AS82" s="39"/>
      <c r="AU82" s="39"/>
      <c r="AV82" s="40"/>
      <c r="AW82" s="39"/>
      <c r="AX82" s="39"/>
      <c r="AZ82" s="37" t="s">
        <v>204</v>
      </c>
      <c r="BA82" s="37">
        <v>14</v>
      </c>
      <c r="BC82" s="42">
        <f t="shared" si="37"/>
        <v>0.78749999999999998</v>
      </c>
      <c r="BD82" s="37">
        <v>5</v>
      </c>
      <c r="BE82" s="42">
        <f t="shared" si="38"/>
        <v>0.78749999999999998</v>
      </c>
      <c r="BF82" s="41">
        <f t="shared" si="28"/>
        <v>1</v>
      </c>
      <c r="BG82" s="42">
        <f t="shared" si="29"/>
        <v>0.49015390624999999</v>
      </c>
      <c r="BH82" s="42">
        <f t="shared" si="30"/>
        <v>0.29734609375000004</v>
      </c>
      <c r="BJ82" s="42"/>
      <c r="BK82" s="41"/>
      <c r="BL82" s="42"/>
      <c r="BM82" s="42"/>
      <c r="BO82" s="42"/>
      <c r="BP82" s="41"/>
      <c r="BQ82" s="42"/>
      <c r="BR82" s="42"/>
      <c r="BT82" s="42"/>
      <c r="BU82" s="40"/>
      <c r="BV82" s="42"/>
      <c r="BW82" s="42"/>
      <c r="BY82" s="37" t="s">
        <v>204</v>
      </c>
      <c r="BZ82" s="37">
        <v>14</v>
      </c>
      <c r="CB82" s="42">
        <f t="shared" si="31"/>
        <v>0.49015390624999999</v>
      </c>
      <c r="CC82" s="42">
        <v>0.46800000000000003</v>
      </c>
      <c r="CD82" s="42">
        <f t="shared" si="39"/>
        <v>-2.2153906249999966E-2</v>
      </c>
      <c r="CE82" s="40">
        <f t="shared" si="40"/>
        <v>-4.5197857178150287E-2</v>
      </c>
      <c r="CF82" s="42">
        <f t="shared" si="41"/>
        <v>0.29734609375000004</v>
      </c>
      <c r="CG82" s="42">
        <v>0.32</v>
      </c>
      <c r="CH82" s="42">
        <f t="shared" si="42"/>
        <v>2.2653906249999967E-2</v>
      </c>
      <c r="CI82" s="40">
        <f t="shared" si="43"/>
        <v>7.6186998000541128E-2</v>
      </c>
    </row>
    <row r="83" spans="1:87" x14ac:dyDescent="0.2">
      <c r="A83" s="37" t="s">
        <v>204</v>
      </c>
      <c r="B83" s="37">
        <v>15</v>
      </c>
      <c r="D83" s="39">
        <v>0</v>
      </c>
      <c r="E83" s="39">
        <v>3.6</v>
      </c>
      <c r="F83" s="39">
        <v>309.83</v>
      </c>
      <c r="G83" s="39">
        <v>0</v>
      </c>
      <c r="H83" s="39">
        <v>0</v>
      </c>
      <c r="I83" s="39">
        <v>0</v>
      </c>
      <c r="J83" s="39">
        <v>0.97</v>
      </c>
      <c r="K83" s="39">
        <v>72.599999999999994</v>
      </c>
      <c r="L83" s="39">
        <v>0</v>
      </c>
      <c r="M83" s="39">
        <v>0</v>
      </c>
      <c r="N83" s="39">
        <v>0</v>
      </c>
      <c r="O83" s="39">
        <f t="shared" si="35"/>
        <v>387</v>
      </c>
      <c r="Q83" s="37" t="s">
        <v>204</v>
      </c>
      <c r="R83" s="37">
        <v>15</v>
      </c>
      <c r="T83" s="39">
        <v>226.78129999999999</v>
      </c>
      <c r="U83" s="39">
        <v>160.21870000000001</v>
      </c>
      <c r="V83" s="39">
        <v>0</v>
      </c>
      <c r="W83" s="40">
        <f t="shared" si="22"/>
        <v>0.58599819121447028</v>
      </c>
      <c r="X83" s="40">
        <f t="shared" si="23"/>
        <v>0.41400180878552972</v>
      </c>
      <c r="Y83" s="40">
        <f t="shared" si="24"/>
        <v>0</v>
      </c>
      <c r="AA83" s="37" t="s">
        <v>204</v>
      </c>
      <c r="AB83" s="37">
        <f>AB82+1</f>
        <v>15</v>
      </c>
      <c r="AD83" s="39">
        <f t="shared" si="36"/>
        <v>387</v>
      </c>
      <c r="AE83" s="37">
        <v>5</v>
      </c>
      <c r="AF83" s="39">
        <v>387</v>
      </c>
      <c r="AG83" s="41">
        <f t="shared" si="25"/>
        <v>1</v>
      </c>
      <c r="AH83" s="39">
        <f t="shared" si="26"/>
        <v>226.78129999999999</v>
      </c>
      <c r="AI83" s="39">
        <f t="shared" si="27"/>
        <v>160.21870000000001</v>
      </c>
      <c r="AK83" s="39"/>
      <c r="AL83" s="41"/>
      <c r="AM83" s="39"/>
      <c r="AN83" s="39"/>
      <c r="AP83" s="39"/>
      <c r="AQ83" s="41"/>
      <c r="AR83" s="39"/>
      <c r="AS83" s="39"/>
      <c r="AU83" s="39"/>
      <c r="AV83" s="40"/>
      <c r="AW83" s="39"/>
      <c r="AX83" s="39"/>
      <c r="AZ83" s="37" t="s">
        <v>204</v>
      </c>
      <c r="BA83" s="37">
        <f>BA82+1</f>
        <v>15</v>
      </c>
      <c r="BC83" s="42">
        <f t="shared" si="37"/>
        <v>0.60468750000000004</v>
      </c>
      <c r="BD83" s="37">
        <v>5</v>
      </c>
      <c r="BE83" s="42">
        <f t="shared" si="38"/>
        <v>0.60468750000000004</v>
      </c>
      <c r="BF83" s="41">
        <f t="shared" si="28"/>
        <v>1</v>
      </c>
      <c r="BG83" s="42">
        <f t="shared" si="29"/>
        <v>0.35434578125000005</v>
      </c>
      <c r="BH83" s="42">
        <f t="shared" si="30"/>
        <v>0.25034171875</v>
      </c>
      <c r="BJ83" s="42"/>
      <c r="BK83" s="41"/>
      <c r="BL83" s="42"/>
      <c r="BM83" s="42"/>
      <c r="BO83" s="42"/>
      <c r="BP83" s="41"/>
      <c r="BQ83" s="42"/>
      <c r="BR83" s="42"/>
      <c r="BT83" s="42"/>
      <c r="BU83" s="40"/>
      <c r="BV83" s="42"/>
      <c r="BW83" s="42"/>
      <c r="BY83" s="37" t="s">
        <v>204</v>
      </c>
      <c r="BZ83" s="37">
        <f>BZ82+1</f>
        <v>15</v>
      </c>
      <c r="CB83" s="42">
        <f t="shared" si="31"/>
        <v>0.35434578125000005</v>
      </c>
      <c r="CC83" s="42">
        <v>0.32300000000000001</v>
      </c>
      <c r="CD83" s="42">
        <f t="shared" si="39"/>
        <v>-3.1345781250000038E-2</v>
      </c>
      <c r="CE83" s="40">
        <f t="shared" si="40"/>
        <v>-8.8460997445556674E-2</v>
      </c>
      <c r="CF83" s="42">
        <f t="shared" si="41"/>
        <v>0.25034171875</v>
      </c>
      <c r="CG83" s="42">
        <v>0.28999999999999998</v>
      </c>
      <c r="CH83" s="42">
        <f t="shared" si="42"/>
        <v>3.9658281249999983E-2</v>
      </c>
      <c r="CI83" s="40">
        <f t="shared" si="43"/>
        <v>0.15841658932446706</v>
      </c>
    </row>
    <row r="84" spans="1:87" x14ac:dyDescent="0.2">
      <c r="A84" s="37" t="s">
        <v>204</v>
      </c>
      <c r="B84" s="37">
        <v>16</v>
      </c>
      <c r="D84" s="39">
        <v>0</v>
      </c>
      <c r="E84" s="39">
        <v>4.58</v>
      </c>
      <c r="F84" s="39">
        <v>129.19999999999999</v>
      </c>
      <c r="G84" s="39">
        <v>0</v>
      </c>
      <c r="H84" s="39">
        <v>0</v>
      </c>
      <c r="I84" s="39">
        <v>0</v>
      </c>
      <c r="J84" s="39">
        <v>0</v>
      </c>
      <c r="K84" s="39">
        <v>11.22</v>
      </c>
      <c r="L84" s="39">
        <v>0</v>
      </c>
      <c r="M84" s="39">
        <v>0</v>
      </c>
      <c r="N84" s="39">
        <v>0</v>
      </c>
      <c r="O84" s="39">
        <f t="shared" si="35"/>
        <v>145</v>
      </c>
      <c r="Q84" s="37" t="s">
        <v>204</v>
      </c>
      <c r="R84" s="37">
        <v>16</v>
      </c>
      <c r="T84" s="39">
        <v>80.659400000000005</v>
      </c>
      <c r="U84" s="39">
        <v>64.340599999999995</v>
      </c>
      <c r="V84" s="39">
        <v>0</v>
      </c>
      <c r="W84" s="40">
        <f t="shared" si="22"/>
        <v>0.55627172413793102</v>
      </c>
      <c r="X84" s="40">
        <f t="shared" si="23"/>
        <v>0.44372827586206892</v>
      </c>
      <c r="Y84" s="40">
        <f t="shared" si="24"/>
        <v>0</v>
      </c>
      <c r="AA84" s="37" t="s">
        <v>204</v>
      </c>
      <c r="AB84" s="37">
        <f>AB83+1</f>
        <v>16</v>
      </c>
      <c r="AD84" s="39">
        <f t="shared" si="36"/>
        <v>145</v>
      </c>
      <c r="AE84" s="37">
        <v>5</v>
      </c>
      <c r="AF84" s="39">
        <v>145</v>
      </c>
      <c r="AG84" s="41">
        <f t="shared" si="25"/>
        <v>1</v>
      </c>
      <c r="AH84" s="39">
        <f t="shared" si="26"/>
        <v>80.659400000000005</v>
      </c>
      <c r="AI84" s="39">
        <f t="shared" si="27"/>
        <v>64.340599999999995</v>
      </c>
      <c r="AK84" s="39"/>
      <c r="AL84" s="41"/>
      <c r="AM84" s="39"/>
      <c r="AN84" s="39"/>
      <c r="AP84" s="39"/>
      <c r="AQ84" s="41"/>
      <c r="AR84" s="39"/>
      <c r="AS84" s="39"/>
      <c r="AU84" s="39"/>
      <c r="AV84" s="40"/>
      <c r="AW84" s="39"/>
      <c r="AX84" s="39"/>
      <c r="AZ84" s="37" t="s">
        <v>204</v>
      </c>
      <c r="BA84" s="37">
        <f>BA83+1</f>
        <v>16</v>
      </c>
      <c r="BC84" s="42">
        <f t="shared" si="37"/>
        <v>0.2265625</v>
      </c>
      <c r="BD84" s="37">
        <v>5</v>
      </c>
      <c r="BE84" s="42">
        <f t="shared" si="38"/>
        <v>0.2265625</v>
      </c>
      <c r="BF84" s="41">
        <f t="shared" si="28"/>
        <v>1</v>
      </c>
      <c r="BG84" s="42">
        <f t="shared" si="29"/>
        <v>0.12603031249999999</v>
      </c>
      <c r="BH84" s="42">
        <f t="shared" si="30"/>
        <v>0.10053218749999999</v>
      </c>
      <c r="BJ84" s="42"/>
      <c r="BK84" s="41"/>
      <c r="BL84" s="42"/>
      <c r="BM84" s="42"/>
      <c r="BO84" s="42"/>
      <c r="BP84" s="41"/>
      <c r="BQ84" s="42"/>
      <c r="BR84" s="42"/>
      <c r="BT84" s="42"/>
      <c r="BU84" s="40"/>
      <c r="BV84" s="42"/>
      <c r="BW84" s="42"/>
      <c r="BY84" s="37" t="s">
        <v>204</v>
      </c>
      <c r="BZ84" s="37">
        <f>BZ83+1</f>
        <v>16</v>
      </c>
      <c r="CB84" s="42">
        <f t="shared" si="31"/>
        <v>0.12603031249999999</v>
      </c>
      <c r="CC84" s="42">
        <v>0.124</v>
      </c>
      <c r="CD84" s="42">
        <f t="shared" si="39"/>
        <v>-2.0303124999999922E-3</v>
      </c>
      <c r="CE84" s="40">
        <f t="shared" si="40"/>
        <v>-1.610971566860149E-2</v>
      </c>
      <c r="CF84" s="42">
        <f t="shared" si="41"/>
        <v>0.10053218749999999</v>
      </c>
      <c r="CG84" s="42">
        <v>0.10300000000000001</v>
      </c>
      <c r="CH84" s="42">
        <f t="shared" si="42"/>
        <v>2.4678125000000134E-3</v>
      </c>
      <c r="CI84" s="40">
        <f t="shared" si="43"/>
        <v>2.4547486346101974E-2</v>
      </c>
    </row>
    <row r="85" spans="1:87" x14ac:dyDescent="0.2">
      <c r="A85" s="37" t="s">
        <v>204</v>
      </c>
      <c r="B85" s="37">
        <v>17</v>
      </c>
      <c r="C85" s="37" t="s">
        <v>446</v>
      </c>
      <c r="D85" s="39">
        <v>0</v>
      </c>
      <c r="E85" s="39">
        <v>36.340000000000003</v>
      </c>
      <c r="F85" s="39">
        <v>135.27000000000001</v>
      </c>
      <c r="G85" s="39">
        <v>0</v>
      </c>
      <c r="H85" s="39">
        <v>0</v>
      </c>
      <c r="I85" s="39">
        <v>0</v>
      </c>
      <c r="J85" s="39">
        <v>3.39</v>
      </c>
      <c r="K85" s="39">
        <v>0</v>
      </c>
      <c r="L85" s="39">
        <v>0</v>
      </c>
      <c r="M85" s="39">
        <v>0</v>
      </c>
      <c r="N85" s="39">
        <v>0</v>
      </c>
      <c r="O85" s="39">
        <f t="shared" si="35"/>
        <v>175</v>
      </c>
      <c r="Q85" s="37" t="s">
        <v>204</v>
      </c>
      <c r="R85" s="37">
        <v>17</v>
      </c>
      <c r="S85" s="37" t="s">
        <v>446</v>
      </c>
      <c r="T85" s="39">
        <v>80.449700000000007</v>
      </c>
      <c r="U85" s="39">
        <v>94.550299999999993</v>
      </c>
      <c r="V85" s="39">
        <v>0</v>
      </c>
      <c r="W85" s="40">
        <f t="shared" si="22"/>
        <v>0.45971257142857147</v>
      </c>
      <c r="X85" s="40">
        <f t="shared" si="23"/>
        <v>0.54028742857142853</v>
      </c>
      <c r="Y85" s="40">
        <f t="shared" si="24"/>
        <v>0</v>
      </c>
      <c r="AA85" s="37" t="s">
        <v>204</v>
      </c>
      <c r="AB85" s="37">
        <v>17</v>
      </c>
      <c r="AC85" s="38" t="s">
        <v>446</v>
      </c>
      <c r="AD85" s="39">
        <f t="shared" si="36"/>
        <v>175</v>
      </c>
      <c r="AE85" s="37">
        <v>5</v>
      </c>
      <c r="AF85" s="39">
        <v>175</v>
      </c>
      <c r="AG85" s="41">
        <f t="shared" si="25"/>
        <v>1</v>
      </c>
      <c r="AH85" s="39">
        <f t="shared" si="26"/>
        <v>80.449700000000007</v>
      </c>
      <c r="AI85" s="39">
        <f t="shared" si="27"/>
        <v>94.550299999999993</v>
      </c>
      <c r="AK85" s="39"/>
      <c r="AL85" s="41"/>
      <c r="AM85" s="39"/>
      <c r="AN85" s="39"/>
      <c r="AP85" s="39"/>
      <c r="AQ85" s="41"/>
      <c r="AR85" s="39"/>
      <c r="AS85" s="39"/>
      <c r="AU85" s="39"/>
      <c r="AV85" s="40"/>
      <c r="AW85" s="39"/>
      <c r="AX85" s="39"/>
      <c r="AZ85" s="37" t="s">
        <v>204</v>
      </c>
      <c r="BA85" s="37">
        <v>17</v>
      </c>
      <c r="BB85" s="38" t="s">
        <v>446</v>
      </c>
      <c r="BC85" s="42">
        <f t="shared" si="37"/>
        <v>0.2734375</v>
      </c>
      <c r="BD85" s="37">
        <v>5</v>
      </c>
      <c r="BE85" s="42">
        <f t="shared" si="38"/>
        <v>0.2734375</v>
      </c>
      <c r="BF85" s="41">
        <f t="shared" si="28"/>
        <v>1</v>
      </c>
      <c r="BG85" s="42">
        <f t="shared" si="29"/>
        <v>0.12570265625000002</v>
      </c>
      <c r="BH85" s="42">
        <f t="shared" si="30"/>
        <v>0.14773484374999998</v>
      </c>
      <c r="BJ85" s="42"/>
      <c r="BK85" s="41"/>
      <c r="BL85" s="42"/>
      <c r="BM85" s="42"/>
      <c r="BO85" s="42"/>
      <c r="BP85" s="41"/>
      <c r="BQ85" s="42"/>
      <c r="BR85" s="42"/>
      <c r="BT85" s="42"/>
      <c r="BU85" s="40"/>
      <c r="BV85" s="42"/>
      <c r="BW85" s="42"/>
      <c r="BY85" s="37" t="s">
        <v>204</v>
      </c>
      <c r="BZ85" s="37">
        <v>17</v>
      </c>
      <c r="CA85" s="38" t="s">
        <v>446</v>
      </c>
      <c r="CB85" s="42">
        <f t="shared" si="31"/>
        <v>0.12570265625000002</v>
      </c>
      <c r="CC85" s="42">
        <v>0.11900000000000001</v>
      </c>
      <c r="CD85" s="42">
        <f t="shared" si="39"/>
        <v>-6.7026562500000081E-3</v>
      </c>
      <c r="CE85" s="40">
        <f t="shared" si="40"/>
        <v>-5.3321516425791575E-2</v>
      </c>
      <c r="CF85" s="42">
        <f t="shared" si="41"/>
        <v>0.14773484374999998</v>
      </c>
      <c r="CG85" s="42">
        <v>0.108</v>
      </c>
      <c r="CH85" s="42">
        <f t="shared" si="42"/>
        <v>-3.9734843749999985E-2</v>
      </c>
      <c r="CI85" s="40">
        <f t="shared" si="43"/>
        <v>-0.2689605426952637</v>
      </c>
    </row>
    <row r="86" spans="1:87" x14ac:dyDescent="0.2">
      <c r="A86" s="37" t="s">
        <v>204</v>
      </c>
      <c r="B86" s="37">
        <v>17</v>
      </c>
      <c r="C86" s="37" t="s">
        <v>447</v>
      </c>
      <c r="D86" s="39">
        <v>0</v>
      </c>
      <c r="E86" s="39">
        <v>0</v>
      </c>
      <c r="F86" s="39">
        <v>41.93</v>
      </c>
      <c r="G86" s="39">
        <v>205.68</v>
      </c>
      <c r="H86" s="39">
        <v>0</v>
      </c>
      <c r="I86" s="39">
        <v>0</v>
      </c>
      <c r="J86" s="39">
        <v>48.24</v>
      </c>
      <c r="K86" s="39">
        <v>145.15</v>
      </c>
      <c r="L86" s="39">
        <v>0</v>
      </c>
      <c r="M86" s="39">
        <v>0</v>
      </c>
      <c r="N86" s="39">
        <v>0</v>
      </c>
      <c r="O86" s="39">
        <f t="shared" si="35"/>
        <v>441</v>
      </c>
      <c r="Q86" s="37" t="s">
        <v>204</v>
      </c>
      <c r="R86" s="37">
        <v>17</v>
      </c>
      <c r="S86" s="37" t="s">
        <v>447</v>
      </c>
      <c r="T86" s="39">
        <v>251.26480000000001</v>
      </c>
      <c r="U86" s="39">
        <v>189.73519999999999</v>
      </c>
      <c r="V86" s="39">
        <v>0</v>
      </c>
      <c r="W86" s="40">
        <f t="shared" si="22"/>
        <v>0.5697614512471656</v>
      </c>
      <c r="X86" s="40">
        <f t="shared" si="23"/>
        <v>0.43023854875283446</v>
      </c>
      <c r="Y86" s="40">
        <f t="shared" si="24"/>
        <v>0</v>
      </c>
      <c r="AA86" s="37" t="s">
        <v>204</v>
      </c>
      <c r="AB86" s="37">
        <v>17</v>
      </c>
      <c r="AC86" s="38" t="s">
        <v>447</v>
      </c>
      <c r="AD86" s="39">
        <f t="shared" si="36"/>
        <v>441</v>
      </c>
      <c r="AE86" s="37">
        <v>5</v>
      </c>
      <c r="AF86" s="39">
        <v>441</v>
      </c>
      <c r="AG86" s="41">
        <f t="shared" si="25"/>
        <v>1</v>
      </c>
      <c r="AH86" s="39">
        <f t="shared" si="26"/>
        <v>251.26480000000004</v>
      </c>
      <c r="AI86" s="39">
        <f t="shared" si="27"/>
        <v>189.73519999999999</v>
      </c>
      <c r="AK86" s="39"/>
      <c r="AL86" s="41"/>
      <c r="AM86" s="39"/>
      <c r="AN86" s="39"/>
      <c r="AP86" s="39"/>
      <c r="AQ86" s="41"/>
      <c r="AR86" s="39"/>
      <c r="AS86" s="39"/>
      <c r="AU86" s="39"/>
      <c r="AV86" s="40"/>
      <c r="AW86" s="39"/>
      <c r="AX86" s="39"/>
      <c r="AZ86" s="37" t="s">
        <v>204</v>
      </c>
      <c r="BA86" s="37">
        <v>17</v>
      </c>
      <c r="BB86" s="38" t="s">
        <v>447</v>
      </c>
      <c r="BC86" s="42">
        <f t="shared" si="37"/>
        <v>0.68906250000000002</v>
      </c>
      <c r="BD86" s="37">
        <v>5</v>
      </c>
      <c r="BE86" s="42">
        <f t="shared" si="38"/>
        <v>0.68906250000000002</v>
      </c>
      <c r="BF86" s="41">
        <f t="shared" si="28"/>
        <v>1</v>
      </c>
      <c r="BG86" s="42">
        <f t="shared" si="29"/>
        <v>0.39260125000000007</v>
      </c>
      <c r="BH86" s="42">
        <f t="shared" si="30"/>
        <v>0.29646125000000001</v>
      </c>
      <c r="BJ86" s="42"/>
      <c r="BK86" s="41"/>
      <c r="BL86" s="42"/>
      <c r="BM86" s="42"/>
      <c r="BO86" s="42"/>
      <c r="BP86" s="41"/>
      <c r="BQ86" s="42"/>
      <c r="BR86" s="42"/>
      <c r="BT86" s="42"/>
      <c r="BU86" s="40"/>
      <c r="BV86" s="42"/>
      <c r="BW86" s="42"/>
      <c r="BY86" s="37" t="s">
        <v>204</v>
      </c>
      <c r="BZ86" s="37">
        <v>17</v>
      </c>
      <c r="CA86" s="38" t="s">
        <v>447</v>
      </c>
      <c r="CB86" s="42">
        <f t="shared" si="31"/>
        <v>0.39260125000000007</v>
      </c>
      <c r="CC86" s="42">
        <v>0.309</v>
      </c>
      <c r="CD86" s="42">
        <f t="shared" si="39"/>
        <v>-8.3601250000000071E-2</v>
      </c>
      <c r="CE86" s="40">
        <f t="shared" si="40"/>
        <v>-0.21294188441835082</v>
      </c>
      <c r="CF86" s="42">
        <f t="shared" si="41"/>
        <v>0.29646125000000001</v>
      </c>
      <c r="CG86" s="42">
        <v>0.36599999999999999</v>
      </c>
      <c r="CH86" s="42">
        <f t="shared" si="42"/>
        <v>6.9538749999999983E-2</v>
      </c>
      <c r="CI86" s="40">
        <f t="shared" si="43"/>
        <v>0.23456269579919797</v>
      </c>
    </row>
    <row r="87" spans="1:87" x14ac:dyDescent="0.2">
      <c r="A87" s="37" t="s">
        <v>204</v>
      </c>
      <c r="B87" s="37">
        <v>18</v>
      </c>
      <c r="D87" s="39">
        <v>0</v>
      </c>
      <c r="E87" s="39">
        <v>0</v>
      </c>
      <c r="F87" s="39">
        <v>162.9</v>
      </c>
      <c r="G87" s="39">
        <v>53.76</v>
      </c>
      <c r="H87" s="39">
        <v>0</v>
      </c>
      <c r="I87" s="39">
        <v>0</v>
      </c>
      <c r="J87" s="39">
        <v>0</v>
      </c>
      <c r="K87" s="39">
        <v>0</v>
      </c>
      <c r="L87" s="39">
        <v>0</v>
      </c>
      <c r="M87" s="39">
        <v>0</v>
      </c>
      <c r="N87" s="39">
        <v>36.340000000000003</v>
      </c>
      <c r="O87" s="39">
        <f t="shared" si="35"/>
        <v>253</v>
      </c>
      <c r="Q87" s="37" t="s">
        <v>204</v>
      </c>
      <c r="R87" s="37">
        <v>18</v>
      </c>
      <c r="T87" s="39">
        <v>149.06800000000001</v>
      </c>
      <c r="U87" s="39">
        <v>103.932</v>
      </c>
      <c r="V87" s="39">
        <v>0</v>
      </c>
      <c r="W87" s="40">
        <f t="shared" si="22"/>
        <v>0.58920158102766806</v>
      </c>
      <c r="X87" s="40">
        <f t="shared" si="23"/>
        <v>0.41079841897233205</v>
      </c>
      <c r="Y87" s="40">
        <f t="shared" si="24"/>
        <v>0</v>
      </c>
      <c r="AA87" s="37" t="s">
        <v>204</v>
      </c>
      <c r="AB87" s="37">
        <v>18</v>
      </c>
      <c r="AD87" s="39">
        <f t="shared" si="36"/>
        <v>253</v>
      </c>
      <c r="AE87" s="37">
        <v>5</v>
      </c>
      <c r="AF87" s="39">
        <v>253</v>
      </c>
      <c r="AG87" s="41">
        <f t="shared" si="25"/>
        <v>1</v>
      </c>
      <c r="AH87" s="39">
        <f t="shared" si="26"/>
        <v>149.06800000000001</v>
      </c>
      <c r="AI87" s="39">
        <f t="shared" si="27"/>
        <v>103.932</v>
      </c>
      <c r="AK87" s="39"/>
      <c r="AL87" s="41"/>
      <c r="AM87" s="39"/>
      <c r="AN87" s="39"/>
      <c r="AP87" s="39"/>
      <c r="AQ87" s="41"/>
      <c r="AR87" s="39"/>
      <c r="AS87" s="39"/>
      <c r="AU87" s="39"/>
      <c r="AV87" s="40"/>
      <c r="AW87" s="39"/>
      <c r="AX87" s="39"/>
      <c r="AZ87" s="37" t="s">
        <v>204</v>
      </c>
      <c r="BA87" s="37">
        <v>18</v>
      </c>
      <c r="BC87" s="42">
        <f t="shared" si="37"/>
        <v>0.39531250000000001</v>
      </c>
      <c r="BD87" s="37">
        <v>5</v>
      </c>
      <c r="BE87" s="42">
        <f t="shared" si="38"/>
        <v>0.39531250000000001</v>
      </c>
      <c r="BF87" s="41">
        <f t="shared" si="28"/>
        <v>1</v>
      </c>
      <c r="BG87" s="42">
        <f t="shared" si="29"/>
        <v>0.23291875000000004</v>
      </c>
      <c r="BH87" s="42">
        <f t="shared" si="30"/>
        <v>0.16239375</v>
      </c>
      <c r="BJ87" s="42"/>
      <c r="BK87" s="41"/>
      <c r="BL87" s="42"/>
      <c r="BM87" s="42"/>
      <c r="BO87" s="42"/>
      <c r="BP87" s="41"/>
      <c r="BQ87" s="42"/>
      <c r="BR87" s="42"/>
      <c r="BT87" s="42"/>
      <c r="BU87" s="40"/>
      <c r="BV87" s="42"/>
      <c r="BW87" s="42"/>
      <c r="BY87" s="37" t="s">
        <v>204</v>
      </c>
      <c r="BZ87" s="37">
        <v>18</v>
      </c>
      <c r="CB87" s="42">
        <f t="shared" si="31"/>
        <v>0.23291875000000004</v>
      </c>
      <c r="CC87" s="42">
        <v>0.17899999999999999</v>
      </c>
      <c r="CD87" s="42">
        <f t="shared" si="39"/>
        <v>-5.3918750000000043E-2</v>
      </c>
      <c r="CE87" s="40">
        <f t="shared" si="40"/>
        <v>-0.23149166823194797</v>
      </c>
      <c r="CF87" s="42">
        <f t="shared" si="41"/>
        <v>0.16239375</v>
      </c>
      <c r="CG87" s="42">
        <v>0.216</v>
      </c>
      <c r="CH87" s="42">
        <f t="shared" si="42"/>
        <v>5.3606249999999994E-2</v>
      </c>
      <c r="CI87" s="40">
        <f t="shared" si="43"/>
        <v>0.33010045029442325</v>
      </c>
    </row>
    <row r="88" spans="1:87" x14ac:dyDescent="0.2">
      <c r="A88" s="37" t="s">
        <v>204</v>
      </c>
      <c r="B88" s="37">
        <v>19</v>
      </c>
      <c r="D88" s="39">
        <v>0</v>
      </c>
      <c r="E88" s="39">
        <v>0</v>
      </c>
      <c r="F88" s="39">
        <v>1170.6099999999999</v>
      </c>
      <c r="G88" s="39">
        <v>0</v>
      </c>
      <c r="H88" s="39">
        <v>0</v>
      </c>
      <c r="I88" s="39">
        <v>0</v>
      </c>
      <c r="J88" s="39">
        <v>108.39</v>
      </c>
      <c r="K88" s="39">
        <v>0</v>
      </c>
      <c r="L88" s="39">
        <v>0</v>
      </c>
      <c r="M88" s="39">
        <v>0</v>
      </c>
      <c r="N88" s="39">
        <v>0</v>
      </c>
      <c r="O88" s="39">
        <f t="shared" si="35"/>
        <v>1279</v>
      </c>
      <c r="Q88" s="37" t="s">
        <v>204</v>
      </c>
      <c r="R88" s="37">
        <v>19</v>
      </c>
      <c r="T88" s="39">
        <v>747.67309999999998</v>
      </c>
      <c r="U88" s="39">
        <v>531.32690000000002</v>
      </c>
      <c r="V88" s="39">
        <v>0</v>
      </c>
      <c r="W88" s="40">
        <f t="shared" si="22"/>
        <v>0.58457630961688822</v>
      </c>
      <c r="X88" s="40">
        <f t="shared" si="23"/>
        <v>0.41542369038311183</v>
      </c>
      <c r="Y88" s="40">
        <f t="shared" si="24"/>
        <v>0</v>
      </c>
      <c r="AA88" s="37" t="s">
        <v>204</v>
      </c>
      <c r="AB88" s="37">
        <f t="shared" ref="AB88:AB93" si="44">AB87+1</f>
        <v>19</v>
      </c>
      <c r="AD88" s="39">
        <f t="shared" si="36"/>
        <v>1279</v>
      </c>
      <c r="AE88" s="37">
        <v>5</v>
      </c>
      <c r="AF88" s="39">
        <v>415.14</v>
      </c>
      <c r="AG88" s="41">
        <f t="shared" si="25"/>
        <v>0.32458170445660672</v>
      </c>
      <c r="AH88" s="39">
        <f t="shared" si="26"/>
        <v>242.68100917435495</v>
      </c>
      <c r="AI88" s="39">
        <f t="shared" si="27"/>
        <v>172.45899082564503</v>
      </c>
      <c r="AJ88" s="37">
        <v>6</v>
      </c>
      <c r="AK88" s="39">
        <v>863.86</v>
      </c>
      <c r="AL88" s="41">
        <f>SUM(AK88/AD88)</f>
        <v>0.67541829554339328</v>
      </c>
      <c r="AM88" s="39">
        <f>SUM(AK88*W88)</f>
        <v>504.99209082564505</v>
      </c>
      <c r="AN88" s="39">
        <f>SUM(AK88*X88)</f>
        <v>358.86790917435502</v>
      </c>
      <c r="AP88" s="39"/>
      <c r="AQ88" s="41"/>
      <c r="AR88" s="39"/>
      <c r="AS88" s="39"/>
      <c r="AU88" s="39"/>
      <c r="AV88" s="40"/>
      <c r="AW88" s="39"/>
      <c r="AX88" s="39"/>
      <c r="AZ88" s="37" t="s">
        <v>204</v>
      </c>
      <c r="BA88" s="37">
        <f t="shared" ref="BA88:BA93" si="45">BA87+1</f>
        <v>19</v>
      </c>
      <c r="BC88" s="42">
        <f t="shared" si="37"/>
        <v>1.9984375000000001</v>
      </c>
      <c r="BD88" s="37">
        <v>5</v>
      </c>
      <c r="BE88" s="42">
        <f t="shared" si="38"/>
        <v>0.64865624999999993</v>
      </c>
      <c r="BF88" s="41">
        <f t="shared" si="28"/>
        <v>0.32458170445660667</v>
      </c>
      <c r="BG88" s="42">
        <f t="shared" si="29"/>
        <v>0.37918907683492964</v>
      </c>
      <c r="BH88" s="42">
        <f t="shared" si="30"/>
        <v>0.26946717316507035</v>
      </c>
      <c r="BI88" s="37">
        <v>6</v>
      </c>
      <c r="BJ88" s="42">
        <f>SUM(AK88/640)</f>
        <v>1.3497812499999999</v>
      </c>
      <c r="BK88" s="41">
        <f>SUM(BJ88/BC88)</f>
        <v>0.67541829554339317</v>
      </c>
      <c r="BL88" s="42">
        <f>SUM(BJ88*W88)</f>
        <v>0.78905014191507039</v>
      </c>
      <c r="BM88" s="42">
        <f>SUM(BJ88*X88)</f>
        <v>0.56073110808492965</v>
      </c>
      <c r="BO88" s="42"/>
      <c r="BP88" s="41"/>
      <c r="BQ88" s="42"/>
      <c r="BR88" s="42"/>
      <c r="BT88" s="42"/>
      <c r="BU88" s="40"/>
      <c r="BV88" s="42"/>
      <c r="BW88" s="42"/>
      <c r="BY88" s="37" t="s">
        <v>204</v>
      </c>
      <c r="BZ88" s="37">
        <f t="shared" ref="BZ88:BZ93" si="46">BZ87+1</f>
        <v>19</v>
      </c>
      <c r="CB88" s="42">
        <f t="shared" si="31"/>
        <v>1.1682392187500001</v>
      </c>
      <c r="CC88" s="42">
        <v>0.89600000000000002</v>
      </c>
      <c r="CD88" s="42">
        <f t="shared" si="39"/>
        <v>-0.27223921875000012</v>
      </c>
      <c r="CE88" s="40">
        <f t="shared" si="40"/>
        <v>-0.2330337951171442</v>
      </c>
      <c r="CF88" s="42">
        <f t="shared" si="41"/>
        <v>0.83019828124999995</v>
      </c>
      <c r="CG88" s="42">
        <v>1.1020000000000001</v>
      </c>
      <c r="CH88" s="42">
        <f t="shared" si="42"/>
        <v>0.27180171875000014</v>
      </c>
      <c r="CI88" s="40">
        <f t="shared" si="43"/>
        <v>0.32739373820523693</v>
      </c>
    </row>
    <row r="89" spans="1:87" x14ac:dyDescent="0.2">
      <c r="A89" s="37" t="s">
        <v>204</v>
      </c>
      <c r="B89" s="37">
        <v>20</v>
      </c>
      <c r="D89" s="39">
        <v>0</v>
      </c>
      <c r="E89" s="39">
        <v>0</v>
      </c>
      <c r="F89" s="39">
        <v>0</v>
      </c>
      <c r="G89" s="39">
        <v>0</v>
      </c>
      <c r="H89" s="39">
        <v>0</v>
      </c>
      <c r="I89" s="39">
        <v>0</v>
      </c>
      <c r="J89" s="39">
        <v>78.37</v>
      </c>
      <c r="K89" s="39">
        <v>86.63</v>
      </c>
      <c r="L89" s="39">
        <v>0</v>
      </c>
      <c r="M89" s="39">
        <v>0</v>
      </c>
      <c r="N89" s="39">
        <v>0</v>
      </c>
      <c r="O89" s="39">
        <f t="shared" si="35"/>
        <v>165</v>
      </c>
      <c r="Q89" s="37" t="s">
        <v>204</v>
      </c>
      <c r="R89" s="37">
        <v>20</v>
      </c>
      <c r="T89" s="39">
        <v>128.9881</v>
      </c>
      <c r="U89" s="39">
        <v>36.011899999999997</v>
      </c>
      <c r="V89" s="39">
        <v>0</v>
      </c>
      <c r="W89" s="40">
        <f t="shared" si="22"/>
        <v>0.78174606060606067</v>
      </c>
      <c r="X89" s="40">
        <f t="shared" si="23"/>
        <v>0.21825393939393939</v>
      </c>
      <c r="Y89" s="40">
        <f t="shared" si="24"/>
        <v>0</v>
      </c>
      <c r="AA89" s="37" t="s">
        <v>204</v>
      </c>
      <c r="AB89" s="37">
        <f t="shared" si="44"/>
        <v>20</v>
      </c>
      <c r="AD89" s="39">
        <f t="shared" si="36"/>
        <v>165</v>
      </c>
      <c r="AE89" s="37">
        <v>5</v>
      </c>
      <c r="AF89" s="39">
        <v>165</v>
      </c>
      <c r="AG89" s="41">
        <f t="shared" si="25"/>
        <v>1</v>
      </c>
      <c r="AH89" s="39">
        <f t="shared" si="26"/>
        <v>128.9881</v>
      </c>
      <c r="AI89" s="39">
        <f t="shared" si="27"/>
        <v>36.011899999999997</v>
      </c>
      <c r="AK89" s="39"/>
      <c r="AL89" s="41"/>
      <c r="AM89" s="39" t="s">
        <v>421</v>
      </c>
      <c r="AN89" s="39" t="s">
        <v>421</v>
      </c>
      <c r="AP89" s="39"/>
      <c r="AQ89" s="41"/>
      <c r="AR89" s="39"/>
      <c r="AS89" s="39"/>
      <c r="AU89" s="39"/>
      <c r="AV89" s="40"/>
      <c r="AW89" s="39"/>
      <c r="AX89" s="39"/>
      <c r="AZ89" s="37" t="s">
        <v>204</v>
      </c>
      <c r="BA89" s="37">
        <f t="shared" si="45"/>
        <v>20</v>
      </c>
      <c r="BC89" s="42">
        <f t="shared" si="37"/>
        <v>0.2578125</v>
      </c>
      <c r="BD89" s="37">
        <v>5</v>
      </c>
      <c r="BE89" s="42">
        <f t="shared" si="38"/>
        <v>0.2578125</v>
      </c>
      <c r="BF89" s="41">
        <f t="shared" si="28"/>
        <v>1</v>
      </c>
      <c r="BG89" s="42">
        <f t="shared" si="29"/>
        <v>0.20154390625000002</v>
      </c>
      <c r="BH89" s="42">
        <f t="shared" si="30"/>
        <v>5.6268593749999998E-2</v>
      </c>
      <c r="BJ89" s="42"/>
      <c r="BK89" s="41"/>
      <c r="BL89" s="42"/>
      <c r="BM89" s="42"/>
      <c r="BO89" s="42"/>
      <c r="BP89" s="41"/>
      <c r="BQ89" s="42"/>
      <c r="BR89" s="42"/>
      <c r="BT89" s="42"/>
      <c r="BU89" s="40"/>
      <c r="BV89" s="42"/>
      <c r="BW89" s="42"/>
      <c r="BY89" s="37" t="s">
        <v>204</v>
      </c>
      <c r="BZ89" s="37">
        <f t="shared" si="46"/>
        <v>20</v>
      </c>
      <c r="CB89" s="42">
        <f t="shared" si="31"/>
        <v>0.20154390625000002</v>
      </c>
      <c r="CC89" s="42">
        <v>0.14300000000000002</v>
      </c>
      <c r="CD89" s="42">
        <f t="shared" si="39"/>
        <v>-5.854390625E-2</v>
      </c>
      <c r="CE89" s="40">
        <f t="shared" si="40"/>
        <v>-0.29047718355414182</v>
      </c>
      <c r="CF89" s="42">
        <f t="shared" si="41"/>
        <v>5.6268593749999998E-2</v>
      </c>
      <c r="CG89" s="42">
        <v>0.115</v>
      </c>
      <c r="CH89" s="42">
        <f t="shared" si="42"/>
        <v>5.8731406250000007E-2</v>
      </c>
      <c r="CI89" s="40">
        <f t="shared" si="43"/>
        <v>1.0437688652917509</v>
      </c>
    </row>
    <row r="90" spans="1:87" x14ac:dyDescent="0.2">
      <c r="A90" s="37" t="s">
        <v>204</v>
      </c>
      <c r="B90" s="37">
        <v>21</v>
      </c>
      <c r="D90" s="39">
        <v>0</v>
      </c>
      <c r="E90" s="39">
        <v>16.03</v>
      </c>
      <c r="F90" s="39">
        <v>309.7</v>
      </c>
      <c r="G90" s="39">
        <v>0</v>
      </c>
      <c r="H90" s="39">
        <v>0</v>
      </c>
      <c r="I90" s="39">
        <v>69.17</v>
      </c>
      <c r="J90" s="39">
        <v>30.1</v>
      </c>
      <c r="K90" s="39">
        <v>244</v>
      </c>
      <c r="L90" s="39">
        <v>0</v>
      </c>
      <c r="M90" s="39">
        <v>0</v>
      </c>
      <c r="N90" s="39">
        <v>0</v>
      </c>
      <c r="O90" s="39">
        <f t="shared" si="35"/>
        <v>669</v>
      </c>
      <c r="Q90" s="37" t="s">
        <v>204</v>
      </c>
      <c r="R90" s="37">
        <v>21</v>
      </c>
      <c r="T90" s="39">
        <v>423.91750000000002</v>
      </c>
      <c r="U90" s="39">
        <v>245.08250000000001</v>
      </c>
      <c r="V90" s="39">
        <v>0</v>
      </c>
      <c r="W90" s="40">
        <f t="shared" si="22"/>
        <v>0.63365844544095673</v>
      </c>
      <c r="X90" s="40">
        <f t="shared" si="23"/>
        <v>0.36634155455904338</v>
      </c>
      <c r="Y90" s="40">
        <f t="shared" si="24"/>
        <v>0</v>
      </c>
      <c r="AA90" s="37" t="s">
        <v>204</v>
      </c>
      <c r="AB90" s="37">
        <f t="shared" si="44"/>
        <v>21</v>
      </c>
      <c r="AD90" s="39">
        <f t="shared" si="36"/>
        <v>669</v>
      </c>
      <c r="AE90" s="37">
        <v>5</v>
      </c>
      <c r="AF90" s="39">
        <v>656.66</v>
      </c>
      <c r="AG90" s="41">
        <f t="shared" si="25"/>
        <v>0.98155455904334821</v>
      </c>
      <c r="AH90" s="39">
        <f t="shared" si="26"/>
        <v>416.09815478325862</v>
      </c>
      <c r="AI90" s="39">
        <f t="shared" si="27"/>
        <v>240.5618452167414</v>
      </c>
      <c r="AJ90" s="37">
        <v>8</v>
      </c>
      <c r="AK90" s="39">
        <v>12.34</v>
      </c>
      <c r="AL90" s="41">
        <f>SUM(AK90/AD90)</f>
        <v>1.844544095665172E-2</v>
      </c>
      <c r="AM90" s="39">
        <f>SUM(AK90*W90)</f>
        <v>7.8193452167414064</v>
      </c>
      <c r="AN90" s="39">
        <f>SUM(AK90*X90)</f>
        <v>4.5206547832585953</v>
      </c>
      <c r="AP90" s="39"/>
      <c r="AQ90" s="41"/>
      <c r="AR90" s="39"/>
      <c r="AS90" s="39"/>
      <c r="AU90" s="39"/>
      <c r="AV90" s="40"/>
      <c r="AW90" s="39"/>
      <c r="AX90" s="39"/>
      <c r="AZ90" s="37" t="s">
        <v>204</v>
      </c>
      <c r="BA90" s="37">
        <f t="shared" si="45"/>
        <v>21</v>
      </c>
      <c r="BC90" s="42">
        <f t="shared" si="37"/>
        <v>1.0453125000000001</v>
      </c>
      <c r="BD90" s="37">
        <v>5</v>
      </c>
      <c r="BE90" s="42">
        <f t="shared" si="38"/>
        <v>1.02603125</v>
      </c>
      <c r="BF90" s="41">
        <f t="shared" si="28"/>
        <v>0.9815545590433481</v>
      </c>
      <c r="BG90" s="42">
        <f t="shared" si="29"/>
        <v>0.65015336684884162</v>
      </c>
      <c r="BH90" s="42">
        <f t="shared" si="30"/>
        <v>0.37587788315115844</v>
      </c>
      <c r="BI90" s="37">
        <v>8</v>
      </c>
      <c r="BJ90" s="42">
        <f>SUM(AK90/640)</f>
        <v>1.928125E-2</v>
      </c>
      <c r="BK90" s="41">
        <f>SUM(BJ90/BC90)</f>
        <v>1.8445440956651717E-2</v>
      </c>
      <c r="BL90" s="42">
        <f>SUM(BJ90*W90)</f>
        <v>1.2217726901158446E-2</v>
      </c>
      <c r="BM90" s="42">
        <f>SUM(BJ90*X90)</f>
        <v>7.0635230988415551E-3</v>
      </c>
      <c r="BO90" s="42"/>
      <c r="BP90" s="41"/>
      <c r="BQ90" s="42"/>
      <c r="BR90" s="42"/>
      <c r="BT90" s="42"/>
      <c r="BU90" s="40"/>
      <c r="BV90" s="42"/>
      <c r="BW90" s="42"/>
      <c r="BY90" s="37" t="s">
        <v>204</v>
      </c>
      <c r="BZ90" s="37">
        <f t="shared" si="46"/>
        <v>21</v>
      </c>
      <c r="CB90" s="42">
        <f t="shared" si="31"/>
        <v>0.66237109375000003</v>
      </c>
      <c r="CC90" s="42">
        <v>0.52200000000000002</v>
      </c>
      <c r="CD90" s="42">
        <f t="shared" si="39"/>
        <v>-0.14037109375000001</v>
      </c>
      <c r="CE90" s="40">
        <f t="shared" si="40"/>
        <v>-0.2119221310750323</v>
      </c>
      <c r="CF90" s="42">
        <f t="shared" si="41"/>
        <v>0.38294140625</v>
      </c>
      <c r="CG90" s="42">
        <v>0.52300000000000002</v>
      </c>
      <c r="CH90" s="42">
        <f t="shared" si="42"/>
        <v>0.14005859375000002</v>
      </c>
      <c r="CI90" s="40">
        <f t="shared" si="43"/>
        <v>0.36574418818153076</v>
      </c>
    </row>
    <row r="91" spans="1:87" x14ac:dyDescent="0.2">
      <c r="A91" s="37" t="s">
        <v>204</v>
      </c>
      <c r="B91" s="37">
        <v>22</v>
      </c>
      <c r="D91" s="39">
        <v>0</v>
      </c>
      <c r="E91" s="39">
        <v>0</v>
      </c>
      <c r="F91" s="39">
        <v>44</v>
      </c>
      <c r="G91" s="39">
        <v>0</v>
      </c>
      <c r="H91" s="39">
        <v>0</v>
      </c>
      <c r="I91" s="39">
        <v>0</v>
      </c>
      <c r="J91" s="39">
        <v>0</v>
      </c>
      <c r="K91" s="39">
        <v>0</v>
      </c>
      <c r="L91" s="39">
        <v>0</v>
      </c>
      <c r="M91" s="39">
        <v>0</v>
      </c>
      <c r="N91" s="39">
        <v>0</v>
      </c>
      <c r="O91" s="39">
        <f t="shared" si="35"/>
        <v>44</v>
      </c>
      <c r="Q91" s="37" t="s">
        <v>204</v>
      </c>
      <c r="R91" s="37">
        <v>22</v>
      </c>
      <c r="T91" s="39">
        <v>24.64</v>
      </c>
      <c r="U91" s="39">
        <v>19.36</v>
      </c>
      <c r="V91" s="39">
        <v>0</v>
      </c>
      <c r="W91" s="40">
        <f t="shared" si="22"/>
        <v>0.56000000000000005</v>
      </c>
      <c r="X91" s="40">
        <f t="shared" si="23"/>
        <v>0.44</v>
      </c>
      <c r="Y91" s="40">
        <f t="shared" si="24"/>
        <v>0</v>
      </c>
      <c r="AA91" s="37" t="s">
        <v>204</v>
      </c>
      <c r="AB91" s="37">
        <f t="shared" si="44"/>
        <v>22</v>
      </c>
      <c r="AD91" s="39">
        <f t="shared" si="36"/>
        <v>44</v>
      </c>
      <c r="AE91" s="37">
        <v>5</v>
      </c>
      <c r="AF91" s="39">
        <v>44</v>
      </c>
      <c r="AG91" s="41">
        <f t="shared" si="25"/>
        <v>1</v>
      </c>
      <c r="AH91" s="39">
        <f t="shared" si="26"/>
        <v>24.64</v>
      </c>
      <c r="AI91" s="39">
        <f t="shared" si="27"/>
        <v>19.36</v>
      </c>
      <c r="AK91" s="39"/>
      <c r="AL91" s="41"/>
      <c r="AM91" s="39" t="s">
        <v>421</v>
      </c>
      <c r="AN91" s="39" t="s">
        <v>421</v>
      </c>
      <c r="AP91" s="39"/>
      <c r="AQ91" s="41"/>
      <c r="AR91" s="39"/>
      <c r="AS91" s="39"/>
      <c r="AU91" s="39"/>
      <c r="AV91" s="40"/>
      <c r="AW91" s="39"/>
      <c r="AX91" s="39"/>
      <c r="AZ91" s="37" t="s">
        <v>204</v>
      </c>
      <c r="BA91" s="37">
        <f t="shared" si="45"/>
        <v>22</v>
      </c>
      <c r="BC91" s="42">
        <f t="shared" si="37"/>
        <v>6.8750000000000006E-2</v>
      </c>
      <c r="BD91" s="37">
        <v>5</v>
      </c>
      <c r="BE91" s="42">
        <f t="shared" si="38"/>
        <v>6.8750000000000006E-2</v>
      </c>
      <c r="BF91" s="41">
        <f t="shared" si="28"/>
        <v>1</v>
      </c>
      <c r="BG91" s="42">
        <f t="shared" si="29"/>
        <v>3.8500000000000006E-2</v>
      </c>
      <c r="BH91" s="42">
        <f t="shared" si="30"/>
        <v>3.0250000000000003E-2</v>
      </c>
      <c r="BJ91" s="42"/>
      <c r="BK91" s="41"/>
      <c r="BL91" s="42"/>
      <c r="BM91" s="42"/>
      <c r="BO91" s="42"/>
      <c r="BP91" s="41"/>
      <c r="BQ91" s="42"/>
      <c r="BR91" s="42"/>
      <c r="BT91" s="42"/>
      <c r="BU91" s="40"/>
      <c r="BV91" s="42"/>
      <c r="BW91" s="42"/>
      <c r="BY91" s="37" t="s">
        <v>204</v>
      </c>
      <c r="BZ91" s="37">
        <f t="shared" si="46"/>
        <v>22</v>
      </c>
      <c r="CB91" s="42">
        <f t="shared" si="31"/>
        <v>3.8500000000000006E-2</v>
      </c>
      <c r="CC91" s="42">
        <v>3.4000000000000002E-2</v>
      </c>
      <c r="CD91" s="42">
        <f t="shared" si="39"/>
        <v>-4.500000000000004E-3</v>
      </c>
      <c r="CE91" s="40">
        <f t="shared" si="40"/>
        <v>-0.11688311688311696</v>
      </c>
      <c r="CF91" s="42">
        <f t="shared" si="41"/>
        <v>3.0250000000000003E-2</v>
      </c>
      <c r="CG91" s="42">
        <v>3.5000000000000003E-2</v>
      </c>
      <c r="CH91" s="42">
        <f t="shared" si="42"/>
        <v>4.7500000000000007E-3</v>
      </c>
      <c r="CI91" s="40">
        <f t="shared" si="43"/>
        <v>0.15702479338842976</v>
      </c>
    </row>
    <row r="92" spans="1:87" x14ac:dyDescent="0.2">
      <c r="A92" s="37" t="s">
        <v>204</v>
      </c>
      <c r="B92" s="37">
        <v>23</v>
      </c>
      <c r="D92" s="39">
        <v>0</v>
      </c>
      <c r="E92" s="39">
        <v>56.06</v>
      </c>
      <c r="F92" s="39">
        <v>183.01</v>
      </c>
      <c r="G92" s="39">
        <v>0</v>
      </c>
      <c r="H92" s="39">
        <v>0</v>
      </c>
      <c r="I92" s="39">
        <v>18.63</v>
      </c>
      <c r="J92" s="39">
        <v>53.3</v>
      </c>
      <c r="K92" s="39">
        <v>0</v>
      </c>
      <c r="L92" s="39">
        <v>0</v>
      </c>
      <c r="M92" s="39">
        <v>0</v>
      </c>
      <c r="N92" s="39">
        <v>0</v>
      </c>
      <c r="O92" s="39">
        <f t="shared" si="35"/>
        <v>311</v>
      </c>
      <c r="Q92" s="37" t="s">
        <v>204</v>
      </c>
      <c r="R92" s="37">
        <v>23</v>
      </c>
      <c r="T92" s="39">
        <v>163.63460000000001</v>
      </c>
      <c r="U92" s="39">
        <v>147.36539999999999</v>
      </c>
      <c r="V92" s="39">
        <v>0</v>
      </c>
      <c r="W92" s="40">
        <f t="shared" si="22"/>
        <v>0.52615627009646304</v>
      </c>
      <c r="X92" s="40">
        <f t="shared" si="23"/>
        <v>0.47384372990353696</v>
      </c>
      <c r="Y92" s="40">
        <f t="shared" si="24"/>
        <v>0</v>
      </c>
      <c r="AA92" s="37" t="s">
        <v>204</v>
      </c>
      <c r="AB92" s="37">
        <f t="shared" si="44"/>
        <v>23</v>
      </c>
      <c r="AD92" s="39">
        <f t="shared" si="36"/>
        <v>311</v>
      </c>
      <c r="AE92" s="37">
        <v>5</v>
      </c>
      <c r="AF92" s="39">
        <v>136.46</v>
      </c>
      <c r="AG92" s="41">
        <f t="shared" si="25"/>
        <v>0.43877813504823154</v>
      </c>
      <c r="AH92" s="39">
        <f t="shared" si="26"/>
        <v>71.799284617363355</v>
      </c>
      <c r="AI92" s="39">
        <f t="shared" si="27"/>
        <v>64.660715382636653</v>
      </c>
      <c r="AJ92" s="37">
        <v>6</v>
      </c>
      <c r="AK92" s="39">
        <v>174.54</v>
      </c>
      <c r="AL92" s="41">
        <f>SUM(AK92/AD92)</f>
        <v>0.56122186495176851</v>
      </c>
      <c r="AM92" s="39">
        <f>SUM(AK92*W92)</f>
        <v>91.835315382636651</v>
      </c>
      <c r="AN92" s="39">
        <f>SUM(AK92*X92)</f>
        <v>82.704684617363341</v>
      </c>
      <c r="AP92" s="39"/>
      <c r="AQ92" s="41"/>
      <c r="AR92" s="39"/>
      <c r="AS92" s="39"/>
      <c r="AU92" s="39"/>
      <c r="AV92" s="40"/>
      <c r="AW92" s="39"/>
      <c r="AX92" s="39"/>
      <c r="AZ92" s="37" t="s">
        <v>204</v>
      </c>
      <c r="BA92" s="37">
        <f t="shared" si="45"/>
        <v>23</v>
      </c>
      <c r="BC92" s="42">
        <f t="shared" si="37"/>
        <v>0.48593750000000002</v>
      </c>
      <c r="BD92" s="37">
        <v>5</v>
      </c>
      <c r="BE92" s="42">
        <f t="shared" si="38"/>
        <v>0.21321875000000001</v>
      </c>
      <c r="BF92" s="41">
        <f t="shared" si="28"/>
        <v>0.43877813504823154</v>
      </c>
      <c r="BG92" s="42">
        <f t="shared" si="29"/>
        <v>0.11218638221463023</v>
      </c>
      <c r="BH92" s="42">
        <f t="shared" si="30"/>
        <v>0.10103236778536978</v>
      </c>
      <c r="BI92" s="37">
        <v>6</v>
      </c>
      <c r="BJ92" s="42">
        <f>SUM(AK92/640)</f>
        <v>0.27271875000000001</v>
      </c>
      <c r="BK92" s="41">
        <f>SUM(BJ92/BC92)</f>
        <v>0.56122186495176851</v>
      </c>
      <c r="BL92" s="42">
        <f>SUM(BJ92*W92)</f>
        <v>0.14349268028536979</v>
      </c>
      <c r="BM92" s="42">
        <f>SUM(BJ92*X92)</f>
        <v>0.12922606971463022</v>
      </c>
      <c r="BO92" s="42"/>
      <c r="BP92" s="41"/>
      <c r="BQ92" s="42"/>
      <c r="BR92" s="42"/>
      <c r="BT92" s="42"/>
      <c r="BU92" s="40"/>
      <c r="BV92" s="42"/>
      <c r="BW92" s="42"/>
      <c r="BY92" s="37" t="s">
        <v>204</v>
      </c>
      <c r="BZ92" s="37">
        <f t="shared" si="46"/>
        <v>23</v>
      </c>
      <c r="CB92" s="42">
        <f t="shared" si="31"/>
        <v>0.25567906250000005</v>
      </c>
      <c r="CC92" s="42">
        <v>0.19400000000000001</v>
      </c>
      <c r="CD92" s="42">
        <f t="shared" si="39"/>
        <v>-6.1679062500000048E-2</v>
      </c>
      <c r="CE92" s="40">
        <f t="shared" si="40"/>
        <v>-0.24123626665754078</v>
      </c>
      <c r="CF92" s="42">
        <f t="shared" si="41"/>
        <v>0.2302584375</v>
      </c>
      <c r="CG92" s="42">
        <v>0.29199999999999998</v>
      </c>
      <c r="CH92" s="42">
        <f t="shared" si="42"/>
        <v>6.1741562499999986E-2</v>
      </c>
      <c r="CI92" s="40">
        <f t="shared" si="43"/>
        <v>0.26814028259007877</v>
      </c>
    </row>
    <row r="93" spans="1:87" x14ac:dyDescent="0.2">
      <c r="A93" s="37" t="s">
        <v>204</v>
      </c>
      <c r="B93" s="37">
        <v>24</v>
      </c>
      <c r="D93" s="39">
        <v>0</v>
      </c>
      <c r="E93" s="39">
        <v>0</v>
      </c>
      <c r="F93" s="39">
        <v>77</v>
      </c>
      <c r="G93" s="39">
        <v>0</v>
      </c>
      <c r="H93" s="39">
        <v>0</v>
      </c>
      <c r="I93" s="39">
        <v>0</v>
      </c>
      <c r="J93" s="39">
        <v>0</v>
      </c>
      <c r="K93" s="39">
        <v>0</v>
      </c>
      <c r="L93" s="39">
        <v>0</v>
      </c>
      <c r="M93" s="39">
        <v>0</v>
      </c>
      <c r="N93" s="39">
        <v>0</v>
      </c>
      <c r="O93" s="39">
        <f t="shared" si="35"/>
        <v>77</v>
      </c>
      <c r="Q93" s="37" t="s">
        <v>204</v>
      </c>
      <c r="R93" s="37">
        <v>24</v>
      </c>
      <c r="T93" s="39">
        <v>43.12</v>
      </c>
      <c r="U93" s="39">
        <v>33.880000000000003</v>
      </c>
      <c r="V93" s="39">
        <v>0</v>
      </c>
      <c r="W93" s="40">
        <f t="shared" si="22"/>
        <v>0.55999999999999994</v>
      </c>
      <c r="X93" s="40">
        <f t="shared" si="23"/>
        <v>0.44000000000000006</v>
      </c>
      <c r="Y93" s="40">
        <f t="shared" si="24"/>
        <v>0</v>
      </c>
      <c r="AA93" s="37" t="s">
        <v>204</v>
      </c>
      <c r="AB93" s="37">
        <f t="shared" si="44"/>
        <v>24</v>
      </c>
      <c r="AD93" s="39">
        <f t="shared" si="36"/>
        <v>77</v>
      </c>
      <c r="AE93" s="37">
        <v>5</v>
      </c>
      <c r="AF93" s="39">
        <v>77</v>
      </c>
      <c r="AG93" s="41">
        <f t="shared" si="25"/>
        <v>1</v>
      </c>
      <c r="AH93" s="39">
        <f t="shared" si="26"/>
        <v>43.12</v>
      </c>
      <c r="AI93" s="39">
        <f t="shared" si="27"/>
        <v>33.880000000000003</v>
      </c>
      <c r="AK93" s="39"/>
      <c r="AL93" s="41"/>
      <c r="AM93" s="39" t="s">
        <v>421</v>
      </c>
      <c r="AN93" s="39" t="s">
        <v>421</v>
      </c>
      <c r="AP93" s="39"/>
      <c r="AQ93" s="41"/>
      <c r="AR93" s="39"/>
      <c r="AS93" s="39"/>
      <c r="AU93" s="39"/>
      <c r="AV93" s="40"/>
      <c r="AW93" s="39"/>
      <c r="AX93" s="39"/>
      <c r="AZ93" s="37" t="s">
        <v>204</v>
      </c>
      <c r="BA93" s="37">
        <f t="shared" si="45"/>
        <v>24</v>
      </c>
      <c r="BC93" s="42">
        <f t="shared" si="37"/>
        <v>0.1203125</v>
      </c>
      <c r="BD93" s="37">
        <v>5</v>
      </c>
      <c r="BE93" s="42">
        <f t="shared" si="38"/>
        <v>0.1203125</v>
      </c>
      <c r="BF93" s="41">
        <f t="shared" si="28"/>
        <v>1</v>
      </c>
      <c r="BG93" s="42">
        <f t="shared" si="29"/>
        <v>6.737499999999999E-2</v>
      </c>
      <c r="BH93" s="42">
        <f t="shared" si="30"/>
        <v>5.2937500000000005E-2</v>
      </c>
      <c r="BJ93" s="42"/>
      <c r="BK93" s="41"/>
      <c r="BL93" s="42"/>
      <c r="BM93" s="42"/>
      <c r="BO93" s="42"/>
      <c r="BP93" s="41"/>
      <c r="BQ93" s="42"/>
      <c r="BR93" s="42"/>
      <c r="BT93" s="42"/>
      <c r="BU93" s="40"/>
      <c r="BV93" s="42"/>
      <c r="BW93" s="42"/>
      <c r="BY93" s="37" t="s">
        <v>204</v>
      </c>
      <c r="BZ93" s="37">
        <f t="shared" si="46"/>
        <v>24</v>
      </c>
      <c r="CB93" s="42">
        <f t="shared" si="31"/>
        <v>6.737499999999999E-2</v>
      </c>
      <c r="CC93" s="42">
        <v>0.06</v>
      </c>
      <c r="CD93" s="42">
        <f t="shared" si="39"/>
        <v>-7.3749999999999927E-3</v>
      </c>
      <c r="CE93" s="40">
        <f t="shared" si="40"/>
        <v>-0.10946196660482366</v>
      </c>
      <c r="CF93" s="42">
        <f t="shared" si="41"/>
        <v>5.2937500000000005E-2</v>
      </c>
      <c r="CG93" s="42">
        <v>0.06</v>
      </c>
      <c r="CH93" s="42">
        <f t="shared" si="42"/>
        <v>7.0624999999999924E-3</v>
      </c>
      <c r="CI93" s="40">
        <f t="shared" si="43"/>
        <v>0.13341204250295144</v>
      </c>
    </row>
    <row r="94" spans="1:87" x14ac:dyDescent="0.2">
      <c r="A94" s="37" t="s">
        <v>204</v>
      </c>
      <c r="B94" s="37">
        <v>25</v>
      </c>
      <c r="C94" s="37" t="s">
        <v>450</v>
      </c>
      <c r="D94" s="39">
        <v>0</v>
      </c>
      <c r="E94" s="39">
        <v>0</v>
      </c>
      <c r="F94" s="39">
        <v>80</v>
      </c>
      <c r="G94" s="39">
        <v>0</v>
      </c>
      <c r="H94" s="39">
        <v>0</v>
      </c>
      <c r="I94" s="39">
        <v>0</v>
      </c>
      <c r="J94" s="39">
        <v>30</v>
      </c>
      <c r="K94" s="39">
        <v>0</v>
      </c>
      <c r="L94" s="39">
        <v>0</v>
      </c>
      <c r="M94" s="39">
        <v>0</v>
      </c>
      <c r="N94" s="39">
        <v>0</v>
      </c>
      <c r="O94" s="39">
        <f t="shared" si="35"/>
        <v>110</v>
      </c>
      <c r="Q94" s="37" t="s">
        <v>204</v>
      </c>
      <c r="R94" s="37">
        <v>25</v>
      </c>
      <c r="S94" s="37" t="s">
        <v>450</v>
      </c>
      <c r="T94" s="39">
        <v>70.3</v>
      </c>
      <c r="U94" s="39">
        <v>39.700000000000003</v>
      </c>
      <c r="V94" s="39">
        <v>0</v>
      </c>
      <c r="W94" s="40">
        <f t="shared" si="22"/>
        <v>0.63909090909090904</v>
      </c>
      <c r="X94" s="40">
        <f t="shared" si="23"/>
        <v>0.36090909090909096</v>
      </c>
      <c r="Y94" s="40">
        <f t="shared" si="24"/>
        <v>0</v>
      </c>
      <c r="AA94" s="37" t="s">
        <v>204</v>
      </c>
      <c r="AB94" s="37">
        <v>25</v>
      </c>
      <c r="AC94" s="38" t="s">
        <v>450</v>
      </c>
      <c r="AD94" s="39">
        <f t="shared" si="36"/>
        <v>110</v>
      </c>
      <c r="AE94" s="37">
        <v>5</v>
      </c>
      <c r="AF94" s="39">
        <v>74.88</v>
      </c>
      <c r="AG94" s="41">
        <f t="shared" si="25"/>
        <v>0.68072727272727274</v>
      </c>
      <c r="AH94" s="39">
        <f t="shared" si="26"/>
        <v>47.855127272727266</v>
      </c>
      <c r="AI94" s="39">
        <f t="shared" si="27"/>
        <v>27.024872727272729</v>
      </c>
      <c r="AJ94" s="37">
        <v>8</v>
      </c>
      <c r="AK94" s="39">
        <v>35.119999999999997</v>
      </c>
      <c r="AL94" s="41">
        <f>SUM(AK94/AD94)</f>
        <v>0.31927272727272726</v>
      </c>
      <c r="AM94" s="39">
        <f>SUM(AK94*W94)</f>
        <v>22.444872727272724</v>
      </c>
      <c r="AN94" s="39">
        <f>SUM(AK94*X94)</f>
        <v>12.675127272727273</v>
      </c>
      <c r="AP94" s="39"/>
      <c r="AQ94" s="41"/>
      <c r="AR94" s="39"/>
      <c r="AS94" s="39"/>
      <c r="AU94" s="39"/>
      <c r="AV94" s="40"/>
      <c r="AW94" s="39"/>
      <c r="AX94" s="39"/>
      <c r="AZ94" s="37" t="s">
        <v>204</v>
      </c>
      <c r="BA94" s="37">
        <v>25</v>
      </c>
      <c r="BB94" s="38" t="s">
        <v>450</v>
      </c>
      <c r="BC94" s="42">
        <f t="shared" si="37"/>
        <v>0.171875</v>
      </c>
      <c r="BD94" s="37">
        <v>5</v>
      </c>
      <c r="BE94" s="42">
        <f t="shared" si="38"/>
        <v>0.11699999999999999</v>
      </c>
      <c r="BF94" s="41">
        <f t="shared" si="28"/>
        <v>0.68072727272727274</v>
      </c>
      <c r="BG94" s="42">
        <f t="shared" si="29"/>
        <v>7.4773636363636348E-2</v>
      </c>
      <c r="BH94" s="42">
        <f t="shared" si="30"/>
        <v>4.2226363636363638E-2</v>
      </c>
      <c r="BI94" s="37">
        <v>8</v>
      </c>
      <c r="BJ94" s="42">
        <f>SUM(AK94/640)</f>
        <v>5.4874999999999993E-2</v>
      </c>
      <c r="BK94" s="41">
        <f>SUM(BJ94/BC94)</f>
        <v>0.31927272727272721</v>
      </c>
      <c r="BL94" s="42">
        <f>SUM(BJ94*W94)</f>
        <v>3.5070113636363628E-2</v>
      </c>
      <c r="BM94" s="42">
        <f>SUM(BJ94*X94)</f>
        <v>1.9804886363636365E-2</v>
      </c>
      <c r="BO94" s="42"/>
      <c r="BP94" s="41"/>
      <c r="BQ94" s="42"/>
      <c r="BR94" s="42"/>
      <c r="BT94" s="42"/>
      <c r="BU94" s="40"/>
      <c r="BV94" s="42"/>
      <c r="BW94" s="42"/>
      <c r="BY94" s="37" t="s">
        <v>204</v>
      </c>
      <c r="BZ94" s="37">
        <v>25</v>
      </c>
      <c r="CA94" s="38" t="s">
        <v>450</v>
      </c>
      <c r="CB94" s="42">
        <f t="shared" si="31"/>
        <v>0.10984374999999998</v>
      </c>
      <c r="CC94" s="42">
        <v>8.6000000000000007E-2</v>
      </c>
      <c r="CD94" s="42">
        <f t="shared" si="39"/>
        <v>-2.3843749999999969E-2</v>
      </c>
      <c r="CE94" s="40">
        <f t="shared" si="40"/>
        <v>-0.21706970128022737</v>
      </c>
      <c r="CF94" s="42">
        <f t="shared" si="41"/>
        <v>6.2031250000000003E-2</v>
      </c>
      <c r="CG94" s="42">
        <v>8.6000000000000007E-2</v>
      </c>
      <c r="CH94" s="42">
        <f t="shared" si="42"/>
        <v>2.3968750000000004E-2</v>
      </c>
      <c r="CI94" s="40">
        <f t="shared" si="43"/>
        <v>0.38639798488664989</v>
      </c>
    </row>
    <row r="95" spans="1:87" x14ac:dyDescent="0.2">
      <c r="A95" s="37" t="s">
        <v>204</v>
      </c>
      <c r="B95" s="37">
        <v>26</v>
      </c>
      <c r="D95" s="39">
        <v>0</v>
      </c>
      <c r="E95" s="39">
        <v>9.86</v>
      </c>
      <c r="F95" s="39">
        <v>145.44999999999999</v>
      </c>
      <c r="G95" s="39">
        <v>156.6</v>
      </c>
      <c r="H95" s="39">
        <v>0</v>
      </c>
      <c r="I95" s="39">
        <v>0</v>
      </c>
      <c r="J95" s="39">
        <v>16.97</v>
      </c>
      <c r="K95" s="39">
        <v>40.119999999999997</v>
      </c>
      <c r="L95" s="39">
        <v>0</v>
      </c>
      <c r="M95" s="39">
        <v>0</v>
      </c>
      <c r="N95" s="39">
        <v>0</v>
      </c>
      <c r="O95" s="39">
        <f t="shared" si="35"/>
        <v>369</v>
      </c>
      <c r="Q95" s="37" t="s">
        <v>204</v>
      </c>
      <c r="R95" s="37">
        <v>26</v>
      </c>
      <c r="T95" s="39">
        <v>187.89590000000001</v>
      </c>
      <c r="U95" s="39">
        <v>181.10409999999999</v>
      </c>
      <c r="V95" s="39">
        <v>0</v>
      </c>
      <c r="W95" s="40">
        <f t="shared" si="22"/>
        <v>0.50920298102981032</v>
      </c>
      <c r="X95" s="40">
        <f t="shared" si="23"/>
        <v>0.49079701897018968</v>
      </c>
      <c r="Y95" s="40">
        <f t="shared" si="24"/>
        <v>0</v>
      </c>
      <c r="AA95" s="37" t="s">
        <v>204</v>
      </c>
      <c r="AB95" s="37">
        <v>26</v>
      </c>
      <c r="AD95" s="39">
        <f t="shared" si="36"/>
        <v>369</v>
      </c>
      <c r="AE95" s="37">
        <v>5</v>
      </c>
      <c r="AF95" s="39">
        <v>89</v>
      </c>
      <c r="AG95" s="41">
        <f t="shared" si="25"/>
        <v>0.24119241192411925</v>
      </c>
      <c r="AH95" s="39">
        <f t="shared" si="26"/>
        <v>45.319065311653119</v>
      </c>
      <c r="AI95" s="39">
        <f t="shared" si="27"/>
        <v>43.680934688346881</v>
      </c>
      <c r="AJ95" s="37">
        <v>6</v>
      </c>
      <c r="AK95" s="39">
        <v>15.44</v>
      </c>
      <c r="AL95" s="41">
        <f>SUM(AK95/AD95)</f>
        <v>4.1842818428184284E-2</v>
      </c>
      <c r="AM95" s="39">
        <f>SUM(AK95*W95)</f>
        <v>7.8620940271002713</v>
      </c>
      <c r="AN95" s="39">
        <f>SUM(AK95*X95)</f>
        <v>7.5779059728997282</v>
      </c>
      <c r="AO95" s="37">
        <v>8</v>
      </c>
      <c r="AP95" s="39">
        <v>67.900000000000006</v>
      </c>
      <c r="AQ95" s="41">
        <f>SUM(AP95/AD95)</f>
        <v>0.1840108401084011</v>
      </c>
      <c r="AR95" s="39">
        <f>SUM(AP95*W95)</f>
        <v>34.574882411924122</v>
      </c>
      <c r="AS95" s="39">
        <f>SUM(AP95*X95)</f>
        <v>33.325117588075884</v>
      </c>
      <c r="AT95" s="37">
        <v>9</v>
      </c>
      <c r="AU95" s="39">
        <v>196.66</v>
      </c>
      <c r="AV95" s="40">
        <f>SUM(AU95/AD95)</f>
        <v>0.53295392953929543</v>
      </c>
      <c r="AW95" s="39">
        <f>SUM(AU95*W95)</f>
        <v>100.1398582493225</v>
      </c>
      <c r="AX95" s="39">
        <f>SUM(AU95*X95)</f>
        <v>96.520141750677496</v>
      </c>
      <c r="AZ95" s="37" t="s">
        <v>204</v>
      </c>
      <c r="BA95" s="37">
        <v>26</v>
      </c>
      <c r="BC95" s="42">
        <f t="shared" si="37"/>
        <v>0.57656249999999998</v>
      </c>
      <c r="BD95" s="37">
        <v>5</v>
      </c>
      <c r="BE95" s="42">
        <f t="shared" si="38"/>
        <v>0.13906250000000001</v>
      </c>
      <c r="BF95" s="41">
        <f t="shared" si="28"/>
        <v>0.24119241192411925</v>
      </c>
      <c r="BG95" s="42">
        <f t="shared" si="29"/>
        <v>7.0811039549457999E-2</v>
      </c>
      <c r="BH95" s="42">
        <f t="shared" si="30"/>
        <v>6.8251460450542006E-2</v>
      </c>
      <c r="BI95" s="37">
        <v>6</v>
      </c>
      <c r="BJ95" s="42">
        <f>SUM(AK95/640)</f>
        <v>2.4125000000000001E-2</v>
      </c>
      <c r="BK95" s="41">
        <f>SUM(BJ95/BC95)</f>
        <v>4.1842818428184284E-2</v>
      </c>
      <c r="BL95" s="42">
        <f>SUM(BJ95*W95)</f>
        <v>1.2284521917344174E-2</v>
      </c>
      <c r="BM95" s="42">
        <f>SUM(BJ95*X95)</f>
        <v>1.1840478082655826E-2</v>
      </c>
      <c r="BN95" s="37">
        <v>8</v>
      </c>
      <c r="BO95" s="42">
        <f>SUM(AP95/640)</f>
        <v>0.10609375000000001</v>
      </c>
      <c r="BP95" s="41">
        <f>SUM(BO95/BC95)</f>
        <v>0.1840108401084011</v>
      </c>
      <c r="BQ95" s="42">
        <f>SUM(BO95*W95)</f>
        <v>5.4023253768631443E-2</v>
      </c>
      <c r="BR95" s="42">
        <f>SUM(BO95*X95)</f>
        <v>5.2070496231368571E-2</v>
      </c>
      <c r="BS95" s="37">
        <v>9</v>
      </c>
      <c r="BT95" s="42">
        <f>SUM(AU95/640)</f>
        <v>0.30728125000000001</v>
      </c>
      <c r="BU95" s="40">
        <f>SUM(BT95/BC95)</f>
        <v>0.53295392953929543</v>
      </c>
      <c r="BV95" s="42">
        <f>SUM(BT95*W95)</f>
        <v>0.15646852851456641</v>
      </c>
      <c r="BW95" s="42">
        <f>SUM(BT95*X95)</f>
        <v>0.15081272148543359</v>
      </c>
      <c r="BY95" s="37" t="s">
        <v>204</v>
      </c>
      <c r="BZ95" s="37">
        <v>26</v>
      </c>
      <c r="CB95" s="42">
        <f t="shared" si="31"/>
        <v>0.29358734375000006</v>
      </c>
      <c r="CC95" s="42">
        <v>0.32800000000000001</v>
      </c>
      <c r="CD95" s="42">
        <f t="shared" si="39"/>
        <v>3.4412656249999951E-2</v>
      </c>
      <c r="CE95" s="40">
        <f t="shared" si="40"/>
        <v>0.1172143724264338</v>
      </c>
      <c r="CF95" s="42">
        <f t="shared" si="41"/>
        <v>0.28297515625000003</v>
      </c>
      <c r="CG95" s="42">
        <v>0.249</v>
      </c>
      <c r="CH95" s="42">
        <f t="shared" si="42"/>
        <v>-3.3975156250000027E-2</v>
      </c>
      <c r="CI95" s="40">
        <f t="shared" si="43"/>
        <v>-0.12006409573278581</v>
      </c>
    </row>
    <row r="96" spans="1:87" x14ac:dyDescent="0.2">
      <c r="A96" s="37" t="s">
        <v>204</v>
      </c>
      <c r="B96" s="37">
        <v>27</v>
      </c>
      <c r="D96" s="39">
        <v>0</v>
      </c>
      <c r="E96" s="39">
        <v>14.35</v>
      </c>
      <c r="F96" s="39">
        <v>274.57</v>
      </c>
      <c r="G96" s="39">
        <v>0</v>
      </c>
      <c r="H96" s="39">
        <v>0</v>
      </c>
      <c r="I96" s="39">
        <v>10.47</v>
      </c>
      <c r="J96" s="39">
        <v>0</v>
      </c>
      <c r="K96" s="39">
        <v>24.61</v>
      </c>
      <c r="L96" s="39">
        <v>0</v>
      </c>
      <c r="M96" s="39">
        <v>0</v>
      </c>
      <c r="N96" s="39">
        <v>0</v>
      </c>
      <c r="O96" s="39">
        <f t="shared" si="35"/>
        <v>324.00000000000006</v>
      </c>
      <c r="Q96" s="37" t="s">
        <v>204</v>
      </c>
      <c r="R96" s="37">
        <v>27</v>
      </c>
      <c r="T96" s="39">
        <v>179.5249</v>
      </c>
      <c r="U96" s="39">
        <v>144.4751</v>
      </c>
      <c r="V96" s="39">
        <v>0</v>
      </c>
      <c r="W96" s="40">
        <f t="shared" si="22"/>
        <v>0.55408919753086405</v>
      </c>
      <c r="X96" s="40">
        <f t="shared" si="23"/>
        <v>0.44591080246913573</v>
      </c>
      <c r="Y96" s="40">
        <f t="shared" si="24"/>
        <v>0</v>
      </c>
      <c r="AA96" s="37" t="s">
        <v>204</v>
      </c>
      <c r="AB96" s="37">
        <f t="shared" ref="AB96:AB115" si="47">AB95+1</f>
        <v>27</v>
      </c>
      <c r="AD96" s="39">
        <f t="shared" si="36"/>
        <v>324.00000000000006</v>
      </c>
      <c r="AE96" s="37">
        <v>5</v>
      </c>
      <c r="AF96" s="39">
        <v>1.49</v>
      </c>
      <c r="AG96" s="41">
        <f t="shared" si="25"/>
        <v>4.5987654320987642E-3</v>
      </c>
      <c r="AH96" s="39">
        <f t="shared" si="26"/>
        <v>0.82559290432098742</v>
      </c>
      <c r="AI96" s="39">
        <f t="shared" si="27"/>
        <v>0.66440709567901224</v>
      </c>
      <c r="AJ96" s="37">
        <v>6</v>
      </c>
      <c r="AK96" s="39">
        <v>322.51</v>
      </c>
      <c r="AL96" s="41">
        <f>SUM(AK96/AD96)</f>
        <v>0.99540123456790108</v>
      </c>
      <c r="AM96" s="39">
        <f>SUM(AK96*W96)</f>
        <v>178.69930709567896</v>
      </c>
      <c r="AN96" s="39">
        <f>SUM(AK96*X96)</f>
        <v>143.81069290432094</v>
      </c>
      <c r="AP96" s="39"/>
      <c r="AQ96" s="41"/>
      <c r="AR96" s="39"/>
      <c r="AS96" s="39"/>
      <c r="AU96" s="39"/>
      <c r="AV96" s="40"/>
      <c r="AW96" s="39"/>
      <c r="AX96" s="39"/>
      <c r="AZ96" s="37" t="s">
        <v>204</v>
      </c>
      <c r="BA96" s="37">
        <f t="shared" ref="BA96:BA115" si="48">BA95+1</f>
        <v>27</v>
      </c>
      <c r="BC96" s="42">
        <f t="shared" si="37"/>
        <v>0.50625000000000009</v>
      </c>
      <c r="BD96" s="37">
        <v>5</v>
      </c>
      <c r="BE96" s="42">
        <f t="shared" si="38"/>
        <v>2.3281249999999999E-3</v>
      </c>
      <c r="BF96" s="41">
        <f t="shared" si="28"/>
        <v>4.5987654320987642E-3</v>
      </c>
      <c r="BG96" s="42">
        <f t="shared" si="29"/>
        <v>1.2899889130015428E-3</v>
      </c>
      <c r="BH96" s="42">
        <f t="shared" si="30"/>
        <v>1.0381360869984567E-3</v>
      </c>
      <c r="BI96" s="37">
        <v>6</v>
      </c>
      <c r="BJ96" s="42">
        <f>SUM(AK96/640)</f>
        <v>0.50392187499999996</v>
      </c>
      <c r="BK96" s="41">
        <f>SUM(BJ96/BC96)</f>
        <v>0.99540123456790097</v>
      </c>
      <c r="BL96" s="42">
        <f>SUM(BJ96*W96)</f>
        <v>0.27921766733699838</v>
      </c>
      <c r="BM96" s="42">
        <f>SUM(BJ96*X96)</f>
        <v>0.22470420766300148</v>
      </c>
      <c r="BO96" s="42"/>
      <c r="BP96" s="41"/>
      <c r="BQ96" s="42"/>
      <c r="BR96" s="42"/>
      <c r="BT96" s="42"/>
      <c r="BU96" s="40"/>
      <c r="BV96" s="42"/>
      <c r="BW96" s="42"/>
      <c r="BY96" s="37" t="s">
        <v>204</v>
      </c>
      <c r="BZ96" s="37">
        <f t="shared" ref="BZ96:BZ115" si="49">BZ95+1</f>
        <v>27</v>
      </c>
      <c r="CB96" s="42">
        <f t="shared" si="31"/>
        <v>0.2805076562499999</v>
      </c>
      <c r="CC96" s="42">
        <v>0.24099999999999999</v>
      </c>
      <c r="CD96" s="42">
        <f t="shared" si="39"/>
        <v>-3.9507656249999912E-2</v>
      </c>
      <c r="CE96" s="40">
        <f t="shared" si="40"/>
        <v>-0.1408434150360198</v>
      </c>
      <c r="CF96" s="42">
        <f t="shared" si="41"/>
        <v>0.22574234374999994</v>
      </c>
      <c r="CG96" s="42">
        <v>0.23200000000000001</v>
      </c>
      <c r="CH96" s="42">
        <f t="shared" si="42"/>
        <v>6.2576562500000765E-3</v>
      </c>
      <c r="CI96" s="40">
        <f t="shared" si="43"/>
        <v>2.7720347658524203E-2</v>
      </c>
    </row>
    <row r="97" spans="1:87" x14ac:dyDescent="0.2">
      <c r="A97" s="37" t="s">
        <v>204</v>
      </c>
      <c r="B97" s="37">
        <v>28</v>
      </c>
      <c r="D97" s="39">
        <v>0</v>
      </c>
      <c r="E97" s="39">
        <v>0</v>
      </c>
      <c r="F97" s="39">
        <v>151.35</v>
      </c>
      <c r="G97" s="39">
        <v>0</v>
      </c>
      <c r="H97" s="39">
        <v>0</v>
      </c>
      <c r="I97" s="39">
        <v>123.42</v>
      </c>
      <c r="J97" s="39">
        <v>17.68</v>
      </c>
      <c r="K97" s="39">
        <v>19.55</v>
      </c>
      <c r="L97" s="39">
        <v>0</v>
      </c>
      <c r="M97" s="39">
        <v>0</v>
      </c>
      <c r="N97" s="39">
        <v>0</v>
      </c>
      <c r="O97" s="39">
        <f t="shared" si="35"/>
        <v>312</v>
      </c>
      <c r="Q97" s="37" t="s">
        <v>204</v>
      </c>
      <c r="R97" s="37">
        <v>28</v>
      </c>
      <c r="T97" s="39">
        <v>200.25399999999999</v>
      </c>
      <c r="U97" s="39">
        <v>111.746</v>
      </c>
      <c r="V97" s="39">
        <v>0</v>
      </c>
      <c r="W97" s="40">
        <f t="shared" si="22"/>
        <v>0.64183974358974361</v>
      </c>
      <c r="X97" s="40">
        <f t="shared" si="23"/>
        <v>0.35816025641025639</v>
      </c>
      <c r="Y97" s="40">
        <f t="shared" si="24"/>
        <v>0</v>
      </c>
      <c r="AA97" s="37" t="s">
        <v>204</v>
      </c>
      <c r="AB97" s="37">
        <f t="shared" si="47"/>
        <v>28</v>
      </c>
      <c r="AD97" s="39">
        <f t="shared" si="36"/>
        <v>312</v>
      </c>
      <c r="AE97" s="37">
        <v>9</v>
      </c>
      <c r="AF97" s="39">
        <v>312</v>
      </c>
      <c r="AG97" s="41">
        <f t="shared" si="25"/>
        <v>1</v>
      </c>
      <c r="AH97" s="39">
        <f t="shared" si="26"/>
        <v>200.25400000000002</v>
      </c>
      <c r="AI97" s="39">
        <f t="shared" si="27"/>
        <v>111.746</v>
      </c>
      <c r="AK97" s="39"/>
      <c r="AL97" s="41"/>
      <c r="AM97" s="39" t="s">
        <v>421</v>
      </c>
      <c r="AN97" s="39" t="s">
        <v>421</v>
      </c>
      <c r="AP97" s="39"/>
      <c r="AQ97" s="41"/>
      <c r="AR97" s="39"/>
      <c r="AS97" s="39"/>
      <c r="AU97" s="39"/>
      <c r="AV97" s="40"/>
      <c r="AW97" s="39"/>
      <c r="AX97" s="39"/>
      <c r="AZ97" s="37" t="s">
        <v>204</v>
      </c>
      <c r="BA97" s="37">
        <f t="shared" si="48"/>
        <v>28</v>
      </c>
      <c r="BC97" s="42">
        <f t="shared" si="37"/>
        <v>0.48749999999999999</v>
      </c>
      <c r="BD97" s="37">
        <v>9</v>
      </c>
      <c r="BE97" s="42">
        <f t="shared" si="38"/>
        <v>0.48749999999999999</v>
      </c>
      <c r="BF97" s="41">
        <f t="shared" si="28"/>
        <v>1</v>
      </c>
      <c r="BG97" s="42">
        <f t="shared" si="29"/>
        <v>0.31289687500000002</v>
      </c>
      <c r="BH97" s="42">
        <f t="shared" si="30"/>
        <v>0.174603125</v>
      </c>
      <c r="BJ97" s="42"/>
      <c r="BK97" s="41"/>
      <c r="BL97" s="42"/>
      <c r="BM97" s="42"/>
      <c r="BO97" s="42"/>
      <c r="BP97" s="41"/>
      <c r="BQ97" s="42"/>
      <c r="BR97" s="42"/>
      <c r="BT97" s="42"/>
      <c r="BU97" s="40"/>
      <c r="BV97" s="42"/>
      <c r="BW97" s="42"/>
      <c r="BY97" s="37" t="s">
        <v>204</v>
      </c>
      <c r="BZ97" s="37">
        <f t="shared" si="49"/>
        <v>28</v>
      </c>
      <c r="CB97" s="42">
        <f t="shared" si="31"/>
        <v>0.31289687500000002</v>
      </c>
      <c r="CC97" s="42">
        <v>0.26900000000000002</v>
      </c>
      <c r="CD97" s="42">
        <f t="shared" si="39"/>
        <v>-4.3896875000000002E-2</v>
      </c>
      <c r="CE97" s="40">
        <f t="shared" si="40"/>
        <v>-0.1402918293766916</v>
      </c>
      <c r="CF97" s="42">
        <f t="shared" si="41"/>
        <v>0.174603125</v>
      </c>
      <c r="CG97" s="42">
        <v>0.219</v>
      </c>
      <c r="CH97" s="42">
        <f t="shared" si="42"/>
        <v>4.4396875000000002E-2</v>
      </c>
      <c r="CI97" s="40">
        <f t="shared" si="43"/>
        <v>0.25427308360030787</v>
      </c>
    </row>
    <row r="98" spans="1:87" x14ac:dyDescent="0.2">
      <c r="A98" s="37" t="s">
        <v>204</v>
      </c>
      <c r="B98" s="37">
        <v>29</v>
      </c>
      <c r="D98" s="39">
        <v>0</v>
      </c>
      <c r="E98" s="39">
        <v>0</v>
      </c>
      <c r="F98" s="39">
        <v>139.86000000000001</v>
      </c>
      <c r="G98" s="39">
        <v>0</v>
      </c>
      <c r="H98" s="39">
        <v>0</v>
      </c>
      <c r="I98" s="39">
        <v>0</v>
      </c>
      <c r="J98" s="39">
        <v>0</v>
      </c>
      <c r="K98" s="39">
        <v>4.1399999999999997</v>
      </c>
      <c r="L98" s="39">
        <v>0</v>
      </c>
      <c r="M98" s="39">
        <v>0</v>
      </c>
      <c r="N98" s="39">
        <v>0</v>
      </c>
      <c r="O98" s="39">
        <f t="shared" si="35"/>
        <v>144</v>
      </c>
      <c r="Q98" s="37" t="s">
        <v>204</v>
      </c>
      <c r="R98" s="37">
        <v>29</v>
      </c>
      <c r="T98" s="39">
        <v>81.302400000000006</v>
      </c>
      <c r="U98" s="39">
        <v>62.697600000000001</v>
      </c>
      <c r="V98" s="39">
        <v>0</v>
      </c>
      <c r="W98" s="40">
        <f t="shared" si="22"/>
        <v>0.56459999999999999</v>
      </c>
      <c r="X98" s="40">
        <f t="shared" si="23"/>
        <v>0.43540000000000001</v>
      </c>
      <c r="Y98" s="40">
        <f t="shared" si="24"/>
        <v>0</v>
      </c>
      <c r="AA98" s="37" t="s">
        <v>204</v>
      </c>
      <c r="AB98" s="37">
        <f t="shared" si="47"/>
        <v>29</v>
      </c>
      <c r="AD98" s="39">
        <f t="shared" si="36"/>
        <v>144</v>
      </c>
      <c r="AE98" s="37">
        <v>8</v>
      </c>
      <c r="AF98" s="39">
        <v>75.900000000000006</v>
      </c>
      <c r="AG98" s="41">
        <f t="shared" si="25"/>
        <v>0.52708333333333335</v>
      </c>
      <c r="AH98" s="39">
        <f t="shared" si="26"/>
        <v>42.853140000000003</v>
      </c>
      <c r="AI98" s="39">
        <f t="shared" si="27"/>
        <v>33.046860000000002</v>
      </c>
      <c r="AJ98" s="37">
        <v>9</v>
      </c>
      <c r="AK98" s="39">
        <v>68.099999999999994</v>
      </c>
      <c r="AL98" s="41">
        <f>SUM(AK98/AD98)</f>
        <v>0.47291666666666665</v>
      </c>
      <c r="AM98" s="39">
        <f>SUM(AK98*W98)</f>
        <v>38.449259999999995</v>
      </c>
      <c r="AN98" s="39">
        <f>SUM(AK98*X98)</f>
        <v>29.650739999999999</v>
      </c>
      <c r="AP98" s="39"/>
      <c r="AQ98" s="41"/>
      <c r="AR98" s="39"/>
      <c r="AS98" s="39"/>
      <c r="AU98" s="39"/>
      <c r="AV98" s="40"/>
      <c r="AW98" s="39"/>
      <c r="AX98" s="39"/>
      <c r="AZ98" s="37" t="s">
        <v>204</v>
      </c>
      <c r="BA98" s="37">
        <f t="shared" si="48"/>
        <v>29</v>
      </c>
      <c r="BC98" s="42">
        <f t="shared" si="37"/>
        <v>0.22500000000000001</v>
      </c>
      <c r="BD98" s="37">
        <v>8</v>
      </c>
      <c r="BE98" s="42">
        <f t="shared" si="38"/>
        <v>0.11859375000000001</v>
      </c>
      <c r="BF98" s="41">
        <f t="shared" si="28"/>
        <v>0.52708333333333335</v>
      </c>
      <c r="BG98" s="42">
        <f t="shared" si="29"/>
        <v>6.6958031250000008E-2</v>
      </c>
      <c r="BH98" s="42">
        <f t="shared" si="30"/>
        <v>5.1635718750000004E-2</v>
      </c>
      <c r="BI98" s="37">
        <v>9</v>
      </c>
      <c r="BJ98" s="42">
        <f>SUM(AK98/640)</f>
        <v>0.10640624999999999</v>
      </c>
      <c r="BK98" s="41">
        <f>SUM(BJ98/BC98)</f>
        <v>0.47291666666666665</v>
      </c>
      <c r="BL98" s="42">
        <f>SUM(BJ98*W98)</f>
        <v>6.0076968749999994E-2</v>
      </c>
      <c r="BM98" s="42">
        <f>SUM(BJ98*X98)</f>
        <v>4.632928125E-2</v>
      </c>
      <c r="BO98" s="42"/>
      <c r="BP98" s="41"/>
      <c r="BQ98" s="42"/>
      <c r="BR98" s="42"/>
      <c r="BT98" s="42"/>
      <c r="BU98" s="40"/>
      <c r="BV98" s="42"/>
      <c r="BW98" s="42"/>
      <c r="BY98" s="37" t="s">
        <v>204</v>
      </c>
      <c r="BZ98" s="37">
        <f t="shared" si="49"/>
        <v>29</v>
      </c>
      <c r="CB98" s="42">
        <f t="shared" si="31"/>
        <v>0.12703500000000001</v>
      </c>
      <c r="CC98" s="42">
        <v>0.108</v>
      </c>
      <c r="CD98" s="42">
        <f t="shared" si="39"/>
        <v>-1.903500000000001E-2</v>
      </c>
      <c r="CE98" s="40">
        <f t="shared" si="40"/>
        <v>-0.14984059511158349</v>
      </c>
      <c r="CF98" s="42">
        <f t="shared" si="41"/>
        <v>9.7964999999999997E-2</v>
      </c>
      <c r="CG98" s="42">
        <v>0.11700000000000001</v>
      </c>
      <c r="CH98" s="42">
        <f t="shared" si="42"/>
        <v>1.903500000000001E-2</v>
      </c>
      <c r="CI98" s="40">
        <f t="shared" si="43"/>
        <v>0.19430408819476355</v>
      </c>
    </row>
    <row r="99" spans="1:87" x14ac:dyDescent="0.2">
      <c r="A99" s="37" t="s">
        <v>204</v>
      </c>
      <c r="B99" s="37">
        <v>30</v>
      </c>
      <c r="D99" s="39">
        <v>0</v>
      </c>
      <c r="E99" s="39">
        <v>17.2</v>
      </c>
      <c r="F99" s="39">
        <v>261.77999999999997</v>
      </c>
      <c r="G99" s="39">
        <v>0</v>
      </c>
      <c r="H99" s="39">
        <v>0</v>
      </c>
      <c r="I99" s="39">
        <v>0</v>
      </c>
      <c r="J99" s="39">
        <v>38.14</v>
      </c>
      <c r="K99" s="39">
        <v>3.69</v>
      </c>
      <c r="L99" s="39">
        <v>0</v>
      </c>
      <c r="M99" s="39">
        <v>14.19</v>
      </c>
      <c r="N99" s="39">
        <v>0</v>
      </c>
      <c r="O99" s="39">
        <f t="shared" si="35"/>
        <v>334.99999999999994</v>
      </c>
      <c r="Q99" s="37" t="s">
        <v>204</v>
      </c>
      <c r="R99" s="37">
        <v>30</v>
      </c>
      <c r="T99" s="39">
        <v>193.88460000000001</v>
      </c>
      <c r="U99" s="39">
        <v>141.11539999999999</v>
      </c>
      <c r="V99" s="39">
        <v>0</v>
      </c>
      <c r="W99" s="40">
        <f t="shared" ref="W99:W162" si="50">SUM(T99/O99)</f>
        <v>0.57876000000000016</v>
      </c>
      <c r="X99" s="40">
        <f t="shared" ref="X99:X162" si="51">SUM(U99/O99)</f>
        <v>0.42124000000000006</v>
      </c>
      <c r="Y99" s="40">
        <f t="shared" ref="Y99:Y162" si="52">SUM(V99/O99)</f>
        <v>0</v>
      </c>
      <c r="AA99" s="37" t="s">
        <v>204</v>
      </c>
      <c r="AB99" s="37">
        <f t="shared" si="47"/>
        <v>30</v>
      </c>
      <c r="AD99" s="39">
        <f t="shared" ref="AD99:AD162" si="53">SUM(O99)</f>
        <v>334.99999999999994</v>
      </c>
      <c r="AE99" s="37">
        <v>9</v>
      </c>
      <c r="AF99" s="39">
        <v>335</v>
      </c>
      <c r="AG99" s="41">
        <f t="shared" ref="AG99:AG162" si="54">SUM(AF99/AD99)</f>
        <v>1.0000000000000002</v>
      </c>
      <c r="AH99" s="39">
        <f t="shared" ref="AH99:AH162" si="55">SUM(AF99*W99)</f>
        <v>193.88460000000006</v>
      </c>
      <c r="AI99" s="39">
        <f t="shared" ref="AI99:AI162" si="56">SUM(AF99*X99)</f>
        <v>141.11540000000002</v>
      </c>
      <c r="AK99" s="39"/>
      <c r="AL99" s="41"/>
      <c r="AM99" s="39"/>
      <c r="AN99" s="39"/>
      <c r="AP99" s="39"/>
      <c r="AQ99" s="41"/>
      <c r="AR99" s="39"/>
      <c r="AS99" s="39"/>
      <c r="AU99" s="39"/>
      <c r="AV99" s="40"/>
      <c r="AW99" s="39"/>
      <c r="AX99" s="39"/>
      <c r="AZ99" s="37" t="s">
        <v>204</v>
      </c>
      <c r="BA99" s="37">
        <f t="shared" si="48"/>
        <v>30</v>
      </c>
      <c r="BC99" s="42">
        <f t="shared" si="37"/>
        <v>0.52343749999999989</v>
      </c>
      <c r="BD99" s="37">
        <v>9</v>
      </c>
      <c r="BE99" s="42">
        <f t="shared" si="38"/>
        <v>0.5234375</v>
      </c>
      <c r="BF99" s="41">
        <f t="shared" ref="BF99:BF162" si="57">SUM(BE99/BC99)</f>
        <v>1.0000000000000002</v>
      </c>
      <c r="BG99" s="42">
        <f t="shared" ref="BG99:BG162" si="58">SUM(BE99*W99)</f>
        <v>0.30294468750000009</v>
      </c>
      <c r="BH99" s="42">
        <f t="shared" ref="BH99:BH162" si="59">SUM(BE99*X99)</f>
        <v>0.22049281250000002</v>
      </c>
      <c r="BJ99" s="42"/>
      <c r="BK99" s="41"/>
      <c r="BL99" s="42"/>
      <c r="BM99" s="42"/>
      <c r="BO99" s="42"/>
      <c r="BP99" s="41"/>
      <c r="BQ99" s="42"/>
      <c r="BR99" s="42"/>
      <c r="BT99" s="42"/>
      <c r="BU99" s="40"/>
      <c r="BV99" s="42"/>
      <c r="BW99" s="42"/>
      <c r="BY99" s="37" t="s">
        <v>204</v>
      </c>
      <c r="BZ99" s="37">
        <f t="shared" si="49"/>
        <v>30</v>
      </c>
      <c r="CB99" s="42">
        <f t="shared" ref="CB99:CB162" si="60">SUM(BG99+BL99+BQ99+BV99)</f>
        <v>0.30294468750000009</v>
      </c>
      <c r="CC99" s="42">
        <v>0.27100000000000002</v>
      </c>
      <c r="CD99" s="42">
        <f t="shared" si="39"/>
        <v>-3.1944687500000069E-2</v>
      </c>
      <c r="CE99" s="40">
        <f t="shared" si="40"/>
        <v>-0.10544726089643033</v>
      </c>
      <c r="CF99" s="42">
        <f t="shared" si="41"/>
        <v>0.22049281250000002</v>
      </c>
      <c r="CG99" s="42">
        <v>0.26200000000000001</v>
      </c>
      <c r="CH99" s="42">
        <f t="shared" si="42"/>
        <v>4.1507187499999987E-2</v>
      </c>
      <c r="CI99" s="40">
        <f t="shared" si="43"/>
        <v>0.18824734933253201</v>
      </c>
    </row>
    <row r="100" spans="1:87" x14ac:dyDescent="0.2">
      <c r="A100" s="37" t="s">
        <v>204</v>
      </c>
      <c r="B100" s="37">
        <v>31</v>
      </c>
      <c r="D100" s="39">
        <v>0</v>
      </c>
      <c r="E100" s="39">
        <v>0</v>
      </c>
      <c r="F100" s="39">
        <v>311.54000000000002</v>
      </c>
      <c r="G100" s="39">
        <v>0</v>
      </c>
      <c r="H100" s="39">
        <v>0</v>
      </c>
      <c r="I100" s="39">
        <v>22.46</v>
      </c>
      <c r="J100" s="39">
        <v>0</v>
      </c>
      <c r="K100" s="39">
        <v>0</v>
      </c>
      <c r="L100" s="39">
        <v>0</v>
      </c>
      <c r="M100" s="39">
        <v>0</v>
      </c>
      <c r="N100" s="39">
        <v>0</v>
      </c>
      <c r="O100" s="39">
        <f t="shared" si="35"/>
        <v>334</v>
      </c>
      <c r="Q100" s="37" t="s">
        <v>204</v>
      </c>
      <c r="R100" s="37">
        <v>31</v>
      </c>
      <c r="T100" s="39">
        <v>190.18440000000001</v>
      </c>
      <c r="U100" s="39">
        <v>143.81559999999999</v>
      </c>
      <c r="V100" s="39">
        <v>0</v>
      </c>
      <c r="W100" s="40">
        <f t="shared" si="50"/>
        <v>0.56941437125748506</v>
      </c>
      <c r="X100" s="40">
        <f t="shared" si="51"/>
        <v>0.43058562874251494</v>
      </c>
      <c r="Y100" s="40">
        <f t="shared" si="52"/>
        <v>0</v>
      </c>
      <c r="AA100" s="37" t="s">
        <v>204</v>
      </c>
      <c r="AB100" s="37">
        <f t="shared" si="47"/>
        <v>31</v>
      </c>
      <c r="AD100" s="39">
        <f t="shared" si="53"/>
        <v>334</v>
      </c>
      <c r="AE100" s="37">
        <v>8</v>
      </c>
      <c r="AF100" s="39">
        <v>334</v>
      </c>
      <c r="AG100" s="41">
        <f t="shared" si="54"/>
        <v>1</v>
      </c>
      <c r="AH100" s="39">
        <f t="shared" si="55"/>
        <v>190.18440000000001</v>
      </c>
      <c r="AI100" s="39">
        <f t="shared" si="56"/>
        <v>143.81559999999999</v>
      </c>
      <c r="AK100" s="39"/>
      <c r="AL100" s="41"/>
      <c r="AM100" s="39"/>
      <c r="AN100" s="39"/>
      <c r="AP100" s="39"/>
      <c r="AQ100" s="41"/>
      <c r="AR100" s="39"/>
      <c r="AS100" s="39"/>
      <c r="AU100" s="39"/>
      <c r="AV100" s="40"/>
      <c r="AW100" s="39"/>
      <c r="AX100" s="39"/>
      <c r="AZ100" s="37" t="s">
        <v>204</v>
      </c>
      <c r="BA100" s="37">
        <f t="shared" si="48"/>
        <v>31</v>
      </c>
      <c r="BC100" s="42">
        <f t="shared" si="37"/>
        <v>0.52187499999999998</v>
      </c>
      <c r="BD100" s="37">
        <v>8</v>
      </c>
      <c r="BE100" s="42">
        <f t="shared" si="38"/>
        <v>0.52187499999999998</v>
      </c>
      <c r="BF100" s="41">
        <f t="shared" si="57"/>
        <v>1</v>
      </c>
      <c r="BG100" s="42">
        <f t="shared" si="58"/>
        <v>0.29716312500000003</v>
      </c>
      <c r="BH100" s="42">
        <f t="shared" si="59"/>
        <v>0.22471187499999998</v>
      </c>
      <c r="BJ100" s="42"/>
      <c r="BK100" s="41"/>
      <c r="BL100" s="42"/>
      <c r="BM100" s="42"/>
      <c r="BO100" s="42"/>
      <c r="BP100" s="41"/>
      <c r="BQ100" s="42"/>
      <c r="BR100" s="42"/>
      <c r="BT100" s="42"/>
      <c r="BU100" s="40"/>
      <c r="BV100" s="42"/>
      <c r="BW100" s="42"/>
      <c r="BY100" s="37" t="s">
        <v>204</v>
      </c>
      <c r="BZ100" s="37">
        <f t="shared" si="49"/>
        <v>31</v>
      </c>
      <c r="CB100" s="42">
        <f t="shared" si="60"/>
        <v>0.29716312500000003</v>
      </c>
      <c r="CC100" s="42">
        <v>0.26100000000000001</v>
      </c>
      <c r="CD100" s="42">
        <f t="shared" si="39"/>
        <v>-3.6163125000000018E-2</v>
      </c>
      <c r="CE100" s="40">
        <f t="shared" si="40"/>
        <v>-0.12169452384107218</v>
      </c>
      <c r="CF100" s="42">
        <f t="shared" si="41"/>
        <v>0.22471187499999998</v>
      </c>
      <c r="CG100" s="42">
        <v>0.26100000000000001</v>
      </c>
      <c r="CH100" s="42">
        <f t="shared" si="42"/>
        <v>3.6288125000000032E-2</v>
      </c>
      <c r="CI100" s="40">
        <f t="shared" si="43"/>
        <v>0.16148734907756893</v>
      </c>
    </row>
    <row r="101" spans="1:87" x14ac:dyDescent="0.2">
      <c r="A101" s="37" t="s">
        <v>204</v>
      </c>
      <c r="B101" s="37">
        <v>32</v>
      </c>
      <c r="D101" s="39">
        <v>0</v>
      </c>
      <c r="E101" s="39">
        <v>0.68</v>
      </c>
      <c r="F101" s="39">
        <v>139.52000000000001</v>
      </c>
      <c r="G101" s="39">
        <v>0</v>
      </c>
      <c r="H101" s="39">
        <v>0</v>
      </c>
      <c r="I101" s="39">
        <v>0</v>
      </c>
      <c r="J101" s="39">
        <v>0</v>
      </c>
      <c r="K101" s="39">
        <v>0</v>
      </c>
      <c r="L101" s="39">
        <v>0</v>
      </c>
      <c r="M101" s="39">
        <v>19.8</v>
      </c>
      <c r="N101" s="39">
        <v>0</v>
      </c>
      <c r="O101" s="39">
        <f t="shared" si="35"/>
        <v>160.00000000000003</v>
      </c>
      <c r="Q101" s="37" t="s">
        <v>204</v>
      </c>
      <c r="R101" s="37">
        <v>32</v>
      </c>
      <c r="T101" s="39">
        <v>94.005200000000002</v>
      </c>
      <c r="U101" s="39">
        <v>65.994799999999998</v>
      </c>
      <c r="V101" s="39">
        <v>0</v>
      </c>
      <c r="W101" s="40">
        <f t="shared" si="50"/>
        <v>0.5875324999999999</v>
      </c>
      <c r="X101" s="40">
        <f t="shared" si="51"/>
        <v>0.41246749999999993</v>
      </c>
      <c r="Y101" s="40">
        <f t="shared" si="52"/>
        <v>0</v>
      </c>
      <c r="AA101" s="37" t="s">
        <v>204</v>
      </c>
      <c r="AB101" s="37">
        <f t="shared" si="47"/>
        <v>32</v>
      </c>
      <c r="AD101" s="39">
        <f t="shared" si="53"/>
        <v>160.00000000000003</v>
      </c>
      <c r="AE101" s="37">
        <v>8</v>
      </c>
      <c r="AF101" s="39">
        <v>160</v>
      </c>
      <c r="AG101" s="41">
        <f t="shared" si="54"/>
        <v>0.99999999999999978</v>
      </c>
      <c r="AH101" s="39">
        <f t="shared" si="55"/>
        <v>94.005199999999988</v>
      </c>
      <c r="AI101" s="39">
        <f t="shared" si="56"/>
        <v>65.994799999999984</v>
      </c>
      <c r="AK101" s="39"/>
      <c r="AL101" s="41"/>
      <c r="AM101" s="39"/>
      <c r="AN101" s="39"/>
      <c r="AP101" s="39"/>
      <c r="AQ101" s="41"/>
      <c r="AR101" s="39"/>
      <c r="AS101" s="39"/>
      <c r="AU101" s="39"/>
      <c r="AV101" s="40"/>
      <c r="AW101" s="39"/>
      <c r="AX101" s="39"/>
      <c r="AZ101" s="37" t="s">
        <v>204</v>
      </c>
      <c r="BA101" s="37">
        <f t="shared" si="48"/>
        <v>32</v>
      </c>
      <c r="BC101" s="42">
        <f t="shared" si="37"/>
        <v>0.25000000000000006</v>
      </c>
      <c r="BD101" s="37">
        <v>8</v>
      </c>
      <c r="BE101" s="42">
        <f t="shared" si="38"/>
        <v>0.25</v>
      </c>
      <c r="BF101" s="41">
        <f t="shared" si="57"/>
        <v>0.99999999999999978</v>
      </c>
      <c r="BG101" s="42">
        <f t="shared" si="58"/>
        <v>0.14688312499999998</v>
      </c>
      <c r="BH101" s="42">
        <f t="shared" si="59"/>
        <v>0.10311687499999998</v>
      </c>
      <c r="BJ101" s="42"/>
      <c r="BK101" s="41"/>
      <c r="BL101" s="42"/>
      <c r="BM101" s="42"/>
      <c r="BO101" s="42"/>
      <c r="BP101" s="41"/>
      <c r="BQ101" s="42"/>
      <c r="BR101" s="42"/>
      <c r="BT101" s="42"/>
      <c r="BU101" s="40"/>
      <c r="BV101" s="42"/>
      <c r="BW101" s="42"/>
      <c r="BY101" s="37" t="s">
        <v>204</v>
      </c>
      <c r="BZ101" s="37">
        <f t="shared" si="49"/>
        <v>32</v>
      </c>
      <c r="CB101" s="42">
        <f t="shared" si="60"/>
        <v>0.14688312499999998</v>
      </c>
      <c r="CC101" s="42">
        <v>0.125</v>
      </c>
      <c r="CD101" s="42">
        <f t="shared" si="39"/>
        <v>-2.1883124999999976E-2</v>
      </c>
      <c r="CE101" s="40">
        <f t="shared" si="40"/>
        <v>-0.14898324773523153</v>
      </c>
      <c r="CF101" s="42">
        <f t="shared" si="41"/>
        <v>0.10311687499999998</v>
      </c>
      <c r="CG101" s="42">
        <v>0.125</v>
      </c>
      <c r="CH101" s="42">
        <f t="shared" si="42"/>
        <v>2.1883125000000017E-2</v>
      </c>
      <c r="CI101" s="40">
        <f t="shared" si="43"/>
        <v>0.21221672010522061</v>
      </c>
    </row>
    <row r="102" spans="1:87" x14ac:dyDescent="0.2">
      <c r="A102" s="37" t="s">
        <v>204</v>
      </c>
      <c r="B102" s="37">
        <v>33</v>
      </c>
      <c r="D102" s="39">
        <v>0</v>
      </c>
      <c r="E102" s="39">
        <v>33.520000000000003</v>
      </c>
      <c r="F102" s="39">
        <v>392.82</v>
      </c>
      <c r="G102" s="39">
        <v>0</v>
      </c>
      <c r="H102" s="39">
        <v>0</v>
      </c>
      <c r="I102" s="39">
        <v>0</v>
      </c>
      <c r="J102" s="39">
        <v>0</v>
      </c>
      <c r="K102" s="39">
        <v>0</v>
      </c>
      <c r="L102" s="39">
        <v>0</v>
      </c>
      <c r="M102" s="39">
        <v>25.66</v>
      </c>
      <c r="N102" s="39">
        <v>0</v>
      </c>
      <c r="O102" s="39">
        <f t="shared" si="35"/>
        <v>452</v>
      </c>
      <c r="Q102" s="37" t="s">
        <v>204</v>
      </c>
      <c r="R102" s="37">
        <v>33</v>
      </c>
      <c r="T102" s="39">
        <v>242.1832</v>
      </c>
      <c r="U102" s="39">
        <v>209.8168</v>
      </c>
      <c r="V102" s="39">
        <v>0</v>
      </c>
      <c r="W102" s="40">
        <f t="shared" si="50"/>
        <v>0.53580353982300888</v>
      </c>
      <c r="X102" s="40">
        <f t="shared" si="51"/>
        <v>0.46419646017699118</v>
      </c>
      <c r="Y102" s="40">
        <f t="shared" si="52"/>
        <v>0</v>
      </c>
      <c r="AA102" s="37" t="s">
        <v>204</v>
      </c>
      <c r="AB102" s="37">
        <f t="shared" si="47"/>
        <v>33</v>
      </c>
      <c r="AD102" s="39">
        <f t="shared" si="53"/>
        <v>452</v>
      </c>
      <c r="AE102" s="37">
        <v>8</v>
      </c>
      <c r="AF102" s="39">
        <v>452</v>
      </c>
      <c r="AG102" s="41">
        <f t="shared" si="54"/>
        <v>1</v>
      </c>
      <c r="AH102" s="39">
        <f t="shared" si="55"/>
        <v>242.1832</v>
      </c>
      <c r="AI102" s="39">
        <f t="shared" si="56"/>
        <v>209.8168</v>
      </c>
      <c r="AK102" s="39"/>
      <c r="AL102" s="41"/>
      <c r="AM102" s="39"/>
      <c r="AN102" s="39"/>
      <c r="AP102" s="39"/>
      <c r="AQ102" s="41"/>
      <c r="AR102" s="39"/>
      <c r="AS102" s="39"/>
      <c r="AU102" s="39"/>
      <c r="AV102" s="40"/>
      <c r="AW102" s="39"/>
      <c r="AX102" s="39"/>
      <c r="AZ102" s="37" t="s">
        <v>204</v>
      </c>
      <c r="BA102" s="37">
        <f t="shared" si="48"/>
        <v>33</v>
      </c>
      <c r="BC102" s="42">
        <f t="shared" si="37"/>
        <v>0.70625000000000004</v>
      </c>
      <c r="BD102" s="37">
        <v>8</v>
      </c>
      <c r="BE102" s="42">
        <f t="shared" si="38"/>
        <v>0.70625000000000004</v>
      </c>
      <c r="BF102" s="41">
        <f t="shared" si="57"/>
        <v>1</v>
      </c>
      <c r="BG102" s="42">
        <f t="shared" si="58"/>
        <v>0.37841125000000003</v>
      </c>
      <c r="BH102" s="42">
        <f t="shared" si="59"/>
        <v>0.32783875000000001</v>
      </c>
      <c r="BJ102" s="42"/>
      <c r="BK102" s="41"/>
      <c r="BL102" s="42"/>
      <c r="BM102" s="42"/>
      <c r="BO102" s="42"/>
      <c r="BP102" s="41"/>
      <c r="BQ102" s="42"/>
      <c r="BR102" s="42"/>
      <c r="BT102" s="42"/>
      <c r="BU102" s="40"/>
      <c r="BV102" s="42"/>
      <c r="BW102" s="42"/>
      <c r="BY102" s="37" t="s">
        <v>204</v>
      </c>
      <c r="BZ102" s="37">
        <f t="shared" si="49"/>
        <v>33</v>
      </c>
      <c r="CB102" s="42">
        <f t="shared" si="60"/>
        <v>0.37841125000000003</v>
      </c>
      <c r="CC102" s="42">
        <v>0.35799999999999998</v>
      </c>
      <c r="CD102" s="42">
        <f t="shared" si="39"/>
        <v>-2.0411250000000047E-2</v>
      </c>
      <c r="CE102" s="40">
        <f t="shared" si="40"/>
        <v>-5.3939331877686104E-2</v>
      </c>
      <c r="CF102" s="42">
        <f t="shared" si="41"/>
        <v>0.32783875000000001</v>
      </c>
      <c r="CG102" s="42">
        <v>0.34800000000000003</v>
      </c>
      <c r="CH102" s="42">
        <f t="shared" si="42"/>
        <v>2.0161250000000019E-2</v>
      </c>
      <c r="CI102" s="40">
        <f t="shared" si="43"/>
        <v>6.1497458735430201E-2</v>
      </c>
    </row>
    <row r="103" spans="1:87" x14ac:dyDescent="0.2">
      <c r="A103" s="37" t="s">
        <v>204</v>
      </c>
      <c r="B103" s="37">
        <v>34</v>
      </c>
      <c r="D103" s="39">
        <v>0</v>
      </c>
      <c r="E103" s="39">
        <v>0</v>
      </c>
      <c r="F103" s="39">
        <v>438.37</v>
      </c>
      <c r="G103" s="39">
        <v>0</v>
      </c>
      <c r="H103" s="39">
        <v>0</v>
      </c>
      <c r="I103" s="39">
        <v>0</v>
      </c>
      <c r="J103" s="39">
        <v>40.340000000000003</v>
      </c>
      <c r="K103" s="39">
        <v>13.29</v>
      </c>
      <c r="L103" s="39">
        <v>0</v>
      </c>
      <c r="M103" s="39">
        <v>0</v>
      </c>
      <c r="N103" s="39">
        <v>0</v>
      </c>
      <c r="O103" s="39">
        <f t="shared" si="35"/>
        <v>492.00000000000006</v>
      </c>
      <c r="Q103" s="37" t="s">
        <v>204</v>
      </c>
      <c r="R103" s="37">
        <v>34</v>
      </c>
      <c r="T103" s="39">
        <v>289.34500000000003</v>
      </c>
      <c r="U103" s="39">
        <v>202.655</v>
      </c>
      <c r="V103" s="39">
        <v>0</v>
      </c>
      <c r="W103" s="40">
        <f t="shared" si="50"/>
        <v>0.58809959349593499</v>
      </c>
      <c r="X103" s="40">
        <f t="shared" si="51"/>
        <v>0.41190040650406501</v>
      </c>
      <c r="Y103" s="40">
        <f t="shared" si="52"/>
        <v>0</v>
      </c>
      <c r="AA103" s="37" t="s">
        <v>204</v>
      </c>
      <c r="AB103" s="37">
        <f t="shared" si="47"/>
        <v>34</v>
      </c>
      <c r="AD103" s="39">
        <f t="shared" si="53"/>
        <v>492.00000000000006</v>
      </c>
      <c r="AE103" s="37">
        <v>8</v>
      </c>
      <c r="AF103" s="39">
        <v>492</v>
      </c>
      <c r="AG103" s="41">
        <f t="shared" si="54"/>
        <v>0.99999999999999989</v>
      </c>
      <c r="AH103" s="39">
        <f t="shared" si="55"/>
        <v>289.34500000000003</v>
      </c>
      <c r="AI103" s="39">
        <f t="shared" si="56"/>
        <v>202.65499999999997</v>
      </c>
      <c r="AK103" s="39"/>
      <c r="AL103" s="41"/>
      <c r="AM103" s="39"/>
      <c r="AN103" s="39"/>
      <c r="AP103" s="39"/>
      <c r="AQ103" s="41"/>
      <c r="AR103" s="39"/>
      <c r="AS103" s="39"/>
      <c r="AU103" s="39"/>
      <c r="AV103" s="40"/>
      <c r="AW103" s="39"/>
      <c r="AX103" s="39"/>
      <c r="AZ103" s="37" t="s">
        <v>204</v>
      </c>
      <c r="BA103" s="37">
        <f t="shared" si="48"/>
        <v>34</v>
      </c>
      <c r="BC103" s="42">
        <f t="shared" si="37"/>
        <v>0.76875000000000004</v>
      </c>
      <c r="BD103" s="37">
        <v>8</v>
      </c>
      <c r="BE103" s="42">
        <f t="shared" si="38"/>
        <v>0.76875000000000004</v>
      </c>
      <c r="BF103" s="41">
        <f t="shared" si="57"/>
        <v>1</v>
      </c>
      <c r="BG103" s="42">
        <f t="shared" si="58"/>
        <v>0.45210156250000005</v>
      </c>
      <c r="BH103" s="42">
        <f t="shared" si="59"/>
        <v>0.31664843749999999</v>
      </c>
      <c r="BJ103" s="42"/>
      <c r="BK103" s="41"/>
      <c r="BL103" s="42"/>
      <c r="BM103" s="42"/>
      <c r="BO103" s="42"/>
      <c r="BP103" s="41"/>
      <c r="BQ103" s="42"/>
      <c r="BR103" s="42"/>
      <c r="BT103" s="42"/>
      <c r="BU103" s="40"/>
      <c r="BV103" s="42"/>
      <c r="BW103" s="42"/>
      <c r="BY103" s="37" t="s">
        <v>204</v>
      </c>
      <c r="BZ103" s="37">
        <f t="shared" si="49"/>
        <v>34</v>
      </c>
      <c r="CB103" s="42">
        <f t="shared" si="60"/>
        <v>0.45210156250000005</v>
      </c>
      <c r="CC103" s="42">
        <v>0.40300000000000002</v>
      </c>
      <c r="CD103" s="42">
        <f t="shared" si="39"/>
        <v>-4.9101562500000029E-2</v>
      </c>
      <c r="CE103" s="40">
        <f t="shared" si="40"/>
        <v>-0.10860737182256482</v>
      </c>
      <c r="CF103" s="42">
        <f t="shared" si="41"/>
        <v>0.31664843749999999</v>
      </c>
      <c r="CG103" s="42">
        <v>0.40300000000000002</v>
      </c>
      <c r="CH103" s="42">
        <f t="shared" si="42"/>
        <v>8.6351562500000034E-2</v>
      </c>
      <c r="CI103" s="40">
        <f t="shared" si="43"/>
        <v>0.27270484320643468</v>
      </c>
    </row>
    <row r="104" spans="1:87" x14ac:dyDescent="0.2">
      <c r="A104" s="37" t="s">
        <v>204</v>
      </c>
      <c r="B104" s="37">
        <v>35</v>
      </c>
      <c r="D104" s="39">
        <v>0</v>
      </c>
      <c r="E104" s="39">
        <v>0</v>
      </c>
      <c r="F104" s="39">
        <v>281</v>
      </c>
      <c r="G104" s="39">
        <v>0</v>
      </c>
      <c r="H104" s="39">
        <v>0</v>
      </c>
      <c r="I104" s="39">
        <v>0</v>
      </c>
      <c r="J104" s="39">
        <v>0</v>
      </c>
      <c r="K104" s="39">
        <v>0</v>
      </c>
      <c r="L104" s="39">
        <v>0</v>
      </c>
      <c r="M104" s="39">
        <v>0</v>
      </c>
      <c r="N104" s="39">
        <v>0</v>
      </c>
      <c r="O104" s="39">
        <f t="shared" si="35"/>
        <v>281</v>
      </c>
      <c r="Q104" s="37" t="s">
        <v>204</v>
      </c>
      <c r="R104" s="37">
        <v>35</v>
      </c>
      <c r="T104" s="39">
        <v>157.36000000000001</v>
      </c>
      <c r="U104" s="39">
        <v>123.64</v>
      </c>
      <c r="V104" s="39">
        <v>0</v>
      </c>
      <c r="W104" s="40">
        <f t="shared" si="50"/>
        <v>0.56000000000000005</v>
      </c>
      <c r="X104" s="40">
        <f t="shared" si="51"/>
        <v>0.44</v>
      </c>
      <c r="Y104" s="40">
        <f t="shared" si="52"/>
        <v>0</v>
      </c>
      <c r="AA104" s="37" t="s">
        <v>204</v>
      </c>
      <c r="AB104" s="37">
        <f t="shared" si="47"/>
        <v>35</v>
      </c>
      <c r="AD104" s="39">
        <f t="shared" si="53"/>
        <v>281</v>
      </c>
      <c r="AE104" s="37">
        <v>8</v>
      </c>
      <c r="AF104" s="39">
        <v>281</v>
      </c>
      <c r="AG104" s="41">
        <f t="shared" si="54"/>
        <v>1</v>
      </c>
      <c r="AH104" s="39">
        <f t="shared" si="55"/>
        <v>157.36000000000001</v>
      </c>
      <c r="AI104" s="39">
        <f t="shared" si="56"/>
        <v>123.64</v>
      </c>
      <c r="AK104" s="39"/>
      <c r="AL104" s="41"/>
      <c r="AM104" s="39"/>
      <c r="AN104" s="39"/>
      <c r="AP104" s="39"/>
      <c r="AQ104" s="41"/>
      <c r="AR104" s="39"/>
      <c r="AS104" s="39"/>
      <c r="AU104" s="39"/>
      <c r="AV104" s="40"/>
      <c r="AW104" s="39"/>
      <c r="AX104" s="39"/>
      <c r="AZ104" s="37" t="s">
        <v>204</v>
      </c>
      <c r="BA104" s="37">
        <f t="shared" si="48"/>
        <v>35</v>
      </c>
      <c r="BC104" s="42">
        <f t="shared" si="37"/>
        <v>0.43906250000000002</v>
      </c>
      <c r="BD104" s="37">
        <v>8</v>
      </c>
      <c r="BE104" s="42">
        <f t="shared" si="38"/>
        <v>0.43906250000000002</v>
      </c>
      <c r="BF104" s="41">
        <f t="shared" si="57"/>
        <v>1</v>
      </c>
      <c r="BG104" s="42">
        <f t="shared" si="58"/>
        <v>0.24587500000000004</v>
      </c>
      <c r="BH104" s="42">
        <f t="shared" si="59"/>
        <v>0.19318750000000001</v>
      </c>
      <c r="BJ104" s="42"/>
      <c r="BK104" s="41"/>
      <c r="BL104" s="42"/>
      <c r="BM104" s="42"/>
      <c r="BO104" s="42"/>
      <c r="BP104" s="41"/>
      <c r="BQ104" s="42"/>
      <c r="BR104" s="42"/>
      <c r="BT104" s="42"/>
      <c r="BU104" s="40"/>
      <c r="BV104" s="42"/>
      <c r="BW104" s="42"/>
      <c r="BY104" s="37" t="s">
        <v>204</v>
      </c>
      <c r="BZ104" s="37">
        <f t="shared" si="49"/>
        <v>35</v>
      </c>
      <c r="CB104" s="42">
        <f t="shared" si="60"/>
        <v>0.24587500000000004</v>
      </c>
      <c r="CC104" s="42">
        <v>0.255</v>
      </c>
      <c r="CD104" s="42">
        <f t="shared" si="39"/>
        <v>9.1249999999999665E-3</v>
      </c>
      <c r="CE104" s="40">
        <f t="shared" si="40"/>
        <v>3.7112353838332342E-2</v>
      </c>
      <c r="CF104" s="42">
        <f t="shared" si="41"/>
        <v>0.19318750000000001</v>
      </c>
      <c r="CG104" s="42">
        <v>0.214</v>
      </c>
      <c r="CH104" s="42">
        <f t="shared" si="42"/>
        <v>2.0812499999999984E-2</v>
      </c>
      <c r="CI104" s="40">
        <f t="shared" si="43"/>
        <v>0.10773212552571974</v>
      </c>
    </row>
    <row r="105" spans="1:87" x14ac:dyDescent="0.2">
      <c r="A105" s="37" t="s">
        <v>204</v>
      </c>
      <c r="B105" s="37">
        <v>36</v>
      </c>
      <c r="D105" s="39">
        <v>0</v>
      </c>
      <c r="E105" s="39">
        <v>48.42</v>
      </c>
      <c r="F105" s="39">
        <v>161.88999999999999</v>
      </c>
      <c r="G105" s="39">
        <v>0</v>
      </c>
      <c r="H105" s="39">
        <v>0</v>
      </c>
      <c r="I105" s="39">
        <v>24</v>
      </c>
      <c r="J105" s="39">
        <v>0</v>
      </c>
      <c r="K105" s="39">
        <v>24.69</v>
      </c>
      <c r="L105" s="39">
        <v>0</v>
      </c>
      <c r="M105" s="39">
        <v>0</v>
      </c>
      <c r="N105" s="39">
        <v>0</v>
      </c>
      <c r="O105" s="39">
        <f t="shared" si="35"/>
        <v>259</v>
      </c>
      <c r="Q105" s="37" t="s">
        <v>204</v>
      </c>
      <c r="R105" s="37">
        <v>36</v>
      </c>
      <c r="T105" s="39">
        <v>127.6562</v>
      </c>
      <c r="U105" s="39">
        <v>131.34379999999999</v>
      </c>
      <c r="V105" s="39">
        <v>0</v>
      </c>
      <c r="W105" s="40">
        <f t="shared" si="50"/>
        <v>0.49288108108108108</v>
      </c>
      <c r="X105" s="40">
        <f t="shared" si="51"/>
        <v>0.50711891891891892</v>
      </c>
      <c r="Y105" s="40">
        <f t="shared" si="52"/>
        <v>0</v>
      </c>
      <c r="AA105" s="37" t="s">
        <v>204</v>
      </c>
      <c r="AB105" s="37">
        <f t="shared" si="47"/>
        <v>36</v>
      </c>
      <c r="AD105" s="39">
        <f t="shared" si="53"/>
        <v>259</v>
      </c>
      <c r="AE105" s="37">
        <v>8</v>
      </c>
      <c r="AF105" s="39">
        <v>118.78</v>
      </c>
      <c r="AG105" s="41">
        <f t="shared" si="54"/>
        <v>0.45861003861003863</v>
      </c>
      <c r="AH105" s="39">
        <f t="shared" si="55"/>
        <v>58.544414810810814</v>
      </c>
      <c r="AI105" s="39">
        <f t="shared" si="56"/>
        <v>60.235585189189187</v>
      </c>
      <c r="AJ105" s="37">
        <v>9</v>
      </c>
      <c r="AK105" s="39">
        <v>140.22</v>
      </c>
      <c r="AL105" s="41">
        <f>SUM(AK105/AD105)</f>
        <v>0.54138996138996143</v>
      </c>
      <c r="AM105" s="39">
        <f>SUM(AK105*W105)</f>
        <v>69.111785189189192</v>
      </c>
      <c r="AN105" s="39">
        <f>SUM(AK105*X105)</f>
        <v>71.108214810810807</v>
      </c>
      <c r="AP105" s="39"/>
      <c r="AQ105" s="41"/>
      <c r="AR105" s="39"/>
      <c r="AS105" s="39"/>
      <c r="AU105" s="39"/>
      <c r="AV105" s="40"/>
      <c r="AW105" s="39"/>
      <c r="AX105" s="39"/>
      <c r="AZ105" s="37" t="s">
        <v>204</v>
      </c>
      <c r="BA105" s="37">
        <f t="shared" si="48"/>
        <v>36</v>
      </c>
      <c r="BC105" s="42">
        <f t="shared" si="37"/>
        <v>0.40468749999999998</v>
      </c>
      <c r="BD105" s="37">
        <v>8</v>
      </c>
      <c r="BE105" s="42">
        <f t="shared" si="38"/>
        <v>0.18559375</v>
      </c>
      <c r="BF105" s="41">
        <f t="shared" si="57"/>
        <v>0.45861003861003863</v>
      </c>
      <c r="BG105" s="42">
        <f t="shared" si="58"/>
        <v>9.1475648141891894E-2</v>
      </c>
      <c r="BH105" s="42">
        <f t="shared" si="59"/>
        <v>9.4118101858108108E-2</v>
      </c>
      <c r="BI105" s="37">
        <v>9</v>
      </c>
      <c r="BJ105" s="42">
        <f>SUM(AK105/640)</f>
        <v>0.21909375</v>
      </c>
      <c r="BK105" s="41">
        <f>SUM(BJ105/BC105)</f>
        <v>0.54138996138996143</v>
      </c>
      <c r="BL105" s="42">
        <f>SUM(BJ105*W105)</f>
        <v>0.10798716435810811</v>
      </c>
      <c r="BM105" s="42">
        <f>SUM(BJ105*X105)</f>
        <v>0.11110658564189189</v>
      </c>
      <c r="BO105" s="42"/>
      <c r="BP105" s="41"/>
      <c r="BQ105" s="42"/>
      <c r="BR105" s="42"/>
      <c r="BT105" s="42"/>
      <c r="BU105" s="40"/>
      <c r="BV105" s="42"/>
      <c r="BW105" s="42"/>
      <c r="BY105" s="37" t="s">
        <v>204</v>
      </c>
      <c r="BZ105" s="37">
        <f t="shared" si="49"/>
        <v>36</v>
      </c>
      <c r="CB105" s="42">
        <f t="shared" si="60"/>
        <v>0.1994628125</v>
      </c>
      <c r="CC105" s="42">
        <v>0.20200000000000001</v>
      </c>
      <c r="CD105" s="42">
        <f t="shared" si="39"/>
        <v>2.5371875000000099E-3</v>
      </c>
      <c r="CE105" s="40">
        <f t="shared" si="40"/>
        <v>1.2720102901386744E-2</v>
      </c>
      <c r="CF105" s="42">
        <f t="shared" si="41"/>
        <v>0.2052246875</v>
      </c>
      <c r="CG105" s="42">
        <v>0.20300000000000001</v>
      </c>
      <c r="CH105" s="42">
        <f t="shared" si="42"/>
        <v>-2.2246874999999888E-3</v>
      </c>
      <c r="CI105" s="40">
        <f t="shared" si="43"/>
        <v>-1.0840252832642217E-2</v>
      </c>
    </row>
    <row r="106" spans="1:87" x14ac:dyDescent="0.2">
      <c r="A106" s="37" t="s">
        <v>204</v>
      </c>
      <c r="B106" s="37">
        <v>37</v>
      </c>
      <c r="D106" s="39">
        <v>0</v>
      </c>
      <c r="E106" s="39">
        <v>0</v>
      </c>
      <c r="F106" s="39">
        <v>112</v>
      </c>
      <c r="G106" s="39">
        <v>0</v>
      </c>
      <c r="H106" s="39">
        <v>0</v>
      </c>
      <c r="I106" s="39">
        <v>0</v>
      </c>
      <c r="J106" s="39">
        <v>0</v>
      </c>
      <c r="K106" s="39">
        <v>0</v>
      </c>
      <c r="L106" s="39">
        <v>0</v>
      </c>
      <c r="M106" s="39">
        <v>0</v>
      </c>
      <c r="N106" s="39">
        <v>0</v>
      </c>
      <c r="O106" s="39">
        <f t="shared" si="35"/>
        <v>112</v>
      </c>
      <c r="Q106" s="37" t="s">
        <v>204</v>
      </c>
      <c r="R106" s="37">
        <v>37</v>
      </c>
      <c r="T106" s="39">
        <v>62.72</v>
      </c>
      <c r="U106" s="39">
        <v>49.28</v>
      </c>
      <c r="V106" s="39">
        <v>0</v>
      </c>
      <c r="W106" s="40">
        <f t="shared" si="50"/>
        <v>0.55999999999999994</v>
      </c>
      <c r="X106" s="40">
        <f t="shared" si="51"/>
        <v>0.44</v>
      </c>
      <c r="Y106" s="40">
        <f t="shared" si="52"/>
        <v>0</v>
      </c>
      <c r="AA106" s="37" t="s">
        <v>204</v>
      </c>
      <c r="AB106" s="37">
        <f t="shared" si="47"/>
        <v>37</v>
      </c>
      <c r="AD106" s="39">
        <f t="shared" si="53"/>
        <v>112</v>
      </c>
      <c r="AE106" s="37">
        <v>8</v>
      </c>
      <c r="AF106" s="39">
        <v>112</v>
      </c>
      <c r="AG106" s="41">
        <f t="shared" si="54"/>
        <v>1</v>
      </c>
      <c r="AH106" s="39">
        <f t="shared" si="55"/>
        <v>62.719999999999992</v>
      </c>
      <c r="AI106" s="39">
        <f t="shared" si="56"/>
        <v>49.28</v>
      </c>
      <c r="AK106" s="39"/>
      <c r="AL106" s="41"/>
      <c r="AM106" s="39"/>
      <c r="AN106" s="39"/>
      <c r="AP106" s="39"/>
      <c r="AQ106" s="41"/>
      <c r="AR106" s="39"/>
      <c r="AS106" s="39"/>
      <c r="AU106" s="39"/>
      <c r="AV106" s="40"/>
      <c r="AW106" s="39"/>
      <c r="AX106" s="39"/>
      <c r="AZ106" s="37" t="s">
        <v>204</v>
      </c>
      <c r="BA106" s="37">
        <f t="shared" si="48"/>
        <v>37</v>
      </c>
      <c r="BC106" s="42">
        <f t="shared" si="37"/>
        <v>0.17499999999999999</v>
      </c>
      <c r="BD106" s="37">
        <v>8</v>
      </c>
      <c r="BE106" s="42">
        <f t="shared" si="38"/>
        <v>0.17499999999999999</v>
      </c>
      <c r="BF106" s="41">
        <f t="shared" si="57"/>
        <v>1</v>
      </c>
      <c r="BG106" s="42">
        <f t="shared" si="58"/>
        <v>9.799999999999999E-2</v>
      </c>
      <c r="BH106" s="42">
        <f t="shared" si="59"/>
        <v>7.6999999999999999E-2</v>
      </c>
      <c r="BJ106" s="42"/>
      <c r="BK106" s="41"/>
      <c r="BL106" s="42"/>
      <c r="BM106" s="42"/>
      <c r="BO106" s="42"/>
      <c r="BP106" s="41"/>
      <c r="BQ106" s="42"/>
      <c r="BR106" s="42"/>
      <c r="BT106" s="42"/>
      <c r="BU106" s="40"/>
      <c r="BV106" s="42"/>
      <c r="BW106" s="42"/>
      <c r="BY106" s="37" t="s">
        <v>204</v>
      </c>
      <c r="BZ106" s="37">
        <f t="shared" si="49"/>
        <v>37</v>
      </c>
      <c r="CB106" s="42">
        <f t="shared" si="60"/>
        <v>9.799999999999999E-2</v>
      </c>
      <c r="CC106" s="42">
        <v>0.10300000000000001</v>
      </c>
      <c r="CD106" s="42">
        <f t="shared" si="39"/>
        <v>5.0000000000000183E-3</v>
      </c>
      <c r="CE106" s="40">
        <f t="shared" si="40"/>
        <v>5.1020408163265502E-2</v>
      </c>
      <c r="CF106" s="42">
        <f t="shared" si="41"/>
        <v>7.6999999999999999E-2</v>
      </c>
      <c r="CG106" s="42">
        <v>7.2000000000000008E-2</v>
      </c>
      <c r="CH106" s="42">
        <f t="shared" si="42"/>
        <v>-4.9999999999999906E-3</v>
      </c>
      <c r="CI106" s="40">
        <f t="shared" si="43"/>
        <v>-6.4935064935064818E-2</v>
      </c>
    </row>
    <row r="107" spans="1:87" x14ac:dyDescent="0.2">
      <c r="A107" s="37" t="s">
        <v>204</v>
      </c>
      <c r="B107" s="37">
        <v>38</v>
      </c>
      <c r="D107" s="39">
        <v>0</v>
      </c>
      <c r="E107" s="39">
        <v>0</v>
      </c>
      <c r="F107" s="39">
        <v>555.52</v>
      </c>
      <c r="G107" s="39">
        <v>43.55</v>
      </c>
      <c r="H107" s="39">
        <v>0</v>
      </c>
      <c r="I107" s="39">
        <v>59.69</v>
      </c>
      <c r="J107" s="39">
        <v>39.619999999999997</v>
      </c>
      <c r="K107" s="39">
        <v>1.62</v>
      </c>
      <c r="L107" s="39">
        <v>0</v>
      </c>
      <c r="M107" s="39">
        <v>0</v>
      </c>
      <c r="N107" s="39">
        <v>0</v>
      </c>
      <c r="O107" s="39">
        <f t="shared" si="35"/>
        <v>700</v>
      </c>
      <c r="Q107" s="37" t="s">
        <v>204</v>
      </c>
      <c r="R107" s="37">
        <v>38</v>
      </c>
      <c r="T107" s="39">
        <v>405.13760000000002</v>
      </c>
      <c r="U107" s="39">
        <v>294.86239999999998</v>
      </c>
      <c r="V107" s="39">
        <v>0</v>
      </c>
      <c r="W107" s="40">
        <f t="shared" si="50"/>
        <v>0.57876800000000006</v>
      </c>
      <c r="X107" s="40">
        <f t="shared" si="51"/>
        <v>0.421232</v>
      </c>
      <c r="Y107" s="40">
        <f t="shared" si="52"/>
        <v>0</v>
      </c>
      <c r="AA107" s="37" t="s">
        <v>204</v>
      </c>
      <c r="AB107" s="37">
        <f t="shared" si="47"/>
        <v>38</v>
      </c>
      <c r="AD107" s="39">
        <f t="shared" si="53"/>
        <v>700</v>
      </c>
      <c r="AE107" s="37">
        <v>8</v>
      </c>
      <c r="AF107" s="39">
        <v>700</v>
      </c>
      <c r="AG107" s="41">
        <f t="shared" si="54"/>
        <v>1</v>
      </c>
      <c r="AH107" s="39">
        <f t="shared" si="55"/>
        <v>405.13760000000002</v>
      </c>
      <c r="AI107" s="39">
        <f t="shared" si="56"/>
        <v>294.86239999999998</v>
      </c>
      <c r="AK107" s="39"/>
      <c r="AL107" s="41"/>
      <c r="AM107" s="39"/>
      <c r="AN107" s="39"/>
      <c r="AP107" s="39"/>
      <c r="AQ107" s="41"/>
      <c r="AR107" s="39"/>
      <c r="AS107" s="39"/>
      <c r="AU107" s="39"/>
      <c r="AV107" s="40"/>
      <c r="AW107" s="39"/>
      <c r="AX107" s="39"/>
      <c r="AZ107" s="37" t="s">
        <v>204</v>
      </c>
      <c r="BA107" s="37">
        <f t="shared" si="48"/>
        <v>38</v>
      </c>
      <c r="BC107" s="42">
        <f t="shared" si="37"/>
        <v>1.09375</v>
      </c>
      <c r="BD107" s="37">
        <v>8</v>
      </c>
      <c r="BE107" s="42">
        <f t="shared" si="38"/>
        <v>1.09375</v>
      </c>
      <c r="BF107" s="41">
        <f t="shared" si="57"/>
        <v>1</v>
      </c>
      <c r="BG107" s="42">
        <f t="shared" si="58"/>
        <v>0.63302750000000008</v>
      </c>
      <c r="BH107" s="42">
        <f t="shared" si="59"/>
        <v>0.46072249999999998</v>
      </c>
      <c r="BJ107" s="42"/>
      <c r="BK107" s="41"/>
      <c r="BL107" s="42"/>
      <c r="BM107" s="42"/>
      <c r="BO107" s="42"/>
      <c r="BP107" s="41"/>
      <c r="BQ107" s="42"/>
      <c r="BR107" s="42"/>
      <c r="BT107" s="42"/>
      <c r="BU107" s="40"/>
      <c r="BV107" s="42"/>
      <c r="BW107" s="42"/>
      <c r="BY107" s="37" t="s">
        <v>204</v>
      </c>
      <c r="BZ107" s="37">
        <f t="shared" si="49"/>
        <v>38</v>
      </c>
      <c r="CB107" s="42">
        <f t="shared" si="60"/>
        <v>0.63302750000000008</v>
      </c>
      <c r="CC107" s="42">
        <v>0.54700000000000004</v>
      </c>
      <c r="CD107" s="42">
        <f t="shared" si="39"/>
        <v>-8.6027500000000034E-2</v>
      </c>
      <c r="CE107" s="40">
        <f t="shared" si="40"/>
        <v>-0.13589851941661307</v>
      </c>
      <c r="CF107" s="42">
        <f t="shared" si="41"/>
        <v>0.46072249999999998</v>
      </c>
      <c r="CG107" s="42">
        <v>0.54700000000000004</v>
      </c>
      <c r="CH107" s="42">
        <f t="shared" si="42"/>
        <v>8.6277500000000062E-2</v>
      </c>
      <c r="CI107" s="40">
        <f t="shared" si="43"/>
        <v>0.18726565340307899</v>
      </c>
    </row>
    <row r="108" spans="1:87" x14ac:dyDescent="0.2">
      <c r="A108" s="37" t="s">
        <v>204</v>
      </c>
      <c r="B108" s="37">
        <v>39</v>
      </c>
      <c r="D108" s="39">
        <v>0</v>
      </c>
      <c r="E108" s="39">
        <v>0</v>
      </c>
      <c r="F108" s="39">
        <v>265</v>
      </c>
      <c r="G108" s="39">
        <v>0</v>
      </c>
      <c r="H108" s="39">
        <v>0</v>
      </c>
      <c r="I108" s="39">
        <v>0</v>
      </c>
      <c r="J108" s="39">
        <v>0</v>
      </c>
      <c r="K108" s="39">
        <v>0</v>
      </c>
      <c r="L108" s="39">
        <v>0</v>
      </c>
      <c r="M108" s="39">
        <v>0</v>
      </c>
      <c r="N108" s="39">
        <v>0</v>
      </c>
      <c r="O108" s="39">
        <f t="shared" si="35"/>
        <v>265</v>
      </c>
      <c r="Q108" s="37" t="s">
        <v>204</v>
      </c>
      <c r="R108" s="37">
        <v>39</v>
      </c>
      <c r="T108" s="39">
        <v>148.4</v>
      </c>
      <c r="U108" s="39">
        <v>116.6</v>
      </c>
      <c r="V108" s="39">
        <v>0</v>
      </c>
      <c r="W108" s="40">
        <f t="shared" si="50"/>
        <v>0.56000000000000005</v>
      </c>
      <c r="X108" s="40">
        <f t="shared" si="51"/>
        <v>0.44</v>
      </c>
      <c r="Y108" s="40">
        <f t="shared" si="52"/>
        <v>0</v>
      </c>
      <c r="AA108" s="37" t="s">
        <v>204</v>
      </c>
      <c r="AB108" s="37">
        <f t="shared" si="47"/>
        <v>39</v>
      </c>
      <c r="AD108" s="39">
        <f t="shared" si="53"/>
        <v>265</v>
      </c>
      <c r="AE108" s="37">
        <v>8</v>
      </c>
      <c r="AF108" s="39">
        <v>265</v>
      </c>
      <c r="AG108" s="41">
        <f t="shared" si="54"/>
        <v>1</v>
      </c>
      <c r="AH108" s="39">
        <f t="shared" si="55"/>
        <v>148.4</v>
      </c>
      <c r="AI108" s="39">
        <f t="shared" si="56"/>
        <v>116.6</v>
      </c>
      <c r="AK108" s="39"/>
      <c r="AL108" s="41"/>
      <c r="AM108" s="39"/>
      <c r="AN108" s="39"/>
      <c r="AP108" s="39"/>
      <c r="AQ108" s="41"/>
      <c r="AR108" s="39"/>
      <c r="AS108" s="39"/>
      <c r="AU108" s="39"/>
      <c r="AV108" s="40"/>
      <c r="AW108" s="39"/>
      <c r="AX108" s="39"/>
      <c r="AZ108" s="37" t="s">
        <v>204</v>
      </c>
      <c r="BA108" s="37">
        <f t="shared" si="48"/>
        <v>39</v>
      </c>
      <c r="BC108" s="42">
        <f t="shared" si="37"/>
        <v>0.4140625</v>
      </c>
      <c r="BD108" s="37">
        <v>8</v>
      </c>
      <c r="BE108" s="42">
        <f t="shared" si="38"/>
        <v>0.4140625</v>
      </c>
      <c r="BF108" s="41">
        <f t="shared" si="57"/>
        <v>1</v>
      </c>
      <c r="BG108" s="42">
        <f t="shared" si="58"/>
        <v>0.23187500000000003</v>
      </c>
      <c r="BH108" s="42">
        <f t="shared" si="59"/>
        <v>0.1821875</v>
      </c>
      <c r="BJ108" s="42"/>
      <c r="BK108" s="41"/>
      <c r="BL108" s="42"/>
      <c r="BM108" s="42"/>
      <c r="BO108" s="42"/>
      <c r="BP108" s="41"/>
      <c r="BQ108" s="42"/>
      <c r="BR108" s="42"/>
      <c r="BT108" s="42"/>
      <c r="BU108" s="40"/>
      <c r="BV108" s="42"/>
      <c r="BW108" s="42"/>
      <c r="BY108" s="37" t="s">
        <v>204</v>
      </c>
      <c r="BZ108" s="37">
        <f t="shared" si="49"/>
        <v>39</v>
      </c>
      <c r="CB108" s="42">
        <f t="shared" si="60"/>
        <v>0.23187500000000003</v>
      </c>
      <c r="CC108" s="42">
        <v>0.21199999999999999</v>
      </c>
      <c r="CD108" s="42">
        <f t="shared" si="39"/>
        <v>-1.9875000000000032E-2</v>
      </c>
      <c r="CE108" s="40">
        <f t="shared" si="40"/>
        <v>-8.571428571428584E-2</v>
      </c>
      <c r="CF108" s="42">
        <f t="shared" si="41"/>
        <v>0.1821875</v>
      </c>
      <c r="CG108" s="42">
        <v>0.20200000000000001</v>
      </c>
      <c r="CH108" s="42">
        <f t="shared" si="42"/>
        <v>1.9812500000000011E-2</v>
      </c>
      <c r="CI108" s="40">
        <f t="shared" si="43"/>
        <v>0.10874785591766729</v>
      </c>
    </row>
    <row r="109" spans="1:87" x14ac:dyDescent="0.2">
      <c r="A109" s="37" t="s">
        <v>204</v>
      </c>
      <c r="B109" s="37">
        <v>40</v>
      </c>
      <c r="D109" s="39">
        <v>0</v>
      </c>
      <c r="E109" s="39">
        <v>0</v>
      </c>
      <c r="F109" s="39">
        <v>131</v>
      </c>
      <c r="G109" s="39">
        <v>0</v>
      </c>
      <c r="H109" s="39">
        <v>0</v>
      </c>
      <c r="I109" s="39">
        <v>0</v>
      </c>
      <c r="J109" s="39">
        <v>0</v>
      </c>
      <c r="K109" s="39">
        <v>0</v>
      </c>
      <c r="L109" s="39">
        <v>0</v>
      </c>
      <c r="M109" s="39">
        <v>0</v>
      </c>
      <c r="N109" s="39">
        <v>0</v>
      </c>
      <c r="O109" s="39">
        <f t="shared" si="35"/>
        <v>131</v>
      </c>
      <c r="Q109" s="37" t="s">
        <v>204</v>
      </c>
      <c r="R109" s="37">
        <v>40</v>
      </c>
      <c r="T109" s="39">
        <v>73.36</v>
      </c>
      <c r="U109" s="39">
        <v>57.64</v>
      </c>
      <c r="V109" s="39">
        <v>0</v>
      </c>
      <c r="W109" s="40">
        <f t="shared" si="50"/>
        <v>0.55999999999999994</v>
      </c>
      <c r="X109" s="40">
        <f t="shared" si="51"/>
        <v>0.44</v>
      </c>
      <c r="Y109" s="40">
        <f t="shared" si="52"/>
        <v>0</v>
      </c>
      <c r="AA109" s="37" t="s">
        <v>204</v>
      </c>
      <c r="AB109" s="37">
        <f t="shared" si="47"/>
        <v>40</v>
      </c>
      <c r="AD109" s="39">
        <f t="shared" si="53"/>
        <v>131</v>
      </c>
      <c r="AE109" s="37">
        <v>8</v>
      </c>
      <c r="AF109" s="39">
        <v>131</v>
      </c>
      <c r="AG109" s="41">
        <f t="shared" si="54"/>
        <v>1</v>
      </c>
      <c r="AH109" s="39">
        <f t="shared" si="55"/>
        <v>73.36</v>
      </c>
      <c r="AI109" s="39">
        <f t="shared" si="56"/>
        <v>57.64</v>
      </c>
      <c r="AK109" s="39"/>
      <c r="AL109" s="41"/>
      <c r="AM109" s="39"/>
      <c r="AN109" s="39"/>
      <c r="AP109" s="39"/>
      <c r="AQ109" s="41"/>
      <c r="AR109" s="39"/>
      <c r="AS109" s="39"/>
      <c r="AU109" s="39"/>
      <c r="AV109" s="40"/>
      <c r="AW109" s="39"/>
      <c r="AX109" s="39"/>
      <c r="AZ109" s="37" t="s">
        <v>204</v>
      </c>
      <c r="BA109" s="37">
        <f t="shared" si="48"/>
        <v>40</v>
      </c>
      <c r="BC109" s="42">
        <f t="shared" si="37"/>
        <v>0.20468749999999999</v>
      </c>
      <c r="BD109" s="37">
        <v>8</v>
      </c>
      <c r="BE109" s="42">
        <f t="shared" si="38"/>
        <v>0.20468749999999999</v>
      </c>
      <c r="BF109" s="41">
        <f t="shared" si="57"/>
        <v>1</v>
      </c>
      <c r="BG109" s="42">
        <f t="shared" si="58"/>
        <v>0.11462499999999999</v>
      </c>
      <c r="BH109" s="42">
        <f t="shared" si="59"/>
        <v>9.0062500000000004E-2</v>
      </c>
      <c r="BJ109" s="42"/>
      <c r="BK109" s="41"/>
      <c r="BL109" s="42"/>
      <c r="BM109" s="42"/>
      <c r="BO109" s="42"/>
      <c r="BP109" s="41"/>
      <c r="BQ109" s="42"/>
      <c r="BR109" s="42"/>
      <c r="BT109" s="42"/>
      <c r="BU109" s="40"/>
      <c r="BV109" s="42"/>
      <c r="BW109" s="42"/>
      <c r="BY109" s="37" t="s">
        <v>204</v>
      </c>
      <c r="BZ109" s="37">
        <f t="shared" si="49"/>
        <v>40</v>
      </c>
      <c r="CB109" s="42">
        <f t="shared" si="60"/>
        <v>0.11462499999999999</v>
      </c>
      <c r="CC109" s="42">
        <v>0.12</v>
      </c>
      <c r="CD109" s="42">
        <f t="shared" si="39"/>
        <v>5.3750000000000048E-3</v>
      </c>
      <c r="CE109" s="40">
        <f t="shared" si="40"/>
        <v>4.6892039258451521E-2</v>
      </c>
      <c r="CF109" s="42">
        <f t="shared" si="41"/>
        <v>9.0062500000000004E-2</v>
      </c>
      <c r="CG109" s="42">
        <v>8.5000000000000006E-2</v>
      </c>
      <c r="CH109" s="42">
        <f t="shared" si="42"/>
        <v>-5.0624999999999976E-3</v>
      </c>
      <c r="CI109" s="40">
        <f t="shared" si="43"/>
        <v>-5.621096460791114E-2</v>
      </c>
    </row>
    <row r="110" spans="1:87" x14ac:dyDescent="0.2">
      <c r="A110" s="37" t="s">
        <v>204</v>
      </c>
      <c r="B110" s="37">
        <v>41</v>
      </c>
      <c r="D110" s="39">
        <v>0</v>
      </c>
      <c r="E110" s="39">
        <v>0</v>
      </c>
      <c r="F110" s="39">
        <v>54.62</v>
      </c>
      <c r="G110" s="39">
        <v>344.54</v>
      </c>
      <c r="H110" s="39">
        <v>0</v>
      </c>
      <c r="I110" s="39">
        <v>0</v>
      </c>
      <c r="J110" s="39">
        <v>17.84</v>
      </c>
      <c r="K110" s="39">
        <v>0</v>
      </c>
      <c r="L110" s="39">
        <v>0</v>
      </c>
      <c r="M110" s="39">
        <v>0</v>
      </c>
      <c r="N110" s="39">
        <v>0</v>
      </c>
      <c r="O110" s="39">
        <f t="shared" si="35"/>
        <v>417</v>
      </c>
      <c r="Q110" s="37" t="s">
        <v>204</v>
      </c>
      <c r="R110" s="37">
        <v>41</v>
      </c>
      <c r="T110" s="39">
        <v>183.56720000000001</v>
      </c>
      <c r="U110" s="39">
        <v>233.43279999999999</v>
      </c>
      <c r="V110" s="39">
        <v>0</v>
      </c>
      <c r="W110" s="40">
        <f t="shared" si="50"/>
        <v>0.44020911270983215</v>
      </c>
      <c r="X110" s="40">
        <f t="shared" si="51"/>
        <v>0.55979088729016779</v>
      </c>
      <c r="Y110" s="40">
        <f t="shared" si="52"/>
        <v>0</v>
      </c>
      <c r="AA110" s="37" t="s">
        <v>204</v>
      </c>
      <c r="AB110" s="37">
        <f t="shared" si="47"/>
        <v>41</v>
      </c>
      <c r="AD110" s="39">
        <f t="shared" si="53"/>
        <v>417</v>
      </c>
      <c r="AE110" s="37">
        <v>8</v>
      </c>
      <c r="AF110" s="39">
        <v>1.01</v>
      </c>
      <c r="AG110" s="41">
        <f t="shared" si="54"/>
        <v>2.422062350119904E-3</v>
      </c>
      <c r="AH110" s="39">
        <f t="shared" si="55"/>
        <v>0.44461120383693048</v>
      </c>
      <c r="AI110" s="39">
        <f t="shared" si="56"/>
        <v>0.56538879616306947</v>
      </c>
      <c r="AJ110" s="37">
        <v>9</v>
      </c>
      <c r="AK110" s="39">
        <v>415.99</v>
      </c>
      <c r="AL110" s="41">
        <f>SUM(AK110/AD110)</f>
        <v>0.99757793764988012</v>
      </c>
      <c r="AM110" s="39">
        <f>SUM(AK110*W110)</f>
        <v>183.12258879616309</v>
      </c>
      <c r="AN110" s="39">
        <f>SUM(AK110*X110)</f>
        <v>232.86741120383689</v>
      </c>
      <c r="AP110" s="39"/>
      <c r="AQ110" s="41"/>
      <c r="AR110" s="39"/>
      <c r="AS110" s="39"/>
      <c r="AU110" s="39"/>
      <c r="AV110" s="40"/>
      <c r="AW110" s="39"/>
      <c r="AX110" s="39"/>
      <c r="AZ110" s="37" t="s">
        <v>204</v>
      </c>
      <c r="BA110" s="37">
        <f t="shared" si="48"/>
        <v>41</v>
      </c>
      <c r="BC110" s="42">
        <f t="shared" si="37"/>
        <v>0.65156250000000004</v>
      </c>
      <c r="BD110" s="37">
        <v>8</v>
      </c>
      <c r="BE110" s="42">
        <f t="shared" si="38"/>
        <v>1.5781250000000001E-3</v>
      </c>
      <c r="BF110" s="41">
        <f t="shared" si="57"/>
        <v>2.422062350119904E-3</v>
      </c>
      <c r="BG110" s="42">
        <f t="shared" si="58"/>
        <v>6.947050059952039E-4</v>
      </c>
      <c r="BH110" s="42">
        <f t="shared" si="59"/>
        <v>8.834199940047961E-4</v>
      </c>
      <c r="BI110" s="37">
        <v>9</v>
      </c>
      <c r="BJ110" s="42">
        <f>SUM(AK110/640)</f>
        <v>0.64998437500000006</v>
      </c>
      <c r="BK110" s="41">
        <f>SUM(BJ110/BC110)</f>
        <v>0.99757793764988012</v>
      </c>
      <c r="BL110" s="42">
        <f>SUM(BJ110*W110)</f>
        <v>0.28612904499400482</v>
      </c>
      <c r="BM110" s="42">
        <f>SUM(BJ110*X110)</f>
        <v>0.36385533000599518</v>
      </c>
      <c r="BO110" s="42"/>
      <c r="BP110" s="41"/>
      <c r="BQ110" s="42"/>
      <c r="BR110" s="42"/>
      <c r="BT110" s="42"/>
      <c r="BU110" s="40"/>
      <c r="BV110" s="42"/>
      <c r="BW110" s="42"/>
      <c r="BY110" s="37" t="s">
        <v>204</v>
      </c>
      <c r="BZ110" s="37">
        <f t="shared" si="49"/>
        <v>41</v>
      </c>
      <c r="CB110" s="42">
        <f t="shared" si="60"/>
        <v>0.28682375000000004</v>
      </c>
      <c r="CC110" s="42">
        <v>0.19500000000000001</v>
      </c>
      <c r="CD110" s="42">
        <f t="shared" si="39"/>
        <v>-9.1823750000000037E-2</v>
      </c>
      <c r="CE110" s="40">
        <f t="shared" si="40"/>
        <v>-0.32013998143459188</v>
      </c>
      <c r="CF110" s="42">
        <f t="shared" si="41"/>
        <v>0.36473875</v>
      </c>
      <c r="CG110" s="42">
        <v>0.45700000000000002</v>
      </c>
      <c r="CH110" s="42">
        <f t="shared" si="42"/>
        <v>9.2261250000000017E-2</v>
      </c>
      <c r="CI110" s="40">
        <f t="shared" si="43"/>
        <v>0.25295159891840396</v>
      </c>
    </row>
    <row r="111" spans="1:87" x14ac:dyDescent="0.2">
      <c r="A111" s="37" t="s">
        <v>204</v>
      </c>
      <c r="B111" s="37">
        <v>42</v>
      </c>
      <c r="D111" s="39">
        <v>0</v>
      </c>
      <c r="E111" s="39">
        <v>2.85</v>
      </c>
      <c r="F111" s="39">
        <v>0</v>
      </c>
      <c r="G111" s="39">
        <v>100.44</v>
      </c>
      <c r="H111" s="39">
        <v>0</v>
      </c>
      <c r="I111" s="39">
        <v>0</v>
      </c>
      <c r="J111" s="39">
        <v>0.71</v>
      </c>
      <c r="K111" s="39">
        <v>0</v>
      </c>
      <c r="L111" s="39">
        <v>0</v>
      </c>
      <c r="M111" s="39">
        <v>0</v>
      </c>
      <c r="N111" s="39">
        <v>0</v>
      </c>
      <c r="O111" s="39">
        <f t="shared" si="35"/>
        <v>103.99999999999999</v>
      </c>
      <c r="Q111" s="37" t="s">
        <v>204</v>
      </c>
      <c r="R111" s="37">
        <v>42</v>
      </c>
      <c r="T111" s="39">
        <v>40.921999999999997</v>
      </c>
      <c r="U111" s="39">
        <v>63.078000000000003</v>
      </c>
      <c r="V111" s="39">
        <v>0</v>
      </c>
      <c r="W111" s="40">
        <f t="shared" si="50"/>
        <v>0.39348076923076925</v>
      </c>
      <c r="X111" s="40">
        <f t="shared" si="51"/>
        <v>0.60651923076923087</v>
      </c>
      <c r="Y111" s="40">
        <f t="shared" si="52"/>
        <v>0</v>
      </c>
      <c r="AA111" s="37" t="s">
        <v>204</v>
      </c>
      <c r="AB111" s="37">
        <f t="shared" si="47"/>
        <v>42</v>
      </c>
      <c r="AD111" s="39">
        <f t="shared" si="53"/>
        <v>103.99999999999999</v>
      </c>
      <c r="AE111" s="37">
        <v>8</v>
      </c>
      <c r="AF111" s="39">
        <v>104</v>
      </c>
      <c r="AG111" s="41">
        <f t="shared" si="54"/>
        <v>1.0000000000000002</v>
      </c>
      <c r="AH111" s="39">
        <f t="shared" si="55"/>
        <v>40.922000000000004</v>
      </c>
      <c r="AI111" s="39">
        <f t="shared" si="56"/>
        <v>63.07800000000001</v>
      </c>
      <c r="AK111" s="39"/>
      <c r="AL111" s="41"/>
      <c r="AM111" s="39" t="s">
        <v>421</v>
      </c>
      <c r="AN111" s="39" t="s">
        <v>421</v>
      </c>
      <c r="AP111" s="39"/>
      <c r="AQ111" s="41"/>
      <c r="AR111" s="39"/>
      <c r="AS111" s="39"/>
      <c r="AU111" s="39"/>
      <c r="AV111" s="40"/>
      <c r="AW111" s="39"/>
      <c r="AX111" s="39"/>
      <c r="AZ111" s="37" t="s">
        <v>204</v>
      </c>
      <c r="BA111" s="37">
        <f t="shared" si="48"/>
        <v>42</v>
      </c>
      <c r="BC111" s="42">
        <f t="shared" si="37"/>
        <v>0.16249999999999998</v>
      </c>
      <c r="BD111" s="37">
        <v>8</v>
      </c>
      <c r="BE111" s="42">
        <f t="shared" si="38"/>
        <v>0.16250000000000001</v>
      </c>
      <c r="BF111" s="41">
        <f t="shared" si="57"/>
        <v>1.0000000000000002</v>
      </c>
      <c r="BG111" s="42">
        <f t="shared" si="58"/>
        <v>6.3940625000000001E-2</v>
      </c>
      <c r="BH111" s="42">
        <f t="shared" si="59"/>
        <v>9.8559375000000018E-2</v>
      </c>
      <c r="BJ111" s="42"/>
      <c r="BK111" s="41"/>
      <c r="BL111" s="42"/>
      <c r="BM111" s="42"/>
      <c r="BO111" s="42"/>
      <c r="BP111" s="41"/>
      <c r="BQ111" s="42"/>
      <c r="BR111" s="42"/>
      <c r="BT111" s="42"/>
      <c r="BU111" s="40"/>
      <c r="BV111" s="42"/>
      <c r="BW111" s="42"/>
      <c r="BY111" s="37" t="s">
        <v>204</v>
      </c>
      <c r="BZ111" s="37">
        <f t="shared" si="49"/>
        <v>42</v>
      </c>
      <c r="CB111" s="42">
        <f t="shared" si="60"/>
        <v>6.3940625000000001E-2</v>
      </c>
      <c r="CC111" s="42">
        <v>4.8000000000000001E-2</v>
      </c>
      <c r="CD111" s="42">
        <f t="shared" si="39"/>
        <v>-1.5940625E-2</v>
      </c>
      <c r="CE111" s="40">
        <f t="shared" si="40"/>
        <v>-0.24930355310102145</v>
      </c>
      <c r="CF111" s="42">
        <f t="shared" si="41"/>
        <v>9.8559375000000018E-2</v>
      </c>
      <c r="CG111" s="42">
        <v>4.8000000000000001E-2</v>
      </c>
      <c r="CH111" s="42">
        <f t="shared" si="42"/>
        <v>-5.0559375000000017E-2</v>
      </c>
      <c r="CI111" s="40">
        <f t="shared" si="43"/>
        <v>-0.51298392466470089</v>
      </c>
    </row>
    <row r="112" spans="1:87" x14ac:dyDescent="0.2">
      <c r="A112" s="37" t="s">
        <v>204</v>
      </c>
      <c r="B112" s="37">
        <v>43</v>
      </c>
      <c r="D112" s="39">
        <v>0</v>
      </c>
      <c r="E112" s="39">
        <v>0</v>
      </c>
      <c r="F112" s="39">
        <v>1.35</v>
      </c>
      <c r="G112" s="39">
        <v>188.17</v>
      </c>
      <c r="H112" s="39">
        <v>0</v>
      </c>
      <c r="I112" s="39">
        <v>0</v>
      </c>
      <c r="J112" s="39">
        <v>32.479999999999997</v>
      </c>
      <c r="K112" s="39">
        <v>0</v>
      </c>
      <c r="L112" s="39">
        <v>0</v>
      </c>
      <c r="M112" s="39">
        <v>0</v>
      </c>
      <c r="N112" s="39">
        <v>0</v>
      </c>
      <c r="O112" s="39">
        <f t="shared" si="35"/>
        <v>221.99999999999997</v>
      </c>
      <c r="Q112" s="37" t="s">
        <v>204</v>
      </c>
      <c r="R112" s="37">
        <v>43</v>
      </c>
      <c r="T112" s="39">
        <v>103.63200000000001</v>
      </c>
      <c r="U112" s="39">
        <v>118.36799999999999</v>
      </c>
      <c r="V112" s="39">
        <v>0</v>
      </c>
      <c r="W112" s="40">
        <f t="shared" si="50"/>
        <v>0.46681081081081088</v>
      </c>
      <c r="X112" s="40">
        <f t="shared" si="51"/>
        <v>0.53318918918918923</v>
      </c>
      <c r="Y112" s="40">
        <f t="shared" si="52"/>
        <v>0</v>
      </c>
      <c r="AA112" s="37" t="s">
        <v>204</v>
      </c>
      <c r="AB112" s="37">
        <f t="shared" si="47"/>
        <v>43</v>
      </c>
      <c r="AD112" s="39">
        <f t="shared" si="53"/>
        <v>221.99999999999997</v>
      </c>
      <c r="AE112" s="37">
        <v>8</v>
      </c>
      <c r="AF112" s="39">
        <v>183.06</v>
      </c>
      <c r="AG112" s="41">
        <f t="shared" si="54"/>
        <v>0.82459459459459472</v>
      </c>
      <c r="AH112" s="39">
        <f t="shared" si="55"/>
        <v>85.454387027027039</v>
      </c>
      <c r="AI112" s="39">
        <f t="shared" si="56"/>
        <v>97.605612972972978</v>
      </c>
      <c r="AJ112" s="37">
        <v>9</v>
      </c>
      <c r="AK112" s="39">
        <v>38.94</v>
      </c>
      <c r="AL112" s="41">
        <f>SUM(AK112/AD112)</f>
        <v>0.17540540540540542</v>
      </c>
      <c r="AM112" s="39">
        <f>SUM(AK112*W112)</f>
        <v>18.177612972972973</v>
      </c>
      <c r="AN112" s="39">
        <f>SUM(AK112*X112)</f>
        <v>20.762387027027028</v>
      </c>
      <c r="AP112" s="39"/>
      <c r="AQ112" s="41"/>
      <c r="AR112" s="39"/>
      <c r="AS112" s="39"/>
      <c r="AU112" s="39"/>
      <c r="AV112" s="40"/>
      <c r="AW112" s="39"/>
      <c r="AX112" s="39"/>
      <c r="AZ112" s="37" t="s">
        <v>204</v>
      </c>
      <c r="BA112" s="37">
        <f t="shared" si="48"/>
        <v>43</v>
      </c>
      <c r="BC112" s="42">
        <f t="shared" si="37"/>
        <v>0.34687499999999993</v>
      </c>
      <c r="BD112" s="37">
        <v>8</v>
      </c>
      <c r="BE112" s="42">
        <f t="shared" si="38"/>
        <v>0.28603125000000001</v>
      </c>
      <c r="BF112" s="41">
        <f t="shared" si="57"/>
        <v>0.82459459459459483</v>
      </c>
      <c r="BG112" s="42">
        <f t="shared" si="58"/>
        <v>0.13352247972972975</v>
      </c>
      <c r="BH112" s="42">
        <f t="shared" si="59"/>
        <v>0.15250877027027029</v>
      </c>
      <c r="BI112" s="37">
        <v>9</v>
      </c>
      <c r="BJ112" s="42">
        <f>SUM(AK112/640)</f>
        <v>6.0843749999999995E-2</v>
      </c>
      <c r="BK112" s="41">
        <f>SUM(BJ112/BC112)</f>
        <v>0.17540540540540542</v>
      </c>
      <c r="BL112" s="42">
        <f>SUM(BJ112*W112)</f>
        <v>2.8402520270270272E-2</v>
      </c>
      <c r="BM112" s="42">
        <f>SUM(BJ112*X112)</f>
        <v>3.244122972972973E-2</v>
      </c>
      <c r="BO112" s="42"/>
      <c r="BP112" s="41"/>
      <c r="BQ112" s="42"/>
      <c r="BR112" s="42"/>
      <c r="BT112" s="42"/>
      <c r="BU112" s="40"/>
      <c r="BV112" s="42"/>
      <c r="BW112" s="42"/>
      <c r="BY112" s="37" t="s">
        <v>204</v>
      </c>
      <c r="BZ112" s="37">
        <f t="shared" si="49"/>
        <v>43</v>
      </c>
      <c r="CB112" s="42">
        <f t="shared" si="60"/>
        <v>0.16192500000000001</v>
      </c>
      <c r="CC112" s="42">
        <v>0.13700000000000001</v>
      </c>
      <c r="CD112" s="42">
        <f t="shared" si="39"/>
        <v>-2.4925000000000003E-2</v>
      </c>
      <c r="CE112" s="40">
        <f t="shared" si="40"/>
        <v>-0.15392928825073338</v>
      </c>
      <c r="CF112" s="42">
        <f t="shared" si="41"/>
        <v>0.18495000000000003</v>
      </c>
      <c r="CG112" s="42">
        <v>0.21</v>
      </c>
      <c r="CH112" s="42">
        <f t="shared" si="42"/>
        <v>2.5049999999999961E-2</v>
      </c>
      <c r="CI112" s="40">
        <f t="shared" si="43"/>
        <v>0.13544201135441988</v>
      </c>
    </row>
    <row r="113" spans="1:87" x14ac:dyDescent="0.2">
      <c r="A113" s="37" t="s">
        <v>204</v>
      </c>
      <c r="B113" s="37">
        <v>44</v>
      </c>
      <c r="D113" s="39">
        <v>0</v>
      </c>
      <c r="E113" s="39">
        <v>0</v>
      </c>
      <c r="F113" s="39">
        <v>7.81</v>
      </c>
      <c r="G113" s="39">
        <v>199.19</v>
      </c>
      <c r="H113" s="39">
        <v>0</v>
      </c>
      <c r="I113" s="39">
        <v>0</v>
      </c>
      <c r="J113" s="39">
        <v>0</v>
      </c>
      <c r="K113" s="39">
        <v>0</v>
      </c>
      <c r="L113" s="39">
        <v>0</v>
      </c>
      <c r="M113" s="39">
        <v>0</v>
      </c>
      <c r="N113" s="39">
        <v>0</v>
      </c>
      <c r="O113" s="39">
        <f t="shared" si="35"/>
        <v>207</v>
      </c>
      <c r="Q113" s="37" t="s">
        <v>204</v>
      </c>
      <c r="R113" s="37">
        <v>44</v>
      </c>
      <c r="T113" s="39">
        <v>73.249600000000001</v>
      </c>
      <c r="U113" s="39">
        <v>106.7504</v>
      </c>
      <c r="V113" s="39">
        <v>0</v>
      </c>
      <c r="W113" s="40">
        <f t="shared" si="50"/>
        <v>0.35386280193236713</v>
      </c>
      <c r="X113" s="40">
        <f t="shared" si="51"/>
        <v>0.51570241545893725</v>
      </c>
      <c r="Y113" s="40">
        <f t="shared" si="52"/>
        <v>0</v>
      </c>
      <c r="AA113" s="37" t="s">
        <v>204</v>
      </c>
      <c r="AB113" s="37">
        <f t="shared" si="47"/>
        <v>44</v>
      </c>
      <c r="AD113" s="39">
        <f t="shared" si="53"/>
        <v>207</v>
      </c>
      <c r="AE113" s="37">
        <v>8</v>
      </c>
      <c r="AF113" s="39">
        <v>122.08</v>
      </c>
      <c r="AG113" s="41">
        <f t="shared" si="54"/>
        <v>0.58975845410628014</v>
      </c>
      <c r="AH113" s="39">
        <f t="shared" si="55"/>
        <v>43.199570859903382</v>
      </c>
      <c r="AI113" s="39">
        <f t="shared" si="56"/>
        <v>62.956950879227058</v>
      </c>
      <c r="AJ113" s="37">
        <v>9</v>
      </c>
      <c r="AK113" s="39">
        <v>84.92</v>
      </c>
      <c r="AL113" s="41">
        <f>SUM(AK113/AD113)</f>
        <v>0.41024154589371981</v>
      </c>
      <c r="AM113" s="39">
        <f>SUM(AK113*W113)</f>
        <v>30.050029140096619</v>
      </c>
      <c r="AN113" s="39">
        <f>SUM(AK113*X113)</f>
        <v>43.793449120772955</v>
      </c>
      <c r="AP113" s="39"/>
      <c r="AQ113" s="41"/>
      <c r="AR113" s="39"/>
      <c r="AS113" s="39"/>
      <c r="AU113" s="39"/>
      <c r="AV113" s="40"/>
      <c r="AW113" s="39"/>
      <c r="AX113" s="39"/>
      <c r="AZ113" s="37" t="s">
        <v>204</v>
      </c>
      <c r="BA113" s="37">
        <f t="shared" si="48"/>
        <v>44</v>
      </c>
      <c r="BC113" s="42">
        <f t="shared" si="37"/>
        <v>0.32343749999999999</v>
      </c>
      <c r="BD113" s="37">
        <v>8</v>
      </c>
      <c r="BE113" s="42">
        <f t="shared" si="38"/>
        <v>0.19075</v>
      </c>
      <c r="BF113" s="41">
        <f t="shared" si="57"/>
        <v>0.58975845410628025</v>
      </c>
      <c r="BG113" s="42">
        <f t="shared" si="58"/>
        <v>6.7499329468599031E-2</v>
      </c>
      <c r="BH113" s="42">
        <f t="shared" si="59"/>
        <v>9.8370235748792278E-2</v>
      </c>
      <c r="BI113" s="37">
        <v>9</v>
      </c>
      <c r="BJ113" s="42">
        <f>SUM(AK113/640)</f>
        <v>0.13268750000000001</v>
      </c>
      <c r="BK113" s="41">
        <f>SUM(BJ113/BC113)</f>
        <v>0.41024154589371986</v>
      </c>
      <c r="BL113" s="42">
        <f>SUM(BJ113*W113)</f>
        <v>4.6953170531400967E-2</v>
      </c>
      <c r="BM113" s="42">
        <f>SUM(BJ113*X113)</f>
        <v>6.8427264251207737E-2</v>
      </c>
      <c r="BO113" s="42"/>
      <c r="BP113" s="41"/>
      <c r="BQ113" s="42"/>
      <c r="BR113" s="42"/>
      <c r="BT113" s="42"/>
      <c r="BU113" s="40"/>
      <c r="BV113" s="42"/>
      <c r="BW113" s="42"/>
      <c r="BY113" s="37" t="s">
        <v>204</v>
      </c>
      <c r="BZ113" s="37">
        <f t="shared" si="49"/>
        <v>44</v>
      </c>
      <c r="CB113" s="42">
        <f t="shared" si="60"/>
        <v>0.1144525</v>
      </c>
      <c r="CC113" s="42">
        <v>0.17699999999999999</v>
      </c>
      <c r="CD113" s="42">
        <f t="shared" si="39"/>
        <v>6.2547499999999992E-2</v>
      </c>
      <c r="CE113" s="40">
        <f t="shared" si="40"/>
        <v>0.54649308665166763</v>
      </c>
      <c r="CF113" s="42">
        <f t="shared" si="41"/>
        <v>0.16679750000000002</v>
      </c>
      <c r="CG113" s="42">
        <v>0.16800000000000001</v>
      </c>
      <c r="CH113" s="42">
        <f t="shared" si="42"/>
        <v>1.2024999999999952E-3</v>
      </c>
      <c r="CI113" s="40">
        <f t="shared" si="43"/>
        <v>7.2093406675759241E-3</v>
      </c>
    </row>
    <row r="114" spans="1:87" x14ac:dyDescent="0.2">
      <c r="A114" s="37" t="s">
        <v>204</v>
      </c>
      <c r="B114" s="37">
        <v>45</v>
      </c>
      <c r="D114" s="39">
        <v>0</v>
      </c>
      <c r="E114" s="39">
        <v>0</v>
      </c>
      <c r="F114" s="39">
        <v>41.93</v>
      </c>
      <c r="G114" s="39">
        <v>53.07</v>
      </c>
      <c r="H114" s="39">
        <v>0</v>
      </c>
      <c r="I114" s="39">
        <v>0</v>
      </c>
      <c r="J114" s="39">
        <v>0</v>
      </c>
      <c r="K114" s="39">
        <v>0</v>
      </c>
      <c r="L114" s="39">
        <v>0</v>
      </c>
      <c r="M114" s="39">
        <v>0</v>
      </c>
      <c r="N114" s="39">
        <v>0</v>
      </c>
      <c r="O114" s="39">
        <f t="shared" si="35"/>
        <v>95</v>
      </c>
      <c r="Q114" s="37" t="s">
        <v>204</v>
      </c>
      <c r="R114" s="37">
        <v>45</v>
      </c>
      <c r="T114" s="39">
        <v>44.708799999999997</v>
      </c>
      <c r="U114" s="39">
        <v>50.291200000000003</v>
      </c>
      <c r="V114" s="39">
        <v>0</v>
      </c>
      <c r="W114" s="40">
        <f t="shared" si="50"/>
        <v>0.47061894736842103</v>
      </c>
      <c r="X114" s="40">
        <f t="shared" si="51"/>
        <v>0.52938105263157897</v>
      </c>
      <c r="Y114" s="40">
        <f t="shared" si="52"/>
        <v>0</v>
      </c>
      <c r="AA114" s="37" t="s">
        <v>204</v>
      </c>
      <c r="AB114" s="37">
        <f t="shared" si="47"/>
        <v>45</v>
      </c>
      <c r="AD114" s="39">
        <f t="shared" si="53"/>
        <v>95</v>
      </c>
      <c r="AE114" s="37">
        <v>9</v>
      </c>
      <c r="AF114" s="39">
        <v>95</v>
      </c>
      <c r="AG114" s="41">
        <f t="shared" si="54"/>
        <v>1</v>
      </c>
      <c r="AH114" s="39">
        <f t="shared" si="55"/>
        <v>44.708799999999997</v>
      </c>
      <c r="AI114" s="39">
        <f t="shared" si="56"/>
        <v>50.291200000000003</v>
      </c>
      <c r="AK114" s="39"/>
      <c r="AL114" s="41"/>
      <c r="AM114" s="39" t="s">
        <v>421</v>
      </c>
      <c r="AN114" s="39" t="s">
        <v>421</v>
      </c>
      <c r="AP114" s="39"/>
      <c r="AQ114" s="41"/>
      <c r="AR114" s="39"/>
      <c r="AS114" s="39"/>
      <c r="AU114" s="39"/>
      <c r="AV114" s="40"/>
      <c r="AW114" s="39"/>
      <c r="AX114" s="39"/>
      <c r="AZ114" s="37" t="s">
        <v>204</v>
      </c>
      <c r="BA114" s="37">
        <f t="shared" si="48"/>
        <v>45</v>
      </c>
      <c r="BC114" s="42">
        <f t="shared" si="37"/>
        <v>0.1484375</v>
      </c>
      <c r="BD114" s="37">
        <v>9</v>
      </c>
      <c r="BE114" s="42">
        <f t="shared" si="38"/>
        <v>0.1484375</v>
      </c>
      <c r="BF114" s="41">
        <f t="shared" si="57"/>
        <v>1</v>
      </c>
      <c r="BG114" s="42">
        <f t="shared" si="58"/>
        <v>6.9857499999999989E-2</v>
      </c>
      <c r="BH114" s="42">
        <f t="shared" si="59"/>
        <v>7.8580000000000011E-2</v>
      </c>
      <c r="BJ114" s="42"/>
      <c r="BK114" s="41"/>
      <c r="BL114" s="42"/>
      <c r="BM114" s="42"/>
      <c r="BN114" s="38" t="s">
        <v>421</v>
      </c>
      <c r="BO114" s="42"/>
      <c r="BP114" s="41"/>
      <c r="BQ114" s="42"/>
      <c r="BR114" s="42"/>
      <c r="BT114" s="42"/>
      <c r="BU114" s="40"/>
      <c r="BV114" s="42"/>
      <c r="BW114" s="42"/>
      <c r="BY114" s="37" t="s">
        <v>204</v>
      </c>
      <c r="BZ114" s="37">
        <f t="shared" si="49"/>
        <v>45</v>
      </c>
      <c r="CB114" s="42">
        <f t="shared" si="60"/>
        <v>6.9857499999999989E-2</v>
      </c>
      <c r="CC114" s="42">
        <v>7.9000000000000001E-2</v>
      </c>
      <c r="CD114" s="42">
        <f t="shared" si="39"/>
        <v>9.1425000000000117E-3</v>
      </c>
      <c r="CE114" s="40">
        <f t="shared" si="40"/>
        <v>0.13087356404108383</v>
      </c>
      <c r="CF114" s="42">
        <f t="shared" si="41"/>
        <v>7.8580000000000011E-2</v>
      </c>
      <c r="CG114" s="42">
        <v>6.9000000000000006E-2</v>
      </c>
      <c r="CH114" s="42">
        <f t="shared" si="42"/>
        <v>-9.5800000000000052E-3</v>
      </c>
      <c r="CI114" s="40">
        <f t="shared" si="43"/>
        <v>-0.12191397302112501</v>
      </c>
    </row>
    <row r="115" spans="1:87" x14ac:dyDescent="0.2">
      <c r="A115" s="37" t="s">
        <v>204</v>
      </c>
      <c r="B115" s="37">
        <v>46</v>
      </c>
      <c r="D115" s="39">
        <v>0</v>
      </c>
      <c r="E115" s="39">
        <v>0</v>
      </c>
      <c r="F115" s="39">
        <v>184.86</v>
      </c>
      <c r="G115" s="39">
        <v>0</v>
      </c>
      <c r="H115" s="39">
        <v>0</v>
      </c>
      <c r="I115" s="39">
        <v>0</v>
      </c>
      <c r="J115" s="39">
        <v>0</v>
      </c>
      <c r="K115" s="39">
        <v>33.14</v>
      </c>
      <c r="L115" s="39">
        <v>0</v>
      </c>
      <c r="M115" s="39">
        <v>0</v>
      </c>
      <c r="N115" s="39">
        <v>0</v>
      </c>
      <c r="O115" s="39">
        <f t="shared" si="35"/>
        <v>218</v>
      </c>
      <c r="Q115" s="37" t="s">
        <v>204</v>
      </c>
      <c r="R115" s="37">
        <v>46</v>
      </c>
      <c r="T115" s="39">
        <v>127.3824</v>
      </c>
      <c r="U115" s="39">
        <v>90.617599999999996</v>
      </c>
      <c r="V115" s="39">
        <v>0</v>
      </c>
      <c r="W115" s="40">
        <f t="shared" si="50"/>
        <v>0.58432293577981653</v>
      </c>
      <c r="X115" s="40">
        <f t="shared" si="51"/>
        <v>0.41567706422018347</v>
      </c>
      <c r="Y115" s="40">
        <f t="shared" si="52"/>
        <v>0</v>
      </c>
      <c r="AA115" s="37" t="s">
        <v>204</v>
      </c>
      <c r="AB115" s="37">
        <f t="shared" si="47"/>
        <v>46</v>
      </c>
      <c r="AD115" s="39">
        <f t="shared" si="53"/>
        <v>218</v>
      </c>
      <c r="AE115" s="37">
        <v>8</v>
      </c>
      <c r="AF115" s="39">
        <v>218</v>
      </c>
      <c r="AG115" s="41">
        <f t="shared" si="54"/>
        <v>1</v>
      </c>
      <c r="AH115" s="39">
        <f t="shared" si="55"/>
        <v>127.3824</v>
      </c>
      <c r="AI115" s="39">
        <f t="shared" si="56"/>
        <v>90.617599999999996</v>
      </c>
      <c r="AK115" s="39"/>
      <c r="AL115" s="41"/>
      <c r="AM115" s="39"/>
      <c r="AN115" s="39"/>
      <c r="AP115" s="39"/>
      <c r="AQ115" s="41"/>
      <c r="AR115" s="39"/>
      <c r="AS115" s="39"/>
      <c r="AU115" s="39"/>
      <c r="AV115" s="40"/>
      <c r="AW115" s="39"/>
      <c r="AX115" s="39"/>
      <c r="AZ115" s="37" t="s">
        <v>204</v>
      </c>
      <c r="BA115" s="37">
        <f t="shared" si="48"/>
        <v>46</v>
      </c>
      <c r="BC115" s="42">
        <f t="shared" si="37"/>
        <v>0.34062500000000001</v>
      </c>
      <c r="BD115" s="37">
        <v>8</v>
      </c>
      <c r="BE115" s="42">
        <f t="shared" si="38"/>
        <v>0.34062500000000001</v>
      </c>
      <c r="BF115" s="41">
        <f t="shared" si="57"/>
        <v>1</v>
      </c>
      <c r="BG115" s="42">
        <f t="shared" si="58"/>
        <v>0.19903500000000002</v>
      </c>
      <c r="BH115" s="42">
        <f t="shared" si="59"/>
        <v>0.14158999999999999</v>
      </c>
      <c r="BJ115" s="42"/>
      <c r="BK115" s="41"/>
      <c r="BL115" s="42"/>
      <c r="BM115" s="42"/>
      <c r="BO115" s="42"/>
      <c r="BP115" s="41"/>
      <c r="BQ115" s="42"/>
      <c r="BR115" s="42"/>
      <c r="BT115" s="42"/>
      <c r="BU115" s="40"/>
      <c r="BV115" s="42"/>
      <c r="BW115" s="42"/>
      <c r="BY115" s="37" t="s">
        <v>204</v>
      </c>
      <c r="BZ115" s="37">
        <f t="shared" si="49"/>
        <v>46</v>
      </c>
      <c r="CB115" s="42">
        <f t="shared" si="60"/>
        <v>0.19903500000000002</v>
      </c>
      <c r="CC115" s="42">
        <v>0.17</v>
      </c>
      <c r="CD115" s="42">
        <f t="shared" si="39"/>
        <v>-2.9035000000000005E-2</v>
      </c>
      <c r="CE115" s="40">
        <f t="shared" si="40"/>
        <v>-0.14587886552616375</v>
      </c>
      <c r="CF115" s="42">
        <f t="shared" si="41"/>
        <v>0.14158999999999999</v>
      </c>
      <c r="CG115" s="42">
        <v>0.17</v>
      </c>
      <c r="CH115" s="42">
        <f t="shared" si="42"/>
        <v>2.8410000000000019E-2</v>
      </c>
      <c r="CI115" s="40">
        <f t="shared" si="43"/>
        <v>0.20064976340137031</v>
      </c>
    </row>
    <row r="116" spans="1:87" x14ac:dyDescent="0.2">
      <c r="A116" s="37" t="s">
        <v>204</v>
      </c>
      <c r="B116" s="37">
        <v>47</v>
      </c>
      <c r="D116" s="39">
        <v>0</v>
      </c>
      <c r="E116" s="39">
        <v>0</v>
      </c>
      <c r="F116" s="39">
        <v>17.75</v>
      </c>
      <c r="G116" s="39">
        <v>17.850000000000001</v>
      </c>
      <c r="H116" s="39">
        <v>0</v>
      </c>
      <c r="I116" s="39">
        <v>0</v>
      </c>
      <c r="J116" s="39">
        <v>0.4</v>
      </c>
      <c r="K116" s="39">
        <v>0</v>
      </c>
      <c r="L116" s="39">
        <v>0</v>
      </c>
      <c r="M116" s="39">
        <v>0</v>
      </c>
      <c r="N116" s="39">
        <v>0</v>
      </c>
      <c r="O116" s="39">
        <f t="shared" si="35"/>
        <v>36</v>
      </c>
      <c r="Q116" s="37" t="s">
        <v>204</v>
      </c>
      <c r="R116" s="37">
        <v>47</v>
      </c>
      <c r="T116" s="39">
        <v>17.420000000000002</v>
      </c>
      <c r="U116" s="39">
        <v>18.579999999999998</v>
      </c>
      <c r="V116" s="39">
        <v>0</v>
      </c>
      <c r="W116" s="40">
        <f t="shared" si="50"/>
        <v>0.48388888888888892</v>
      </c>
      <c r="X116" s="40">
        <f t="shared" si="51"/>
        <v>0.51611111111111108</v>
      </c>
      <c r="Y116" s="40">
        <f t="shared" si="52"/>
        <v>0</v>
      </c>
      <c r="AA116" s="37" t="s">
        <v>204</v>
      </c>
      <c r="AB116" s="37">
        <v>47</v>
      </c>
      <c r="AD116" s="39">
        <f t="shared" si="53"/>
        <v>36</v>
      </c>
      <c r="AE116" s="37">
        <v>8</v>
      </c>
      <c r="AF116" s="39">
        <v>26</v>
      </c>
      <c r="AG116" s="41">
        <f t="shared" si="54"/>
        <v>0.72222222222222221</v>
      </c>
      <c r="AH116" s="39">
        <f t="shared" si="55"/>
        <v>12.581111111111111</v>
      </c>
      <c r="AI116" s="39">
        <f t="shared" si="56"/>
        <v>13.418888888888889</v>
      </c>
      <c r="AM116" s="39"/>
      <c r="AN116" s="39"/>
      <c r="AR116" s="39"/>
      <c r="AS116" s="39"/>
      <c r="AW116" s="39"/>
      <c r="AX116" s="39"/>
      <c r="AZ116" s="37" t="s">
        <v>204</v>
      </c>
      <c r="BA116" s="37">
        <v>47</v>
      </c>
      <c r="BC116" s="42">
        <f t="shared" si="37"/>
        <v>5.6250000000000001E-2</v>
      </c>
      <c r="BD116" s="37">
        <v>8</v>
      </c>
      <c r="BE116" s="42">
        <f t="shared" si="38"/>
        <v>4.0625000000000001E-2</v>
      </c>
      <c r="BF116" s="41">
        <f t="shared" si="57"/>
        <v>0.72222222222222221</v>
      </c>
      <c r="BG116" s="42">
        <f t="shared" si="58"/>
        <v>1.9657986111111112E-2</v>
      </c>
      <c r="BH116" s="42">
        <f t="shared" si="59"/>
        <v>2.0967013888888889E-2</v>
      </c>
      <c r="BJ116" s="42"/>
      <c r="BK116" s="41"/>
      <c r="BL116" s="42"/>
      <c r="BM116" s="42"/>
      <c r="BO116" s="42"/>
      <c r="BP116" s="41"/>
      <c r="BQ116" s="42"/>
      <c r="BR116" s="42"/>
      <c r="BT116" s="42"/>
      <c r="BU116" s="40"/>
      <c r="BV116" s="42"/>
      <c r="BW116" s="42"/>
      <c r="BY116" s="37" t="s">
        <v>204</v>
      </c>
      <c r="BZ116" s="37">
        <v>47</v>
      </c>
      <c r="CB116" s="42">
        <f t="shared" si="60"/>
        <v>1.9657986111111112E-2</v>
      </c>
      <c r="CC116" s="42">
        <v>0.02</v>
      </c>
      <c r="CD116" s="42">
        <f t="shared" si="39"/>
        <v>3.4201388888888823E-4</v>
      </c>
      <c r="CE116" s="40">
        <f t="shared" si="40"/>
        <v>1.7398216020489236E-2</v>
      </c>
      <c r="CF116" s="42">
        <f t="shared" si="41"/>
        <v>2.0967013888888889E-2</v>
      </c>
      <c r="CG116" s="42">
        <v>2.1000000000000001E-2</v>
      </c>
      <c r="CH116" s="42">
        <f t="shared" si="42"/>
        <v>3.2986111111112104E-5</v>
      </c>
      <c r="CI116" s="40">
        <f t="shared" si="43"/>
        <v>1.5732383870166906E-3</v>
      </c>
    </row>
    <row r="117" spans="1:87" x14ac:dyDescent="0.2">
      <c r="A117" s="37" t="s">
        <v>204</v>
      </c>
      <c r="B117" s="37">
        <v>48</v>
      </c>
      <c r="D117" s="39">
        <v>0</v>
      </c>
      <c r="E117" s="39">
        <v>0</v>
      </c>
      <c r="F117" s="39">
        <v>0</v>
      </c>
      <c r="G117" s="39">
        <v>0</v>
      </c>
      <c r="H117" s="39">
        <v>0</v>
      </c>
      <c r="I117" s="39">
        <v>0</v>
      </c>
      <c r="J117" s="39">
        <v>25.33</v>
      </c>
      <c r="K117" s="39">
        <v>16.670000000000002</v>
      </c>
      <c r="L117" s="39">
        <v>0</v>
      </c>
      <c r="M117" s="39">
        <v>0</v>
      </c>
      <c r="N117" s="39">
        <v>0</v>
      </c>
      <c r="O117" s="39">
        <f t="shared" si="35"/>
        <v>42</v>
      </c>
      <c r="Q117" s="37" t="s">
        <v>204</v>
      </c>
      <c r="R117" s="37">
        <v>48</v>
      </c>
      <c r="T117" s="39">
        <v>33.532899999999998</v>
      </c>
      <c r="U117" s="39">
        <v>8.4671000000000003</v>
      </c>
      <c r="V117" s="39">
        <v>0</v>
      </c>
      <c r="W117" s="40">
        <f t="shared" si="50"/>
        <v>0.79840238095238092</v>
      </c>
      <c r="X117" s="40">
        <f t="shared" si="51"/>
        <v>0.20159761904761905</v>
      </c>
      <c r="Y117" s="40">
        <f t="shared" si="52"/>
        <v>0</v>
      </c>
      <c r="AA117" s="37" t="s">
        <v>204</v>
      </c>
      <c r="AB117" s="37">
        <v>48</v>
      </c>
      <c r="AD117" s="39">
        <f t="shared" si="53"/>
        <v>42</v>
      </c>
      <c r="AE117" s="37">
        <v>8</v>
      </c>
      <c r="AF117" s="39">
        <v>42</v>
      </c>
      <c r="AG117" s="41">
        <f t="shared" si="54"/>
        <v>1</v>
      </c>
      <c r="AH117" s="39">
        <f t="shared" si="55"/>
        <v>33.532899999999998</v>
      </c>
      <c r="AI117" s="39">
        <f t="shared" si="56"/>
        <v>8.4671000000000003</v>
      </c>
      <c r="AM117" s="39"/>
      <c r="AN117" s="39"/>
      <c r="AR117" s="39"/>
      <c r="AS117" s="39"/>
      <c r="AW117" s="39"/>
      <c r="AX117" s="39"/>
      <c r="AZ117" s="37" t="s">
        <v>204</v>
      </c>
      <c r="BA117" s="37">
        <v>48</v>
      </c>
      <c r="BC117" s="42">
        <f t="shared" si="37"/>
        <v>6.5625000000000003E-2</v>
      </c>
      <c r="BD117" s="37">
        <v>8</v>
      </c>
      <c r="BE117" s="42">
        <f t="shared" si="38"/>
        <v>6.5625000000000003E-2</v>
      </c>
      <c r="BF117" s="41">
        <f t="shared" si="57"/>
        <v>1</v>
      </c>
      <c r="BG117" s="42">
        <f t="shared" si="58"/>
        <v>5.2395156249999998E-2</v>
      </c>
      <c r="BH117" s="42">
        <f t="shared" si="59"/>
        <v>1.3229843750000001E-2</v>
      </c>
      <c r="BJ117" s="42"/>
      <c r="BK117" s="41"/>
      <c r="BL117" s="42"/>
      <c r="BM117" s="42"/>
      <c r="BO117" s="42"/>
      <c r="BP117" s="41"/>
      <c r="BQ117" s="42"/>
      <c r="BR117" s="42"/>
      <c r="BT117" s="42"/>
      <c r="BU117" s="40"/>
      <c r="BV117" s="42"/>
      <c r="BW117" s="42"/>
      <c r="BY117" s="37" t="s">
        <v>204</v>
      </c>
      <c r="BZ117" s="37">
        <v>48</v>
      </c>
      <c r="CB117" s="42">
        <f t="shared" si="60"/>
        <v>5.2395156249999998E-2</v>
      </c>
      <c r="CC117" s="42">
        <v>2.8000000000000001E-2</v>
      </c>
      <c r="CD117" s="42">
        <f t="shared" si="39"/>
        <v>-2.4395156249999998E-2</v>
      </c>
      <c r="CE117" s="40">
        <f t="shared" si="40"/>
        <v>-0.46559945605658914</v>
      </c>
      <c r="CF117" s="42">
        <f t="shared" si="41"/>
        <v>1.3229843750000001E-2</v>
      </c>
      <c r="CG117" s="42">
        <v>3.7999999999999999E-2</v>
      </c>
      <c r="CH117" s="42">
        <f t="shared" si="42"/>
        <v>2.4770156249999998E-2</v>
      </c>
      <c r="CI117" s="40">
        <f t="shared" si="43"/>
        <v>1.872293937711849</v>
      </c>
    </row>
    <row r="118" spans="1:87" x14ac:dyDescent="0.2">
      <c r="A118" s="37" t="s">
        <v>204</v>
      </c>
      <c r="B118" s="37">
        <v>49</v>
      </c>
      <c r="D118" s="39">
        <v>0</v>
      </c>
      <c r="E118" s="39">
        <v>10.6</v>
      </c>
      <c r="F118" s="39">
        <v>300.60000000000002</v>
      </c>
      <c r="G118" s="39">
        <v>15.41</v>
      </c>
      <c r="H118" s="39">
        <v>0</v>
      </c>
      <c r="I118" s="39">
        <v>0</v>
      </c>
      <c r="J118" s="39">
        <v>62.39</v>
      </c>
      <c r="K118" s="39">
        <v>0</v>
      </c>
      <c r="L118" s="39">
        <v>0</v>
      </c>
      <c r="M118" s="39">
        <v>0</v>
      </c>
      <c r="N118" s="39">
        <v>0</v>
      </c>
      <c r="O118" s="39">
        <f t="shared" si="35"/>
        <v>389.00000000000006</v>
      </c>
      <c r="Q118" s="37" t="s">
        <v>204</v>
      </c>
      <c r="R118" s="37">
        <v>49</v>
      </c>
      <c r="T118" s="39">
        <v>228.0615</v>
      </c>
      <c r="U118" s="39">
        <v>160.9385</v>
      </c>
      <c r="V118" s="39">
        <v>0</v>
      </c>
      <c r="W118" s="40">
        <f t="shared" si="50"/>
        <v>0.58627634961439579</v>
      </c>
      <c r="X118" s="40">
        <f t="shared" si="51"/>
        <v>0.41372365038560405</v>
      </c>
      <c r="Y118" s="40">
        <f t="shared" si="52"/>
        <v>0</v>
      </c>
      <c r="AA118" s="37" t="s">
        <v>204</v>
      </c>
      <c r="AB118" s="37">
        <v>49</v>
      </c>
      <c r="AD118" s="39">
        <f t="shared" si="53"/>
        <v>389.00000000000006</v>
      </c>
      <c r="AE118" s="37">
        <v>8</v>
      </c>
      <c r="AF118" s="39">
        <v>146.53</v>
      </c>
      <c r="AG118" s="41">
        <f t="shared" si="54"/>
        <v>0.37668380462724932</v>
      </c>
      <c r="AH118" s="39">
        <f t="shared" si="55"/>
        <v>85.907073508997414</v>
      </c>
      <c r="AI118" s="39">
        <f t="shared" si="56"/>
        <v>60.622926491002559</v>
      </c>
      <c r="AJ118" s="37">
        <v>9</v>
      </c>
      <c r="AK118" s="39">
        <v>242.47</v>
      </c>
      <c r="AL118" s="41">
        <f>SUM(AK118/AD118)</f>
        <v>0.62331619537275051</v>
      </c>
      <c r="AM118" s="39">
        <f>SUM(AK118*W118)</f>
        <v>142.15442649100254</v>
      </c>
      <c r="AN118" s="39">
        <f>SUM(AK118*X118)</f>
        <v>100.31557350899742</v>
      </c>
      <c r="AP118" s="39"/>
      <c r="AQ118" s="41"/>
      <c r="AR118" s="39"/>
      <c r="AS118" s="39"/>
      <c r="AU118" s="39"/>
      <c r="AV118" s="40"/>
      <c r="AW118" s="39"/>
      <c r="AX118" s="39"/>
      <c r="AZ118" s="37" t="s">
        <v>204</v>
      </c>
      <c r="BA118" s="37">
        <v>49</v>
      </c>
      <c r="BC118" s="42">
        <f t="shared" si="37"/>
        <v>0.60781250000000009</v>
      </c>
      <c r="BD118" s="37">
        <v>8</v>
      </c>
      <c r="BE118" s="42">
        <f t="shared" si="38"/>
        <v>0.22895312500000001</v>
      </c>
      <c r="BF118" s="41">
        <f t="shared" si="57"/>
        <v>0.37668380462724932</v>
      </c>
      <c r="BG118" s="42">
        <f t="shared" si="58"/>
        <v>0.13422980235780846</v>
      </c>
      <c r="BH118" s="42">
        <f t="shared" si="59"/>
        <v>9.4723322642191507E-2</v>
      </c>
      <c r="BI118" s="37">
        <v>9</v>
      </c>
      <c r="BJ118" s="42">
        <f>SUM(AK118/640)</f>
        <v>0.378859375</v>
      </c>
      <c r="BK118" s="41">
        <f>SUM(BJ118/BC118)</f>
        <v>0.62331619537275051</v>
      </c>
      <c r="BL118" s="42">
        <f>SUM(BJ118*W118)</f>
        <v>0.22211629139219147</v>
      </c>
      <c r="BM118" s="42">
        <f>SUM(BJ118*X118)</f>
        <v>0.15674308360780845</v>
      </c>
      <c r="BO118" s="42"/>
      <c r="BP118" s="41"/>
      <c r="BQ118" s="42"/>
      <c r="BR118" s="42"/>
      <c r="BT118" s="42"/>
      <c r="BU118" s="40"/>
      <c r="BV118" s="42"/>
      <c r="BW118" s="42"/>
      <c r="BY118" s="37" t="s">
        <v>204</v>
      </c>
      <c r="BZ118" s="37">
        <v>49</v>
      </c>
      <c r="CB118" s="42">
        <f t="shared" si="60"/>
        <v>0.35634609374999993</v>
      </c>
      <c r="CC118" s="42">
        <v>0.18</v>
      </c>
      <c r="CD118" s="42">
        <f t="shared" si="39"/>
        <v>-0.17634609374999993</v>
      </c>
      <c r="CE118" s="40">
        <f t="shared" si="40"/>
        <v>-0.49487309344190045</v>
      </c>
      <c r="CF118" s="42">
        <f t="shared" si="41"/>
        <v>0.25146640624999994</v>
      </c>
      <c r="CG118" s="42">
        <v>0.42599999999999999</v>
      </c>
      <c r="CH118" s="42">
        <f t="shared" si="42"/>
        <v>0.17453359375000005</v>
      </c>
      <c r="CI118" s="40">
        <f t="shared" si="43"/>
        <v>0.69406326018945164</v>
      </c>
    </row>
    <row r="119" spans="1:87" x14ac:dyDescent="0.2">
      <c r="A119" s="37" t="s">
        <v>204</v>
      </c>
      <c r="B119" s="37">
        <v>50</v>
      </c>
      <c r="D119" s="39">
        <v>0</v>
      </c>
      <c r="E119" s="39">
        <v>49.75</v>
      </c>
      <c r="F119" s="39">
        <v>102.31</v>
      </c>
      <c r="G119" s="39">
        <v>0</v>
      </c>
      <c r="H119" s="39">
        <v>0</v>
      </c>
      <c r="I119" s="39">
        <v>0</v>
      </c>
      <c r="J119" s="39">
        <v>17.21</v>
      </c>
      <c r="K119" s="39">
        <v>2.73</v>
      </c>
      <c r="L119" s="39">
        <v>0</v>
      </c>
      <c r="M119" s="39">
        <v>0</v>
      </c>
      <c r="N119" s="39">
        <v>0</v>
      </c>
      <c r="O119" s="39">
        <f t="shared" si="35"/>
        <v>172</v>
      </c>
      <c r="Q119" s="37" t="s">
        <v>204</v>
      </c>
      <c r="R119" s="37">
        <v>50</v>
      </c>
      <c r="T119" s="39">
        <v>76.375200000000007</v>
      </c>
      <c r="U119" s="39">
        <v>95.624799999999993</v>
      </c>
      <c r="V119" s="39">
        <v>0</v>
      </c>
      <c r="W119" s="40">
        <f t="shared" si="50"/>
        <v>0.44404186046511634</v>
      </c>
      <c r="X119" s="40">
        <f t="shared" si="51"/>
        <v>0.55595813953488371</v>
      </c>
      <c r="Y119" s="40">
        <f t="shared" si="52"/>
        <v>0</v>
      </c>
      <c r="AA119" s="37" t="s">
        <v>204</v>
      </c>
      <c r="AB119" s="37">
        <f t="shared" ref="AB119:AB125" si="61">AB118+1</f>
        <v>50</v>
      </c>
      <c r="AD119" s="39">
        <f t="shared" si="53"/>
        <v>172</v>
      </c>
      <c r="AE119" s="37">
        <v>8</v>
      </c>
      <c r="AF119" s="39">
        <v>172</v>
      </c>
      <c r="AG119" s="41">
        <f t="shared" si="54"/>
        <v>1</v>
      </c>
      <c r="AH119" s="39">
        <f t="shared" si="55"/>
        <v>76.375200000000007</v>
      </c>
      <c r="AI119" s="39">
        <f t="shared" si="56"/>
        <v>95.624799999999993</v>
      </c>
      <c r="AK119" s="39"/>
      <c r="AL119" s="41"/>
      <c r="AM119" s="39"/>
      <c r="AN119" s="39"/>
      <c r="AP119" s="39"/>
      <c r="AQ119" s="41"/>
      <c r="AR119" s="39"/>
      <c r="AS119" s="39"/>
      <c r="AU119" s="39"/>
      <c r="AV119" s="40"/>
      <c r="AW119" s="39"/>
      <c r="AX119" s="39"/>
      <c r="AZ119" s="37" t="s">
        <v>204</v>
      </c>
      <c r="BA119" s="37">
        <f t="shared" ref="BA119:BA125" si="62">BA118+1</f>
        <v>50</v>
      </c>
      <c r="BC119" s="42">
        <f t="shared" si="37"/>
        <v>0.26874999999999999</v>
      </c>
      <c r="BD119" s="37">
        <v>8</v>
      </c>
      <c r="BE119" s="42">
        <f t="shared" si="38"/>
        <v>0.26874999999999999</v>
      </c>
      <c r="BF119" s="41">
        <f t="shared" si="57"/>
        <v>1</v>
      </c>
      <c r="BG119" s="42">
        <f t="shared" si="58"/>
        <v>0.11933625000000002</v>
      </c>
      <c r="BH119" s="42">
        <f t="shared" si="59"/>
        <v>0.14941374999999998</v>
      </c>
      <c r="BJ119" s="42"/>
      <c r="BK119" s="41"/>
      <c r="BL119" s="42"/>
      <c r="BM119" s="42"/>
      <c r="BN119" s="38" t="s">
        <v>421</v>
      </c>
      <c r="BO119" s="42"/>
      <c r="BP119" s="41"/>
      <c r="BQ119" s="42"/>
      <c r="BR119" s="42"/>
      <c r="BT119" s="42"/>
      <c r="BU119" s="40"/>
      <c r="BV119" s="42"/>
      <c r="BW119" s="42"/>
      <c r="BY119" s="37" t="s">
        <v>204</v>
      </c>
      <c r="BZ119" s="37">
        <f t="shared" ref="BZ119:BZ125" si="63">BZ118+1</f>
        <v>50</v>
      </c>
      <c r="CB119" s="42">
        <f t="shared" si="60"/>
        <v>0.11933625000000002</v>
      </c>
      <c r="CC119" s="42">
        <v>6.8000000000000005E-2</v>
      </c>
      <c r="CD119" s="42">
        <f t="shared" si="39"/>
        <v>-5.1336250000000014E-2</v>
      </c>
      <c r="CE119" s="40">
        <f t="shared" si="40"/>
        <v>-0.43018152489289724</v>
      </c>
      <c r="CF119" s="42">
        <f t="shared" si="41"/>
        <v>0.14941374999999998</v>
      </c>
      <c r="CG119" s="42">
        <v>9.5000000000000001E-2</v>
      </c>
      <c r="CH119" s="42">
        <f t="shared" si="42"/>
        <v>-5.4413749999999983E-2</v>
      </c>
      <c r="CI119" s="40">
        <f t="shared" si="43"/>
        <v>-0.36418167671984664</v>
      </c>
    </row>
    <row r="120" spans="1:87" x14ac:dyDescent="0.2">
      <c r="A120" s="37" t="s">
        <v>204</v>
      </c>
      <c r="B120" s="37">
        <v>51</v>
      </c>
      <c r="D120" s="39">
        <v>0</v>
      </c>
      <c r="E120" s="39">
        <v>0</v>
      </c>
      <c r="F120" s="39">
        <v>195.94</v>
      </c>
      <c r="G120" s="39">
        <v>0</v>
      </c>
      <c r="H120" s="39">
        <v>0</v>
      </c>
      <c r="I120" s="39">
        <v>0</v>
      </c>
      <c r="J120" s="39">
        <v>21.06</v>
      </c>
      <c r="K120" s="39">
        <v>0</v>
      </c>
      <c r="L120" s="39">
        <v>0</v>
      </c>
      <c r="M120" s="39">
        <v>0</v>
      </c>
      <c r="N120" s="39">
        <v>0</v>
      </c>
      <c r="O120" s="39">
        <f t="shared" si="35"/>
        <v>217</v>
      </c>
      <c r="Q120" s="37" t="s">
        <v>204</v>
      </c>
      <c r="R120" s="37">
        <v>51</v>
      </c>
      <c r="T120" s="39">
        <v>127.62739999999999</v>
      </c>
      <c r="U120" s="39">
        <v>89.372600000000006</v>
      </c>
      <c r="V120" s="39">
        <v>0</v>
      </c>
      <c r="W120" s="40">
        <f t="shared" si="50"/>
        <v>0.58814470046082945</v>
      </c>
      <c r="X120" s="40">
        <f t="shared" si="51"/>
        <v>0.41185529953917055</v>
      </c>
      <c r="Y120" s="40">
        <f t="shared" si="52"/>
        <v>0</v>
      </c>
      <c r="AA120" s="37" t="s">
        <v>204</v>
      </c>
      <c r="AB120" s="37">
        <f t="shared" si="61"/>
        <v>51</v>
      </c>
      <c r="AD120" s="39">
        <f t="shared" si="53"/>
        <v>217</v>
      </c>
      <c r="AE120" s="37">
        <v>8</v>
      </c>
      <c r="AF120" s="39">
        <v>217</v>
      </c>
      <c r="AG120" s="41">
        <f t="shared" si="54"/>
        <v>1</v>
      </c>
      <c r="AH120" s="39">
        <f t="shared" si="55"/>
        <v>127.62739999999999</v>
      </c>
      <c r="AI120" s="39">
        <f t="shared" si="56"/>
        <v>89.372600000000006</v>
      </c>
      <c r="AK120" s="39"/>
      <c r="AL120" s="41"/>
      <c r="AM120" s="39"/>
      <c r="AN120" s="39"/>
      <c r="AP120" s="39"/>
      <c r="AQ120" s="41"/>
      <c r="AR120" s="39"/>
      <c r="AS120" s="39"/>
      <c r="AU120" s="39"/>
      <c r="AV120" s="40"/>
      <c r="AW120" s="39"/>
      <c r="AX120" s="39"/>
      <c r="AZ120" s="37" t="s">
        <v>204</v>
      </c>
      <c r="BA120" s="37">
        <f t="shared" si="62"/>
        <v>51</v>
      </c>
      <c r="BC120" s="42">
        <f t="shared" si="37"/>
        <v>0.33906249999999999</v>
      </c>
      <c r="BD120" s="37">
        <v>8</v>
      </c>
      <c r="BE120" s="42">
        <f t="shared" si="38"/>
        <v>0.33906249999999999</v>
      </c>
      <c r="BF120" s="41">
        <f t="shared" si="57"/>
        <v>1</v>
      </c>
      <c r="BG120" s="42">
        <f t="shared" si="58"/>
        <v>0.19941781249999999</v>
      </c>
      <c r="BH120" s="42">
        <f t="shared" si="59"/>
        <v>0.1396446875</v>
      </c>
      <c r="BJ120" s="42"/>
      <c r="BK120" s="41"/>
      <c r="BL120" s="42"/>
      <c r="BM120" s="42"/>
      <c r="BO120" s="42"/>
      <c r="BP120" s="41"/>
      <c r="BQ120" s="42"/>
      <c r="BR120" s="42"/>
      <c r="BT120" s="42"/>
      <c r="BU120" s="40"/>
      <c r="BV120" s="42"/>
      <c r="BW120" s="42"/>
      <c r="BY120" s="37" t="s">
        <v>204</v>
      </c>
      <c r="BZ120" s="37">
        <f t="shared" si="63"/>
        <v>51</v>
      </c>
      <c r="CB120" s="42">
        <f t="shared" si="60"/>
        <v>0.19941781249999999</v>
      </c>
      <c r="CC120" s="42">
        <v>0.16</v>
      </c>
      <c r="CD120" s="42">
        <f t="shared" si="39"/>
        <v>-3.9417812499999982E-2</v>
      </c>
      <c r="CE120" s="40">
        <f t="shared" si="40"/>
        <v>-0.19766445136389202</v>
      </c>
      <c r="CF120" s="42">
        <f t="shared" si="41"/>
        <v>0.1396446875</v>
      </c>
      <c r="CG120" s="42">
        <v>0.19800000000000001</v>
      </c>
      <c r="CH120" s="42">
        <f t="shared" si="42"/>
        <v>5.8355312500000006E-2</v>
      </c>
      <c r="CI120" s="40">
        <f t="shared" si="43"/>
        <v>0.41788422849956253</v>
      </c>
    </row>
    <row r="121" spans="1:87" x14ac:dyDescent="0.2">
      <c r="A121" s="37" t="s">
        <v>204</v>
      </c>
      <c r="B121" s="37">
        <v>52</v>
      </c>
      <c r="D121" s="39">
        <v>0</v>
      </c>
      <c r="E121" s="39">
        <v>0</v>
      </c>
      <c r="F121" s="39">
        <v>405.53</v>
      </c>
      <c r="G121" s="39">
        <v>215.41</v>
      </c>
      <c r="H121" s="39">
        <v>0</v>
      </c>
      <c r="I121" s="39">
        <v>0</v>
      </c>
      <c r="J121" s="39">
        <v>0</v>
      </c>
      <c r="K121" s="39">
        <v>130.06</v>
      </c>
      <c r="L121" s="39">
        <v>0</v>
      </c>
      <c r="M121" s="39">
        <v>0</v>
      </c>
      <c r="N121" s="39">
        <v>0</v>
      </c>
      <c r="O121" s="39">
        <f t="shared" si="35"/>
        <v>751</v>
      </c>
      <c r="Q121" s="37" t="s">
        <v>204</v>
      </c>
      <c r="R121" s="37">
        <v>52</v>
      </c>
      <c r="T121" s="39">
        <v>406.904</v>
      </c>
      <c r="U121" s="39">
        <v>344.096</v>
      </c>
      <c r="V121" s="39">
        <v>0</v>
      </c>
      <c r="W121" s="40">
        <f t="shared" si="50"/>
        <v>0.54181624500665782</v>
      </c>
      <c r="X121" s="40">
        <f t="shared" si="51"/>
        <v>0.45818375499334224</v>
      </c>
      <c r="Y121" s="40">
        <f t="shared" si="52"/>
        <v>0</v>
      </c>
      <c r="AA121" s="37" t="s">
        <v>204</v>
      </c>
      <c r="AB121" s="37">
        <f t="shared" si="61"/>
        <v>52</v>
      </c>
      <c r="AD121" s="39">
        <f t="shared" si="53"/>
        <v>751</v>
      </c>
      <c r="AE121" s="37">
        <v>5</v>
      </c>
      <c r="AF121" s="39">
        <v>751</v>
      </c>
      <c r="AG121" s="41">
        <f t="shared" si="54"/>
        <v>1</v>
      </c>
      <c r="AH121" s="39">
        <f t="shared" si="55"/>
        <v>406.904</v>
      </c>
      <c r="AI121" s="39">
        <f t="shared" si="56"/>
        <v>344.096</v>
      </c>
      <c r="AK121" s="39"/>
      <c r="AL121" s="41"/>
      <c r="AM121" s="39"/>
      <c r="AN121" s="39"/>
      <c r="AP121" s="39"/>
      <c r="AQ121" s="41"/>
      <c r="AR121" s="39"/>
      <c r="AS121" s="39"/>
      <c r="AU121" s="39"/>
      <c r="AV121" s="40"/>
      <c r="AW121" s="39"/>
      <c r="AX121" s="39"/>
      <c r="AZ121" s="37" t="s">
        <v>204</v>
      </c>
      <c r="BA121" s="37">
        <f t="shared" si="62"/>
        <v>52</v>
      </c>
      <c r="BC121" s="42">
        <f t="shared" si="37"/>
        <v>1.1734374999999999</v>
      </c>
      <c r="BD121" s="37">
        <v>5</v>
      </c>
      <c r="BE121" s="42">
        <f t="shared" si="38"/>
        <v>1.1734374999999999</v>
      </c>
      <c r="BF121" s="41">
        <f t="shared" si="57"/>
        <v>1</v>
      </c>
      <c r="BG121" s="42">
        <f t="shared" si="58"/>
        <v>0.63578749999999995</v>
      </c>
      <c r="BH121" s="42">
        <f t="shared" si="59"/>
        <v>0.53764999999999996</v>
      </c>
      <c r="BJ121" s="42"/>
      <c r="BK121" s="41"/>
      <c r="BL121" s="42"/>
      <c r="BM121" s="42"/>
      <c r="BO121" s="42"/>
      <c r="BP121" s="41"/>
      <c r="BQ121" s="42"/>
      <c r="BR121" s="42"/>
      <c r="BT121" s="42"/>
      <c r="BU121" s="40"/>
      <c r="BV121" s="42"/>
      <c r="BW121" s="42"/>
      <c r="BY121" s="37" t="s">
        <v>204</v>
      </c>
      <c r="BZ121" s="37">
        <f t="shared" si="63"/>
        <v>52</v>
      </c>
      <c r="CB121" s="42">
        <f t="shared" si="60"/>
        <v>0.63578749999999995</v>
      </c>
      <c r="CC121" s="42">
        <v>0.58699999999999997</v>
      </c>
      <c r="CD121" s="42">
        <f t="shared" si="39"/>
        <v>-4.8787499999999984E-2</v>
      </c>
      <c r="CE121" s="40">
        <f t="shared" si="40"/>
        <v>-7.6735544501897235E-2</v>
      </c>
      <c r="CF121" s="42">
        <f t="shared" si="41"/>
        <v>0.53764999999999996</v>
      </c>
      <c r="CG121" s="42">
        <v>0.58699999999999997</v>
      </c>
      <c r="CH121" s="42">
        <f t="shared" si="42"/>
        <v>4.9350000000000005E-2</v>
      </c>
      <c r="CI121" s="40">
        <f t="shared" si="43"/>
        <v>9.1788338138194009E-2</v>
      </c>
    </row>
    <row r="122" spans="1:87" x14ac:dyDescent="0.2">
      <c r="A122" s="37" t="s">
        <v>204</v>
      </c>
      <c r="B122" s="37">
        <v>53</v>
      </c>
      <c r="D122" s="39">
        <v>0</v>
      </c>
      <c r="E122" s="39">
        <v>0</v>
      </c>
      <c r="F122" s="39">
        <v>150</v>
      </c>
      <c r="G122" s="39">
        <v>0</v>
      </c>
      <c r="H122" s="39">
        <v>0</v>
      </c>
      <c r="I122" s="39">
        <v>0</v>
      </c>
      <c r="J122" s="39">
        <v>0</v>
      </c>
      <c r="K122" s="39">
        <v>0</v>
      </c>
      <c r="L122" s="39">
        <v>0</v>
      </c>
      <c r="M122" s="39">
        <v>0</v>
      </c>
      <c r="N122" s="39">
        <v>0</v>
      </c>
      <c r="O122" s="39">
        <f t="shared" si="35"/>
        <v>150</v>
      </c>
      <c r="Q122" s="37" t="s">
        <v>204</v>
      </c>
      <c r="R122" s="37">
        <v>53</v>
      </c>
      <c r="T122" s="39">
        <v>84</v>
      </c>
      <c r="U122" s="39">
        <v>66</v>
      </c>
      <c r="V122" s="39">
        <v>0</v>
      </c>
      <c r="W122" s="40">
        <f t="shared" si="50"/>
        <v>0.56000000000000005</v>
      </c>
      <c r="X122" s="40">
        <f t="shared" si="51"/>
        <v>0.44</v>
      </c>
      <c r="Y122" s="40">
        <f t="shared" si="52"/>
        <v>0</v>
      </c>
      <c r="AA122" s="37" t="s">
        <v>204</v>
      </c>
      <c r="AB122" s="37">
        <f t="shared" si="61"/>
        <v>53</v>
      </c>
      <c r="AD122" s="39">
        <f t="shared" si="53"/>
        <v>150</v>
      </c>
      <c r="AE122" s="37">
        <v>8</v>
      </c>
      <c r="AF122" s="39">
        <v>150</v>
      </c>
      <c r="AG122" s="41">
        <f t="shared" si="54"/>
        <v>1</v>
      </c>
      <c r="AH122" s="39">
        <f t="shared" si="55"/>
        <v>84.000000000000014</v>
      </c>
      <c r="AI122" s="39">
        <f t="shared" si="56"/>
        <v>66</v>
      </c>
      <c r="AK122" s="39"/>
      <c r="AL122" s="41"/>
      <c r="AM122" s="39"/>
      <c r="AN122" s="39"/>
      <c r="AP122" s="39"/>
      <c r="AQ122" s="41"/>
      <c r="AR122" s="39"/>
      <c r="AS122" s="39"/>
      <c r="AU122" s="39"/>
      <c r="AV122" s="40"/>
      <c r="AW122" s="39"/>
      <c r="AX122" s="39"/>
      <c r="AZ122" s="37" t="s">
        <v>204</v>
      </c>
      <c r="BA122" s="37">
        <f t="shared" si="62"/>
        <v>53</v>
      </c>
      <c r="BC122" s="42">
        <f t="shared" si="37"/>
        <v>0.234375</v>
      </c>
      <c r="BD122" s="37">
        <v>8</v>
      </c>
      <c r="BE122" s="42">
        <f t="shared" si="38"/>
        <v>0.234375</v>
      </c>
      <c r="BF122" s="41">
        <f t="shared" si="57"/>
        <v>1</v>
      </c>
      <c r="BG122" s="42">
        <f t="shared" si="58"/>
        <v>0.13125000000000001</v>
      </c>
      <c r="BH122" s="42">
        <f t="shared" si="59"/>
        <v>0.10312499999999999</v>
      </c>
      <c r="BJ122" s="42"/>
      <c r="BK122" s="41"/>
      <c r="BL122" s="42"/>
      <c r="BM122" s="42"/>
      <c r="BO122" s="42"/>
      <c r="BP122" s="41"/>
      <c r="BQ122" s="42"/>
      <c r="BR122" s="42"/>
      <c r="BT122" s="42"/>
      <c r="BU122" s="40"/>
      <c r="BV122" s="42"/>
      <c r="BW122" s="42"/>
      <c r="BY122" s="37" t="s">
        <v>204</v>
      </c>
      <c r="BZ122" s="37">
        <f t="shared" si="63"/>
        <v>53</v>
      </c>
      <c r="CB122" s="42">
        <f t="shared" si="60"/>
        <v>0.13125000000000001</v>
      </c>
      <c r="CC122" s="42">
        <v>0.112</v>
      </c>
      <c r="CD122" s="42">
        <f t="shared" si="39"/>
        <v>-1.9250000000000003E-2</v>
      </c>
      <c r="CE122" s="40">
        <f t="shared" si="40"/>
        <v>-0.1466666666666667</v>
      </c>
      <c r="CF122" s="42">
        <f t="shared" si="41"/>
        <v>0.10312499999999999</v>
      </c>
      <c r="CG122" s="42">
        <v>0.122</v>
      </c>
      <c r="CH122" s="42">
        <f t="shared" si="42"/>
        <v>1.8875000000000003E-2</v>
      </c>
      <c r="CI122" s="40">
        <f t="shared" si="43"/>
        <v>0.18303030303030307</v>
      </c>
    </row>
    <row r="123" spans="1:87" x14ac:dyDescent="0.2">
      <c r="A123" s="37" t="s">
        <v>204</v>
      </c>
      <c r="B123" s="37">
        <v>54</v>
      </c>
      <c r="D123" s="39">
        <v>0</v>
      </c>
      <c r="E123" s="39">
        <v>0</v>
      </c>
      <c r="F123" s="39">
        <v>153</v>
      </c>
      <c r="G123" s="39">
        <v>0</v>
      </c>
      <c r="H123" s="39">
        <v>0</v>
      </c>
      <c r="I123" s="39">
        <v>0</v>
      </c>
      <c r="J123" s="39">
        <v>0</v>
      </c>
      <c r="K123" s="39">
        <v>0</v>
      </c>
      <c r="L123" s="39">
        <v>0</v>
      </c>
      <c r="M123" s="39">
        <v>0</v>
      </c>
      <c r="N123" s="39">
        <v>0</v>
      </c>
      <c r="O123" s="39">
        <f t="shared" si="35"/>
        <v>153</v>
      </c>
      <c r="Q123" s="37" t="s">
        <v>204</v>
      </c>
      <c r="R123" s="37">
        <v>54</v>
      </c>
      <c r="T123" s="39">
        <v>85.68</v>
      </c>
      <c r="U123" s="39">
        <v>67.319999999999993</v>
      </c>
      <c r="V123" s="39">
        <v>0</v>
      </c>
      <c r="W123" s="40">
        <f t="shared" si="50"/>
        <v>0.56000000000000005</v>
      </c>
      <c r="X123" s="40">
        <f t="shared" si="51"/>
        <v>0.43999999999999995</v>
      </c>
      <c r="Y123" s="40">
        <f t="shared" si="52"/>
        <v>0</v>
      </c>
      <c r="AA123" s="37" t="s">
        <v>204</v>
      </c>
      <c r="AB123" s="37">
        <f t="shared" si="61"/>
        <v>54</v>
      </c>
      <c r="AD123" s="39">
        <f t="shared" si="53"/>
        <v>153</v>
      </c>
      <c r="AE123" s="37">
        <v>8</v>
      </c>
      <c r="AF123" s="39">
        <v>153</v>
      </c>
      <c r="AG123" s="41">
        <f t="shared" si="54"/>
        <v>1</v>
      </c>
      <c r="AH123" s="39">
        <f t="shared" si="55"/>
        <v>85.68</v>
      </c>
      <c r="AI123" s="39">
        <f t="shared" si="56"/>
        <v>67.319999999999993</v>
      </c>
      <c r="AK123" s="39"/>
      <c r="AL123" s="41"/>
      <c r="AM123" s="39"/>
      <c r="AN123" s="39"/>
      <c r="AP123" s="39"/>
      <c r="AQ123" s="41"/>
      <c r="AR123" s="39"/>
      <c r="AS123" s="39"/>
      <c r="AU123" s="39"/>
      <c r="AV123" s="40"/>
      <c r="AW123" s="39"/>
      <c r="AX123" s="39"/>
      <c r="AZ123" s="37" t="s">
        <v>204</v>
      </c>
      <c r="BA123" s="37">
        <f t="shared" si="62"/>
        <v>54</v>
      </c>
      <c r="BC123" s="42">
        <f t="shared" si="37"/>
        <v>0.23906250000000001</v>
      </c>
      <c r="BD123" s="37">
        <v>8</v>
      </c>
      <c r="BE123" s="42">
        <f t="shared" si="38"/>
        <v>0.23906250000000001</v>
      </c>
      <c r="BF123" s="41">
        <f t="shared" si="57"/>
        <v>1</v>
      </c>
      <c r="BG123" s="42">
        <f t="shared" si="58"/>
        <v>0.13387500000000002</v>
      </c>
      <c r="BH123" s="42">
        <f t="shared" si="59"/>
        <v>0.10518749999999999</v>
      </c>
      <c r="BJ123" s="42"/>
      <c r="BK123" s="41"/>
      <c r="BL123" s="42"/>
      <c r="BM123" s="42"/>
      <c r="BO123" s="42"/>
      <c r="BP123" s="41"/>
      <c r="BQ123" s="42"/>
      <c r="BR123" s="42"/>
      <c r="BT123" s="42"/>
      <c r="BU123" s="40"/>
      <c r="BV123" s="42"/>
      <c r="BW123" s="42"/>
      <c r="BY123" s="37" t="s">
        <v>204</v>
      </c>
      <c r="BZ123" s="37">
        <f t="shared" si="63"/>
        <v>54</v>
      </c>
      <c r="CB123" s="42">
        <f t="shared" si="60"/>
        <v>0.13387500000000002</v>
      </c>
      <c r="CC123" s="42">
        <v>0.06</v>
      </c>
      <c r="CD123" s="42">
        <f t="shared" si="39"/>
        <v>-7.3875000000000024E-2</v>
      </c>
      <c r="CE123" s="40">
        <f t="shared" si="40"/>
        <v>-0.55182072829131656</v>
      </c>
      <c r="CF123" s="42">
        <f t="shared" si="41"/>
        <v>0.10518749999999999</v>
      </c>
      <c r="CG123" s="42">
        <v>0.17899999999999999</v>
      </c>
      <c r="CH123" s="42">
        <f t="shared" si="42"/>
        <v>7.3812500000000003E-2</v>
      </c>
      <c r="CI123" s="40">
        <f t="shared" si="43"/>
        <v>0.70172311348781946</v>
      </c>
    </row>
    <row r="124" spans="1:87" x14ac:dyDescent="0.2">
      <c r="A124" s="37" t="s">
        <v>204</v>
      </c>
      <c r="B124" s="37">
        <v>55</v>
      </c>
      <c r="D124" s="39">
        <v>0</v>
      </c>
      <c r="E124" s="39">
        <v>0</v>
      </c>
      <c r="F124" s="39">
        <v>400.98</v>
      </c>
      <c r="G124" s="39">
        <v>0</v>
      </c>
      <c r="H124" s="39">
        <v>0</v>
      </c>
      <c r="I124" s="39">
        <v>0</v>
      </c>
      <c r="J124" s="39">
        <v>41.02</v>
      </c>
      <c r="K124" s="39">
        <v>0</v>
      </c>
      <c r="L124" s="39">
        <v>0</v>
      </c>
      <c r="M124" s="39">
        <v>0</v>
      </c>
      <c r="N124" s="39">
        <v>0</v>
      </c>
      <c r="O124" s="39">
        <f t="shared" si="35"/>
        <v>442</v>
      </c>
      <c r="Q124" s="37" t="s">
        <v>204</v>
      </c>
      <c r="R124" s="37">
        <v>55</v>
      </c>
      <c r="T124" s="39">
        <v>259.41579999999999</v>
      </c>
      <c r="U124" s="39">
        <v>182.58420000000001</v>
      </c>
      <c r="V124" s="39">
        <v>0</v>
      </c>
      <c r="W124" s="40">
        <f t="shared" si="50"/>
        <v>0.58691357466063343</v>
      </c>
      <c r="X124" s="40">
        <f t="shared" si="51"/>
        <v>0.41308642533936651</v>
      </c>
      <c r="Y124" s="40">
        <f t="shared" si="52"/>
        <v>0</v>
      </c>
      <c r="AA124" s="37" t="s">
        <v>204</v>
      </c>
      <c r="AB124" s="37">
        <f t="shared" si="61"/>
        <v>55</v>
      </c>
      <c r="AD124" s="39">
        <f t="shared" si="53"/>
        <v>442</v>
      </c>
      <c r="AE124" s="37">
        <v>8</v>
      </c>
      <c r="AF124" s="39">
        <v>424.12</v>
      </c>
      <c r="AG124" s="41">
        <f t="shared" si="54"/>
        <v>0.95954751131221716</v>
      </c>
      <c r="AH124" s="39">
        <f t="shared" si="55"/>
        <v>248.92178528506784</v>
      </c>
      <c r="AI124" s="39">
        <f t="shared" si="56"/>
        <v>175.19821471493213</v>
      </c>
      <c r="AJ124" s="37">
        <v>11</v>
      </c>
      <c r="AK124" s="39">
        <v>17.88</v>
      </c>
      <c r="AL124" s="41">
        <f>SUM(AK124/AD124)</f>
        <v>4.0452488687782805E-2</v>
      </c>
      <c r="AM124" s="39">
        <f>SUM(AK124*W124)</f>
        <v>10.494014714932126</v>
      </c>
      <c r="AN124" s="39">
        <f>SUM(AK124*X124)</f>
        <v>7.3859852850678731</v>
      </c>
      <c r="AP124" s="39"/>
      <c r="AQ124" s="41"/>
      <c r="AR124" s="39"/>
      <c r="AS124" s="39"/>
      <c r="AU124" s="39"/>
      <c r="AV124" s="40"/>
      <c r="AW124" s="39"/>
      <c r="AX124" s="39"/>
      <c r="AZ124" s="37" t="s">
        <v>204</v>
      </c>
      <c r="BA124" s="37">
        <f t="shared" si="62"/>
        <v>55</v>
      </c>
      <c r="BC124" s="42">
        <f t="shared" si="37"/>
        <v>0.69062500000000004</v>
      </c>
      <c r="BD124" s="37">
        <v>8</v>
      </c>
      <c r="BE124" s="42">
        <f t="shared" si="38"/>
        <v>0.66268749999999998</v>
      </c>
      <c r="BF124" s="41">
        <f t="shared" si="57"/>
        <v>0.95954751131221716</v>
      </c>
      <c r="BG124" s="42">
        <f t="shared" si="58"/>
        <v>0.38894028950791854</v>
      </c>
      <c r="BH124" s="42">
        <f t="shared" si="59"/>
        <v>0.27374721049208145</v>
      </c>
      <c r="BI124" s="37">
        <v>11</v>
      </c>
      <c r="BJ124" s="42">
        <f>SUM(AK124/640)</f>
        <v>2.7937499999999997E-2</v>
      </c>
      <c r="BK124" s="41">
        <f>SUM(BJ124/BC124)</f>
        <v>4.0452488687782798E-2</v>
      </c>
      <c r="BL124" s="42">
        <f>SUM(BJ124*W124)</f>
        <v>1.6396897992081445E-2</v>
      </c>
      <c r="BM124" s="42">
        <f>SUM(BJ124*X124)</f>
        <v>1.154060200791855E-2</v>
      </c>
      <c r="BO124" s="42"/>
      <c r="BP124" s="41"/>
      <c r="BQ124" s="42"/>
      <c r="BR124" s="42"/>
      <c r="BT124" s="42"/>
      <c r="BU124" s="40"/>
      <c r="BV124" s="42"/>
      <c r="BW124" s="42"/>
      <c r="BY124" s="37" t="s">
        <v>204</v>
      </c>
      <c r="BZ124" s="37">
        <f t="shared" si="63"/>
        <v>55</v>
      </c>
      <c r="CB124" s="42">
        <f t="shared" si="60"/>
        <v>0.40533718749999997</v>
      </c>
      <c r="CC124" s="42">
        <v>0.313</v>
      </c>
      <c r="CD124" s="42">
        <f t="shared" si="39"/>
        <v>-9.2337187499999973E-2</v>
      </c>
      <c r="CE124" s="40">
        <f t="shared" si="40"/>
        <v>-0.22780339516714088</v>
      </c>
      <c r="CF124" s="42">
        <f t="shared" si="41"/>
        <v>0.28528781250000002</v>
      </c>
      <c r="CG124" s="42">
        <v>0.378</v>
      </c>
      <c r="CH124" s="42">
        <f t="shared" si="42"/>
        <v>9.2712187499999987E-2</v>
      </c>
      <c r="CI124" s="40">
        <f t="shared" si="43"/>
        <v>0.32497773629919779</v>
      </c>
    </row>
    <row r="125" spans="1:87" x14ac:dyDescent="0.2">
      <c r="A125" s="37" t="s">
        <v>204</v>
      </c>
      <c r="B125" s="37">
        <v>56</v>
      </c>
      <c r="D125" s="39">
        <v>0</v>
      </c>
      <c r="E125" s="39">
        <v>0</v>
      </c>
      <c r="F125" s="39">
        <v>150.03</v>
      </c>
      <c r="G125" s="39">
        <v>0</v>
      </c>
      <c r="H125" s="39">
        <v>0</v>
      </c>
      <c r="I125" s="39">
        <v>0</v>
      </c>
      <c r="J125" s="39">
        <v>0</v>
      </c>
      <c r="K125" s="39">
        <v>0</v>
      </c>
      <c r="L125" s="39">
        <v>0</v>
      </c>
      <c r="M125" s="39">
        <v>0.97</v>
      </c>
      <c r="N125" s="39">
        <v>0</v>
      </c>
      <c r="O125" s="39">
        <f t="shared" si="35"/>
        <v>151</v>
      </c>
      <c r="Q125" s="37" t="s">
        <v>204</v>
      </c>
      <c r="R125" s="37">
        <v>56</v>
      </c>
      <c r="T125" s="39">
        <v>84.7928</v>
      </c>
      <c r="U125" s="39">
        <v>66.2072</v>
      </c>
      <c r="V125" s="39">
        <v>0</v>
      </c>
      <c r="W125" s="40">
        <f t="shared" si="50"/>
        <v>0.56154172185430462</v>
      </c>
      <c r="X125" s="40">
        <f t="shared" si="51"/>
        <v>0.43845827814569538</v>
      </c>
      <c r="Y125" s="40">
        <f t="shared" si="52"/>
        <v>0</v>
      </c>
      <c r="AA125" s="37" t="s">
        <v>204</v>
      </c>
      <c r="AB125" s="37">
        <f t="shared" si="61"/>
        <v>56</v>
      </c>
      <c r="AD125" s="39">
        <f t="shared" si="53"/>
        <v>151</v>
      </c>
      <c r="AE125" s="37">
        <v>8</v>
      </c>
      <c r="AF125" s="39">
        <v>151</v>
      </c>
      <c r="AG125" s="41">
        <f t="shared" si="54"/>
        <v>1</v>
      </c>
      <c r="AH125" s="39">
        <f t="shared" si="55"/>
        <v>84.7928</v>
      </c>
      <c r="AI125" s="39">
        <f t="shared" si="56"/>
        <v>66.2072</v>
      </c>
      <c r="AJ125" s="37" t="s">
        <v>421</v>
      </c>
      <c r="AK125" s="39"/>
      <c r="AL125" s="41"/>
      <c r="AM125" s="39"/>
      <c r="AN125" s="39"/>
      <c r="AP125" s="39"/>
      <c r="AQ125" s="41"/>
      <c r="AR125" s="39"/>
      <c r="AS125" s="39"/>
      <c r="AU125" s="39"/>
      <c r="AV125" s="40"/>
      <c r="AW125" s="39"/>
      <c r="AX125" s="39"/>
      <c r="AZ125" s="37" t="s">
        <v>204</v>
      </c>
      <c r="BA125" s="37">
        <f t="shared" si="62"/>
        <v>56</v>
      </c>
      <c r="BC125" s="42">
        <f t="shared" si="37"/>
        <v>0.23593749999999999</v>
      </c>
      <c r="BD125" s="37">
        <v>8</v>
      </c>
      <c r="BE125" s="42">
        <f t="shared" si="38"/>
        <v>0.23593749999999999</v>
      </c>
      <c r="BF125" s="41">
        <f t="shared" si="57"/>
        <v>1</v>
      </c>
      <c r="BG125" s="42">
        <f t="shared" si="58"/>
        <v>0.13248874999999999</v>
      </c>
      <c r="BH125" s="42">
        <f t="shared" si="59"/>
        <v>0.10344875000000001</v>
      </c>
      <c r="BJ125" s="42"/>
      <c r="BK125" s="41"/>
      <c r="BL125" s="42"/>
      <c r="BM125" s="42"/>
      <c r="BO125" s="42"/>
      <c r="BP125" s="41"/>
      <c r="BQ125" s="42"/>
      <c r="BR125" s="42"/>
      <c r="BT125" s="42"/>
      <c r="BU125" s="40"/>
      <c r="BV125" s="42"/>
      <c r="BW125" s="42"/>
      <c r="BY125" s="37" t="s">
        <v>204</v>
      </c>
      <c r="BZ125" s="37">
        <f t="shared" si="63"/>
        <v>56</v>
      </c>
      <c r="CB125" s="42">
        <f t="shared" si="60"/>
        <v>0.13248874999999999</v>
      </c>
      <c r="CC125" s="42">
        <v>0.10400000000000001</v>
      </c>
      <c r="CD125" s="42">
        <f t="shared" si="39"/>
        <v>-2.8488749999999979E-2</v>
      </c>
      <c r="CE125" s="40">
        <f t="shared" si="40"/>
        <v>-0.21502769103037037</v>
      </c>
      <c r="CF125" s="42">
        <f t="shared" si="41"/>
        <v>0.10344875000000001</v>
      </c>
      <c r="CG125" s="42">
        <v>0.13200000000000001</v>
      </c>
      <c r="CH125" s="42">
        <f t="shared" si="42"/>
        <v>2.855125E-2</v>
      </c>
      <c r="CI125" s="40">
        <f t="shared" si="43"/>
        <v>0.27599415169347141</v>
      </c>
    </row>
    <row r="126" spans="1:87" x14ac:dyDescent="0.2">
      <c r="A126" s="37" t="s">
        <v>204</v>
      </c>
      <c r="B126" s="37">
        <v>62</v>
      </c>
      <c r="D126" s="39">
        <v>0</v>
      </c>
      <c r="E126" s="39">
        <v>0</v>
      </c>
      <c r="F126" s="39">
        <v>0</v>
      </c>
      <c r="G126" s="39">
        <v>39.83</v>
      </c>
      <c r="H126" s="39">
        <v>0</v>
      </c>
      <c r="I126" s="39">
        <v>0</v>
      </c>
      <c r="J126" s="39">
        <v>11.17</v>
      </c>
      <c r="K126" s="39">
        <v>0</v>
      </c>
      <c r="L126" s="39">
        <v>0</v>
      </c>
      <c r="M126" s="39">
        <v>0</v>
      </c>
      <c r="N126" s="39">
        <v>0</v>
      </c>
      <c r="O126" s="39">
        <f t="shared" si="35"/>
        <v>51</v>
      </c>
      <c r="Q126" s="37" t="s">
        <v>204</v>
      </c>
      <c r="R126" s="37">
        <v>62</v>
      </c>
      <c r="T126" s="39">
        <v>25.426500000000001</v>
      </c>
      <c r="U126" s="39">
        <v>25.573499999999999</v>
      </c>
      <c r="V126" s="39">
        <v>0</v>
      </c>
      <c r="W126" s="40">
        <f t="shared" si="50"/>
        <v>0.49855882352941178</v>
      </c>
      <c r="X126" s="40">
        <f t="shared" si="51"/>
        <v>0.50144117647058817</v>
      </c>
      <c r="Y126" s="40">
        <f t="shared" si="52"/>
        <v>0</v>
      </c>
      <c r="AA126" s="37" t="s">
        <v>204</v>
      </c>
      <c r="AB126" s="37">
        <v>62</v>
      </c>
      <c r="AD126" s="39">
        <f t="shared" si="53"/>
        <v>51</v>
      </c>
      <c r="AE126" s="37">
        <v>8</v>
      </c>
      <c r="AF126" s="39">
        <v>51</v>
      </c>
      <c r="AG126" s="41">
        <f t="shared" si="54"/>
        <v>1</v>
      </c>
      <c r="AH126" s="39">
        <f t="shared" si="55"/>
        <v>25.426500000000001</v>
      </c>
      <c r="AI126" s="39">
        <f t="shared" si="56"/>
        <v>25.573499999999996</v>
      </c>
      <c r="AK126" s="39"/>
      <c r="AL126" s="41"/>
      <c r="AM126" s="39"/>
      <c r="AN126" s="39"/>
      <c r="AP126" s="39"/>
      <c r="AQ126" s="41"/>
      <c r="AR126" s="39"/>
      <c r="AS126" s="39"/>
      <c r="AU126" s="39"/>
      <c r="AV126" s="40"/>
      <c r="AW126" s="39"/>
      <c r="AX126" s="39"/>
      <c r="AZ126" s="37" t="s">
        <v>204</v>
      </c>
      <c r="BA126" s="37">
        <v>62</v>
      </c>
      <c r="BC126" s="42">
        <f t="shared" si="37"/>
        <v>7.9687499999999994E-2</v>
      </c>
      <c r="BD126" s="37">
        <v>8</v>
      </c>
      <c r="BE126" s="42">
        <f t="shared" si="38"/>
        <v>7.9687499999999994E-2</v>
      </c>
      <c r="BF126" s="41">
        <f t="shared" si="57"/>
        <v>1</v>
      </c>
      <c r="BG126" s="42">
        <f t="shared" si="58"/>
        <v>3.9728906250000001E-2</v>
      </c>
      <c r="BH126" s="42">
        <f t="shared" si="59"/>
        <v>3.9958593749999993E-2</v>
      </c>
      <c r="BJ126" s="42"/>
      <c r="BK126" s="41"/>
      <c r="BL126" s="42"/>
      <c r="BM126" s="42"/>
      <c r="BO126" s="42"/>
      <c r="BP126" s="41"/>
      <c r="BQ126" s="42"/>
      <c r="BR126" s="42"/>
      <c r="BT126" s="42"/>
      <c r="BU126" s="40"/>
      <c r="BV126" s="42"/>
      <c r="BW126" s="42"/>
      <c r="BY126" s="37" t="s">
        <v>204</v>
      </c>
      <c r="BZ126" s="37">
        <v>62</v>
      </c>
      <c r="CB126" s="42">
        <f t="shared" si="60"/>
        <v>3.9728906250000001E-2</v>
      </c>
      <c r="CC126" s="42">
        <v>2.7E-2</v>
      </c>
      <c r="CD126" s="42">
        <f t="shared" si="39"/>
        <v>-1.2728906250000002E-2</v>
      </c>
      <c r="CE126" s="40">
        <f t="shared" si="40"/>
        <v>-0.32039407704560208</v>
      </c>
      <c r="CF126" s="42">
        <f t="shared" si="41"/>
        <v>3.9958593749999993E-2</v>
      </c>
      <c r="CG126" s="42">
        <v>5.3000000000000005E-2</v>
      </c>
      <c r="CH126" s="42">
        <f t="shared" si="42"/>
        <v>1.3041406250000012E-2</v>
      </c>
      <c r="CI126" s="40">
        <f t="shared" si="43"/>
        <v>0.32637300330420199</v>
      </c>
    </row>
    <row r="127" spans="1:87" x14ac:dyDescent="0.2">
      <c r="A127" s="37" t="s">
        <v>204</v>
      </c>
      <c r="B127" s="37">
        <v>63</v>
      </c>
      <c r="D127" s="39">
        <v>0</v>
      </c>
      <c r="E127" s="39">
        <v>11.37</v>
      </c>
      <c r="F127" s="39">
        <v>0</v>
      </c>
      <c r="G127" s="39">
        <v>409.3</v>
      </c>
      <c r="H127" s="39">
        <v>0</v>
      </c>
      <c r="I127" s="39">
        <v>12.28</v>
      </c>
      <c r="J127" s="39">
        <v>40.049999999999997</v>
      </c>
      <c r="K127" s="39">
        <v>0</v>
      </c>
      <c r="L127" s="39">
        <v>0</v>
      </c>
      <c r="M127" s="39">
        <v>0</v>
      </c>
      <c r="N127" s="39">
        <v>0</v>
      </c>
      <c r="O127" s="39">
        <f t="shared" si="35"/>
        <v>473</v>
      </c>
      <c r="Q127" s="37" t="s">
        <v>204</v>
      </c>
      <c r="R127" s="37">
        <v>63</v>
      </c>
      <c r="T127" s="39">
        <v>206.92699999999999</v>
      </c>
      <c r="U127" s="39">
        <v>266.07299999999998</v>
      </c>
      <c r="V127" s="39">
        <v>0</v>
      </c>
      <c r="W127" s="40">
        <f t="shared" si="50"/>
        <v>0.43747780126849894</v>
      </c>
      <c r="X127" s="40">
        <f t="shared" si="51"/>
        <v>0.562522198731501</v>
      </c>
      <c r="Y127" s="40">
        <f t="shared" si="52"/>
        <v>0</v>
      </c>
      <c r="AA127" s="37" t="s">
        <v>204</v>
      </c>
      <c r="AB127" s="37">
        <f>AB126+1</f>
        <v>63</v>
      </c>
      <c r="AD127" s="39">
        <f t="shared" si="53"/>
        <v>473</v>
      </c>
      <c r="AE127" s="37">
        <v>5</v>
      </c>
      <c r="AF127" s="39">
        <v>173.37</v>
      </c>
      <c r="AG127" s="41">
        <f t="shared" si="54"/>
        <v>0.36653276955602537</v>
      </c>
      <c r="AH127" s="39">
        <f t="shared" si="55"/>
        <v>75.845526405919671</v>
      </c>
      <c r="AI127" s="39">
        <f t="shared" si="56"/>
        <v>97.524473594080334</v>
      </c>
      <c r="AJ127" s="37">
        <v>6</v>
      </c>
      <c r="AK127" s="39">
        <v>260.99</v>
      </c>
      <c r="AL127" s="41">
        <f>SUM(AK127/AD127)</f>
        <v>0.55177589852008457</v>
      </c>
      <c r="AM127" s="39">
        <f>SUM(AK127*W127)</f>
        <v>114.17733135306554</v>
      </c>
      <c r="AN127" s="39">
        <f>SUM(AK127*X127)</f>
        <v>146.81266864693444</v>
      </c>
      <c r="AO127" s="37">
        <v>9</v>
      </c>
      <c r="AP127" s="39">
        <v>38.64</v>
      </c>
      <c r="AQ127" s="41">
        <f>SUM(AP127/AD127)</f>
        <v>8.1691331923890068E-2</v>
      </c>
      <c r="AR127" s="39">
        <f>SUM(AP127*W127)</f>
        <v>16.904142241014799</v>
      </c>
      <c r="AS127" s="39">
        <f>SUM(AP127*X127)</f>
        <v>21.735857758985198</v>
      </c>
      <c r="AU127" s="39"/>
      <c r="AV127" s="40"/>
      <c r="AW127" s="39"/>
      <c r="AX127" s="39"/>
      <c r="AZ127" s="37" t="s">
        <v>204</v>
      </c>
      <c r="BA127" s="37">
        <f>BA126+1</f>
        <v>63</v>
      </c>
      <c r="BC127" s="42">
        <f t="shared" si="37"/>
        <v>0.73906249999999996</v>
      </c>
      <c r="BD127" s="37">
        <v>5</v>
      </c>
      <c r="BE127" s="42">
        <f t="shared" si="38"/>
        <v>0.270890625</v>
      </c>
      <c r="BF127" s="41">
        <f t="shared" si="57"/>
        <v>0.36653276955602537</v>
      </c>
      <c r="BG127" s="42">
        <f t="shared" si="58"/>
        <v>0.11850863500924946</v>
      </c>
      <c r="BH127" s="42">
        <f t="shared" si="59"/>
        <v>0.1523819899907505</v>
      </c>
      <c r="BI127" s="37">
        <v>6</v>
      </c>
      <c r="BJ127" s="42">
        <f>SUM(AK127/640)</f>
        <v>0.407796875</v>
      </c>
      <c r="BK127" s="41">
        <f>SUM(BJ127/BC127)</f>
        <v>0.55177589852008457</v>
      </c>
      <c r="BL127" s="42">
        <f>SUM(BJ127*W127)</f>
        <v>0.1784020802391649</v>
      </c>
      <c r="BM127" s="42">
        <f>SUM(BJ127*X127)</f>
        <v>0.22939479476083507</v>
      </c>
      <c r="BN127" s="37">
        <v>9</v>
      </c>
      <c r="BO127" s="42">
        <f>SUM(AP127/640)</f>
        <v>6.0374999999999998E-2</v>
      </c>
      <c r="BP127" s="41">
        <f>SUM(BO127/BC127)</f>
        <v>8.1691331923890068E-2</v>
      </c>
      <c r="BQ127" s="42">
        <f>SUM(BO127*W127)</f>
        <v>2.6412722251585623E-2</v>
      </c>
      <c r="BR127" s="42">
        <f>SUM(BO127*X127)</f>
        <v>3.3962277748414371E-2</v>
      </c>
      <c r="BT127" s="42"/>
      <c r="BU127" s="40"/>
      <c r="BV127" s="42"/>
      <c r="BW127" s="42"/>
      <c r="BY127" s="37" t="s">
        <v>204</v>
      </c>
      <c r="BZ127" s="37">
        <f>BZ126+1</f>
        <v>63</v>
      </c>
      <c r="CB127" s="42">
        <f t="shared" si="60"/>
        <v>0.32332343750000003</v>
      </c>
      <c r="CC127" s="42">
        <v>0.33800000000000002</v>
      </c>
      <c r="CD127" s="42">
        <f t="shared" si="39"/>
        <v>1.467656249999999E-2</v>
      </c>
      <c r="CE127" s="40">
        <f t="shared" si="40"/>
        <v>4.5392819690035578E-2</v>
      </c>
      <c r="CF127" s="42">
        <f t="shared" si="41"/>
        <v>0.41573906249999998</v>
      </c>
      <c r="CG127" s="42">
        <v>0.40100000000000002</v>
      </c>
      <c r="CH127" s="42">
        <f t="shared" si="42"/>
        <v>-1.4739062499999955E-2</v>
      </c>
      <c r="CI127" s="40">
        <f t="shared" si="43"/>
        <v>-3.5452676521105002E-2</v>
      </c>
    </row>
    <row r="128" spans="1:87" x14ac:dyDescent="0.2">
      <c r="A128" s="37" t="s">
        <v>204</v>
      </c>
      <c r="B128" s="37">
        <v>64</v>
      </c>
      <c r="D128" s="39">
        <v>0</v>
      </c>
      <c r="E128" s="39">
        <v>0</v>
      </c>
      <c r="F128" s="39">
        <v>39.24</v>
      </c>
      <c r="G128" s="39">
        <v>0</v>
      </c>
      <c r="H128" s="39">
        <v>0</v>
      </c>
      <c r="I128" s="39">
        <v>0</v>
      </c>
      <c r="J128" s="39">
        <v>6.21</v>
      </c>
      <c r="K128" s="39">
        <v>4.55</v>
      </c>
      <c r="L128" s="39">
        <v>0</v>
      </c>
      <c r="M128" s="39">
        <v>0</v>
      </c>
      <c r="N128" s="39">
        <v>0</v>
      </c>
      <c r="O128" s="39">
        <f t="shared" si="35"/>
        <v>50</v>
      </c>
      <c r="Q128" s="37" t="s">
        <v>204</v>
      </c>
      <c r="R128" s="37">
        <v>64</v>
      </c>
      <c r="T128" s="39">
        <v>30.5289</v>
      </c>
      <c r="U128" s="39">
        <v>19.4711</v>
      </c>
      <c r="V128" s="39">
        <v>0</v>
      </c>
      <c r="W128" s="40">
        <f t="shared" si="50"/>
        <v>0.61057799999999995</v>
      </c>
      <c r="X128" s="40">
        <f t="shared" si="51"/>
        <v>0.38942199999999999</v>
      </c>
      <c r="Y128" s="40">
        <f t="shared" si="52"/>
        <v>0</v>
      </c>
      <c r="AA128" s="37" t="s">
        <v>204</v>
      </c>
      <c r="AB128" s="37">
        <f>AB127+1</f>
        <v>64</v>
      </c>
      <c r="AD128" s="39">
        <f t="shared" si="53"/>
        <v>50</v>
      </c>
      <c r="AE128" s="37">
        <v>8</v>
      </c>
      <c r="AF128" s="39">
        <v>26.37</v>
      </c>
      <c r="AG128" s="41">
        <f t="shared" si="54"/>
        <v>0.52739999999999998</v>
      </c>
      <c r="AH128" s="39">
        <f t="shared" si="55"/>
        <v>16.100941859999999</v>
      </c>
      <c r="AI128" s="39">
        <f t="shared" si="56"/>
        <v>10.26905814</v>
      </c>
      <c r="AJ128" s="37">
        <v>9</v>
      </c>
      <c r="AK128" s="39">
        <v>23.63</v>
      </c>
      <c r="AL128" s="41">
        <f>SUM(AK128/AD128)</f>
        <v>0.47259999999999996</v>
      </c>
      <c r="AM128" s="39">
        <f>SUM(AK128*W128)</f>
        <v>14.427958139999998</v>
      </c>
      <c r="AN128" s="39">
        <f>SUM(AK128*X128)</f>
        <v>9.2020418599999996</v>
      </c>
      <c r="AO128" s="37" t="s">
        <v>421</v>
      </c>
      <c r="AP128" s="39"/>
      <c r="AQ128" s="41"/>
      <c r="AR128" s="39"/>
      <c r="AS128" s="39"/>
      <c r="AU128" s="39"/>
      <c r="AV128" s="40"/>
      <c r="AW128" s="39"/>
      <c r="AX128" s="39"/>
      <c r="AZ128" s="37" t="s">
        <v>204</v>
      </c>
      <c r="BA128" s="37">
        <f>BA127+1</f>
        <v>64</v>
      </c>
      <c r="BC128" s="42">
        <f t="shared" si="37"/>
        <v>7.8125E-2</v>
      </c>
      <c r="BD128" s="37">
        <v>8</v>
      </c>
      <c r="BE128" s="42">
        <f t="shared" si="38"/>
        <v>4.1203125E-2</v>
      </c>
      <c r="BF128" s="41">
        <f t="shared" si="57"/>
        <v>0.52739999999999998</v>
      </c>
      <c r="BG128" s="42">
        <f t="shared" si="58"/>
        <v>2.515772165625E-2</v>
      </c>
      <c r="BH128" s="42">
        <f t="shared" si="59"/>
        <v>1.604540334375E-2</v>
      </c>
      <c r="BI128" s="37">
        <v>9</v>
      </c>
      <c r="BJ128" s="42">
        <f>SUM(AK128/640)</f>
        <v>3.6921875E-2</v>
      </c>
      <c r="BK128" s="41">
        <f>SUM(BJ128/BC128)</f>
        <v>0.47260000000000002</v>
      </c>
      <c r="BL128" s="42">
        <f>SUM(BJ128*W128)</f>
        <v>2.2543684593749998E-2</v>
      </c>
      <c r="BM128" s="42">
        <f>SUM(BJ128*X128)</f>
        <v>1.437819040625E-2</v>
      </c>
      <c r="BO128" s="42"/>
      <c r="BP128" s="41"/>
      <c r="BQ128" s="42"/>
      <c r="BR128" s="42"/>
      <c r="BS128" s="38" t="s">
        <v>421</v>
      </c>
      <c r="BT128" s="42"/>
      <c r="BU128" s="40"/>
      <c r="BV128" s="42"/>
      <c r="BW128" s="42"/>
      <c r="BY128" s="37" t="s">
        <v>204</v>
      </c>
      <c r="BZ128" s="37">
        <f>BZ127+1</f>
        <v>64</v>
      </c>
      <c r="CB128" s="42">
        <f t="shared" si="60"/>
        <v>4.7701406249999995E-2</v>
      </c>
      <c r="CC128" s="42">
        <v>3.5000000000000003E-2</v>
      </c>
      <c r="CD128" s="42">
        <f t="shared" si="39"/>
        <v>-1.2701406249999991E-2</v>
      </c>
      <c r="CE128" s="40">
        <f t="shared" si="40"/>
        <v>-0.26626901067513065</v>
      </c>
      <c r="CF128" s="42">
        <f t="shared" si="41"/>
        <v>3.0423593749999998E-2</v>
      </c>
      <c r="CG128" s="42">
        <v>4.3000000000000003E-2</v>
      </c>
      <c r="CH128" s="42">
        <f t="shared" si="42"/>
        <v>1.2576406250000005E-2</v>
      </c>
      <c r="CI128" s="40">
        <f t="shared" si="43"/>
        <v>0.41337674810359987</v>
      </c>
    </row>
    <row r="129" spans="1:87" x14ac:dyDescent="0.2">
      <c r="A129" s="37" t="s">
        <v>204</v>
      </c>
      <c r="B129" s="37">
        <v>65</v>
      </c>
      <c r="D129" s="39">
        <v>0</v>
      </c>
      <c r="E129" s="39">
        <v>42.64</v>
      </c>
      <c r="F129" s="39">
        <v>205.92</v>
      </c>
      <c r="G129" s="39">
        <v>0</v>
      </c>
      <c r="H129" s="39">
        <v>0</v>
      </c>
      <c r="I129" s="39">
        <v>0</v>
      </c>
      <c r="J129" s="39">
        <v>0</v>
      </c>
      <c r="K129" s="39">
        <v>0</v>
      </c>
      <c r="L129" s="39">
        <v>0</v>
      </c>
      <c r="M129" s="39">
        <v>3.44</v>
      </c>
      <c r="N129" s="39">
        <v>0</v>
      </c>
      <c r="O129" s="39">
        <f t="shared" si="35"/>
        <v>252</v>
      </c>
      <c r="Q129" s="37" t="s">
        <v>204</v>
      </c>
      <c r="R129" s="37">
        <v>65</v>
      </c>
      <c r="T129" s="39">
        <v>120.1992</v>
      </c>
      <c r="U129" s="39">
        <v>131.80080000000001</v>
      </c>
      <c r="V129" s="39">
        <v>0</v>
      </c>
      <c r="W129" s="40">
        <f t="shared" si="50"/>
        <v>0.47698095238095239</v>
      </c>
      <c r="X129" s="40">
        <f t="shared" si="51"/>
        <v>0.52301904761904761</v>
      </c>
      <c r="Y129" s="40">
        <f t="shared" si="52"/>
        <v>0</v>
      </c>
      <c r="AA129" s="37" t="s">
        <v>204</v>
      </c>
      <c r="AB129" s="37">
        <f>AB128+1</f>
        <v>65</v>
      </c>
      <c r="AD129" s="39">
        <f t="shared" si="53"/>
        <v>252</v>
      </c>
      <c r="AE129" s="37">
        <v>8</v>
      </c>
      <c r="AF129" s="39">
        <v>252</v>
      </c>
      <c r="AG129" s="41">
        <f t="shared" si="54"/>
        <v>1</v>
      </c>
      <c r="AH129" s="39">
        <f t="shared" si="55"/>
        <v>120.1992</v>
      </c>
      <c r="AI129" s="39">
        <f t="shared" si="56"/>
        <v>131.80080000000001</v>
      </c>
      <c r="AJ129" s="37" t="s">
        <v>421</v>
      </c>
      <c r="AK129" s="39"/>
      <c r="AL129" s="41"/>
      <c r="AM129" s="39"/>
      <c r="AN129" s="39"/>
      <c r="AP129" s="39"/>
      <c r="AQ129" s="41"/>
      <c r="AR129" s="39"/>
      <c r="AS129" s="39"/>
      <c r="AU129" s="39"/>
      <c r="AV129" s="40"/>
      <c r="AW129" s="39"/>
      <c r="AX129" s="39"/>
      <c r="AZ129" s="37" t="s">
        <v>204</v>
      </c>
      <c r="BA129" s="37">
        <f>BA128+1</f>
        <v>65</v>
      </c>
      <c r="BC129" s="42">
        <f t="shared" si="37"/>
        <v>0.39374999999999999</v>
      </c>
      <c r="BD129" s="37">
        <v>8</v>
      </c>
      <c r="BE129" s="42">
        <f t="shared" si="38"/>
        <v>0.39374999999999999</v>
      </c>
      <c r="BF129" s="41">
        <f t="shared" si="57"/>
        <v>1</v>
      </c>
      <c r="BG129" s="42">
        <f t="shared" si="58"/>
        <v>0.18781125000000001</v>
      </c>
      <c r="BH129" s="42">
        <f t="shared" si="59"/>
        <v>0.20593874999999998</v>
      </c>
      <c r="BJ129" s="42"/>
      <c r="BK129" s="41"/>
      <c r="BL129" s="42"/>
      <c r="BM129" s="42"/>
      <c r="BO129" s="42"/>
      <c r="BP129" s="41"/>
      <c r="BQ129" s="42"/>
      <c r="BR129" s="42"/>
      <c r="BT129" s="42"/>
      <c r="BU129" s="40"/>
      <c r="BV129" s="42"/>
      <c r="BW129" s="42"/>
      <c r="BY129" s="37" t="s">
        <v>204</v>
      </c>
      <c r="BZ129" s="37">
        <f>BZ128+1</f>
        <v>65</v>
      </c>
      <c r="CB129" s="42">
        <f t="shared" si="60"/>
        <v>0.18781125000000001</v>
      </c>
      <c r="CC129" s="42">
        <v>0.11800000000000001</v>
      </c>
      <c r="CD129" s="42">
        <f t="shared" si="39"/>
        <v>-6.9811250000000005E-2</v>
      </c>
      <c r="CE129" s="40">
        <f t="shared" si="40"/>
        <v>-0.3717096286830528</v>
      </c>
      <c r="CF129" s="42">
        <f t="shared" si="41"/>
        <v>0.20593874999999998</v>
      </c>
      <c r="CG129" s="42">
        <v>0.27600000000000002</v>
      </c>
      <c r="CH129" s="42">
        <f t="shared" si="42"/>
        <v>7.0061250000000047E-2</v>
      </c>
      <c r="CI129" s="40">
        <f t="shared" si="43"/>
        <v>0.3402043083198284</v>
      </c>
    </row>
    <row r="130" spans="1:87" x14ac:dyDescent="0.2">
      <c r="A130" s="37" t="s">
        <v>204</v>
      </c>
      <c r="B130" s="37">
        <v>66</v>
      </c>
      <c r="D130" s="39">
        <v>0</v>
      </c>
      <c r="E130" s="39">
        <v>0</v>
      </c>
      <c r="F130" s="39">
        <v>0</v>
      </c>
      <c r="G130" s="39">
        <v>25.67</v>
      </c>
      <c r="H130" s="39">
        <v>0</v>
      </c>
      <c r="I130" s="39">
        <v>0</v>
      </c>
      <c r="J130" s="39">
        <v>11.33</v>
      </c>
      <c r="K130" s="39">
        <v>0</v>
      </c>
      <c r="L130" s="39">
        <v>0</v>
      </c>
      <c r="M130" s="39">
        <v>0</v>
      </c>
      <c r="N130" s="39">
        <v>0</v>
      </c>
      <c r="O130" s="39">
        <f t="shared" si="35"/>
        <v>37</v>
      </c>
      <c r="Q130" s="37" t="s">
        <v>204</v>
      </c>
      <c r="R130" s="37">
        <v>66</v>
      </c>
      <c r="T130" s="39">
        <v>19.898499999999999</v>
      </c>
      <c r="U130" s="39">
        <v>17.101500000000001</v>
      </c>
      <c r="V130" s="39">
        <v>0</v>
      </c>
      <c r="W130" s="40">
        <f t="shared" si="50"/>
        <v>0.53779729729729731</v>
      </c>
      <c r="X130" s="40">
        <f t="shared" si="51"/>
        <v>0.46220270270270275</v>
      </c>
      <c r="Y130" s="40">
        <f t="shared" si="52"/>
        <v>0</v>
      </c>
      <c r="AA130" s="37" t="s">
        <v>204</v>
      </c>
      <c r="AB130" s="37">
        <f>AB129+1</f>
        <v>66</v>
      </c>
      <c r="AD130" s="39">
        <f t="shared" si="53"/>
        <v>37</v>
      </c>
      <c r="AE130" s="37">
        <v>8</v>
      </c>
      <c r="AF130" s="39">
        <v>37</v>
      </c>
      <c r="AG130" s="41">
        <f t="shared" si="54"/>
        <v>1</v>
      </c>
      <c r="AH130" s="39">
        <f t="shared" si="55"/>
        <v>19.898499999999999</v>
      </c>
      <c r="AI130" s="39">
        <f t="shared" si="56"/>
        <v>17.101500000000001</v>
      </c>
      <c r="AK130" s="39"/>
      <c r="AL130" s="41"/>
      <c r="AM130" s="39"/>
      <c r="AN130" s="39"/>
      <c r="AP130" s="39"/>
      <c r="AQ130" s="41"/>
      <c r="AR130" s="39"/>
      <c r="AS130" s="39"/>
      <c r="AU130" s="39"/>
      <c r="AV130" s="40"/>
      <c r="AW130" s="39"/>
      <c r="AX130" s="39"/>
      <c r="AZ130" s="37" t="s">
        <v>204</v>
      </c>
      <c r="BA130" s="37">
        <f>BA129+1</f>
        <v>66</v>
      </c>
      <c r="BC130" s="42">
        <f t="shared" si="37"/>
        <v>5.7812500000000003E-2</v>
      </c>
      <c r="BD130" s="37">
        <v>8</v>
      </c>
      <c r="BE130" s="42">
        <f t="shared" si="38"/>
        <v>5.7812500000000003E-2</v>
      </c>
      <c r="BF130" s="41">
        <f t="shared" si="57"/>
        <v>1</v>
      </c>
      <c r="BG130" s="42">
        <f t="shared" si="58"/>
        <v>3.1091406250000002E-2</v>
      </c>
      <c r="BH130" s="42">
        <f t="shared" si="59"/>
        <v>2.6721093750000004E-2</v>
      </c>
      <c r="BJ130" s="42"/>
      <c r="BK130" s="41"/>
      <c r="BL130" s="42"/>
      <c r="BM130" s="42"/>
      <c r="BO130" s="42"/>
      <c r="BP130" s="41"/>
      <c r="BQ130" s="42"/>
      <c r="BR130" s="42"/>
      <c r="BT130" s="42"/>
      <c r="BU130" s="40"/>
      <c r="BV130" s="42"/>
      <c r="BW130" s="42"/>
      <c r="BY130" s="37" t="s">
        <v>204</v>
      </c>
      <c r="BZ130" s="37">
        <f>BZ129+1</f>
        <v>66</v>
      </c>
      <c r="CB130" s="42">
        <f t="shared" si="60"/>
        <v>3.1091406250000002E-2</v>
      </c>
      <c r="CC130" s="42">
        <v>1.9E-2</v>
      </c>
      <c r="CD130" s="42">
        <f t="shared" si="39"/>
        <v>-1.2091406250000002E-2</v>
      </c>
      <c r="CE130" s="40">
        <f t="shared" si="40"/>
        <v>-0.38889866070306811</v>
      </c>
      <c r="CF130" s="42">
        <f t="shared" si="41"/>
        <v>2.6721093750000004E-2</v>
      </c>
      <c r="CG130" s="42">
        <v>3.9E-2</v>
      </c>
      <c r="CH130" s="42">
        <f t="shared" si="42"/>
        <v>1.2278906249999996E-2</v>
      </c>
      <c r="CI130" s="40">
        <f t="shared" si="43"/>
        <v>0.45952109464082075</v>
      </c>
    </row>
    <row r="131" spans="1:87" x14ac:dyDescent="0.2">
      <c r="A131" s="37" t="s">
        <v>287</v>
      </c>
      <c r="B131" s="37">
        <v>1</v>
      </c>
      <c r="D131" s="39">
        <v>0</v>
      </c>
      <c r="E131" s="39">
        <v>0</v>
      </c>
      <c r="F131" s="39">
        <v>2495.1999999999998</v>
      </c>
      <c r="G131" s="39">
        <v>131.01</v>
      </c>
      <c r="H131" s="39">
        <v>0</v>
      </c>
      <c r="I131" s="39">
        <v>0</v>
      </c>
      <c r="J131" s="39">
        <v>226.09</v>
      </c>
      <c r="K131" s="39">
        <v>0</v>
      </c>
      <c r="L131" s="39">
        <v>0</v>
      </c>
      <c r="M131" s="39">
        <v>0</v>
      </c>
      <c r="N131" s="39">
        <v>66.7</v>
      </c>
      <c r="O131" s="39">
        <f t="shared" ref="O131:O194" si="64">SUM(D131:N131)</f>
        <v>2919</v>
      </c>
      <c r="Q131" s="37" t="s">
        <v>287</v>
      </c>
      <c r="R131" s="37">
        <v>1</v>
      </c>
      <c r="T131" s="39">
        <v>1708.5925</v>
      </c>
      <c r="U131" s="39">
        <v>1210.4075</v>
      </c>
      <c r="V131" s="39">
        <v>0</v>
      </c>
      <c r="W131" s="40">
        <f t="shared" si="50"/>
        <v>0.58533487495717706</v>
      </c>
      <c r="X131" s="40">
        <f t="shared" si="51"/>
        <v>0.41466512504282288</v>
      </c>
      <c r="Y131" s="40">
        <f t="shared" si="52"/>
        <v>0</v>
      </c>
      <c r="AA131" s="37" t="s">
        <v>287</v>
      </c>
      <c r="AB131" s="37">
        <v>1</v>
      </c>
      <c r="AD131" s="39">
        <f t="shared" si="53"/>
        <v>2919</v>
      </c>
      <c r="AE131" s="37">
        <v>2</v>
      </c>
      <c r="AF131" s="39">
        <v>2919</v>
      </c>
      <c r="AG131" s="41">
        <f t="shared" si="54"/>
        <v>1</v>
      </c>
      <c r="AH131" s="39">
        <f t="shared" si="55"/>
        <v>1708.5924999999997</v>
      </c>
      <c r="AI131" s="39">
        <f t="shared" si="56"/>
        <v>1210.4075</v>
      </c>
      <c r="AK131" s="39"/>
      <c r="AL131" s="41"/>
      <c r="AM131" s="39"/>
      <c r="AN131" s="39"/>
      <c r="AP131" s="39"/>
      <c r="AQ131" s="41"/>
      <c r="AR131" s="39"/>
      <c r="AS131" s="39"/>
      <c r="AU131" s="39"/>
      <c r="AV131" s="40"/>
      <c r="AW131" s="39"/>
      <c r="AX131" s="39"/>
      <c r="AZ131" s="37" t="s">
        <v>287</v>
      </c>
      <c r="BA131" s="37">
        <v>1</v>
      </c>
      <c r="BC131" s="42">
        <f t="shared" ref="BC131:BC174" si="65">SUM(AD131/640)</f>
        <v>4.5609374999999996</v>
      </c>
      <c r="BD131" s="37">
        <v>2</v>
      </c>
      <c r="BE131" s="42">
        <f t="shared" ref="BE131:BE174" si="66">SUM(AF131/640)</f>
        <v>4.5609374999999996</v>
      </c>
      <c r="BF131" s="41">
        <f t="shared" si="57"/>
        <v>1</v>
      </c>
      <c r="BG131" s="42">
        <f t="shared" si="58"/>
        <v>2.6696757812499996</v>
      </c>
      <c r="BH131" s="42">
        <f t="shared" si="59"/>
        <v>1.8912617187499998</v>
      </c>
      <c r="BJ131" s="42"/>
      <c r="BK131" s="41"/>
      <c r="BL131" s="42"/>
      <c r="BM131" s="42"/>
      <c r="BO131" s="42"/>
      <c r="BP131" s="41"/>
      <c r="BQ131" s="42"/>
      <c r="BR131" s="42"/>
      <c r="BT131" s="42"/>
      <c r="BU131" s="40"/>
      <c r="BV131" s="42"/>
      <c r="BW131" s="42"/>
      <c r="BY131" s="37" t="s">
        <v>287</v>
      </c>
      <c r="BZ131" s="37">
        <v>1</v>
      </c>
      <c r="CB131" s="42">
        <f t="shared" si="60"/>
        <v>2.6696757812499996</v>
      </c>
      <c r="CC131" s="42">
        <v>2.0059999999999998</v>
      </c>
      <c r="CD131" s="42">
        <f t="shared" ref="CD131:CD174" si="67">SUM(CC131-CB131)</f>
        <v>-0.66367578124999982</v>
      </c>
      <c r="CE131" s="40">
        <f t="shared" ref="CE131:CE174" si="68">SUM(CD131/CB131)</f>
        <v>-0.24859789563632051</v>
      </c>
      <c r="CF131" s="42">
        <f t="shared" ref="CF131:CF174" si="69">SUM(BH131+BM131+BR131+BW131)</f>
        <v>1.8912617187499998</v>
      </c>
      <c r="CG131" s="42">
        <v>2.5550000000000002</v>
      </c>
      <c r="CH131" s="42">
        <f t="shared" ref="CH131:CH174" si="70">SUM(CG131-CF131)</f>
        <v>0.66373828125000034</v>
      </c>
      <c r="CI131" s="40">
        <f t="shared" ref="CI131:CI174" si="71">SUM(CH131/CF131)</f>
        <v>0.35094998998271265</v>
      </c>
    </row>
    <row r="132" spans="1:87" x14ac:dyDescent="0.2">
      <c r="A132" s="37" t="s">
        <v>287</v>
      </c>
      <c r="B132" s="37">
        <v>2</v>
      </c>
      <c r="D132" s="39">
        <v>0</v>
      </c>
      <c r="E132" s="39">
        <v>88.55</v>
      </c>
      <c r="F132" s="39">
        <v>974.76</v>
      </c>
      <c r="G132" s="39">
        <v>231.39</v>
      </c>
      <c r="H132" s="39">
        <v>0</v>
      </c>
      <c r="I132" s="39">
        <v>911.25</v>
      </c>
      <c r="J132" s="39">
        <v>369.08</v>
      </c>
      <c r="K132" s="39">
        <v>78.930000000000007</v>
      </c>
      <c r="L132" s="39">
        <v>0</v>
      </c>
      <c r="M132" s="39">
        <v>0</v>
      </c>
      <c r="N132" s="39">
        <v>129.04</v>
      </c>
      <c r="O132" s="39">
        <f t="shared" si="64"/>
        <v>2782.9999999999995</v>
      </c>
      <c r="Q132" s="37" t="s">
        <v>287</v>
      </c>
      <c r="R132" s="37">
        <v>2</v>
      </c>
      <c r="T132" s="39">
        <v>1780.3117</v>
      </c>
      <c r="U132" s="39">
        <v>1002.6883</v>
      </c>
      <c r="V132" s="39">
        <v>0</v>
      </c>
      <c r="W132" s="40">
        <f t="shared" si="50"/>
        <v>0.63970955803090201</v>
      </c>
      <c r="X132" s="40">
        <f t="shared" si="51"/>
        <v>0.36029044196909815</v>
      </c>
      <c r="Y132" s="40">
        <f t="shared" si="52"/>
        <v>0</v>
      </c>
      <c r="AA132" s="37" t="s">
        <v>287</v>
      </c>
      <c r="AB132" s="37">
        <f t="shared" ref="AB132:AB139" si="72">AB131+1</f>
        <v>2</v>
      </c>
      <c r="AD132" s="39">
        <f t="shared" si="53"/>
        <v>2782.9999999999995</v>
      </c>
      <c r="AE132" s="37">
        <v>2</v>
      </c>
      <c r="AF132" s="39">
        <v>78.08</v>
      </c>
      <c r="AG132" s="41">
        <f t="shared" si="54"/>
        <v>2.8056054617319443E-2</v>
      </c>
      <c r="AH132" s="39">
        <f t="shared" si="55"/>
        <v>49.948522291052825</v>
      </c>
      <c r="AI132" s="39">
        <f t="shared" si="56"/>
        <v>28.131477708947184</v>
      </c>
      <c r="AJ132" s="37">
        <v>4</v>
      </c>
      <c r="AK132" s="39">
        <v>2704.92</v>
      </c>
      <c r="AL132" s="41">
        <f>SUM(AK132/AD132)</f>
        <v>0.9719439453826807</v>
      </c>
      <c r="AM132" s="39">
        <f>SUM(AK132*W132)</f>
        <v>1730.3631777089474</v>
      </c>
      <c r="AN132" s="39">
        <f>SUM(AK132*X132)</f>
        <v>974.55682229105298</v>
      </c>
      <c r="AP132" s="39"/>
      <c r="AQ132" s="41"/>
      <c r="AR132" s="39"/>
      <c r="AS132" s="39"/>
      <c r="AU132" s="39"/>
      <c r="AV132" s="40"/>
      <c r="AW132" s="39"/>
      <c r="AX132" s="39"/>
      <c r="AZ132" s="37" t="s">
        <v>287</v>
      </c>
      <c r="BA132" s="37">
        <f t="shared" ref="BA132:BA139" si="73">BA131+1</f>
        <v>2</v>
      </c>
      <c r="BC132" s="42">
        <f t="shared" si="65"/>
        <v>4.3484374999999993</v>
      </c>
      <c r="BD132" s="37">
        <v>2</v>
      </c>
      <c r="BE132" s="42">
        <f t="shared" si="66"/>
        <v>0.122</v>
      </c>
      <c r="BF132" s="41">
        <f t="shared" si="57"/>
        <v>2.8056054617319443E-2</v>
      </c>
      <c r="BG132" s="42">
        <f t="shared" si="58"/>
        <v>7.8044566079770047E-2</v>
      </c>
      <c r="BH132" s="42">
        <f t="shared" si="59"/>
        <v>4.3955433920229971E-2</v>
      </c>
      <c r="BI132" s="37">
        <v>4</v>
      </c>
      <c r="BJ132" s="42">
        <f>SUM(AK132/640)</f>
        <v>4.2264375000000003</v>
      </c>
      <c r="BK132" s="41">
        <f>SUM(BJ132/BC132)</f>
        <v>0.97194394538268081</v>
      </c>
      <c r="BL132" s="42">
        <f>SUM(BJ132*W132)</f>
        <v>2.7036924651702305</v>
      </c>
      <c r="BM132" s="42">
        <f>SUM(BJ132*X132)</f>
        <v>1.5227450348297704</v>
      </c>
      <c r="BO132" s="42"/>
      <c r="BP132" s="41"/>
      <c r="BQ132" s="42"/>
      <c r="BR132" s="42"/>
      <c r="BT132" s="42"/>
      <c r="BU132" s="40"/>
      <c r="BV132" s="42"/>
      <c r="BW132" s="42"/>
      <c r="BY132" s="37" t="s">
        <v>287</v>
      </c>
      <c r="BZ132" s="37">
        <f t="shared" ref="BZ132:BZ139" si="74">BZ131+1</f>
        <v>2</v>
      </c>
      <c r="CB132" s="42">
        <f t="shared" si="60"/>
        <v>2.7817370312500005</v>
      </c>
      <c r="CC132" s="42">
        <v>2.395</v>
      </c>
      <c r="CD132" s="42">
        <f t="shared" si="67"/>
        <v>-0.38673703125000047</v>
      </c>
      <c r="CE132" s="40">
        <f t="shared" si="68"/>
        <v>-0.13902717147789359</v>
      </c>
      <c r="CF132" s="42">
        <f t="shared" si="69"/>
        <v>1.5667004687500004</v>
      </c>
      <c r="CG132" s="42">
        <v>1.9530000000000001</v>
      </c>
      <c r="CH132" s="42">
        <f t="shared" si="70"/>
        <v>0.38629953124999972</v>
      </c>
      <c r="CI132" s="40">
        <f t="shared" si="71"/>
        <v>0.24656884896333164</v>
      </c>
    </row>
    <row r="133" spans="1:87" x14ac:dyDescent="0.2">
      <c r="A133" s="37" t="s">
        <v>287</v>
      </c>
      <c r="B133" s="37">
        <v>3</v>
      </c>
      <c r="D133" s="39">
        <v>0</v>
      </c>
      <c r="E133" s="39">
        <v>0</v>
      </c>
      <c r="F133" s="39">
        <v>632.75</v>
      </c>
      <c r="G133" s="39">
        <v>0</v>
      </c>
      <c r="H133" s="39">
        <v>0</v>
      </c>
      <c r="I133" s="39">
        <v>35.65</v>
      </c>
      <c r="J133" s="39">
        <v>23.88</v>
      </c>
      <c r="K133" s="39">
        <v>312.48</v>
      </c>
      <c r="L133" s="39">
        <v>0</v>
      </c>
      <c r="M133" s="39">
        <v>0</v>
      </c>
      <c r="N133" s="39">
        <v>83.24</v>
      </c>
      <c r="O133" s="39">
        <f t="shared" si="64"/>
        <v>1088</v>
      </c>
      <c r="Q133" s="37" t="s">
        <v>287</v>
      </c>
      <c r="R133" s="37">
        <v>3</v>
      </c>
      <c r="T133" s="39">
        <v>707.81859999999995</v>
      </c>
      <c r="U133" s="39">
        <v>380.1814</v>
      </c>
      <c r="V133" s="39">
        <v>0</v>
      </c>
      <c r="W133" s="40">
        <f t="shared" si="50"/>
        <v>0.65056856617647052</v>
      </c>
      <c r="X133" s="40">
        <f t="shared" si="51"/>
        <v>0.34943143382352942</v>
      </c>
      <c r="Y133" s="40">
        <f t="shared" si="52"/>
        <v>0</v>
      </c>
      <c r="AA133" s="37" t="s">
        <v>287</v>
      </c>
      <c r="AB133" s="37">
        <f t="shared" si="72"/>
        <v>3</v>
      </c>
      <c r="AD133" s="39">
        <f t="shared" si="53"/>
        <v>1088</v>
      </c>
      <c r="AE133" s="37">
        <v>4</v>
      </c>
      <c r="AF133" s="39">
        <v>1088</v>
      </c>
      <c r="AG133" s="41">
        <f t="shared" si="54"/>
        <v>1</v>
      </c>
      <c r="AH133" s="39">
        <f t="shared" si="55"/>
        <v>707.81859999999995</v>
      </c>
      <c r="AI133" s="39">
        <f t="shared" si="56"/>
        <v>380.1814</v>
      </c>
      <c r="AK133" s="39"/>
      <c r="AL133" s="41"/>
      <c r="AM133" s="39"/>
      <c r="AN133" s="39"/>
      <c r="AP133" s="39"/>
      <c r="AQ133" s="41"/>
      <c r="AR133" s="39"/>
      <c r="AS133" s="39"/>
      <c r="AU133" s="39"/>
      <c r="AV133" s="40"/>
      <c r="AW133" s="39"/>
      <c r="AX133" s="39"/>
      <c r="AZ133" s="37" t="s">
        <v>287</v>
      </c>
      <c r="BA133" s="37">
        <f t="shared" si="73"/>
        <v>3</v>
      </c>
      <c r="BC133" s="42">
        <f t="shared" si="65"/>
        <v>1.7</v>
      </c>
      <c r="BD133" s="37">
        <v>4</v>
      </c>
      <c r="BE133" s="42">
        <f t="shared" si="66"/>
        <v>1.7</v>
      </c>
      <c r="BF133" s="41">
        <f t="shared" si="57"/>
        <v>1</v>
      </c>
      <c r="BG133" s="42">
        <f t="shared" si="58"/>
        <v>1.1059665624999999</v>
      </c>
      <c r="BH133" s="42">
        <f t="shared" si="59"/>
        <v>0.59403343750000004</v>
      </c>
      <c r="BI133" s="38" t="s">
        <v>421</v>
      </c>
      <c r="BJ133" s="42"/>
      <c r="BK133" s="41"/>
      <c r="BL133" s="42"/>
      <c r="BM133" s="42"/>
      <c r="BO133" s="42"/>
      <c r="BP133" s="41"/>
      <c r="BQ133" s="42"/>
      <c r="BR133" s="42"/>
      <c r="BT133" s="42"/>
      <c r="BU133" s="40"/>
      <c r="BV133" s="42"/>
      <c r="BW133" s="42"/>
      <c r="BY133" s="37" t="s">
        <v>287</v>
      </c>
      <c r="BZ133" s="37">
        <f t="shared" si="74"/>
        <v>3</v>
      </c>
      <c r="CB133" s="42">
        <f t="shared" si="60"/>
        <v>1.1059665624999999</v>
      </c>
      <c r="CC133" s="42">
        <v>0.73499999999999999</v>
      </c>
      <c r="CD133" s="42">
        <f t="shared" si="67"/>
        <v>-0.37096656249999993</v>
      </c>
      <c r="CE133" s="40">
        <f t="shared" si="68"/>
        <v>-0.33542294593558292</v>
      </c>
      <c r="CF133" s="42">
        <f t="shared" si="69"/>
        <v>0.59403343750000004</v>
      </c>
      <c r="CG133" s="42">
        <v>0.96499999999999997</v>
      </c>
      <c r="CH133" s="42">
        <f t="shared" si="70"/>
        <v>0.37096656249999993</v>
      </c>
      <c r="CI133" s="40">
        <f t="shared" si="71"/>
        <v>0.62448767877649969</v>
      </c>
    </row>
    <row r="134" spans="1:87" x14ac:dyDescent="0.2">
      <c r="A134" s="37" t="s">
        <v>287</v>
      </c>
      <c r="B134" s="37">
        <v>4</v>
      </c>
      <c r="D134" s="39">
        <v>0</v>
      </c>
      <c r="E134" s="39">
        <v>471.65</v>
      </c>
      <c r="F134" s="39">
        <v>2797.53</v>
      </c>
      <c r="G134" s="39">
        <v>121.32</v>
      </c>
      <c r="H134" s="39">
        <v>0</v>
      </c>
      <c r="I134" s="39">
        <v>107.92</v>
      </c>
      <c r="J134" s="39">
        <v>489.43</v>
      </c>
      <c r="K134" s="39">
        <v>314.62</v>
      </c>
      <c r="L134" s="39">
        <v>0</v>
      </c>
      <c r="M134" s="39">
        <v>90.53</v>
      </c>
      <c r="N134" s="39">
        <v>0</v>
      </c>
      <c r="O134" s="39">
        <f t="shared" si="64"/>
        <v>4393</v>
      </c>
      <c r="Q134" s="37" t="s">
        <v>287</v>
      </c>
      <c r="R134" s="37">
        <v>4</v>
      </c>
      <c r="T134" s="39">
        <v>2429.2372</v>
      </c>
      <c r="U134" s="39">
        <v>1963.7628</v>
      </c>
      <c r="V134" s="39">
        <v>0</v>
      </c>
      <c r="W134" s="40">
        <f t="shared" si="50"/>
        <v>0.55297910311859777</v>
      </c>
      <c r="X134" s="40">
        <f t="shared" si="51"/>
        <v>0.44702089688140223</v>
      </c>
      <c r="Y134" s="40">
        <f t="shared" si="52"/>
        <v>0</v>
      </c>
      <c r="AA134" s="37" t="s">
        <v>287</v>
      </c>
      <c r="AB134" s="37">
        <f t="shared" si="72"/>
        <v>4</v>
      </c>
      <c r="AD134" s="39">
        <f t="shared" si="53"/>
        <v>4393</v>
      </c>
      <c r="AE134" s="37">
        <v>4</v>
      </c>
      <c r="AF134" s="39">
        <v>2140.3000000000002</v>
      </c>
      <c r="AG134" s="41">
        <f t="shared" si="54"/>
        <v>0.48720692010015937</v>
      </c>
      <c r="AH134" s="39">
        <f t="shared" si="55"/>
        <v>1183.5411744047349</v>
      </c>
      <c r="AI134" s="39">
        <f t="shared" si="56"/>
        <v>956.75882559526531</v>
      </c>
      <c r="AJ134" s="37">
        <v>7</v>
      </c>
      <c r="AK134" s="39">
        <v>2252.6999999999998</v>
      </c>
      <c r="AL134" s="41">
        <f>SUM(AK134/AD134)</f>
        <v>0.51279307989984058</v>
      </c>
      <c r="AM134" s="39">
        <f>SUM(AK134*W134)</f>
        <v>1245.6960255952652</v>
      </c>
      <c r="AN134" s="39">
        <f>SUM(AK134*X134)</f>
        <v>1007.0039744047348</v>
      </c>
      <c r="AP134" s="39"/>
      <c r="AQ134" s="41"/>
      <c r="AR134" s="39"/>
      <c r="AS134" s="39"/>
      <c r="AU134" s="39"/>
      <c r="AV134" s="40"/>
      <c r="AW134" s="39"/>
      <c r="AX134" s="39"/>
      <c r="AZ134" s="37" t="s">
        <v>287</v>
      </c>
      <c r="BA134" s="37">
        <f t="shared" si="73"/>
        <v>4</v>
      </c>
      <c r="BC134" s="42">
        <f t="shared" si="65"/>
        <v>6.8640625000000002</v>
      </c>
      <c r="BD134" s="37">
        <v>4</v>
      </c>
      <c r="BE134" s="42">
        <f t="shared" si="66"/>
        <v>3.3442187500000005</v>
      </c>
      <c r="BF134" s="41">
        <f t="shared" si="57"/>
        <v>0.48720692010015942</v>
      </c>
      <c r="BG134" s="42">
        <f t="shared" si="58"/>
        <v>1.8492830850073985</v>
      </c>
      <c r="BH134" s="42">
        <f t="shared" si="59"/>
        <v>1.494935664992602</v>
      </c>
      <c r="BI134" s="37">
        <v>7</v>
      </c>
      <c r="BJ134" s="42">
        <f>SUM(AK134/640)</f>
        <v>3.5198437499999997</v>
      </c>
      <c r="BK134" s="41">
        <f>SUM(BJ134/BC134)</f>
        <v>0.51279307989984058</v>
      </c>
      <c r="BL134" s="42">
        <f>SUM(BJ134*W134)</f>
        <v>1.9464000399926018</v>
      </c>
      <c r="BM134" s="42">
        <f>SUM(BJ134*X134)</f>
        <v>1.5734437100073979</v>
      </c>
      <c r="BO134" s="42"/>
      <c r="BP134" s="41"/>
      <c r="BQ134" s="42"/>
      <c r="BR134" s="42"/>
      <c r="BT134" s="42"/>
      <c r="BU134" s="40"/>
      <c r="BV134" s="42"/>
      <c r="BW134" s="42"/>
      <c r="BY134" s="37" t="s">
        <v>287</v>
      </c>
      <c r="BZ134" s="37">
        <f t="shared" si="74"/>
        <v>4</v>
      </c>
      <c r="CB134" s="42">
        <f t="shared" si="60"/>
        <v>3.795683125</v>
      </c>
      <c r="CC134" s="42">
        <v>3.077</v>
      </c>
      <c r="CD134" s="42">
        <f t="shared" si="67"/>
        <v>-0.71868312500000009</v>
      </c>
      <c r="CE134" s="40">
        <f t="shared" si="68"/>
        <v>-0.18934223467350164</v>
      </c>
      <c r="CF134" s="42">
        <f t="shared" si="69"/>
        <v>3.0683793750000001</v>
      </c>
      <c r="CG134" s="42">
        <v>3.77</v>
      </c>
      <c r="CH134" s="42">
        <f t="shared" si="70"/>
        <v>0.70162062499999989</v>
      </c>
      <c r="CI134" s="40">
        <f t="shared" si="71"/>
        <v>0.22866162858365577</v>
      </c>
    </row>
    <row r="135" spans="1:87" x14ac:dyDescent="0.2">
      <c r="A135" s="37" t="s">
        <v>287</v>
      </c>
      <c r="B135" s="37">
        <v>5</v>
      </c>
      <c r="D135" s="39">
        <v>0</v>
      </c>
      <c r="E135" s="39">
        <v>117.26</v>
      </c>
      <c r="F135" s="39">
        <v>1053.1500000000001</v>
      </c>
      <c r="G135" s="39">
        <v>0</v>
      </c>
      <c r="H135" s="39">
        <v>0</v>
      </c>
      <c r="I135" s="39">
        <v>606.33000000000004</v>
      </c>
      <c r="J135" s="39">
        <v>260.94</v>
      </c>
      <c r="K135" s="39">
        <v>4.07</v>
      </c>
      <c r="L135" s="39">
        <v>0</v>
      </c>
      <c r="M135" s="39">
        <v>0</v>
      </c>
      <c r="N135" s="39">
        <v>142.25</v>
      </c>
      <c r="O135" s="39">
        <f t="shared" si="64"/>
        <v>2184</v>
      </c>
      <c r="Q135" s="37" t="s">
        <v>287</v>
      </c>
      <c r="R135" s="37">
        <v>5</v>
      </c>
      <c r="T135" s="39">
        <v>1387.0373999999999</v>
      </c>
      <c r="U135" s="39">
        <v>796.96259999999995</v>
      </c>
      <c r="V135" s="39">
        <v>0</v>
      </c>
      <c r="W135" s="40">
        <f t="shared" si="50"/>
        <v>0.63509038461538458</v>
      </c>
      <c r="X135" s="40">
        <f t="shared" si="51"/>
        <v>0.36490961538461536</v>
      </c>
      <c r="Y135" s="40">
        <f t="shared" si="52"/>
        <v>0</v>
      </c>
      <c r="AA135" s="37" t="s">
        <v>287</v>
      </c>
      <c r="AB135" s="37">
        <f t="shared" si="72"/>
        <v>5</v>
      </c>
      <c r="AD135" s="39">
        <f t="shared" si="53"/>
        <v>2184</v>
      </c>
      <c r="AE135" s="37">
        <v>4</v>
      </c>
      <c r="AF135" s="39">
        <v>2184</v>
      </c>
      <c r="AG135" s="41">
        <f t="shared" si="54"/>
        <v>1</v>
      </c>
      <c r="AH135" s="39">
        <f t="shared" si="55"/>
        <v>1387.0373999999999</v>
      </c>
      <c r="AI135" s="39">
        <f t="shared" si="56"/>
        <v>796.96259999999995</v>
      </c>
      <c r="AK135" s="39"/>
      <c r="AL135" s="41"/>
      <c r="AM135" s="39"/>
      <c r="AN135" s="39"/>
      <c r="AP135" s="39"/>
      <c r="AQ135" s="41"/>
      <c r="AR135" s="39"/>
      <c r="AS135" s="39"/>
      <c r="AU135" s="39"/>
      <c r="AV135" s="40"/>
      <c r="AW135" s="39"/>
      <c r="AX135" s="39"/>
      <c r="AZ135" s="37" t="s">
        <v>287</v>
      </c>
      <c r="BA135" s="37">
        <f t="shared" si="73"/>
        <v>5</v>
      </c>
      <c r="BC135" s="42">
        <f t="shared" si="65"/>
        <v>3.4125000000000001</v>
      </c>
      <c r="BD135" s="37">
        <v>4</v>
      </c>
      <c r="BE135" s="42">
        <f t="shared" si="66"/>
        <v>3.4125000000000001</v>
      </c>
      <c r="BF135" s="41">
        <f t="shared" si="57"/>
        <v>1</v>
      </c>
      <c r="BG135" s="42">
        <f t="shared" si="58"/>
        <v>2.1672459375000002</v>
      </c>
      <c r="BH135" s="42">
        <f t="shared" si="59"/>
        <v>1.2452540624999999</v>
      </c>
      <c r="BJ135" s="42"/>
      <c r="BK135" s="41"/>
      <c r="BL135" s="42"/>
      <c r="BM135" s="42"/>
      <c r="BO135" s="42"/>
      <c r="BP135" s="41"/>
      <c r="BQ135" s="42"/>
      <c r="BR135" s="42"/>
      <c r="BT135" s="42"/>
      <c r="BU135" s="40"/>
      <c r="BV135" s="42"/>
      <c r="BW135" s="42"/>
      <c r="BY135" s="37" t="s">
        <v>287</v>
      </c>
      <c r="BZ135" s="37">
        <f t="shared" si="74"/>
        <v>5</v>
      </c>
      <c r="CB135" s="42">
        <f t="shared" si="60"/>
        <v>2.1672459375000002</v>
      </c>
      <c r="CC135" s="42">
        <v>1.36</v>
      </c>
      <c r="CD135" s="42">
        <f t="shared" si="67"/>
        <v>-0.80724593750000007</v>
      </c>
      <c r="CE135" s="40">
        <f t="shared" si="68"/>
        <v>-0.37247546461256198</v>
      </c>
      <c r="CF135" s="42">
        <f t="shared" si="69"/>
        <v>1.2452540624999999</v>
      </c>
      <c r="CG135" s="42">
        <v>2.0289999999999999</v>
      </c>
      <c r="CH135" s="42">
        <f t="shared" si="70"/>
        <v>0.78374593749999999</v>
      </c>
      <c r="CI135" s="40">
        <f t="shared" si="71"/>
        <v>0.62938637271058895</v>
      </c>
    </row>
    <row r="136" spans="1:87" x14ac:dyDescent="0.2">
      <c r="A136" s="37" t="s">
        <v>287</v>
      </c>
      <c r="B136" s="37">
        <v>6</v>
      </c>
      <c r="C136" s="37" t="s">
        <v>421</v>
      </c>
      <c r="D136" s="39">
        <v>0</v>
      </c>
      <c r="E136" s="39">
        <v>128.41</v>
      </c>
      <c r="F136" s="39">
        <v>1430.39</v>
      </c>
      <c r="G136" s="39">
        <v>504</v>
      </c>
      <c r="H136" s="39">
        <v>0</v>
      </c>
      <c r="I136" s="39">
        <v>8.41</v>
      </c>
      <c r="J136" s="39">
        <v>379.98</v>
      </c>
      <c r="K136" s="39">
        <v>809.66</v>
      </c>
      <c r="L136" s="39">
        <v>12.03</v>
      </c>
      <c r="M136" s="39">
        <v>81.12</v>
      </c>
      <c r="N136" s="39">
        <v>0</v>
      </c>
      <c r="O136" s="39">
        <f t="shared" si="64"/>
        <v>3354</v>
      </c>
      <c r="Q136" s="37" t="s">
        <v>287</v>
      </c>
      <c r="R136" s="37">
        <v>6</v>
      </c>
      <c r="S136" s="37" t="s">
        <v>447</v>
      </c>
      <c r="T136" s="39">
        <v>1991.7751000000001</v>
      </c>
      <c r="U136" s="39">
        <v>1362.2248999999999</v>
      </c>
      <c r="V136" s="39">
        <v>0</v>
      </c>
      <c r="W136" s="40">
        <f t="shared" si="50"/>
        <v>0.59385065593321407</v>
      </c>
      <c r="X136" s="40">
        <f t="shared" si="51"/>
        <v>0.40614934406678593</v>
      </c>
      <c r="Y136" s="40">
        <f t="shared" si="52"/>
        <v>0</v>
      </c>
      <c r="AA136" s="37" t="s">
        <v>287</v>
      </c>
      <c r="AB136" s="37">
        <f t="shared" si="72"/>
        <v>6</v>
      </c>
      <c r="AD136" s="39">
        <f t="shared" si="53"/>
        <v>3354</v>
      </c>
      <c r="AE136" s="37">
        <v>4</v>
      </c>
      <c r="AF136" s="39">
        <v>3354</v>
      </c>
      <c r="AG136" s="41">
        <f t="shared" si="54"/>
        <v>1</v>
      </c>
      <c r="AH136" s="39">
        <f t="shared" si="55"/>
        <v>1991.7751000000001</v>
      </c>
      <c r="AI136" s="39">
        <f t="shared" si="56"/>
        <v>1362.2248999999999</v>
      </c>
      <c r="AK136" s="39"/>
      <c r="AL136" s="41"/>
      <c r="AM136" s="39"/>
      <c r="AN136" s="39"/>
      <c r="AP136" s="39"/>
      <c r="AQ136" s="41"/>
      <c r="AR136" s="39"/>
      <c r="AS136" s="39"/>
      <c r="AU136" s="39"/>
      <c r="AV136" s="40"/>
      <c r="AW136" s="39"/>
      <c r="AX136" s="39"/>
      <c r="AZ136" s="37" t="s">
        <v>287</v>
      </c>
      <c r="BA136" s="37">
        <f t="shared" si="73"/>
        <v>6</v>
      </c>
      <c r="BC136" s="42">
        <f t="shared" si="65"/>
        <v>5.2406249999999996</v>
      </c>
      <c r="BD136" s="37">
        <v>4</v>
      </c>
      <c r="BE136" s="42">
        <f t="shared" si="66"/>
        <v>5.2406249999999996</v>
      </c>
      <c r="BF136" s="41">
        <f t="shared" si="57"/>
        <v>1</v>
      </c>
      <c r="BG136" s="42">
        <f t="shared" si="58"/>
        <v>3.1121485937499997</v>
      </c>
      <c r="BH136" s="42">
        <f t="shared" si="59"/>
        <v>2.1284764062499999</v>
      </c>
      <c r="BJ136" s="42"/>
      <c r="BK136" s="41"/>
      <c r="BL136" s="42"/>
      <c r="BM136" s="42"/>
      <c r="BO136" s="42"/>
      <c r="BP136" s="41"/>
      <c r="BQ136" s="42"/>
      <c r="BR136" s="42"/>
      <c r="BT136" s="42"/>
      <c r="BU136" s="40"/>
      <c r="BV136" s="42"/>
      <c r="BW136" s="42"/>
      <c r="BY136" s="37" t="s">
        <v>287</v>
      </c>
      <c r="BZ136" s="37">
        <f t="shared" si="74"/>
        <v>6</v>
      </c>
      <c r="CB136" s="42">
        <f t="shared" si="60"/>
        <v>3.1121485937499997</v>
      </c>
      <c r="CC136" s="42">
        <v>2.165</v>
      </c>
      <c r="CD136" s="42">
        <f t="shared" si="67"/>
        <v>-0.94714859374999971</v>
      </c>
      <c r="CE136" s="40">
        <f t="shared" si="68"/>
        <v>-0.30433912945291858</v>
      </c>
      <c r="CF136" s="42">
        <f t="shared" si="69"/>
        <v>2.1284764062499999</v>
      </c>
      <c r="CG136" s="42">
        <v>3.1160000000000001</v>
      </c>
      <c r="CH136" s="42">
        <f t="shared" si="70"/>
        <v>0.98752359375000021</v>
      </c>
      <c r="CI136" s="40">
        <f t="shared" si="71"/>
        <v>0.46395797052307602</v>
      </c>
    </row>
    <row r="137" spans="1:87" x14ac:dyDescent="0.2">
      <c r="A137" s="37" t="s">
        <v>287</v>
      </c>
      <c r="B137" s="37">
        <v>7</v>
      </c>
      <c r="D137" s="39">
        <v>0</v>
      </c>
      <c r="E137" s="39">
        <v>290.64</v>
      </c>
      <c r="F137" s="39">
        <v>562.54999999999995</v>
      </c>
      <c r="G137" s="39">
        <v>0</v>
      </c>
      <c r="H137" s="39">
        <v>0</v>
      </c>
      <c r="I137" s="39">
        <v>0</v>
      </c>
      <c r="J137" s="39">
        <v>127.59</v>
      </c>
      <c r="K137" s="39">
        <v>0</v>
      </c>
      <c r="L137" s="39">
        <v>0</v>
      </c>
      <c r="M137" s="39">
        <v>0</v>
      </c>
      <c r="N137" s="39">
        <v>21.22</v>
      </c>
      <c r="O137" s="39">
        <f t="shared" si="64"/>
        <v>1002</v>
      </c>
      <c r="Q137" s="37" t="s">
        <v>287</v>
      </c>
      <c r="R137" s="37">
        <v>7</v>
      </c>
      <c r="T137" s="39">
        <v>459.23149999999998</v>
      </c>
      <c r="U137" s="39">
        <v>542.76850000000002</v>
      </c>
      <c r="V137" s="39">
        <v>0</v>
      </c>
      <c r="W137" s="40">
        <f t="shared" si="50"/>
        <v>0.45831487025948103</v>
      </c>
      <c r="X137" s="40">
        <f t="shared" si="51"/>
        <v>0.54168512974051897</v>
      </c>
      <c r="Y137" s="40">
        <f t="shared" si="52"/>
        <v>0</v>
      </c>
      <c r="AA137" s="37" t="s">
        <v>287</v>
      </c>
      <c r="AB137" s="37">
        <f t="shared" si="72"/>
        <v>7</v>
      </c>
      <c r="AD137" s="39">
        <f t="shared" si="53"/>
        <v>1002</v>
      </c>
      <c r="AE137" s="37">
        <v>4</v>
      </c>
      <c r="AF137" s="39">
        <v>1002</v>
      </c>
      <c r="AG137" s="41">
        <f t="shared" si="54"/>
        <v>1</v>
      </c>
      <c r="AH137" s="39">
        <f t="shared" si="55"/>
        <v>459.23149999999998</v>
      </c>
      <c r="AI137" s="39">
        <f t="shared" si="56"/>
        <v>542.76850000000002</v>
      </c>
      <c r="AK137" s="39"/>
      <c r="AL137" s="41"/>
      <c r="AM137" s="39"/>
      <c r="AN137" s="39"/>
      <c r="AP137" s="39"/>
      <c r="AQ137" s="41"/>
      <c r="AR137" s="39"/>
      <c r="AS137" s="39"/>
      <c r="AU137" s="39"/>
      <c r="AV137" s="40"/>
      <c r="AW137" s="39"/>
      <c r="AX137" s="39"/>
      <c r="AZ137" s="37" t="s">
        <v>287</v>
      </c>
      <c r="BA137" s="37">
        <f t="shared" si="73"/>
        <v>7</v>
      </c>
      <c r="BC137" s="42">
        <f t="shared" si="65"/>
        <v>1.565625</v>
      </c>
      <c r="BD137" s="37">
        <v>4</v>
      </c>
      <c r="BE137" s="42">
        <f t="shared" si="66"/>
        <v>1.565625</v>
      </c>
      <c r="BF137" s="41">
        <f t="shared" si="57"/>
        <v>1</v>
      </c>
      <c r="BG137" s="42">
        <f t="shared" si="58"/>
        <v>0.71754921875</v>
      </c>
      <c r="BH137" s="42">
        <f t="shared" si="59"/>
        <v>0.84807578125000005</v>
      </c>
      <c r="BJ137" s="42"/>
      <c r="BK137" s="41"/>
      <c r="BL137" s="42"/>
      <c r="BM137" s="42"/>
      <c r="BO137" s="42"/>
      <c r="BP137" s="41"/>
      <c r="BQ137" s="42"/>
      <c r="BR137" s="42"/>
      <c r="BT137" s="42"/>
      <c r="BU137" s="40"/>
      <c r="BV137" s="42"/>
      <c r="BW137" s="42"/>
      <c r="BY137" s="37" t="s">
        <v>287</v>
      </c>
      <c r="BZ137" s="37">
        <f t="shared" si="74"/>
        <v>7</v>
      </c>
      <c r="CB137" s="42">
        <f t="shared" si="60"/>
        <v>0.71754921875</v>
      </c>
      <c r="CC137" s="42">
        <v>0.53800000000000003</v>
      </c>
      <c r="CD137" s="42">
        <f t="shared" si="67"/>
        <v>-0.17954921874999996</v>
      </c>
      <c r="CE137" s="40">
        <f t="shared" si="68"/>
        <v>-0.25022564871965441</v>
      </c>
      <c r="CF137" s="42">
        <f t="shared" si="69"/>
        <v>0.84807578125000005</v>
      </c>
      <c r="CG137" s="42">
        <v>1.028</v>
      </c>
      <c r="CH137" s="42">
        <f t="shared" si="70"/>
        <v>0.17992421874999998</v>
      </c>
      <c r="CI137" s="40">
        <f t="shared" si="71"/>
        <v>0.21215582702386004</v>
      </c>
    </row>
    <row r="138" spans="1:87" x14ac:dyDescent="0.2">
      <c r="A138" s="37" t="s">
        <v>287</v>
      </c>
      <c r="B138" s="37">
        <v>8</v>
      </c>
      <c r="D138" s="39">
        <v>0</v>
      </c>
      <c r="E138" s="39">
        <v>180.41</v>
      </c>
      <c r="F138" s="39">
        <v>523.52</v>
      </c>
      <c r="G138" s="39">
        <v>0</v>
      </c>
      <c r="H138" s="39">
        <v>0</v>
      </c>
      <c r="I138" s="39">
        <v>0</v>
      </c>
      <c r="J138" s="39">
        <v>164.05</v>
      </c>
      <c r="K138" s="39">
        <v>158.96</v>
      </c>
      <c r="L138" s="39">
        <v>0</v>
      </c>
      <c r="M138" s="39">
        <v>0</v>
      </c>
      <c r="N138" s="39">
        <v>18.059999999999999</v>
      </c>
      <c r="O138" s="39">
        <f t="shared" si="64"/>
        <v>1045</v>
      </c>
      <c r="Q138" s="37" t="s">
        <v>287</v>
      </c>
      <c r="R138" s="37">
        <v>8</v>
      </c>
      <c r="T138" s="39">
        <v>574.1454</v>
      </c>
      <c r="U138" s="39">
        <v>470.8546</v>
      </c>
      <c r="V138" s="39">
        <v>0</v>
      </c>
      <c r="W138" s="40">
        <f t="shared" si="50"/>
        <v>0.54942143540669852</v>
      </c>
      <c r="X138" s="40">
        <f t="shared" si="51"/>
        <v>0.45057856459330142</v>
      </c>
      <c r="Y138" s="40">
        <f t="shared" si="52"/>
        <v>0</v>
      </c>
      <c r="AA138" s="37" t="s">
        <v>287</v>
      </c>
      <c r="AB138" s="37">
        <f t="shared" si="72"/>
        <v>8</v>
      </c>
      <c r="AD138" s="39">
        <f t="shared" si="53"/>
        <v>1045</v>
      </c>
      <c r="AE138" s="37">
        <v>4</v>
      </c>
      <c r="AF138" s="39">
        <v>511.69</v>
      </c>
      <c r="AG138" s="41">
        <f t="shared" si="54"/>
        <v>0.48965550239234451</v>
      </c>
      <c r="AH138" s="39">
        <f t="shared" si="55"/>
        <v>281.13345428325357</v>
      </c>
      <c r="AI138" s="39">
        <f t="shared" si="56"/>
        <v>230.5565457167464</v>
      </c>
      <c r="AJ138" s="37">
        <v>6</v>
      </c>
      <c r="AK138" s="39">
        <v>162.82</v>
      </c>
      <c r="AL138" s="41">
        <f>SUM(AK138/AD138)</f>
        <v>0.15580861244019137</v>
      </c>
      <c r="AM138" s="39">
        <f>SUM(AK138*W138)</f>
        <v>89.456798112918648</v>
      </c>
      <c r="AN138" s="39">
        <f>SUM(AK138*X138)</f>
        <v>73.363201887081331</v>
      </c>
      <c r="AO138" s="37">
        <v>7</v>
      </c>
      <c r="AP138" s="39">
        <v>370.49</v>
      </c>
      <c r="AQ138" s="41">
        <f>SUM(AP138/AD138)</f>
        <v>0.35453588516746415</v>
      </c>
      <c r="AR138" s="39">
        <f>SUM(AP138*W138)</f>
        <v>203.55514760382775</v>
      </c>
      <c r="AS138" s="39">
        <f>SUM(AP138*X138)</f>
        <v>166.93485239617226</v>
      </c>
      <c r="AU138" s="39"/>
      <c r="AV138" s="40"/>
      <c r="AW138" s="39"/>
      <c r="AX138" s="39"/>
      <c r="AZ138" s="37" t="s">
        <v>287</v>
      </c>
      <c r="BA138" s="37">
        <f t="shared" si="73"/>
        <v>8</v>
      </c>
      <c r="BC138" s="42">
        <f t="shared" si="65"/>
        <v>1.6328125</v>
      </c>
      <c r="BD138" s="37">
        <v>4</v>
      </c>
      <c r="BE138" s="42">
        <f t="shared" si="66"/>
        <v>0.79951562499999995</v>
      </c>
      <c r="BF138" s="41">
        <f t="shared" si="57"/>
        <v>0.48965550239234445</v>
      </c>
      <c r="BG138" s="42">
        <f t="shared" si="58"/>
        <v>0.43927102231758369</v>
      </c>
      <c r="BH138" s="42">
        <f t="shared" si="59"/>
        <v>0.36024460268241626</v>
      </c>
      <c r="BI138" s="37">
        <v>6</v>
      </c>
      <c r="BJ138" s="42">
        <f>SUM(AK138/640)</f>
        <v>0.25440625</v>
      </c>
      <c r="BK138" s="41">
        <f>SUM(BJ138/BC138)</f>
        <v>0.1558086124401914</v>
      </c>
      <c r="BL138" s="42">
        <f>SUM(BJ138*W138)</f>
        <v>0.1397762470514354</v>
      </c>
      <c r="BM138" s="42">
        <f>SUM(BJ138*X138)</f>
        <v>0.1146300029485646</v>
      </c>
      <c r="BN138" s="37">
        <v>7</v>
      </c>
      <c r="BO138" s="42">
        <f>SUM(AP138/640)</f>
        <v>0.57889062499999999</v>
      </c>
      <c r="BP138" s="41">
        <f>SUM(BO138/BC138)</f>
        <v>0.35453588516746409</v>
      </c>
      <c r="BQ138" s="42">
        <f>SUM(BO138*W138)</f>
        <v>0.31805491813098086</v>
      </c>
      <c r="BR138" s="42">
        <f>SUM(BO138*X138)</f>
        <v>0.26083570686901913</v>
      </c>
      <c r="BT138" s="42"/>
      <c r="BU138" s="40"/>
      <c r="BV138" s="42"/>
      <c r="BW138" s="42"/>
      <c r="BY138" s="37" t="s">
        <v>287</v>
      </c>
      <c r="BZ138" s="37">
        <f t="shared" si="74"/>
        <v>8</v>
      </c>
      <c r="CB138" s="42">
        <f t="shared" si="60"/>
        <v>0.89710218749999993</v>
      </c>
      <c r="CC138" s="42">
        <v>0.42399999999999999</v>
      </c>
      <c r="CD138" s="42">
        <f t="shared" si="67"/>
        <v>-0.47310218749999994</v>
      </c>
      <c r="CE138" s="40">
        <f t="shared" si="68"/>
        <v>-0.52736710944649212</v>
      </c>
      <c r="CF138" s="42">
        <f t="shared" si="69"/>
        <v>0.73571031249999996</v>
      </c>
      <c r="CG138" s="42">
        <v>1.107</v>
      </c>
      <c r="CH138" s="42">
        <f t="shared" si="70"/>
        <v>0.37128968750000002</v>
      </c>
      <c r="CI138" s="40">
        <f t="shared" si="71"/>
        <v>0.50466832011410745</v>
      </c>
    </row>
    <row r="139" spans="1:87" x14ac:dyDescent="0.2">
      <c r="A139" s="37" t="s">
        <v>287</v>
      </c>
      <c r="B139" s="37">
        <v>9</v>
      </c>
      <c r="D139" s="39">
        <v>0</v>
      </c>
      <c r="E139" s="39">
        <v>933.71</v>
      </c>
      <c r="F139" s="39">
        <v>1576.22</v>
      </c>
      <c r="G139" s="39">
        <v>0</v>
      </c>
      <c r="H139" s="39">
        <v>0</v>
      </c>
      <c r="I139" s="39">
        <v>2297.5</v>
      </c>
      <c r="J139" s="39">
        <v>299.98</v>
      </c>
      <c r="K139" s="39">
        <v>154.56</v>
      </c>
      <c r="L139" s="39">
        <v>37.159999999999997</v>
      </c>
      <c r="M139" s="39">
        <v>55.01</v>
      </c>
      <c r="N139" s="39">
        <v>7.86</v>
      </c>
      <c r="O139" s="39">
        <f t="shared" si="64"/>
        <v>5362</v>
      </c>
      <c r="Q139" s="37" t="s">
        <v>287</v>
      </c>
      <c r="R139" s="37">
        <v>9</v>
      </c>
      <c r="T139" s="39">
        <v>2974.3328999999999</v>
      </c>
      <c r="U139" s="39">
        <v>2387.6671000000001</v>
      </c>
      <c r="V139" s="39">
        <v>0</v>
      </c>
      <c r="W139" s="40">
        <f t="shared" si="50"/>
        <v>0.5547058746736292</v>
      </c>
      <c r="X139" s="40">
        <f t="shared" si="51"/>
        <v>0.4452941253263708</v>
      </c>
      <c r="Y139" s="40">
        <f t="shared" si="52"/>
        <v>0</v>
      </c>
      <c r="AA139" s="37" t="s">
        <v>287</v>
      </c>
      <c r="AB139" s="37">
        <f t="shared" si="72"/>
        <v>9</v>
      </c>
      <c r="AD139" s="39">
        <f t="shared" si="53"/>
        <v>5362</v>
      </c>
      <c r="AE139" s="37">
        <v>4</v>
      </c>
      <c r="AF139" s="39">
        <v>677.75</v>
      </c>
      <c r="AG139" s="41">
        <f t="shared" si="54"/>
        <v>0.12639873181648639</v>
      </c>
      <c r="AH139" s="39">
        <f t="shared" si="55"/>
        <v>375.95190656005218</v>
      </c>
      <c r="AI139" s="39">
        <f t="shared" si="56"/>
        <v>301.79809343994782</v>
      </c>
      <c r="AJ139" s="37">
        <v>6</v>
      </c>
      <c r="AK139" s="39">
        <v>4684.25</v>
      </c>
      <c r="AL139" s="41">
        <f>SUM(AK139/AD139)</f>
        <v>0.87360126818351358</v>
      </c>
      <c r="AM139" s="39">
        <f>SUM(AK139*W139)</f>
        <v>2598.3809934399474</v>
      </c>
      <c r="AN139" s="39">
        <f>SUM(AK139*X139)</f>
        <v>2085.8690065600526</v>
      </c>
      <c r="AP139" s="39"/>
      <c r="AQ139" s="41"/>
      <c r="AR139" s="39"/>
      <c r="AS139" s="39"/>
      <c r="AT139" s="38" t="s">
        <v>421</v>
      </c>
      <c r="AU139" s="44" t="s">
        <v>421</v>
      </c>
      <c r="AV139" s="40"/>
      <c r="AW139" s="39"/>
      <c r="AX139" s="39"/>
      <c r="AZ139" s="37" t="s">
        <v>287</v>
      </c>
      <c r="BA139" s="37">
        <f t="shared" si="73"/>
        <v>9</v>
      </c>
      <c r="BC139" s="42">
        <f t="shared" si="65"/>
        <v>8.3781250000000007</v>
      </c>
      <c r="BD139" s="37">
        <v>4</v>
      </c>
      <c r="BE139" s="42">
        <f t="shared" si="66"/>
        <v>1.0589843750000001</v>
      </c>
      <c r="BF139" s="41">
        <f t="shared" si="57"/>
        <v>0.12639873181648639</v>
      </c>
      <c r="BG139" s="42">
        <f t="shared" si="58"/>
        <v>0.5874248540000816</v>
      </c>
      <c r="BH139" s="42">
        <f t="shared" si="59"/>
        <v>0.47155952099991849</v>
      </c>
      <c r="BI139" s="37">
        <v>6</v>
      </c>
      <c r="BJ139" s="42">
        <f>SUM(AK139/640)</f>
        <v>7.3191406250000002</v>
      </c>
      <c r="BK139" s="41">
        <f>SUM(BJ139/BC139)</f>
        <v>0.87360126818351358</v>
      </c>
      <c r="BL139" s="42">
        <f>SUM(BJ139*W139)</f>
        <v>4.0599703022499183</v>
      </c>
      <c r="BM139" s="42">
        <f>SUM(BJ139*X139)</f>
        <v>3.2591703227500819</v>
      </c>
      <c r="BO139" s="42"/>
      <c r="BP139" s="41"/>
      <c r="BQ139" s="42"/>
      <c r="BR139" s="42"/>
      <c r="BT139" s="42"/>
      <c r="BU139" s="40"/>
      <c r="BV139" s="42"/>
      <c r="BW139" s="42"/>
      <c r="BY139" s="37" t="s">
        <v>287</v>
      </c>
      <c r="BZ139" s="37">
        <f t="shared" si="74"/>
        <v>9</v>
      </c>
      <c r="CB139" s="42">
        <f t="shared" si="60"/>
        <v>4.64739515625</v>
      </c>
      <c r="CC139" s="42">
        <v>3.8559999999999999</v>
      </c>
      <c r="CD139" s="42">
        <f t="shared" si="67"/>
        <v>-0.79139515625000012</v>
      </c>
      <c r="CE139" s="40">
        <f t="shared" si="68"/>
        <v>-0.17028789884279599</v>
      </c>
      <c r="CF139" s="42">
        <f t="shared" si="69"/>
        <v>3.7307298437500003</v>
      </c>
      <c r="CG139" s="42">
        <v>4.5220000000000002</v>
      </c>
      <c r="CH139" s="42">
        <f t="shared" si="70"/>
        <v>0.79127015624999997</v>
      </c>
      <c r="CI139" s="40">
        <f t="shared" si="71"/>
        <v>0.21209527073518747</v>
      </c>
    </row>
    <row r="140" spans="1:87" x14ac:dyDescent="0.2">
      <c r="A140" s="37" t="s">
        <v>287</v>
      </c>
      <c r="B140" s="37">
        <v>10</v>
      </c>
      <c r="C140" s="37" t="s">
        <v>446</v>
      </c>
      <c r="D140" s="39">
        <v>0</v>
      </c>
      <c r="E140" s="39">
        <v>187</v>
      </c>
      <c r="F140" s="39">
        <v>2212.31</v>
      </c>
      <c r="G140" s="39">
        <v>0</v>
      </c>
      <c r="H140" s="39">
        <v>0</v>
      </c>
      <c r="I140" s="39">
        <v>0</v>
      </c>
      <c r="J140" s="39">
        <v>438.17</v>
      </c>
      <c r="K140" s="39">
        <v>170.29</v>
      </c>
      <c r="L140" s="39">
        <v>4.09</v>
      </c>
      <c r="M140" s="39">
        <v>93.5</v>
      </c>
      <c r="N140" s="39">
        <v>3.64</v>
      </c>
      <c r="O140" s="39">
        <f t="shared" si="64"/>
        <v>3109</v>
      </c>
      <c r="Q140" s="37" t="s">
        <v>287</v>
      </c>
      <c r="R140" s="37">
        <v>10</v>
      </c>
      <c r="S140" s="37" t="s">
        <v>446</v>
      </c>
      <c r="T140" s="39">
        <v>1823.7819</v>
      </c>
      <c r="U140" s="39">
        <v>1285.2181</v>
      </c>
      <c r="V140" s="39">
        <v>0</v>
      </c>
      <c r="W140" s="40">
        <f t="shared" si="50"/>
        <v>0.58661366999035058</v>
      </c>
      <c r="X140" s="40">
        <f t="shared" si="51"/>
        <v>0.41338633000964942</v>
      </c>
      <c r="Y140" s="40">
        <f t="shared" si="52"/>
        <v>0</v>
      </c>
      <c r="AA140" s="37" t="s">
        <v>287</v>
      </c>
      <c r="AB140" s="37">
        <v>10</v>
      </c>
      <c r="AC140" s="38" t="s">
        <v>446</v>
      </c>
      <c r="AD140" s="39">
        <f t="shared" si="53"/>
        <v>3109</v>
      </c>
      <c r="AE140" s="37">
        <v>6</v>
      </c>
      <c r="AF140" s="39">
        <v>3109</v>
      </c>
      <c r="AG140" s="41">
        <f t="shared" si="54"/>
        <v>1</v>
      </c>
      <c r="AH140" s="39">
        <f t="shared" si="55"/>
        <v>1823.7819</v>
      </c>
      <c r="AI140" s="39">
        <f t="shared" si="56"/>
        <v>1285.2181</v>
      </c>
      <c r="AK140" s="39"/>
      <c r="AL140" s="41"/>
      <c r="AM140" s="39"/>
      <c r="AN140" s="39"/>
      <c r="AP140" s="39"/>
      <c r="AQ140" s="41"/>
      <c r="AR140" s="39"/>
      <c r="AS140" s="39"/>
      <c r="AU140" s="39"/>
      <c r="AV140" s="40"/>
      <c r="AW140" s="39"/>
      <c r="AX140" s="39"/>
      <c r="AZ140" s="37" t="s">
        <v>287</v>
      </c>
      <c r="BA140" s="37">
        <v>10</v>
      </c>
      <c r="BB140" s="38" t="s">
        <v>446</v>
      </c>
      <c r="BC140" s="42">
        <f t="shared" si="65"/>
        <v>4.8578124999999996</v>
      </c>
      <c r="BD140" s="37">
        <v>6</v>
      </c>
      <c r="BE140" s="42">
        <f t="shared" si="66"/>
        <v>4.8578124999999996</v>
      </c>
      <c r="BF140" s="41">
        <f t="shared" si="57"/>
        <v>1</v>
      </c>
      <c r="BG140" s="42">
        <f t="shared" si="58"/>
        <v>2.8496592187499998</v>
      </c>
      <c r="BH140" s="42">
        <f t="shared" si="59"/>
        <v>2.0081532812499998</v>
      </c>
      <c r="BJ140" s="42"/>
      <c r="BK140" s="41"/>
      <c r="BL140" s="42"/>
      <c r="BM140" s="42"/>
      <c r="BO140" s="42"/>
      <c r="BP140" s="41"/>
      <c r="BQ140" s="42"/>
      <c r="BR140" s="42"/>
      <c r="BT140" s="42"/>
      <c r="BU140" s="40"/>
      <c r="BV140" s="42"/>
      <c r="BW140" s="42"/>
      <c r="BY140" s="37" t="s">
        <v>287</v>
      </c>
      <c r="BZ140" s="37">
        <v>10</v>
      </c>
      <c r="CA140" s="38" t="s">
        <v>446</v>
      </c>
      <c r="CB140" s="42">
        <f t="shared" si="60"/>
        <v>2.8496592187499998</v>
      </c>
      <c r="CC140" s="42">
        <v>1.7549999999999999</v>
      </c>
      <c r="CD140" s="42">
        <f t="shared" si="67"/>
        <v>-1.0946592187499999</v>
      </c>
      <c r="CE140" s="40">
        <f t="shared" si="68"/>
        <v>-0.38413688610463786</v>
      </c>
      <c r="CF140" s="42">
        <f t="shared" si="69"/>
        <v>2.0081532812499998</v>
      </c>
      <c r="CG140" s="42">
        <v>3.129</v>
      </c>
      <c r="CH140" s="42">
        <f t="shared" si="70"/>
        <v>1.1208467187500002</v>
      </c>
      <c r="CI140" s="40">
        <f t="shared" si="71"/>
        <v>0.55814799060175091</v>
      </c>
    </row>
    <row r="141" spans="1:87" x14ac:dyDescent="0.2">
      <c r="A141" s="37" t="s">
        <v>287</v>
      </c>
      <c r="B141" s="37">
        <v>10</v>
      </c>
      <c r="C141" s="37" t="s">
        <v>447</v>
      </c>
      <c r="D141" s="39">
        <v>0</v>
      </c>
      <c r="E141" s="39">
        <v>117.57</v>
      </c>
      <c r="F141" s="39">
        <v>1022.59</v>
      </c>
      <c r="G141" s="39">
        <v>0</v>
      </c>
      <c r="H141" s="39">
        <v>0</v>
      </c>
      <c r="I141" s="39">
        <v>0</v>
      </c>
      <c r="J141" s="39">
        <v>278.24</v>
      </c>
      <c r="K141" s="39">
        <v>16.760000000000002</v>
      </c>
      <c r="L141" s="39">
        <v>0</v>
      </c>
      <c r="M141" s="39">
        <v>29.84</v>
      </c>
      <c r="N141" s="39">
        <v>0</v>
      </c>
      <c r="O141" s="39">
        <f t="shared" si="64"/>
        <v>1465</v>
      </c>
      <c r="Q141" s="37" t="s">
        <v>287</v>
      </c>
      <c r="R141" s="37">
        <v>10</v>
      </c>
      <c r="S141" s="37" t="s">
        <v>447</v>
      </c>
      <c r="T141" s="39">
        <v>850.97209999999995</v>
      </c>
      <c r="U141" s="39">
        <v>614.02790000000005</v>
      </c>
      <c r="V141" s="39">
        <v>0</v>
      </c>
      <c r="W141" s="40">
        <f t="shared" si="50"/>
        <v>0.58086832764505114</v>
      </c>
      <c r="X141" s="40">
        <f t="shared" si="51"/>
        <v>0.41913167235494886</v>
      </c>
      <c r="Y141" s="40">
        <f t="shared" si="52"/>
        <v>0</v>
      </c>
      <c r="AA141" s="37" t="s">
        <v>287</v>
      </c>
      <c r="AB141" s="37">
        <v>10</v>
      </c>
      <c r="AC141" s="38" t="s">
        <v>447</v>
      </c>
      <c r="AD141" s="39">
        <f t="shared" si="53"/>
        <v>1465</v>
      </c>
      <c r="AE141" s="37">
        <v>6</v>
      </c>
      <c r="AF141" s="39">
        <v>1460.48</v>
      </c>
      <c r="AG141" s="41">
        <f t="shared" si="54"/>
        <v>0.99691467576791815</v>
      </c>
      <c r="AH141" s="39">
        <f t="shared" si="55"/>
        <v>848.34657515904428</v>
      </c>
      <c r="AI141" s="39">
        <f t="shared" si="56"/>
        <v>612.13342484095574</v>
      </c>
      <c r="AJ141" s="37">
        <v>7</v>
      </c>
      <c r="AK141" s="39">
        <v>4.5199999999999996</v>
      </c>
      <c r="AL141" s="41">
        <f>SUM(AK141/AD141)</f>
        <v>3.0853242320819109E-3</v>
      </c>
      <c r="AM141" s="39">
        <f>SUM(AK141*W141)</f>
        <v>2.6255248409556309</v>
      </c>
      <c r="AN141" s="39">
        <f>SUM(AK141*X141)</f>
        <v>1.8944751590443687</v>
      </c>
      <c r="AP141" s="39"/>
      <c r="AQ141" s="41"/>
      <c r="AR141" s="39"/>
      <c r="AS141" s="39"/>
      <c r="AU141" s="39"/>
      <c r="AV141" s="40"/>
      <c r="AW141" s="39"/>
      <c r="AX141" s="39"/>
      <c r="AZ141" s="37" t="s">
        <v>287</v>
      </c>
      <c r="BA141" s="37">
        <v>10</v>
      </c>
      <c r="BB141" s="38" t="s">
        <v>447</v>
      </c>
      <c r="BC141" s="42">
        <f t="shared" si="65"/>
        <v>2.2890625</v>
      </c>
      <c r="BD141" s="37">
        <v>6</v>
      </c>
      <c r="BE141" s="42">
        <f t="shared" si="66"/>
        <v>2.282</v>
      </c>
      <c r="BF141" s="41">
        <f t="shared" si="57"/>
        <v>0.99691467576791815</v>
      </c>
      <c r="BG141" s="42">
        <f t="shared" si="58"/>
        <v>1.3255415236860066</v>
      </c>
      <c r="BH141" s="42">
        <f t="shared" si="59"/>
        <v>0.95645847631399328</v>
      </c>
      <c r="BI141" s="37">
        <v>7</v>
      </c>
      <c r="BJ141" s="42">
        <f>SUM(AK141/640)</f>
        <v>7.0624999999999993E-3</v>
      </c>
      <c r="BK141" s="41">
        <f>SUM(BJ141/BC141)</f>
        <v>3.0853242320819109E-3</v>
      </c>
      <c r="BL141" s="42">
        <f>SUM(BJ141*W141)</f>
        <v>4.1023825639931732E-3</v>
      </c>
      <c r="BM141" s="42">
        <f>SUM(BJ141*X141)</f>
        <v>2.9601174360068261E-3</v>
      </c>
      <c r="BO141" s="42"/>
      <c r="BP141" s="41"/>
      <c r="BQ141" s="42"/>
      <c r="BR141" s="42"/>
      <c r="BT141" s="42"/>
      <c r="BU141" s="40"/>
      <c r="BV141" s="42"/>
      <c r="BW141" s="42"/>
      <c r="BY141" s="37" t="s">
        <v>287</v>
      </c>
      <c r="BZ141" s="37">
        <v>10</v>
      </c>
      <c r="CA141" s="38" t="s">
        <v>447</v>
      </c>
      <c r="CB141" s="42">
        <f t="shared" si="60"/>
        <v>1.3296439062499998</v>
      </c>
      <c r="CC141" s="42">
        <v>0.94400000000000006</v>
      </c>
      <c r="CD141" s="42">
        <f t="shared" si="67"/>
        <v>-0.38564390624999978</v>
      </c>
      <c r="CE141" s="40">
        <f t="shared" si="68"/>
        <v>-0.29003547824893422</v>
      </c>
      <c r="CF141" s="42">
        <f t="shared" si="69"/>
        <v>0.95941859375000016</v>
      </c>
      <c r="CG141" s="42">
        <v>1.3640000000000001</v>
      </c>
      <c r="CH141" s="42">
        <f t="shared" si="70"/>
        <v>0.40458140624999994</v>
      </c>
      <c r="CI141" s="40">
        <f t="shared" si="71"/>
        <v>0.42169435623364981</v>
      </c>
    </row>
    <row r="142" spans="1:87" x14ac:dyDescent="0.2">
      <c r="A142" s="37" t="s">
        <v>287</v>
      </c>
      <c r="B142" s="37">
        <v>11</v>
      </c>
      <c r="D142" s="39">
        <v>0</v>
      </c>
      <c r="E142" s="39">
        <v>13.12</v>
      </c>
      <c r="F142" s="39">
        <v>683.78</v>
      </c>
      <c r="G142" s="39">
        <v>0</v>
      </c>
      <c r="H142" s="39">
        <v>0</v>
      </c>
      <c r="I142" s="39">
        <v>85.2</v>
      </c>
      <c r="J142" s="39">
        <v>229.84</v>
      </c>
      <c r="K142" s="39">
        <v>22.68</v>
      </c>
      <c r="L142" s="39">
        <v>0</v>
      </c>
      <c r="M142" s="39">
        <v>0</v>
      </c>
      <c r="N142" s="39">
        <v>29.38</v>
      </c>
      <c r="O142" s="39">
        <f t="shared" si="64"/>
        <v>1064.0000000000002</v>
      </c>
      <c r="Q142" s="37" t="s">
        <v>287</v>
      </c>
      <c r="R142" s="37">
        <v>11</v>
      </c>
      <c r="T142" s="39">
        <v>684.28639999999996</v>
      </c>
      <c r="U142" s="39">
        <v>379.71359999999999</v>
      </c>
      <c r="V142" s="39">
        <v>0</v>
      </c>
      <c r="W142" s="40">
        <f t="shared" si="50"/>
        <v>0.64312631578947355</v>
      </c>
      <c r="X142" s="40">
        <f t="shared" si="51"/>
        <v>0.35687368421052623</v>
      </c>
      <c r="Y142" s="40">
        <f t="shared" si="52"/>
        <v>0</v>
      </c>
      <c r="AA142" s="37" t="s">
        <v>287</v>
      </c>
      <c r="AB142" s="37">
        <v>11</v>
      </c>
      <c r="AD142" s="39">
        <f t="shared" si="53"/>
        <v>1064.0000000000002</v>
      </c>
      <c r="AE142" s="37">
        <v>6</v>
      </c>
      <c r="AF142" s="39">
        <v>40.450000000000003</v>
      </c>
      <c r="AG142" s="41">
        <f t="shared" si="54"/>
        <v>3.8016917293233074E-2</v>
      </c>
      <c r="AH142" s="39">
        <f t="shared" si="55"/>
        <v>26.014459473684205</v>
      </c>
      <c r="AI142" s="39">
        <f t="shared" si="56"/>
        <v>14.435540526315787</v>
      </c>
      <c r="AJ142" s="37">
        <v>7</v>
      </c>
      <c r="AK142" s="39">
        <v>1023.55</v>
      </c>
      <c r="AL142" s="41">
        <f>SUM(AK142/AD142)</f>
        <v>0.96198308270676669</v>
      </c>
      <c r="AM142" s="39">
        <f>SUM(AK142*W142)</f>
        <v>658.27194052631557</v>
      </c>
      <c r="AN142" s="39">
        <f>SUM(AK142*X142)</f>
        <v>365.2780594736841</v>
      </c>
      <c r="AP142" s="39"/>
      <c r="AQ142" s="41"/>
      <c r="AR142" s="39"/>
      <c r="AS142" s="39"/>
      <c r="AU142" s="39"/>
      <c r="AV142" s="40"/>
      <c r="AW142" s="39"/>
      <c r="AX142" s="39"/>
      <c r="AZ142" s="37" t="s">
        <v>287</v>
      </c>
      <c r="BA142" s="37">
        <v>11</v>
      </c>
      <c r="BC142" s="42">
        <f t="shared" si="65"/>
        <v>1.6625000000000003</v>
      </c>
      <c r="BD142" s="37">
        <v>6</v>
      </c>
      <c r="BE142" s="42">
        <f t="shared" si="66"/>
        <v>6.3203124999999999E-2</v>
      </c>
      <c r="BF142" s="41">
        <f t="shared" si="57"/>
        <v>3.8016917293233074E-2</v>
      </c>
      <c r="BG142" s="42">
        <f t="shared" si="58"/>
        <v>4.0647592927631572E-2</v>
      </c>
      <c r="BH142" s="42">
        <f t="shared" si="59"/>
        <v>2.2555532072368416E-2</v>
      </c>
      <c r="BI142" s="37">
        <v>7</v>
      </c>
      <c r="BJ142" s="42">
        <f>SUM(AK142/640)</f>
        <v>1.5992968749999998</v>
      </c>
      <c r="BK142" s="41">
        <f>SUM(BJ142/BC142)</f>
        <v>0.96198308270676669</v>
      </c>
      <c r="BL142" s="42">
        <f>SUM(BJ142*W142)</f>
        <v>1.028549907072368</v>
      </c>
      <c r="BM142" s="42">
        <f>SUM(BJ142*X142)</f>
        <v>0.57074696792763135</v>
      </c>
      <c r="BO142" s="42"/>
      <c r="BP142" s="41"/>
      <c r="BQ142" s="42"/>
      <c r="BR142" s="42"/>
      <c r="BT142" s="42"/>
      <c r="BU142" s="40"/>
      <c r="BV142" s="42"/>
      <c r="BW142" s="42"/>
      <c r="BY142" s="37" t="s">
        <v>287</v>
      </c>
      <c r="BZ142" s="37">
        <v>11</v>
      </c>
      <c r="CB142" s="42">
        <f t="shared" si="60"/>
        <v>1.0691974999999996</v>
      </c>
      <c r="CC142" s="42">
        <v>0.82700000000000007</v>
      </c>
      <c r="CD142" s="42">
        <f t="shared" si="67"/>
        <v>-0.24219749999999951</v>
      </c>
      <c r="CE142" s="40">
        <f t="shared" si="68"/>
        <v>-0.2265226957601375</v>
      </c>
      <c r="CF142" s="42">
        <f t="shared" si="69"/>
        <v>0.59330249999999973</v>
      </c>
      <c r="CG142" s="42">
        <v>0.82800000000000007</v>
      </c>
      <c r="CH142" s="42">
        <f t="shared" si="70"/>
        <v>0.23469750000000034</v>
      </c>
      <c r="CI142" s="40">
        <f t="shared" si="71"/>
        <v>0.39557814099890098</v>
      </c>
    </row>
    <row r="143" spans="1:87" x14ac:dyDescent="0.2">
      <c r="A143" s="37" t="s">
        <v>287</v>
      </c>
      <c r="B143" s="37">
        <v>12</v>
      </c>
      <c r="D143" s="39">
        <v>0</v>
      </c>
      <c r="E143" s="39">
        <v>0</v>
      </c>
      <c r="F143" s="39">
        <v>171.6</v>
      </c>
      <c r="G143" s="39">
        <v>0</v>
      </c>
      <c r="H143" s="39">
        <v>0</v>
      </c>
      <c r="I143" s="39">
        <v>0</v>
      </c>
      <c r="J143" s="39">
        <v>42.03</v>
      </c>
      <c r="K143" s="39">
        <v>5.37</v>
      </c>
      <c r="L143" s="39">
        <v>0</v>
      </c>
      <c r="M143" s="39">
        <v>0</v>
      </c>
      <c r="N143" s="39">
        <v>0</v>
      </c>
      <c r="O143" s="39">
        <f t="shared" si="64"/>
        <v>219</v>
      </c>
      <c r="Q143" s="37" t="s">
        <v>287</v>
      </c>
      <c r="R143" s="37">
        <v>12</v>
      </c>
      <c r="T143" s="39">
        <v>135.68790000000001</v>
      </c>
      <c r="U143" s="39">
        <v>83.312100000000001</v>
      </c>
      <c r="V143" s="39">
        <v>0</v>
      </c>
      <c r="W143" s="40">
        <f t="shared" si="50"/>
        <v>0.61957945205479459</v>
      </c>
      <c r="X143" s="40">
        <f t="shared" si="51"/>
        <v>0.38042054794520547</v>
      </c>
      <c r="Y143" s="40">
        <f t="shared" si="52"/>
        <v>0</v>
      </c>
      <c r="AA143" s="37" t="s">
        <v>287</v>
      </c>
      <c r="AB143" s="37">
        <f t="shared" ref="AB143:AB156" si="75">AB142+1</f>
        <v>12</v>
      </c>
      <c r="AD143" s="39">
        <f t="shared" si="53"/>
        <v>219</v>
      </c>
      <c r="AE143" s="37">
        <v>6</v>
      </c>
      <c r="AF143" s="39">
        <v>40.65</v>
      </c>
      <c r="AG143" s="41">
        <f t="shared" si="54"/>
        <v>0.18561643835616437</v>
      </c>
      <c r="AH143" s="39">
        <f t="shared" si="55"/>
        <v>25.185904726027399</v>
      </c>
      <c r="AI143" s="39">
        <f t="shared" si="56"/>
        <v>15.464095273972601</v>
      </c>
      <c r="AJ143" s="37">
        <v>7</v>
      </c>
      <c r="AK143" s="39">
        <v>178.35</v>
      </c>
      <c r="AL143" s="41">
        <f>SUM(AK143/AD143)</f>
        <v>0.81438356164383563</v>
      </c>
      <c r="AM143" s="39">
        <f>SUM(AK143*W143)</f>
        <v>110.50199527397261</v>
      </c>
      <c r="AN143" s="39">
        <f>SUM(AK143*X143)</f>
        <v>67.848004726027398</v>
      </c>
      <c r="AP143" s="39"/>
      <c r="AQ143" s="41"/>
      <c r="AR143" s="39"/>
      <c r="AS143" s="39"/>
      <c r="AU143" s="39"/>
      <c r="AV143" s="40"/>
      <c r="AW143" s="39"/>
      <c r="AX143" s="39"/>
      <c r="AZ143" s="37" t="s">
        <v>287</v>
      </c>
      <c r="BA143" s="37">
        <f t="shared" ref="BA143:BA156" si="76">BA142+1</f>
        <v>12</v>
      </c>
      <c r="BC143" s="42">
        <f t="shared" si="65"/>
        <v>0.34218749999999998</v>
      </c>
      <c r="BD143" s="37">
        <v>6</v>
      </c>
      <c r="BE143" s="42">
        <f t="shared" si="66"/>
        <v>6.3515624999999992E-2</v>
      </c>
      <c r="BF143" s="41">
        <f t="shared" si="57"/>
        <v>0.18561643835616437</v>
      </c>
      <c r="BG143" s="42">
        <f t="shared" si="58"/>
        <v>3.9352976134417808E-2</v>
      </c>
      <c r="BH143" s="42">
        <f t="shared" si="59"/>
        <v>2.4162648865582188E-2</v>
      </c>
      <c r="BI143" s="37">
        <v>7</v>
      </c>
      <c r="BJ143" s="42">
        <f>SUM(AK143/640)</f>
        <v>0.27867187500000001</v>
      </c>
      <c r="BK143" s="41">
        <f>SUM(BJ143/BC143)</f>
        <v>0.81438356164383574</v>
      </c>
      <c r="BL143" s="42">
        <f>SUM(BJ143*W143)</f>
        <v>0.17265936761558223</v>
      </c>
      <c r="BM143" s="42">
        <f>SUM(BJ143*X143)</f>
        <v>0.10601250738441781</v>
      </c>
      <c r="BO143" s="42"/>
      <c r="BP143" s="41"/>
      <c r="BQ143" s="42"/>
      <c r="BR143" s="42"/>
      <c r="BT143" s="42"/>
      <c r="BU143" s="40"/>
      <c r="BV143" s="42"/>
      <c r="BW143" s="42"/>
      <c r="BY143" s="37" t="s">
        <v>287</v>
      </c>
      <c r="BZ143" s="37">
        <f t="shared" ref="BZ143:BZ156" si="77">BZ142+1</f>
        <v>12</v>
      </c>
      <c r="CB143" s="42">
        <f t="shared" si="60"/>
        <v>0.21201234375000005</v>
      </c>
      <c r="CC143" s="42">
        <v>0.153</v>
      </c>
      <c r="CD143" s="42">
        <f t="shared" si="67"/>
        <v>-5.9012343750000057E-2</v>
      </c>
      <c r="CE143" s="40">
        <f t="shared" si="68"/>
        <v>-0.27834390538876369</v>
      </c>
      <c r="CF143" s="42">
        <f t="shared" si="69"/>
        <v>0.13017515625000001</v>
      </c>
      <c r="CG143" s="42">
        <v>0.189</v>
      </c>
      <c r="CH143" s="42">
        <f t="shared" si="70"/>
        <v>5.8824843749999994E-2</v>
      </c>
      <c r="CI143" s="40">
        <f t="shared" si="71"/>
        <v>0.45188994155710871</v>
      </c>
    </row>
    <row r="144" spans="1:87" x14ac:dyDescent="0.2">
      <c r="A144" s="37" t="s">
        <v>287</v>
      </c>
      <c r="B144" s="37">
        <v>13</v>
      </c>
      <c r="D144" s="39">
        <v>0</v>
      </c>
      <c r="E144" s="39">
        <v>0</v>
      </c>
      <c r="F144" s="39">
        <v>397.64</v>
      </c>
      <c r="G144" s="39">
        <v>0</v>
      </c>
      <c r="H144" s="39">
        <v>0</v>
      </c>
      <c r="I144" s="39">
        <v>0</v>
      </c>
      <c r="J144" s="39">
        <v>227.22</v>
      </c>
      <c r="K144" s="39">
        <v>86.05</v>
      </c>
      <c r="L144" s="39">
        <v>0</v>
      </c>
      <c r="M144" s="39">
        <v>0</v>
      </c>
      <c r="N144" s="39">
        <v>9.09</v>
      </c>
      <c r="O144" s="39">
        <f t="shared" si="64"/>
        <v>720</v>
      </c>
      <c r="Q144" s="37" t="s">
        <v>287</v>
      </c>
      <c r="R144" s="37">
        <v>13</v>
      </c>
      <c r="T144" s="39">
        <v>486.8614</v>
      </c>
      <c r="U144" s="39">
        <v>233.1386</v>
      </c>
      <c r="V144" s="39">
        <v>0</v>
      </c>
      <c r="W144" s="40">
        <f t="shared" si="50"/>
        <v>0.67619638888888889</v>
      </c>
      <c r="X144" s="40">
        <f t="shared" si="51"/>
        <v>0.32380361111111111</v>
      </c>
      <c r="Y144" s="40">
        <f t="shared" si="52"/>
        <v>0</v>
      </c>
      <c r="AA144" s="37" t="s">
        <v>287</v>
      </c>
      <c r="AB144" s="37">
        <f t="shared" si="75"/>
        <v>13</v>
      </c>
      <c r="AD144" s="39">
        <f t="shared" si="53"/>
        <v>720</v>
      </c>
      <c r="AE144" s="37">
        <v>6</v>
      </c>
      <c r="AF144" s="39">
        <v>720</v>
      </c>
      <c r="AG144" s="41">
        <f t="shared" si="54"/>
        <v>1</v>
      </c>
      <c r="AH144" s="39">
        <f t="shared" si="55"/>
        <v>486.8614</v>
      </c>
      <c r="AI144" s="39">
        <f t="shared" si="56"/>
        <v>233.1386</v>
      </c>
      <c r="AK144" s="39"/>
      <c r="AL144" s="41"/>
      <c r="AM144" s="39" t="s">
        <v>421</v>
      </c>
      <c r="AN144" s="39" t="s">
        <v>421</v>
      </c>
      <c r="AP144" s="39"/>
      <c r="AQ144" s="41"/>
      <c r="AR144" s="39"/>
      <c r="AS144" s="39"/>
      <c r="AU144" s="39"/>
      <c r="AV144" s="40"/>
      <c r="AW144" s="39"/>
      <c r="AX144" s="39"/>
      <c r="AZ144" s="37" t="s">
        <v>287</v>
      </c>
      <c r="BA144" s="37">
        <f t="shared" si="76"/>
        <v>13</v>
      </c>
      <c r="BC144" s="42">
        <f t="shared" si="65"/>
        <v>1.125</v>
      </c>
      <c r="BD144" s="37">
        <v>6</v>
      </c>
      <c r="BE144" s="42">
        <f t="shared" si="66"/>
        <v>1.125</v>
      </c>
      <c r="BF144" s="41">
        <f t="shared" si="57"/>
        <v>1</v>
      </c>
      <c r="BG144" s="42">
        <f t="shared" si="58"/>
        <v>0.76072093750000003</v>
      </c>
      <c r="BH144" s="42">
        <f t="shared" si="59"/>
        <v>0.36427906249999997</v>
      </c>
      <c r="BJ144" s="42"/>
      <c r="BK144" s="41"/>
      <c r="BL144" s="42"/>
      <c r="BM144" s="42"/>
      <c r="BO144" s="42"/>
      <c r="BP144" s="41"/>
      <c r="BQ144" s="42"/>
      <c r="BR144" s="42"/>
      <c r="BT144" s="42"/>
      <c r="BU144" s="40"/>
      <c r="BV144" s="42"/>
      <c r="BW144" s="42"/>
      <c r="BY144" s="37" t="s">
        <v>287</v>
      </c>
      <c r="BZ144" s="37">
        <f t="shared" si="77"/>
        <v>13</v>
      </c>
      <c r="CB144" s="42">
        <f t="shared" si="60"/>
        <v>0.76072093750000003</v>
      </c>
      <c r="CC144" s="42">
        <v>0.55500000000000005</v>
      </c>
      <c r="CD144" s="42">
        <f t="shared" si="67"/>
        <v>-0.20572093749999998</v>
      </c>
      <c r="CE144" s="40">
        <f t="shared" si="68"/>
        <v>-0.27042891467674368</v>
      </c>
      <c r="CF144" s="42">
        <f t="shared" si="69"/>
        <v>0.36427906249999997</v>
      </c>
      <c r="CG144" s="42">
        <v>0.55600000000000005</v>
      </c>
      <c r="CH144" s="42">
        <f t="shared" si="70"/>
        <v>0.19172093750000008</v>
      </c>
      <c r="CI144" s="40">
        <f t="shared" si="71"/>
        <v>0.52630237978610173</v>
      </c>
    </row>
    <row r="145" spans="1:87" x14ac:dyDescent="0.2">
      <c r="A145" s="37" t="s">
        <v>287</v>
      </c>
      <c r="B145" s="37">
        <v>14</v>
      </c>
      <c r="D145" s="39">
        <v>0</v>
      </c>
      <c r="E145" s="39">
        <v>35.99</v>
      </c>
      <c r="F145" s="39">
        <v>417.43</v>
      </c>
      <c r="G145" s="39">
        <v>0</v>
      </c>
      <c r="H145" s="39">
        <v>0</v>
      </c>
      <c r="I145" s="39">
        <v>0</v>
      </c>
      <c r="J145" s="39">
        <v>158.08000000000001</v>
      </c>
      <c r="K145" s="39">
        <v>78.34</v>
      </c>
      <c r="L145" s="39">
        <v>0</v>
      </c>
      <c r="M145" s="39">
        <v>1.1599999999999999</v>
      </c>
      <c r="N145" s="39">
        <v>0</v>
      </c>
      <c r="O145" s="39">
        <f t="shared" si="64"/>
        <v>691</v>
      </c>
      <c r="Q145" s="37" t="s">
        <v>287</v>
      </c>
      <c r="R145" s="37">
        <v>14</v>
      </c>
      <c r="T145" s="39">
        <v>427.2611</v>
      </c>
      <c r="U145" s="39">
        <v>263.7389</v>
      </c>
      <c r="V145" s="39">
        <v>0</v>
      </c>
      <c r="W145" s="40">
        <f t="shared" si="50"/>
        <v>0.61832286541244574</v>
      </c>
      <c r="X145" s="40">
        <f t="shared" si="51"/>
        <v>0.38167713458755426</v>
      </c>
      <c r="Y145" s="40">
        <f t="shared" si="52"/>
        <v>0</v>
      </c>
      <c r="AA145" s="37" t="s">
        <v>287</v>
      </c>
      <c r="AB145" s="37">
        <f t="shared" si="75"/>
        <v>14</v>
      </c>
      <c r="AD145" s="39">
        <f t="shared" si="53"/>
        <v>691</v>
      </c>
      <c r="AE145" s="37">
        <v>6</v>
      </c>
      <c r="AF145" s="39">
        <v>671.43</v>
      </c>
      <c r="AG145" s="41">
        <f t="shared" si="54"/>
        <v>0.9716787264833574</v>
      </c>
      <c r="AH145" s="39">
        <f t="shared" si="55"/>
        <v>415.1605215238784</v>
      </c>
      <c r="AI145" s="39">
        <f t="shared" si="56"/>
        <v>256.26947847612155</v>
      </c>
      <c r="AJ145" s="37">
        <v>7</v>
      </c>
      <c r="AK145" s="39">
        <v>19.57</v>
      </c>
      <c r="AL145" s="41">
        <f>SUM(AK145/AD145)</f>
        <v>2.8321273516642549E-2</v>
      </c>
      <c r="AM145" s="39">
        <f>SUM(AK145*W145)</f>
        <v>12.100578476121564</v>
      </c>
      <c r="AN145" s="39">
        <f>SUM(AK145*X145)</f>
        <v>7.4694215238784372</v>
      </c>
      <c r="AP145" s="39"/>
      <c r="AQ145" s="41"/>
      <c r="AR145" s="39"/>
      <c r="AS145" s="39"/>
      <c r="AU145" s="39"/>
      <c r="AV145" s="40"/>
      <c r="AW145" s="39"/>
      <c r="AX145" s="39"/>
      <c r="AZ145" s="37" t="s">
        <v>287</v>
      </c>
      <c r="BA145" s="37">
        <f t="shared" si="76"/>
        <v>14</v>
      </c>
      <c r="BC145" s="42">
        <f t="shared" si="65"/>
        <v>1.0796874999999999</v>
      </c>
      <c r="BD145" s="37">
        <v>6</v>
      </c>
      <c r="BE145" s="42">
        <f t="shared" si="66"/>
        <v>1.049109375</v>
      </c>
      <c r="BF145" s="41">
        <f t="shared" si="57"/>
        <v>0.97167872648335751</v>
      </c>
      <c r="BG145" s="42">
        <f t="shared" si="58"/>
        <v>0.64868831488106005</v>
      </c>
      <c r="BH145" s="42">
        <f t="shared" si="59"/>
        <v>0.40042106011893991</v>
      </c>
      <c r="BI145" s="37">
        <v>7</v>
      </c>
      <c r="BJ145" s="42">
        <f>SUM(AK145/640)</f>
        <v>3.0578125000000001E-2</v>
      </c>
      <c r="BK145" s="41">
        <f>SUM(BJ145/BC145)</f>
        <v>2.8321273516642549E-2</v>
      </c>
      <c r="BL145" s="42">
        <f>SUM(BJ145*W145)</f>
        <v>1.8907153868939944E-2</v>
      </c>
      <c r="BM145" s="42">
        <f>SUM(BJ145*X145)</f>
        <v>1.1670971131060057E-2</v>
      </c>
      <c r="BO145" s="42"/>
      <c r="BP145" s="41"/>
      <c r="BQ145" s="42"/>
      <c r="BR145" s="42"/>
      <c r="BT145" s="42"/>
      <c r="BU145" s="40"/>
      <c r="BV145" s="42"/>
      <c r="BW145" s="42"/>
      <c r="BY145" s="37" t="s">
        <v>287</v>
      </c>
      <c r="BZ145" s="37">
        <f t="shared" si="77"/>
        <v>14</v>
      </c>
      <c r="CB145" s="42">
        <f t="shared" si="60"/>
        <v>0.66759546874999998</v>
      </c>
      <c r="CC145" s="42">
        <v>0.443</v>
      </c>
      <c r="CD145" s="42">
        <f t="shared" si="67"/>
        <v>-0.22459546874999997</v>
      </c>
      <c r="CE145" s="40">
        <f t="shared" si="68"/>
        <v>-0.33642449546658937</v>
      </c>
      <c r="CF145" s="42">
        <f t="shared" si="69"/>
        <v>0.41209203124999999</v>
      </c>
      <c r="CG145" s="42">
        <v>0.63700000000000001</v>
      </c>
      <c r="CH145" s="42">
        <f t="shared" si="70"/>
        <v>0.22490796875000002</v>
      </c>
      <c r="CI145" s="40">
        <f t="shared" si="71"/>
        <v>0.54577121539522622</v>
      </c>
    </row>
    <row r="146" spans="1:87" x14ac:dyDescent="0.2">
      <c r="A146" s="37" t="s">
        <v>287</v>
      </c>
      <c r="B146" s="37">
        <v>15</v>
      </c>
      <c r="D146" s="39">
        <v>0</v>
      </c>
      <c r="E146" s="39">
        <v>0</v>
      </c>
      <c r="F146" s="39">
        <v>745.4</v>
      </c>
      <c r="G146" s="39">
        <v>0</v>
      </c>
      <c r="H146" s="39">
        <v>0</v>
      </c>
      <c r="I146" s="39">
        <v>118.96</v>
      </c>
      <c r="J146" s="39">
        <v>313.19</v>
      </c>
      <c r="K146" s="39">
        <v>152.94</v>
      </c>
      <c r="L146" s="39">
        <v>0</v>
      </c>
      <c r="M146" s="39">
        <v>0</v>
      </c>
      <c r="N146" s="39">
        <v>34.51</v>
      </c>
      <c r="O146" s="39">
        <f t="shared" si="64"/>
        <v>1365</v>
      </c>
      <c r="Q146" s="37" t="s">
        <v>287</v>
      </c>
      <c r="R146" s="37">
        <v>15</v>
      </c>
      <c r="T146" s="39">
        <v>911.53430000000003</v>
      </c>
      <c r="U146" s="39">
        <v>453.46570000000003</v>
      </c>
      <c r="V146" s="39">
        <v>0</v>
      </c>
      <c r="W146" s="40">
        <f t="shared" si="50"/>
        <v>0.66779069597069596</v>
      </c>
      <c r="X146" s="40">
        <f t="shared" si="51"/>
        <v>0.33220930402930404</v>
      </c>
      <c r="Y146" s="40">
        <f t="shared" si="52"/>
        <v>0</v>
      </c>
      <c r="AA146" s="37" t="s">
        <v>287</v>
      </c>
      <c r="AB146" s="37">
        <f t="shared" si="75"/>
        <v>15</v>
      </c>
      <c r="AD146" s="39">
        <f t="shared" si="53"/>
        <v>1365</v>
      </c>
      <c r="AE146" s="37">
        <v>6</v>
      </c>
      <c r="AF146" s="39">
        <v>58.3</v>
      </c>
      <c r="AG146" s="41">
        <f t="shared" si="54"/>
        <v>4.271062271062271E-2</v>
      </c>
      <c r="AH146" s="39">
        <f t="shared" si="55"/>
        <v>38.932197575091571</v>
      </c>
      <c r="AI146" s="39">
        <f t="shared" si="56"/>
        <v>19.367802424908426</v>
      </c>
      <c r="AJ146" s="37">
        <v>7</v>
      </c>
      <c r="AK146" s="39">
        <v>1306.7</v>
      </c>
      <c r="AL146" s="41">
        <f>SUM(AK146/AD146)</f>
        <v>0.95728937728937735</v>
      </c>
      <c r="AM146" s="39">
        <f>SUM(AK146*W146)</f>
        <v>872.60210242490848</v>
      </c>
      <c r="AN146" s="39">
        <f>SUM(AK146*X146)</f>
        <v>434.09789757509162</v>
      </c>
      <c r="AP146" s="39"/>
      <c r="AQ146" s="41"/>
      <c r="AR146" s="39"/>
      <c r="AS146" s="39"/>
      <c r="AU146" s="39"/>
      <c r="AV146" s="40"/>
      <c r="AW146" s="39"/>
      <c r="AX146" s="39"/>
      <c r="AZ146" s="37" t="s">
        <v>287</v>
      </c>
      <c r="BA146" s="37">
        <f t="shared" si="76"/>
        <v>15</v>
      </c>
      <c r="BC146" s="42">
        <f t="shared" si="65"/>
        <v>2.1328125</v>
      </c>
      <c r="BD146" s="37">
        <v>6</v>
      </c>
      <c r="BE146" s="42">
        <f t="shared" si="66"/>
        <v>9.1093750000000001E-2</v>
      </c>
      <c r="BF146" s="41">
        <f t="shared" si="57"/>
        <v>4.271062271062271E-2</v>
      </c>
      <c r="BG146" s="42">
        <f t="shared" si="58"/>
        <v>6.0831558711080584E-2</v>
      </c>
      <c r="BH146" s="42">
        <f t="shared" si="59"/>
        <v>3.0262191288919417E-2</v>
      </c>
      <c r="BI146" s="37">
        <v>7</v>
      </c>
      <c r="BJ146" s="42">
        <f>SUM(AK146/640)</f>
        <v>2.0417187500000002</v>
      </c>
      <c r="BK146" s="41">
        <f>SUM(BJ146/BC146)</f>
        <v>0.95728937728937735</v>
      </c>
      <c r="BL146" s="42">
        <f>SUM(BJ146*W146)</f>
        <v>1.3634407850389196</v>
      </c>
      <c r="BM146" s="42">
        <f>SUM(BJ146*X146)</f>
        <v>0.67827796496108073</v>
      </c>
      <c r="BO146" s="42"/>
      <c r="BP146" s="41"/>
      <c r="BQ146" s="42"/>
      <c r="BR146" s="42"/>
      <c r="BT146" s="42"/>
      <c r="BU146" s="40"/>
      <c r="BV146" s="42"/>
      <c r="BW146" s="42"/>
      <c r="BY146" s="37" t="s">
        <v>287</v>
      </c>
      <c r="BZ146" s="37">
        <f t="shared" si="77"/>
        <v>15</v>
      </c>
      <c r="CB146" s="42">
        <f t="shared" si="60"/>
        <v>1.4242723437500002</v>
      </c>
      <c r="CC146" s="42">
        <v>0.90100000000000002</v>
      </c>
      <c r="CD146" s="42">
        <f t="shared" si="67"/>
        <v>-0.5232723437500002</v>
      </c>
      <c r="CE146" s="40">
        <f t="shared" si="68"/>
        <v>-0.36739626802853176</v>
      </c>
      <c r="CF146" s="42">
        <f t="shared" si="69"/>
        <v>0.70854015625000011</v>
      </c>
      <c r="CG146" s="42">
        <v>1.232</v>
      </c>
      <c r="CH146" s="42">
        <f t="shared" si="70"/>
        <v>0.52345984374999988</v>
      </c>
      <c r="CI146" s="40">
        <f t="shared" si="71"/>
        <v>0.7387864175835126</v>
      </c>
    </row>
    <row r="147" spans="1:87" x14ac:dyDescent="0.2">
      <c r="A147" s="37" t="s">
        <v>287</v>
      </c>
      <c r="B147" s="37">
        <v>16</v>
      </c>
      <c r="D147" s="39">
        <v>0</v>
      </c>
      <c r="E147" s="39">
        <v>148.75</v>
      </c>
      <c r="F147" s="39">
        <v>4151.05</v>
      </c>
      <c r="G147" s="39">
        <v>0</v>
      </c>
      <c r="H147" s="39">
        <v>0</v>
      </c>
      <c r="I147" s="39">
        <v>0</v>
      </c>
      <c r="J147" s="39">
        <v>686.05</v>
      </c>
      <c r="K147" s="39">
        <v>397.93</v>
      </c>
      <c r="L147" s="39">
        <v>0</v>
      </c>
      <c r="M147" s="39">
        <v>32.22</v>
      </c>
      <c r="N147" s="39">
        <v>0</v>
      </c>
      <c r="O147" s="39">
        <f t="shared" si="64"/>
        <v>5416.0000000000009</v>
      </c>
      <c r="Q147" s="37" t="s">
        <v>287</v>
      </c>
      <c r="R147" s="37">
        <v>16</v>
      </c>
      <c r="T147" s="39">
        <v>3227.4535999999998</v>
      </c>
      <c r="U147" s="39">
        <v>2188.5464000000002</v>
      </c>
      <c r="V147" s="39">
        <v>0</v>
      </c>
      <c r="W147" s="40">
        <f t="shared" si="50"/>
        <v>0.59591093057607081</v>
      </c>
      <c r="X147" s="40">
        <f t="shared" si="51"/>
        <v>0.40408906942392908</v>
      </c>
      <c r="Y147" s="40">
        <f t="shared" si="52"/>
        <v>0</v>
      </c>
      <c r="AA147" s="37" t="s">
        <v>287</v>
      </c>
      <c r="AB147" s="37">
        <f t="shared" si="75"/>
        <v>16</v>
      </c>
      <c r="AD147" s="39">
        <f t="shared" si="53"/>
        <v>5416.0000000000009</v>
      </c>
      <c r="AE147" s="37">
        <v>6</v>
      </c>
      <c r="AF147" s="39">
        <v>5416</v>
      </c>
      <c r="AG147" s="41">
        <f t="shared" si="54"/>
        <v>0.99999999999999978</v>
      </c>
      <c r="AH147" s="39">
        <f t="shared" si="55"/>
        <v>3227.4535999999994</v>
      </c>
      <c r="AI147" s="39">
        <f t="shared" si="56"/>
        <v>2188.5463999999997</v>
      </c>
      <c r="AJ147" s="37" t="s">
        <v>421</v>
      </c>
      <c r="AK147" s="39"/>
      <c r="AL147" s="41"/>
      <c r="AM147" s="39" t="s">
        <v>421</v>
      </c>
      <c r="AN147" s="39" t="s">
        <v>421</v>
      </c>
      <c r="AP147" s="39"/>
      <c r="AQ147" s="41"/>
      <c r="AR147" s="39"/>
      <c r="AS147" s="39"/>
      <c r="AU147" s="39"/>
      <c r="AV147" s="40"/>
      <c r="AW147" s="39"/>
      <c r="AX147" s="39"/>
      <c r="AZ147" s="37" t="s">
        <v>287</v>
      </c>
      <c r="BA147" s="37">
        <f t="shared" si="76"/>
        <v>16</v>
      </c>
      <c r="BC147" s="42">
        <f t="shared" si="65"/>
        <v>8.4625000000000021</v>
      </c>
      <c r="BD147" s="37">
        <v>6</v>
      </c>
      <c r="BE147" s="42">
        <f t="shared" si="66"/>
        <v>8.4625000000000004</v>
      </c>
      <c r="BF147" s="41">
        <f t="shared" si="57"/>
        <v>0.99999999999999978</v>
      </c>
      <c r="BG147" s="42">
        <f t="shared" si="58"/>
        <v>5.0428962499999992</v>
      </c>
      <c r="BH147" s="42">
        <f t="shared" si="59"/>
        <v>3.4196037499999998</v>
      </c>
      <c r="BJ147" s="42"/>
      <c r="BK147" s="41"/>
      <c r="BL147" s="42"/>
      <c r="BM147" s="42"/>
      <c r="BO147" s="42"/>
      <c r="BP147" s="41"/>
      <c r="BQ147" s="42"/>
      <c r="BR147" s="42"/>
      <c r="BT147" s="42"/>
      <c r="BU147" s="40"/>
      <c r="BV147" s="42"/>
      <c r="BW147" s="42"/>
      <c r="BY147" s="37" t="s">
        <v>287</v>
      </c>
      <c r="BZ147" s="37">
        <f t="shared" si="77"/>
        <v>16</v>
      </c>
      <c r="CB147" s="42">
        <f t="shared" si="60"/>
        <v>5.0428962499999992</v>
      </c>
      <c r="CC147" s="42">
        <v>3.3130000000000002</v>
      </c>
      <c r="CD147" s="42">
        <f t="shared" si="67"/>
        <v>-1.729896249999999</v>
      </c>
      <c r="CE147" s="40">
        <f t="shared" si="68"/>
        <v>-0.34303625619900457</v>
      </c>
      <c r="CF147" s="42">
        <f t="shared" si="69"/>
        <v>3.4196037499999998</v>
      </c>
      <c r="CG147" s="42">
        <v>5.1980000000000004</v>
      </c>
      <c r="CH147" s="42">
        <f t="shared" si="70"/>
        <v>1.7783962500000006</v>
      </c>
      <c r="CI147" s="40">
        <f t="shared" si="71"/>
        <v>0.52005915890108634</v>
      </c>
    </row>
    <row r="148" spans="1:87" x14ac:dyDescent="0.2">
      <c r="A148" s="37" t="s">
        <v>287</v>
      </c>
      <c r="B148" s="37">
        <v>17</v>
      </c>
      <c r="D148" s="39">
        <v>0</v>
      </c>
      <c r="E148" s="39">
        <v>0</v>
      </c>
      <c r="F148" s="39">
        <v>368.21</v>
      </c>
      <c r="G148" s="39">
        <v>0</v>
      </c>
      <c r="H148" s="39">
        <v>0</v>
      </c>
      <c r="I148" s="39">
        <v>35.799999999999997</v>
      </c>
      <c r="J148" s="39">
        <v>39.51</v>
      </c>
      <c r="K148" s="39">
        <v>105.32</v>
      </c>
      <c r="L148" s="39">
        <v>0</v>
      </c>
      <c r="M148" s="39">
        <v>73</v>
      </c>
      <c r="N148" s="39">
        <v>4.16</v>
      </c>
      <c r="O148" s="39">
        <f t="shared" si="64"/>
        <v>625.99999999999989</v>
      </c>
      <c r="Q148" s="37" t="s">
        <v>287</v>
      </c>
      <c r="R148" s="37">
        <v>17</v>
      </c>
      <c r="T148" s="39">
        <v>403.23149999999998</v>
      </c>
      <c r="U148" s="39">
        <v>222.76849999999999</v>
      </c>
      <c r="V148" s="39">
        <v>0</v>
      </c>
      <c r="W148" s="40">
        <f t="shared" si="50"/>
        <v>0.6441397763578276</v>
      </c>
      <c r="X148" s="40">
        <f t="shared" si="51"/>
        <v>0.35586022364217257</v>
      </c>
      <c r="Y148" s="40">
        <f t="shared" si="52"/>
        <v>0</v>
      </c>
      <c r="AA148" s="37" t="s">
        <v>287</v>
      </c>
      <c r="AB148" s="37">
        <f t="shared" si="75"/>
        <v>17</v>
      </c>
      <c r="AD148" s="39">
        <f t="shared" si="53"/>
        <v>625.99999999999989</v>
      </c>
      <c r="AE148" s="37">
        <v>6</v>
      </c>
      <c r="AF148" s="39">
        <v>357.5</v>
      </c>
      <c r="AG148" s="41">
        <f t="shared" si="54"/>
        <v>0.57108626198083079</v>
      </c>
      <c r="AH148" s="39">
        <f t="shared" si="55"/>
        <v>230.27997004792337</v>
      </c>
      <c r="AI148" s="39">
        <f t="shared" si="56"/>
        <v>127.22002995207669</v>
      </c>
      <c r="AJ148" s="37">
        <v>7</v>
      </c>
      <c r="AK148" s="39">
        <v>268.5</v>
      </c>
      <c r="AL148" s="41">
        <f>SUM(AK148/AD148)</f>
        <v>0.42891373801916943</v>
      </c>
      <c r="AM148" s="39">
        <f>SUM(AK148*W148)</f>
        <v>172.9515299520767</v>
      </c>
      <c r="AN148" s="39">
        <f>SUM(AK148*X148)</f>
        <v>95.548470047923331</v>
      </c>
      <c r="AP148" s="39"/>
      <c r="AQ148" s="41"/>
      <c r="AR148" s="39"/>
      <c r="AS148" s="39"/>
      <c r="AU148" s="39"/>
      <c r="AV148" s="40"/>
      <c r="AW148" s="39"/>
      <c r="AX148" s="39"/>
      <c r="AZ148" s="37" t="s">
        <v>287</v>
      </c>
      <c r="BA148" s="37">
        <f t="shared" si="76"/>
        <v>17</v>
      </c>
      <c r="BC148" s="42">
        <f t="shared" si="65"/>
        <v>0.9781249999999998</v>
      </c>
      <c r="BD148" s="37">
        <v>6</v>
      </c>
      <c r="BE148" s="42">
        <f t="shared" si="66"/>
        <v>0.55859375</v>
      </c>
      <c r="BF148" s="41">
        <f t="shared" si="57"/>
        <v>0.57108626198083079</v>
      </c>
      <c r="BG148" s="42">
        <f t="shared" si="58"/>
        <v>0.35981245319988026</v>
      </c>
      <c r="BH148" s="42">
        <f t="shared" si="59"/>
        <v>0.19878129680011983</v>
      </c>
      <c r="BI148" s="37">
        <v>7</v>
      </c>
      <c r="BJ148" s="42">
        <f>SUM(AK148/640)</f>
        <v>0.41953125000000002</v>
      </c>
      <c r="BK148" s="41">
        <f>SUM(BJ148/BC148)</f>
        <v>0.42891373801916943</v>
      </c>
      <c r="BL148" s="42">
        <f>SUM(BJ148*W148)</f>
        <v>0.27023676555011988</v>
      </c>
      <c r="BM148" s="42">
        <f>SUM(BJ148*X148)</f>
        <v>0.14929448444988022</v>
      </c>
      <c r="BO148" s="42"/>
      <c r="BP148" s="41"/>
      <c r="BQ148" s="42"/>
      <c r="BR148" s="42"/>
      <c r="BT148" s="42"/>
      <c r="BU148" s="40"/>
      <c r="BV148" s="42"/>
      <c r="BW148" s="42"/>
      <c r="BY148" s="37" t="s">
        <v>287</v>
      </c>
      <c r="BZ148" s="37">
        <f t="shared" si="77"/>
        <v>17</v>
      </c>
      <c r="CB148" s="42">
        <f t="shared" si="60"/>
        <v>0.6300492187500002</v>
      </c>
      <c r="CC148" s="42">
        <v>0.42799999999999999</v>
      </c>
      <c r="CD148" s="42">
        <f t="shared" si="67"/>
        <v>-0.2020492187500002</v>
      </c>
      <c r="CE148" s="40">
        <f t="shared" si="68"/>
        <v>-0.3206879918855548</v>
      </c>
      <c r="CF148" s="42">
        <f t="shared" si="69"/>
        <v>0.34807578125000005</v>
      </c>
      <c r="CG148" s="42">
        <v>0.55000000000000004</v>
      </c>
      <c r="CH148" s="42">
        <f t="shared" si="70"/>
        <v>0.20192421875</v>
      </c>
      <c r="CI148" s="40">
        <f t="shared" si="71"/>
        <v>0.58011568062809593</v>
      </c>
    </row>
    <row r="149" spans="1:87" x14ac:dyDescent="0.2">
      <c r="A149" s="37" t="s">
        <v>287</v>
      </c>
      <c r="B149" s="37">
        <v>18</v>
      </c>
      <c r="D149" s="39">
        <v>0</v>
      </c>
      <c r="E149" s="39">
        <v>16.809999999999999</v>
      </c>
      <c r="F149" s="39">
        <v>1450.1</v>
      </c>
      <c r="G149" s="39">
        <v>0</v>
      </c>
      <c r="H149" s="39">
        <v>0</v>
      </c>
      <c r="I149" s="39">
        <v>16.32</v>
      </c>
      <c r="J149" s="39">
        <v>147.03</v>
      </c>
      <c r="K149" s="39">
        <v>416.71</v>
      </c>
      <c r="L149" s="39">
        <v>36.68</v>
      </c>
      <c r="M149" s="39">
        <v>23.35</v>
      </c>
      <c r="N149" s="39">
        <v>0</v>
      </c>
      <c r="O149" s="39">
        <f t="shared" si="64"/>
        <v>2106.9999999999995</v>
      </c>
      <c r="Q149" s="37" t="s">
        <v>287</v>
      </c>
      <c r="R149" s="37">
        <v>18</v>
      </c>
      <c r="T149" s="39">
        <v>1286.3471999999999</v>
      </c>
      <c r="U149" s="39">
        <v>820.65279999999996</v>
      </c>
      <c r="V149" s="39">
        <v>0</v>
      </c>
      <c r="W149" s="40">
        <f t="shared" si="50"/>
        <v>0.61051124822021841</v>
      </c>
      <c r="X149" s="40">
        <f t="shared" si="51"/>
        <v>0.38948875177978176</v>
      </c>
      <c r="Y149" s="40">
        <f t="shared" si="52"/>
        <v>0</v>
      </c>
      <c r="AA149" s="37" t="s">
        <v>287</v>
      </c>
      <c r="AB149" s="37">
        <f t="shared" si="75"/>
        <v>18</v>
      </c>
      <c r="AD149" s="39">
        <f t="shared" si="53"/>
        <v>2106.9999999999995</v>
      </c>
      <c r="AE149" s="37">
        <v>6</v>
      </c>
      <c r="AF149" s="39">
        <v>1766.24</v>
      </c>
      <c r="AG149" s="41">
        <f t="shared" si="54"/>
        <v>0.83827242524916967</v>
      </c>
      <c r="AH149" s="39">
        <f t="shared" si="55"/>
        <v>1078.3093870564785</v>
      </c>
      <c r="AI149" s="39">
        <f t="shared" si="56"/>
        <v>687.93061294352174</v>
      </c>
      <c r="AJ149" s="37">
        <v>7</v>
      </c>
      <c r="AK149" s="39">
        <v>340.76</v>
      </c>
      <c r="AL149" s="41">
        <f>SUM(AK149/AD149)</f>
        <v>0.1617275747508306</v>
      </c>
      <c r="AM149" s="39">
        <f>SUM(AK149*W149)</f>
        <v>208.03781294352163</v>
      </c>
      <c r="AN149" s="39">
        <f>SUM(AK149*X149)</f>
        <v>132.72218705647842</v>
      </c>
      <c r="AP149" s="39"/>
      <c r="AQ149" s="41"/>
      <c r="AR149" s="39"/>
      <c r="AS149" s="39"/>
      <c r="AU149" s="39"/>
      <c r="AV149" s="40"/>
      <c r="AW149" s="39"/>
      <c r="AX149" s="39"/>
      <c r="AZ149" s="37" t="s">
        <v>287</v>
      </c>
      <c r="BA149" s="37">
        <f t="shared" si="76"/>
        <v>18</v>
      </c>
      <c r="BC149" s="42">
        <f t="shared" si="65"/>
        <v>3.2921874999999994</v>
      </c>
      <c r="BD149" s="37">
        <v>6</v>
      </c>
      <c r="BE149" s="42">
        <f t="shared" si="66"/>
        <v>2.7597499999999999</v>
      </c>
      <c r="BF149" s="41">
        <f t="shared" si="57"/>
        <v>0.83827242524916956</v>
      </c>
      <c r="BG149" s="42">
        <f t="shared" si="58"/>
        <v>1.6848584172757477</v>
      </c>
      <c r="BH149" s="42">
        <f t="shared" si="59"/>
        <v>1.0748915827242527</v>
      </c>
      <c r="BI149" s="37">
        <v>7</v>
      </c>
      <c r="BJ149" s="42">
        <f>SUM(AK149/640)</f>
        <v>0.53243750000000001</v>
      </c>
      <c r="BK149" s="41">
        <f>SUM(BJ149/BC149)</f>
        <v>0.1617275747508306</v>
      </c>
      <c r="BL149" s="42">
        <f>SUM(BJ149*W149)</f>
        <v>0.32505908272425255</v>
      </c>
      <c r="BM149" s="42">
        <f>SUM(BJ149*X149)</f>
        <v>0.20737841727574755</v>
      </c>
      <c r="BO149" s="42"/>
      <c r="BP149" s="41"/>
      <c r="BQ149" s="42"/>
      <c r="BR149" s="42"/>
      <c r="BT149" s="42"/>
      <c r="BU149" s="40"/>
      <c r="BV149" s="42"/>
      <c r="BW149" s="42"/>
      <c r="BY149" s="37" t="s">
        <v>287</v>
      </c>
      <c r="BZ149" s="37">
        <f t="shared" si="77"/>
        <v>18</v>
      </c>
      <c r="CB149" s="42">
        <f t="shared" si="60"/>
        <v>2.0099175000000002</v>
      </c>
      <c r="CC149" s="42">
        <v>1.3480000000000001</v>
      </c>
      <c r="CD149" s="42">
        <f t="shared" si="67"/>
        <v>-0.66191750000000016</v>
      </c>
      <c r="CE149" s="40">
        <f t="shared" si="68"/>
        <v>-0.32932570615460588</v>
      </c>
      <c r="CF149" s="42">
        <f t="shared" si="69"/>
        <v>1.2822700000000002</v>
      </c>
      <c r="CG149" s="42">
        <v>1.944</v>
      </c>
      <c r="CH149" s="42">
        <f t="shared" si="70"/>
        <v>0.66172999999999971</v>
      </c>
      <c r="CI149" s="40">
        <f t="shared" si="71"/>
        <v>0.51606135993199531</v>
      </c>
    </row>
    <row r="150" spans="1:87" x14ac:dyDescent="0.2">
      <c r="A150" s="37" t="s">
        <v>287</v>
      </c>
      <c r="B150" s="37">
        <v>19</v>
      </c>
      <c r="D150" s="39">
        <v>0</v>
      </c>
      <c r="E150" s="39">
        <v>19.079999999999998</v>
      </c>
      <c r="F150" s="39">
        <v>91.06</v>
      </c>
      <c r="G150" s="39">
        <v>443.74</v>
      </c>
      <c r="H150" s="39">
        <v>0</v>
      </c>
      <c r="I150" s="39">
        <v>148.33000000000001</v>
      </c>
      <c r="J150" s="39">
        <v>78.41</v>
      </c>
      <c r="K150" s="39">
        <v>118.89</v>
      </c>
      <c r="L150" s="39">
        <v>0</v>
      </c>
      <c r="M150" s="39">
        <v>0</v>
      </c>
      <c r="N150" s="39">
        <v>22.49</v>
      </c>
      <c r="O150" s="39">
        <f t="shared" si="64"/>
        <v>922</v>
      </c>
      <c r="Q150" s="37" t="s">
        <v>287</v>
      </c>
      <c r="R150" s="37">
        <v>19</v>
      </c>
      <c r="T150" s="39">
        <v>508.01389999999998</v>
      </c>
      <c r="U150" s="39">
        <v>413.98610000000002</v>
      </c>
      <c r="V150" s="39">
        <v>0</v>
      </c>
      <c r="W150" s="40">
        <f t="shared" si="50"/>
        <v>0.55099121475054225</v>
      </c>
      <c r="X150" s="40">
        <f t="shared" si="51"/>
        <v>0.4490087852494577</v>
      </c>
      <c r="Y150" s="40">
        <f t="shared" si="52"/>
        <v>0</v>
      </c>
      <c r="AA150" s="37" t="s">
        <v>287</v>
      </c>
      <c r="AB150" s="37">
        <f t="shared" si="75"/>
        <v>19</v>
      </c>
      <c r="AD150" s="39">
        <f t="shared" si="53"/>
        <v>922</v>
      </c>
      <c r="AE150" s="37">
        <v>7</v>
      </c>
      <c r="AF150" s="39">
        <v>922</v>
      </c>
      <c r="AG150" s="41">
        <f t="shared" si="54"/>
        <v>1</v>
      </c>
      <c r="AH150" s="39">
        <f t="shared" si="55"/>
        <v>508.01389999999998</v>
      </c>
      <c r="AI150" s="39">
        <f t="shared" si="56"/>
        <v>413.98610000000002</v>
      </c>
      <c r="AJ150" s="37" t="s">
        <v>421</v>
      </c>
      <c r="AK150" s="39"/>
      <c r="AL150" s="41"/>
      <c r="AM150" s="39" t="s">
        <v>421</v>
      </c>
      <c r="AN150" s="39" t="s">
        <v>421</v>
      </c>
      <c r="AP150" s="39"/>
      <c r="AQ150" s="41"/>
      <c r="AR150" s="39"/>
      <c r="AS150" s="39"/>
      <c r="AU150" s="39"/>
      <c r="AV150" s="40"/>
      <c r="AW150" s="39"/>
      <c r="AX150" s="39"/>
      <c r="AZ150" s="37" t="s">
        <v>287</v>
      </c>
      <c r="BA150" s="37">
        <f t="shared" si="76"/>
        <v>19</v>
      </c>
      <c r="BC150" s="42">
        <f t="shared" si="65"/>
        <v>1.440625</v>
      </c>
      <c r="BD150" s="37">
        <v>7</v>
      </c>
      <c r="BE150" s="42">
        <f t="shared" si="66"/>
        <v>1.440625</v>
      </c>
      <c r="BF150" s="41">
        <f t="shared" si="57"/>
        <v>1</v>
      </c>
      <c r="BG150" s="42">
        <f t="shared" si="58"/>
        <v>0.79377171874999997</v>
      </c>
      <c r="BH150" s="42">
        <f t="shared" si="59"/>
        <v>0.64685328124999997</v>
      </c>
      <c r="BJ150" s="42"/>
      <c r="BK150" s="41"/>
      <c r="BL150" s="42"/>
      <c r="BM150" s="42"/>
      <c r="BO150" s="42"/>
      <c r="BP150" s="41"/>
      <c r="BQ150" s="42"/>
      <c r="BR150" s="42"/>
      <c r="BT150" s="42"/>
      <c r="BU150" s="40"/>
      <c r="BV150" s="42"/>
      <c r="BW150" s="42"/>
      <c r="BY150" s="37" t="s">
        <v>287</v>
      </c>
      <c r="BZ150" s="37">
        <f t="shared" si="77"/>
        <v>19</v>
      </c>
      <c r="CB150" s="42">
        <f t="shared" si="60"/>
        <v>0.79377171874999997</v>
      </c>
      <c r="CC150" s="42">
        <v>0.72</v>
      </c>
      <c r="CD150" s="42">
        <f t="shared" si="67"/>
        <v>-7.3771718749999993E-2</v>
      </c>
      <c r="CE150" s="40">
        <f t="shared" si="68"/>
        <v>-9.2938205037303101E-2</v>
      </c>
      <c r="CF150" s="42">
        <f t="shared" si="69"/>
        <v>0.64685328124999997</v>
      </c>
      <c r="CG150" s="42">
        <v>0.72099999999999997</v>
      </c>
      <c r="CH150" s="42">
        <f t="shared" si="70"/>
        <v>7.4146718750000007E-2</v>
      </c>
      <c r="CI150" s="40">
        <f t="shared" si="71"/>
        <v>0.11462679544071651</v>
      </c>
    </row>
    <row r="151" spans="1:87" x14ac:dyDescent="0.2">
      <c r="A151" s="37" t="s">
        <v>287</v>
      </c>
      <c r="B151" s="37">
        <v>20</v>
      </c>
      <c r="D151" s="39">
        <v>0</v>
      </c>
      <c r="E151" s="39">
        <v>7.25</v>
      </c>
      <c r="F151" s="39">
        <v>1299.42</v>
      </c>
      <c r="G151" s="39">
        <v>0</v>
      </c>
      <c r="H151" s="39">
        <v>0</v>
      </c>
      <c r="I151" s="39">
        <v>0</v>
      </c>
      <c r="J151" s="39">
        <v>112.28</v>
      </c>
      <c r="K151" s="39">
        <v>112.6</v>
      </c>
      <c r="L151" s="39">
        <v>31.44</v>
      </c>
      <c r="M151" s="39">
        <v>9.01</v>
      </c>
      <c r="N151" s="39">
        <v>0</v>
      </c>
      <c r="O151" s="39">
        <f t="shared" si="64"/>
        <v>1572</v>
      </c>
      <c r="Q151" s="37" t="s">
        <v>287</v>
      </c>
      <c r="R151" s="37">
        <v>20</v>
      </c>
      <c r="T151" s="39">
        <v>927.47569999999996</v>
      </c>
      <c r="U151" s="39">
        <v>644.52430000000004</v>
      </c>
      <c r="V151" s="39">
        <v>0</v>
      </c>
      <c r="W151" s="40">
        <f t="shared" si="50"/>
        <v>0.58999726463104318</v>
      </c>
      <c r="X151" s="40">
        <f t="shared" si="51"/>
        <v>0.41000273536895676</v>
      </c>
      <c r="Y151" s="40">
        <f t="shared" si="52"/>
        <v>0</v>
      </c>
      <c r="AA151" s="37" t="s">
        <v>287</v>
      </c>
      <c r="AB151" s="37">
        <f t="shared" si="75"/>
        <v>20</v>
      </c>
      <c r="AD151" s="39">
        <f t="shared" si="53"/>
        <v>1572</v>
      </c>
      <c r="AE151" s="37">
        <v>6</v>
      </c>
      <c r="AF151" s="39">
        <v>688.86</v>
      </c>
      <c r="AG151" s="41">
        <f t="shared" si="54"/>
        <v>0.43820610687022904</v>
      </c>
      <c r="AH151" s="39">
        <f t="shared" si="55"/>
        <v>406.42551571374042</v>
      </c>
      <c r="AI151" s="39">
        <f t="shared" si="56"/>
        <v>282.43448428625953</v>
      </c>
      <c r="AJ151" s="37">
        <v>7</v>
      </c>
      <c r="AK151" s="39">
        <v>883.14</v>
      </c>
      <c r="AL151" s="41">
        <f>SUM(AK151/AD151)</f>
        <v>0.56179389312977102</v>
      </c>
      <c r="AM151" s="39">
        <f>SUM(AK151*W151)</f>
        <v>521.05018428625942</v>
      </c>
      <c r="AN151" s="39">
        <f>SUM(AK151*X151)</f>
        <v>362.08981571374045</v>
      </c>
      <c r="AP151" s="39"/>
      <c r="AQ151" s="41"/>
      <c r="AR151" s="39"/>
      <c r="AS151" s="39"/>
      <c r="AU151" s="39"/>
      <c r="AV151" s="40"/>
      <c r="AW151" s="39"/>
      <c r="AX151" s="39"/>
      <c r="AZ151" s="37" t="s">
        <v>287</v>
      </c>
      <c r="BA151" s="37">
        <f t="shared" si="76"/>
        <v>20</v>
      </c>
      <c r="BC151" s="42">
        <f t="shared" si="65"/>
        <v>2.4562499999999998</v>
      </c>
      <c r="BD151" s="37">
        <v>6</v>
      </c>
      <c r="BE151" s="42">
        <f t="shared" si="66"/>
        <v>1.0763437499999999</v>
      </c>
      <c r="BF151" s="41">
        <f t="shared" si="57"/>
        <v>0.43820610687022898</v>
      </c>
      <c r="BG151" s="42">
        <f t="shared" si="58"/>
        <v>0.6350398683027193</v>
      </c>
      <c r="BH151" s="42">
        <f t="shared" si="59"/>
        <v>0.44130388169728052</v>
      </c>
      <c r="BI151" s="37">
        <v>7</v>
      </c>
      <c r="BJ151" s="42">
        <f>SUM(AK151/640)</f>
        <v>1.3799062499999999</v>
      </c>
      <c r="BK151" s="41">
        <f>SUM(BJ151/BC151)</f>
        <v>0.56179389312977102</v>
      </c>
      <c r="BL151" s="42">
        <f>SUM(BJ151*W151)</f>
        <v>0.81414091294728042</v>
      </c>
      <c r="BM151" s="42">
        <f>SUM(BJ151*X151)</f>
        <v>0.56576533705271947</v>
      </c>
      <c r="BO151" s="42"/>
      <c r="BP151" s="41"/>
      <c r="BQ151" s="42"/>
      <c r="BR151" s="42"/>
      <c r="BT151" s="42"/>
      <c r="BU151" s="40"/>
      <c r="BV151" s="42"/>
      <c r="BW151" s="42"/>
      <c r="BY151" s="37" t="s">
        <v>287</v>
      </c>
      <c r="BZ151" s="37">
        <f t="shared" si="77"/>
        <v>20</v>
      </c>
      <c r="CB151" s="42">
        <f t="shared" si="60"/>
        <v>1.4491807812499997</v>
      </c>
      <c r="CC151" s="42">
        <v>1.038</v>
      </c>
      <c r="CD151" s="42">
        <f t="shared" si="67"/>
        <v>-0.41118078124999968</v>
      </c>
      <c r="CE151" s="40">
        <f t="shared" si="68"/>
        <v>-0.28373325576077069</v>
      </c>
      <c r="CF151" s="42">
        <f t="shared" si="69"/>
        <v>1.0070692187499999</v>
      </c>
      <c r="CG151" s="42">
        <v>1.4430000000000001</v>
      </c>
      <c r="CH151" s="42">
        <f t="shared" si="70"/>
        <v>0.43593078125000018</v>
      </c>
      <c r="CI151" s="40">
        <f t="shared" si="71"/>
        <v>0.43287072341570387</v>
      </c>
    </row>
    <row r="152" spans="1:87" x14ac:dyDescent="0.2">
      <c r="A152" s="37" t="s">
        <v>287</v>
      </c>
      <c r="B152" s="37">
        <v>21</v>
      </c>
      <c r="D152" s="39">
        <v>0</v>
      </c>
      <c r="E152" s="39">
        <v>35.630000000000003</v>
      </c>
      <c r="F152" s="39">
        <v>153.31</v>
      </c>
      <c r="G152" s="39">
        <v>0</v>
      </c>
      <c r="H152" s="39">
        <v>0</v>
      </c>
      <c r="I152" s="39">
        <v>217.74</v>
      </c>
      <c r="J152" s="39">
        <v>451.72</v>
      </c>
      <c r="K152" s="39">
        <v>197.51</v>
      </c>
      <c r="L152" s="39">
        <v>0</v>
      </c>
      <c r="M152" s="39">
        <v>29.68</v>
      </c>
      <c r="N152" s="39">
        <v>24.41</v>
      </c>
      <c r="O152" s="39">
        <f t="shared" si="64"/>
        <v>1110.0000000000002</v>
      </c>
      <c r="Q152" s="37" t="s">
        <v>287</v>
      </c>
      <c r="R152" s="37">
        <v>21</v>
      </c>
      <c r="T152" s="39">
        <v>814.37630000000001</v>
      </c>
      <c r="U152" s="39">
        <v>295.62369999999999</v>
      </c>
      <c r="V152" s="39">
        <v>0</v>
      </c>
      <c r="W152" s="40">
        <f t="shared" si="50"/>
        <v>0.73367234234234224</v>
      </c>
      <c r="X152" s="40">
        <f t="shared" si="51"/>
        <v>0.26632765765765759</v>
      </c>
      <c r="Y152" s="40">
        <f t="shared" si="52"/>
        <v>0</v>
      </c>
      <c r="AA152" s="37" t="s">
        <v>287</v>
      </c>
      <c r="AB152" s="37">
        <f t="shared" si="75"/>
        <v>21</v>
      </c>
      <c r="AD152" s="39">
        <f t="shared" si="53"/>
        <v>1110.0000000000002</v>
      </c>
      <c r="AE152" s="37">
        <v>7</v>
      </c>
      <c r="AF152" s="39">
        <v>1110</v>
      </c>
      <c r="AG152" s="41">
        <f t="shared" si="54"/>
        <v>0.99999999999999978</v>
      </c>
      <c r="AH152" s="39">
        <f t="shared" si="55"/>
        <v>814.3762999999999</v>
      </c>
      <c r="AI152" s="39">
        <f t="shared" si="56"/>
        <v>295.62369999999993</v>
      </c>
      <c r="AJ152" s="37" t="s">
        <v>421</v>
      </c>
      <c r="AK152" s="39"/>
      <c r="AL152" s="41"/>
      <c r="AM152" s="39"/>
      <c r="AN152" s="39"/>
      <c r="AP152" s="39"/>
      <c r="AQ152" s="41"/>
      <c r="AR152" s="39"/>
      <c r="AS152" s="39"/>
      <c r="AU152" s="39"/>
      <c r="AV152" s="40"/>
      <c r="AW152" s="39"/>
      <c r="AX152" s="39"/>
      <c r="AZ152" s="37" t="s">
        <v>287</v>
      </c>
      <c r="BA152" s="37">
        <f t="shared" si="76"/>
        <v>21</v>
      </c>
      <c r="BC152" s="42">
        <f t="shared" si="65"/>
        <v>1.7343750000000004</v>
      </c>
      <c r="BD152" s="37">
        <v>7</v>
      </c>
      <c r="BE152" s="42">
        <f t="shared" si="66"/>
        <v>1.734375</v>
      </c>
      <c r="BF152" s="41">
        <f t="shared" si="57"/>
        <v>0.99999999999999978</v>
      </c>
      <c r="BG152" s="42">
        <f t="shared" si="58"/>
        <v>1.2724629687499998</v>
      </c>
      <c r="BH152" s="42">
        <f t="shared" si="59"/>
        <v>0.46191203124999991</v>
      </c>
      <c r="BJ152" s="42"/>
      <c r="BK152" s="41"/>
      <c r="BL152" s="42"/>
      <c r="BM152" s="42"/>
      <c r="BO152" s="42"/>
      <c r="BP152" s="41"/>
      <c r="BQ152" s="42"/>
      <c r="BR152" s="42"/>
      <c r="BT152" s="42"/>
      <c r="BU152" s="40"/>
      <c r="BV152" s="42"/>
      <c r="BW152" s="42"/>
      <c r="BY152" s="37" t="s">
        <v>287</v>
      </c>
      <c r="BZ152" s="37">
        <f t="shared" si="77"/>
        <v>21</v>
      </c>
      <c r="CB152" s="42">
        <f t="shared" si="60"/>
        <v>1.2724629687499998</v>
      </c>
      <c r="CC152" s="42">
        <v>0.86899999999999999</v>
      </c>
      <c r="CD152" s="42">
        <f t="shared" si="67"/>
        <v>-0.40346296874999976</v>
      </c>
      <c r="CE152" s="40">
        <f t="shared" si="68"/>
        <v>-0.31707246392116262</v>
      </c>
      <c r="CF152" s="42">
        <f t="shared" si="69"/>
        <v>0.46191203124999991</v>
      </c>
      <c r="CG152" s="42">
        <v>0.879</v>
      </c>
      <c r="CH152" s="42">
        <f t="shared" si="70"/>
        <v>0.41708796875000009</v>
      </c>
      <c r="CI152" s="40">
        <f t="shared" si="71"/>
        <v>0.9029597424022503</v>
      </c>
    </row>
    <row r="153" spans="1:87" x14ac:dyDescent="0.2">
      <c r="A153" s="37" t="s">
        <v>287</v>
      </c>
      <c r="B153" s="37">
        <v>22</v>
      </c>
      <c r="D153" s="39">
        <v>0</v>
      </c>
      <c r="E153" s="39">
        <v>0</v>
      </c>
      <c r="F153" s="39">
        <v>23.7</v>
      </c>
      <c r="G153" s="39">
        <v>0</v>
      </c>
      <c r="H153" s="39">
        <v>0</v>
      </c>
      <c r="I153" s="39">
        <v>0</v>
      </c>
      <c r="J153" s="39">
        <v>0</v>
      </c>
      <c r="K153" s="39">
        <v>98.56</v>
      </c>
      <c r="L153" s="39">
        <v>0</v>
      </c>
      <c r="M153" s="39">
        <v>3.74</v>
      </c>
      <c r="N153" s="39">
        <v>0</v>
      </c>
      <c r="O153" s="39">
        <f t="shared" si="64"/>
        <v>126</v>
      </c>
      <c r="Q153" s="37" t="s">
        <v>287</v>
      </c>
      <c r="R153" s="37">
        <v>22</v>
      </c>
      <c r="T153" s="39">
        <v>87.227199999999996</v>
      </c>
      <c r="U153" s="39">
        <v>38.772799999999997</v>
      </c>
      <c r="V153" s="39">
        <v>0</v>
      </c>
      <c r="W153" s="40">
        <f t="shared" si="50"/>
        <v>0.69227936507936505</v>
      </c>
      <c r="X153" s="40">
        <f t="shared" si="51"/>
        <v>0.30772063492063489</v>
      </c>
      <c r="Y153" s="40">
        <f t="shared" si="52"/>
        <v>0</v>
      </c>
      <c r="AA153" s="37" t="s">
        <v>287</v>
      </c>
      <c r="AB153" s="37">
        <f t="shared" si="75"/>
        <v>22</v>
      </c>
      <c r="AD153" s="39">
        <f t="shared" si="53"/>
        <v>126</v>
      </c>
      <c r="AE153" s="37">
        <v>7</v>
      </c>
      <c r="AF153" s="39">
        <v>126</v>
      </c>
      <c r="AG153" s="41">
        <f t="shared" si="54"/>
        <v>1</v>
      </c>
      <c r="AH153" s="39">
        <f t="shared" si="55"/>
        <v>87.227199999999996</v>
      </c>
      <c r="AI153" s="39">
        <f t="shared" si="56"/>
        <v>38.772799999999997</v>
      </c>
      <c r="AK153" s="39"/>
      <c r="AL153" s="41"/>
      <c r="AM153" s="39"/>
      <c r="AN153" s="39"/>
      <c r="AP153" s="39"/>
      <c r="AQ153" s="41"/>
      <c r="AR153" s="39"/>
      <c r="AS153" s="39"/>
      <c r="AU153" s="39"/>
      <c r="AV153" s="40"/>
      <c r="AW153" s="39"/>
      <c r="AX153" s="39"/>
      <c r="AZ153" s="37" t="s">
        <v>287</v>
      </c>
      <c r="BA153" s="37">
        <f t="shared" si="76"/>
        <v>22</v>
      </c>
      <c r="BC153" s="42">
        <f t="shared" si="65"/>
        <v>0.19687499999999999</v>
      </c>
      <c r="BD153" s="37">
        <v>7</v>
      </c>
      <c r="BE153" s="42">
        <f t="shared" si="66"/>
        <v>0.19687499999999999</v>
      </c>
      <c r="BF153" s="41">
        <f t="shared" si="57"/>
        <v>1</v>
      </c>
      <c r="BG153" s="42">
        <f t="shared" si="58"/>
        <v>0.13629249999999998</v>
      </c>
      <c r="BH153" s="42">
        <f t="shared" si="59"/>
        <v>6.0582499999999991E-2</v>
      </c>
      <c r="BJ153" s="42"/>
      <c r="BK153" s="41"/>
      <c r="BL153" s="42"/>
      <c r="BM153" s="42"/>
      <c r="BO153" s="42"/>
      <c r="BP153" s="41"/>
      <c r="BQ153" s="42"/>
      <c r="BR153" s="42"/>
      <c r="BT153" s="42"/>
      <c r="BU153" s="40"/>
      <c r="BV153" s="42"/>
      <c r="BW153" s="42"/>
      <c r="BY153" s="37" t="s">
        <v>287</v>
      </c>
      <c r="BZ153" s="37">
        <f t="shared" si="77"/>
        <v>22</v>
      </c>
      <c r="CB153" s="42">
        <f t="shared" si="60"/>
        <v>0.13629249999999998</v>
      </c>
      <c r="CC153" s="42">
        <v>8.5000000000000006E-2</v>
      </c>
      <c r="CD153" s="42">
        <f t="shared" si="67"/>
        <v>-5.1292499999999977E-2</v>
      </c>
      <c r="CE153" s="40">
        <f t="shared" si="68"/>
        <v>-0.3763413247243978</v>
      </c>
      <c r="CF153" s="42">
        <f t="shared" si="69"/>
        <v>6.0582499999999991E-2</v>
      </c>
      <c r="CG153" s="42">
        <v>0.109</v>
      </c>
      <c r="CH153" s="42">
        <f t="shared" si="70"/>
        <v>4.8417500000000009E-2</v>
      </c>
      <c r="CI153" s="40">
        <f t="shared" si="71"/>
        <v>0.79919943878182675</v>
      </c>
    </row>
    <row r="154" spans="1:87" x14ac:dyDescent="0.2">
      <c r="A154" s="37" t="s">
        <v>287</v>
      </c>
      <c r="B154" s="37">
        <v>23</v>
      </c>
      <c r="D154" s="39">
        <v>0</v>
      </c>
      <c r="E154" s="39">
        <v>202.47</v>
      </c>
      <c r="F154" s="39">
        <v>1221.18</v>
      </c>
      <c r="G154" s="39">
        <v>0</v>
      </c>
      <c r="H154" s="39">
        <v>0</v>
      </c>
      <c r="I154" s="39">
        <v>0</v>
      </c>
      <c r="J154" s="39">
        <v>81.28</v>
      </c>
      <c r="K154" s="39">
        <v>229.93</v>
      </c>
      <c r="L154" s="39">
        <v>0</v>
      </c>
      <c r="M154" s="39">
        <v>11.14</v>
      </c>
      <c r="N154" s="39">
        <v>0</v>
      </c>
      <c r="O154" s="39">
        <f t="shared" si="64"/>
        <v>1746.0000000000002</v>
      </c>
      <c r="Q154" s="37" t="s">
        <v>287</v>
      </c>
      <c r="R154" s="37">
        <v>23</v>
      </c>
      <c r="T154" s="39">
        <v>937.53390000000002</v>
      </c>
      <c r="U154" s="39">
        <v>808.46609999999998</v>
      </c>
      <c r="V154" s="39">
        <v>0</v>
      </c>
      <c r="W154" s="40">
        <f t="shared" si="50"/>
        <v>0.53696099656357388</v>
      </c>
      <c r="X154" s="40">
        <f t="shared" si="51"/>
        <v>0.46303900343642607</v>
      </c>
      <c r="Y154" s="40">
        <f t="shared" si="52"/>
        <v>0</v>
      </c>
      <c r="AA154" s="37" t="s">
        <v>287</v>
      </c>
      <c r="AB154" s="37">
        <f t="shared" si="75"/>
        <v>23</v>
      </c>
      <c r="AD154" s="39">
        <f t="shared" si="53"/>
        <v>1746.0000000000002</v>
      </c>
      <c r="AE154" s="37">
        <v>6</v>
      </c>
      <c r="AF154" s="39">
        <v>610.44000000000005</v>
      </c>
      <c r="AG154" s="41">
        <f t="shared" si="54"/>
        <v>0.34962199312714776</v>
      </c>
      <c r="AH154" s="39">
        <f t="shared" si="55"/>
        <v>327.78247074226806</v>
      </c>
      <c r="AI154" s="39">
        <f t="shared" si="56"/>
        <v>282.65752925773194</v>
      </c>
      <c r="AJ154" s="37">
        <v>7</v>
      </c>
      <c r="AK154" s="39">
        <v>773.56</v>
      </c>
      <c r="AL154" s="41">
        <f>SUM(AK154/AD154)</f>
        <v>0.44304696449026337</v>
      </c>
      <c r="AM154" s="39">
        <f>SUM(AK154*W154)</f>
        <v>415.37154850171817</v>
      </c>
      <c r="AN154" s="39">
        <f>SUM(AK154*X154)</f>
        <v>358.18845149828172</v>
      </c>
      <c r="AO154" s="37">
        <v>9</v>
      </c>
      <c r="AP154" s="39">
        <v>353.2</v>
      </c>
      <c r="AQ154" s="41">
        <f>SUM(AP154/AD154)</f>
        <v>0.20229095074455897</v>
      </c>
      <c r="AR154" s="39">
        <f>SUM(AP154*W154)</f>
        <v>189.65462398625428</v>
      </c>
      <c r="AS154" s="39">
        <f>SUM(AP154*X154)</f>
        <v>163.54537601374568</v>
      </c>
      <c r="AT154" s="37">
        <v>10</v>
      </c>
      <c r="AU154" s="39">
        <v>8.8000000000000007</v>
      </c>
      <c r="AV154" s="40">
        <f>SUM(AU154/AD154)</f>
        <v>5.0400916380297818E-3</v>
      </c>
      <c r="AW154" s="39">
        <f>SUM(AU154*W154)</f>
        <v>4.7252567697594507</v>
      </c>
      <c r="AX154" s="39">
        <f>SUM(AU154*X154)</f>
        <v>4.07474323024055</v>
      </c>
      <c r="AZ154" s="37" t="s">
        <v>287</v>
      </c>
      <c r="BA154" s="37">
        <f t="shared" si="76"/>
        <v>23</v>
      </c>
      <c r="BC154" s="42">
        <f t="shared" si="65"/>
        <v>2.7281250000000004</v>
      </c>
      <c r="BD154" s="37">
        <v>6</v>
      </c>
      <c r="BE154" s="42">
        <f t="shared" si="66"/>
        <v>0.95381250000000006</v>
      </c>
      <c r="BF154" s="41">
        <f t="shared" si="57"/>
        <v>0.34962199312714776</v>
      </c>
      <c r="BG154" s="42">
        <f t="shared" si="58"/>
        <v>0.51216011053479382</v>
      </c>
      <c r="BH154" s="42">
        <f t="shared" si="59"/>
        <v>0.44165238946520619</v>
      </c>
      <c r="BI154" s="37">
        <v>7</v>
      </c>
      <c r="BJ154" s="42">
        <f>SUM(AK154/640)</f>
        <v>1.2086874999999999</v>
      </c>
      <c r="BK154" s="41">
        <f>SUM(BJ154/BC154)</f>
        <v>0.44304696449026337</v>
      </c>
      <c r="BL154" s="42">
        <f>SUM(BJ154*W154)</f>
        <v>0.64901804453393463</v>
      </c>
      <c r="BM154" s="42">
        <f>SUM(BJ154*X154)</f>
        <v>0.55966945546606517</v>
      </c>
      <c r="BN154" s="37">
        <v>9</v>
      </c>
      <c r="BO154" s="42">
        <f>SUM(AP154/640)</f>
        <v>0.551875</v>
      </c>
      <c r="BP154" s="41">
        <f>SUM(BO154/BC154)</f>
        <v>0.20229095074455897</v>
      </c>
      <c r="BQ154" s="42">
        <f>SUM(BO154*W154)</f>
        <v>0.29633534997852234</v>
      </c>
      <c r="BR154" s="42">
        <f>SUM(BO154*X154)</f>
        <v>0.25553965002147766</v>
      </c>
      <c r="BS154" s="37">
        <v>10</v>
      </c>
      <c r="BT154" s="42">
        <f>SUM(AU154/640)</f>
        <v>1.3750000000000002E-2</v>
      </c>
      <c r="BU154" s="40">
        <f>SUM(BT154/BC154)</f>
        <v>5.0400916380297827E-3</v>
      </c>
      <c r="BV154" s="42">
        <f>SUM(BT154*W154)</f>
        <v>7.3832137027491414E-3</v>
      </c>
      <c r="BW154" s="42">
        <f>SUM(BT154*X154)</f>
        <v>6.3667862972508595E-3</v>
      </c>
      <c r="BY154" s="37" t="s">
        <v>287</v>
      </c>
      <c r="BZ154" s="37">
        <f t="shared" si="77"/>
        <v>23</v>
      </c>
      <c r="CB154" s="42">
        <f t="shared" si="60"/>
        <v>1.4648967187500002</v>
      </c>
      <c r="CC154" s="42">
        <v>1.1970000000000001</v>
      </c>
      <c r="CD154" s="42">
        <f t="shared" si="67"/>
        <v>-0.2678967187500001</v>
      </c>
      <c r="CE154" s="40">
        <f t="shared" si="68"/>
        <v>-0.18287754714789517</v>
      </c>
      <c r="CF154" s="42">
        <f t="shared" si="69"/>
        <v>1.26322828125</v>
      </c>
      <c r="CG154" s="42">
        <v>1.57</v>
      </c>
      <c r="CH154" s="42">
        <f t="shared" si="70"/>
        <v>0.30677171875000009</v>
      </c>
      <c r="CI154" s="40">
        <f t="shared" si="71"/>
        <v>0.24284741190756182</v>
      </c>
    </row>
    <row r="155" spans="1:87" x14ac:dyDescent="0.2">
      <c r="A155" s="37" t="s">
        <v>287</v>
      </c>
      <c r="B155" s="37">
        <v>24</v>
      </c>
      <c r="D155" s="39">
        <v>0</v>
      </c>
      <c r="E155" s="39">
        <v>0</v>
      </c>
      <c r="F155" s="39">
        <v>0</v>
      </c>
      <c r="G155" s="39">
        <v>0</v>
      </c>
      <c r="H155" s="39">
        <v>0</v>
      </c>
      <c r="I155" s="39">
        <v>0</v>
      </c>
      <c r="J155" s="39">
        <v>0</v>
      </c>
      <c r="K155" s="39">
        <v>102.04</v>
      </c>
      <c r="L155" s="39">
        <v>0</v>
      </c>
      <c r="M155" s="39">
        <v>0</v>
      </c>
      <c r="N155" s="39">
        <v>6.96</v>
      </c>
      <c r="O155" s="39">
        <f t="shared" si="64"/>
        <v>109</v>
      </c>
      <c r="Q155" s="37" t="s">
        <v>287</v>
      </c>
      <c r="R155" s="37">
        <v>24</v>
      </c>
      <c r="T155" s="39">
        <v>80.428799999999995</v>
      </c>
      <c r="U155" s="39">
        <v>28.571200000000001</v>
      </c>
      <c r="V155" s="39">
        <v>0</v>
      </c>
      <c r="W155" s="40">
        <f t="shared" si="50"/>
        <v>0.73787889908256876</v>
      </c>
      <c r="X155" s="40">
        <f t="shared" si="51"/>
        <v>0.26212110091743118</v>
      </c>
      <c r="Y155" s="40">
        <f t="shared" si="52"/>
        <v>0</v>
      </c>
      <c r="AA155" s="37" t="s">
        <v>287</v>
      </c>
      <c r="AB155" s="37">
        <f t="shared" si="75"/>
        <v>24</v>
      </c>
      <c r="AD155" s="39">
        <f t="shared" si="53"/>
        <v>109</v>
      </c>
      <c r="AE155" s="37">
        <v>7</v>
      </c>
      <c r="AF155" s="39">
        <v>109</v>
      </c>
      <c r="AG155" s="41">
        <f t="shared" si="54"/>
        <v>1</v>
      </c>
      <c r="AH155" s="39">
        <f t="shared" si="55"/>
        <v>80.428799999999995</v>
      </c>
      <c r="AI155" s="39">
        <f t="shared" si="56"/>
        <v>28.571199999999997</v>
      </c>
      <c r="AK155" s="39"/>
      <c r="AL155" s="41"/>
      <c r="AM155" s="39" t="s">
        <v>421</v>
      </c>
      <c r="AN155" s="39" t="s">
        <v>421</v>
      </c>
      <c r="AP155" s="39"/>
      <c r="AQ155" s="41"/>
      <c r="AR155" s="39"/>
      <c r="AS155" s="39"/>
      <c r="AU155" s="39"/>
      <c r="AV155" s="40"/>
      <c r="AW155" s="39"/>
      <c r="AX155" s="39"/>
      <c r="AZ155" s="37" t="s">
        <v>287</v>
      </c>
      <c r="BA155" s="37">
        <f t="shared" si="76"/>
        <v>24</v>
      </c>
      <c r="BC155" s="42">
        <f t="shared" si="65"/>
        <v>0.17031250000000001</v>
      </c>
      <c r="BD155" s="37">
        <v>7</v>
      </c>
      <c r="BE155" s="42">
        <f t="shared" si="66"/>
        <v>0.17031250000000001</v>
      </c>
      <c r="BF155" s="41">
        <f t="shared" si="57"/>
        <v>1</v>
      </c>
      <c r="BG155" s="42">
        <f t="shared" si="58"/>
        <v>0.12567</v>
      </c>
      <c r="BH155" s="42">
        <f t="shared" si="59"/>
        <v>4.4642500000000002E-2</v>
      </c>
      <c r="BJ155" s="42"/>
      <c r="BK155" s="41"/>
      <c r="BL155" s="42"/>
      <c r="BM155" s="42"/>
      <c r="BO155" s="42"/>
      <c r="BP155" s="41"/>
      <c r="BQ155" s="42"/>
      <c r="BR155" s="42"/>
      <c r="BT155" s="42"/>
      <c r="BU155" s="40"/>
      <c r="BV155" s="42"/>
      <c r="BW155" s="42"/>
      <c r="BY155" s="37" t="s">
        <v>287</v>
      </c>
      <c r="BZ155" s="37">
        <f t="shared" si="77"/>
        <v>24</v>
      </c>
      <c r="CB155" s="42">
        <f t="shared" si="60"/>
        <v>0.12567</v>
      </c>
      <c r="CC155" s="42">
        <v>0.09</v>
      </c>
      <c r="CD155" s="42">
        <f t="shared" si="67"/>
        <v>-3.5670000000000007E-2</v>
      </c>
      <c r="CE155" s="40">
        <f t="shared" si="68"/>
        <v>-0.28383862497015999</v>
      </c>
      <c r="CF155" s="42">
        <f t="shared" si="69"/>
        <v>4.4642500000000002E-2</v>
      </c>
      <c r="CG155" s="42">
        <v>9.0999999999999998E-2</v>
      </c>
      <c r="CH155" s="42">
        <f t="shared" si="70"/>
        <v>4.6357499999999996E-2</v>
      </c>
      <c r="CI155" s="40">
        <f t="shared" si="71"/>
        <v>1.0384163073304584</v>
      </c>
    </row>
    <row r="156" spans="1:87" x14ac:dyDescent="0.2">
      <c r="A156" s="37" t="s">
        <v>287</v>
      </c>
      <c r="B156" s="37">
        <v>25</v>
      </c>
      <c r="D156" s="39">
        <v>0</v>
      </c>
      <c r="E156" s="39">
        <v>1143.24</v>
      </c>
      <c r="F156" s="39">
        <v>209.22</v>
      </c>
      <c r="G156" s="39">
        <v>15.32</v>
      </c>
      <c r="H156" s="39">
        <v>0</v>
      </c>
      <c r="I156" s="39">
        <v>0</v>
      </c>
      <c r="J156" s="39">
        <v>45.36</v>
      </c>
      <c r="K156" s="39">
        <v>0</v>
      </c>
      <c r="L156" s="39">
        <v>0</v>
      </c>
      <c r="M156" s="39">
        <v>21.86</v>
      </c>
      <c r="N156" s="39">
        <v>0</v>
      </c>
      <c r="O156" s="39">
        <f t="shared" si="64"/>
        <v>1434.9999999999998</v>
      </c>
      <c r="Q156" s="37" t="s">
        <v>287</v>
      </c>
      <c r="R156" s="37">
        <v>25</v>
      </c>
      <c r="T156" s="39">
        <v>236.49719999999999</v>
      </c>
      <c r="U156" s="39">
        <v>1198.5028</v>
      </c>
      <c r="V156" s="39">
        <v>0</v>
      </c>
      <c r="W156" s="40">
        <f t="shared" si="50"/>
        <v>0.1648064111498258</v>
      </c>
      <c r="X156" s="40">
        <f t="shared" si="51"/>
        <v>0.83519358885017436</v>
      </c>
      <c r="Y156" s="40">
        <f t="shared" si="52"/>
        <v>0</v>
      </c>
      <c r="AA156" s="37" t="s">
        <v>287</v>
      </c>
      <c r="AB156" s="37">
        <f t="shared" si="75"/>
        <v>25</v>
      </c>
      <c r="AD156" s="39">
        <f t="shared" si="53"/>
        <v>1434.9999999999998</v>
      </c>
      <c r="AE156" s="37">
        <v>4</v>
      </c>
      <c r="AF156" s="39">
        <v>684.52</v>
      </c>
      <c r="AG156" s="41">
        <f t="shared" si="54"/>
        <v>0.47701742160278754</v>
      </c>
      <c r="AH156" s="39">
        <f t="shared" si="55"/>
        <v>112.81328456027876</v>
      </c>
      <c r="AI156" s="39">
        <f t="shared" si="56"/>
        <v>571.70671543972139</v>
      </c>
      <c r="AJ156" s="37">
        <v>6</v>
      </c>
      <c r="AK156" s="39">
        <v>750.48</v>
      </c>
      <c r="AL156" s="41">
        <f>SUM(AK156/AD156)</f>
        <v>0.52298257839721263</v>
      </c>
      <c r="AM156" s="39">
        <f>SUM(AK156*W156)</f>
        <v>123.68391543972128</v>
      </c>
      <c r="AN156" s="39">
        <f>SUM(AK156*X156)</f>
        <v>626.79608456027881</v>
      </c>
      <c r="AP156" s="39"/>
      <c r="AQ156" s="41"/>
      <c r="AR156" s="39"/>
      <c r="AS156" s="39"/>
      <c r="AU156" s="39"/>
      <c r="AV156" s="40"/>
      <c r="AW156" s="39"/>
      <c r="AX156" s="39"/>
      <c r="AZ156" s="37" t="s">
        <v>287</v>
      </c>
      <c r="BA156" s="37">
        <f t="shared" si="76"/>
        <v>25</v>
      </c>
      <c r="BC156" s="42">
        <f t="shared" si="65"/>
        <v>2.2421874999999996</v>
      </c>
      <c r="BD156" s="37">
        <v>4</v>
      </c>
      <c r="BE156" s="42">
        <f t="shared" si="66"/>
        <v>1.0695625</v>
      </c>
      <c r="BF156" s="41">
        <f t="shared" si="57"/>
        <v>0.47701742160278754</v>
      </c>
      <c r="BG156" s="42">
        <f t="shared" si="58"/>
        <v>0.17627075712543555</v>
      </c>
      <c r="BH156" s="42">
        <f t="shared" si="59"/>
        <v>0.89329174287456459</v>
      </c>
      <c r="BI156" s="37">
        <v>6</v>
      </c>
      <c r="BJ156" s="42">
        <f>SUM(AK156/640)</f>
        <v>1.172625</v>
      </c>
      <c r="BK156" s="41">
        <f>SUM(BJ156/BC156)</f>
        <v>0.52298257839721263</v>
      </c>
      <c r="BL156" s="42">
        <f>SUM(BJ156*W156)</f>
        <v>0.19325611787456448</v>
      </c>
      <c r="BM156" s="42">
        <f>SUM(BJ156*X156)</f>
        <v>0.97936888212543571</v>
      </c>
      <c r="BO156" s="42"/>
      <c r="BP156" s="41"/>
      <c r="BQ156" s="42"/>
      <c r="BR156" s="42"/>
      <c r="BS156" s="38" t="s">
        <v>421</v>
      </c>
      <c r="BT156" s="42"/>
      <c r="BU156" s="40"/>
      <c r="BV156" s="42"/>
      <c r="BW156" s="42"/>
      <c r="BY156" s="37" t="s">
        <v>287</v>
      </c>
      <c r="BZ156" s="37">
        <f t="shared" si="77"/>
        <v>25</v>
      </c>
      <c r="CB156" s="42">
        <f t="shared" si="60"/>
        <v>0.36952687500000003</v>
      </c>
      <c r="CC156" s="42">
        <v>0.15</v>
      </c>
      <c r="CD156" s="42">
        <f t="shared" si="67"/>
        <v>-0.21952687500000004</v>
      </c>
      <c r="CE156" s="40">
        <f t="shared" si="68"/>
        <v>-0.59407553239530964</v>
      </c>
      <c r="CF156" s="42">
        <f t="shared" si="69"/>
        <v>1.8726606250000004</v>
      </c>
      <c r="CG156" s="42">
        <v>0.31900000000000001</v>
      </c>
      <c r="CH156" s="42">
        <f t="shared" si="70"/>
        <v>-1.5536606250000005</v>
      </c>
      <c r="CI156" s="40">
        <f t="shared" si="71"/>
        <v>-0.8296541318051156</v>
      </c>
    </row>
    <row r="157" spans="1:87" x14ac:dyDescent="0.2">
      <c r="A157" s="37" t="s">
        <v>287</v>
      </c>
      <c r="B157" s="37">
        <v>27</v>
      </c>
      <c r="D157" s="39">
        <v>0</v>
      </c>
      <c r="E157" s="39">
        <v>0</v>
      </c>
      <c r="F157" s="39">
        <v>676.28</v>
      </c>
      <c r="G157" s="39">
        <v>0</v>
      </c>
      <c r="H157" s="39">
        <v>0</v>
      </c>
      <c r="I157" s="39">
        <v>0</v>
      </c>
      <c r="J157" s="39">
        <v>16.27</v>
      </c>
      <c r="K157" s="39">
        <v>71.42</v>
      </c>
      <c r="L157" s="39">
        <v>0</v>
      </c>
      <c r="M157" s="39">
        <v>11.03</v>
      </c>
      <c r="N157" s="39">
        <v>2</v>
      </c>
      <c r="O157" s="39">
        <f t="shared" si="64"/>
        <v>776.99999999999989</v>
      </c>
      <c r="Q157" s="37" t="s">
        <v>287</v>
      </c>
      <c r="R157" s="37">
        <v>27</v>
      </c>
      <c r="T157" s="39">
        <v>454.79270000000002</v>
      </c>
      <c r="U157" s="39">
        <v>322.20729999999998</v>
      </c>
      <c r="V157" s="39">
        <v>0</v>
      </c>
      <c r="W157" s="40">
        <f t="shared" si="50"/>
        <v>0.5853187902187903</v>
      </c>
      <c r="X157" s="40">
        <f t="shared" si="51"/>
        <v>0.41468120978120981</v>
      </c>
      <c r="Y157" s="40">
        <f t="shared" si="52"/>
        <v>0</v>
      </c>
      <c r="AA157" s="37" t="s">
        <v>287</v>
      </c>
      <c r="AB157" s="37">
        <v>27</v>
      </c>
      <c r="AD157" s="39">
        <f t="shared" si="53"/>
        <v>776.99999999999989</v>
      </c>
      <c r="AE157" s="37">
        <v>6</v>
      </c>
      <c r="AF157" s="39">
        <f>777-643.76-130.11</f>
        <v>3.1299999999999955</v>
      </c>
      <c r="AG157" s="41">
        <f t="shared" si="54"/>
        <v>4.0283140283140229E-3</v>
      </c>
      <c r="AH157" s="39">
        <f t="shared" si="55"/>
        <v>1.832047813384811</v>
      </c>
      <c r="AI157" s="39">
        <f t="shared" si="56"/>
        <v>1.2979521866151849</v>
      </c>
      <c r="AJ157" s="37">
        <v>7</v>
      </c>
      <c r="AK157" s="39">
        <v>643.76</v>
      </c>
      <c r="AL157" s="41">
        <f>SUM(AK157/AD157)</f>
        <v>0.82851994851994859</v>
      </c>
      <c r="AM157" s="39">
        <f>SUM(AK157*W157)</f>
        <v>376.80482439124842</v>
      </c>
      <c r="AN157" s="39">
        <f>SUM(AK157*X157)</f>
        <v>266.95517560875163</v>
      </c>
      <c r="AO157" s="37">
        <v>10</v>
      </c>
      <c r="AP157" s="39">
        <v>130.11000000000001</v>
      </c>
      <c r="AQ157" s="41">
        <f>SUM(AP157/AD157)</f>
        <v>0.1674517374517375</v>
      </c>
      <c r="AR157" s="39">
        <f>SUM(AP157*W157)</f>
        <v>76.155827795366818</v>
      </c>
      <c r="AS157" s="39">
        <f>SUM(AP157*X157)</f>
        <v>53.954172204633217</v>
      </c>
      <c r="AU157" s="39"/>
      <c r="AV157" s="40"/>
      <c r="AW157" s="39"/>
      <c r="AX157" s="39"/>
      <c r="AZ157" s="37" t="s">
        <v>287</v>
      </c>
      <c r="BA157" s="37">
        <v>27</v>
      </c>
      <c r="BC157" s="42">
        <f t="shared" si="65"/>
        <v>1.2140624999999998</v>
      </c>
      <c r="BD157" s="37">
        <v>6</v>
      </c>
      <c r="BE157" s="42">
        <f t="shared" si="66"/>
        <v>4.8906249999999931E-3</v>
      </c>
      <c r="BF157" s="41">
        <f t="shared" si="57"/>
        <v>4.0283140283140229E-3</v>
      </c>
      <c r="BG157" s="42">
        <f t="shared" si="58"/>
        <v>2.8625747084137674E-3</v>
      </c>
      <c r="BH157" s="42">
        <f t="shared" si="59"/>
        <v>2.0280502915862265E-3</v>
      </c>
      <c r="BI157" s="37">
        <v>7</v>
      </c>
      <c r="BJ157" s="42">
        <f>SUM(AK157/640)</f>
        <v>1.0058750000000001</v>
      </c>
      <c r="BK157" s="41">
        <f>SUM(BJ157/BC157)</f>
        <v>0.8285199485199487</v>
      </c>
      <c r="BL157" s="42">
        <f>SUM(BJ157*W157)</f>
        <v>0.5887575381113257</v>
      </c>
      <c r="BM157" s="42">
        <f>SUM(BJ157*X157)</f>
        <v>0.41711746188867443</v>
      </c>
      <c r="BN157" s="37">
        <v>10</v>
      </c>
      <c r="BO157" s="42">
        <f>SUM(AP157/640)</f>
        <v>0.20329687500000002</v>
      </c>
      <c r="BP157" s="41">
        <f>SUM(BO157/BC157)</f>
        <v>0.1674517374517375</v>
      </c>
      <c r="BQ157" s="42">
        <f>SUM(BO157*W157)</f>
        <v>0.11899348093026064</v>
      </c>
      <c r="BR157" s="42">
        <f>SUM(BO157*X157)</f>
        <v>8.4303394069739399E-2</v>
      </c>
      <c r="BT157" s="42"/>
      <c r="BU157" s="40"/>
      <c r="BV157" s="42"/>
      <c r="BW157" s="42"/>
      <c r="BY157" s="37" t="s">
        <v>287</v>
      </c>
      <c r="BZ157" s="37">
        <v>27</v>
      </c>
      <c r="CB157" s="42">
        <f t="shared" si="60"/>
        <v>0.71061359375000011</v>
      </c>
      <c r="CC157" s="42">
        <v>0.54400000000000004</v>
      </c>
      <c r="CD157" s="42">
        <f t="shared" si="67"/>
        <v>-0.16661359375000007</v>
      </c>
      <c r="CE157" s="40">
        <f t="shared" si="68"/>
        <v>-0.23446440543130975</v>
      </c>
      <c r="CF157" s="42">
        <f t="shared" si="69"/>
        <v>0.50344890625000005</v>
      </c>
      <c r="CG157" s="42">
        <v>0.67800000000000005</v>
      </c>
      <c r="CH157" s="42">
        <f t="shared" si="70"/>
        <v>0.17455109375</v>
      </c>
      <c r="CI157" s="40">
        <f t="shared" si="71"/>
        <v>0.3467106424963059</v>
      </c>
    </row>
    <row r="158" spans="1:87" x14ac:dyDescent="0.2">
      <c r="A158" s="37" t="s">
        <v>287</v>
      </c>
      <c r="B158" s="37">
        <v>28</v>
      </c>
      <c r="D158" s="39">
        <v>0</v>
      </c>
      <c r="E158" s="39">
        <v>0</v>
      </c>
      <c r="F158" s="39">
        <v>0</v>
      </c>
      <c r="G158" s="39">
        <v>0</v>
      </c>
      <c r="H158" s="39">
        <v>0</v>
      </c>
      <c r="I158" s="39">
        <v>20.77</v>
      </c>
      <c r="J158" s="39">
        <v>25.1</v>
      </c>
      <c r="K158" s="39">
        <v>281.12</v>
      </c>
      <c r="L158" s="39">
        <v>0</v>
      </c>
      <c r="M158" s="39">
        <v>8.91</v>
      </c>
      <c r="N158" s="39">
        <v>26.1</v>
      </c>
      <c r="O158" s="39">
        <f t="shared" si="64"/>
        <v>362.00000000000006</v>
      </c>
      <c r="Q158" s="37" t="s">
        <v>287</v>
      </c>
      <c r="R158" s="37">
        <v>28</v>
      </c>
      <c r="T158" s="39">
        <v>271.50839999999999</v>
      </c>
      <c r="U158" s="39">
        <v>90.491600000000005</v>
      </c>
      <c r="V158" s="39">
        <v>0</v>
      </c>
      <c r="W158" s="40">
        <f t="shared" si="50"/>
        <v>0.75002320441988934</v>
      </c>
      <c r="X158" s="40">
        <f t="shared" si="51"/>
        <v>0.24997679558011046</v>
      </c>
      <c r="Y158" s="40">
        <f t="shared" si="52"/>
        <v>0</v>
      </c>
      <c r="AA158" s="37" t="s">
        <v>287</v>
      </c>
      <c r="AB158" s="37">
        <f t="shared" ref="AB158:AB165" si="78">AB157+1</f>
        <v>28</v>
      </c>
      <c r="AD158" s="39">
        <f t="shared" si="53"/>
        <v>362.00000000000006</v>
      </c>
      <c r="AE158" s="37">
        <v>7</v>
      </c>
      <c r="AF158" s="39">
        <v>313.62</v>
      </c>
      <c r="AG158" s="41">
        <f t="shared" si="54"/>
        <v>0.86635359116022093</v>
      </c>
      <c r="AH158" s="39">
        <f t="shared" si="55"/>
        <v>235.2222773701657</v>
      </c>
      <c r="AI158" s="39">
        <f t="shared" si="56"/>
        <v>78.397722629834249</v>
      </c>
      <c r="AJ158" s="37">
        <v>10</v>
      </c>
      <c r="AK158" s="39">
        <v>48.38</v>
      </c>
      <c r="AL158" s="41">
        <f>SUM(AK158/AD158)</f>
        <v>0.13364640883977899</v>
      </c>
      <c r="AM158" s="39">
        <f>SUM(AK158*W158)</f>
        <v>36.286122629834246</v>
      </c>
      <c r="AN158" s="39">
        <f>SUM(AK158*X158)</f>
        <v>12.093877370165744</v>
      </c>
      <c r="AP158" s="39"/>
      <c r="AQ158" s="41"/>
      <c r="AR158" s="39"/>
      <c r="AS158" s="39"/>
      <c r="AU158" s="39"/>
      <c r="AV158" s="40"/>
      <c r="AW158" s="39"/>
      <c r="AX158" s="39"/>
      <c r="AZ158" s="37" t="s">
        <v>287</v>
      </c>
      <c r="BA158" s="37">
        <f t="shared" ref="BA158:BA165" si="79">BA157+1</f>
        <v>28</v>
      </c>
      <c r="BC158" s="42">
        <f t="shared" si="65"/>
        <v>0.56562500000000004</v>
      </c>
      <c r="BD158" s="37">
        <v>7</v>
      </c>
      <c r="BE158" s="42">
        <f t="shared" si="66"/>
        <v>0.49003125000000003</v>
      </c>
      <c r="BF158" s="41">
        <f t="shared" si="57"/>
        <v>0.86635359116022093</v>
      </c>
      <c r="BG158" s="42">
        <f t="shared" si="58"/>
        <v>0.36753480839088393</v>
      </c>
      <c r="BH158" s="42">
        <f t="shared" si="59"/>
        <v>0.12249644160911601</v>
      </c>
      <c r="BI158" s="37">
        <v>10</v>
      </c>
      <c r="BJ158" s="42">
        <f>SUM(AK158/640)</f>
        <v>7.5593750000000001E-2</v>
      </c>
      <c r="BK158" s="41">
        <f>SUM(BJ158/BC158)</f>
        <v>0.13364640883977899</v>
      </c>
      <c r="BL158" s="42">
        <f>SUM(BJ158*W158)</f>
        <v>5.6697066609116012E-2</v>
      </c>
      <c r="BM158" s="42">
        <f>SUM(BJ158*X158)</f>
        <v>1.8896683390883975E-2</v>
      </c>
      <c r="BO158" s="42"/>
      <c r="BP158" s="41"/>
      <c r="BQ158" s="42"/>
      <c r="BR158" s="42"/>
      <c r="BT158" s="42"/>
      <c r="BU158" s="40"/>
      <c r="BV158" s="42"/>
      <c r="BW158" s="42"/>
      <c r="BY158" s="37" t="s">
        <v>287</v>
      </c>
      <c r="BZ158" s="37">
        <f t="shared" ref="BZ158:BZ165" si="80">BZ157+1</f>
        <v>28</v>
      </c>
      <c r="CB158" s="42">
        <f t="shared" si="60"/>
        <v>0.42423187499999993</v>
      </c>
      <c r="CC158" s="42">
        <v>0.20800000000000002</v>
      </c>
      <c r="CD158" s="42">
        <f t="shared" si="67"/>
        <v>-0.21623187499999991</v>
      </c>
      <c r="CE158" s="40">
        <f t="shared" si="68"/>
        <v>-0.50970209393153199</v>
      </c>
      <c r="CF158" s="42">
        <f t="shared" si="69"/>
        <v>0.14139312499999998</v>
      </c>
      <c r="CG158" s="42">
        <v>0.20800000000000002</v>
      </c>
      <c r="CH158" s="42">
        <f t="shared" si="70"/>
        <v>6.6606875000000038E-2</v>
      </c>
      <c r="CI158" s="40">
        <f t="shared" si="71"/>
        <v>0.47107576835861042</v>
      </c>
    </row>
    <row r="159" spans="1:87" x14ac:dyDescent="0.2">
      <c r="A159" s="37" t="s">
        <v>287</v>
      </c>
      <c r="B159" s="37">
        <v>29</v>
      </c>
      <c r="D159" s="39">
        <v>0</v>
      </c>
      <c r="E159" s="39">
        <v>11.8</v>
      </c>
      <c r="F159" s="39">
        <v>294.42</v>
      </c>
      <c r="G159" s="39">
        <v>0</v>
      </c>
      <c r="H159" s="39">
        <v>0</v>
      </c>
      <c r="I159" s="39">
        <v>14.87</v>
      </c>
      <c r="J159" s="39">
        <v>147.11000000000001</v>
      </c>
      <c r="K159" s="39">
        <v>311.98</v>
      </c>
      <c r="L159" s="39">
        <v>0</v>
      </c>
      <c r="M159" s="39">
        <v>65.819999999999993</v>
      </c>
      <c r="N159" s="39">
        <v>0</v>
      </c>
      <c r="O159" s="39">
        <f t="shared" si="64"/>
        <v>846</v>
      </c>
      <c r="Q159" s="37" t="s">
        <v>287</v>
      </c>
      <c r="R159" s="37">
        <v>29</v>
      </c>
      <c r="T159" s="39">
        <v>578.19929999999999</v>
      </c>
      <c r="U159" s="39">
        <v>267.80070000000001</v>
      </c>
      <c r="V159" s="39">
        <v>0</v>
      </c>
      <c r="W159" s="40">
        <f t="shared" si="50"/>
        <v>0.68345070921985818</v>
      </c>
      <c r="X159" s="40">
        <f t="shared" si="51"/>
        <v>0.31654929078014188</v>
      </c>
      <c r="Y159" s="40">
        <f t="shared" si="52"/>
        <v>0</v>
      </c>
      <c r="AA159" s="37" t="s">
        <v>287</v>
      </c>
      <c r="AB159" s="37">
        <f t="shared" si="78"/>
        <v>29</v>
      </c>
      <c r="AD159" s="39">
        <f t="shared" si="53"/>
        <v>846</v>
      </c>
      <c r="AE159" s="37">
        <v>7</v>
      </c>
      <c r="AF159" s="39">
        <v>225.5</v>
      </c>
      <c r="AG159" s="41">
        <f t="shared" si="54"/>
        <v>0.26654846335697402</v>
      </c>
      <c r="AH159" s="39">
        <f t="shared" si="55"/>
        <v>154.11813492907802</v>
      </c>
      <c r="AI159" s="39">
        <f t="shared" si="56"/>
        <v>71.38186507092199</v>
      </c>
      <c r="AJ159" s="37">
        <v>10</v>
      </c>
      <c r="AK159" s="39">
        <v>620.5</v>
      </c>
      <c r="AL159" s="41">
        <f>SUM(AK159/AD159)</f>
        <v>0.73345153664302598</v>
      </c>
      <c r="AM159" s="39">
        <f>SUM(AK159*W159)</f>
        <v>424.081165070922</v>
      </c>
      <c r="AN159" s="39">
        <f>SUM(AK159*X159)</f>
        <v>196.41883492907803</v>
      </c>
      <c r="AP159" s="39"/>
      <c r="AQ159" s="41"/>
      <c r="AR159" s="39"/>
      <c r="AS159" s="39"/>
      <c r="AU159" s="39"/>
      <c r="AV159" s="40"/>
      <c r="AW159" s="39"/>
      <c r="AX159" s="39"/>
      <c r="AZ159" s="37" t="s">
        <v>287</v>
      </c>
      <c r="BA159" s="37">
        <f t="shared" si="79"/>
        <v>29</v>
      </c>
      <c r="BC159" s="42">
        <f t="shared" si="65"/>
        <v>1.3218749999999999</v>
      </c>
      <c r="BD159" s="37">
        <v>7</v>
      </c>
      <c r="BE159" s="42">
        <f t="shared" si="66"/>
        <v>0.35234375000000001</v>
      </c>
      <c r="BF159" s="41">
        <f t="shared" si="57"/>
        <v>0.26654846335697402</v>
      </c>
      <c r="BG159" s="42">
        <f t="shared" si="58"/>
        <v>0.24080958582668441</v>
      </c>
      <c r="BH159" s="42">
        <f t="shared" si="59"/>
        <v>0.11153416417331562</v>
      </c>
      <c r="BI159" s="37">
        <v>10</v>
      </c>
      <c r="BJ159" s="42">
        <f>SUM(AK159/640)</f>
        <v>0.96953124999999996</v>
      </c>
      <c r="BK159" s="41">
        <f>SUM(BJ159/BC159)</f>
        <v>0.73345153664302598</v>
      </c>
      <c r="BL159" s="42">
        <f>SUM(BJ159*W159)</f>
        <v>0.66262682042331555</v>
      </c>
      <c r="BM159" s="42">
        <f>SUM(BJ159*X159)</f>
        <v>0.3069044295766844</v>
      </c>
      <c r="BO159" s="42"/>
      <c r="BP159" s="41"/>
      <c r="BQ159" s="42"/>
      <c r="BR159" s="42"/>
      <c r="BT159" s="42"/>
      <c r="BU159" s="40"/>
      <c r="BV159" s="42"/>
      <c r="BW159" s="42"/>
      <c r="BY159" s="37" t="s">
        <v>287</v>
      </c>
      <c r="BZ159" s="37">
        <f t="shared" si="80"/>
        <v>29</v>
      </c>
      <c r="CB159" s="42">
        <f t="shared" si="60"/>
        <v>0.90343640624999999</v>
      </c>
      <c r="CC159" s="42">
        <v>0.69300000000000006</v>
      </c>
      <c r="CD159" s="42">
        <f t="shared" si="67"/>
        <v>-0.21043640624999993</v>
      </c>
      <c r="CE159" s="40">
        <f t="shared" si="68"/>
        <v>-0.23292885342476194</v>
      </c>
      <c r="CF159" s="42">
        <f t="shared" si="69"/>
        <v>0.41843859375000003</v>
      </c>
      <c r="CG159" s="42">
        <v>0.66</v>
      </c>
      <c r="CH159" s="42">
        <f t="shared" si="70"/>
        <v>0.24156140625</v>
      </c>
      <c r="CI159" s="40">
        <f t="shared" si="71"/>
        <v>0.57729236704758424</v>
      </c>
    </row>
    <row r="160" spans="1:87" x14ac:dyDescent="0.2">
      <c r="A160" s="37" t="s">
        <v>287</v>
      </c>
      <c r="B160" s="37">
        <v>30</v>
      </c>
      <c r="D160" s="39">
        <v>0</v>
      </c>
      <c r="E160" s="39">
        <v>10.77</v>
      </c>
      <c r="F160" s="39">
        <v>611.74</v>
      </c>
      <c r="G160" s="39">
        <v>0</v>
      </c>
      <c r="H160" s="39">
        <v>0</v>
      </c>
      <c r="I160" s="39">
        <v>67.62</v>
      </c>
      <c r="J160" s="39">
        <v>0</v>
      </c>
      <c r="K160" s="39">
        <v>81.489999999999995</v>
      </c>
      <c r="L160" s="39">
        <v>0</v>
      </c>
      <c r="M160" s="39">
        <v>25.99</v>
      </c>
      <c r="N160" s="39">
        <v>13.39</v>
      </c>
      <c r="O160" s="39">
        <f t="shared" si="64"/>
        <v>811</v>
      </c>
      <c r="Q160" s="37" t="s">
        <v>287</v>
      </c>
      <c r="R160" s="37">
        <v>30</v>
      </c>
      <c r="T160" s="39">
        <v>483.30169999999998</v>
      </c>
      <c r="U160" s="39">
        <v>327.69830000000002</v>
      </c>
      <c r="V160" s="39">
        <v>0</v>
      </c>
      <c r="W160" s="40">
        <f t="shared" si="50"/>
        <v>0.59593304562268801</v>
      </c>
      <c r="X160" s="40">
        <f t="shared" si="51"/>
        <v>0.40406695437731199</v>
      </c>
      <c r="Y160" s="40">
        <f t="shared" si="52"/>
        <v>0</v>
      </c>
      <c r="AA160" s="37" t="s">
        <v>287</v>
      </c>
      <c r="AB160" s="37">
        <f t="shared" si="78"/>
        <v>30</v>
      </c>
      <c r="AD160" s="39">
        <f t="shared" si="53"/>
        <v>811</v>
      </c>
      <c r="AE160" s="37">
        <v>7</v>
      </c>
      <c r="AF160" s="39">
        <v>657.04</v>
      </c>
      <c r="AG160" s="41">
        <f t="shared" si="54"/>
        <v>0.8101602959309494</v>
      </c>
      <c r="AH160" s="39">
        <f t="shared" si="55"/>
        <v>391.55184829593088</v>
      </c>
      <c r="AI160" s="39">
        <f t="shared" si="56"/>
        <v>265.48815170406908</v>
      </c>
      <c r="AJ160" s="37">
        <v>10</v>
      </c>
      <c r="AK160" s="39">
        <v>153.96</v>
      </c>
      <c r="AL160" s="41">
        <f>SUM(AK160/AD160)</f>
        <v>0.18983970406905057</v>
      </c>
      <c r="AM160" s="39">
        <f>SUM(AK160*W160)</f>
        <v>91.749851704069044</v>
      </c>
      <c r="AN160" s="39">
        <f>SUM(AK160*X160)</f>
        <v>62.210148295930956</v>
      </c>
      <c r="AP160" s="39"/>
      <c r="AQ160" s="41"/>
      <c r="AR160" s="39"/>
      <c r="AS160" s="39"/>
      <c r="AU160" s="39"/>
      <c r="AV160" s="40"/>
      <c r="AW160" s="39"/>
      <c r="AX160" s="39"/>
      <c r="AZ160" s="37" t="s">
        <v>287</v>
      </c>
      <c r="BA160" s="37">
        <f t="shared" si="79"/>
        <v>30</v>
      </c>
      <c r="BC160" s="42">
        <f t="shared" si="65"/>
        <v>1.2671874999999999</v>
      </c>
      <c r="BD160" s="37">
        <v>7</v>
      </c>
      <c r="BE160" s="42">
        <f t="shared" si="66"/>
        <v>1.0266249999999999</v>
      </c>
      <c r="BF160" s="41">
        <f t="shared" si="57"/>
        <v>0.8101602959309494</v>
      </c>
      <c r="BG160" s="42">
        <f t="shared" si="58"/>
        <v>0.61179976296239202</v>
      </c>
      <c r="BH160" s="42">
        <f t="shared" si="59"/>
        <v>0.41482523703760787</v>
      </c>
      <c r="BI160" s="37">
        <v>10</v>
      </c>
      <c r="BJ160" s="42">
        <f>SUM(AK160/640)</f>
        <v>0.24056250000000001</v>
      </c>
      <c r="BK160" s="41">
        <f>SUM(BJ160/BC160)</f>
        <v>0.18983970406905057</v>
      </c>
      <c r="BL160" s="42">
        <f>SUM(BJ160*W160)</f>
        <v>0.1433591432876079</v>
      </c>
      <c r="BM160" s="42">
        <f>SUM(BJ160*X160)</f>
        <v>9.7203356712392122E-2</v>
      </c>
      <c r="BO160" s="42"/>
      <c r="BP160" s="41"/>
      <c r="BQ160" s="42"/>
      <c r="BR160" s="42"/>
      <c r="BT160" s="42"/>
      <c r="BU160" s="40"/>
      <c r="BV160" s="42"/>
      <c r="BW160" s="42"/>
      <c r="BY160" s="37" t="s">
        <v>287</v>
      </c>
      <c r="BZ160" s="37">
        <f t="shared" si="80"/>
        <v>30</v>
      </c>
      <c r="CB160" s="42">
        <f t="shared" si="60"/>
        <v>0.75515890624999993</v>
      </c>
      <c r="CC160" s="42">
        <v>0.77900000000000003</v>
      </c>
      <c r="CD160" s="42">
        <f t="shared" si="67"/>
        <v>2.3841093750000097E-2</v>
      </c>
      <c r="CE160" s="40">
        <f t="shared" si="68"/>
        <v>3.1570962816807935E-2</v>
      </c>
      <c r="CF160" s="42">
        <f t="shared" si="69"/>
        <v>0.51202859374999998</v>
      </c>
      <c r="CG160" s="42">
        <v>0.52300000000000002</v>
      </c>
      <c r="CH160" s="42">
        <f t="shared" si="70"/>
        <v>1.0971406250000038E-2</v>
      </c>
      <c r="CI160" s="40">
        <f t="shared" si="71"/>
        <v>2.1427331176268001E-2</v>
      </c>
    </row>
    <row r="161" spans="1:87" x14ac:dyDescent="0.2">
      <c r="A161" s="37" t="s">
        <v>287</v>
      </c>
      <c r="B161" s="37">
        <v>31</v>
      </c>
      <c r="D161" s="39">
        <v>0</v>
      </c>
      <c r="E161" s="39">
        <v>0</v>
      </c>
      <c r="F161" s="39">
        <v>0</v>
      </c>
      <c r="G161" s="39">
        <v>0</v>
      </c>
      <c r="H161" s="39">
        <v>0</v>
      </c>
      <c r="I161" s="39">
        <v>0</v>
      </c>
      <c r="J161" s="39">
        <v>278.23</v>
      </c>
      <c r="K161" s="39">
        <v>8.18</v>
      </c>
      <c r="L161" s="39">
        <v>0</v>
      </c>
      <c r="M161" s="39">
        <v>0</v>
      </c>
      <c r="N161" s="39">
        <v>51.59</v>
      </c>
      <c r="O161" s="39">
        <f t="shared" si="64"/>
        <v>338</v>
      </c>
      <c r="Q161" s="37" t="s">
        <v>287</v>
      </c>
      <c r="R161" s="37">
        <v>31</v>
      </c>
      <c r="T161" s="39">
        <v>293.9751</v>
      </c>
      <c r="U161" s="39">
        <v>44.024900000000002</v>
      </c>
      <c r="V161" s="39">
        <v>0</v>
      </c>
      <c r="W161" s="40">
        <f t="shared" si="50"/>
        <v>0.86974881656804737</v>
      </c>
      <c r="X161" s="40">
        <f t="shared" si="51"/>
        <v>0.13025118343195266</v>
      </c>
      <c r="Y161" s="40">
        <f t="shared" si="52"/>
        <v>0</v>
      </c>
      <c r="AA161" s="37" t="s">
        <v>287</v>
      </c>
      <c r="AB161" s="37">
        <f t="shared" si="78"/>
        <v>31</v>
      </c>
      <c r="AD161" s="39">
        <f t="shared" si="53"/>
        <v>338</v>
      </c>
      <c r="AE161" s="37">
        <v>10</v>
      </c>
      <c r="AF161" s="39">
        <v>338</v>
      </c>
      <c r="AG161" s="41">
        <f t="shared" si="54"/>
        <v>1</v>
      </c>
      <c r="AH161" s="39">
        <f t="shared" si="55"/>
        <v>293.9751</v>
      </c>
      <c r="AI161" s="39">
        <f t="shared" si="56"/>
        <v>44.024900000000002</v>
      </c>
      <c r="AK161" s="39"/>
      <c r="AL161" s="41"/>
      <c r="AM161" s="39"/>
      <c r="AN161" s="39"/>
      <c r="AP161" s="39"/>
      <c r="AQ161" s="41"/>
      <c r="AR161" s="39"/>
      <c r="AS161" s="39"/>
      <c r="AU161" s="39"/>
      <c r="AV161" s="40"/>
      <c r="AW161" s="39"/>
      <c r="AX161" s="39"/>
      <c r="AZ161" s="37" t="s">
        <v>287</v>
      </c>
      <c r="BA161" s="37">
        <f t="shared" si="79"/>
        <v>31</v>
      </c>
      <c r="BC161" s="42">
        <f t="shared" si="65"/>
        <v>0.52812499999999996</v>
      </c>
      <c r="BD161" s="37">
        <v>10</v>
      </c>
      <c r="BE161" s="42">
        <f t="shared" si="66"/>
        <v>0.52812499999999996</v>
      </c>
      <c r="BF161" s="41">
        <f t="shared" si="57"/>
        <v>1</v>
      </c>
      <c r="BG161" s="42">
        <f t="shared" si="58"/>
        <v>0.45933609374999995</v>
      </c>
      <c r="BH161" s="42">
        <f t="shared" si="59"/>
        <v>6.878890624999999E-2</v>
      </c>
      <c r="BJ161" s="42"/>
      <c r="BK161" s="41"/>
      <c r="BL161" s="42"/>
      <c r="BM161" s="42"/>
      <c r="BO161" s="42"/>
      <c r="BP161" s="41"/>
      <c r="BQ161" s="42"/>
      <c r="BR161" s="42"/>
      <c r="BT161" s="42"/>
      <c r="BU161" s="40"/>
      <c r="BV161" s="42"/>
      <c r="BW161" s="42"/>
      <c r="BY161" s="37" t="s">
        <v>287</v>
      </c>
      <c r="BZ161" s="37">
        <f t="shared" si="80"/>
        <v>31</v>
      </c>
      <c r="CB161" s="42">
        <f t="shared" si="60"/>
        <v>0.45933609374999995</v>
      </c>
      <c r="CC161" s="42">
        <v>0.46300000000000002</v>
      </c>
      <c r="CD161" s="42">
        <f t="shared" si="67"/>
        <v>3.6639062500000708E-3</v>
      </c>
      <c r="CE161" s="40">
        <f t="shared" si="68"/>
        <v>7.976525903044325E-3</v>
      </c>
      <c r="CF161" s="42">
        <f t="shared" si="69"/>
        <v>6.878890624999999E-2</v>
      </c>
      <c r="CG161" s="42">
        <v>6.5000000000000002E-2</v>
      </c>
      <c r="CH161" s="42">
        <f t="shared" si="70"/>
        <v>-3.7889062499999876E-3</v>
      </c>
      <c r="CI161" s="40">
        <f t="shared" si="71"/>
        <v>-5.5080193254271839E-2</v>
      </c>
    </row>
    <row r="162" spans="1:87" x14ac:dyDescent="0.2">
      <c r="A162" s="37" t="s">
        <v>287</v>
      </c>
      <c r="B162" s="37">
        <v>32</v>
      </c>
      <c r="D162" s="39">
        <v>0</v>
      </c>
      <c r="E162" s="39">
        <v>5.0599999999999996</v>
      </c>
      <c r="F162" s="39">
        <v>62.05</v>
      </c>
      <c r="G162" s="39">
        <v>0</v>
      </c>
      <c r="H162" s="39">
        <v>0</v>
      </c>
      <c r="I162" s="39">
        <v>287.48</v>
      </c>
      <c r="J162" s="39">
        <v>467.17</v>
      </c>
      <c r="K162" s="39">
        <v>186.75</v>
      </c>
      <c r="L162" s="39">
        <v>0</v>
      </c>
      <c r="M162" s="39">
        <v>13.49</v>
      </c>
      <c r="N162" s="39">
        <v>0</v>
      </c>
      <c r="O162" s="39">
        <f t="shared" si="64"/>
        <v>1022</v>
      </c>
      <c r="Q162" s="37" t="s">
        <v>287</v>
      </c>
      <c r="R162" s="37">
        <v>32</v>
      </c>
      <c r="T162" s="39">
        <v>778.58349999999996</v>
      </c>
      <c r="U162" s="39">
        <v>243.41650000000001</v>
      </c>
      <c r="V162" s="39">
        <v>0</v>
      </c>
      <c r="W162" s="40">
        <f t="shared" si="50"/>
        <v>0.76182338551859097</v>
      </c>
      <c r="X162" s="40">
        <f t="shared" si="51"/>
        <v>0.238176614481409</v>
      </c>
      <c r="Y162" s="40">
        <f t="shared" si="52"/>
        <v>0</v>
      </c>
      <c r="AA162" s="37" t="s">
        <v>287</v>
      </c>
      <c r="AB162" s="37">
        <f t="shared" si="78"/>
        <v>32</v>
      </c>
      <c r="AD162" s="39">
        <f t="shared" si="53"/>
        <v>1022</v>
      </c>
      <c r="AE162" s="37">
        <v>10</v>
      </c>
      <c r="AF162" s="39">
        <v>1022</v>
      </c>
      <c r="AG162" s="41">
        <f t="shared" si="54"/>
        <v>1</v>
      </c>
      <c r="AH162" s="39">
        <f t="shared" si="55"/>
        <v>778.58349999999996</v>
      </c>
      <c r="AI162" s="39">
        <f t="shared" si="56"/>
        <v>243.41650000000001</v>
      </c>
      <c r="AK162" s="39"/>
      <c r="AL162" s="41"/>
      <c r="AM162" s="39"/>
      <c r="AN162" s="39"/>
      <c r="AP162" s="39"/>
      <c r="AQ162" s="41"/>
      <c r="AR162" s="39"/>
      <c r="AS162" s="39"/>
      <c r="AU162" s="39"/>
      <c r="AV162" s="40"/>
      <c r="AW162" s="39"/>
      <c r="AX162" s="39"/>
      <c r="AZ162" s="37" t="s">
        <v>287</v>
      </c>
      <c r="BA162" s="37">
        <f t="shared" si="79"/>
        <v>32</v>
      </c>
      <c r="BC162" s="42">
        <f t="shared" si="65"/>
        <v>1.596875</v>
      </c>
      <c r="BD162" s="37">
        <v>10</v>
      </c>
      <c r="BE162" s="42">
        <f t="shared" si="66"/>
        <v>1.596875</v>
      </c>
      <c r="BF162" s="41">
        <f t="shared" si="57"/>
        <v>1</v>
      </c>
      <c r="BG162" s="42">
        <f t="shared" si="58"/>
        <v>1.21653671875</v>
      </c>
      <c r="BH162" s="42">
        <f t="shared" si="59"/>
        <v>0.38033828125000002</v>
      </c>
      <c r="BJ162" s="42"/>
      <c r="BK162" s="41"/>
      <c r="BL162" s="42"/>
      <c r="BM162" s="42"/>
      <c r="BO162" s="42"/>
      <c r="BP162" s="41"/>
      <c r="BQ162" s="42"/>
      <c r="BR162" s="42"/>
      <c r="BT162" s="42"/>
      <c r="BU162" s="40"/>
      <c r="BV162" s="42"/>
      <c r="BW162" s="42"/>
      <c r="BY162" s="37" t="s">
        <v>287</v>
      </c>
      <c r="BZ162" s="37">
        <f t="shared" si="80"/>
        <v>32</v>
      </c>
      <c r="CB162" s="42">
        <f t="shared" si="60"/>
        <v>1.21653671875</v>
      </c>
      <c r="CC162" s="42">
        <v>0.82200000000000006</v>
      </c>
      <c r="CD162" s="42">
        <f t="shared" si="67"/>
        <v>-0.39453671874999996</v>
      </c>
      <c r="CE162" s="40">
        <f t="shared" si="68"/>
        <v>-0.32431139370407924</v>
      </c>
      <c r="CF162" s="42">
        <f t="shared" si="69"/>
        <v>0.38033828125000002</v>
      </c>
      <c r="CG162" s="42">
        <v>0.82200000000000006</v>
      </c>
      <c r="CH162" s="42">
        <f t="shared" si="70"/>
        <v>0.44166171875000004</v>
      </c>
      <c r="CI162" s="40">
        <f t="shared" si="71"/>
        <v>1.1612339344292602</v>
      </c>
    </row>
    <row r="163" spans="1:87" x14ac:dyDescent="0.2">
      <c r="A163" s="37" t="s">
        <v>287</v>
      </c>
      <c r="B163" s="37">
        <v>33</v>
      </c>
      <c r="D163" s="39">
        <v>0</v>
      </c>
      <c r="E163" s="39">
        <v>0</v>
      </c>
      <c r="F163" s="39">
        <v>0</v>
      </c>
      <c r="G163" s="39">
        <v>0</v>
      </c>
      <c r="H163" s="39">
        <v>0</v>
      </c>
      <c r="I163" s="39">
        <v>0</v>
      </c>
      <c r="J163" s="39">
        <v>140.08000000000001</v>
      </c>
      <c r="K163" s="39">
        <v>222.59</v>
      </c>
      <c r="L163" s="39">
        <v>0</v>
      </c>
      <c r="M163" s="39">
        <v>18.71</v>
      </c>
      <c r="N163" s="39">
        <v>10.62</v>
      </c>
      <c r="O163" s="39">
        <f t="shared" si="64"/>
        <v>392</v>
      </c>
      <c r="Q163" s="37" t="s">
        <v>287</v>
      </c>
      <c r="R163" s="37">
        <v>33</v>
      </c>
      <c r="T163" s="39">
        <v>304.92079999999999</v>
      </c>
      <c r="U163" s="39">
        <v>87.0792</v>
      </c>
      <c r="V163" s="39">
        <v>0</v>
      </c>
      <c r="W163" s="40">
        <f t="shared" ref="W163:W199" si="81">SUM(T163/O163)</f>
        <v>0.7778591836734694</v>
      </c>
      <c r="X163" s="40">
        <f t="shared" ref="X163:X199" si="82">SUM(U163/O163)</f>
        <v>0.2221408163265306</v>
      </c>
      <c r="Y163" s="40">
        <f t="shared" ref="Y163:Y199" si="83">SUM(V163/O163)</f>
        <v>0</v>
      </c>
      <c r="AA163" s="37" t="s">
        <v>287</v>
      </c>
      <c r="AB163" s="37">
        <f t="shared" si="78"/>
        <v>33</v>
      </c>
      <c r="AD163" s="39">
        <f t="shared" ref="AD163:AD174" si="84">SUM(O163)</f>
        <v>392</v>
      </c>
      <c r="AE163" s="37">
        <v>10</v>
      </c>
      <c r="AF163" s="39">
        <v>392</v>
      </c>
      <c r="AG163" s="41">
        <f t="shared" ref="AG163:AG174" si="85">SUM(AF163/AD163)</f>
        <v>1</v>
      </c>
      <c r="AH163" s="39">
        <f t="shared" ref="AH163:AH174" si="86">SUM(AF163*W163)</f>
        <v>304.92079999999999</v>
      </c>
      <c r="AI163" s="39">
        <f t="shared" ref="AI163:AI174" si="87">SUM(AF163*X163)</f>
        <v>87.0792</v>
      </c>
      <c r="AK163" s="39"/>
      <c r="AL163" s="41"/>
      <c r="AM163" s="39"/>
      <c r="AN163" s="39"/>
      <c r="AP163" s="39"/>
      <c r="AQ163" s="41"/>
      <c r="AR163" s="39"/>
      <c r="AS163" s="39"/>
      <c r="AU163" s="39"/>
      <c r="AV163" s="40"/>
      <c r="AW163" s="39"/>
      <c r="AX163" s="39"/>
      <c r="AZ163" s="37" t="s">
        <v>287</v>
      </c>
      <c r="BA163" s="37">
        <f t="shared" si="79"/>
        <v>33</v>
      </c>
      <c r="BC163" s="42">
        <f t="shared" si="65"/>
        <v>0.61250000000000004</v>
      </c>
      <c r="BD163" s="37">
        <v>10</v>
      </c>
      <c r="BE163" s="42">
        <f t="shared" si="66"/>
        <v>0.61250000000000004</v>
      </c>
      <c r="BF163" s="41">
        <f t="shared" ref="BF163:BF174" si="88">SUM(BE163/BC163)</f>
        <v>1</v>
      </c>
      <c r="BG163" s="42">
        <f t="shared" ref="BG163:BG174" si="89">SUM(BE163*W163)</f>
        <v>0.47643875000000002</v>
      </c>
      <c r="BH163" s="42">
        <f t="shared" ref="BH163:BH174" si="90">SUM(BE163*X163)</f>
        <v>0.13606124999999999</v>
      </c>
      <c r="BJ163" s="42"/>
      <c r="BK163" s="41"/>
      <c r="BL163" s="42"/>
      <c r="BM163" s="42"/>
      <c r="BO163" s="42"/>
      <c r="BP163" s="41"/>
      <c r="BQ163" s="42"/>
      <c r="BR163" s="42"/>
      <c r="BT163" s="42"/>
      <c r="BU163" s="40"/>
      <c r="BV163" s="42"/>
      <c r="BW163" s="42"/>
      <c r="BY163" s="37" t="s">
        <v>287</v>
      </c>
      <c r="BZ163" s="37">
        <f t="shared" si="80"/>
        <v>33</v>
      </c>
      <c r="CB163" s="42">
        <f t="shared" ref="CB163:CB174" si="91">SUM(BG163+BL163+BQ163+BV163)</f>
        <v>0.47643875000000002</v>
      </c>
      <c r="CC163" s="42">
        <v>0.54800000000000004</v>
      </c>
      <c r="CD163" s="42">
        <f t="shared" si="67"/>
        <v>7.1561250000000021E-2</v>
      </c>
      <c r="CE163" s="40">
        <f t="shared" si="68"/>
        <v>0.15020031431112607</v>
      </c>
      <c r="CF163" s="42">
        <f t="shared" si="69"/>
        <v>0.13606124999999999</v>
      </c>
      <c r="CG163" s="42">
        <v>8.6000000000000007E-2</v>
      </c>
      <c r="CH163" s="42">
        <f t="shared" si="70"/>
        <v>-5.0061249999999988E-2</v>
      </c>
      <c r="CI163" s="40">
        <f t="shared" si="71"/>
        <v>-0.3679317219267057</v>
      </c>
    </row>
    <row r="164" spans="1:87" x14ac:dyDescent="0.2">
      <c r="A164" s="37" t="s">
        <v>287</v>
      </c>
      <c r="B164" s="37">
        <v>34</v>
      </c>
      <c r="D164" s="39">
        <v>0</v>
      </c>
      <c r="E164" s="39">
        <v>149.38</v>
      </c>
      <c r="F164" s="39">
        <v>752.23</v>
      </c>
      <c r="G164" s="39">
        <v>0</v>
      </c>
      <c r="H164" s="39">
        <v>0</v>
      </c>
      <c r="I164" s="39">
        <v>463.34</v>
      </c>
      <c r="J164" s="39">
        <v>814.65</v>
      </c>
      <c r="K164" s="39">
        <v>791.54</v>
      </c>
      <c r="L164" s="39">
        <v>0</v>
      </c>
      <c r="M164" s="39">
        <v>222.16</v>
      </c>
      <c r="N164" s="39">
        <v>25.7</v>
      </c>
      <c r="O164" s="39">
        <f t="shared" si="64"/>
        <v>3218.9999999999995</v>
      </c>
      <c r="Q164" s="37" t="s">
        <v>287</v>
      </c>
      <c r="R164" s="37">
        <v>34</v>
      </c>
      <c r="T164" s="39">
        <v>2218.8451</v>
      </c>
      <c r="U164" s="39">
        <v>1000.1549</v>
      </c>
      <c r="V164" s="39">
        <v>0</v>
      </c>
      <c r="W164" s="40">
        <f t="shared" si="81"/>
        <v>0.6892963963963965</v>
      </c>
      <c r="X164" s="40">
        <f t="shared" si="82"/>
        <v>0.31070360360360366</v>
      </c>
      <c r="Y164" s="40">
        <f t="shared" si="83"/>
        <v>0</v>
      </c>
      <c r="AA164" s="37" t="s">
        <v>287</v>
      </c>
      <c r="AB164" s="37">
        <f t="shared" si="78"/>
        <v>34</v>
      </c>
      <c r="AD164" s="39">
        <f t="shared" si="84"/>
        <v>3218.9999999999995</v>
      </c>
      <c r="AE164" s="37">
        <v>10</v>
      </c>
      <c r="AF164" s="39">
        <v>3263</v>
      </c>
      <c r="AG164" s="41">
        <f t="shared" si="85"/>
        <v>1.0136688412550483</v>
      </c>
      <c r="AH164" s="39">
        <f t="shared" si="86"/>
        <v>2249.1741414414419</v>
      </c>
      <c r="AI164" s="39">
        <f t="shared" si="87"/>
        <v>1013.8258585585587</v>
      </c>
      <c r="AK164" s="39"/>
      <c r="AL164" s="41"/>
      <c r="AM164" s="39"/>
      <c r="AN164" s="39"/>
      <c r="AP164" s="39"/>
      <c r="AQ164" s="41"/>
      <c r="AR164" s="39"/>
      <c r="AS164" s="39"/>
      <c r="AU164" s="39"/>
      <c r="AV164" s="40"/>
      <c r="AW164" s="39"/>
      <c r="AX164" s="39"/>
      <c r="AZ164" s="37" t="s">
        <v>287</v>
      </c>
      <c r="BA164" s="37">
        <f t="shared" si="79"/>
        <v>34</v>
      </c>
      <c r="BC164" s="42">
        <f t="shared" si="65"/>
        <v>5.0296874999999996</v>
      </c>
      <c r="BD164" s="37">
        <v>10</v>
      </c>
      <c r="BE164" s="42">
        <f t="shared" si="66"/>
        <v>5.0984375000000002</v>
      </c>
      <c r="BF164" s="41">
        <f t="shared" si="88"/>
        <v>1.0136688412550483</v>
      </c>
      <c r="BG164" s="42">
        <f t="shared" si="89"/>
        <v>3.5143345960022527</v>
      </c>
      <c r="BH164" s="42">
        <f t="shared" si="90"/>
        <v>1.5841029039977481</v>
      </c>
      <c r="BJ164" s="42"/>
      <c r="BK164" s="41"/>
      <c r="BL164" s="42"/>
      <c r="BM164" s="42"/>
      <c r="BO164" s="42"/>
      <c r="BP164" s="41"/>
      <c r="BQ164" s="42"/>
      <c r="BR164" s="42"/>
      <c r="BT164" s="42"/>
      <c r="BU164" s="40"/>
      <c r="BV164" s="42"/>
      <c r="BW164" s="42"/>
      <c r="BY164" s="37" t="s">
        <v>287</v>
      </c>
      <c r="BZ164" s="37">
        <f t="shared" si="80"/>
        <v>34</v>
      </c>
      <c r="CB164" s="42">
        <f t="shared" si="91"/>
        <v>3.5143345960022527</v>
      </c>
      <c r="CC164" s="42">
        <v>2.1459999999999999</v>
      </c>
      <c r="CD164" s="42">
        <f t="shared" si="67"/>
        <v>-1.3683345960022528</v>
      </c>
      <c r="CE164" s="40">
        <f t="shared" si="68"/>
        <v>-0.38935808717781401</v>
      </c>
      <c r="CF164" s="42">
        <f t="shared" si="69"/>
        <v>1.5841029039977481</v>
      </c>
      <c r="CG164" s="42">
        <v>2.9620000000000002</v>
      </c>
      <c r="CH164" s="42">
        <f t="shared" si="70"/>
        <v>1.3778970960022521</v>
      </c>
      <c r="CI164" s="40">
        <f t="shared" si="71"/>
        <v>0.86982802223573907</v>
      </c>
    </row>
    <row r="165" spans="1:87" x14ac:dyDescent="0.2">
      <c r="A165" s="37" t="s">
        <v>287</v>
      </c>
      <c r="B165" s="37">
        <v>35</v>
      </c>
      <c r="D165" s="39">
        <v>0</v>
      </c>
      <c r="E165" s="39">
        <v>0</v>
      </c>
      <c r="F165" s="39">
        <v>98.08</v>
      </c>
      <c r="G165" s="39">
        <v>0</v>
      </c>
      <c r="H165" s="39">
        <v>0</v>
      </c>
      <c r="I165" s="39">
        <v>135.59</v>
      </c>
      <c r="J165" s="39">
        <v>182.74</v>
      </c>
      <c r="K165" s="39">
        <v>509.51</v>
      </c>
      <c r="L165" s="39">
        <v>0</v>
      </c>
      <c r="M165" s="39">
        <v>81.72</v>
      </c>
      <c r="N165" s="39">
        <v>4.3600000000000003</v>
      </c>
      <c r="O165" s="39">
        <f t="shared" si="64"/>
        <v>1012.0000000000001</v>
      </c>
      <c r="Q165" s="37" t="s">
        <v>287</v>
      </c>
      <c r="R165" s="37">
        <v>35</v>
      </c>
      <c r="T165" s="39">
        <v>741.75</v>
      </c>
      <c r="U165" s="39">
        <v>270.25</v>
      </c>
      <c r="V165" s="39">
        <v>0</v>
      </c>
      <c r="W165" s="40">
        <f t="shared" si="81"/>
        <v>0.73295454545454541</v>
      </c>
      <c r="X165" s="40">
        <f t="shared" si="82"/>
        <v>0.26704545454545453</v>
      </c>
      <c r="Y165" s="40">
        <f t="shared" si="83"/>
        <v>0</v>
      </c>
      <c r="AA165" s="37" t="s">
        <v>287</v>
      </c>
      <c r="AB165" s="37">
        <f t="shared" si="78"/>
        <v>35</v>
      </c>
      <c r="AD165" s="39">
        <f t="shared" si="84"/>
        <v>1012.0000000000001</v>
      </c>
      <c r="AE165" s="37">
        <v>10</v>
      </c>
      <c r="AF165" s="39">
        <v>1012</v>
      </c>
      <c r="AG165" s="41">
        <f t="shared" si="85"/>
        <v>0.99999999999999989</v>
      </c>
      <c r="AH165" s="39">
        <f t="shared" si="86"/>
        <v>741.75</v>
      </c>
      <c r="AI165" s="39">
        <f t="shared" si="87"/>
        <v>270.25</v>
      </c>
      <c r="AK165" s="39"/>
      <c r="AL165" s="41"/>
      <c r="AM165" s="39"/>
      <c r="AN165" s="39"/>
      <c r="AP165" s="39"/>
      <c r="AQ165" s="41"/>
      <c r="AR165" s="39"/>
      <c r="AS165" s="39"/>
      <c r="AU165" s="39"/>
      <c r="AV165" s="40"/>
      <c r="AW165" s="39"/>
      <c r="AX165" s="39"/>
      <c r="AZ165" s="37" t="s">
        <v>287</v>
      </c>
      <c r="BA165" s="37">
        <f t="shared" si="79"/>
        <v>35</v>
      </c>
      <c r="BC165" s="42">
        <f t="shared" si="65"/>
        <v>1.5812500000000003</v>
      </c>
      <c r="BD165" s="37">
        <v>10</v>
      </c>
      <c r="BE165" s="42">
        <f t="shared" si="66"/>
        <v>1.58125</v>
      </c>
      <c r="BF165" s="41">
        <f t="shared" si="88"/>
        <v>0.99999999999999989</v>
      </c>
      <c r="BG165" s="42">
        <f t="shared" si="89"/>
        <v>1.158984375</v>
      </c>
      <c r="BH165" s="42">
        <f t="shared" si="90"/>
        <v>0.42226562499999998</v>
      </c>
      <c r="BJ165" s="42"/>
      <c r="BK165" s="41"/>
      <c r="BL165" s="42"/>
      <c r="BM165" s="42"/>
      <c r="BO165" s="42"/>
      <c r="BP165" s="41"/>
      <c r="BQ165" s="42"/>
      <c r="BR165" s="42"/>
      <c r="BT165" s="42"/>
      <c r="BU165" s="40"/>
      <c r="BV165" s="42"/>
      <c r="BW165" s="42"/>
      <c r="BY165" s="37" t="s">
        <v>287</v>
      </c>
      <c r="BZ165" s="37">
        <f t="shared" si="80"/>
        <v>35</v>
      </c>
      <c r="CB165" s="42">
        <f t="shared" si="91"/>
        <v>1.158984375</v>
      </c>
      <c r="CC165" s="42">
        <v>0.78</v>
      </c>
      <c r="CD165" s="42">
        <f t="shared" si="67"/>
        <v>-0.37898437499999993</v>
      </c>
      <c r="CE165" s="40">
        <f t="shared" si="68"/>
        <v>-0.32699696663296252</v>
      </c>
      <c r="CF165" s="42">
        <f t="shared" si="69"/>
        <v>0.42226562499999998</v>
      </c>
      <c r="CG165" s="42">
        <v>0.77300000000000002</v>
      </c>
      <c r="CH165" s="42">
        <f t="shared" si="70"/>
        <v>0.35073437500000004</v>
      </c>
      <c r="CI165" s="40">
        <f t="shared" si="71"/>
        <v>0.83060129509713243</v>
      </c>
    </row>
    <row r="166" spans="1:87" x14ac:dyDescent="0.2">
      <c r="A166" s="37" t="s">
        <v>287</v>
      </c>
      <c r="B166" s="37">
        <v>36</v>
      </c>
      <c r="D166" s="39">
        <v>0</v>
      </c>
      <c r="E166" s="39">
        <v>68.38</v>
      </c>
      <c r="F166" s="39">
        <v>854.52</v>
      </c>
      <c r="G166" s="39">
        <v>114.58</v>
      </c>
      <c r="H166" s="39">
        <v>0</v>
      </c>
      <c r="I166" s="39">
        <v>259.16000000000003</v>
      </c>
      <c r="J166" s="39">
        <v>361.58</v>
      </c>
      <c r="K166" s="39">
        <v>602.51</v>
      </c>
      <c r="L166" s="39">
        <v>0</v>
      </c>
      <c r="M166" s="39">
        <v>115.03</v>
      </c>
      <c r="N166" s="39">
        <v>19.239999999999998</v>
      </c>
      <c r="O166" s="39">
        <f t="shared" si="64"/>
        <v>2395</v>
      </c>
      <c r="Q166" s="37" t="s">
        <v>287</v>
      </c>
      <c r="R166" s="37">
        <v>36</v>
      </c>
      <c r="T166" s="39">
        <v>1561.6084000000001</v>
      </c>
      <c r="U166" s="39">
        <v>833.39160000000004</v>
      </c>
      <c r="V166" s="39">
        <v>0</v>
      </c>
      <c r="W166" s="40">
        <f t="shared" si="81"/>
        <v>0.65202855949895622</v>
      </c>
      <c r="X166" s="40">
        <f t="shared" si="82"/>
        <v>0.34797144050104384</v>
      </c>
      <c r="Y166" s="40">
        <f t="shared" si="83"/>
        <v>0</v>
      </c>
      <c r="AA166" s="37" t="s">
        <v>287</v>
      </c>
      <c r="AB166" s="37">
        <v>36</v>
      </c>
      <c r="AD166" s="39">
        <f t="shared" si="84"/>
        <v>2395</v>
      </c>
      <c r="AE166" s="37">
        <v>6</v>
      </c>
      <c r="AF166" s="39">
        <v>1.38</v>
      </c>
      <c r="AG166" s="41">
        <f t="shared" si="85"/>
        <v>5.7620041753653445E-4</v>
      </c>
      <c r="AH166" s="39">
        <f t="shared" si="86"/>
        <v>0.89979941210855952</v>
      </c>
      <c r="AI166" s="39">
        <f t="shared" si="87"/>
        <v>0.48020058789144043</v>
      </c>
      <c r="AJ166" s="37">
        <v>7</v>
      </c>
      <c r="AK166" s="39">
        <v>4.22</v>
      </c>
      <c r="AL166" s="41">
        <f>SUM(AK166/AD166)</f>
        <v>1.7620041753653444E-3</v>
      </c>
      <c r="AM166" s="39">
        <f>SUM(AK166*W166)</f>
        <v>2.7515605210855951</v>
      </c>
      <c r="AN166" s="39">
        <f>SUM(AK166*X166)</f>
        <v>1.4684394789144048</v>
      </c>
      <c r="AO166" s="37">
        <v>9</v>
      </c>
      <c r="AP166" s="39">
        <v>825.42</v>
      </c>
      <c r="AQ166" s="41">
        <f>SUM(AP166/AD166)</f>
        <v>0.344643006263048</v>
      </c>
      <c r="AR166" s="39">
        <f>SUM(AP166*W166)</f>
        <v>538.19741358162844</v>
      </c>
      <c r="AS166" s="39">
        <f>SUM(AP166*X166)</f>
        <v>287.22258641837158</v>
      </c>
      <c r="AT166" s="37">
        <v>10</v>
      </c>
      <c r="AU166" s="39">
        <v>1563.98</v>
      </c>
      <c r="AV166" s="40">
        <f>SUM(AU166/AD166)</f>
        <v>0.65301878914405009</v>
      </c>
      <c r="AW166" s="39">
        <f>SUM(AU166*W166)</f>
        <v>1019.7596264851776</v>
      </c>
      <c r="AX166" s="39">
        <f>SUM(AU166*X166)</f>
        <v>544.22037351482254</v>
      </c>
      <c r="AZ166" s="37" t="s">
        <v>287</v>
      </c>
      <c r="BA166" s="37">
        <v>36</v>
      </c>
      <c r="BC166" s="42">
        <f t="shared" si="65"/>
        <v>3.7421875</v>
      </c>
      <c r="BD166" s="37">
        <v>6</v>
      </c>
      <c r="BE166" s="42">
        <f t="shared" si="66"/>
        <v>2.1562499999999997E-3</v>
      </c>
      <c r="BF166" s="41">
        <f t="shared" si="88"/>
        <v>5.7620041753653434E-4</v>
      </c>
      <c r="BG166" s="42">
        <f t="shared" si="89"/>
        <v>1.4059365814196242E-3</v>
      </c>
      <c r="BH166" s="42">
        <f t="shared" si="90"/>
        <v>7.5031341858037572E-4</v>
      </c>
      <c r="BI166" s="37">
        <v>7</v>
      </c>
      <c r="BJ166" s="42">
        <f>SUM(AK166/640)</f>
        <v>6.5937499999999998E-3</v>
      </c>
      <c r="BK166" s="41">
        <f>SUM(BJ166/BC166)</f>
        <v>1.7620041753653444E-3</v>
      </c>
      <c r="BL166" s="42">
        <f>SUM(BJ166*W166)</f>
        <v>4.2993133141962427E-3</v>
      </c>
      <c r="BM166" s="42">
        <f>SUM(BJ166*X166)</f>
        <v>2.2944366858037579E-3</v>
      </c>
      <c r="BN166" s="37">
        <v>9</v>
      </c>
      <c r="BO166" s="42">
        <f>SUM(AP166/640)</f>
        <v>1.28971875</v>
      </c>
      <c r="BP166" s="41">
        <f>SUM(BO166/BC166)</f>
        <v>0.344643006263048</v>
      </c>
      <c r="BQ166" s="42">
        <f>SUM(BO166*W166)</f>
        <v>0.84093345872129444</v>
      </c>
      <c r="BR166" s="42">
        <f>SUM(BO166*X166)</f>
        <v>0.44878529127870564</v>
      </c>
      <c r="BS166" s="37">
        <v>10</v>
      </c>
      <c r="BT166" s="42">
        <f>SUM(AU166/640)</f>
        <v>2.4437187499999999</v>
      </c>
      <c r="BU166" s="40">
        <f>SUM(BT166/BC166)</f>
        <v>0.65301878914405009</v>
      </c>
      <c r="BV166" s="42">
        <f>SUM(BT166*W166)</f>
        <v>1.5933744163830899</v>
      </c>
      <c r="BW166" s="42">
        <f>SUM(BT166*X166)</f>
        <v>0.8503443336169102</v>
      </c>
      <c r="BY166" s="37" t="s">
        <v>287</v>
      </c>
      <c r="BZ166" s="37">
        <v>36</v>
      </c>
      <c r="CB166" s="42">
        <f t="shared" si="91"/>
        <v>2.4400131250000001</v>
      </c>
      <c r="CC166" s="42">
        <v>1.546</v>
      </c>
      <c r="CD166" s="42">
        <f t="shared" si="67"/>
        <v>-0.89401312500000008</v>
      </c>
      <c r="CE166" s="40">
        <f t="shared" si="68"/>
        <v>-0.36639685083661183</v>
      </c>
      <c r="CF166" s="42">
        <f t="shared" si="69"/>
        <v>1.3021743749999999</v>
      </c>
      <c r="CG166" s="42">
        <v>2.1160000000000001</v>
      </c>
      <c r="CH166" s="42">
        <f t="shared" si="70"/>
        <v>0.81382562500000022</v>
      </c>
      <c r="CI166" s="40">
        <f t="shared" si="71"/>
        <v>0.62497438179122533</v>
      </c>
    </row>
    <row r="167" spans="1:87" x14ac:dyDescent="0.2">
      <c r="A167" s="37" t="s">
        <v>287</v>
      </c>
      <c r="B167" s="37">
        <v>37</v>
      </c>
      <c r="D167" s="39">
        <v>0</v>
      </c>
      <c r="E167" s="39">
        <v>19.28</v>
      </c>
      <c r="F167" s="39">
        <v>462.98</v>
      </c>
      <c r="G167" s="39">
        <v>13.39</v>
      </c>
      <c r="H167" s="39">
        <v>0</v>
      </c>
      <c r="I167" s="39">
        <v>7.99</v>
      </c>
      <c r="J167" s="39">
        <v>0</v>
      </c>
      <c r="K167" s="39">
        <v>656.11</v>
      </c>
      <c r="L167" s="39">
        <v>0</v>
      </c>
      <c r="M167" s="39">
        <v>5.6</v>
      </c>
      <c r="N167" s="39">
        <v>29.65</v>
      </c>
      <c r="O167" s="39">
        <f t="shared" si="64"/>
        <v>1195</v>
      </c>
      <c r="Q167" s="37" t="s">
        <v>287</v>
      </c>
      <c r="R167" s="37">
        <v>37</v>
      </c>
      <c r="T167" s="39">
        <v>777.71100000000001</v>
      </c>
      <c r="U167" s="39">
        <v>417.28899999999999</v>
      </c>
      <c r="V167" s="39">
        <v>0</v>
      </c>
      <c r="W167" s="40">
        <f t="shared" si="81"/>
        <v>0.6508041841004184</v>
      </c>
      <c r="X167" s="40">
        <f t="shared" si="82"/>
        <v>0.3491958158995816</v>
      </c>
      <c r="Y167" s="40">
        <f t="shared" si="83"/>
        <v>0</v>
      </c>
      <c r="AA167" s="37" t="s">
        <v>287</v>
      </c>
      <c r="AB167" s="37">
        <f t="shared" ref="AB167:AB173" si="92">AB166+1</f>
        <v>37</v>
      </c>
      <c r="AD167" s="39">
        <f t="shared" si="84"/>
        <v>1195</v>
      </c>
      <c r="AE167" s="37">
        <v>10</v>
      </c>
      <c r="AF167" s="39">
        <v>1195</v>
      </c>
      <c r="AG167" s="41">
        <f t="shared" si="85"/>
        <v>1</v>
      </c>
      <c r="AH167" s="39">
        <f t="shared" si="86"/>
        <v>777.71100000000001</v>
      </c>
      <c r="AI167" s="39">
        <f t="shared" si="87"/>
        <v>417.28899999999999</v>
      </c>
      <c r="AK167" s="39"/>
      <c r="AL167" s="41"/>
      <c r="AM167" s="39"/>
      <c r="AN167" s="39"/>
      <c r="AP167" s="39"/>
      <c r="AQ167" s="41"/>
      <c r="AR167" s="39"/>
      <c r="AS167" s="39"/>
      <c r="AU167" s="39"/>
      <c r="AV167" s="40"/>
      <c r="AW167" s="39"/>
      <c r="AX167" s="39"/>
      <c r="AZ167" s="37" t="s">
        <v>287</v>
      </c>
      <c r="BA167" s="37">
        <f t="shared" ref="BA167:BA173" si="93">BA166+1</f>
        <v>37</v>
      </c>
      <c r="BC167" s="42">
        <f t="shared" si="65"/>
        <v>1.8671875</v>
      </c>
      <c r="BD167" s="37">
        <v>10</v>
      </c>
      <c r="BE167" s="42">
        <f t="shared" si="66"/>
        <v>1.8671875</v>
      </c>
      <c r="BF167" s="41">
        <f t="shared" si="88"/>
        <v>1</v>
      </c>
      <c r="BG167" s="42">
        <f t="shared" si="89"/>
        <v>1.2151734375000001</v>
      </c>
      <c r="BH167" s="42">
        <f t="shared" si="90"/>
        <v>0.65201406250000005</v>
      </c>
      <c r="BJ167" s="42"/>
      <c r="BK167" s="41"/>
      <c r="BL167" s="42"/>
      <c r="BM167" s="42"/>
      <c r="BO167" s="42"/>
      <c r="BP167" s="41"/>
      <c r="BQ167" s="42"/>
      <c r="BR167" s="42"/>
      <c r="BT167" s="42"/>
      <c r="BU167" s="40"/>
      <c r="BV167" s="42"/>
      <c r="BW167" s="42"/>
      <c r="BY167" s="37" t="s">
        <v>287</v>
      </c>
      <c r="BZ167" s="37">
        <f t="shared" ref="BZ167:BZ173" si="94">BZ166+1</f>
        <v>37</v>
      </c>
      <c r="CB167" s="42">
        <f t="shared" si="91"/>
        <v>1.2151734375000001</v>
      </c>
      <c r="CC167" s="42">
        <v>0.77200000000000002</v>
      </c>
      <c r="CD167" s="42">
        <f t="shared" si="67"/>
        <v>-0.44317343750000004</v>
      </c>
      <c r="CE167" s="40">
        <f t="shared" si="68"/>
        <v>-0.36469974064916144</v>
      </c>
      <c r="CF167" s="42">
        <f t="shared" si="69"/>
        <v>0.65201406250000005</v>
      </c>
      <c r="CG167" s="42">
        <v>1.056</v>
      </c>
      <c r="CH167" s="42">
        <f t="shared" si="70"/>
        <v>0.4039859375</v>
      </c>
      <c r="CI167" s="40">
        <f t="shared" si="71"/>
        <v>0.61959696996565927</v>
      </c>
    </row>
    <row r="168" spans="1:87" x14ac:dyDescent="0.2">
      <c r="A168" s="37" t="s">
        <v>287</v>
      </c>
      <c r="B168" s="37">
        <v>38</v>
      </c>
      <c r="D168" s="39">
        <v>0</v>
      </c>
      <c r="E168" s="39">
        <v>0</v>
      </c>
      <c r="F168" s="39">
        <v>37.479999999999997</v>
      </c>
      <c r="G168" s="39">
        <v>0</v>
      </c>
      <c r="H168" s="39">
        <v>0</v>
      </c>
      <c r="I168" s="39">
        <v>0</v>
      </c>
      <c r="J168" s="39">
        <v>1.43</v>
      </c>
      <c r="K168" s="39">
        <v>199.08</v>
      </c>
      <c r="L168" s="39">
        <v>0</v>
      </c>
      <c r="M168" s="39">
        <v>16.77</v>
      </c>
      <c r="N168" s="39">
        <v>13.24</v>
      </c>
      <c r="O168" s="39">
        <f t="shared" si="64"/>
        <v>268</v>
      </c>
      <c r="Q168" s="37" t="s">
        <v>287</v>
      </c>
      <c r="R168" s="37">
        <v>38</v>
      </c>
      <c r="T168" s="39">
        <v>192.1979</v>
      </c>
      <c r="U168" s="39">
        <v>75.802099999999996</v>
      </c>
      <c r="V168" s="39">
        <v>0</v>
      </c>
      <c r="W168" s="40">
        <f t="shared" si="81"/>
        <v>0.71715634328358213</v>
      </c>
      <c r="X168" s="40">
        <f t="shared" si="82"/>
        <v>0.28284365671641787</v>
      </c>
      <c r="Y168" s="40">
        <f t="shared" si="83"/>
        <v>0</v>
      </c>
      <c r="AA168" s="37" t="s">
        <v>287</v>
      </c>
      <c r="AB168" s="37">
        <f t="shared" si="92"/>
        <v>38</v>
      </c>
      <c r="AD168" s="39">
        <f t="shared" si="84"/>
        <v>268</v>
      </c>
      <c r="AE168" s="37">
        <v>10</v>
      </c>
      <c r="AF168" s="39">
        <v>268</v>
      </c>
      <c r="AG168" s="41">
        <f t="shared" si="85"/>
        <v>1</v>
      </c>
      <c r="AH168" s="39">
        <f t="shared" si="86"/>
        <v>192.1979</v>
      </c>
      <c r="AI168" s="39">
        <f t="shared" si="87"/>
        <v>75.802099999999996</v>
      </c>
      <c r="AK168" s="39"/>
      <c r="AL168" s="41"/>
      <c r="AM168" s="39"/>
      <c r="AN168" s="39"/>
      <c r="AP168" s="39"/>
      <c r="AQ168" s="41"/>
      <c r="AR168" s="39"/>
      <c r="AS168" s="39"/>
      <c r="AU168" s="39"/>
      <c r="AV168" s="40"/>
      <c r="AW168" s="39"/>
      <c r="AX168" s="39"/>
      <c r="AZ168" s="37" t="s">
        <v>287</v>
      </c>
      <c r="BA168" s="37">
        <f t="shared" si="93"/>
        <v>38</v>
      </c>
      <c r="BC168" s="42">
        <f t="shared" si="65"/>
        <v>0.41875000000000001</v>
      </c>
      <c r="BD168" s="37">
        <v>10</v>
      </c>
      <c r="BE168" s="42">
        <f t="shared" si="66"/>
        <v>0.41875000000000001</v>
      </c>
      <c r="BF168" s="41">
        <f t="shared" si="88"/>
        <v>1</v>
      </c>
      <c r="BG168" s="42">
        <f t="shared" si="89"/>
        <v>0.30030921875000005</v>
      </c>
      <c r="BH168" s="42">
        <f t="shared" si="90"/>
        <v>0.11844078124999999</v>
      </c>
      <c r="BJ168" s="42"/>
      <c r="BK168" s="41"/>
      <c r="BL168" s="42"/>
      <c r="BM168" s="42"/>
      <c r="BO168" s="42"/>
      <c r="BP168" s="41"/>
      <c r="BQ168" s="42"/>
      <c r="BR168" s="42"/>
      <c r="BT168" s="42"/>
      <c r="BU168" s="40"/>
      <c r="BV168" s="42"/>
      <c r="BW168" s="42"/>
      <c r="BY168" s="37" t="s">
        <v>287</v>
      </c>
      <c r="BZ168" s="37">
        <f t="shared" si="94"/>
        <v>38</v>
      </c>
      <c r="CB168" s="42">
        <f t="shared" si="91"/>
        <v>0.30030921875000005</v>
      </c>
      <c r="CC168" s="42">
        <v>0.193</v>
      </c>
      <c r="CD168" s="42">
        <f t="shared" si="67"/>
        <v>-0.10730921875000005</v>
      </c>
      <c r="CE168" s="40">
        <f t="shared" si="68"/>
        <v>-0.35732908632196303</v>
      </c>
      <c r="CF168" s="42">
        <f t="shared" si="69"/>
        <v>0.11844078124999999</v>
      </c>
      <c r="CG168" s="42">
        <v>0.20499999999999999</v>
      </c>
      <c r="CH168" s="42">
        <f t="shared" si="70"/>
        <v>8.655921875E-2</v>
      </c>
      <c r="CI168" s="40">
        <f t="shared" si="71"/>
        <v>0.73082276084699505</v>
      </c>
    </row>
    <row r="169" spans="1:87" x14ac:dyDescent="0.2">
      <c r="A169" s="37" t="s">
        <v>287</v>
      </c>
      <c r="B169" s="37">
        <v>39</v>
      </c>
      <c r="D169" s="39">
        <v>0</v>
      </c>
      <c r="E169" s="39">
        <v>8.2799999999999994</v>
      </c>
      <c r="F169" s="39">
        <v>324.43</v>
      </c>
      <c r="G169" s="39">
        <v>0</v>
      </c>
      <c r="H169" s="39">
        <v>0</v>
      </c>
      <c r="I169" s="39">
        <v>0</v>
      </c>
      <c r="J169" s="39">
        <v>51.9</v>
      </c>
      <c r="K169" s="39">
        <v>189.82</v>
      </c>
      <c r="L169" s="39">
        <v>0</v>
      </c>
      <c r="M169" s="39">
        <v>8.57</v>
      </c>
      <c r="N169" s="39">
        <v>0</v>
      </c>
      <c r="O169" s="39">
        <f t="shared" si="64"/>
        <v>583</v>
      </c>
      <c r="Q169" s="37" t="s">
        <v>287</v>
      </c>
      <c r="R169" s="37">
        <v>39</v>
      </c>
      <c r="T169" s="39">
        <v>369.7362</v>
      </c>
      <c r="U169" s="39">
        <v>213.2638</v>
      </c>
      <c r="V169" s="39">
        <v>0</v>
      </c>
      <c r="W169" s="40">
        <f t="shared" si="81"/>
        <v>0.63419588336192112</v>
      </c>
      <c r="X169" s="40">
        <f t="shared" si="82"/>
        <v>0.36580411663807894</v>
      </c>
      <c r="Y169" s="40">
        <f t="shared" si="83"/>
        <v>0</v>
      </c>
      <c r="AA169" s="37" t="s">
        <v>287</v>
      </c>
      <c r="AB169" s="37">
        <f t="shared" si="92"/>
        <v>39</v>
      </c>
      <c r="AD169" s="39">
        <f t="shared" si="84"/>
        <v>583</v>
      </c>
      <c r="AE169" s="37">
        <v>10</v>
      </c>
      <c r="AF169" s="39">
        <v>583</v>
      </c>
      <c r="AG169" s="41">
        <f t="shared" si="85"/>
        <v>1</v>
      </c>
      <c r="AH169" s="39">
        <f t="shared" si="86"/>
        <v>369.7362</v>
      </c>
      <c r="AI169" s="39">
        <f t="shared" si="87"/>
        <v>213.26380000000003</v>
      </c>
      <c r="AK169" s="39"/>
      <c r="AL169" s="41"/>
      <c r="AM169" s="39"/>
      <c r="AN169" s="39"/>
      <c r="AP169" s="39"/>
      <c r="AQ169" s="41"/>
      <c r="AR169" s="39"/>
      <c r="AS169" s="39"/>
      <c r="AU169" s="39"/>
      <c r="AV169" s="40"/>
      <c r="AW169" s="39"/>
      <c r="AX169" s="39"/>
      <c r="AZ169" s="37" t="s">
        <v>287</v>
      </c>
      <c r="BA169" s="37">
        <f t="shared" si="93"/>
        <v>39</v>
      </c>
      <c r="BC169" s="42">
        <f t="shared" si="65"/>
        <v>0.91093749999999996</v>
      </c>
      <c r="BD169" s="37">
        <v>10</v>
      </c>
      <c r="BE169" s="42">
        <f t="shared" si="66"/>
        <v>0.91093749999999996</v>
      </c>
      <c r="BF169" s="41">
        <f t="shared" si="88"/>
        <v>1</v>
      </c>
      <c r="BG169" s="42">
        <f t="shared" si="89"/>
        <v>0.57771281249999995</v>
      </c>
      <c r="BH169" s="42">
        <f t="shared" si="90"/>
        <v>0.33322468750000001</v>
      </c>
      <c r="BJ169" s="42"/>
      <c r="BK169" s="41"/>
      <c r="BL169" s="42"/>
      <c r="BM169" s="42"/>
      <c r="BO169" s="42"/>
      <c r="BP169" s="41"/>
      <c r="BQ169" s="42"/>
      <c r="BR169" s="42"/>
      <c r="BT169" s="42"/>
      <c r="BU169" s="40"/>
      <c r="BV169" s="42"/>
      <c r="BW169" s="42"/>
      <c r="BY169" s="37" t="s">
        <v>287</v>
      </c>
      <c r="BZ169" s="37">
        <f t="shared" si="94"/>
        <v>39</v>
      </c>
      <c r="CB169" s="42">
        <f t="shared" si="91"/>
        <v>0.57771281249999995</v>
      </c>
      <c r="CC169" s="42">
        <v>0.47400000000000003</v>
      </c>
      <c r="CD169" s="42">
        <f t="shared" si="67"/>
        <v>-0.10371281249999992</v>
      </c>
      <c r="CE169" s="40">
        <f t="shared" si="68"/>
        <v>-0.17952313027504463</v>
      </c>
      <c r="CF169" s="42">
        <f t="shared" si="69"/>
        <v>0.33322468750000001</v>
      </c>
      <c r="CG169" s="42">
        <v>0.45400000000000001</v>
      </c>
      <c r="CH169" s="42">
        <f t="shared" si="70"/>
        <v>0.12077531250000001</v>
      </c>
      <c r="CI169" s="40">
        <f t="shared" si="71"/>
        <v>0.36244407161459191</v>
      </c>
    </row>
    <row r="170" spans="1:87" x14ac:dyDescent="0.2">
      <c r="A170" s="37" t="s">
        <v>287</v>
      </c>
      <c r="B170" s="37">
        <v>40</v>
      </c>
      <c r="D170" s="39">
        <v>0</v>
      </c>
      <c r="E170" s="39">
        <v>851.58</v>
      </c>
      <c r="F170" s="39">
        <v>7507.4</v>
      </c>
      <c r="G170" s="39">
        <v>0</v>
      </c>
      <c r="H170" s="39">
        <v>0</v>
      </c>
      <c r="I170" s="39">
        <v>3107.57</v>
      </c>
      <c r="J170" s="39">
        <v>633.72</v>
      </c>
      <c r="K170" s="39">
        <v>1968.24</v>
      </c>
      <c r="L170" s="39">
        <v>0</v>
      </c>
      <c r="M170" s="39">
        <v>183.49</v>
      </c>
      <c r="N170" s="39">
        <v>0</v>
      </c>
      <c r="O170" s="39">
        <f t="shared" si="64"/>
        <v>14251.999999999998</v>
      </c>
      <c r="Q170" s="37" t="s">
        <v>287</v>
      </c>
      <c r="R170" s="37">
        <v>40</v>
      </c>
      <c r="T170" s="39">
        <v>8524.6088</v>
      </c>
      <c r="U170" s="39">
        <v>5727.3912</v>
      </c>
      <c r="V170" s="39">
        <v>0</v>
      </c>
      <c r="W170" s="40">
        <f t="shared" si="81"/>
        <v>0.59813421274207135</v>
      </c>
      <c r="X170" s="40">
        <f t="shared" si="82"/>
        <v>0.40186578725792876</v>
      </c>
      <c r="Y170" s="40">
        <f t="shared" si="83"/>
        <v>0</v>
      </c>
      <c r="AA170" s="37" t="s">
        <v>287</v>
      </c>
      <c r="AB170" s="37">
        <f t="shared" si="92"/>
        <v>40</v>
      </c>
      <c r="AD170" s="39">
        <f t="shared" si="84"/>
        <v>14251.999999999998</v>
      </c>
      <c r="AE170" s="37">
        <v>10</v>
      </c>
      <c r="AF170" s="39">
        <v>894.92</v>
      </c>
      <c r="AG170" s="41">
        <f t="shared" si="85"/>
        <v>6.2792590513612134E-2</v>
      </c>
      <c r="AH170" s="39">
        <f t="shared" si="86"/>
        <v>535.28226966713441</v>
      </c>
      <c r="AI170" s="39">
        <f t="shared" si="87"/>
        <v>359.6377303328656</v>
      </c>
      <c r="AJ170" s="37">
        <v>13</v>
      </c>
      <c r="AK170" s="39">
        <v>11501.39</v>
      </c>
      <c r="AL170" s="41">
        <f>SUM(AK170/AD170)</f>
        <v>0.80700182430536072</v>
      </c>
      <c r="AM170" s="39">
        <f>SUM(AK170*W170)</f>
        <v>6879.3748530895318</v>
      </c>
      <c r="AN170" s="39">
        <f>SUM(AK170*X170)</f>
        <v>4622.0151469104694</v>
      </c>
      <c r="AO170" s="37">
        <v>14</v>
      </c>
      <c r="AP170" s="39">
        <v>1855.69</v>
      </c>
      <c r="AQ170" s="41">
        <f>SUM(AP170/AD170)</f>
        <v>0.13020558518102723</v>
      </c>
      <c r="AR170" s="39">
        <f>SUM(AP170*W170)</f>
        <v>1109.9516772433344</v>
      </c>
      <c r="AS170" s="39">
        <f>SUM(AP170*X170)</f>
        <v>745.73832275666587</v>
      </c>
      <c r="AU170" s="39"/>
      <c r="AV170" s="40"/>
      <c r="AW170" s="39"/>
      <c r="AX170" s="39"/>
      <c r="AZ170" s="37" t="s">
        <v>287</v>
      </c>
      <c r="BA170" s="37">
        <f t="shared" si="93"/>
        <v>40</v>
      </c>
      <c r="BC170" s="42">
        <f t="shared" si="65"/>
        <v>22.268749999999997</v>
      </c>
      <c r="BD170" s="37">
        <v>10</v>
      </c>
      <c r="BE170" s="42">
        <f t="shared" si="66"/>
        <v>1.3983124999999998</v>
      </c>
      <c r="BF170" s="41">
        <f t="shared" si="88"/>
        <v>6.279259051361212E-2</v>
      </c>
      <c r="BG170" s="42">
        <f t="shared" si="89"/>
        <v>0.8363785463548975</v>
      </c>
      <c r="BH170" s="42">
        <f t="shared" si="90"/>
        <v>0.56193395364510246</v>
      </c>
      <c r="BI170" s="37">
        <v>13</v>
      </c>
      <c r="BJ170" s="42">
        <f>SUM(AK170/640)</f>
        <v>17.970921874999998</v>
      </c>
      <c r="BK170" s="41">
        <f>SUM(BJ170/BC170)</f>
        <v>0.80700182430536072</v>
      </c>
      <c r="BL170" s="42">
        <f>SUM(BJ170*W170)</f>
        <v>10.749023207952392</v>
      </c>
      <c r="BM170" s="42">
        <f>SUM(BJ170*X170)</f>
        <v>7.2218986670476077</v>
      </c>
      <c r="BN170" s="37">
        <v>14</v>
      </c>
      <c r="BO170" s="42">
        <f>SUM(AP170/640)</f>
        <v>2.8995156250000003</v>
      </c>
      <c r="BP170" s="41">
        <f>SUM(BO170/BC170)</f>
        <v>0.13020558518102726</v>
      </c>
      <c r="BQ170" s="42">
        <f>SUM(BO170*W170)</f>
        <v>1.73429949569271</v>
      </c>
      <c r="BR170" s="42">
        <f>SUM(BO170*X170)</f>
        <v>1.1652161293072905</v>
      </c>
      <c r="BT170" s="42"/>
      <c r="BU170" s="40"/>
      <c r="BV170" s="42"/>
      <c r="BW170" s="42"/>
      <c r="BY170" s="37" t="s">
        <v>287</v>
      </c>
      <c r="BZ170" s="37">
        <f t="shared" si="94"/>
        <v>40</v>
      </c>
      <c r="CB170" s="42">
        <f t="shared" si="91"/>
        <v>13.31970125</v>
      </c>
      <c r="CC170" s="42">
        <v>10.904</v>
      </c>
      <c r="CD170" s="42">
        <f t="shared" si="67"/>
        <v>-2.4157012499999997</v>
      </c>
      <c r="CE170" s="40">
        <f t="shared" si="68"/>
        <v>-0.18136302043561223</v>
      </c>
      <c r="CF170" s="42">
        <f t="shared" si="69"/>
        <v>8.9490487500000011</v>
      </c>
      <c r="CG170" s="42">
        <v>11.365</v>
      </c>
      <c r="CH170" s="42">
        <f t="shared" si="70"/>
        <v>2.4159512499999991</v>
      </c>
      <c r="CI170" s="40">
        <f t="shared" si="71"/>
        <v>0.26996738061126319</v>
      </c>
    </row>
    <row r="171" spans="1:87" x14ac:dyDescent="0.2">
      <c r="A171" s="37" t="s">
        <v>287</v>
      </c>
      <c r="B171" s="37">
        <v>41</v>
      </c>
      <c r="D171" s="39">
        <v>0</v>
      </c>
      <c r="E171" s="39">
        <v>65.27</v>
      </c>
      <c r="F171" s="39">
        <v>2638.06</v>
      </c>
      <c r="G171" s="39">
        <v>0</v>
      </c>
      <c r="H171" s="39">
        <v>0</v>
      </c>
      <c r="I171" s="39">
        <v>0</v>
      </c>
      <c r="J171" s="39">
        <v>246.62</v>
      </c>
      <c r="K171" s="39">
        <v>2094.4</v>
      </c>
      <c r="L171" s="39">
        <v>0</v>
      </c>
      <c r="M171" s="39">
        <v>44.65</v>
      </c>
      <c r="N171" s="39">
        <v>0</v>
      </c>
      <c r="O171" s="39">
        <f t="shared" si="64"/>
        <v>5089</v>
      </c>
      <c r="Q171" s="37" t="s">
        <v>287</v>
      </c>
      <c r="R171" s="37">
        <v>41</v>
      </c>
      <c r="T171" s="39">
        <v>3233.8921</v>
      </c>
      <c r="U171" s="39">
        <v>1855.1079</v>
      </c>
      <c r="V171" s="39">
        <v>0</v>
      </c>
      <c r="W171" s="40">
        <f t="shared" si="81"/>
        <v>0.63546710552171348</v>
      </c>
      <c r="X171" s="40">
        <f t="shared" si="82"/>
        <v>0.36453289447828652</v>
      </c>
      <c r="Y171" s="40">
        <f t="shared" si="83"/>
        <v>0</v>
      </c>
      <c r="AA171" s="37" t="s">
        <v>287</v>
      </c>
      <c r="AB171" s="37">
        <f t="shared" si="92"/>
        <v>41</v>
      </c>
      <c r="AD171" s="39">
        <f t="shared" si="84"/>
        <v>5089</v>
      </c>
      <c r="AE171" s="37">
        <v>9</v>
      </c>
      <c r="AF171" s="39">
        <v>806.72</v>
      </c>
      <c r="AG171" s="41">
        <f t="shared" si="85"/>
        <v>0.15852230300648457</v>
      </c>
      <c r="AH171" s="39">
        <f t="shared" si="86"/>
        <v>512.64402336647674</v>
      </c>
      <c r="AI171" s="39">
        <f t="shared" si="87"/>
        <v>294.07597663352328</v>
      </c>
      <c r="AJ171" s="37">
        <v>10</v>
      </c>
      <c r="AK171" s="39">
        <v>1925.2</v>
      </c>
      <c r="AL171" s="41">
        <f>SUM(AK171/AD171)</f>
        <v>0.37830615052073102</v>
      </c>
      <c r="AM171" s="39">
        <f>SUM(AK171*W171)</f>
        <v>1223.4012715504027</v>
      </c>
      <c r="AN171" s="39">
        <f>SUM(AK171*X171)</f>
        <v>701.79872844959721</v>
      </c>
      <c r="AO171" s="37">
        <v>12</v>
      </c>
      <c r="AP171" s="39">
        <v>699.69</v>
      </c>
      <c r="AQ171" s="41">
        <f>SUM(AP171/AD171)</f>
        <v>0.13749066614266064</v>
      </c>
      <c r="AR171" s="39">
        <f>SUM(AP171*W171)</f>
        <v>444.62997906248773</v>
      </c>
      <c r="AS171" s="39">
        <f>SUM(AP171*X171)</f>
        <v>255.06002093751232</v>
      </c>
      <c r="AT171" s="37">
        <v>13</v>
      </c>
      <c r="AU171" s="39">
        <v>1657.39</v>
      </c>
      <c r="AV171" s="40">
        <f>SUM(AU171/AD171)</f>
        <v>0.32568088033012382</v>
      </c>
      <c r="AW171" s="39">
        <f>SUM(AU171*W171)</f>
        <v>1053.2168260206329</v>
      </c>
      <c r="AX171" s="39">
        <f>SUM(AU171*X171)</f>
        <v>604.17317397936733</v>
      </c>
      <c r="AZ171" s="37" t="s">
        <v>287</v>
      </c>
      <c r="BA171" s="37">
        <f t="shared" si="93"/>
        <v>41</v>
      </c>
      <c r="BC171" s="42">
        <f t="shared" si="65"/>
        <v>7.9515624999999996</v>
      </c>
      <c r="BD171" s="37">
        <v>9</v>
      </c>
      <c r="BE171" s="42">
        <f t="shared" si="66"/>
        <v>1.2605</v>
      </c>
      <c r="BF171" s="41">
        <f t="shared" si="88"/>
        <v>0.15852230300648457</v>
      </c>
      <c r="BG171" s="42">
        <f t="shared" si="89"/>
        <v>0.80100628651011985</v>
      </c>
      <c r="BH171" s="42">
        <f t="shared" si="90"/>
        <v>0.45949371348988016</v>
      </c>
      <c r="BI171" s="37">
        <v>10</v>
      </c>
      <c r="BJ171" s="42">
        <f>SUM(AK171/640)</f>
        <v>3.0081250000000002</v>
      </c>
      <c r="BK171" s="41">
        <f>SUM(BJ171/BC171)</f>
        <v>0.37830615052073102</v>
      </c>
      <c r="BL171" s="42">
        <f>SUM(BJ171*W171)</f>
        <v>1.9115644867975046</v>
      </c>
      <c r="BM171" s="42">
        <f>SUM(BJ171*X171)</f>
        <v>1.0965605132024956</v>
      </c>
      <c r="BN171" s="37">
        <v>12</v>
      </c>
      <c r="BO171" s="42">
        <f>SUM(AP171/640)</f>
        <v>1.0932656250000001</v>
      </c>
      <c r="BP171" s="41">
        <f>SUM(BO171/BC171)</f>
        <v>0.13749066614266067</v>
      </c>
      <c r="BQ171" s="42">
        <f>SUM(BO171*W171)</f>
        <v>0.69473434228513709</v>
      </c>
      <c r="BR171" s="42">
        <f>SUM(BO171*X171)</f>
        <v>0.39853128271486299</v>
      </c>
      <c r="BS171" s="37">
        <v>13</v>
      </c>
      <c r="BT171" s="42">
        <f>SUM(AU171/640)</f>
        <v>2.5896718750000001</v>
      </c>
      <c r="BU171" s="40">
        <f>SUM(BT171/BC171)</f>
        <v>0.32568088033012382</v>
      </c>
      <c r="BV171" s="42">
        <f>SUM(BT171*W171)</f>
        <v>1.6456512906572387</v>
      </c>
      <c r="BW171" s="42">
        <f>SUM(BT171*X171)</f>
        <v>0.94402058434276137</v>
      </c>
      <c r="BY171" s="37" t="s">
        <v>287</v>
      </c>
      <c r="BZ171" s="37">
        <f t="shared" si="94"/>
        <v>41</v>
      </c>
      <c r="CB171" s="42">
        <f t="shared" si="91"/>
        <v>5.0529564062500008</v>
      </c>
      <c r="CC171" s="42">
        <v>3.4860000000000002</v>
      </c>
      <c r="CD171" s="42">
        <f t="shared" si="67"/>
        <v>-1.5669564062500005</v>
      </c>
      <c r="CE171" s="40">
        <f t="shared" si="68"/>
        <v>-0.31010685235911245</v>
      </c>
      <c r="CF171" s="42">
        <f t="shared" si="69"/>
        <v>2.8986060937500002</v>
      </c>
      <c r="CG171" s="42">
        <v>4.4660000000000002</v>
      </c>
      <c r="CH171" s="42">
        <f t="shared" si="70"/>
        <v>1.56739390625</v>
      </c>
      <c r="CI171" s="40">
        <f t="shared" si="71"/>
        <v>0.54074056824403582</v>
      </c>
    </row>
    <row r="172" spans="1:87" x14ac:dyDescent="0.2">
      <c r="A172" s="37" t="s">
        <v>287</v>
      </c>
      <c r="B172" s="37">
        <v>42</v>
      </c>
      <c r="D172" s="39">
        <v>0</v>
      </c>
      <c r="E172" s="39">
        <v>162.99</v>
      </c>
      <c r="F172" s="39">
        <v>456.44</v>
      </c>
      <c r="G172" s="39">
        <v>7.79</v>
      </c>
      <c r="H172" s="39">
        <v>0</v>
      </c>
      <c r="I172" s="39">
        <v>78.67</v>
      </c>
      <c r="J172" s="39">
        <v>160.19999999999999</v>
      </c>
      <c r="K172" s="39">
        <v>492.76</v>
      </c>
      <c r="L172" s="39">
        <v>0</v>
      </c>
      <c r="M172" s="39">
        <v>5.15</v>
      </c>
      <c r="N172" s="39">
        <v>0</v>
      </c>
      <c r="O172" s="39">
        <f t="shared" si="64"/>
        <v>1364</v>
      </c>
      <c r="Q172" s="37" t="s">
        <v>287</v>
      </c>
      <c r="R172" s="37">
        <v>42</v>
      </c>
      <c r="T172" s="39">
        <v>817.0181</v>
      </c>
      <c r="U172" s="39">
        <v>546.9819</v>
      </c>
      <c r="V172" s="39">
        <v>0</v>
      </c>
      <c r="W172" s="40">
        <f t="shared" si="81"/>
        <v>0.59898687683284457</v>
      </c>
      <c r="X172" s="40">
        <f t="shared" si="82"/>
        <v>0.40101312316715543</v>
      </c>
      <c r="Y172" s="40">
        <f t="shared" si="83"/>
        <v>0</v>
      </c>
      <c r="AA172" s="37" t="s">
        <v>287</v>
      </c>
      <c r="AB172" s="37">
        <f t="shared" si="92"/>
        <v>42</v>
      </c>
      <c r="AD172" s="39">
        <f t="shared" si="84"/>
        <v>1364</v>
      </c>
      <c r="AE172" s="37">
        <v>9</v>
      </c>
      <c r="AF172" s="39">
        <v>474.48</v>
      </c>
      <c r="AG172" s="41">
        <f t="shared" si="85"/>
        <v>0.34785923753665693</v>
      </c>
      <c r="AH172" s="39">
        <f t="shared" si="86"/>
        <v>284.2072933196481</v>
      </c>
      <c r="AI172" s="39">
        <f t="shared" si="87"/>
        <v>190.27270668035192</v>
      </c>
      <c r="AJ172" s="37">
        <v>10</v>
      </c>
      <c r="AK172" s="39">
        <v>889.52</v>
      </c>
      <c r="AL172" s="41">
        <f>SUM(AK172/AD172)</f>
        <v>0.65214076246334307</v>
      </c>
      <c r="AM172" s="39">
        <f>SUM(AK172*W172)</f>
        <v>532.8108066803519</v>
      </c>
      <c r="AN172" s="39">
        <f>SUM(AK172*X172)</f>
        <v>356.70919331964808</v>
      </c>
      <c r="AP172" s="39"/>
      <c r="AQ172" s="41"/>
      <c r="AR172" s="39"/>
      <c r="AS172" s="39"/>
      <c r="AU172" s="39"/>
      <c r="AV172" s="40"/>
      <c r="AW172" s="39"/>
      <c r="AX172" s="39"/>
      <c r="AZ172" s="37" t="s">
        <v>287</v>
      </c>
      <c r="BA172" s="37">
        <f t="shared" si="93"/>
        <v>42</v>
      </c>
      <c r="BC172" s="42">
        <f t="shared" si="65"/>
        <v>2.1312500000000001</v>
      </c>
      <c r="BD172" s="37">
        <v>9</v>
      </c>
      <c r="BE172" s="42">
        <f t="shared" si="66"/>
        <v>0.74137500000000001</v>
      </c>
      <c r="BF172" s="41">
        <f t="shared" si="88"/>
        <v>0.34785923753665687</v>
      </c>
      <c r="BG172" s="42">
        <f t="shared" si="89"/>
        <v>0.44407389581195017</v>
      </c>
      <c r="BH172" s="42">
        <f t="shared" si="90"/>
        <v>0.29730110418804984</v>
      </c>
      <c r="BI172" s="37">
        <v>10</v>
      </c>
      <c r="BJ172" s="42">
        <f>SUM(AK172/640)</f>
        <v>1.389875</v>
      </c>
      <c r="BK172" s="41">
        <f>SUM(BJ172/BC172)</f>
        <v>0.65214076246334307</v>
      </c>
      <c r="BL172" s="42">
        <f>SUM(BJ172*W172)</f>
        <v>0.8325168854380498</v>
      </c>
      <c r="BM172" s="42">
        <f>SUM(BJ172*X172)</f>
        <v>0.55735811456195017</v>
      </c>
      <c r="BO172" s="42"/>
      <c r="BP172" s="41"/>
      <c r="BQ172" s="42"/>
      <c r="BR172" s="42"/>
      <c r="BT172" s="42"/>
      <c r="BU172" s="40"/>
      <c r="BV172" s="42"/>
      <c r="BW172" s="42"/>
      <c r="BY172" s="37" t="s">
        <v>287</v>
      </c>
      <c r="BZ172" s="37">
        <f t="shared" si="94"/>
        <v>42</v>
      </c>
      <c r="CB172" s="42">
        <f t="shared" si="91"/>
        <v>1.2765907812499999</v>
      </c>
      <c r="CC172" s="42">
        <v>0.91800000000000004</v>
      </c>
      <c r="CD172" s="42">
        <f t="shared" si="67"/>
        <v>-0.35859078124999988</v>
      </c>
      <c r="CE172" s="40">
        <f t="shared" si="68"/>
        <v>-0.28089720411334823</v>
      </c>
      <c r="CF172" s="42">
        <f t="shared" si="69"/>
        <v>0.85465921874999995</v>
      </c>
      <c r="CG172" s="42">
        <v>1.2130000000000001</v>
      </c>
      <c r="CH172" s="42">
        <f t="shared" si="70"/>
        <v>0.35834078125000013</v>
      </c>
      <c r="CI172" s="40">
        <f t="shared" si="71"/>
        <v>0.4192791388526752</v>
      </c>
    </row>
    <row r="173" spans="1:87" x14ac:dyDescent="0.2">
      <c r="A173" s="37" t="s">
        <v>287</v>
      </c>
      <c r="B173" s="37">
        <v>43</v>
      </c>
      <c r="D173" s="39">
        <v>0</v>
      </c>
      <c r="E173" s="39">
        <v>55.13</v>
      </c>
      <c r="F173" s="39">
        <v>822.25</v>
      </c>
      <c r="G173" s="39">
        <v>0</v>
      </c>
      <c r="H173" s="39">
        <v>0</v>
      </c>
      <c r="I173" s="39">
        <v>141.72999999999999</v>
      </c>
      <c r="J173" s="39">
        <v>44.21</v>
      </c>
      <c r="K173" s="39">
        <v>475.14</v>
      </c>
      <c r="L173" s="39">
        <v>0</v>
      </c>
      <c r="M173" s="39">
        <v>22.54</v>
      </c>
      <c r="N173" s="39">
        <v>0</v>
      </c>
      <c r="O173" s="39">
        <f t="shared" si="64"/>
        <v>1561</v>
      </c>
      <c r="Q173" s="37" t="s">
        <v>287</v>
      </c>
      <c r="R173" s="37">
        <v>43</v>
      </c>
      <c r="T173" s="39">
        <v>960.13879999999995</v>
      </c>
      <c r="U173" s="39">
        <v>600.86120000000005</v>
      </c>
      <c r="V173" s="39">
        <v>0</v>
      </c>
      <c r="W173" s="40">
        <f t="shared" si="81"/>
        <v>0.61507930813581035</v>
      </c>
      <c r="X173" s="40">
        <f t="shared" si="82"/>
        <v>0.38492069186418965</v>
      </c>
      <c r="Y173" s="40">
        <f t="shared" si="83"/>
        <v>0</v>
      </c>
      <c r="AA173" s="37" t="s">
        <v>287</v>
      </c>
      <c r="AB173" s="37">
        <f t="shared" si="92"/>
        <v>43</v>
      </c>
      <c r="AD173" s="39">
        <f t="shared" si="84"/>
        <v>1561</v>
      </c>
      <c r="AE173" s="37">
        <v>9</v>
      </c>
      <c r="AF173" s="39">
        <v>1458.9</v>
      </c>
      <c r="AG173" s="41">
        <f t="shared" si="85"/>
        <v>0.93459320948110192</v>
      </c>
      <c r="AH173" s="39">
        <f t="shared" si="86"/>
        <v>897.33920263933373</v>
      </c>
      <c r="AI173" s="39">
        <f t="shared" si="87"/>
        <v>561.56079736066636</v>
      </c>
      <c r="AJ173" s="37">
        <v>10</v>
      </c>
      <c r="AK173" s="39">
        <v>102.1</v>
      </c>
      <c r="AL173" s="41">
        <f>SUM(AK173/AD173)</f>
        <v>6.5406790518898139E-2</v>
      </c>
      <c r="AM173" s="39">
        <f>SUM(AK173*W173)</f>
        <v>62.799597360666233</v>
      </c>
      <c r="AN173" s="39">
        <f>SUM(AK173*X173)</f>
        <v>39.300402639333761</v>
      </c>
      <c r="AP173" s="39"/>
      <c r="AQ173" s="41"/>
      <c r="AR173" s="39"/>
      <c r="AS173" s="39"/>
      <c r="AU173" s="39"/>
      <c r="AV173" s="40"/>
      <c r="AW173" s="39"/>
      <c r="AX173" s="39"/>
      <c r="AZ173" s="37" t="s">
        <v>287</v>
      </c>
      <c r="BA173" s="37">
        <f t="shared" si="93"/>
        <v>43</v>
      </c>
      <c r="BC173" s="42">
        <f t="shared" si="65"/>
        <v>2.4390624999999999</v>
      </c>
      <c r="BD173" s="37">
        <v>9</v>
      </c>
      <c r="BE173" s="42">
        <f t="shared" si="66"/>
        <v>2.2795312500000002</v>
      </c>
      <c r="BF173" s="41">
        <f t="shared" si="88"/>
        <v>0.93459320948110203</v>
      </c>
      <c r="BG173" s="42">
        <f t="shared" si="89"/>
        <v>1.4020925041239591</v>
      </c>
      <c r="BH173" s="42">
        <f t="shared" si="90"/>
        <v>0.87743874587604109</v>
      </c>
      <c r="BI173" s="37">
        <v>10</v>
      </c>
      <c r="BJ173" s="42">
        <f>SUM(AK173/640)</f>
        <v>0.15953124999999999</v>
      </c>
      <c r="BK173" s="41">
        <f>SUM(BJ173/BC173)</f>
        <v>6.5406790518898139E-2</v>
      </c>
      <c r="BL173" s="42">
        <f>SUM(BJ173*W173)</f>
        <v>9.8124370876040992E-2</v>
      </c>
      <c r="BM173" s="42">
        <f>SUM(BJ173*X173)</f>
        <v>6.1406879123959E-2</v>
      </c>
      <c r="BO173" s="42"/>
      <c r="BP173" s="41"/>
      <c r="BQ173" s="42"/>
      <c r="BR173" s="42"/>
      <c r="BT173" s="42"/>
      <c r="BU173" s="40"/>
      <c r="BV173" s="42"/>
      <c r="BW173" s="42"/>
      <c r="BY173" s="37" t="s">
        <v>287</v>
      </c>
      <c r="BZ173" s="37">
        <f t="shared" si="94"/>
        <v>43</v>
      </c>
      <c r="CB173" s="42">
        <f t="shared" si="91"/>
        <v>1.5002168750000002</v>
      </c>
      <c r="CC173" s="42">
        <v>1.0920000000000001</v>
      </c>
      <c r="CD173" s="42">
        <f t="shared" si="67"/>
        <v>-0.40821687500000015</v>
      </c>
      <c r="CE173" s="40">
        <f t="shared" si="68"/>
        <v>-0.27210524145050702</v>
      </c>
      <c r="CF173" s="42">
        <f t="shared" si="69"/>
        <v>0.93884562500000013</v>
      </c>
      <c r="CG173" s="42">
        <v>1.347</v>
      </c>
      <c r="CH173" s="42">
        <f t="shared" si="70"/>
        <v>0.40815437499999985</v>
      </c>
      <c r="CI173" s="40">
        <f t="shared" si="71"/>
        <v>0.43474066889324836</v>
      </c>
    </row>
    <row r="174" spans="1:87" x14ac:dyDescent="0.2">
      <c r="A174" s="37" t="s">
        <v>287</v>
      </c>
      <c r="B174" s="37">
        <v>44</v>
      </c>
      <c r="D174" s="39">
        <v>0</v>
      </c>
      <c r="E174" s="39">
        <v>120.64</v>
      </c>
      <c r="F174" s="39">
        <v>0</v>
      </c>
      <c r="G174" s="39">
        <v>0</v>
      </c>
      <c r="H174" s="39">
        <v>0</v>
      </c>
      <c r="I174" s="39">
        <v>0</v>
      </c>
      <c r="J174" s="39">
        <v>181.51</v>
      </c>
      <c r="K174" s="39">
        <v>0</v>
      </c>
      <c r="L174" s="39">
        <v>0</v>
      </c>
      <c r="M174" s="39">
        <v>15.53</v>
      </c>
      <c r="N174" s="39">
        <v>20.32</v>
      </c>
      <c r="O174" s="39">
        <f t="shared" si="64"/>
        <v>337.99999999999994</v>
      </c>
      <c r="Q174" s="37" t="s">
        <v>287</v>
      </c>
      <c r="R174" s="37">
        <v>44</v>
      </c>
      <c r="T174" s="39">
        <v>193.05950000000001</v>
      </c>
      <c r="U174" s="39">
        <v>144.94049999999999</v>
      </c>
      <c r="V174" s="39">
        <v>0</v>
      </c>
      <c r="W174" s="40">
        <f t="shared" si="81"/>
        <v>0.57118195266272198</v>
      </c>
      <c r="X174" s="40">
        <f t="shared" si="82"/>
        <v>0.42881804733727813</v>
      </c>
      <c r="Y174" s="40">
        <f t="shared" si="83"/>
        <v>0</v>
      </c>
      <c r="AA174" s="37" t="s">
        <v>287</v>
      </c>
      <c r="AB174" s="37">
        <v>44</v>
      </c>
      <c r="AD174" s="39">
        <f t="shared" si="84"/>
        <v>337.99999999999994</v>
      </c>
      <c r="AE174" s="37">
        <v>10</v>
      </c>
      <c r="AF174" s="39">
        <v>338</v>
      </c>
      <c r="AG174" s="41">
        <f t="shared" si="85"/>
        <v>1.0000000000000002</v>
      </c>
      <c r="AH174" s="39">
        <f t="shared" si="86"/>
        <v>193.05950000000004</v>
      </c>
      <c r="AI174" s="39">
        <f t="shared" si="87"/>
        <v>144.94050000000001</v>
      </c>
      <c r="AK174" s="39"/>
      <c r="AL174" s="41"/>
      <c r="AM174" s="39" t="s">
        <v>421</v>
      </c>
      <c r="AN174" s="39" t="s">
        <v>421</v>
      </c>
      <c r="AP174" s="39"/>
      <c r="AQ174" s="41"/>
      <c r="AR174" s="39"/>
      <c r="AS174" s="39"/>
      <c r="AU174" s="39"/>
      <c r="AV174" s="40"/>
      <c r="AW174" s="39"/>
      <c r="AX174" s="39"/>
      <c r="AZ174" s="37" t="s">
        <v>287</v>
      </c>
      <c r="BA174" s="37">
        <v>44</v>
      </c>
      <c r="BC174" s="42">
        <f t="shared" si="65"/>
        <v>0.52812499999999996</v>
      </c>
      <c r="BD174" s="37">
        <v>10</v>
      </c>
      <c r="BE174" s="42">
        <f t="shared" si="66"/>
        <v>0.52812499999999996</v>
      </c>
      <c r="BF174" s="41">
        <f t="shared" si="88"/>
        <v>1</v>
      </c>
      <c r="BG174" s="42">
        <f t="shared" si="89"/>
        <v>0.30165546875000004</v>
      </c>
      <c r="BH174" s="42">
        <f t="shared" si="90"/>
        <v>0.22646953124999999</v>
      </c>
      <c r="BJ174" s="42"/>
      <c r="BK174" s="41"/>
      <c r="BL174" s="42"/>
      <c r="BM174" s="42"/>
      <c r="BO174" s="42"/>
      <c r="BP174" s="41"/>
      <c r="BQ174" s="42"/>
      <c r="BR174" s="42"/>
      <c r="BT174" s="42"/>
      <c r="BU174" s="40"/>
      <c r="BV174" s="42"/>
      <c r="BW174" s="42"/>
      <c r="BY174" s="37" t="s">
        <v>287</v>
      </c>
      <c r="BZ174" s="37">
        <v>44</v>
      </c>
      <c r="CB174" s="42">
        <f t="shared" si="91"/>
        <v>0.30165546875000004</v>
      </c>
      <c r="CC174" s="42">
        <v>0.28300000000000003</v>
      </c>
      <c r="CD174" s="42">
        <f t="shared" si="67"/>
        <v>-1.8655468750000015E-2</v>
      </c>
      <c r="CE174" s="40">
        <f t="shared" si="68"/>
        <v>-6.1843628518669154E-2</v>
      </c>
      <c r="CF174" s="42">
        <f t="shared" si="69"/>
        <v>0.22646953124999999</v>
      </c>
      <c r="CG174" s="42">
        <v>0.20499999999999999</v>
      </c>
      <c r="CH174" s="42">
        <f t="shared" si="70"/>
        <v>-2.1469531250000007E-2</v>
      </c>
      <c r="CI174" s="40">
        <f t="shared" si="71"/>
        <v>-9.4800970053228767E-2</v>
      </c>
    </row>
    <row r="175" spans="1:87" x14ac:dyDescent="0.2">
      <c r="A175" s="37" t="s">
        <v>287</v>
      </c>
      <c r="B175" s="37">
        <v>45</v>
      </c>
      <c r="D175" s="39">
        <v>0</v>
      </c>
      <c r="E175" s="39">
        <v>0</v>
      </c>
      <c r="F175" s="39">
        <v>530.24</v>
      </c>
      <c r="G175" s="39">
        <v>0</v>
      </c>
      <c r="H175" s="39">
        <v>0</v>
      </c>
      <c r="I175" s="39">
        <v>15.42</v>
      </c>
      <c r="J175" s="39">
        <v>2.29</v>
      </c>
      <c r="K175" s="39">
        <v>380.21</v>
      </c>
      <c r="L175" s="39">
        <v>0</v>
      </c>
      <c r="M175" s="39">
        <v>13.7</v>
      </c>
      <c r="N175" s="39">
        <v>35.14</v>
      </c>
      <c r="O175" s="39">
        <f t="shared" si="64"/>
        <v>976.99999999999989</v>
      </c>
      <c r="Q175" s="37" t="s">
        <v>287</v>
      </c>
      <c r="R175" s="37">
        <v>45</v>
      </c>
      <c r="W175" s="40">
        <f t="shared" si="81"/>
        <v>0</v>
      </c>
      <c r="X175" s="40">
        <f t="shared" si="82"/>
        <v>0</v>
      </c>
      <c r="Y175" s="40">
        <f t="shared" si="83"/>
        <v>0</v>
      </c>
      <c r="AA175" s="37" t="s">
        <v>287</v>
      </c>
      <c r="AB175" s="37">
        <v>45</v>
      </c>
      <c r="AZ175" s="37" t="s">
        <v>287</v>
      </c>
      <c r="BA175" s="37">
        <v>45</v>
      </c>
      <c r="BY175" s="37" t="s">
        <v>287</v>
      </c>
      <c r="BZ175" s="37">
        <v>45</v>
      </c>
    </row>
    <row r="176" spans="1:87" x14ac:dyDescent="0.2">
      <c r="A176" s="37" t="s">
        <v>287</v>
      </c>
      <c r="B176" s="37">
        <v>46</v>
      </c>
      <c r="D176" s="39">
        <v>0</v>
      </c>
      <c r="E176" s="39">
        <v>0</v>
      </c>
      <c r="F176" s="39">
        <v>967.24</v>
      </c>
      <c r="G176" s="39">
        <v>282.18</v>
      </c>
      <c r="H176" s="39">
        <v>0</v>
      </c>
      <c r="I176" s="39">
        <v>15.42</v>
      </c>
      <c r="J176" s="39">
        <v>73.81</v>
      </c>
      <c r="K176" s="39">
        <v>1232.6400000000001</v>
      </c>
      <c r="L176" s="39">
        <v>10.41</v>
      </c>
      <c r="M176" s="39">
        <v>13.7</v>
      </c>
      <c r="N176" s="39">
        <v>38.6</v>
      </c>
      <c r="O176" s="39">
        <f t="shared" si="64"/>
        <v>2633.9999999999995</v>
      </c>
      <c r="Q176" s="37" t="s">
        <v>287</v>
      </c>
      <c r="R176" s="37">
        <v>46</v>
      </c>
      <c r="T176" s="39">
        <v>1670.3246999999999</v>
      </c>
      <c r="U176" s="39">
        <v>963.67529999999999</v>
      </c>
      <c r="V176" s="39">
        <v>0</v>
      </c>
      <c r="W176" s="40">
        <f t="shared" si="81"/>
        <v>0.63413997722095683</v>
      </c>
      <c r="X176" s="40">
        <f t="shared" si="82"/>
        <v>0.36586002277904334</v>
      </c>
      <c r="Y176" s="40">
        <f t="shared" si="83"/>
        <v>0</v>
      </c>
      <c r="AA176" s="37" t="s">
        <v>287</v>
      </c>
      <c r="AB176" s="37">
        <v>46</v>
      </c>
      <c r="AD176" s="39">
        <f>SUM(O176)</f>
        <v>2633.9999999999995</v>
      </c>
      <c r="AE176" s="37">
        <v>9</v>
      </c>
      <c r="AF176" s="39">
        <v>1905.8</v>
      </c>
      <c r="AG176" s="41">
        <f>SUM(AF176/AD176)</f>
        <v>0.72353834472285505</v>
      </c>
      <c r="AH176" s="39">
        <f>SUM(AF176*W176)</f>
        <v>1208.5439685876995</v>
      </c>
      <c r="AI176" s="39">
        <f>SUM(AF176*X176)</f>
        <v>697.25603141230079</v>
      </c>
      <c r="AJ176" s="37">
        <v>12</v>
      </c>
      <c r="AK176" s="39">
        <v>728.2</v>
      </c>
      <c r="AL176" s="41">
        <f>SUM(AK176/AD176)</f>
        <v>0.27646165527714511</v>
      </c>
      <c r="AM176" s="39">
        <f>SUM(AK176*W176)</f>
        <v>461.78073141230078</v>
      </c>
      <c r="AN176" s="39">
        <f>SUM(AK176*X176)</f>
        <v>266.41926858769938</v>
      </c>
      <c r="AP176" s="39"/>
      <c r="AQ176" s="41"/>
      <c r="AR176" s="39"/>
      <c r="AS176" s="39"/>
      <c r="AU176" s="39"/>
      <c r="AV176" s="40"/>
      <c r="AW176" s="39"/>
      <c r="AX176" s="39"/>
      <c r="AZ176" s="37" t="s">
        <v>287</v>
      </c>
      <c r="BA176" s="37">
        <v>46</v>
      </c>
      <c r="BC176" s="42">
        <f>SUM(AD176/640)</f>
        <v>4.1156249999999996</v>
      </c>
      <c r="BD176" s="37">
        <v>9</v>
      </c>
      <c r="BE176" s="42">
        <f>SUM(AF176/640)</f>
        <v>2.9778124999999998</v>
      </c>
      <c r="BF176" s="41">
        <f>SUM(BE176/BC176)</f>
        <v>0.72353834472285494</v>
      </c>
      <c r="BG176" s="42">
        <f>SUM(BE176*W176)</f>
        <v>1.8883499509182804</v>
      </c>
      <c r="BH176" s="42">
        <f>SUM(BE176*X176)</f>
        <v>1.0894625490817198</v>
      </c>
      <c r="BI176" s="37">
        <v>12</v>
      </c>
      <c r="BJ176" s="42">
        <f>SUM(AK176/640)</f>
        <v>1.1378125000000001</v>
      </c>
      <c r="BK176" s="41">
        <f>SUM(BJ176/BC176)</f>
        <v>0.27646165527714506</v>
      </c>
      <c r="BL176" s="42">
        <f>SUM(BJ176*W176)</f>
        <v>0.72153239283171999</v>
      </c>
      <c r="BM176" s="42">
        <f>SUM(BJ176*X176)</f>
        <v>0.41628010716828029</v>
      </c>
      <c r="BO176" s="42"/>
      <c r="BP176" s="41"/>
      <c r="BQ176" s="42"/>
      <c r="BR176" s="42"/>
      <c r="BT176" s="42"/>
      <c r="BU176" s="40"/>
      <c r="BV176" s="42"/>
      <c r="BW176" s="42"/>
      <c r="BY176" s="37" t="s">
        <v>287</v>
      </c>
      <c r="BZ176" s="37">
        <v>46</v>
      </c>
      <c r="CB176" s="42">
        <f>SUM(BG176+BL176+BQ176+BV176)</f>
        <v>2.6098823437500003</v>
      </c>
      <c r="CC176" s="42">
        <v>1.1910000000000001</v>
      </c>
      <c r="CD176" s="42">
        <f>SUM(CC176-CB176)</f>
        <v>-1.4188823437500002</v>
      </c>
      <c r="CE176" s="40">
        <f>SUM(CD176/CB176)</f>
        <v>-0.54365758944952447</v>
      </c>
      <c r="CF176" s="42">
        <f>SUM(BH176+BM176+BR176+BW176)</f>
        <v>1.50574265625</v>
      </c>
      <c r="CG176" s="42">
        <v>1.4039999999999999</v>
      </c>
      <c r="CH176" s="42">
        <f>SUM(CG176-CF176)</f>
        <v>-0.10174265625000012</v>
      </c>
      <c r="CI176" s="40">
        <f>SUM(CH176/CF176)</f>
        <v>-6.7569750931667616E-2</v>
      </c>
    </row>
    <row r="177" spans="1:87" x14ac:dyDescent="0.2">
      <c r="A177" s="37" t="s">
        <v>287</v>
      </c>
      <c r="B177" s="37">
        <v>47</v>
      </c>
      <c r="D177" s="39">
        <v>0</v>
      </c>
      <c r="E177" s="39">
        <v>33.29</v>
      </c>
      <c r="F177" s="39">
        <v>1644.24</v>
      </c>
      <c r="G177" s="39">
        <v>0</v>
      </c>
      <c r="H177" s="39">
        <v>0</v>
      </c>
      <c r="I177" s="39">
        <v>141.47999999999999</v>
      </c>
      <c r="J177" s="39">
        <v>64.28</v>
      </c>
      <c r="K177" s="39">
        <v>1320.63</v>
      </c>
      <c r="L177" s="39">
        <v>0</v>
      </c>
      <c r="M177" s="39">
        <v>63.08</v>
      </c>
      <c r="N177" s="39">
        <v>0</v>
      </c>
      <c r="O177" s="39">
        <f t="shared" si="64"/>
        <v>3267</v>
      </c>
      <c r="Q177" s="37" t="s">
        <v>287</v>
      </c>
      <c r="R177" s="37">
        <v>47</v>
      </c>
      <c r="T177" s="39">
        <v>2077.4304999999999</v>
      </c>
      <c r="U177" s="39">
        <v>1189.5695000000001</v>
      </c>
      <c r="V177" s="39">
        <v>0</v>
      </c>
      <c r="W177" s="40">
        <f t="shared" si="81"/>
        <v>0.63588322620140802</v>
      </c>
      <c r="X177" s="40">
        <f t="shared" si="82"/>
        <v>0.36411677379859198</v>
      </c>
      <c r="Y177" s="40">
        <f t="shared" si="83"/>
        <v>0</v>
      </c>
      <c r="AA177" s="37" t="s">
        <v>287</v>
      </c>
      <c r="AB177" s="37">
        <v>47</v>
      </c>
      <c r="AD177" s="39">
        <f>SUM(O177)</f>
        <v>3267</v>
      </c>
      <c r="AE177" s="37">
        <v>6</v>
      </c>
      <c r="AF177" s="39">
        <v>900.81</v>
      </c>
      <c r="AG177" s="41">
        <f>SUM(AF177/AD177)</f>
        <v>0.27573002754820936</v>
      </c>
      <c r="AH177" s="39">
        <f>SUM(AF177*W177)</f>
        <v>572.8099689944903</v>
      </c>
      <c r="AI177" s="39">
        <f>SUM(AF177*X177)</f>
        <v>328.00003100550964</v>
      </c>
      <c r="AJ177" s="37">
        <v>9</v>
      </c>
      <c r="AK177" s="39">
        <v>2366.19</v>
      </c>
      <c r="AL177" s="41">
        <f>SUM(AK177/AD177)</f>
        <v>0.7242699724517907</v>
      </c>
      <c r="AM177" s="39">
        <f>SUM(AK177*W177)</f>
        <v>1504.6205310055097</v>
      </c>
      <c r="AN177" s="39">
        <f>SUM(AK177*X177)</f>
        <v>861.56946899449042</v>
      </c>
      <c r="AP177" s="39"/>
      <c r="AQ177" s="41"/>
      <c r="AR177" s="39"/>
      <c r="AS177" s="39"/>
      <c r="AU177" s="39"/>
      <c r="AV177" s="40"/>
      <c r="AW177" s="39"/>
      <c r="AX177" s="39"/>
      <c r="AZ177" s="37" t="s">
        <v>287</v>
      </c>
      <c r="BA177" s="37">
        <v>47</v>
      </c>
      <c r="BC177" s="42">
        <f>SUM(AD177/640)</f>
        <v>5.1046874999999998</v>
      </c>
      <c r="BD177" s="37">
        <v>6</v>
      </c>
      <c r="BE177" s="42">
        <f>SUM(AF177/640)</f>
        <v>1.4075156249999998</v>
      </c>
      <c r="BF177" s="41">
        <f>SUM(BE177/BC177)</f>
        <v>0.27573002754820936</v>
      </c>
      <c r="BG177" s="42">
        <f>SUM(BE177*W177)</f>
        <v>0.89501557655389108</v>
      </c>
      <c r="BH177" s="42">
        <f>SUM(BE177*X177)</f>
        <v>0.51250004844610875</v>
      </c>
      <c r="BI177" s="37">
        <v>9</v>
      </c>
      <c r="BJ177" s="42">
        <f>SUM(AK177/640)</f>
        <v>3.697171875</v>
      </c>
      <c r="BK177" s="41">
        <f>SUM(BJ177/BC177)</f>
        <v>0.7242699724517907</v>
      </c>
      <c r="BL177" s="42">
        <f>SUM(BJ177*W177)</f>
        <v>2.350969579696109</v>
      </c>
      <c r="BM177" s="42">
        <f>SUM(BJ177*X177)</f>
        <v>1.3462022953038912</v>
      </c>
      <c r="BO177" s="42"/>
      <c r="BP177" s="41"/>
      <c r="BQ177" s="42"/>
      <c r="BR177" s="42"/>
      <c r="BT177" s="42"/>
      <c r="BU177" s="40"/>
      <c r="BV177" s="42"/>
      <c r="BW177" s="42"/>
      <c r="BY177" s="37" t="s">
        <v>287</v>
      </c>
      <c r="BZ177" s="37">
        <v>47</v>
      </c>
      <c r="CB177" s="42">
        <f>SUM(BG177+BL177+BQ177+BV177)</f>
        <v>3.2459851562500002</v>
      </c>
      <c r="CC177" s="42">
        <v>1.899</v>
      </c>
      <c r="CD177" s="42">
        <f>SUM(CC177-CB177)</f>
        <v>-1.3469851562500001</v>
      </c>
      <c r="CE177" s="40">
        <f>SUM(CD177/CB177)</f>
        <v>-0.41496959826092861</v>
      </c>
      <c r="CF177" s="42">
        <f>SUM(BH177+BM177+BR177+BW177)</f>
        <v>1.8587023437500001</v>
      </c>
      <c r="CG177" s="42">
        <v>3.246</v>
      </c>
      <c r="CH177" s="42">
        <f>SUM(CG177-CF177)</f>
        <v>1.3872976562499999</v>
      </c>
      <c r="CI177" s="40">
        <f>SUM(CH177/CF177)</f>
        <v>0.74637967769012226</v>
      </c>
    </row>
    <row r="178" spans="1:87" x14ac:dyDescent="0.2">
      <c r="A178" s="37" t="s">
        <v>287</v>
      </c>
      <c r="B178" s="37">
        <v>48</v>
      </c>
      <c r="C178" s="37" t="s">
        <v>204</v>
      </c>
      <c r="D178" s="39">
        <v>0</v>
      </c>
      <c r="E178" s="39">
        <v>1.78</v>
      </c>
      <c r="F178" s="39">
        <v>303.29000000000002</v>
      </c>
      <c r="G178" s="39">
        <v>0</v>
      </c>
      <c r="H178" s="39">
        <v>0</v>
      </c>
      <c r="I178" s="39">
        <v>0</v>
      </c>
      <c r="J178" s="39">
        <v>44.64</v>
      </c>
      <c r="K178" s="39">
        <v>683.29</v>
      </c>
      <c r="L178" s="39">
        <v>0</v>
      </c>
      <c r="M178" s="39">
        <v>0</v>
      </c>
      <c r="N178" s="39">
        <v>0</v>
      </c>
      <c r="O178" s="39">
        <f t="shared" si="64"/>
        <v>1033</v>
      </c>
      <c r="Q178" s="37" t="s">
        <v>287</v>
      </c>
      <c r="R178" s="37">
        <v>48</v>
      </c>
      <c r="S178" s="37" t="s">
        <v>204</v>
      </c>
      <c r="W178" s="40">
        <f t="shared" si="81"/>
        <v>0</v>
      </c>
      <c r="X178" s="40">
        <f t="shared" si="82"/>
        <v>0</v>
      </c>
      <c r="Y178" s="40">
        <f t="shared" si="83"/>
        <v>0</v>
      </c>
      <c r="AA178" s="37" t="s">
        <v>287</v>
      </c>
      <c r="AB178" s="37">
        <v>48</v>
      </c>
      <c r="AC178" s="37" t="s">
        <v>204</v>
      </c>
      <c r="AZ178" s="37" t="s">
        <v>287</v>
      </c>
      <c r="BA178" s="37">
        <v>48</v>
      </c>
      <c r="BB178" s="37" t="s">
        <v>204</v>
      </c>
      <c r="BY178" s="37" t="s">
        <v>287</v>
      </c>
      <c r="BZ178" s="37">
        <v>48</v>
      </c>
      <c r="CA178" s="37" t="s">
        <v>204</v>
      </c>
    </row>
    <row r="179" spans="1:87" x14ac:dyDescent="0.2">
      <c r="A179" s="37" t="s">
        <v>287</v>
      </c>
      <c r="B179" s="37">
        <v>48</v>
      </c>
      <c r="C179" s="37" t="s">
        <v>451</v>
      </c>
      <c r="D179" s="39">
        <v>0</v>
      </c>
      <c r="E179" s="39">
        <v>672.49</v>
      </c>
      <c r="F179" s="39">
        <v>5581.96</v>
      </c>
      <c r="G179" s="39">
        <v>0</v>
      </c>
      <c r="H179" s="39">
        <v>0</v>
      </c>
      <c r="I179" s="39">
        <v>71</v>
      </c>
      <c r="J179" s="39">
        <v>474.58</v>
      </c>
      <c r="K179" s="39">
        <v>1857.99</v>
      </c>
      <c r="L179" s="39">
        <v>32.54</v>
      </c>
      <c r="M179" s="39">
        <v>0</v>
      </c>
      <c r="N179" s="39">
        <v>17.440000000000001</v>
      </c>
      <c r="O179" s="39">
        <f t="shared" si="64"/>
        <v>8708.0000000000018</v>
      </c>
      <c r="Q179" s="37" t="s">
        <v>287</v>
      </c>
      <c r="R179" s="37">
        <v>48</v>
      </c>
      <c r="S179" s="37" t="s">
        <v>451</v>
      </c>
      <c r="T179" s="39">
        <v>5683.9220999999998</v>
      </c>
      <c r="U179" s="39">
        <v>4057.0779000000002</v>
      </c>
      <c r="V179" s="39">
        <v>0</v>
      </c>
      <c r="W179" s="40">
        <f t="shared" si="81"/>
        <v>0.65272417317409259</v>
      </c>
      <c r="X179" s="40">
        <f t="shared" si="82"/>
        <v>0.46590237712448318</v>
      </c>
      <c r="Y179" s="40">
        <f t="shared" si="83"/>
        <v>0</v>
      </c>
      <c r="AA179" s="37" t="s">
        <v>287</v>
      </c>
      <c r="AB179" s="37">
        <v>48</v>
      </c>
      <c r="AC179" s="37" t="s">
        <v>451</v>
      </c>
      <c r="AD179" s="39">
        <f>SUM(O179)</f>
        <v>8708.0000000000018</v>
      </c>
      <c r="AE179" s="37">
        <v>9</v>
      </c>
      <c r="AF179" s="39">
        <v>631.54</v>
      </c>
      <c r="AG179" s="41">
        <f>SUM(AF179/AD179)</f>
        <v>7.2524115755626992E-2</v>
      </c>
      <c r="AH179" s="39">
        <f>SUM(AF179*W179)</f>
        <v>412.22142432636639</v>
      </c>
      <c r="AI179" s="39">
        <f>SUM(AF179*X179)</f>
        <v>294.23598724919611</v>
      </c>
      <c r="AJ179" s="37">
        <v>12</v>
      </c>
      <c r="AK179" s="39">
        <v>7752.04</v>
      </c>
      <c r="AL179" s="41">
        <f>SUM(AK179/AD179)</f>
        <v>0.89022048690858957</v>
      </c>
      <c r="AM179" s="39">
        <f>SUM(AK179*W179)</f>
        <v>5059.943899412493</v>
      </c>
      <c r="AN179" s="39">
        <f>SUM(AK179*X179)</f>
        <v>3611.6938635640786</v>
      </c>
      <c r="AO179" s="37">
        <v>13</v>
      </c>
      <c r="AP179" s="39">
        <v>1357.42</v>
      </c>
      <c r="AQ179" s="41">
        <f>SUM(AP179/AD179)</f>
        <v>0.1558819476343592</v>
      </c>
      <c r="AR179" s="39">
        <f>SUM(AP179*W179)</f>
        <v>886.02084714997682</v>
      </c>
      <c r="AS179" s="39">
        <f>SUM(AP179*X179)</f>
        <v>632.42520475631602</v>
      </c>
      <c r="AU179" s="39"/>
      <c r="AV179" s="40"/>
      <c r="AW179" s="39"/>
      <c r="AX179" s="39"/>
      <c r="AZ179" s="37" t="s">
        <v>287</v>
      </c>
      <c r="BA179" s="37">
        <v>48</v>
      </c>
      <c r="BB179" s="37" t="s">
        <v>451</v>
      </c>
      <c r="BC179" s="42">
        <f>SUM(AD179/640)</f>
        <v>13.606250000000003</v>
      </c>
      <c r="BD179" s="37">
        <v>9</v>
      </c>
      <c r="BE179" s="42">
        <f>SUM(AF179/640)</f>
        <v>0.98678124999999994</v>
      </c>
      <c r="BF179" s="41">
        <f>SUM(BE179/BC179)</f>
        <v>7.2524115755626992E-2</v>
      </c>
      <c r="BG179" s="42">
        <f>SUM(BE179*W179)</f>
        <v>0.64409597550994757</v>
      </c>
      <c r="BH179" s="42">
        <f>SUM(BE179*X179)</f>
        <v>0.45974373007686892</v>
      </c>
      <c r="BI179" s="37">
        <v>12</v>
      </c>
      <c r="BJ179" s="42">
        <f>SUM(AK179/640)</f>
        <v>12.112562499999999</v>
      </c>
      <c r="BK179" s="41">
        <f>SUM(BJ179/BC179)</f>
        <v>0.89022048690858957</v>
      </c>
      <c r="BL179" s="42">
        <f>SUM(BJ179*W179)</f>
        <v>7.9061623428320198</v>
      </c>
      <c r="BM179" s="42">
        <f>SUM(BJ179*X179)</f>
        <v>5.6432716618188721</v>
      </c>
      <c r="BN179" s="37">
        <v>13</v>
      </c>
      <c r="BO179" s="42">
        <f>SUM(AP179/640)</f>
        <v>2.1209687500000003</v>
      </c>
      <c r="BP179" s="41">
        <f>SUM(BO179/BC179)</f>
        <v>0.1558819476343592</v>
      </c>
      <c r="BQ179" s="42">
        <f>SUM(BO179*W179)</f>
        <v>1.3844075736718389</v>
      </c>
      <c r="BR179" s="42">
        <f>SUM(BO179*X179)</f>
        <v>0.98816438243174387</v>
      </c>
      <c r="BT179" s="42"/>
      <c r="BU179" s="40"/>
      <c r="BV179" s="42"/>
      <c r="BW179" s="42"/>
      <c r="BY179" s="37" t="s">
        <v>287</v>
      </c>
      <c r="BZ179" s="37">
        <v>48</v>
      </c>
      <c r="CA179" s="37" t="s">
        <v>451</v>
      </c>
      <c r="CB179" s="42">
        <f>SUM(BG179+BL179+BQ179+BV179)</f>
        <v>9.9346658920138058</v>
      </c>
      <c r="CC179" s="42">
        <v>5.3239999999999998</v>
      </c>
      <c r="CD179" s="42">
        <f>SUM(CC179-CB179)</f>
        <v>-4.6106658920138059</v>
      </c>
      <c r="CE179" s="40">
        <f>SUM(CD179/CB179)</f>
        <v>-0.4640987369006731</v>
      </c>
      <c r="CF179" s="42">
        <f>SUM(BH179+BM179+BR179+BW179)</f>
        <v>7.0911797743274843</v>
      </c>
      <c r="CG179" s="42">
        <v>8.343</v>
      </c>
      <c r="CH179" s="42">
        <f>SUM(CG179-CF179)</f>
        <v>1.2518202256725157</v>
      </c>
      <c r="CI179" s="40">
        <f>SUM(CH179/CF179)</f>
        <v>0.17653201096445709</v>
      </c>
    </row>
    <row r="180" spans="1:87" x14ac:dyDescent="0.2">
      <c r="A180" s="37" t="s">
        <v>287</v>
      </c>
      <c r="B180" s="37">
        <v>49</v>
      </c>
      <c r="C180" s="37" t="s">
        <v>446</v>
      </c>
      <c r="D180" s="39">
        <v>0</v>
      </c>
      <c r="E180" s="39">
        <v>0</v>
      </c>
      <c r="F180" s="39">
        <v>509.1</v>
      </c>
      <c r="G180" s="39">
        <v>0</v>
      </c>
      <c r="H180" s="39">
        <v>0</v>
      </c>
      <c r="I180" s="39">
        <v>0</v>
      </c>
      <c r="J180" s="39">
        <v>36.56</v>
      </c>
      <c r="K180" s="39">
        <v>749.52</v>
      </c>
      <c r="L180" s="39">
        <v>73.599999999999994</v>
      </c>
      <c r="M180" s="39">
        <v>0</v>
      </c>
      <c r="N180" s="39">
        <v>34.22</v>
      </c>
      <c r="O180" s="39">
        <f t="shared" si="64"/>
        <v>1403</v>
      </c>
      <c r="Q180" s="37" t="s">
        <v>287</v>
      </c>
      <c r="R180" s="37">
        <v>49</v>
      </c>
      <c r="S180" s="37" t="s">
        <v>446</v>
      </c>
      <c r="T180" s="39">
        <v>926.84640000000002</v>
      </c>
      <c r="U180" s="39">
        <v>476.15359999999998</v>
      </c>
      <c r="V180" s="39">
        <v>0</v>
      </c>
      <c r="W180" s="40">
        <f t="shared" si="81"/>
        <v>0.66061753385602284</v>
      </c>
      <c r="X180" s="40">
        <f t="shared" si="82"/>
        <v>0.33938246614397716</v>
      </c>
      <c r="Y180" s="40">
        <f t="shared" si="83"/>
        <v>0</v>
      </c>
      <c r="AA180" s="37" t="s">
        <v>287</v>
      </c>
      <c r="AB180" s="37">
        <v>49</v>
      </c>
      <c r="AC180" s="37" t="s">
        <v>446</v>
      </c>
      <c r="AD180" s="39">
        <f>SUM(O180)</f>
        <v>1403</v>
      </c>
      <c r="AE180" s="37">
        <v>9</v>
      </c>
      <c r="AF180" s="39">
        <v>621.07000000000005</v>
      </c>
      <c r="AG180" s="41">
        <f>SUM(AF180/AD180)</f>
        <v>0.44267284390591594</v>
      </c>
      <c r="AH180" s="39">
        <f>SUM(AF180*W180)</f>
        <v>410.28973175196012</v>
      </c>
      <c r="AI180" s="39">
        <f>SUM(AF180*X180)</f>
        <v>210.7802682480399</v>
      </c>
      <c r="AJ180" s="37">
        <v>12</v>
      </c>
      <c r="AK180" s="39">
        <v>781.93</v>
      </c>
      <c r="AL180" s="41">
        <f>SUM(AK180/AD180)</f>
        <v>0.55732715609408412</v>
      </c>
      <c r="AM180" s="39">
        <f>SUM(AK180*W180)</f>
        <v>516.55666824803995</v>
      </c>
      <c r="AN180" s="39">
        <f>SUM(AK180*X180)</f>
        <v>265.37333175196005</v>
      </c>
      <c r="AP180" s="39"/>
      <c r="AQ180" s="41"/>
      <c r="AR180" s="39"/>
      <c r="AS180" s="39"/>
      <c r="AU180" s="39"/>
      <c r="AV180" s="40"/>
      <c r="AW180" s="39"/>
      <c r="AX180" s="39"/>
      <c r="AZ180" s="37" t="s">
        <v>287</v>
      </c>
      <c r="BA180" s="37">
        <v>49</v>
      </c>
      <c r="BB180" s="37" t="s">
        <v>446</v>
      </c>
      <c r="BC180" s="42">
        <f>SUM(AD180/640)</f>
        <v>2.1921875000000002</v>
      </c>
      <c r="BD180" s="37">
        <v>9</v>
      </c>
      <c r="BE180" s="42">
        <f>SUM(AF180/640)</f>
        <v>0.9704218750000001</v>
      </c>
      <c r="BF180" s="41">
        <f>SUM(BE180/BC180)</f>
        <v>0.44267284390591588</v>
      </c>
      <c r="BG180" s="42">
        <f>SUM(BE180*W180)</f>
        <v>0.64107770586243773</v>
      </c>
      <c r="BH180" s="42">
        <f>SUM(BE180*X180)</f>
        <v>0.32934416913756237</v>
      </c>
      <c r="BI180" s="37">
        <v>12</v>
      </c>
      <c r="BJ180" s="42">
        <f>SUM(AK180/640)</f>
        <v>1.221765625</v>
      </c>
      <c r="BK180" s="41">
        <f>SUM(BJ180/BC180)</f>
        <v>0.55732715609408401</v>
      </c>
      <c r="BL180" s="42">
        <f>SUM(BJ180*W180)</f>
        <v>0.80711979413756241</v>
      </c>
      <c r="BM180" s="42">
        <f>SUM(BJ180*X180)</f>
        <v>0.41464583086243756</v>
      </c>
      <c r="BO180" s="42"/>
      <c r="BP180" s="41"/>
      <c r="BQ180" s="42"/>
      <c r="BR180" s="42"/>
      <c r="BT180" s="42"/>
      <c r="BU180" s="40"/>
      <c r="BV180" s="42"/>
      <c r="BW180" s="42"/>
      <c r="BY180" s="37" t="s">
        <v>287</v>
      </c>
      <c r="BZ180" s="37">
        <v>49</v>
      </c>
      <c r="CA180" s="37" t="s">
        <v>446</v>
      </c>
      <c r="CB180" s="42">
        <f>SUM(BG180+BL180+BQ180+BV180)</f>
        <v>1.4481975</v>
      </c>
      <c r="CC180" s="42">
        <v>0.81600000000000006</v>
      </c>
      <c r="CD180" s="42">
        <f>SUM(CC180-CB180)</f>
        <v>-0.63219749999999997</v>
      </c>
      <c r="CE180" s="40">
        <f>SUM(CD180/CB180)</f>
        <v>-0.43654094141165134</v>
      </c>
      <c r="CF180" s="42">
        <f>SUM(BH180+BM180+BR180+BW180)</f>
        <v>0.74398999999999993</v>
      </c>
      <c r="CG180" s="42">
        <v>1.359</v>
      </c>
      <c r="CH180" s="42">
        <f>SUM(CG180-CF180)</f>
        <v>0.61501000000000006</v>
      </c>
      <c r="CI180" s="40">
        <f>SUM(CH180/CF180)</f>
        <v>0.82663745480450024</v>
      </c>
    </row>
    <row r="181" spans="1:87" x14ac:dyDescent="0.2">
      <c r="A181" s="37" t="s">
        <v>287</v>
      </c>
      <c r="B181" s="37">
        <v>49</v>
      </c>
      <c r="C181" s="37" t="s">
        <v>452</v>
      </c>
      <c r="D181" s="39">
        <v>0</v>
      </c>
      <c r="E181" s="39">
        <v>0</v>
      </c>
      <c r="F181" s="39">
        <v>1067.52</v>
      </c>
      <c r="G181" s="39">
        <v>0</v>
      </c>
      <c r="H181" s="39">
        <v>0</v>
      </c>
      <c r="I181" s="39">
        <v>0</v>
      </c>
      <c r="J181" s="39">
        <v>71.59</v>
      </c>
      <c r="K181" s="39">
        <v>278.89</v>
      </c>
      <c r="L181" s="39">
        <v>0</v>
      </c>
      <c r="M181" s="39">
        <v>0</v>
      </c>
      <c r="N181" s="39">
        <v>0</v>
      </c>
      <c r="O181" s="39">
        <f t="shared" si="64"/>
        <v>1418</v>
      </c>
      <c r="Q181" s="37" t="s">
        <v>287</v>
      </c>
      <c r="R181" s="37">
        <v>49</v>
      </c>
      <c r="S181" s="37" t="s">
        <v>452</v>
      </c>
      <c r="W181" s="40">
        <f t="shared" si="81"/>
        <v>0</v>
      </c>
      <c r="X181" s="40">
        <f t="shared" si="82"/>
        <v>0</v>
      </c>
      <c r="Y181" s="40">
        <f t="shared" si="83"/>
        <v>0</v>
      </c>
      <c r="AA181" s="37" t="s">
        <v>287</v>
      </c>
      <c r="AB181" s="37">
        <v>49</v>
      </c>
      <c r="AC181" s="37" t="s">
        <v>452</v>
      </c>
      <c r="AZ181" s="37" t="s">
        <v>287</v>
      </c>
      <c r="BA181" s="37">
        <v>49</v>
      </c>
      <c r="BB181" s="37" t="s">
        <v>452</v>
      </c>
      <c r="BY181" s="37" t="s">
        <v>287</v>
      </c>
      <c r="BZ181" s="37">
        <v>49</v>
      </c>
      <c r="CA181" s="37" t="s">
        <v>452</v>
      </c>
    </row>
    <row r="182" spans="1:87" x14ac:dyDescent="0.2">
      <c r="A182" s="37" t="s">
        <v>287</v>
      </c>
      <c r="B182" s="37">
        <v>49</v>
      </c>
      <c r="C182" s="37" t="s">
        <v>453</v>
      </c>
      <c r="D182" s="39">
        <v>0</v>
      </c>
      <c r="E182" s="39">
        <v>0</v>
      </c>
      <c r="F182" s="39">
        <v>451.24</v>
      </c>
      <c r="G182" s="39">
        <v>0</v>
      </c>
      <c r="H182" s="39">
        <v>0</v>
      </c>
      <c r="I182" s="39">
        <v>0</v>
      </c>
      <c r="J182" s="39">
        <v>56.32</v>
      </c>
      <c r="K182" s="39">
        <v>70.44</v>
      </c>
      <c r="L182" s="39">
        <v>0</v>
      </c>
      <c r="M182" s="39">
        <v>0</v>
      </c>
      <c r="N182" s="39">
        <v>0</v>
      </c>
      <c r="O182" s="39">
        <f t="shared" si="64"/>
        <v>578</v>
      </c>
      <c r="Q182" s="37" t="s">
        <v>287</v>
      </c>
      <c r="R182" s="37">
        <v>49</v>
      </c>
      <c r="S182" s="37" t="s">
        <v>453</v>
      </c>
      <c r="T182" s="39">
        <v>1210.7466999999999</v>
      </c>
      <c r="U182" s="39">
        <v>785.25329999999997</v>
      </c>
      <c r="V182" s="39">
        <v>0</v>
      </c>
      <c r="W182" s="40">
        <f t="shared" si="81"/>
        <v>2.0947174740484429</v>
      </c>
      <c r="X182" s="40">
        <f t="shared" si="82"/>
        <v>1.3585697231833909</v>
      </c>
      <c r="Y182" s="40">
        <f t="shared" si="83"/>
        <v>0</v>
      </c>
      <c r="AA182" s="37" t="s">
        <v>287</v>
      </c>
      <c r="AB182" s="37">
        <v>49</v>
      </c>
      <c r="AC182" s="37" t="s">
        <v>453</v>
      </c>
      <c r="AD182" s="39">
        <f t="shared" ref="AD182:AD199" si="95">SUM(O182)</f>
        <v>578</v>
      </c>
      <c r="AE182" s="37">
        <v>12</v>
      </c>
      <c r="AF182" s="39">
        <v>1996</v>
      </c>
      <c r="AG182" s="41">
        <f t="shared" ref="AG182:AG199" si="96">SUM(AF182/AD182)</f>
        <v>3.453287197231834</v>
      </c>
      <c r="AH182" s="39">
        <f t="shared" ref="AH182:AH199" si="97">SUM(AF182*W182)</f>
        <v>4181.0560782006924</v>
      </c>
      <c r="AI182" s="39">
        <f t="shared" ref="AI182:AI199" si="98">SUM(AF182*X182)</f>
        <v>2711.7051674740483</v>
      </c>
      <c r="AK182" s="39"/>
      <c r="AL182" s="41"/>
      <c r="AM182" s="39" t="s">
        <v>421</v>
      </c>
      <c r="AN182" s="39" t="s">
        <v>421</v>
      </c>
      <c r="AP182" s="39"/>
      <c r="AQ182" s="41"/>
      <c r="AR182" s="39"/>
      <c r="AS182" s="39"/>
      <c r="AU182" s="39"/>
      <c r="AV182" s="40"/>
      <c r="AW182" s="39"/>
      <c r="AX182" s="39"/>
      <c r="AZ182" s="37" t="s">
        <v>287</v>
      </c>
      <c r="BA182" s="37">
        <v>49</v>
      </c>
      <c r="BB182" s="37" t="s">
        <v>453</v>
      </c>
      <c r="BC182" s="42">
        <f t="shared" ref="BC182:BC199" si="99">SUM(AD182/640)</f>
        <v>0.90312499999999996</v>
      </c>
      <c r="BD182" s="37">
        <v>12</v>
      </c>
      <c r="BE182" s="42">
        <f t="shared" ref="BE182:BE199" si="100">SUM(AF182/640)</f>
        <v>3.1187499999999999</v>
      </c>
      <c r="BF182" s="41">
        <f t="shared" ref="BF182:BF199" si="101">SUM(BE182/BC182)</f>
        <v>3.453287197231834</v>
      </c>
      <c r="BG182" s="42">
        <f t="shared" ref="BG182:BG199" si="102">SUM(BE182*W182)</f>
        <v>6.5329001221885807</v>
      </c>
      <c r="BH182" s="42">
        <f t="shared" ref="BH182:BH199" si="103">SUM(BE182*X182)</f>
        <v>4.2370393241782001</v>
      </c>
      <c r="BJ182" s="42"/>
      <c r="BK182" s="41"/>
      <c r="BL182" s="42"/>
      <c r="BM182" s="42"/>
      <c r="BO182" s="42"/>
      <c r="BP182" s="41"/>
      <c r="BQ182" s="42"/>
      <c r="BR182" s="42"/>
      <c r="BS182" s="38" t="s">
        <v>421</v>
      </c>
      <c r="BT182" s="42"/>
      <c r="BU182" s="40"/>
      <c r="BV182" s="42"/>
      <c r="BW182" s="42"/>
      <c r="BY182" s="37" t="s">
        <v>287</v>
      </c>
      <c r="BZ182" s="37">
        <v>49</v>
      </c>
      <c r="CA182" s="37" t="s">
        <v>453</v>
      </c>
      <c r="CB182" s="42">
        <f t="shared" ref="CB182:CB199" si="104">SUM(BG182+BL182+BQ182+BV182)</f>
        <v>6.5329001221885807</v>
      </c>
      <c r="CC182" s="42">
        <v>0.33</v>
      </c>
      <c r="CD182" s="42">
        <f t="shared" ref="CD182:CD199" si="105">SUM(CC182-CB182)</f>
        <v>-6.2029001221885807</v>
      </c>
      <c r="CE182" s="40">
        <f t="shared" ref="CE182:CE199" si="106">SUM(CD182/CB182)</f>
        <v>-0.94948644647433444</v>
      </c>
      <c r="CF182" s="42">
        <f t="shared" ref="CF182:CF199" si="107">SUM(BH182+BM182+BR182+BW182)</f>
        <v>4.2370393241782001</v>
      </c>
      <c r="CG182" s="42">
        <v>0.66900000000000004</v>
      </c>
      <c r="CH182" s="42">
        <f t="shared" ref="CH182:CH199" si="108">SUM(CG182-CF182)</f>
        <v>-3.5680393241782</v>
      </c>
      <c r="CI182" s="40">
        <f t="shared" ref="CI182:CI199" si="109">SUM(CH182/CF182)</f>
        <v>-0.8421067285870053</v>
      </c>
    </row>
    <row r="183" spans="1:87" x14ac:dyDescent="0.2">
      <c r="A183" s="37" t="s">
        <v>287</v>
      </c>
      <c r="B183" s="37">
        <v>50</v>
      </c>
      <c r="D183" s="39">
        <v>0</v>
      </c>
      <c r="E183" s="39">
        <v>837.45</v>
      </c>
      <c r="F183" s="39">
        <v>622.45000000000005</v>
      </c>
      <c r="G183" s="39">
        <v>87.11</v>
      </c>
      <c r="H183" s="39">
        <v>0</v>
      </c>
      <c r="I183" s="39">
        <v>3359.39</v>
      </c>
      <c r="J183" s="39">
        <v>198.51</v>
      </c>
      <c r="K183" s="39">
        <v>1101.0899999999999</v>
      </c>
      <c r="L183" s="39">
        <v>0</v>
      </c>
      <c r="M183" s="39">
        <v>266.58999999999997</v>
      </c>
      <c r="N183" s="39">
        <v>5.41</v>
      </c>
      <c r="O183" s="39">
        <f t="shared" si="64"/>
        <v>6478</v>
      </c>
      <c r="Q183" s="37" t="s">
        <v>287</v>
      </c>
      <c r="R183" s="37">
        <v>50</v>
      </c>
      <c r="T183" s="39">
        <v>3957.0617999999999</v>
      </c>
      <c r="U183" s="39">
        <v>2520.9382000000001</v>
      </c>
      <c r="V183" s="39">
        <v>0</v>
      </c>
      <c r="W183" s="40">
        <f t="shared" si="81"/>
        <v>0.6108462179685088</v>
      </c>
      <c r="X183" s="40">
        <f t="shared" si="82"/>
        <v>0.3891537820314912</v>
      </c>
      <c r="Y183" s="40">
        <f t="shared" si="83"/>
        <v>0</v>
      </c>
      <c r="AA183" s="37" t="s">
        <v>287</v>
      </c>
      <c r="AB183" s="37">
        <v>50</v>
      </c>
      <c r="AD183" s="39">
        <f t="shared" si="95"/>
        <v>6478</v>
      </c>
      <c r="AE183" s="37">
        <v>10</v>
      </c>
      <c r="AF183" s="39">
        <v>4026.29</v>
      </c>
      <c r="AG183" s="41">
        <f t="shared" si="96"/>
        <v>0.62153288051867861</v>
      </c>
      <c r="AH183" s="39">
        <f t="shared" si="97"/>
        <v>2459.4440189444272</v>
      </c>
      <c r="AI183" s="39">
        <f t="shared" si="98"/>
        <v>1566.8459810555728</v>
      </c>
      <c r="AJ183" s="37">
        <v>13</v>
      </c>
      <c r="AK183" s="39">
        <v>1117.3499999999999</v>
      </c>
      <c r="AL183" s="41">
        <f>SUM(AK183/AD183)</f>
        <v>0.17248379129360913</v>
      </c>
      <c r="AM183" s="39">
        <f>SUM(AK183*W183)</f>
        <v>682.52902164711327</v>
      </c>
      <c r="AN183" s="39">
        <f>SUM(AK183*X183)</f>
        <v>434.82097835288664</v>
      </c>
      <c r="AO183" s="37">
        <v>14</v>
      </c>
      <c r="AP183" s="39">
        <v>1334.36</v>
      </c>
      <c r="AQ183" s="41">
        <f>SUM(AP183/AD183)</f>
        <v>0.20598332818771223</v>
      </c>
      <c r="AR183" s="39">
        <f>SUM(AP183*W183)</f>
        <v>815.08875940845928</v>
      </c>
      <c r="AS183" s="39">
        <f>SUM(AP183*X183)</f>
        <v>519.27124059154062</v>
      </c>
      <c r="AU183" s="39"/>
      <c r="AV183" s="40"/>
      <c r="AW183" s="39"/>
      <c r="AX183" s="39"/>
      <c r="AZ183" s="37" t="s">
        <v>287</v>
      </c>
      <c r="BA183" s="37">
        <v>50</v>
      </c>
      <c r="BC183" s="42">
        <f t="shared" si="99"/>
        <v>10.121874999999999</v>
      </c>
      <c r="BD183" s="37">
        <v>10</v>
      </c>
      <c r="BE183" s="42">
        <f t="shared" si="100"/>
        <v>6.2910781250000003</v>
      </c>
      <c r="BF183" s="41">
        <f t="shared" si="101"/>
        <v>0.62153288051867872</v>
      </c>
      <c r="BG183" s="42">
        <f t="shared" si="102"/>
        <v>3.8428812796006677</v>
      </c>
      <c r="BH183" s="42">
        <f t="shared" si="103"/>
        <v>2.4481968453993326</v>
      </c>
      <c r="BI183" s="37">
        <v>13</v>
      </c>
      <c r="BJ183" s="42">
        <f>SUM(AK183/640)</f>
        <v>1.7458593749999998</v>
      </c>
      <c r="BK183" s="41">
        <f>SUM(BJ183/BC183)</f>
        <v>0.17248379129360913</v>
      </c>
      <c r="BL183" s="42">
        <f>SUM(BJ183*W183)</f>
        <v>1.0664515963236143</v>
      </c>
      <c r="BM183" s="42">
        <f>SUM(BJ183*X183)</f>
        <v>0.67940777867638535</v>
      </c>
      <c r="BN183" s="37">
        <v>14</v>
      </c>
      <c r="BO183" s="42">
        <f>SUM(AP183/640)</f>
        <v>2.0849374999999997</v>
      </c>
      <c r="BP183" s="41">
        <f>SUM(BO183/BC183)</f>
        <v>0.20598332818771223</v>
      </c>
      <c r="BQ183" s="42">
        <f>SUM(BO183*W183)</f>
        <v>1.2735761865757176</v>
      </c>
      <c r="BR183" s="42">
        <f>SUM(BO183*X183)</f>
        <v>0.81136131342428208</v>
      </c>
      <c r="BT183" s="42"/>
      <c r="BU183" s="40"/>
      <c r="BV183" s="42"/>
      <c r="BW183" s="42"/>
      <c r="BY183" s="37" t="s">
        <v>287</v>
      </c>
      <c r="BZ183" s="37">
        <v>50</v>
      </c>
      <c r="CB183" s="42">
        <f t="shared" si="104"/>
        <v>6.1829090624999994</v>
      </c>
      <c r="CC183" s="42">
        <v>3.85</v>
      </c>
      <c r="CD183" s="42">
        <f t="shared" si="105"/>
        <v>-2.3329090624999993</v>
      </c>
      <c r="CE183" s="40">
        <f t="shared" si="106"/>
        <v>-0.37731576494458585</v>
      </c>
      <c r="CF183" s="42">
        <f t="shared" si="107"/>
        <v>3.9389659374999999</v>
      </c>
      <c r="CG183" s="42">
        <v>6.2720000000000002</v>
      </c>
      <c r="CH183" s="42">
        <f t="shared" si="108"/>
        <v>2.3330340625000003</v>
      </c>
      <c r="CI183" s="40">
        <f t="shared" si="109"/>
        <v>0.59229607453288635</v>
      </c>
    </row>
    <row r="184" spans="1:87" x14ac:dyDescent="0.2">
      <c r="A184" s="37" t="s">
        <v>287</v>
      </c>
      <c r="B184" s="37">
        <v>51</v>
      </c>
      <c r="D184" s="39">
        <v>0</v>
      </c>
      <c r="E184" s="39">
        <v>454.52</v>
      </c>
      <c r="F184" s="39">
        <v>7696.7</v>
      </c>
      <c r="G184" s="39">
        <v>179.62</v>
      </c>
      <c r="H184" s="39">
        <v>0</v>
      </c>
      <c r="I184" s="39">
        <v>340.17</v>
      </c>
      <c r="J184" s="39">
        <v>997.05</v>
      </c>
      <c r="K184" s="39">
        <v>1516.1</v>
      </c>
      <c r="L184" s="39">
        <v>0</v>
      </c>
      <c r="M184" s="39">
        <v>64.8</v>
      </c>
      <c r="N184" s="39">
        <v>51.04</v>
      </c>
      <c r="O184" s="39">
        <f t="shared" si="64"/>
        <v>11300</v>
      </c>
      <c r="Q184" s="37" t="s">
        <v>287</v>
      </c>
      <c r="R184" s="37">
        <v>51</v>
      </c>
      <c r="T184" s="39">
        <v>6684.8095000000003</v>
      </c>
      <c r="U184" s="39">
        <v>4615.1904999999997</v>
      </c>
      <c r="V184" s="39">
        <v>0</v>
      </c>
      <c r="W184" s="40">
        <f t="shared" si="81"/>
        <v>0.59157606194690271</v>
      </c>
      <c r="X184" s="40">
        <f t="shared" si="82"/>
        <v>0.40842393805309735</v>
      </c>
      <c r="Y184" s="40">
        <f t="shared" si="83"/>
        <v>0</v>
      </c>
      <c r="AA184" s="37" t="s">
        <v>287</v>
      </c>
      <c r="AB184" s="37">
        <f>AB183+1</f>
        <v>51</v>
      </c>
      <c r="AD184" s="39">
        <f t="shared" si="95"/>
        <v>11300</v>
      </c>
      <c r="AE184" s="37">
        <v>6</v>
      </c>
      <c r="AF184" s="39">
        <v>3735</v>
      </c>
      <c r="AG184" s="41">
        <f t="shared" si="96"/>
        <v>0.33053097345132743</v>
      </c>
      <c r="AH184" s="39">
        <f t="shared" si="97"/>
        <v>2209.5365913716814</v>
      </c>
      <c r="AI184" s="39">
        <f t="shared" si="98"/>
        <v>1525.4634086283186</v>
      </c>
      <c r="AJ184" s="37">
        <v>9</v>
      </c>
      <c r="AK184" s="39">
        <v>7544.72</v>
      </c>
      <c r="AL184" s="41">
        <f>SUM(AK184/AD184)</f>
        <v>0.66767433628318584</v>
      </c>
      <c r="AM184" s="39">
        <f>SUM(AK184*W184)</f>
        <v>4463.2757460920357</v>
      </c>
      <c r="AN184" s="39">
        <f>SUM(AK184*X184)</f>
        <v>3081.4442539079646</v>
      </c>
      <c r="AO184" s="37">
        <v>12</v>
      </c>
      <c r="AP184" s="39">
        <v>20.28</v>
      </c>
      <c r="AQ184" s="41">
        <f>SUM(AP184/AD184)</f>
        <v>1.7946902654867257E-3</v>
      </c>
      <c r="AR184" s="39">
        <f>SUM(AP184*W184)</f>
        <v>11.997162536283188</v>
      </c>
      <c r="AS184" s="39">
        <f>SUM(AP184*X184)</f>
        <v>8.282837463716815</v>
      </c>
      <c r="AU184" s="39"/>
      <c r="AV184" s="40"/>
      <c r="AW184" s="39"/>
      <c r="AX184" s="39"/>
      <c r="AZ184" s="37" t="s">
        <v>287</v>
      </c>
      <c r="BA184" s="37">
        <f>BA183+1</f>
        <v>51</v>
      </c>
      <c r="BC184" s="42">
        <f t="shared" si="99"/>
        <v>17.65625</v>
      </c>
      <c r="BD184" s="37">
        <v>6</v>
      </c>
      <c r="BE184" s="42">
        <f t="shared" si="100"/>
        <v>5.8359375</v>
      </c>
      <c r="BF184" s="41">
        <f t="shared" si="101"/>
        <v>0.33053097345132743</v>
      </c>
      <c r="BG184" s="42">
        <f t="shared" si="102"/>
        <v>3.4524009240182525</v>
      </c>
      <c r="BH184" s="42">
        <f t="shared" si="103"/>
        <v>2.383536575981748</v>
      </c>
      <c r="BI184" s="37">
        <v>9</v>
      </c>
      <c r="BJ184" s="42">
        <f>SUM(AK184/640)</f>
        <v>11.788625</v>
      </c>
      <c r="BK184" s="41">
        <f>SUM(BJ184/BC184)</f>
        <v>0.66767433628318584</v>
      </c>
      <c r="BL184" s="42">
        <f>SUM(BJ184*W184)</f>
        <v>6.9738683532688057</v>
      </c>
      <c r="BM184" s="42">
        <f>SUM(BJ184*X184)</f>
        <v>4.8147566467311949</v>
      </c>
      <c r="BN184" s="37">
        <v>12</v>
      </c>
      <c r="BO184" s="42">
        <f>SUM(AP184/640)</f>
        <v>3.16875E-2</v>
      </c>
      <c r="BP184" s="41">
        <f>SUM(BO184/BC184)</f>
        <v>1.7946902654867257E-3</v>
      </c>
      <c r="BQ184" s="42">
        <f>SUM(BO184*W184)</f>
        <v>1.8745566462942481E-2</v>
      </c>
      <c r="BR184" s="42">
        <f>SUM(BO184*X184)</f>
        <v>1.2941933537057523E-2</v>
      </c>
      <c r="BT184" s="42"/>
      <c r="BU184" s="40"/>
      <c r="BV184" s="42"/>
      <c r="BW184" s="42"/>
      <c r="BY184" s="37" t="s">
        <v>287</v>
      </c>
      <c r="BZ184" s="37">
        <f>BZ183+1</f>
        <v>51</v>
      </c>
      <c r="CB184" s="42">
        <f t="shared" si="104"/>
        <v>10.445014843750002</v>
      </c>
      <c r="CC184" s="42">
        <v>7.9480000000000004</v>
      </c>
      <c r="CD184" s="42">
        <f t="shared" si="105"/>
        <v>-2.4970148437500015</v>
      </c>
      <c r="CE184" s="40">
        <f t="shared" si="106"/>
        <v>-0.23906283342853685</v>
      </c>
      <c r="CF184" s="42">
        <f t="shared" si="107"/>
        <v>7.2112351562499999</v>
      </c>
      <c r="CG184" s="42">
        <v>9.7080000000000002</v>
      </c>
      <c r="CH184" s="42">
        <f t="shared" si="108"/>
        <v>2.4967648437500003</v>
      </c>
      <c r="CI184" s="40">
        <f t="shared" si="109"/>
        <v>0.34623262030028884</v>
      </c>
    </row>
    <row r="185" spans="1:87" x14ac:dyDescent="0.2">
      <c r="A185" s="37" t="s">
        <v>287</v>
      </c>
      <c r="B185" s="37">
        <v>52</v>
      </c>
      <c r="D185" s="39">
        <v>0</v>
      </c>
      <c r="E185" s="39">
        <v>60.77</v>
      </c>
      <c r="F185" s="39">
        <v>2118.9</v>
      </c>
      <c r="G185" s="39">
        <v>0</v>
      </c>
      <c r="H185" s="39">
        <v>0</v>
      </c>
      <c r="I185" s="39">
        <v>0</v>
      </c>
      <c r="J185" s="39">
        <v>438.87</v>
      </c>
      <c r="K185" s="39">
        <v>1800.7</v>
      </c>
      <c r="L185" s="39">
        <v>0</v>
      </c>
      <c r="M185" s="39">
        <v>24.84</v>
      </c>
      <c r="N185" s="39">
        <v>5.92</v>
      </c>
      <c r="O185" s="39">
        <f t="shared" si="64"/>
        <v>4450</v>
      </c>
      <c r="Q185" s="37" t="s">
        <v>287</v>
      </c>
      <c r="R185" s="37">
        <v>52</v>
      </c>
      <c r="T185" s="39">
        <v>2884.9580000000001</v>
      </c>
      <c r="U185" s="39">
        <v>1565.0419999999999</v>
      </c>
      <c r="V185" s="39">
        <v>0</v>
      </c>
      <c r="W185" s="40">
        <f t="shared" si="81"/>
        <v>0.64830516853932585</v>
      </c>
      <c r="X185" s="40">
        <f t="shared" si="82"/>
        <v>0.35169483146067415</v>
      </c>
      <c r="Y185" s="40">
        <f t="shared" si="83"/>
        <v>0</v>
      </c>
      <c r="AA185" s="37" t="s">
        <v>287</v>
      </c>
      <c r="AB185" s="37">
        <f>AB184+1</f>
        <v>52</v>
      </c>
      <c r="AD185" s="39">
        <f t="shared" si="95"/>
        <v>4450</v>
      </c>
      <c r="AE185" s="37">
        <v>9</v>
      </c>
      <c r="AF185" s="39">
        <v>4450</v>
      </c>
      <c r="AG185" s="41">
        <f t="shared" si="96"/>
        <v>1</v>
      </c>
      <c r="AH185" s="39">
        <f t="shared" si="97"/>
        <v>2884.9580000000001</v>
      </c>
      <c r="AI185" s="39">
        <f t="shared" si="98"/>
        <v>1565.0419999999999</v>
      </c>
      <c r="AK185" s="39"/>
      <c r="AL185" s="41"/>
      <c r="AM185" s="39" t="s">
        <v>421</v>
      </c>
      <c r="AN185" s="39" t="s">
        <v>454</v>
      </c>
      <c r="AP185" s="39"/>
      <c r="AQ185" s="41"/>
      <c r="AR185" s="39" t="s">
        <v>421</v>
      </c>
      <c r="AS185" s="39" t="s">
        <v>421</v>
      </c>
      <c r="AU185" s="39"/>
      <c r="AV185" s="40"/>
      <c r="AW185" s="39"/>
      <c r="AX185" s="39"/>
      <c r="AZ185" s="37" t="s">
        <v>287</v>
      </c>
      <c r="BA185" s="37">
        <f>BA184+1</f>
        <v>52</v>
      </c>
      <c r="BC185" s="42">
        <f t="shared" si="99"/>
        <v>6.953125</v>
      </c>
      <c r="BD185" s="37">
        <v>9</v>
      </c>
      <c r="BE185" s="42">
        <f t="shared" si="100"/>
        <v>6.953125</v>
      </c>
      <c r="BF185" s="41">
        <f t="shared" si="101"/>
        <v>1</v>
      </c>
      <c r="BG185" s="42">
        <f t="shared" si="102"/>
        <v>4.5077468750000005</v>
      </c>
      <c r="BH185" s="42">
        <f t="shared" si="103"/>
        <v>2.445378125</v>
      </c>
      <c r="BJ185" s="42"/>
      <c r="BK185" s="41"/>
      <c r="BL185" s="42"/>
      <c r="BM185" s="42"/>
      <c r="BO185" s="42"/>
      <c r="BP185" s="41"/>
      <c r="BQ185" s="42"/>
      <c r="BR185" s="42"/>
      <c r="BT185" s="42"/>
      <c r="BU185" s="40"/>
      <c r="BV185" s="42"/>
      <c r="BW185" s="42"/>
      <c r="BY185" s="37" t="s">
        <v>287</v>
      </c>
      <c r="BZ185" s="37">
        <f>BZ184+1</f>
        <v>52</v>
      </c>
      <c r="CB185" s="42">
        <f t="shared" si="104"/>
        <v>4.5077468750000005</v>
      </c>
      <c r="CC185" s="42">
        <v>5.008</v>
      </c>
      <c r="CD185" s="42">
        <f t="shared" si="105"/>
        <v>0.50025312499999952</v>
      </c>
      <c r="CE185" s="40">
        <f t="shared" si="106"/>
        <v>0.1109763123067995</v>
      </c>
      <c r="CF185" s="42">
        <f t="shared" si="107"/>
        <v>2.445378125</v>
      </c>
      <c r="CG185" s="42">
        <v>1.94</v>
      </c>
      <c r="CH185" s="42">
        <f t="shared" si="108"/>
        <v>-0.50537812500000001</v>
      </c>
      <c r="CI185" s="40">
        <f t="shared" si="109"/>
        <v>-0.20666665814719351</v>
      </c>
    </row>
    <row r="186" spans="1:87" x14ac:dyDescent="0.2">
      <c r="A186" s="37" t="s">
        <v>287</v>
      </c>
      <c r="B186" s="37">
        <v>53</v>
      </c>
      <c r="D186" s="39">
        <v>0</v>
      </c>
      <c r="E186" s="39">
        <v>219.07</v>
      </c>
      <c r="F186" s="39">
        <v>1859.34</v>
      </c>
      <c r="G186" s="39">
        <v>236.56</v>
      </c>
      <c r="H186" s="39">
        <v>0</v>
      </c>
      <c r="I186" s="39">
        <v>0</v>
      </c>
      <c r="J186" s="39">
        <v>135.91999999999999</v>
      </c>
      <c r="K186" s="39">
        <v>162.11000000000001</v>
      </c>
      <c r="L186" s="39">
        <v>0</v>
      </c>
      <c r="M186" s="39">
        <v>0</v>
      </c>
      <c r="N186" s="39">
        <v>0</v>
      </c>
      <c r="O186" s="39">
        <f t="shared" si="64"/>
        <v>2613</v>
      </c>
      <c r="Q186" s="37" t="s">
        <v>287</v>
      </c>
      <c r="R186" s="37">
        <v>53</v>
      </c>
      <c r="T186" s="39">
        <v>1379.0590999999999</v>
      </c>
      <c r="U186" s="39">
        <v>1233.9409000000001</v>
      </c>
      <c r="V186" s="39">
        <v>0</v>
      </c>
      <c r="W186" s="40">
        <f t="shared" si="81"/>
        <v>0.52776850363566774</v>
      </c>
      <c r="X186" s="40">
        <f t="shared" si="82"/>
        <v>0.4722314963643322</v>
      </c>
      <c r="Y186" s="40">
        <f t="shared" si="83"/>
        <v>0</v>
      </c>
      <c r="AA186" s="37" t="s">
        <v>287</v>
      </c>
      <c r="AB186" s="37">
        <f>AB185+1</f>
        <v>53</v>
      </c>
      <c r="AD186" s="39">
        <f t="shared" si="95"/>
        <v>2613</v>
      </c>
      <c r="AE186" s="37">
        <v>8</v>
      </c>
      <c r="AF186" s="39">
        <v>1695.4</v>
      </c>
      <c r="AG186" s="41">
        <f t="shared" si="96"/>
        <v>0.64883275928052053</v>
      </c>
      <c r="AH186" s="39">
        <f t="shared" si="97"/>
        <v>894.77872106391112</v>
      </c>
      <c r="AI186" s="39">
        <f t="shared" si="98"/>
        <v>800.62127893608886</v>
      </c>
      <c r="AJ186" s="37">
        <v>9</v>
      </c>
      <c r="AK186" s="39">
        <v>29.03</v>
      </c>
      <c r="AL186" s="41">
        <f t="shared" ref="AL186:AL192" si="110">SUM(AK186/AD186)</f>
        <v>1.1109835438193648E-2</v>
      </c>
      <c r="AM186" s="39">
        <f t="shared" ref="AM186:AM192" si="111">SUM(AK186*W186)</f>
        <v>15.321119660543435</v>
      </c>
      <c r="AN186" s="39">
        <f t="shared" ref="AN186:AN192" si="112">SUM(AK186*X186)</f>
        <v>13.708880339456565</v>
      </c>
      <c r="AO186" s="37">
        <v>11</v>
      </c>
      <c r="AP186" s="39">
        <v>888.57</v>
      </c>
      <c r="AQ186" s="41">
        <f>SUM(AP186/AD186)</f>
        <v>0.34005740528128592</v>
      </c>
      <c r="AR186" s="39">
        <f>SUM(AP186*W186)</f>
        <v>468.95925927554532</v>
      </c>
      <c r="AS186" s="39">
        <f>SUM(AP186*X186)</f>
        <v>419.61074072445467</v>
      </c>
      <c r="AU186" s="39"/>
      <c r="AV186" s="40"/>
      <c r="AW186" s="39"/>
      <c r="AX186" s="39"/>
      <c r="AZ186" s="37" t="s">
        <v>287</v>
      </c>
      <c r="BA186" s="37">
        <f>BA185+1</f>
        <v>53</v>
      </c>
      <c r="BC186" s="42">
        <f t="shared" si="99"/>
        <v>4.0828125000000002</v>
      </c>
      <c r="BD186" s="37">
        <v>8</v>
      </c>
      <c r="BE186" s="42">
        <f t="shared" si="100"/>
        <v>2.6490625000000003</v>
      </c>
      <c r="BF186" s="41">
        <f t="shared" si="101"/>
        <v>0.64883275928052053</v>
      </c>
      <c r="BG186" s="42">
        <f t="shared" si="102"/>
        <v>1.3980917516623612</v>
      </c>
      <c r="BH186" s="42">
        <f t="shared" si="103"/>
        <v>1.2509707483376389</v>
      </c>
      <c r="BI186" s="37">
        <v>9</v>
      </c>
      <c r="BJ186" s="42">
        <f t="shared" ref="BJ186:BJ192" si="113">SUM(AK186/640)</f>
        <v>4.5359375E-2</v>
      </c>
      <c r="BK186" s="41">
        <f t="shared" ref="BK186:BK192" si="114">SUM(BJ186/BC186)</f>
        <v>1.1109835438193646E-2</v>
      </c>
      <c r="BL186" s="42">
        <f t="shared" ref="BL186:BL192" si="115">SUM(BJ186*W186)</f>
        <v>2.3939249469599116E-2</v>
      </c>
      <c r="BM186" s="42">
        <f t="shared" ref="BM186:BM192" si="116">SUM(BJ186*X186)</f>
        <v>2.1420125530400881E-2</v>
      </c>
      <c r="BN186" s="37">
        <v>11</v>
      </c>
      <c r="BO186" s="42">
        <f>SUM(AP186/640)</f>
        <v>1.388390625</v>
      </c>
      <c r="BP186" s="41">
        <f>SUM(BO186/BC186)</f>
        <v>0.34005740528128586</v>
      </c>
      <c r="BQ186" s="42">
        <f>SUM(BO186*W186)</f>
        <v>0.73274884261803952</v>
      </c>
      <c r="BR186" s="42">
        <f>SUM(BO186*X186)</f>
        <v>0.65564178238196036</v>
      </c>
      <c r="BT186" s="42"/>
      <c r="BU186" s="40"/>
      <c r="BV186" s="42"/>
      <c r="BW186" s="42"/>
      <c r="BY186" s="37" t="s">
        <v>287</v>
      </c>
      <c r="BZ186" s="37">
        <f>BZ185+1</f>
        <v>53</v>
      </c>
      <c r="CB186" s="42">
        <f t="shared" si="104"/>
        <v>2.1547798437500001</v>
      </c>
      <c r="CC186" s="42">
        <v>1.958</v>
      </c>
      <c r="CD186" s="42">
        <f t="shared" si="105"/>
        <v>-0.19677984375000013</v>
      </c>
      <c r="CE186" s="40">
        <f t="shared" si="106"/>
        <v>-9.1322482118424128E-2</v>
      </c>
      <c r="CF186" s="42">
        <f t="shared" si="107"/>
        <v>1.9280326562500001</v>
      </c>
      <c r="CG186" s="42">
        <v>2.125</v>
      </c>
      <c r="CH186" s="42">
        <f t="shared" si="108"/>
        <v>0.19696734374999991</v>
      </c>
      <c r="CI186" s="40">
        <f t="shared" si="109"/>
        <v>0.10215975497691983</v>
      </c>
    </row>
    <row r="187" spans="1:87" x14ac:dyDescent="0.2">
      <c r="A187" s="37" t="s">
        <v>287</v>
      </c>
      <c r="B187" s="37">
        <v>55</v>
      </c>
      <c r="C187" s="37" t="s">
        <v>446</v>
      </c>
      <c r="D187" s="39">
        <v>0</v>
      </c>
      <c r="E187" s="39">
        <v>0</v>
      </c>
      <c r="F187" s="39">
        <v>412.47</v>
      </c>
      <c r="G187" s="39">
        <v>0</v>
      </c>
      <c r="H187" s="39">
        <v>0</v>
      </c>
      <c r="I187" s="39">
        <v>0</v>
      </c>
      <c r="J187" s="39">
        <v>0</v>
      </c>
      <c r="K187" s="39">
        <v>550.89</v>
      </c>
      <c r="L187" s="39">
        <v>0</v>
      </c>
      <c r="M187" s="39">
        <v>0</v>
      </c>
      <c r="N187" s="39">
        <v>24.64</v>
      </c>
      <c r="O187" s="39">
        <f t="shared" si="64"/>
        <v>988</v>
      </c>
      <c r="Q187" s="37" t="s">
        <v>287</v>
      </c>
      <c r="R187" s="37">
        <v>55</v>
      </c>
      <c r="T187" s="39">
        <v>652.26400000000001</v>
      </c>
      <c r="U187" s="39">
        <v>335.73599999999999</v>
      </c>
      <c r="V187" s="39">
        <v>0</v>
      </c>
      <c r="W187" s="40">
        <f t="shared" si="81"/>
        <v>0.6601862348178138</v>
      </c>
      <c r="X187" s="40">
        <f t="shared" si="82"/>
        <v>0.3398137651821862</v>
      </c>
      <c r="Y187" s="40">
        <f t="shared" si="83"/>
        <v>0</v>
      </c>
      <c r="AA187" s="37" t="s">
        <v>287</v>
      </c>
      <c r="AB187" s="37">
        <v>55</v>
      </c>
      <c r="AC187" s="38" t="s">
        <v>446</v>
      </c>
      <c r="AD187" s="39">
        <f t="shared" si="95"/>
        <v>988</v>
      </c>
      <c r="AE187" s="37">
        <v>11</v>
      </c>
      <c r="AF187" s="39">
        <v>390.08</v>
      </c>
      <c r="AG187" s="41">
        <f t="shared" si="96"/>
        <v>0.39481781376518216</v>
      </c>
      <c r="AH187" s="39">
        <f t="shared" si="97"/>
        <v>257.52544647773277</v>
      </c>
      <c r="AI187" s="39">
        <f t="shared" si="98"/>
        <v>132.55455352226718</v>
      </c>
      <c r="AJ187" s="37">
        <v>12</v>
      </c>
      <c r="AK187" s="39">
        <v>597.91999999999996</v>
      </c>
      <c r="AL187" s="41">
        <f t="shared" si="110"/>
        <v>0.60518218623481779</v>
      </c>
      <c r="AM187" s="39">
        <f t="shared" si="111"/>
        <v>394.73855352226718</v>
      </c>
      <c r="AN187" s="39">
        <f t="shared" si="112"/>
        <v>203.18144647773275</v>
      </c>
      <c r="AP187" s="39"/>
      <c r="AQ187" s="41"/>
      <c r="AR187" s="39"/>
      <c r="AS187" s="39"/>
      <c r="AU187" s="39"/>
      <c r="AV187" s="40"/>
      <c r="AW187" s="39"/>
      <c r="AX187" s="39"/>
      <c r="AZ187" s="37" t="s">
        <v>287</v>
      </c>
      <c r="BA187" s="37">
        <v>55</v>
      </c>
      <c r="BB187" s="38" t="s">
        <v>446</v>
      </c>
      <c r="BC187" s="42">
        <f t="shared" si="99"/>
        <v>1.54375</v>
      </c>
      <c r="BD187" s="37">
        <v>11</v>
      </c>
      <c r="BE187" s="42">
        <f t="shared" si="100"/>
        <v>0.60949999999999993</v>
      </c>
      <c r="BF187" s="41">
        <f t="shared" si="101"/>
        <v>0.39481781376518216</v>
      </c>
      <c r="BG187" s="42">
        <f t="shared" si="102"/>
        <v>0.40238351012145745</v>
      </c>
      <c r="BH187" s="42">
        <f t="shared" si="103"/>
        <v>0.20711648987854248</v>
      </c>
      <c r="BI187" s="37">
        <v>12</v>
      </c>
      <c r="BJ187" s="42">
        <f t="shared" si="113"/>
        <v>0.93424999999999991</v>
      </c>
      <c r="BK187" s="41">
        <f t="shared" si="114"/>
        <v>0.60518218623481779</v>
      </c>
      <c r="BL187" s="42">
        <f t="shared" si="115"/>
        <v>0.61677898987854252</v>
      </c>
      <c r="BM187" s="42">
        <f t="shared" si="116"/>
        <v>0.31747101012145745</v>
      </c>
      <c r="BO187" s="42"/>
      <c r="BP187" s="41"/>
      <c r="BQ187" s="42"/>
      <c r="BR187" s="42"/>
      <c r="BT187" s="42"/>
      <c r="BU187" s="40"/>
      <c r="BV187" s="42"/>
      <c r="BW187" s="42"/>
      <c r="BY187" s="37" t="s">
        <v>287</v>
      </c>
      <c r="BZ187" s="37">
        <v>55</v>
      </c>
      <c r="CA187" s="38" t="s">
        <v>446</v>
      </c>
      <c r="CB187" s="42">
        <f t="shared" si="104"/>
        <v>1.0191625</v>
      </c>
      <c r="CC187" s="42">
        <v>0.61599999999999999</v>
      </c>
      <c r="CD187" s="42">
        <f t="shared" si="105"/>
        <v>-0.40316249999999998</v>
      </c>
      <c r="CE187" s="40">
        <f t="shared" si="106"/>
        <v>-0.3955821569180577</v>
      </c>
      <c r="CF187" s="42">
        <f t="shared" si="107"/>
        <v>0.52458749999999998</v>
      </c>
      <c r="CG187" s="42">
        <v>0.92300000000000004</v>
      </c>
      <c r="CH187" s="42">
        <f t="shared" si="108"/>
        <v>0.39841250000000006</v>
      </c>
      <c r="CI187" s="40">
        <f t="shared" si="109"/>
        <v>0.75947768484761846</v>
      </c>
    </row>
    <row r="188" spans="1:87" x14ac:dyDescent="0.2">
      <c r="A188" s="37" t="s">
        <v>287</v>
      </c>
      <c r="B188" s="37">
        <v>55</v>
      </c>
      <c r="C188" s="37" t="s">
        <v>447</v>
      </c>
      <c r="D188" s="39">
        <v>0</v>
      </c>
      <c r="E188" s="39">
        <v>0</v>
      </c>
      <c r="F188" s="39">
        <v>55.64</v>
      </c>
      <c r="G188" s="39">
        <v>0</v>
      </c>
      <c r="H188" s="39">
        <v>0</v>
      </c>
      <c r="I188" s="39">
        <v>0</v>
      </c>
      <c r="J188" s="39">
        <v>0</v>
      </c>
      <c r="K188" s="39">
        <v>2007.93</v>
      </c>
      <c r="L188" s="39">
        <v>0</v>
      </c>
      <c r="M188" s="39">
        <v>0</v>
      </c>
      <c r="N188" s="39">
        <v>7.43</v>
      </c>
      <c r="O188" s="39">
        <f t="shared" si="64"/>
        <v>2071</v>
      </c>
      <c r="Q188" s="37" t="s">
        <v>287</v>
      </c>
      <c r="R188" s="37">
        <v>55</v>
      </c>
      <c r="S188" s="37" t="s">
        <v>446</v>
      </c>
      <c r="T188" s="39">
        <v>1484.298</v>
      </c>
      <c r="U188" s="39">
        <v>586.702</v>
      </c>
      <c r="V188" s="39">
        <v>0</v>
      </c>
      <c r="W188" s="40">
        <f t="shared" si="81"/>
        <v>0.71670593915982617</v>
      </c>
      <c r="X188" s="40">
        <f t="shared" si="82"/>
        <v>0.28329406084017383</v>
      </c>
      <c r="Y188" s="40">
        <f t="shared" si="83"/>
        <v>0</v>
      </c>
      <c r="AA188" s="37" t="s">
        <v>287</v>
      </c>
      <c r="AB188" s="37">
        <v>55</v>
      </c>
      <c r="AC188" s="38" t="s">
        <v>447</v>
      </c>
      <c r="AD188" s="39">
        <f t="shared" si="95"/>
        <v>2071</v>
      </c>
      <c r="AE188" s="37">
        <v>11</v>
      </c>
      <c r="AF188" s="39">
        <v>826.52</v>
      </c>
      <c r="AG188" s="41">
        <f t="shared" si="96"/>
        <v>0.39909222597778848</v>
      </c>
      <c r="AH188" s="39">
        <f t="shared" si="97"/>
        <v>592.37179283437956</v>
      </c>
      <c r="AI188" s="39">
        <f t="shared" si="98"/>
        <v>234.14820716562048</v>
      </c>
      <c r="AJ188" s="37">
        <v>12</v>
      </c>
      <c r="AK188" s="39">
        <v>1244.48</v>
      </c>
      <c r="AL188" s="41">
        <f t="shared" si="110"/>
        <v>0.60090777402221152</v>
      </c>
      <c r="AM188" s="39">
        <f t="shared" si="111"/>
        <v>891.92620716562044</v>
      </c>
      <c r="AN188" s="39">
        <f t="shared" si="112"/>
        <v>352.55379283437952</v>
      </c>
      <c r="AP188" s="39"/>
      <c r="AQ188" s="41"/>
      <c r="AR188" s="39"/>
      <c r="AS188" s="39"/>
      <c r="AU188" s="39"/>
      <c r="AV188" s="40"/>
      <c r="AW188" s="39"/>
      <c r="AX188" s="39"/>
      <c r="AZ188" s="37" t="s">
        <v>287</v>
      </c>
      <c r="BA188" s="37">
        <v>55</v>
      </c>
      <c r="BB188" s="38" t="s">
        <v>447</v>
      </c>
      <c r="BC188" s="42">
        <f t="shared" si="99"/>
        <v>3.2359374999999999</v>
      </c>
      <c r="BD188" s="37">
        <v>11</v>
      </c>
      <c r="BE188" s="42">
        <f t="shared" si="100"/>
        <v>1.2914375</v>
      </c>
      <c r="BF188" s="41">
        <f t="shared" si="101"/>
        <v>0.39909222597778854</v>
      </c>
      <c r="BG188" s="42">
        <f t="shared" si="102"/>
        <v>0.92558092630371802</v>
      </c>
      <c r="BH188" s="42">
        <f t="shared" si="103"/>
        <v>0.36585657369628199</v>
      </c>
      <c r="BI188" s="37">
        <v>12</v>
      </c>
      <c r="BJ188" s="42">
        <f t="shared" si="113"/>
        <v>1.9445000000000001</v>
      </c>
      <c r="BK188" s="41">
        <f t="shared" si="114"/>
        <v>0.60090777402221152</v>
      </c>
      <c r="BL188" s="42">
        <f t="shared" si="115"/>
        <v>1.393634698696282</v>
      </c>
      <c r="BM188" s="42">
        <f t="shared" si="116"/>
        <v>0.55086530130371802</v>
      </c>
      <c r="BN188" s="38" t="s">
        <v>421</v>
      </c>
      <c r="BO188" s="42"/>
      <c r="BP188" s="41"/>
      <c r="BQ188" s="42"/>
      <c r="BR188" s="42"/>
      <c r="BT188" s="42"/>
      <c r="BU188" s="40"/>
      <c r="BV188" s="42"/>
      <c r="BW188" s="42"/>
      <c r="BY188" s="37" t="s">
        <v>287</v>
      </c>
      <c r="BZ188" s="37">
        <v>55</v>
      </c>
      <c r="CA188" s="38" t="s">
        <v>447</v>
      </c>
      <c r="CB188" s="42">
        <f t="shared" si="104"/>
        <v>2.319215625</v>
      </c>
      <c r="CC188" s="42">
        <v>1.613</v>
      </c>
      <c r="CD188" s="42">
        <f t="shared" si="105"/>
        <v>-0.70621562500000001</v>
      </c>
      <c r="CE188" s="40">
        <f t="shared" si="106"/>
        <v>-0.30450623796569154</v>
      </c>
      <c r="CF188" s="42">
        <f t="shared" si="107"/>
        <v>0.91672187500000002</v>
      </c>
      <c r="CG188" s="42">
        <v>1.603</v>
      </c>
      <c r="CH188" s="42">
        <f t="shared" si="108"/>
        <v>0.68627812499999996</v>
      </c>
      <c r="CI188" s="40">
        <f t="shared" si="109"/>
        <v>0.74862195799571152</v>
      </c>
    </row>
    <row r="189" spans="1:87" x14ac:dyDescent="0.2">
      <c r="A189" s="37" t="s">
        <v>360</v>
      </c>
      <c r="B189" s="37">
        <v>1</v>
      </c>
      <c r="C189" s="37" t="s">
        <v>446</v>
      </c>
      <c r="D189" s="39">
        <v>0</v>
      </c>
      <c r="E189" s="39">
        <v>0</v>
      </c>
      <c r="F189" s="39">
        <v>302</v>
      </c>
      <c r="G189" s="39">
        <v>0</v>
      </c>
      <c r="H189" s="39">
        <v>0</v>
      </c>
      <c r="I189" s="39">
        <v>0</v>
      </c>
      <c r="J189" s="39">
        <v>0</v>
      </c>
      <c r="K189" s="39">
        <v>0</v>
      </c>
      <c r="L189" s="39">
        <v>0</v>
      </c>
      <c r="M189" s="39">
        <v>0</v>
      </c>
      <c r="N189" s="39">
        <v>0</v>
      </c>
      <c r="O189" s="39">
        <f t="shared" si="64"/>
        <v>302</v>
      </c>
      <c r="Q189" s="37" t="s">
        <v>360</v>
      </c>
      <c r="R189" s="37">
        <v>1</v>
      </c>
      <c r="S189" s="37" t="s">
        <v>446</v>
      </c>
      <c r="T189" s="39">
        <v>169.12</v>
      </c>
      <c r="U189" s="39">
        <v>132.88</v>
      </c>
      <c r="V189" s="39">
        <v>0</v>
      </c>
      <c r="W189" s="40">
        <f t="shared" si="81"/>
        <v>0.56000000000000005</v>
      </c>
      <c r="X189" s="40">
        <f t="shared" si="82"/>
        <v>0.44</v>
      </c>
      <c r="Y189" s="40">
        <f t="shared" si="83"/>
        <v>0</v>
      </c>
      <c r="AA189" s="37" t="s">
        <v>455</v>
      </c>
      <c r="AB189" s="37">
        <v>1</v>
      </c>
      <c r="AC189" s="38" t="s">
        <v>446</v>
      </c>
      <c r="AD189" s="39">
        <f t="shared" si="95"/>
        <v>302</v>
      </c>
      <c r="AE189" s="37">
        <v>3</v>
      </c>
      <c r="AF189" s="39">
        <v>109.89</v>
      </c>
      <c r="AG189" s="41">
        <f t="shared" si="96"/>
        <v>0.36387417218543044</v>
      </c>
      <c r="AH189" s="39">
        <f t="shared" si="97"/>
        <v>61.538400000000003</v>
      </c>
      <c r="AI189" s="39">
        <f t="shared" si="98"/>
        <v>48.351599999999998</v>
      </c>
      <c r="AJ189" s="37">
        <v>4</v>
      </c>
      <c r="AK189" s="39">
        <v>192.11</v>
      </c>
      <c r="AL189" s="41">
        <f t="shared" si="110"/>
        <v>0.63612582781456961</v>
      </c>
      <c r="AM189" s="39">
        <f t="shared" si="111"/>
        <v>107.58160000000002</v>
      </c>
      <c r="AN189" s="39">
        <f t="shared" si="112"/>
        <v>84.528400000000005</v>
      </c>
      <c r="AP189" s="39"/>
      <c r="AQ189" s="41"/>
      <c r="AR189" s="39"/>
      <c r="AS189" s="39"/>
      <c r="AU189" s="39"/>
      <c r="AV189" s="40"/>
      <c r="AW189" s="39"/>
      <c r="AX189" s="39"/>
      <c r="AZ189" s="38" t="s">
        <v>360</v>
      </c>
      <c r="BA189" s="37">
        <v>1</v>
      </c>
      <c r="BB189" s="38" t="s">
        <v>446</v>
      </c>
      <c r="BC189" s="42">
        <f t="shared" si="99"/>
        <v>0.47187499999999999</v>
      </c>
      <c r="BD189" s="37">
        <v>3</v>
      </c>
      <c r="BE189" s="42">
        <f t="shared" si="100"/>
        <v>0.17170312500000001</v>
      </c>
      <c r="BF189" s="41">
        <f t="shared" si="101"/>
        <v>0.3638741721854305</v>
      </c>
      <c r="BG189" s="42">
        <f t="shared" si="102"/>
        <v>9.615375000000001E-2</v>
      </c>
      <c r="BH189" s="42">
        <f t="shared" si="103"/>
        <v>7.5549375000000002E-2</v>
      </c>
      <c r="BI189" s="37">
        <v>4</v>
      </c>
      <c r="BJ189" s="42">
        <f t="shared" si="113"/>
        <v>0.30017187500000003</v>
      </c>
      <c r="BK189" s="41">
        <f t="shared" si="114"/>
        <v>0.63612582781456961</v>
      </c>
      <c r="BL189" s="42">
        <f t="shared" si="115"/>
        <v>0.16809625000000003</v>
      </c>
      <c r="BM189" s="42">
        <f t="shared" si="116"/>
        <v>0.132075625</v>
      </c>
      <c r="BO189" s="42"/>
      <c r="BP189" s="41"/>
      <c r="BQ189" s="42"/>
      <c r="BR189" s="42"/>
      <c r="BT189" s="42"/>
      <c r="BU189" s="40"/>
      <c r="BV189" s="42"/>
      <c r="BW189" s="42"/>
      <c r="BY189" s="38" t="s">
        <v>360</v>
      </c>
      <c r="BZ189" s="37">
        <v>1</v>
      </c>
      <c r="CA189" s="38" t="s">
        <v>446</v>
      </c>
      <c r="CB189" s="42">
        <f t="shared" si="104"/>
        <v>0.26425000000000004</v>
      </c>
      <c r="CC189" s="42">
        <v>0.161</v>
      </c>
      <c r="CD189" s="42">
        <f t="shared" si="105"/>
        <v>-0.10325000000000004</v>
      </c>
      <c r="CE189" s="40">
        <f t="shared" si="106"/>
        <v>-0.39072847682119211</v>
      </c>
      <c r="CF189" s="42">
        <f t="shared" si="107"/>
        <v>0.207625</v>
      </c>
      <c r="CG189" s="42">
        <v>0.311</v>
      </c>
      <c r="CH189" s="42">
        <f t="shared" si="108"/>
        <v>0.10337499999999999</v>
      </c>
      <c r="CI189" s="40">
        <f t="shared" si="109"/>
        <v>0.49789283564117998</v>
      </c>
    </row>
    <row r="190" spans="1:87" x14ac:dyDescent="0.2">
      <c r="A190" s="37" t="s">
        <v>360</v>
      </c>
      <c r="B190" s="37">
        <v>1</v>
      </c>
      <c r="C190" s="37" t="s">
        <v>447</v>
      </c>
      <c r="D190" s="39">
        <v>0</v>
      </c>
      <c r="E190" s="39">
        <v>376.7</v>
      </c>
      <c r="F190" s="39">
        <v>759.5</v>
      </c>
      <c r="G190" s="39">
        <v>28.04</v>
      </c>
      <c r="H190" s="39">
        <v>0</v>
      </c>
      <c r="I190" s="39">
        <v>0</v>
      </c>
      <c r="J190" s="39">
        <v>251.76</v>
      </c>
      <c r="K190" s="39">
        <v>0</v>
      </c>
      <c r="L190" s="39">
        <v>0</v>
      </c>
      <c r="M190" s="39">
        <v>0</v>
      </c>
      <c r="N190" s="39">
        <v>0</v>
      </c>
      <c r="O190" s="39">
        <f t="shared" si="64"/>
        <v>1416</v>
      </c>
      <c r="Q190" s="37" t="s">
        <v>360</v>
      </c>
      <c r="R190" s="37">
        <v>1</v>
      </c>
      <c r="S190" s="37" t="s">
        <v>447</v>
      </c>
      <c r="T190" s="39">
        <v>669.36699999999996</v>
      </c>
      <c r="U190" s="39">
        <v>746.63300000000004</v>
      </c>
      <c r="V190" s="39">
        <v>0</v>
      </c>
      <c r="W190" s="40">
        <f t="shared" si="81"/>
        <v>0.47271680790960452</v>
      </c>
      <c r="X190" s="40">
        <f t="shared" si="82"/>
        <v>0.52728319209039554</v>
      </c>
      <c r="Y190" s="40">
        <f t="shared" si="83"/>
        <v>0</v>
      </c>
      <c r="AA190" s="37" t="s">
        <v>455</v>
      </c>
      <c r="AB190" s="37">
        <v>1</v>
      </c>
      <c r="AC190" s="38" t="s">
        <v>447</v>
      </c>
      <c r="AD190" s="39">
        <f t="shared" si="95"/>
        <v>1416</v>
      </c>
      <c r="AE190" s="37">
        <v>3</v>
      </c>
      <c r="AF190" s="39">
        <v>199.09</v>
      </c>
      <c r="AG190" s="41">
        <f t="shared" si="96"/>
        <v>0.14060028248587572</v>
      </c>
      <c r="AH190" s="39">
        <f t="shared" si="97"/>
        <v>94.11318928672317</v>
      </c>
      <c r="AI190" s="39">
        <f t="shared" si="98"/>
        <v>104.97681071327685</v>
      </c>
      <c r="AJ190" s="37">
        <v>4</v>
      </c>
      <c r="AK190" s="39">
        <v>1177.98</v>
      </c>
      <c r="AL190" s="41">
        <f t="shared" si="110"/>
        <v>0.831906779661017</v>
      </c>
      <c r="AM190" s="39">
        <f t="shared" si="111"/>
        <v>556.85094538135593</v>
      </c>
      <c r="AN190" s="39">
        <f t="shared" si="112"/>
        <v>621.12905461864409</v>
      </c>
      <c r="AO190" s="37">
        <v>6</v>
      </c>
      <c r="AP190" s="39">
        <v>38.950000000000003</v>
      </c>
      <c r="AQ190" s="41">
        <f>SUM(AP190/AD190)</f>
        <v>2.7507062146892657E-2</v>
      </c>
      <c r="AR190" s="39">
        <f>SUM(AP190*W190)</f>
        <v>18.412319668079096</v>
      </c>
      <c r="AS190" s="39">
        <f>SUM(AP190*X190)</f>
        <v>20.537680331920907</v>
      </c>
      <c r="AU190" s="39"/>
      <c r="AV190" s="40"/>
      <c r="AW190" s="39"/>
      <c r="AX190" s="39"/>
      <c r="AZ190" s="38" t="s">
        <v>360</v>
      </c>
      <c r="BA190" s="37">
        <v>1</v>
      </c>
      <c r="BB190" s="38" t="s">
        <v>447</v>
      </c>
      <c r="BC190" s="42">
        <f t="shared" si="99"/>
        <v>2.2124999999999999</v>
      </c>
      <c r="BD190" s="37">
        <v>3</v>
      </c>
      <c r="BE190" s="42">
        <f t="shared" si="100"/>
        <v>0.31107812499999998</v>
      </c>
      <c r="BF190" s="41">
        <f t="shared" si="101"/>
        <v>0.14060028248587569</v>
      </c>
      <c r="BG190" s="42">
        <f t="shared" si="102"/>
        <v>0.14705185826050493</v>
      </c>
      <c r="BH190" s="42">
        <f t="shared" si="103"/>
        <v>0.16402626673949505</v>
      </c>
      <c r="BI190" s="37">
        <v>4</v>
      </c>
      <c r="BJ190" s="42">
        <f t="shared" si="113"/>
        <v>1.84059375</v>
      </c>
      <c r="BK190" s="41">
        <f t="shared" si="114"/>
        <v>0.831906779661017</v>
      </c>
      <c r="BL190" s="42">
        <f t="shared" si="115"/>
        <v>0.87007960215836866</v>
      </c>
      <c r="BM190" s="42">
        <f t="shared" si="116"/>
        <v>0.97051414784163148</v>
      </c>
      <c r="BN190" s="37">
        <v>6</v>
      </c>
      <c r="BO190" s="42">
        <f>SUM(AP190/640)</f>
        <v>6.0859375000000007E-2</v>
      </c>
      <c r="BP190" s="41">
        <f>SUM(BO190/BC190)</f>
        <v>2.750706214689266E-2</v>
      </c>
      <c r="BQ190" s="42">
        <f>SUM(BO190*W190)</f>
        <v>2.8769249481373591E-2</v>
      </c>
      <c r="BR190" s="42">
        <f>SUM(BO190*X190)</f>
        <v>3.2090125518626417E-2</v>
      </c>
      <c r="BT190" s="42"/>
      <c r="BU190" s="40"/>
      <c r="BV190" s="42"/>
      <c r="BW190" s="42"/>
      <c r="BY190" s="38" t="s">
        <v>360</v>
      </c>
      <c r="BZ190" s="37">
        <v>1</v>
      </c>
      <c r="CA190" s="38" t="s">
        <v>447</v>
      </c>
      <c r="CB190" s="42">
        <f t="shared" si="104"/>
        <v>1.0459007099002473</v>
      </c>
      <c r="CC190" s="42">
        <v>0.58199999999999996</v>
      </c>
      <c r="CD190" s="42">
        <f t="shared" si="105"/>
        <v>-0.46390070990024734</v>
      </c>
      <c r="CE190" s="40">
        <f t="shared" si="106"/>
        <v>-0.44354182525078489</v>
      </c>
      <c r="CF190" s="42">
        <f t="shared" si="107"/>
        <v>1.166630540099753</v>
      </c>
      <c r="CG190" s="42">
        <v>1.52</v>
      </c>
      <c r="CH190" s="42">
        <f t="shared" si="108"/>
        <v>0.35336945990024704</v>
      </c>
      <c r="CI190" s="40">
        <f t="shared" si="109"/>
        <v>0.30289748789709559</v>
      </c>
    </row>
    <row r="191" spans="1:87" x14ac:dyDescent="0.2">
      <c r="A191" s="37" t="s">
        <v>360</v>
      </c>
      <c r="B191" s="37">
        <v>1</v>
      </c>
      <c r="C191" s="37" t="s">
        <v>456</v>
      </c>
      <c r="D191" s="39">
        <v>0</v>
      </c>
      <c r="E191" s="39">
        <v>0</v>
      </c>
      <c r="F191" s="39">
        <v>1166.58</v>
      </c>
      <c r="G191" s="39">
        <v>199.78</v>
      </c>
      <c r="H191" s="39">
        <v>0</v>
      </c>
      <c r="I191" s="39">
        <v>0</v>
      </c>
      <c r="J191" s="39">
        <v>279.63</v>
      </c>
      <c r="K191" s="39">
        <v>0</v>
      </c>
      <c r="L191" s="39">
        <v>122.01</v>
      </c>
      <c r="M191" s="39">
        <v>0</v>
      </c>
      <c r="N191" s="39">
        <v>0</v>
      </c>
      <c r="O191" s="39">
        <f t="shared" si="64"/>
        <v>1767.9999999999998</v>
      </c>
      <c r="Q191" s="37" t="s">
        <v>360</v>
      </c>
      <c r="R191" s="37">
        <v>1</v>
      </c>
      <c r="S191" s="37" t="s">
        <v>456</v>
      </c>
      <c r="T191" s="39">
        <v>1031.8873000000001</v>
      </c>
      <c r="U191" s="39">
        <v>736.11270000000002</v>
      </c>
      <c r="V191" s="39">
        <v>0</v>
      </c>
      <c r="W191" s="40">
        <f t="shared" si="81"/>
        <v>0.5836466628959277</v>
      </c>
      <c r="X191" s="40">
        <f t="shared" si="82"/>
        <v>0.41635333710407246</v>
      </c>
      <c r="Y191" s="40">
        <f t="shared" si="83"/>
        <v>0</v>
      </c>
      <c r="AA191" s="37" t="s">
        <v>455</v>
      </c>
      <c r="AB191" s="37">
        <v>1</v>
      </c>
      <c r="AC191" s="38" t="s">
        <v>456</v>
      </c>
      <c r="AD191" s="39">
        <f t="shared" si="95"/>
        <v>1767.9999999999998</v>
      </c>
      <c r="AE191" s="37">
        <v>3</v>
      </c>
      <c r="AF191" s="39">
        <v>213.11</v>
      </c>
      <c r="AG191" s="41">
        <f t="shared" si="96"/>
        <v>0.1205373303167421</v>
      </c>
      <c r="AH191" s="39">
        <f t="shared" si="97"/>
        <v>124.38094032975116</v>
      </c>
      <c r="AI191" s="39">
        <f t="shared" si="98"/>
        <v>88.729059670248887</v>
      </c>
      <c r="AJ191" s="37">
        <v>4</v>
      </c>
      <c r="AK191" s="39">
        <v>745.07</v>
      </c>
      <c r="AL191" s="41">
        <f t="shared" si="110"/>
        <v>0.42141968325791862</v>
      </c>
      <c r="AM191" s="39">
        <f t="shared" si="111"/>
        <v>434.85761912386886</v>
      </c>
      <c r="AN191" s="39">
        <f t="shared" si="112"/>
        <v>310.21238087613131</v>
      </c>
      <c r="AO191" s="37">
        <v>6</v>
      </c>
      <c r="AP191" s="39">
        <v>809.82</v>
      </c>
      <c r="AQ191" s="41">
        <f>SUM(AP191/AD191)</f>
        <v>0.45804298642533947</v>
      </c>
      <c r="AR191" s="39">
        <f>SUM(AP191*W191)</f>
        <v>472.64874054638022</v>
      </c>
      <c r="AS191" s="39">
        <f>SUM(AP191*X191)</f>
        <v>337.17125945362</v>
      </c>
      <c r="AU191" s="39"/>
      <c r="AV191" s="40"/>
      <c r="AW191" s="39"/>
      <c r="AX191" s="39"/>
      <c r="AZ191" s="38" t="s">
        <v>360</v>
      </c>
      <c r="BA191" s="37">
        <v>1</v>
      </c>
      <c r="BB191" s="38" t="s">
        <v>456</v>
      </c>
      <c r="BC191" s="42">
        <f t="shared" si="99"/>
        <v>2.7624999999999997</v>
      </c>
      <c r="BD191" s="37">
        <v>3</v>
      </c>
      <c r="BE191" s="42">
        <f t="shared" si="100"/>
        <v>0.332984375</v>
      </c>
      <c r="BF191" s="41">
        <f t="shared" si="101"/>
        <v>0.12053733031674209</v>
      </c>
      <c r="BG191" s="42">
        <f t="shared" si="102"/>
        <v>0.19434521926523618</v>
      </c>
      <c r="BH191" s="42">
        <f t="shared" si="103"/>
        <v>0.13863915573476387</v>
      </c>
      <c r="BI191" s="37">
        <v>4</v>
      </c>
      <c r="BJ191" s="42">
        <f t="shared" si="113"/>
        <v>1.1641718750000001</v>
      </c>
      <c r="BK191" s="41">
        <f t="shared" si="114"/>
        <v>0.42141968325791862</v>
      </c>
      <c r="BL191" s="42">
        <f t="shared" si="115"/>
        <v>0.67946502988104518</v>
      </c>
      <c r="BM191" s="42">
        <f t="shared" si="116"/>
        <v>0.48470684511895512</v>
      </c>
      <c r="BN191" s="37">
        <v>6</v>
      </c>
      <c r="BO191" s="42">
        <f>SUM(AP191/640)</f>
        <v>1.26534375</v>
      </c>
      <c r="BP191" s="41">
        <f>SUM(BO191/BC191)</f>
        <v>0.45804298642533942</v>
      </c>
      <c r="BQ191" s="42">
        <f>SUM(BO191*W191)</f>
        <v>0.73851365710371897</v>
      </c>
      <c r="BR191" s="42">
        <f>SUM(BO191*X191)</f>
        <v>0.52683009289628113</v>
      </c>
      <c r="BT191" s="42"/>
      <c r="BU191" s="40"/>
      <c r="BV191" s="42"/>
      <c r="BW191" s="42"/>
      <c r="BY191" s="38" t="s">
        <v>360</v>
      </c>
      <c r="BZ191" s="37">
        <v>1</v>
      </c>
      <c r="CA191" s="38" t="s">
        <v>456</v>
      </c>
      <c r="CB191" s="42">
        <f t="shared" si="104"/>
        <v>1.6123239062500003</v>
      </c>
      <c r="CC191" s="42">
        <v>0.878</v>
      </c>
      <c r="CD191" s="42">
        <f t="shared" si="105"/>
        <v>-0.73432390625000032</v>
      </c>
      <c r="CE191" s="40">
        <f t="shared" si="106"/>
        <v>-0.45544440754334325</v>
      </c>
      <c r="CF191" s="42">
        <f t="shared" si="107"/>
        <v>1.1501760937500003</v>
      </c>
      <c r="CG191" s="42">
        <v>1.885</v>
      </c>
      <c r="CH191" s="42">
        <f t="shared" si="108"/>
        <v>0.73482390624999971</v>
      </c>
      <c r="CI191" s="40">
        <f t="shared" si="109"/>
        <v>0.63887948136202477</v>
      </c>
    </row>
    <row r="192" spans="1:87" x14ac:dyDescent="0.2">
      <c r="A192" s="37" t="s">
        <v>360</v>
      </c>
      <c r="B192" s="37">
        <v>1</v>
      </c>
      <c r="C192" s="37" t="s">
        <v>457</v>
      </c>
      <c r="D192" s="39">
        <v>0</v>
      </c>
      <c r="E192" s="39">
        <v>21.01</v>
      </c>
      <c r="F192" s="39">
        <v>417.99</v>
      </c>
      <c r="G192" s="39">
        <v>0</v>
      </c>
      <c r="H192" s="39">
        <v>0</v>
      </c>
      <c r="I192" s="39">
        <v>0</v>
      </c>
      <c r="J192" s="39">
        <v>14.62</v>
      </c>
      <c r="K192" s="39">
        <v>90.38</v>
      </c>
      <c r="L192" s="39">
        <v>0</v>
      </c>
      <c r="M192" s="39">
        <v>0</v>
      </c>
      <c r="N192" s="39">
        <v>0</v>
      </c>
      <c r="O192" s="39">
        <f t="shared" si="64"/>
        <v>544</v>
      </c>
      <c r="Q192" s="37" t="s">
        <v>360</v>
      </c>
      <c r="R192" s="37">
        <v>1</v>
      </c>
      <c r="S192" s="37" t="s">
        <v>457</v>
      </c>
      <c r="T192" s="39">
        <v>312.62549999999999</v>
      </c>
      <c r="U192" s="39">
        <v>231.37450000000001</v>
      </c>
      <c r="V192" s="39">
        <v>0</v>
      </c>
      <c r="W192" s="40">
        <f t="shared" si="81"/>
        <v>0.57467922794117643</v>
      </c>
      <c r="X192" s="40">
        <f t="shared" si="82"/>
        <v>0.42532077205882357</v>
      </c>
      <c r="Y192" s="40">
        <f t="shared" si="83"/>
        <v>0</v>
      </c>
      <c r="AA192" s="37" t="s">
        <v>455</v>
      </c>
      <c r="AB192" s="37">
        <v>1</v>
      </c>
      <c r="AC192" s="38" t="s">
        <v>457</v>
      </c>
      <c r="AD192" s="39">
        <f t="shared" si="95"/>
        <v>544</v>
      </c>
      <c r="AE192" s="37">
        <v>4</v>
      </c>
      <c r="AF192" s="39">
        <v>213.9</v>
      </c>
      <c r="AG192" s="41">
        <f t="shared" si="96"/>
        <v>0.3931985294117647</v>
      </c>
      <c r="AH192" s="39">
        <f t="shared" si="97"/>
        <v>122.92388685661764</v>
      </c>
      <c r="AI192" s="39">
        <f t="shared" si="98"/>
        <v>90.976113143382364</v>
      </c>
      <c r="AJ192" s="37">
        <v>6</v>
      </c>
      <c r="AK192" s="39">
        <v>330.1</v>
      </c>
      <c r="AL192" s="41">
        <f t="shared" si="110"/>
        <v>0.6068014705882353</v>
      </c>
      <c r="AM192" s="39">
        <f t="shared" si="111"/>
        <v>189.70161314338236</v>
      </c>
      <c r="AN192" s="39">
        <f t="shared" si="112"/>
        <v>140.39838685661766</v>
      </c>
      <c r="AP192" s="39"/>
      <c r="AQ192" s="41"/>
      <c r="AR192" s="39"/>
      <c r="AS192" s="39"/>
      <c r="AU192" s="39"/>
      <c r="AV192" s="40"/>
      <c r="AW192" s="39"/>
      <c r="AX192" s="39"/>
      <c r="AZ192" s="38" t="s">
        <v>360</v>
      </c>
      <c r="BA192" s="37">
        <v>1</v>
      </c>
      <c r="BB192" s="38" t="s">
        <v>457</v>
      </c>
      <c r="BC192" s="42">
        <f t="shared" si="99"/>
        <v>0.85</v>
      </c>
      <c r="BD192" s="37">
        <v>4</v>
      </c>
      <c r="BE192" s="42">
        <f t="shared" si="100"/>
        <v>0.33421875000000001</v>
      </c>
      <c r="BF192" s="41">
        <f t="shared" si="101"/>
        <v>0.39319852941176475</v>
      </c>
      <c r="BG192" s="42">
        <f t="shared" si="102"/>
        <v>0.19206857321346507</v>
      </c>
      <c r="BH192" s="42">
        <f t="shared" si="103"/>
        <v>0.14215017678653494</v>
      </c>
      <c r="BI192" s="37">
        <v>6</v>
      </c>
      <c r="BJ192" s="42">
        <f t="shared" si="113"/>
        <v>0.51578125000000008</v>
      </c>
      <c r="BK192" s="41">
        <f t="shared" si="114"/>
        <v>0.60680147058823541</v>
      </c>
      <c r="BL192" s="42">
        <f t="shared" si="115"/>
        <v>0.29640877053653497</v>
      </c>
      <c r="BM192" s="42">
        <f t="shared" si="116"/>
        <v>0.21937247946346514</v>
      </c>
      <c r="BO192" s="42"/>
      <c r="BP192" s="41"/>
      <c r="BQ192" s="42"/>
      <c r="BR192" s="42"/>
      <c r="BT192" s="42"/>
      <c r="BU192" s="40"/>
      <c r="BV192" s="42"/>
      <c r="BW192" s="42"/>
      <c r="BY192" s="38" t="s">
        <v>360</v>
      </c>
      <c r="BZ192" s="37">
        <v>1</v>
      </c>
      <c r="CA192" s="38" t="s">
        <v>457</v>
      </c>
      <c r="CB192" s="42">
        <f t="shared" si="104"/>
        <v>0.48847734375000007</v>
      </c>
      <c r="CC192" s="42">
        <v>0.26800000000000002</v>
      </c>
      <c r="CD192" s="42">
        <f t="shared" si="105"/>
        <v>-0.22047734375000005</v>
      </c>
      <c r="CE192" s="40">
        <f t="shared" si="106"/>
        <v>-0.45135633529574526</v>
      </c>
      <c r="CF192" s="42">
        <f t="shared" si="107"/>
        <v>0.36152265625000007</v>
      </c>
      <c r="CG192" s="42">
        <v>0.61199999999999999</v>
      </c>
      <c r="CH192" s="42">
        <f t="shared" si="108"/>
        <v>0.25047734374999991</v>
      </c>
      <c r="CI192" s="40">
        <f t="shared" si="109"/>
        <v>0.69283996291726146</v>
      </c>
    </row>
    <row r="193" spans="1:87" x14ac:dyDescent="0.2">
      <c r="A193" s="37" t="s">
        <v>360</v>
      </c>
      <c r="B193" s="37">
        <v>1</v>
      </c>
      <c r="C193" s="37" t="s">
        <v>458</v>
      </c>
      <c r="D193" s="39">
        <v>0</v>
      </c>
      <c r="E193" s="39">
        <v>22.54</v>
      </c>
      <c r="F193" s="39">
        <v>479.53</v>
      </c>
      <c r="G193" s="39">
        <v>0</v>
      </c>
      <c r="H193" s="39">
        <v>0</v>
      </c>
      <c r="I193" s="39">
        <v>0</v>
      </c>
      <c r="J193" s="39">
        <v>64.47</v>
      </c>
      <c r="K193" s="39">
        <v>30.1</v>
      </c>
      <c r="L193" s="39">
        <v>16.489999999999998</v>
      </c>
      <c r="M193" s="39">
        <v>26.87</v>
      </c>
      <c r="N193" s="39">
        <v>0</v>
      </c>
      <c r="O193" s="39">
        <f t="shared" si="64"/>
        <v>640</v>
      </c>
      <c r="Q193" s="37" t="s">
        <v>360</v>
      </c>
      <c r="R193" s="37">
        <v>1</v>
      </c>
      <c r="S193" s="37" t="s">
        <v>458</v>
      </c>
      <c r="T193" s="39">
        <v>375.87630000000001</v>
      </c>
      <c r="U193" s="39">
        <v>264.12369999999999</v>
      </c>
      <c r="V193" s="39">
        <v>0</v>
      </c>
      <c r="W193" s="40">
        <f t="shared" si="81"/>
        <v>0.58730671875000007</v>
      </c>
      <c r="X193" s="40">
        <f t="shared" si="82"/>
        <v>0.41269328124999999</v>
      </c>
      <c r="Y193" s="40">
        <f t="shared" si="83"/>
        <v>0</v>
      </c>
      <c r="AA193" s="37" t="s">
        <v>455</v>
      </c>
      <c r="AB193" s="37">
        <v>1</v>
      </c>
      <c r="AC193" s="38" t="s">
        <v>458</v>
      </c>
      <c r="AD193" s="39">
        <f t="shared" si="95"/>
        <v>640</v>
      </c>
      <c r="AE193" s="37">
        <v>6</v>
      </c>
      <c r="AF193" s="39">
        <v>640</v>
      </c>
      <c r="AG193" s="41">
        <f t="shared" si="96"/>
        <v>1</v>
      </c>
      <c r="AH193" s="39">
        <f t="shared" si="97"/>
        <v>375.87630000000001</v>
      </c>
      <c r="AI193" s="39">
        <f t="shared" si="98"/>
        <v>264.12369999999999</v>
      </c>
      <c r="AK193" s="39"/>
      <c r="AL193" s="41"/>
      <c r="AM193" s="39"/>
      <c r="AN193" s="39"/>
      <c r="AP193" s="39"/>
      <c r="AQ193" s="41"/>
      <c r="AR193" s="39"/>
      <c r="AS193" s="39"/>
      <c r="AU193" s="39"/>
      <c r="AV193" s="40"/>
      <c r="AW193" s="39"/>
      <c r="AX193" s="39"/>
      <c r="AZ193" s="38" t="s">
        <v>360</v>
      </c>
      <c r="BA193" s="37">
        <v>1</v>
      </c>
      <c r="BB193" s="38" t="s">
        <v>458</v>
      </c>
      <c r="BC193" s="42">
        <f t="shared" si="99"/>
        <v>1</v>
      </c>
      <c r="BD193" s="37">
        <v>6</v>
      </c>
      <c r="BE193" s="42">
        <f t="shared" si="100"/>
        <v>1</v>
      </c>
      <c r="BF193" s="41">
        <f t="shared" si="101"/>
        <v>1</v>
      </c>
      <c r="BG193" s="42">
        <f t="shared" si="102"/>
        <v>0.58730671875000007</v>
      </c>
      <c r="BH193" s="42">
        <f t="shared" si="103"/>
        <v>0.41269328124999999</v>
      </c>
      <c r="BJ193" s="42"/>
      <c r="BK193" s="41"/>
      <c r="BL193" s="42"/>
      <c r="BM193" s="42"/>
      <c r="BO193" s="42"/>
      <c r="BP193" s="41"/>
      <c r="BQ193" s="42"/>
      <c r="BR193" s="42"/>
      <c r="BT193" s="42"/>
      <c r="BU193" s="40"/>
      <c r="BV193" s="42"/>
      <c r="BW193" s="42"/>
      <c r="BY193" s="38" t="s">
        <v>360</v>
      </c>
      <c r="BZ193" s="37">
        <v>1</v>
      </c>
      <c r="CA193" s="38" t="s">
        <v>458</v>
      </c>
      <c r="CB193" s="42">
        <f t="shared" si="104"/>
        <v>0.58730671875000007</v>
      </c>
      <c r="CC193" s="42">
        <v>0.32100000000000001</v>
      </c>
      <c r="CD193" s="42">
        <f t="shared" si="105"/>
        <v>-0.26630671875000006</v>
      </c>
      <c r="CE193" s="40">
        <f t="shared" si="106"/>
        <v>-0.45343720793250336</v>
      </c>
      <c r="CF193" s="42">
        <f t="shared" si="107"/>
        <v>0.41269328124999999</v>
      </c>
      <c r="CG193" s="42">
        <v>0.67900000000000005</v>
      </c>
      <c r="CH193" s="42">
        <f t="shared" si="108"/>
        <v>0.26630671875000006</v>
      </c>
      <c r="CI193" s="40">
        <f t="shared" si="109"/>
        <v>0.64528968812719212</v>
      </c>
    </row>
    <row r="194" spans="1:87" x14ac:dyDescent="0.2">
      <c r="A194" s="37" t="s">
        <v>360</v>
      </c>
      <c r="B194" s="37">
        <v>2</v>
      </c>
      <c r="C194" s="37" t="s">
        <v>446</v>
      </c>
      <c r="D194" s="39">
        <v>0</v>
      </c>
      <c r="E194" s="39">
        <v>0</v>
      </c>
      <c r="F194" s="39">
        <v>0</v>
      </c>
      <c r="G194" s="39">
        <v>265</v>
      </c>
      <c r="H194" s="39">
        <v>0</v>
      </c>
      <c r="I194" s="39">
        <v>0</v>
      </c>
      <c r="J194" s="39">
        <v>0</v>
      </c>
      <c r="K194" s="39">
        <v>0</v>
      </c>
      <c r="L194" s="39">
        <v>0</v>
      </c>
      <c r="M194" s="39">
        <v>0</v>
      </c>
      <c r="N194" s="39">
        <v>0</v>
      </c>
      <c r="O194" s="39">
        <f t="shared" si="64"/>
        <v>265</v>
      </c>
      <c r="Q194" s="37" t="s">
        <v>360</v>
      </c>
      <c r="R194" s="37">
        <v>2</v>
      </c>
      <c r="S194" s="37" t="s">
        <v>446</v>
      </c>
      <c r="T194" s="39">
        <v>106</v>
      </c>
      <c r="U194" s="39">
        <v>159</v>
      </c>
      <c r="V194" s="39">
        <v>0</v>
      </c>
      <c r="W194" s="40">
        <f t="shared" si="81"/>
        <v>0.4</v>
      </c>
      <c r="X194" s="40">
        <f t="shared" si="82"/>
        <v>0.6</v>
      </c>
      <c r="Y194" s="40">
        <f t="shared" si="83"/>
        <v>0</v>
      </c>
      <c r="AA194" s="37" t="s">
        <v>455</v>
      </c>
      <c r="AB194" s="37">
        <v>2</v>
      </c>
      <c r="AC194" s="38" t="s">
        <v>446</v>
      </c>
      <c r="AD194" s="39">
        <f t="shared" si="95"/>
        <v>265</v>
      </c>
      <c r="AE194" s="37">
        <v>4</v>
      </c>
      <c r="AF194" s="39">
        <v>265</v>
      </c>
      <c r="AG194" s="41">
        <f t="shared" si="96"/>
        <v>1</v>
      </c>
      <c r="AH194" s="39">
        <f t="shared" si="97"/>
        <v>106</v>
      </c>
      <c r="AI194" s="39">
        <f t="shared" si="98"/>
        <v>159</v>
      </c>
      <c r="AK194" s="39"/>
      <c r="AL194" s="41"/>
      <c r="AM194" s="39"/>
      <c r="AN194" s="39"/>
      <c r="AP194" s="39"/>
      <c r="AQ194" s="41"/>
      <c r="AR194" s="39"/>
      <c r="AS194" s="39"/>
      <c r="AU194" s="39"/>
      <c r="AV194" s="40"/>
      <c r="AW194" s="39"/>
      <c r="AX194" s="39"/>
      <c r="AZ194" s="38" t="s">
        <v>360</v>
      </c>
      <c r="BA194" s="37">
        <v>2</v>
      </c>
      <c r="BB194" s="38" t="s">
        <v>446</v>
      </c>
      <c r="BC194" s="42">
        <f t="shared" si="99"/>
        <v>0.4140625</v>
      </c>
      <c r="BD194" s="37">
        <v>4</v>
      </c>
      <c r="BE194" s="42">
        <f t="shared" si="100"/>
        <v>0.4140625</v>
      </c>
      <c r="BF194" s="41">
        <f t="shared" si="101"/>
        <v>1</v>
      </c>
      <c r="BG194" s="42">
        <f t="shared" si="102"/>
        <v>0.16562500000000002</v>
      </c>
      <c r="BH194" s="42">
        <f t="shared" si="103"/>
        <v>0.24843749999999998</v>
      </c>
      <c r="BJ194" s="42"/>
      <c r="BK194" s="41"/>
      <c r="BL194" s="42"/>
      <c r="BM194" s="42"/>
      <c r="BO194" s="42"/>
      <c r="BP194" s="41"/>
      <c r="BQ194" s="42"/>
      <c r="BR194" s="42"/>
      <c r="BT194" s="42"/>
      <c r="BU194" s="40"/>
      <c r="BV194" s="42"/>
      <c r="BW194" s="42"/>
      <c r="BY194" s="38" t="s">
        <v>360</v>
      </c>
      <c r="BZ194" s="37">
        <v>2</v>
      </c>
      <c r="CA194" s="38" t="s">
        <v>446</v>
      </c>
      <c r="CB194" s="42">
        <f t="shared" si="104"/>
        <v>0.16562500000000002</v>
      </c>
      <c r="CC194" s="42">
        <v>0.112</v>
      </c>
      <c r="CD194" s="42">
        <f t="shared" si="105"/>
        <v>-5.362500000000002E-2</v>
      </c>
      <c r="CE194" s="40">
        <f t="shared" si="106"/>
        <v>-0.32377358490566044</v>
      </c>
      <c r="CF194" s="42">
        <f t="shared" si="107"/>
        <v>0.24843749999999998</v>
      </c>
      <c r="CG194" s="42">
        <v>0.30199999999999999</v>
      </c>
      <c r="CH194" s="42">
        <f t="shared" si="108"/>
        <v>5.3562500000000013E-2</v>
      </c>
      <c r="CI194" s="40">
        <f t="shared" si="109"/>
        <v>0.21559748427672962</v>
      </c>
    </row>
    <row r="195" spans="1:87" x14ac:dyDescent="0.2">
      <c r="A195" s="37" t="s">
        <v>360</v>
      </c>
      <c r="B195" s="37">
        <v>2</v>
      </c>
      <c r="C195" s="37" t="s">
        <v>447</v>
      </c>
      <c r="D195" s="39">
        <v>0</v>
      </c>
      <c r="E195" s="39">
        <v>6.95</v>
      </c>
      <c r="F195" s="39">
        <v>320.89</v>
      </c>
      <c r="G195" s="39">
        <v>269.39999999999998</v>
      </c>
      <c r="H195" s="39">
        <v>0</v>
      </c>
      <c r="I195" s="39">
        <v>0</v>
      </c>
      <c r="J195" s="39">
        <v>54.3</v>
      </c>
      <c r="K195" s="39">
        <v>12.55</v>
      </c>
      <c r="L195" s="39">
        <v>0</v>
      </c>
      <c r="M195" s="39">
        <v>4.91</v>
      </c>
      <c r="N195" s="39">
        <v>0</v>
      </c>
      <c r="O195" s="39">
        <f t="shared" ref="O195:O217" si="117">SUM(D195:N195)</f>
        <v>668.99999999999989</v>
      </c>
      <c r="Q195" s="37" t="s">
        <v>360</v>
      </c>
      <c r="R195" s="37">
        <v>2</v>
      </c>
      <c r="S195" s="37" t="s">
        <v>447</v>
      </c>
      <c r="T195" s="39">
        <v>346.92489999999998</v>
      </c>
      <c r="U195" s="39">
        <v>322.07510000000002</v>
      </c>
      <c r="V195" s="39">
        <v>0</v>
      </c>
      <c r="W195" s="40">
        <f t="shared" si="81"/>
        <v>0.5185723467862482</v>
      </c>
      <c r="X195" s="40">
        <f t="shared" si="82"/>
        <v>0.48142765321375197</v>
      </c>
      <c r="Y195" s="40">
        <f t="shared" si="83"/>
        <v>0</v>
      </c>
      <c r="AA195" s="37" t="s">
        <v>455</v>
      </c>
      <c r="AB195" s="37">
        <v>2</v>
      </c>
      <c r="AC195" s="38" t="s">
        <v>447</v>
      </c>
      <c r="AD195" s="39">
        <f t="shared" si="95"/>
        <v>668.99999999999989</v>
      </c>
      <c r="AE195" s="37">
        <v>4</v>
      </c>
      <c r="AF195" s="39">
        <v>669</v>
      </c>
      <c r="AG195" s="41">
        <f t="shared" si="96"/>
        <v>1.0000000000000002</v>
      </c>
      <c r="AH195" s="39">
        <f t="shared" si="97"/>
        <v>346.92490000000004</v>
      </c>
      <c r="AI195" s="39">
        <f t="shared" si="98"/>
        <v>322.07510000000008</v>
      </c>
      <c r="AK195" s="39"/>
      <c r="AL195" s="41"/>
      <c r="AM195" s="39"/>
      <c r="AN195" s="39"/>
      <c r="AP195" s="39"/>
      <c r="AQ195" s="41"/>
      <c r="AR195" s="39"/>
      <c r="AS195" s="39"/>
      <c r="AU195" s="39"/>
      <c r="AV195" s="40"/>
      <c r="AW195" s="39"/>
      <c r="AX195" s="39"/>
      <c r="AZ195" s="38" t="s">
        <v>360</v>
      </c>
      <c r="BA195" s="37">
        <v>2</v>
      </c>
      <c r="BB195" s="38" t="s">
        <v>447</v>
      </c>
      <c r="BC195" s="42">
        <f t="shared" si="99"/>
        <v>1.0453124999999999</v>
      </c>
      <c r="BD195" s="37">
        <v>4</v>
      </c>
      <c r="BE195" s="42">
        <f t="shared" si="100"/>
        <v>1.0453125000000001</v>
      </c>
      <c r="BF195" s="41">
        <f t="shared" si="101"/>
        <v>1.0000000000000002</v>
      </c>
      <c r="BG195" s="42">
        <f t="shared" si="102"/>
        <v>0.5420701562500001</v>
      </c>
      <c r="BH195" s="42">
        <f t="shared" si="103"/>
        <v>0.5032423437500001</v>
      </c>
      <c r="BJ195" s="42"/>
      <c r="BK195" s="41"/>
      <c r="BL195" s="42"/>
      <c r="BM195" s="42"/>
      <c r="BO195" s="42"/>
      <c r="BP195" s="41"/>
      <c r="BQ195" s="42"/>
      <c r="BR195" s="42"/>
      <c r="BT195" s="42"/>
      <c r="BU195" s="40"/>
      <c r="BV195" s="42"/>
      <c r="BW195" s="42"/>
      <c r="BY195" s="38" t="s">
        <v>360</v>
      </c>
      <c r="BZ195" s="37">
        <v>2</v>
      </c>
      <c r="CA195" s="38" t="s">
        <v>447</v>
      </c>
      <c r="CB195" s="42">
        <f t="shared" si="104"/>
        <v>0.5420701562500001</v>
      </c>
      <c r="CC195" s="42">
        <v>0.41799999999999998</v>
      </c>
      <c r="CD195" s="42">
        <f t="shared" si="105"/>
        <v>-0.12407015625000012</v>
      </c>
      <c r="CE195" s="40">
        <f t="shared" si="106"/>
        <v>-0.22888210099649828</v>
      </c>
      <c r="CF195" s="42">
        <f t="shared" si="107"/>
        <v>0.5032423437500001</v>
      </c>
      <c r="CG195" s="42">
        <v>0.627</v>
      </c>
      <c r="CH195" s="42">
        <f t="shared" si="108"/>
        <v>0.1237576562499999</v>
      </c>
      <c r="CI195" s="40">
        <f t="shared" si="109"/>
        <v>0.24592059429617477</v>
      </c>
    </row>
    <row r="196" spans="1:87" x14ac:dyDescent="0.2">
      <c r="A196" s="37" t="s">
        <v>360</v>
      </c>
      <c r="B196" s="37">
        <v>2</v>
      </c>
      <c r="C196" s="37" t="s">
        <v>456</v>
      </c>
      <c r="D196" s="39">
        <v>0</v>
      </c>
      <c r="E196" s="39">
        <v>0</v>
      </c>
      <c r="F196" s="39">
        <v>0</v>
      </c>
      <c r="G196" s="39">
        <v>428.97</v>
      </c>
      <c r="H196" s="39">
        <v>0</v>
      </c>
      <c r="I196" s="39">
        <v>0</v>
      </c>
      <c r="J196" s="39">
        <v>0</v>
      </c>
      <c r="K196" s="39">
        <v>7.44</v>
      </c>
      <c r="L196" s="39">
        <v>0</v>
      </c>
      <c r="M196" s="39">
        <v>27.59</v>
      </c>
      <c r="N196" s="39">
        <v>0</v>
      </c>
      <c r="O196" s="39">
        <f t="shared" si="117"/>
        <v>464</v>
      </c>
      <c r="Q196" s="37" t="s">
        <v>360</v>
      </c>
      <c r="R196" s="37">
        <v>2</v>
      </c>
      <c r="S196" s="37" t="s">
        <v>456</v>
      </c>
      <c r="T196" s="39">
        <v>199.01679999999999</v>
      </c>
      <c r="U196" s="39">
        <v>264.98320000000001</v>
      </c>
      <c r="V196" s="39">
        <v>0</v>
      </c>
      <c r="W196" s="40">
        <f t="shared" si="81"/>
        <v>0.42891551724137927</v>
      </c>
      <c r="X196" s="40">
        <f t="shared" si="82"/>
        <v>0.57108448275862067</v>
      </c>
      <c r="Y196" s="40">
        <f t="shared" si="83"/>
        <v>0</v>
      </c>
      <c r="AA196" s="37" t="s">
        <v>455</v>
      </c>
      <c r="AB196" s="37">
        <v>2</v>
      </c>
      <c r="AC196" s="38" t="s">
        <v>456</v>
      </c>
      <c r="AD196" s="39">
        <f t="shared" si="95"/>
        <v>464</v>
      </c>
      <c r="AE196" s="37">
        <v>4</v>
      </c>
      <c r="AF196" s="39">
        <v>444.35</v>
      </c>
      <c r="AG196" s="41">
        <f t="shared" si="96"/>
        <v>0.95765086206896555</v>
      </c>
      <c r="AH196" s="39">
        <f t="shared" si="97"/>
        <v>190.5886100862069</v>
      </c>
      <c r="AI196" s="39">
        <f t="shared" si="98"/>
        <v>253.7613899137931</v>
      </c>
      <c r="AJ196" s="37">
        <v>6</v>
      </c>
      <c r="AK196" s="39">
        <v>19.649999999999999</v>
      </c>
      <c r="AL196" s="41">
        <f>SUM(AK196/AD196)</f>
        <v>4.2349137931034481E-2</v>
      </c>
      <c r="AM196" s="39">
        <f>SUM(AK196*W196)</f>
        <v>8.4281899137931013</v>
      </c>
      <c r="AN196" s="39">
        <f>SUM(AK196*X196)</f>
        <v>11.221810086206895</v>
      </c>
      <c r="AP196" s="39"/>
      <c r="AQ196" s="41"/>
      <c r="AR196" s="39"/>
      <c r="AS196" s="39"/>
      <c r="AU196" s="39"/>
      <c r="AV196" s="40"/>
      <c r="AW196" s="39"/>
      <c r="AX196" s="39"/>
      <c r="AZ196" s="38" t="s">
        <v>360</v>
      </c>
      <c r="BA196" s="37">
        <v>2</v>
      </c>
      <c r="BB196" s="38" t="s">
        <v>456</v>
      </c>
      <c r="BC196" s="42">
        <f t="shared" si="99"/>
        <v>0.72499999999999998</v>
      </c>
      <c r="BD196" s="37">
        <v>4</v>
      </c>
      <c r="BE196" s="42">
        <f t="shared" si="100"/>
        <v>0.69429687500000004</v>
      </c>
      <c r="BF196" s="41">
        <f t="shared" si="101"/>
        <v>0.95765086206896555</v>
      </c>
      <c r="BG196" s="42">
        <f t="shared" si="102"/>
        <v>0.29779470325969826</v>
      </c>
      <c r="BH196" s="42">
        <f t="shared" si="103"/>
        <v>0.39650217174030172</v>
      </c>
      <c r="BI196" s="37">
        <v>6</v>
      </c>
      <c r="BJ196" s="42">
        <f>SUM(AK196/640)</f>
        <v>3.0703124999999998E-2</v>
      </c>
      <c r="BK196" s="41">
        <f>SUM(BJ196/BC196)</f>
        <v>4.2349137931034481E-2</v>
      </c>
      <c r="BL196" s="42">
        <f>SUM(BJ196*W196)</f>
        <v>1.3169046740301723E-2</v>
      </c>
      <c r="BM196" s="42">
        <f>SUM(BJ196*X196)</f>
        <v>1.7534078259698275E-2</v>
      </c>
      <c r="BO196" s="42"/>
      <c r="BP196" s="41"/>
      <c r="BQ196" s="42"/>
      <c r="BR196" s="42"/>
      <c r="BT196" s="42"/>
      <c r="BU196" s="40"/>
      <c r="BV196" s="42"/>
      <c r="BW196" s="42"/>
      <c r="BY196" s="38" t="s">
        <v>360</v>
      </c>
      <c r="BZ196" s="37">
        <v>2</v>
      </c>
      <c r="CA196" s="38" t="s">
        <v>456</v>
      </c>
      <c r="CB196" s="42">
        <f t="shared" si="104"/>
        <v>0.31096374999999998</v>
      </c>
      <c r="CC196" s="42">
        <v>0.24199999999999999</v>
      </c>
      <c r="CD196" s="42">
        <f t="shared" si="105"/>
        <v>-6.896374999999999E-2</v>
      </c>
      <c r="CE196" s="40">
        <f t="shared" si="106"/>
        <v>-0.22177424217452998</v>
      </c>
      <c r="CF196" s="42">
        <f t="shared" si="107"/>
        <v>0.41403624999999999</v>
      </c>
      <c r="CG196" s="42">
        <v>0.48299999999999998</v>
      </c>
      <c r="CH196" s="42">
        <f t="shared" si="108"/>
        <v>6.896374999999999E-2</v>
      </c>
      <c r="CI196" s="40">
        <f t="shared" si="109"/>
        <v>0.16656452182628934</v>
      </c>
    </row>
    <row r="197" spans="1:87" x14ac:dyDescent="0.2">
      <c r="A197" s="37" t="s">
        <v>360</v>
      </c>
      <c r="B197" s="37">
        <v>3</v>
      </c>
      <c r="D197" s="39">
        <v>0</v>
      </c>
      <c r="E197" s="39">
        <v>142.85</v>
      </c>
      <c r="F197" s="39">
        <v>128.69</v>
      </c>
      <c r="G197" s="39">
        <v>105.83</v>
      </c>
      <c r="H197" s="39">
        <v>0</v>
      </c>
      <c r="I197" s="39">
        <v>0</v>
      </c>
      <c r="J197" s="39">
        <v>10.48</v>
      </c>
      <c r="K197" s="39">
        <v>916.21</v>
      </c>
      <c r="L197" s="39">
        <v>11.31</v>
      </c>
      <c r="M197" s="39">
        <v>0.63</v>
      </c>
      <c r="N197" s="39">
        <v>0</v>
      </c>
      <c r="O197" s="39">
        <f t="shared" si="117"/>
        <v>1316</v>
      </c>
      <c r="Q197" s="37" t="s">
        <v>360</v>
      </c>
      <c r="R197" s="37">
        <v>3</v>
      </c>
      <c r="T197" s="39">
        <v>796.27909999999997</v>
      </c>
      <c r="U197" s="39">
        <v>519.72090000000003</v>
      </c>
      <c r="V197" s="39">
        <v>0</v>
      </c>
      <c r="W197" s="40">
        <f t="shared" si="81"/>
        <v>0.60507530395136777</v>
      </c>
      <c r="X197" s="40">
        <f t="shared" si="82"/>
        <v>0.39492469604863223</v>
      </c>
      <c r="Y197" s="40">
        <f t="shared" si="83"/>
        <v>0</v>
      </c>
      <c r="AA197" s="37" t="s">
        <v>455</v>
      </c>
      <c r="AB197" s="37">
        <v>3</v>
      </c>
      <c r="AD197" s="39">
        <f t="shared" si="95"/>
        <v>1316</v>
      </c>
      <c r="AE197" s="37">
        <v>4</v>
      </c>
      <c r="AF197" s="39">
        <v>1316</v>
      </c>
      <c r="AG197" s="41">
        <f t="shared" si="96"/>
        <v>1</v>
      </c>
      <c r="AH197" s="39">
        <f t="shared" si="97"/>
        <v>796.27909999999997</v>
      </c>
      <c r="AI197" s="39">
        <f t="shared" si="98"/>
        <v>519.72090000000003</v>
      </c>
      <c r="AK197" s="39"/>
      <c r="AL197" s="41"/>
      <c r="AM197" s="39" t="s">
        <v>421</v>
      </c>
      <c r="AN197" s="39" t="s">
        <v>421</v>
      </c>
      <c r="AP197" s="39"/>
      <c r="AQ197" s="41"/>
      <c r="AR197" s="39"/>
      <c r="AS197" s="39"/>
      <c r="AU197" s="39"/>
      <c r="AV197" s="40"/>
      <c r="AW197" s="39"/>
      <c r="AX197" s="39"/>
      <c r="AZ197" s="38" t="s">
        <v>360</v>
      </c>
      <c r="BA197" s="37">
        <v>3</v>
      </c>
      <c r="BC197" s="42">
        <f t="shared" si="99"/>
        <v>2.0562499999999999</v>
      </c>
      <c r="BD197" s="37">
        <v>4</v>
      </c>
      <c r="BE197" s="42">
        <f t="shared" si="100"/>
        <v>2.0562499999999999</v>
      </c>
      <c r="BF197" s="41">
        <f t="shared" si="101"/>
        <v>1</v>
      </c>
      <c r="BG197" s="42">
        <f t="shared" si="102"/>
        <v>1.24418609375</v>
      </c>
      <c r="BH197" s="42">
        <f t="shared" si="103"/>
        <v>0.81206390625000002</v>
      </c>
      <c r="BJ197" s="42"/>
      <c r="BK197" s="41"/>
      <c r="BL197" s="42"/>
      <c r="BM197" s="42"/>
      <c r="BO197" s="42"/>
      <c r="BP197" s="41"/>
      <c r="BQ197" s="42"/>
      <c r="BR197" s="42"/>
      <c r="BT197" s="42"/>
      <c r="BU197" s="40"/>
      <c r="BV197" s="42"/>
      <c r="BW197" s="42"/>
      <c r="BY197" s="38" t="s">
        <v>360</v>
      </c>
      <c r="BZ197" s="37">
        <v>3</v>
      </c>
      <c r="CB197" s="42">
        <f t="shared" si="104"/>
        <v>1.24418609375</v>
      </c>
      <c r="CC197" s="42">
        <v>0.64500000000000002</v>
      </c>
      <c r="CD197" s="42">
        <f t="shared" si="105"/>
        <v>-0.59918609374999998</v>
      </c>
      <c r="CE197" s="40">
        <f t="shared" si="106"/>
        <v>-0.48158880472939702</v>
      </c>
      <c r="CF197" s="42">
        <f t="shared" si="107"/>
        <v>0.81206390625000002</v>
      </c>
      <c r="CG197" s="42">
        <v>0.83</v>
      </c>
      <c r="CH197" s="42">
        <f t="shared" si="108"/>
        <v>1.7936093749999937E-2</v>
      </c>
      <c r="CI197" s="40">
        <f t="shared" si="109"/>
        <v>2.2087047105475186E-2</v>
      </c>
    </row>
    <row r="198" spans="1:87" x14ac:dyDescent="0.2">
      <c r="A198" s="37" t="s">
        <v>360</v>
      </c>
      <c r="B198" s="37">
        <v>4</v>
      </c>
      <c r="D198" s="39">
        <v>0</v>
      </c>
      <c r="E198" s="39">
        <v>131.57</v>
      </c>
      <c r="F198" s="39">
        <v>1077.52</v>
      </c>
      <c r="G198" s="39">
        <v>62.33</v>
      </c>
      <c r="H198" s="39">
        <v>0</v>
      </c>
      <c r="I198" s="39">
        <v>0</v>
      </c>
      <c r="J198" s="39">
        <v>111.58</v>
      </c>
      <c r="K198" s="39">
        <v>0</v>
      </c>
      <c r="L198" s="39">
        <v>0</v>
      </c>
      <c r="M198" s="39">
        <v>0</v>
      </c>
      <c r="N198" s="39">
        <v>0</v>
      </c>
      <c r="O198" s="39">
        <f t="shared" si="117"/>
        <v>1382.9999999999998</v>
      </c>
      <c r="Q198" s="37" t="s">
        <v>360</v>
      </c>
      <c r="R198" s="37">
        <v>4</v>
      </c>
      <c r="T198" s="39">
        <v>729.76469999999995</v>
      </c>
      <c r="U198" s="39">
        <v>653.23530000000005</v>
      </c>
      <c r="V198" s="39">
        <v>0</v>
      </c>
      <c r="W198" s="40">
        <f t="shared" si="81"/>
        <v>0.52766789587852503</v>
      </c>
      <c r="X198" s="40">
        <f t="shared" si="82"/>
        <v>0.47233210412147519</v>
      </c>
      <c r="Y198" s="40">
        <f t="shared" si="83"/>
        <v>0</v>
      </c>
      <c r="AA198" s="37" t="s">
        <v>455</v>
      </c>
      <c r="AB198" s="37">
        <v>4</v>
      </c>
      <c r="AD198" s="39">
        <f t="shared" si="95"/>
        <v>1382.9999999999998</v>
      </c>
      <c r="AE198" s="37">
        <v>3</v>
      </c>
      <c r="AF198" s="39">
        <v>440.32</v>
      </c>
      <c r="AG198" s="41">
        <f t="shared" si="96"/>
        <v>0.3183803326102676</v>
      </c>
      <c r="AH198" s="39">
        <f t="shared" si="97"/>
        <v>232.34272791323212</v>
      </c>
      <c r="AI198" s="39">
        <f t="shared" si="98"/>
        <v>207.97727208676795</v>
      </c>
      <c r="AJ198" s="37">
        <v>4</v>
      </c>
      <c r="AK198" s="39">
        <v>942.68</v>
      </c>
      <c r="AL198" s="41">
        <f>SUM(AK198/AD198)</f>
        <v>0.68161966738973256</v>
      </c>
      <c r="AM198" s="39">
        <f>SUM(AK198*W198)</f>
        <v>497.42197208676794</v>
      </c>
      <c r="AN198" s="39">
        <f>SUM(AK198*X198)</f>
        <v>445.25802791323224</v>
      </c>
      <c r="AP198" s="39"/>
      <c r="AQ198" s="41"/>
      <c r="AR198" s="39"/>
      <c r="AS198" s="39"/>
      <c r="AU198" s="39"/>
      <c r="AV198" s="40"/>
      <c r="AW198" s="39"/>
      <c r="AX198" s="39"/>
      <c r="AZ198" s="38" t="s">
        <v>360</v>
      </c>
      <c r="BA198" s="37">
        <v>4</v>
      </c>
      <c r="BC198" s="42">
        <f t="shared" si="99"/>
        <v>2.1609374999999997</v>
      </c>
      <c r="BD198" s="37">
        <v>3</v>
      </c>
      <c r="BE198" s="42">
        <f t="shared" si="100"/>
        <v>0.68799999999999994</v>
      </c>
      <c r="BF198" s="41">
        <f t="shared" si="101"/>
        <v>0.31838033261026755</v>
      </c>
      <c r="BG198" s="42">
        <f t="shared" si="102"/>
        <v>0.36303551236442522</v>
      </c>
      <c r="BH198" s="42">
        <f t="shared" si="103"/>
        <v>0.32496448763557489</v>
      </c>
      <c r="BI198" s="37">
        <v>4</v>
      </c>
      <c r="BJ198" s="42">
        <f>SUM(AK198/640)</f>
        <v>1.4729375</v>
      </c>
      <c r="BK198" s="41">
        <f>SUM(BJ198/BC198)</f>
        <v>0.68161966738973256</v>
      </c>
      <c r="BL198" s="42">
        <f>SUM(BJ198*W198)</f>
        <v>0.77722183138557499</v>
      </c>
      <c r="BM198" s="42">
        <f>SUM(BJ198*X198)</f>
        <v>0.69571566861442535</v>
      </c>
      <c r="BO198" s="42"/>
      <c r="BP198" s="41"/>
      <c r="BQ198" s="42"/>
      <c r="BR198" s="42"/>
      <c r="BT198" s="42"/>
      <c r="BU198" s="40"/>
      <c r="BV198" s="42"/>
      <c r="BW198" s="42"/>
      <c r="BY198" s="38" t="s">
        <v>360</v>
      </c>
      <c r="BZ198" s="37">
        <v>4</v>
      </c>
      <c r="CB198" s="42">
        <f t="shared" si="104"/>
        <v>1.1402573437500001</v>
      </c>
      <c r="CC198" s="42">
        <v>0.82</v>
      </c>
      <c r="CD198" s="42">
        <f t="shared" si="105"/>
        <v>-0.32025734375000015</v>
      </c>
      <c r="CE198" s="40">
        <f t="shared" si="106"/>
        <v>-0.28086409222041031</v>
      </c>
      <c r="CF198" s="42">
        <f t="shared" si="107"/>
        <v>1.0206801562500003</v>
      </c>
      <c r="CG198" s="42">
        <v>1.4079999999999999</v>
      </c>
      <c r="CH198" s="42">
        <f t="shared" si="108"/>
        <v>0.38731984374999961</v>
      </c>
      <c r="CI198" s="40">
        <f t="shared" si="109"/>
        <v>0.37947229734829041</v>
      </c>
    </row>
    <row r="199" spans="1:87" x14ac:dyDescent="0.2">
      <c r="A199" s="37" t="s">
        <v>360</v>
      </c>
      <c r="B199" s="37">
        <v>5</v>
      </c>
      <c r="D199" s="39">
        <v>0</v>
      </c>
      <c r="E199" s="39">
        <v>0</v>
      </c>
      <c r="F199" s="39">
        <v>685.54</v>
      </c>
      <c r="G199" s="39">
        <v>0</v>
      </c>
      <c r="H199" s="39">
        <v>0</v>
      </c>
      <c r="I199" s="39">
        <v>14.22</v>
      </c>
      <c r="J199" s="39">
        <v>0</v>
      </c>
      <c r="K199" s="39">
        <v>234.77</v>
      </c>
      <c r="L199" s="39">
        <v>0</v>
      </c>
      <c r="M199" s="39">
        <v>13.47</v>
      </c>
      <c r="N199" s="39">
        <v>0</v>
      </c>
      <c r="O199" s="39">
        <f t="shared" si="117"/>
        <v>948</v>
      </c>
      <c r="Q199" s="37" t="s">
        <v>360</v>
      </c>
      <c r="R199" s="37">
        <v>5</v>
      </c>
      <c r="T199" s="39">
        <v>573.66679999999997</v>
      </c>
      <c r="U199" s="39">
        <v>374.33319999999998</v>
      </c>
      <c r="V199" s="39">
        <v>0</v>
      </c>
      <c r="W199" s="40">
        <f t="shared" si="81"/>
        <v>0.60513375527426161</v>
      </c>
      <c r="X199" s="40">
        <f t="shared" si="82"/>
        <v>0.39486624472573839</v>
      </c>
      <c r="Y199" s="40">
        <f t="shared" si="83"/>
        <v>0</v>
      </c>
      <c r="AA199" s="37" t="s">
        <v>455</v>
      </c>
      <c r="AB199" s="37">
        <v>5</v>
      </c>
      <c r="AD199" s="39">
        <f t="shared" si="95"/>
        <v>948</v>
      </c>
      <c r="AE199" s="37">
        <v>4</v>
      </c>
      <c r="AF199" s="39">
        <v>948</v>
      </c>
      <c r="AG199" s="41">
        <f t="shared" si="96"/>
        <v>1</v>
      </c>
      <c r="AH199" s="39">
        <f t="shared" si="97"/>
        <v>573.66679999999997</v>
      </c>
      <c r="AI199" s="39">
        <f t="shared" si="98"/>
        <v>374.33319999999998</v>
      </c>
      <c r="AK199" s="39"/>
      <c r="AL199" s="41"/>
      <c r="AM199" s="44" t="s">
        <v>421</v>
      </c>
      <c r="AN199" s="44" t="s">
        <v>421</v>
      </c>
      <c r="AP199" s="39"/>
      <c r="AQ199" s="41"/>
      <c r="AR199" s="39"/>
      <c r="AS199" s="39"/>
      <c r="AU199" s="39"/>
      <c r="AV199" s="40"/>
      <c r="AW199" s="39"/>
      <c r="AX199" s="39"/>
      <c r="AZ199" s="38" t="s">
        <v>360</v>
      </c>
      <c r="BA199" s="37">
        <v>5</v>
      </c>
      <c r="BC199" s="42">
        <f t="shared" si="99"/>
        <v>1.48125</v>
      </c>
      <c r="BD199" s="37">
        <v>4</v>
      </c>
      <c r="BE199" s="42">
        <f t="shared" si="100"/>
        <v>1.48125</v>
      </c>
      <c r="BF199" s="41">
        <f t="shared" si="101"/>
        <v>1</v>
      </c>
      <c r="BG199" s="42">
        <f t="shared" si="102"/>
        <v>0.89635437500000004</v>
      </c>
      <c r="BH199" s="42">
        <f t="shared" si="103"/>
        <v>0.58489562499999992</v>
      </c>
      <c r="BJ199" s="42"/>
      <c r="BK199" s="41"/>
      <c r="BL199" s="42"/>
      <c r="BM199" s="42"/>
      <c r="BO199" s="42"/>
      <c r="BP199" s="41"/>
      <c r="BQ199" s="42"/>
      <c r="BR199" s="42"/>
      <c r="BT199" s="42"/>
      <c r="BU199" s="40"/>
      <c r="BV199" s="42"/>
      <c r="BW199" s="42"/>
      <c r="BY199" s="38" t="s">
        <v>360</v>
      </c>
      <c r="BZ199" s="37">
        <v>5</v>
      </c>
      <c r="CB199" s="42">
        <f t="shared" si="104"/>
        <v>0.89635437500000004</v>
      </c>
      <c r="CC199" s="42">
        <v>0.53</v>
      </c>
      <c r="CD199" s="42">
        <f t="shared" si="105"/>
        <v>-0.36635437500000001</v>
      </c>
      <c r="CE199" s="40">
        <f t="shared" si="106"/>
        <v>-0.40871600029843108</v>
      </c>
      <c r="CF199" s="42">
        <f t="shared" si="107"/>
        <v>0.58489562499999992</v>
      </c>
      <c r="CG199" s="42">
        <v>0.95100000000000007</v>
      </c>
      <c r="CH199" s="42">
        <f t="shared" si="108"/>
        <v>0.36610437500000015</v>
      </c>
      <c r="CI199" s="40">
        <f t="shared" si="109"/>
        <v>0.62593112232631287</v>
      </c>
    </row>
    <row r="200" spans="1:87" x14ac:dyDescent="0.2">
      <c r="O200" s="39">
        <f t="shared" si="117"/>
        <v>0</v>
      </c>
    </row>
    <row r="201" spans="1:87" x14ac:dyDescent="0.2">
      <c r="O201" s="39">
        <f t="shared" si="117"/>
        <v>0</v>
      </c>
    </row>
    <row r="202" spans="1:87" x14ac:dyDescent="0.2">
      <c r="O202" s="39">
        <f t="shared" si="117"/>
        <v>0</v>
      </c>
    </row>
    <row r="203" spans="1:87" x14ac:dyDescent="0.2">
      <c r="A203" s="37" t="s">
        <v>459</v>
      </c>
      <c r="B203" s="37">
        <v>12</v>
      </c>
      <c r="D203" s="39">
        <v>0</v>
      </c>
      <c r="E203" s="39">
        <v>34.97</v>
      </c>
      <c r="F203" s="39">
        <v>407.41</v>
      </c>
      <c r="G203" s="39">
        <v>660.03</v>
      </c>
      <c r="H203" s="39">
        <v>0</v>
      </c>
      <c r="I203" s="39">
        <v>25.69</v>
      </c>
      <c r="J203" s="39">
        <v>445.58</v>
      </c>
      <c r="K203" s="39">
        <v>0</v>
      </c>
      <c r="L203" s="39">
        <v>9.1300000000000008</v>
      </c>
      <c r="M203" s="39">
        <v>18.190000000000001</v>
      </c>
      <c r="N203" s="39">
        <v>0</v>
      </c>
      <c r="O203" s="39">
        <f t="shared" si="117"/>
        <v>1601</v>
      </c>
      <c r="Q203" s="37" t="s">
        <v>459</v>
      </c>
      <c r="R203" s="37">
        <v>12</v>
      </c>
      <c r="T203" s="39">
        <v>909.75310000000002</v>
      </c>
      <c r="U203" s="39">
        <v>691.24689999999998</v>
      </c>
      <c r="V203" s="39">
        <v>0</v>
      </c>
      <c r="W203" s="40">
        <f t="shared" ref="W203:W217" si="118">SUM(T203/O203)</f>
        <v>0.56824053716427236</v>
      </c>
      <c r="X203" s="40">
        <f t="shared" ref="X203:X217" si="119">SUM(U203/O203)</f>
        <v>0.43175946283572764</v>
      </c>
      <c r="Y203" s="40">
        <f t="shared" ref="Y203:Y217" si="120">SUM(V203/O203)</f>
        <v>0</v>
      </c>
    </row>
    <row r="204" spans="1:87" x14ac:dyDescent="0.2">
      <c r="A204" s="37" t="s">
        <v>459</v>
      </c>
      <c r="B204" s="37">
        <v>16</v>
      </c>
      <c r="D204" s="39">
        <v>39.25</v>
      </c>
      <c r="E204" s="39">
        <v>299.23</v>
      </c>
      <c r="F204" s="39">
        <v>0.89</v>
      </c>
      <c r="G204" s="39">
        <v>835.55</v>
      </c>
      <c r="H204" s="39">
        <v>713.13</v>
      </c>
      <c r="I204" s="39">
        <v>0</v>
      </c>
      <c r="J204" s="39">
        <v>24.95</v>
      </c>
      <c r="K204" s="39">
        <v>0</v>
      </c>
      <c r="L204" s="39">
        <v>0</v>
      </c>
      <c r="M204" s="39">
        <v>0</v>
      </c>
      <c r="N204" s="39">
        <v>0</v>
      </c>
      <c r="O204" s="39">
        <f t="shared" si="117"/>
        <v>1913.0000000000002</v>
      </c>
      <c r="Q204" s="37" t="s">
        <v>459</v>
      </c>
      <c r="R204" s="37">
        <v>16</v>
      </c>
      <c r="T204" s="39">
        <v>506.38209999999998</v>
      </c>
      <c r="U204" s="39">
        <v>1367.3679</v>
      </c>
      <c r="V204" s="39">
        <v>39.25</v>
      </c>
      <c r="W204" s="40">
        <f t="shared" si="118"/>
        <v>0.26470575013068476</v>
      </c>
      <c r="X204" s="40">
        <f t="shared" si="119"/>
        <v>0.71477673810768416</v>
      </c>
      <c r="Y204" s="40">
        <f t="shared" si="120"/>
        <v>2.0517511761630945E-2</v>
      </c>
    </row>
    <row r="205" spans="1:87" x14ac:dyDescent="0.2">
      <c r="A205" s="37" t="s">
        <v>459</v>
      </c>
      <c r="B205" s="37">
        <v>17</v>
      </c>
      <c r="D205" s="39">
        <v>1294.53</v>
      </c>
      <c r="E205" s="39">
        <v>3038.64</v>
      </c>
      <c r="F205" s="39">
        <v>4128.76</v>
      </c>
      <c r="G205" s="39">
        <v>2532.1799999999998</v>
      </c>
      <c r="H205" s="39">
        <v>832.63</v>
      </c>
      <c r="I205" s="39">
        <v>337.15</v>
      </c>
      <c r="J205" s="39">
        <v>547.20000000000005</v>
      </c>
      <c r="K205" s="39">
        <v>2797.45</v>
      </c>
      <c r="L205" s="39">
        <v>0</v>
      </c>
      <c r="M205" s="39">
        <v>212.14</v>
      </c>
      <c r="N205" s="39">
        <v>149.32</v>
      </c>
      <c r="O205" s="39">
        <f t="shared" si="117"/>
        <v>15870</v>
      </c>
      <c r="Q205" s="37" t="s">
        <v>459</v>
      </c>
      <c r="R205" s="37">
        <v>17</v>
      </c>
      <c r="T205" s="39">
        <v>6669.4303</v>
      </c>
      <c r="U205" s="39">
        <v>7906.0397000000003</v>
      </c>
      <c r="V205" s="39">
        <v>1294.53</v>
      </c>
      <c r="W205" s="40">
        <f t="shared" si="118"/>
        <v>0.42025395715185887</v>
      </c>
      <c r="X205" s="40">
        <f t="shared" si="119"/>
        <v>0.49817515437933207</v>
      </c>
      <c r="Y205" s="40">
        <f t="shared" si="120"/>
        <v>8.1570888468809069E-2</v>
      </c>
    </row>
    <row r="206" spans="1:87" x14ac:dyDescent="0.2">
      <c r="A206" s="37" t="s">
        <v>459</v>
      </c>
      <c r="B206" s="37">
        <v>18</v>
      </c>
      <c r="D206" s="39">
        <v>0</v>
      </c>
      <c r="E206" s="39">
        <v>571.07000000000005</v>
      </c>
      <c r="F206" s="39">
        <v>36.39</v>
      </c>
      <c r="G206" s="39">
        <v>250.08</v>
      </c>
      <c r="H206" s="39">
        <v>0</v>
      </c>
      <c r="I206" s="39">
        <v>0</v>
      </c>
      <c r="J206" s="39">
        <v>0</v>
      </c>
      <c r="K206" s="39">
        <v>317.02</v>
      </c>
      <c r="L206" s="39">
        <v>0</v>
      </c>
      <c r="M206" s="39">
        <v>6.43</v>
      </c>
      <c r="N206" s="39">
        <v>22.01</v>
      </c>
      <c r="O206" s="39">
        <f t="shared" si="117"/>
        <v>1203</v>
      </c>
      <c r="Q206" s="37" t="s">
        <v>459</v>
      </c>
      <c r="R206" s="37">
        <v>18</v>
      </c>
      <c r="T206" s="39">
        <v>404.3723</v>
      </c>
      <c r="U206" s="39">
        <v>798.6277</v>
      </c>
      <c r="V206" s="39">
        <v>0</v>
      </c>
      <c r="W206" s="40">
        <f t="shared" si="118"/>
        <v>0.33613657522859519</v>
      </c>
      <c r="X206" s="40">
        <f t="shared" si="119"/>
        <v>0.66386342477140481</v>
      </c>
      <c r="Y206" s="40">
        <f t="shared" si="120"/>
        <v>0</v>
      </c>
    </row>
    <row r="207" spans="1:87" x14ac:dyDescent="0.2">
      <c r="A207" s="37" t="s">
        <v>459</v>
      </c>
      <c r="B207" s="37">
        <v>20</v>
      </c>
      <c r="D207" s="39">
        <v>4.3099999999999996</v>
      </c>
      <c r="E207" s="39">
        <v>1797.85</v>
      </c>
      <c r="F207" s="39">
        <v>2445.02</v>
      </c>
      <c r="G207" s="39">
        <v>395.64</v>
      </c>
      <c r="H207" s="39">
        <v>59.4</v>
      </c>
      <c r="I207" s="39">
        <v>192.9</v>
      </c>
      <c r="J207" s="39">
        <v>94.03</v>
      </c>
      <c r="K207" s="39">
        <v>365.85</v>
      </c>
      <c r="L207" s="39">
        <v>0</v>
      </c>
      <c r="M207" s="39">
        <v>0</v>
      </c>
      <c r="N207" s="39">
        <v>0</v>
      </c>
      <c r="O207" s="39">
        <f t="shared" si="117"/>
        <v>5355</v>
      </c>
      <c r="Q207" s="37" t="s">
        <v>459</v>
      </c>
      <c r="R207" s="37">
        <v>20</v>
      </c>
      <c r="T207" s="39">
        <v>2107.0131999999999</v>
      </c>
      <c r="U207" s="39">
        <v>3243.6768000000002</v>
      </c>
      <c r="V207" s="39">
        <v>4.3099999999999996</v>
      </c>
      <c r="W207" s="40">
        <f t="shared" si="118"/>
        <v>0.39346651727357607</v>
      </c>
      <c r="X207" s="40">
        <f t="shared" si="119"/>
        <v>0.60572862745098044</v>
      </c>
      <c r="Y207" s="40">
        <f t="shared" si="120"/>
        <v>8.0485527544351071E-4</v>
      </c>
    </row>
    <row r="208" spans="1:87" x14ac:dyDescent="0.2">
      <c r="A208" s="37" t="s">
        <v>459</v>
      </c>
      <c r="B208" s="37">
        <v>21</v>
      </c>
      <c r="D208" s="39">
        <v>1610.44</v>
      </c>
      <c r="E208" s="39">
        <v>4683.7700000000004</v>
      </c>
      <c r="F208" s="39">
        <v>4877.9399999999996</v>
      </c>
      <c r="G208" s="39">
        <v>2729.72</v>
      </c>
      <c r="H208" s="39">
        <v>1287.28</v>
      </c>
      <c r="I208" s="39">
        <v>253.22</v>
      </c>
      <c r="J208" s="39">
        <v>1049.6400000000001</v>
      </c>
      <c r="K208" s="39">
        <v>798.62</v>
      </c>
      <c r="L208" s="39">
        <v>422.69</v>
      </c>
      <c r="M208" s="39">
        <v>20.38</v>
      </c>
      <c r="N208" s="39">
        <v>41.3</v>
      </c>
      <c r="O208" s="39">
        <f t="shared" si="117"/>
        <v>17775</v>
      </c>
      <c r="Q208" s="37" t="s">
        <v>459</v>
      </c>
      <c r="R208" s="37">
        <v>21</v>
      </c>
      <c r="T208" s="39">
        <v>6215.7094999999999</v>
      </c>
      <c r="U208" s="39">
        <v>9948.8505000000005</v>
      </c>
      <c r="V208" s="39">
        <v>1610.44</v>
      </c>
      <c r="W208" s="40">
        <f t="shared" si="118"/>
        <v>0.34968829817158931</v>
      </c>
      <c r="X208" s="40">
        <f t="shared" si="119"/>
        <v>0.5597102953586498</v>
      </c>
      <c r="Y208" s="40">
        <f t="shared" si="120"/>
        <v>9.0601406469760906E-2</v>
      </c>
    </row>
    <row r="209" spans="1:25" x14ac:dyDescent="0.2">
      <c r="A209" s="37" t="s">
        <v>459</v>
      </c>
      <c r="B209" s="37">
        <v>22</v>
      </c>
      <c r="D209" s="39">
        <v>0</v>
      </c>
      <c r="E209" s="39">
        <v>1447.35</v>
      </c>
      <c r="F209" s="39">
        <v>2160.08</v>
      </c>
      <c r="G209" s="39">
        <v>842.41</v>
      </c>
      <c r="H209" s="39">
        <v>297.52</v>
      </c>
      <c r="I209" s="39">
        <v>0</v>
      </c>
      <c r="J209" s="39">
        <v>342.39</v>
      </c>
      <c r="K209" s="39">
        <v>2726.55</v>
      </c>
      <c r="L209" s="39">
        <v>293.07</v>
      </c>
      <c r="M209" s="39">
        <v>20.63</v>
      </c>
      <c r="N209" s="39">
        <v>0</v>
      </c>
      <c r="O209" s="39">
        <f t="shared" si="117"/>
        <v>8130.0000000000009</v>
      </c>
      <c r="Q209" s="37" t="s">
        <v>459</v>
      </c>
      <c r="R209" s="37">
        <v>22</v>
      </c>
      <c r="T209" s="39">
        <v>4092.6916000000001</v>
      </c>
      <c r="U209" s="39">
        <v>4037.3083999999999</v>
      </c>
      <c r="V209" s="39">
        <v>0</v>
      </c>
      <c r="W209" s="40">
        <f t="shared" si="118"/>
        <v>0.50340610086100857</v>
      </c>
      <c r="X209" s="40">
        <f t="shared" si="119"/>
        <v>0.49659389913899132</v>
      </c>
      <c r="Y209" s="40">
        <f t="shared" si="120"/>
        <v>0</v>
      </c>
    </row>
    <row r="210" spans="1:25" x14ac:dyDescent="0.2">
      <c r="A210" s="37" t="s">
        <v>459</v>
      </c>
      <c r="B210" s="37">
        <v>24</v>
      </c>
      <c r="D210" s="39">
        <v>0</v>
      </c>
      <c r="E210" s="39">
        <v>545.29</v>
      </c>
      <c r="F210" s="39">
        <v>510.05</v>
      </c>
      <c r="G210" s="39">
        <v>572.37</v>
      </c>
      <c r="H210" s="39">
        <v>148.97</v>
      </c>
      <c r="I210" s="39">
        <v>58.58</v>
      </c>
      <c r="J210" s="39">
        <v>176.8</v>
      </c>
      <c r="K210" s="39">
        <v>6.94</v>
      </c>
      <c r="L210" s="39">
        <v>0</v>
      </c>
      <c r="M210" s="39">
        <v>0</v>
      </c>
      <c r="N210" s="39">
        <v>0</v>
      </c>
      <c r="O210" s="39">
        <f t="shared" si="117"/>
        <v>2019</v>
      </c>
      <c r="Q210" s="37" t="s">
        <v>459</v>
      </c>
      <c r="R210" s="37">
        <v>24</v>
      </c>
      <c r="T210" s="39">
        <v>766.42759999999998</v>
      </c>
      <c r="U210" s="39">
        <v>1252.5724</v>
      </c>
      <c r="V210" s="39">
        <v>0</v>
      </c>
      <c r="W210" s="40">
        <f t="shared" si="118"/>
        <v>0.37960752847944529</v>
      </c>
      <c r="X210" s="40">
        <f t="shared" si="119"/>
        <v>0.62039247152055477</v>
      </c>
      <c r="Y210" s="40">
        <f t="shared" si="120"/>
        <v>0</v>
      </c>
    </row>
    <row r="211" spans="1:25" x14ac:dyDescent="0.2">
      <c r="A211" s="37" t="s">
        <v>460</v>
      </c>
      <c r="B211" s="37">
        <v>9</v>
      </c>
      <c r="D211" s="39">
        <v>0</v>
      </c>
      <c r="E211" s="39">
        <v>0</v>
      </c>
      <c r="F211" s="39">
        <v>0</v>
      </c>
      <c r="G211" s="39">
        <v>0</v>
      </c>
      <c r="H211" s="39">
        <v>0</v>
      </c>
      <c r="I211" s="39">
        <v>0</v>
      </c>
      <c r="J211" s="39">
        <v>0</v>
      </c>
      <c r="K211" s="39">
        <v>9</v>
      </c>
      <c r="L211" s="39">
        <v>0</v>
      </c>
      <c r="M211" s="39">
        <v>0</v>
      </c>
      <c r="N211" s="39">
        <v>0</v>
      </c>
      <c r="O211" s="39">
        <f t="shared" si="117"/>
        <v>9</v>
      </c>
      <c r="Q211" s="37" t="s">
        <v>460</v>
      </c>
      <c r="R211" s="37">
        <v>9</v>
      </c>
      <c r="T211" s="39">
        <v>6.48</v>
      </c>
      <c r="U211" s="39">
        <v>2.52</v>
      </c>
      <c r="V211" s="39">
        <v>0</v>
      </c>
      <c r="W211" s="40">
        <f t="shared" si="118"/>
        <v>0.72000000000000008</v>
      </c>
      <c r="X211" s="40">
        <f t="shared" si="119"/>
        <v>0.28000000000000003</v>
      </c>
      <c r="Y211" s="40">
        <f t="shared" si="120"/>
        <v>0</v>
      </c>
    </row>
    <row r="212" spans="1:25" x14ac:dyDescent="0.2">
      <c r="A212" s="37" t="s">
        <v>460</v>
      </c>
      <c r="B212" s="37">
        <v>11</v>
      </c>
      <c r="D212" s="39">
        <v>2394.2199999999998</v>
      </c>
      <c r="E212" s="39">
        <v>819.65</v>
      </c>
      <c r="F212" s="39">
        <v>778.32</v>
      </c>
      <c r="G212" s="39">
        <v>2278.2399999999998</v>
      </c>
      <c r="H212" s="39">
        <v>28.53</v>
      </c>
      <c r="I212" s="39">
        <v>80.23</v>
      </c>
      <c r="J212" s="39">
        <v>73.48</v>
      </c>
      <c r="K212" s="39">
        <v>1533.54</v>
      </c>
      <c r="L212" s="39">
        <v>109.83</v>
      </c>
      <c r="M212" s="39">
        <v>51.34</v>
      </c>
      <c r="N212" s="39">
        <v>305.62</v>
      </c>
      <c r="O212" s="39">
        <f t="shared" si="117"/>
        <v>8453</v>
      </c>
      <c r="Q212" s="37" t="s">
        <v>460</v>
      </c>
      <c r="R212" s="37">
        <v>11</v>
      </c>
      <c r="T212" s="39">
        <v>3017.9331999999999</v>
      </c>
      <c r="U212" s="39">
        <v>3040.8467999999998</v>
      </c>
      <c r="V212" s="39">
        <v>2394.2199999999998</v>
      </c>
      <c r="W212" s="40">
        <f t="shared" si="118"/>
        <v>0.35702510351354549</v>
      </c>
      <c r="X212" s="40">
        <f t="shared" si="119"/>
        <v>0.35973580977167868</v>
      </c>
      <c r="Y212" s="40">
        <f t="shared" si="120"/>
        <v>0.28323908671477582</v>
      </c>
    </row>
    <row r="213" spans="1:25" x14ac:dyDescent="0.2">
      <c r="A213" s="37" t="s">
        <v>460</v>
      </c>
      <c r="B213" s="37">
        <v>12</v>
      </c>
      <c r="D213" s="39">
        <v>0</v>
      </c>
      <c r="E213" s="39">
        <v>200.74</v>
      </c>
      <c r="F213" s="39">
        <v>2841.08</v>
      </c>
      <c r="G213" s="39">
        <v>904.53</v>
      </c>
      <c r="H213" s="39">
        <v>0</v>
      </c>
      <c r="I213" s="39">
        <v>29.47</v>
      </c>
      <c r="J213" s="39">
        <v>197.47</v>
      </c>
      <c r="K213" s="39">
        <v>2316.35</v>
      </c>
      <c r="L213" s="39">
        <v>19.3</v>
      </c>
      <c r="M213" s="39">
        <v>47.06</v>
      </c>
      <c r="N213" s="39">
        <v>0</v>
      </c>
      <c r="O213" s="39">
        <f t="shared" si="117"/>
        <v>6556</v>
      </c>
      <c r="Q213" s="37" t="s">
        <v>460</v>
      </c>
      <c r="R213" s="37">
        <v>12</v>
      </c>
      <c r="T213" s="39">
        <v>3866.4023000000002</v>
      </c>
      <c r="U213" s="39">
        <v>2689.5976999999998</v>
      </c>
      <c r="V213" s="39">
        <v>0</v>
      </c>
      <c r="W213" s="40">
        <f t="shared" si="118"/>
        <v>0.58975019829164133</v>
      </c>
      <c r="X213" s="40">
        <f t="shared" si="119"/>
        <v>0.41024980170835873</v>
      </c>
      <c r="Y213" s="40">
        <f t="shared" si="120"/>
        <v>0</v>
      </c>
    </row>
    <row r="214" spans="1:25" x14ac:dyDescent="0.2">
      <c r="A214" s="37" t="s">
        <v>460</v>
      </c>
      <c r="B214" s="37">
        <v>15</v>
      </c>
      <c r="D214" s="39">
        <v>0</v>
      </c>
      <c r="E214" s="39">
        <v>567.32000000000005</v>
      </c>
      <c r="F214" s="39">
        <v>0</v>
      </c>
      <c r="G214" s="39">
        <v>0</v>
      </c>
      <c r="H214" s="39">
        <v>35.049999999999997</v>
      </c>
      <c r="I214" s="39">
        <v>0</v>
      </c>
      <c r="J214" s="39">
        <v>0</v>
      </c>
      <c r="K214" s="39">
        <v>241.98</v>
      </c>
      <c r="L214" s="39">
        <v>0</v>
      </c>
      <c r="M214" s="39">
        <v>0</v>
      </c>
      <c r="N214" s="39">
        <v>28.65</v>
      </c>
      <c r="O214" s="39">
        <f t="shared" si="117"/>
        <v>873</v>
      </c>
      <c r="Q214" s="37" t="s">
        <v>460</v>
      </c>
      <c r="R214" s="37">
        <v>15</v>
      </c>
      <c r="T214" s="39">
        <v>237.90110000000001</v>
      </c>
      <c r="U214" s="39">
        <v>635.09889999999996</v>
      </c>
      <c r="V214" s="39">
        <v>0</v>
      </c>
      <c r="W214" s="40">
        <f t="shared" si="118"/>
        <v>0.27250985108820164</v>
      </c>
      <c r="X214" s="40">
        <f t="shared" si="119"/>
        <v>0.72749014891179831</v>
      </c>
      <c r="Y214" s="40">
        <f t="shared" si="120"/>
        <v>0</v>
      </c>
    </row>
    <row r="215" spans="1:25" x14ac:dyDescent="0.2">
      <c r="A215" s="37" t="s">
        <v>460</v>
      </c>
      <c r="B215" s="37">
        <v>16</v>
      </c>
      <c r="D215" s="39">
        <v>8590.64</v>
      </c>
      <c r="E215" s="39">
        <v>2360.59</v>
      </c>
      <c r="F215" s="39">
        <v>694.91</v>
      </c>
      <c r="G215" s="39">
        <v>1687.48</v>
      </c>
      <c r="H215" s="39">
        <v>2492.17</v>
      </c>
      <c r="I215" s="39">
        <v>437.09</v>
      </c>
      <c r="J215" s="39">
        <v>230.86</v>
      </c>
      <c r="K215" s="39">
        <v>453.28</v>
      </c>
      <c r="L215" s="39">
        <v>0</v>
      </c>
      <c r="M215" s="39">
        <v>0</v>
      </c>
      <c r="N215" s="39">
        <v>1060.98</v>
      </c>
      <c r="O215" s="39">
        <f t="shared" si="117"/>
        <v>18007.999999999996</v>
      </c>
      <c r="Q215" s="37" t="s">
        <v>460</v>
      </c>
      <c r="R215" s="37">
        <v>16</v>
      </c>
      <c r="T215" s="39">
        <v>3545.2190000000001</v>
      </c>
      <c r="U215" s="39">
        <v>5872.1409999999996</v>
      </c>
      <c r="V215" s="39">
        <v>8590.64</v>
      </c>
      <c r="W215" s="40">
        <f t="shared" si="118"/>
        <v>0.19686911372723237</v>
      </c>
      <c r="X215" s="40">
        <f t="shared" si="119"/>
        <v>0.32608512883163043</v>
      </c>
      <c r="Y215" s="40">
        <f t="shared" si="120"/>
        <v>0.47704575744113736</v>
      </c>
    </row>
    <row r="216" spans="1:25" x14ac:dyDescent="0.2">
      <c r="A216" s="37" t="s">
        <v>460</v>
      </c>
      <c r="B216" s="37">
        <v>17</v>
      </c>
      <c r="D216" s="39">
        <v>0</v>
      </c>
      <c r="E216" s="39">
        <v>295.67</v>
      </c>
      <c r="F216" s="39">
        <v>577.4</v>
      </c>
      <c r="G216" s="39">
        <v>452.96</v>
      </c>
      <c r="H216" s="39">
        <v>1.92</v>
      </c>
      <c r="I216" s="39">
        <v>21.92</v>
      </c>
      <c r="J216" s="39">
        <v>154.28</v>
      </c>
      <c r="K216" s="39">
        <v>967.86</v>
      </c>
      <c r="L216" s="39">
        <v>43.54</v>
      </c>
      <c r="M216" s="39">
        <v>22.5</v>
      </c>
      <c r="N216" s="39">
        <v>8.9499999999999993</v>
      </c>
      <c r="O216" s="39">
        <f t="shared" si="117"/>
        <v>2547</v>
      </c>
      <c r="Q216" s="37" t="s">
        <v>460</v>
      </c>
      <c r="R216" s="37">
        <v>17</v>
      </c>
      <c r="T216" s="39">
        <v>1411.7375</v>
      </c>
      <c r="U216" s="39">
        <v>1135.2625</v>
      </c>
      <c r="V216" s="39">
        <v>0</v>
      </c>
      <c r="W216" s="40">
        <f t="shared" si="118"/>
        <v>0.55427463682764033</v>
      </c>
      <c r="X216" s="40">
        <f t="shared" si="119"/>
        <v>0.44572536317235967</v>
      </c>
      <c r="Y216" s="40">
        <f t="shared" si="120"/>
        <v>0</v>
      </c>
    </row>
    <row r="217" spans="1:25" x14ac:dyDescent="0.2">
      <c r="A217" s="37" t="s">
        <v>460</v>
      </c>
      <c r="B217" s="37">
        <v>20</v>
      </c>
      <c r="D217" s="39">
        <v>11.71</v>
      </c>
      <c r="E217" s="39">
        <v>76.33</v>
      </c>
      <c r="F217" s="39">
        <v>27.59</v>
      </c>
      <c r="G217" s="39">
        <v>286.7</v>
      </c>
      <c r="H217" s="39">
        <v>56.04</v>
      </c>
      <c r="I217" s="39">
        <v>0</v>
      </c>
      <c r="J217" s="39">
        <v>86.94</v>
      </c>
      <c r="K217" s="39">
        <v>73.69</v>
      </c>
      <c r="L217" s="39">
        <v>0</v>
      </c>
      <c r="M217" s="39">
        <v>0</v>
      </c>
      <c r="N217" s="39">
        <v>0</v>
      </c>
      <c r="O217" s="39">
        <f t="shared" si="117"/>
        <v>619</v>
      </c>
      <c r="Q217" s="37" t="s">
        <v>460</v>
      </c>
      <c r="R217" s="37">
        <v>20</v>
      </c>
      <c r="T217" s="39">
        <v>271.55029999999999</v>
      </c>
      <c r="U217" s="39">
        <v>335.73970000000003</v>
      </c>
      <c r="V217" s="39">
        <v>11.71</v>
      </c>
      <c r="W217" s="40">
        <f t="shared" si="118"/>
        <v>0.43869192245557348</v>
      </c>
      <c r="X217" s="40">
        <f t="shared" si="119"/>
        <v>0.54239046849757677</v>
      </c>
      <c r="Y217" s="40">
        <f t="shared" si="120"/>
        <v>1.8917609046849759E-2</v>
      </c>
    </row>
    <row r="218" spans="1:25" x14ac:dyDescent="0.2">
      <c r="A218" s="37" t="s">
        <v>421</v>
      </c>
    </row>
  </sheetData>
  <pageMargins left="0.75" right="0.75" top="1" bottom="1" header="0.5" footer="0.5"/>
  <headerFooter alignWithMargins="0">
    <oddFooter>&amp;L_x0002_\027&amp;L10\027(s17h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9"/>
  <sheetViews>
    <sheetView workbookViewId="0">
      <selection activeCell="A2" sqref="A2:C2"/>
    </sheetView>
  </sheetViews>
  <sheetFormatPr defaultColWidth="14.28515625" defaultRowHeight="15" x14ac:dyDescent="0.25"/>
  <cols>
    <col min="1" max="1" width="4.42578125" style="26" customWidth="1"/>
    <col min="2" max="2" width="4.28515625" style="26" customWidth="1"/>
    <col min="3" max="3" width="4.42578125" style="26" customWidth="1"/>
    <col min="4" max="4" width="3" style="49" customWidth="1"/>
    <col min="5" max="5" width="17.28515625" style="26" customWidth="1"/>
    <col min="6" max="16384" width="14.28515625" style="26"/>
  </cols>
  <sheetData>
    <row r="1" spans="1:7" s="49" customFormat="1" x14ac:dyDescent="0.25">
      <c r="A1" s="77"/>
      <c r="B1" s="77"/>
      <c r="C1" s="77"/>
      <c r="D1" s="77"/>
      <c r="E1" s="77"/>
      <c r="F1" s="77"/>
      <c r="G1" s="77"/>
    </row>
    <row r="2" spans="1:7" x14ac:dyDescent="0.25">
      <c r="A2" s="107" t="s">
        <v>83</v>
      </c>
      <c r="B2" s="107"/>
      <c r="C2" s="107"/>
      <c r="D2" s="52"/>
      <c r="E2" s="100" t="s">
        <v>461</v>
      </c>
      <c r="F2" s="100" t="s">
        <v>462</v>
      </c>
      <c r="G2" s="100" t="s">
        <v>463</v>
      </c>
    </row>
    <row r="3" spans="1:7" x14ac:dyDescent="0.25">
      <c r="A3" s="77" t="s">
        <v>122</v>
      </c>
      <c r="B3" s="77">
        <v>10</v>
      </c>
      <c r="C3" s="77"/>
      <c r="D3" s="77"/>
      <c r="E3" s="45">
        <v>3092.9211</v>
      </c>
      <c r="F3" s="45">
        <v>2346.0789</v>
      </c>
      <c r="G3" s="45">
        <v>0</v>
      </c>
    </row>
    <row r="4" spans="1:7" x14ac:dyDescent="0.25">
      <c r="A4" s="77" t="s">
        <v>122</v>
      </c>
      <c r="B4" s="77">
        <v>11</v>
      </c>
      <c r="C4" s="77" t="s">
        <v>446</v>
      </c>
      <c r="D4" s="77"/>
      <c r="E4" s="45">
        <v>276.5342</v>
      </c>
      <c r="F4" s="45">
        <v>290.4658</v>
      </c>
      <c r="G4" s="45">
        <v>0</v>
      </c>
    </row>
    <row r="5" spans="1:7" x14ac:dyDescent="0.25">
      <c r="A5" s="77" t="s">
        <v>122</v>
      </c>
      <c r="B5" s="77">
        <v>11</v>
      </c>
      <c r="C5" s="77" t="s">
        <v>447</v>
      </c>
      <c r="D5" s="77"/>
      <c r="E5" s="45">
        <v>465.90370000000001</v>
      </c>
      <c r="F5" s="45">
        <v>378.09629999999999</v>
      </c>
      <c r="G5" s="45">
        <v>0</v>
      </c>
    </row>
    <row r="6" spans="1:7" x14ac:dyDescent="0.25">
      <c r="A6" s="77" t="s">
        <v>122</v>
      </c>
      <c r="B6" s="77">
        <v>12</v>
      </c>
      <c r="C6" s="77"/>
      <c r="D6" s="77"/>
      <c r="E6" s="45">
        <v>1508.0842</v>
      </c>
      <c r="F6" s="45">
        <v>1113.9158</v>
      </c>
      <c r="G6" s="45">
        <v>0</v>
      </c>
    </row>
    <row r="7" spans="1:7" x14ac:dyDescent="0.25">
      <c r="A7" s="77" t="s">
        <v>122</v>
      </c>
      <c r="B7" s="77">
        <v>13</v>
      </c>
      <c r="C7" s="77"/>
      <c r="D7" s="77"/>
      <c r="E7" s="45">
        <v>2171.3703</v>
      </c>
      <c r="F7" s="45">
        <v>1554.6297</v>
      </c>
      <c r="G7" s="45">
        <v>0</v>
      </c>
    </row>
    <row r="8" spans="1:7" x14ac:dyDescent="0.25">
      <c r="A8" s="77" t="s">
        <v>122</v>
      </c>
      <c r="B8" s="77">
        <v>14</v>
      </c>
      <c r="C8" s="77"/>
      <c r="D8" s="77"/>
      <c r="E8" s="45">
        <v>132.767</v>
      </c>
      <c r="F8" s="45">
        <v>54.232999999999997</v>
      </c>
      <c r="G8" s="45">
        <v>0</v>
      </c>
    </row>
    <row r="9" spans="1:7" x14ac:dyDescent="0.25">
      <c r="A9" s="77" t="s">
        <v>122</v>
      </c>
      <c r="B9" s="77">
        <v>15</v>
      </c>
      <c r="C9" s="77" t="s">
        <v>446</v>
      </c>
      <c r="D9" s="77"/>
      <c r="E9" s="45">
        <v>438.1721</v>
      </c>
      <c r="F9" s="45">
        <v>521.8279</v>
      </c>
      <c r="G9" s="45">
        <v>0</v>
      </c>
    </row>
    <row r="10" spans="1:7" x14ac:dyDescent="0.25">
      <c r="A10" s="77" t="s">
        <v>122</v>
      </c>
      <c r="B10" s="77">
        <v>15</v>
      </c>
      <c r="C10" s="77" t="s">
        <v>447</v>
      </c>
      <c r="D10" s="77"/>
      <c r="E10" s="45">
        <v>46.633600000000001</v>
      </c>
      <c r="F10" s="45">
        <v>32.366399999999999</v>
      </c>
      <c r="G10" s="45">
        <v>0</v>
      </c>
    </row>
    <row r="11" spans="1:7" x14ac:dyDescent="0.25">
      <c r="A11" s="77" t="s">
        <v>122</v>
      </c>
      <c r="B11" s="77">
        <v>16</v>
      </c>
      <c r="C11" s="77"/>
      <c r="D11" s="77"/>
      <c r="E11" s="45">
        <v>140.1737</v>
      </c>
      <c r="F11" s="45">
        <v>86.826300000000003</v>
      </c>
      <c r="G11" s="45">
        <v>0</v>
      </c>
    </row>
    <row r="12" spans="1:7" x14ac:dyDescent="0.25">
      <c r="A12" s="77" t="s">
        <v>122</v>
      </c>
      <c r="B12" s="77">
        <v>17</v>
      </c>
      <c r="C12" s="77"/>
      <c r="D12" s="77"/>
      <c r="E12" s="45">
        <v>329.83199999999999</v>
      </c>
      <c r="F12" s="45">
        <v>197.16800000000001</v>
      </c>
      <c r="G12" s="45">
        <v>0</v>
      </c>
    </row>
    <row r="13" spans="1:7" x14ac:dyDescent="0.25">
      <c r="A13" s="77" t="s">
        <v>122</v>
      </c>
      <c r="B13" s="77">
        <v>18</v>
      </c>
      <c r="C13" s="77"/>
      <c r="D13" s="77"/>
      <c r="E13" s="45">
        <v>661.33979999999997</v>
      </c>
      <c r="F13" s="45">
        <v>400.66019999999997</v>
      </c>
      <c r="G13" s="45">
        <v>0</v>
      </c>
    </row>
    <row r="14" spans="1:7" x14ac:dyDescent="0.25">
      <c r="A14" s="77" t="s">
        <v>122</v>
      </c>
      <c r="B14" s="77">
        <v>18</v>
      </c>
      <c r="C14" s="77" t="s">
        <v>448</v>
      </c>
      <c r="D14" s="77"/>
      <c r="E14" s="45">
        <v>1716.8665000000001</v>
      </c>
      <c r="F14" s="45">
        <v>2191.1334999999999</v>
      </c>
      <c r="G14" s="45">
        <v>0</v>
      </c>
    </row>
    <row r="15" spans="1:7" x14ac:dyDescent="0.25">
      <c r="A15" s="77" t="s">
        <v>122</v>
      </c>
      <c r="B15" s="77">
        <v>18</v>
      </c>
      <c r="C15" s="77" t="s">
        <v>449</v>
      </c>
      <c r="D15" s="77"/>
      <c r="E15" s="45">
        <v>551.8732</v>
      </c>
      <c r="F15" s="45">
        <v>234.1268</v>
      </c>
      <c r="G15" s="45">
        <v>0</v>
      </c>
    </row>
    <row r="16" spans="1:7" x14ac:dyDescent="0.25">
      <c r="A16" s="77" t="s">
        <v>122</v>
      </c>
      <c r="B16" s="77">
        <v>19</v>
      </c>
      <c r="C16" s="77"/>
      <c r="D16" s="77"/>
      <c r="E16" s="45">
        <v>681.13059999999996</v>
      </c>
      <c r="F16" s="45">
        <v>585.86940000000004</v>
      </c>
      <c r="G16" s="45">
        <v>0</v>
      </c>
    </row>
    <row r="17" spans="1:7" x14ac:dyDescent="0.25">
      <c r="A17" s="77" t="s">
        <v>122</v>
      </c>
      <c r="B17" s="77">
        <v>2</v>
      </c>
      <c r="C17" s="77"/>
      <c r="D17" s="77"/>
      <c r="E17" s="45">
        <v>413.02140000000003</v>
      </c>
      <c r="F17" s="45">
        <v>304.97859999999997</v>
      </c>
      <c r="G17" s="45">
        <v>0</v>
      </c>
    </row>
    <row r="18" spans="1:7" x14ac:dyDescent="0.25">
      <c r="A18" s="77" t="s">
        <v>122</v>
      </c>
      <c r="B18" s="77">
        <v>20</v>
      </c>
      <c r="C18" s="77"/>
      <c r="D18" s="77"/>
      <c r="E18" s="45">
        <v>166.3458</v>
      </c>
      <c r="F18" s="45">
        <v>82.654200000000003</v>
      </c>
      <c r="G18" s="45">
        <v>0</v>
      </c>
    </row>
    <row r="19" spans="1:7" x14ac:dyDescent="0.25">
      <c r="A19" s="77" t="s">
        <v>122</v>
      </c>
      <c r="B19" s="77">
        <v>21</v>
      </c>
      <c r="C19" s="77"/>
      <c r="D19" s="77"/>
      <c r="E19" s="45">
        <v>246.39689999999999</v>
      </c>
      <c r="F19" s="45">
        <v>389.60309999999998</v>
      </c>
      <c r="G19" s="45">
        <v>0</v>
      </c>
    </row>
    <row r="20" spans="1:7" x14ac:dyDescent="0.25">
      <c r="A20" s="77" t="s">
        <v>122</v>
      </c>
      <c r="B20" s="77">
        <v>22</v>
      </c>
      <c r="C20" s="77"/>
      <c r="D20" s="77"/>
      <c r="E20" s="45">
        <v>247.8519</v>
      </c>
      <c r="F20" s="45">
        <v>423.1481</v>
      </c>
      <c r="G20" s="45">
        <v>0</v>
      </c>
    </row>
    <row r="21" spans="1:7" x14ac:dyDescent="0.25">
      <c r="A21" s="77" t="s">
        <v>122</v>
      </c>
      <c r="B21" s="77">
        <v>23</v>
      </c>
      <c r="C21" s="77"/>
      <c r="D21" s="77"/>
      <c r="E21" s="45">
        <v>177.9725</v>
      </c>
      <c r="F21" s="45">
        <v>425.02749999999997</v>
      </c>
      <c r="G21" s="45">
        <v>0</v>
      </c>
    </row>
    <row r="22" spans="1:7" x14ac:dyDescent="0.25">
      <c r="A22" s="77" t="s">
        <v>122</v>
      </c>
      <c r="B22" s="77">
        <v>24</v>
      </c>
      <c r="C22" s="77"/>
      <c r="D22" s="77"/>
      <c r="E22" s="45">
        <v>642.45500000000004</v>
      </c>
      <c r="F22" s="45">
        <v>810.54499999999996</v>
      </c>
      <c r="G22" s="45">
        <v>0</v>
      </c>
    </row>
    <row r="23" spans="1:7" x14ac:dyDescent="0.25">
      <c r="A23" s="77" t="s">
        <v>122</v>
      </c>
      <c r="B23" s="77">
        <v>25</v>
      </c>
      <c r="C23" s="77"/>
      <c r="D23" s="77"/>
      <c r="E23" s="45">
        <v>155.99379999999999</v>
      </c>
      <c r="F23" s="45">
        <v>156.00620000000001</v>
      </c>
      <c r="G23" s="45">
        <v>0</v>
      </c>
    </row>
    <row r="24" spans="1:7" x14ac:dyDescent="0.25">
      <c r="A24" s="77" t="s">
        <v>122</v>
      </c>
      <c r="B24" s="77">
        <v>26</v>
      </c>
      <c r="C24" s="77"/>
      <c r="D24" s="77"/>
      <c r="E24" s="45">
        <v>282.98329999999999</v>
      </c>
      <c r="F24" s="45">
        <v>303.01670000000001</v>
      </c>
      <c r="G24" s="45">
        <v>0</v>
      </c>
    </row>
    <row r="25" spans="1:7" x14ac:dyDescent="0.25">
      <c r="A25" s="77" t="s">
        <v>122</v>
      </c>
      <c r="B25" s="77">
        <v>27</v>
      </c>
      <c r="C25" s="77"/>
      <c r="D25" s="77"/>
      <c r="E25" s="45">
        <v>155.54040000000001</v>
      </c>
      <c r="F25" s="45">
        <v>234.45959999999999</v>
      </c>
      <c r="G25" s="45">
        <v>0</v>
      </c>
    </row>
    <row r="26" spans="1:7" x14ac:dyDescent="0.25">
      <c r="A26" s="77" t="s">
        <v>122</v>
      </c>
      <c r="B26" s="77">
        <v>28</v>
      </c>
      <c r="C26" s="77"/>
      <c r="D26" s="77"/>
      <c r="E26" s="45">
        <v>343.00400000000002</v>
      </c>
      <c r="F26" s="45">
        <v>985.99599999999998</v>
      </c>
      <c r="G26" s="45">
        <v>0</v>
      </c>
    </row>
    <row r="27" spans="1:7" x14ac:dyDescent="0.25">
      <c r="A27" s="77" t="s">
        <v>122</v>
      </c>
      <c r="B27" s="77">
        <v>29</v>
      </c>
      <c r="C27" s="77"/>
      <c r="D27" s="77"/>
      <c r="E27" s="45">
        <v>458.92149999999998</v>
      </c>
      <c r="F27" s="45">
        <v>343.07850000000002</v>
      </c>
      <c r="G27" s="45">
        <v>0</v>
      </c>
    </row>
    <row r="28" spans="1:7" x14ac:dyDescent="0.25">
      <c r="A28" s="77" t="s">
        <v>122</v>
      </c>
      <c r="B28" s="77">
        <v>30</v>
      </c>
      <c r="C28" s="77"/>
      <c r="D28" s="77"/>
      <c r="E28" s="45">
        <v>431.67559999999997</v>
      </c>
      <c r="F28" s="45">
        <v>334.32440000000003</v>
      </c>
      <c r="G28" s="45">
        <v>0</v>
      </c>
    </row>
    <row r="29" spans="1:7" x14ac:dyDescent="0.25">
      <c r="A29" s="77" t="s">
        <v>122</v>
      </c>
      <c r="B29" s="77">
        <v>31</v>
      </c>
      <c r="C29" s="77"/>
      <c r="D29" s="77"/>
      <c r="E29" s="45">
        <v>522.6318</v>
      </c>
      <c r="F29" s="45">
        <v>424.3682</v>
      </c>
      <c r="G29" s="45">
        <v>0</v>
      </c>
    </row>
    <row r="30" spans="1:7" x14ac:dyDescent="0.25">
      <c r="A30" s="77" t="s">
        <v>122</v>
      </c>
      <c r="B30" s="77">
        <v>32</v>
      </c>
      <c r="C30" s="77"/>
      <c r="D30" s="77"/>
      <c r="E30" s="45">
        <v>412.00909999999999</v>
      </c>
      <c r="F30" s="45">
        <v>447.99090000000001</v>
      </c>
      <c r="G30" s="45">
        <v>0</v>
      </c>
    </row>
    <row r="31" spans="1:7" x14ac:dyDescent="0.25">
      <c r="A31" s="77" t="s">
        <v>122</v>
      </c>
      <c r="B31" s="77">
        <v>33</v>
      </c>
      <c r="C31" s="77"/>
      <c r="D31" s="77"/>
      <c r="E31" s="45">
        <v>74.966399999999993</v>
      </c>
      <c r="F31" s="45">
        <v>37.0336</v>
      </c>
      <c r="G31" s="45">
        <v>0</v>
      </c>
    </row>
    <row r="32" spans="1:7" x14ac:dyDescent="0.25">
      <c r="A32" s="77" t="s">
        <v>122</v>
      </c>
      <c r="B32" s="77">
        <v>34</v>
      </c>
      <c r="C32" s="77" t="s">
        <v>446</v>
      </c>
      <c r="D32" s="77"/>
      <c r="E32" s="45">
        <v>973.6268</v>
      </c>
      <c r="F32" s="45">
        <v>616.3732</v>
      </c>
      <c r="G32" s="45">
        <v>0</v>
      </c>
    </row>
    <row r="33" spans="1:7" x14ac:dyDescent="0.25">
      <c r="A33" s="77" t="s">
        <v>122</v>
      </c>
      <c r="B33" s="77">
        <v>34</v>
      </c>
      <c r="C33" s="77" t="s">
        <v>447</v>
      </c>
      <c r="D33" s="77"/>
      <c r="E33" s="45">
        <v>60.0944</v>
      </c>
      <c r="F33" s="45">
        <v>39.9056</v>
      </c>
      <c r="G33" s="45">
        <v>0</v>
      </c>
    </row>
    <row r="34" spans="1:7" x14ac:dyDescent="0.25">
      <c r="A34" s="77" t="s">
        <v>122</v>
      </c>
      <c r="B34" s="77">
        <v>36</v>
      </c>
      <c r="C34" s="77"/>
      <c r="D34" s="77"/>
      <c r="E34" s="45">
        <v>83.097700000000003</v>
      </c>
      <c r="F34" s="45">
        <v>57.902299999999997</v>
      </c>
      <c r="G34" s="45">
        <v>0</v>
      </c>
    </row>
    <row r="35" spans="1:7" x14ac:dyDescent="0.25">
      <c r="A35" s="77" t="s">
        <v>122</v>
      </c>
      <c r="B35" s="77">
        <v>38</v>
      </c>
      <c r="C35" s="77"/>
      <c r="D35" s="77"/>
      <c r="E35" s="45">
        <v>391.61279999999999</v>
      </c>
      <c r="F35" s="45">
        <v>558.38720000000001</v>
      </c>
      <c r="G35" s="45">
        <v>0</v>
      </c>
    </row>
    <row r="36" spans="1:7" x14ac:dyDescent="0.25">
      <c r="A36" s="77" t="s">
        <v>122</v>
      </c>
      <c r="B36" s="77">
        <v>39</v>
      </c>
      <c r="C36" s="77"/>
      <c r="D36" s="77"/>
      <c r="E36" s="45">
        <v>470.84969999999998</v>
      </c>
      <c r="F36" s="45">
        <v>425.15030000000002</v>
      </c>
      <c r="G36" s="45">
        <v>0</v>
      </c>
    </row>
    <row r="37" spans="1:7" x14ac:dyDescent="0.25">
      <c r="A37" s="77" t="s">
        <v>122</v>
      </c>
      <c r="B37" s="77">
        <v>40</v>
      </c>
      <c r="C37" s="77"/>
      <c r="D37" s="77"/>
      <c r="E37" s="45">
        <v>672.65120000000002</v>
      </c>
      <c r="F37" s="45">
        <v>534.34879999999998</v>
      </c>
      <c r="G37" s="45">
        <v>0</v>
      </c>
    </row>
    <row r="38" spans="1:7" x14ac:dyDescent="0.25">
      <c r="A38" s="77" t="s">
        <v>122</v>
      </c>
      <c r="B38" s="77">
        <v>41</v>
      </c>
      <c r="C38" s="77"/>
      <c r="D38" s="77"/>
      <c r="E38" s="45">
        <v>290.85750000000002</v>
      </c>
      <c r="F38" s="45">
        <v>174.14250000000001</v>
      </c>
      <c r="G38" s="45">
        <v>0</v>
      </c>
    </row>
    <row r="39" spans="1:7" x14ac:dyDescent="0.25">
      <c r="A39" s="77" t="s">
        <v>122</v>
      </c>
      <c r="B39" s="77">
        <v>42</v>
      </c>
      <c r="C39" s="77" t="s">
        <v>446</v>
      </c>
      <c r="D39" s="77"/>
      <c r="E39" s="45">
        <v>446.72989999999999</v>
      </c>
      <c r="F39" s="45">
        <v>233.27010000000001</v>
      </c>
      <c r="G39" s="45">
        <v>0</v>
      </c>
    </row>
    <row r="40" spans="1:7" x14ac:dyDescent="0.25">
      <c r="A40" s="77" t="s">
        <v>122</v>
      </c>
      <c r="B40" s="77">
        <v>42</v>
      </c>
      <c r="C40" s="77" t="s">
        <v>447</v>
      </c>
      <c r="D40" s="77"/>
      <c r="E40" s="45">
        <v>318.90159999999997</v>
      </c>
      <c r="F40" s="45">
        <v>257.09840000000003</v>
      </c>
      <c r="G40" s="45">
        <v>0</v>
      </c>
    </row>
    <row r="41" spans="1:7" x14ac:dyDescent="0.25">
      <c r="A41" s="77" t="s">
        <v>122</v>
      </c>
      <c r="B41" s="77">
        <v>43</v>
      </c>
      <c r="C41" s="77" t="s">
        <v>446</v>
      </c>
      <c r="D41" s="77"/>
      <c r="E41" s="45">
        <v>14.56</v>
      </c>
      <c r="F41" s="45">
        <v>11.44</v>
      </c>
      <c r="G41" s="45">
        <v>0</v>
      </c>
    </row>
    <row r="42" spans="1:7" x14ac:dyDescent="0.25">
      <c r="A42" s="77" t="s">
        <v>122</v>
      </c>
      <c r="B42" s="77">
        <v>43</v>
      </c>
      <c r="C42" s="77" t="s">
        <v>447</v>
      </c>
      <c r="D42" s="77"/>
      <c r="E42" s="45">
        <v>29.32</v>
      </c>
      <c r="F42" s="45">
        <v>14.68</v>
      </c>
      <c r="G42" s="45">
        <v>0</v>
      </c>
    </row>
    <row r="43" spans="1:7" x14ac:dyDescent="0.25">
      <c r="A43" s="77" t="s">
        <v>122</v>
      </c>
      <c r="B43" s="77">
        <v>44</v>
      </c>
      <c r="C43" s="77"/>
      <c r="D43" s="77"/>
      <c r="E43" s="45">
        <v>49.811199999999999</v>
      </c>
      <c r="F43" s="45">
        <v>20.188800000000001</v>
      </c>
      <c r="G43" s="45">
        <v>0</v>
      </c>
    </row>
    <row r="44" spans="1:7" x14ac:dyDescent="0.25">
      <c r="A44" s="77" t="s">
        <v>122</v>
      </c>
      <c r="B44" s="77">
        <v>45</v>
      </c>
      <c r="C44" s="77"/>
      <c r="D44" s="77"/>
      <c r="E44" s="45">
        <v>99.715199999999996</v>
      </c>
      <c r="F44" s="45">
        <v>57.284799999999997</v>
      </c>
      <c r="G44" s="45">
        <v>0</v>
      </c>
    </row>
    <row r="45" spans="1:7" x14ac:dyDescent="0.25">
      <c r="A45" s="77" t="s">
        <v>122</v>
      </c>
      <c r="B45" s="77">
        <v>46</v>
      </c>
      <c r="C45" s="77"/>
      <c r="D45" s="77"/>
      <c r="E45" s="45">
        <v>204.20099999999999</v>
      </c>
      <c r="F45" s="45">
        <v>138.79900000000001</v>
      </c>
      <c r="G45" s="45">
        <v>0</v>
      </c>
    </row>
    <row r="46" spans="1:7" x14ac:dyDescent="0.25">
      <c r="A46" s="77" t="s">
        <v>122</v>
      </c>
      <c r="B46" s="77">
        <v>47</v>
      </c>
      <c r="C46" s="77"/>
      <c r="D46" s="77"/>
      <c r="E46" s="45">
        <v>35.470399999999998</v>
      </c>
      <c r="F46" s="45">
        <v>18.529599999999999</v>
      </c>
      <c r="G46" s="45">
        <v>0</v>
      </c>
    </row>
    <row r="47" spans="1:7" x14ac:dyDescent="0.25">
      <c r="A47" s="77" t="s">
        <v>122</v>
      </c>
      <c r="B47" s="77">
        <v>48</v>
      </c>
      <c r="C47" s="77"/>
      <c r="D47" s="77"/>
      <c r="E47" s="45">
        <v>244.27680000000001</v>
      </c>
      <c r="F47" s="45">
        <v>104.72320000000001</v>
      </c>
      <c r="G47" s="45">
        <v>0</v>
      </c>
    </row>
    <row r="48" spans="1:7" x14ac:dyDescent="0.25">
      <c r="A48" s="77" t="s">
        <v>122</v>
      </c>
      <c r="B48" s="77">
        <v>49</v>
      </c>
      <c r="C48" s="77"/>
      <c r="D48" s="77"/>
      <c r="E48" s="45">
        <v>184.59569999999999</v>
      </c>
      <c r="F48" s="45">
        <v>82.404300000000006</v>
      </c>
      <c r="G48" s="45">
        <v>0</v>
      </c>
    </row>
    <row r="49" spans="1:7" x14ac:dyDescent="0.25">
      <c r="A49" s="77" t="s">
        <v>122</v>
      </c>
      <c r="B49" s="77">
        <v>5</v>
      </c>
      <c r="C49" s="77"/>
      <c r="D49" s="77"/>
      <c r="E49" s="45">
        <v>112.7298</v>
      </c>
      <c r="F49" s="45">
        <v>88.270200000000003</v>
      </c>
      <c r="G49" s="45">
        <v>0</v>
      </c>
    </row>
    <row r="50" spans="1:7" x14ac:dyDescent="0.25">
      <c r="A50" s="77" t="s">
        <v>122</v>
      </c>
      <c r="B50" s="77">
        <v>50</v>
      </c>
      <c r="C50" s="77"/>
      <c r="D50" s="77"/>
      <c r="E50" s="45">
        <v>86.769599999999997</v>
      </c>
      <c r="F50" s="45">
        <v>44.230400000000003</v>
      </c>
      <c r="G50" s="45">
        <v>0</v>
      </c>
    </row>
    <row r="51" spans="1:7" x14ac:dyDescent="0.25">
      <c r="A51" s="77" t="s">
        <v>122</v>
      </c>
      <c r="B51" s="77">
        <v>51</v>
      </c>
      <c r="C51" s="77"/>
      <c r="D51" s="77"/>
      <c r="E51" s="45">
        <v>586.48180000000002</v>
      </c>
      <c r="F51" s="45">
        <v>421.51819999999998</v>
      </c>
      <c r="G51" s="45">
        <v>0</v>
      </c>
    </row>
    <row r="52" spans="1:7" x14ac:dyDescent="0.25">
      <c r="A52" s="77" t="s">
        <v>122</v>
      </c>
      <c r="B52" s="77">
        <v>53</v>
      </c>
      <c r="C52" s="77"/>
      <c r="D52" s="77"/>
      <c r="E52" s="45">
        <v>42.075899999999997</v>
      </c>
      <c r="F52" s="45">
        <v>30.924099999999999</v>
      </c>
      <c r="G52" s="45">
        <v>0</v>
      </c>
    </row>
    <row r="53" spans="1:7" x14ac:dyDescent="0.25">
      <c r="A53" s="77" t="s">
        <v>122</v>
      </c>
      <c r="B53" s="77">
        <v>54</v>
      </c>
      <c r="C53" s="77"/>
      <c r="D53" s="77"/>
      <c r="E53" s="45">
        <v>68.744100000000003</v>
      </c>
      <c r="F53" s="45">
        <v>36.255899999999997</v>
      </c>
      <c r="G53" s="45">
        <v>0</v>
      </c>
    </row>
    <row r="54" spans="1:7" x14ac:dyDescent="0.25">
      <c r="A54" s="77" t="s">
        <v>122</v>
      </c>
      <c r="B54" s="77">
        <v>55</v>
      </c>
      <c r="C54" s="77"/>
      <c r="D54" s="77"/>
      <c r="E54" s="45">
        <v>94.569500000000005</v>
      </c>
      <c r="F54" s="45">
        <v>87.430499999999995</v>
      </c>
      <c r="G54" s="45">
        <v>0</v>
      </c>
    </row>
    <row r="55" spans="1:7" x14ac:dyDescent="0.25">
      <c r="A55" s="77" t="s">
        <v>122</v>
      </c>
      <c r="B55" s="77">
        <v>56</v>
      </c>
      <c r="C55" s="77"/>
      <c r="D55" s="77"/>
      <c r="E55" s="45">
        <v>1182.2360000000001</v>
      </c>
      <c r="F55" s="45">
        <v>911.76400000000001</v>
      </c>
      <c r="G55" s="45">
        <v>0</v>
      </c>
    </row>
    <row r="56" spans="1:7" x14ac:dyDescent="0.25">
      <c r="A56" s="77" t="s">
        <v>122</v>
      </c>
      <c r="B56" s="77">
        <v>57</v>
      </c>
      <c r="C56" s="77"/>
      <c r="D56" s="77"/>
      <c r="E56" s="45">
        <v>184.2688</v>
      </c>
      <c r="F56" s="45">
        <v>139.7312</v>
      </c>
      <c r="G56" s="45">
        <v>0</v>
      </c>
    </row>
    <row r="57" spans="1:7" x14ac:dyDescent="0.25">
      <c r="A57" s="77" t="s">
        <v>122</v>
      </c>
      <c r="B57" s="77">
        <v>58</v>
      </c>
      <c r="C57" s="77"/>
      <c r="D57" s="77"/>
      <c r="E57" s="45">
        <v>526.23069999999996</v>
      </c>
      <c r="F57" s="45">
        <v>470.76929999999999</v>
      </c>
      <c r="G57" s="45">
        <v>0</v>
      </c>
    </row>
    <row r="58" spans="1:7" x14ac:dyDescent="0.25">
      <c r="A58" s="77" t="s">
        <v>122</v>
      </c>
      <c r="B58" s="77">
        <v>6</v>
      </c>
      <c r="C58" s="77"/>
      <c r="D58" s="77"/>
      <c r="E58" s="45">
        <v>359.80070000000001</v>
      </c>
      <c r="F58" s="45">
        <v>321.19929999999999</v>
      </c>
      <c r="G58" s="45">
        <v>0</v>
      </c>
    </row>
    <row r="59" spans="1:7" x14ac:dyDescent="0.25">
      <c r="A59" s="77" t="s">
        <v>122</v>
      </c>
      <c r="B59" s="77">
        <v>61</v>
      </c>
      <c r="C59" s="77"/>
      <c r="D59" s="77"/>
      <c r="E59" s="45">
        <v>5.04</v>
      </c>
      <c r="F59" s="45">
        <v>3.96</v>
      </c>
      <c r="G59" s="45">
        <v>0</v>
      </c>
    </row>
    <row r="60" spans="1:7" x14ac:dyDescent="0.25">
      <c r="A60" s="77" t="s">
        <v>122</v>
      </c>
      <c r="B60" s="77">
        <v>62</v>
      </c>
      <c r="C60" s="77"/>
      <c r="D60" s="77"/>
      <c r="E60" s="45">
        <v>135.05279999999999</v>
      </c>
      <c r="F60" s="45">
        <v>99.947199999999995</v>
      </c>
      <c r="G60" s="45">
        <v>0</v>
      </c>
    </row>
    <row r="61" spans="1:7" x14ac:dyDescent="0.25">
      <c r="A61" s="77" t="s">
        <v>122</v>
      </c>
      <c r="B61" s="77">
        <v>7</v>
      </c>
      <c r="C61" s="77"/>
      <c r="D61" s="77"/>
      <c r="E61" s="45">
        <v>424.63290000000001</v>
      </c>
      <c r="F61" s="45">
        <v>316.36709999999999</v>
      </c>
      <c r="G61" s="45">
        <v>0</v>
      </c>
    </row>
    <row r="62" spans="1:7" x14ac:dyDescent="0.25">
      <c r="A62" s="77" t="s">
        <v>122</v>
      </c>
      <c r="B62" s="77">
        <v>7</v>
      </c>
      <c r="C62" s="77" t="s">
        <v>287</v>
      </c>
      <c r="D62" s="77"/>
      <c r="E62" s="45">
        <v>408.40679999999998</v>
      </c>
      <c r="F62" s="45">
        <v>250.5932</v>
      </c>
      <c r="G62" s="45">
        <v>0</v>
      </c>
    </row>
    <row r="63" spans="1:7" x14ac:dyDescent="0.25">
      <c r="A63" s="77" t="s">
        <v>122</v>
      </c>
      <c r="B63" s="77">
        <v>7</v>
      </c>
      <c r="C63" s="77" t="s">
        <v>443</v>
      </c>
      <c r="D63" s="77"/>
      <c r="E63" s="45">
        <v>2490.1976</v>
      </c>
      <c r="F63" s="45">
        <v>1572.8024</v>
      </c>
      <c r="G63" s="45">
        <v>0</v>
      </c>
    </row>
    <row r="64" spans="1:7" x14ac:dyDescent="0.25">
      <c r="A64" s="77" t="s">
        <v>122</v>
      </c>
      <c r="B64" s="77">
        <v>7</v>
      </c>
      <c r="C64" s="77" t="s">
        <v>444</v>
      </c>
      <c r="D64" s="77"/>
      <c r="E64" s="45">
        <v>543.20519999999999</v>
      </c>
      <c r="F64" s="45">
        <v>303.79480000000001</v>
      </c>
      <c r="G64" s="45">
        <v>0</v>
      </c>
    </row>
    <row r="65" spans="1:7" x14ac:dyDescent="0.25">
      <c r="A65" s="77" t="s">
        <v>122</v>
      </c>
      <c r="B65" s="77">
        <v>7</v>
      </c>
      <c r="C65" s="77" t="s">
        <v>445</v>
      </c>
      <c r="D65" s="77"/>
      <c r="E65" s="45">
        <v>1255.0019</v>
      </c>
      <c r="F65" s="45">
        <v>1241.9981</v>
      </c>
      <c r="G65" s="45">
        <v>0</v>
      </c>
    </row>
    <row r="66" spans="1:7" x14ac:dyDescent="0.25">
      <c r="A66" s="77" t="s">
        <v>122</v>
      </c>
      <c r="B66" s="77">
        <v>8</v>
      </c>
      <c r="C66" s="77"/>
      <c r="D66" s="77"/>
      <c r="E66" s="45">
        <v>392.66980000000001</v>
      </c>
      <c r="F66" s="45">
        <v>354.33019999999999</v>
      </c>
      <c r="G66" s="45">
        <v>0</v>
      </c>
    </row>
    <row r="67" spans="1:7" x14ac:dyDescent="0.25">
      <c r="A67" s="77" t="s">
        <v>122</v>
      </c>
      <c r="B67" s="77">
        <v>9</v>
      </c>
      <c r="C67" s="77"/>
      <c r="D67" s="77"/>
      <c r="E67" s="45">
        <v>120.93089999999999</v>
      </c>
      <c r="F67" s="45">
        <v>82.069100000000006</v>
      </c>
      <c r="G67" s="45">
        <v>0</v>
      </c>
    </row>
    <row r="68" spans="1:7" x14ac:dyDescent="0.25">
      <c r="A68" s="77" t="s">
        <v>204</v>
      </c>
      <c r="B68" s="77">
        <v>1</v>
      </c>
      <c r="C68" s="77"/>
      <c r="D68" s="77"/>
      <c r="E68" s="45">
        <v>174.3056</v>
      </c>
      <c r="F68" s="45">
        <v>106.6944</v>
      </c>
      <c r="G68" s="45">
        <v>0</v>
      </c>
    </row>
    <row r="69" spans="1:7" x14ac:dyDescent="0.25">
      <c r="A69" s="77" t="s">
        <v>204</v>
      </c>
      <c r="B69" s="77">
        <v>2</v>
      </c>
      <c r="C69" s="77" t="s">
        <v>446</v>
      </c>
      <c r="D69" s="77"/>
      <c r="E69" s="45">
        <v>40.32</v>
      </c>
      <c r="F69" s="45">
        <v>31.68</v>
      </c>
      <c r="G69" s="45">
        <v>0</v>
      </c>
    </row>
    <row r="70" spans="1:7" x14ac:dyDescent="0.25">
      <c r="A70" s="77" t="s">
        <v>204</v>
      </c>
      <c r="B70" s="77">
        <v>14</v>
      </c>
      <c r="C70" s="77"/>
      <c r="D70" s="77"/>
      <c r="E70" s="45">
        <v>313.69850000000002</v>
      </c>
      <c r="F70" s="45">
        <v>190.3015</v>
      </c>
      <c r="G70" s="45">
        <v>0</v>
      </c>
    </row>
    <row r="71" spans="1:7" x14ac:dyDescent="0.25">
      <c r="A71" s="77" t="s">
        <v>204</v>
      </c>
      <c r="B71" s="77">
        <v>15</v>
      </c>
      <c r="C71" s="77"/>
      <c r="D71" s="77"/>
      <c r="E71" s="45">
        <v>226.78129999999999</v>
      </c>
      <c r="F71" s="45">
        <v>160.21870000000001</v>
      </c>
      <c r="G71" s="45">
        <v>0</v>
      </c>
    </row>
    <row r="72" spans="1:7" x14ac:dyDescent="0.25">
      <c r="A72" s="77" t="s">
        <v>204</v>
      </c>
      <c r="B72" s="77">
        <v>16</v>
      </c>
      <c r="C72" s="77"/>
      <c r="D72" s="77"/>
      <c r="E72" s="45">
        <v>80.659400000000005</v>
      </c>
      <c r="F72" s="45">
        <v>64.340599999999995</v>
      </c>
      <c r="G72" s="45">
        <v>0</v>
      </c>
    </row>
    <row r="73" spans="1:7" x14ac:dyDescent="0.25">
      <c r="A73" s="77" t="s">
        <v>204</v>
      </c>
      <c r="B73" s="77">
        <v>17</v>
      </c>
      <c r="C73" s="77" t="s">
        <v>446</v>
      </c>
      <c r="D73" s="77"/>
      <c r="E73" s="45">
        <v>80.449700000000007</v>
      </c>
      <c r="F73" s="45">
        <v>94.550299999999993</v>
      </c>
      <c r="G73" s="45">
        <v>0</v>
      </c>
    </row>
    <row r="74" spans="1:7" x14ac:dyDescent="0.25">
      <c r="A74" s="77" t="s">
        <v>204</v>
      </c>
      <c r="B74" s="77">
        <v>17</v>
      </c>
      <c r="C74" s="77" t="s">
        <v>447</v>
      </c>
      <c r="D74" s="77"/>
      <c r="E74" s="45">
        <v>251.26480000000001</v>
      </c>
      <c r="F74" s="45">
        <v>189.73519999999999</v>
      </c>
      <c r="G74" s="45">
        <v>0</v>
      </c>
    </row>
    <row r="75" spans="1:7" x14ac:dyDescent="0.25">
      <c r="A75" s="77" t="s">
        <v>204</v>
      </c>
      <c r="B75" s="77">
        <v>18</v>
      </c>
      <c r="C75" s="77"/>
      <c r="D75" s="77"/>
      <c r="E75" s="45">
        <v>149.06800000000001</v>
      </c>
      <c r="F75" s="45">
        <v>103.932</v>
      </c>
      <c r="G75" s="45">
        <v>0</v>
      </c>
    </row>
    <row r="76" spans="1:7" x14ac:dyDescent="0.25">
      <c r="A76" s="77" t="s">
        <v>204</v>
      </c>
      <c r="B76" s="77">
        <v>19</v>
      </c>
      <c r="C76" s="77"/>
      <c r="D76" s="77"/>
      <c r="E76" s="45">
        <v>747.67309999999998</v>
      </c>
      <c r="F76" s="45">
        <v>531.32690000000002</v>
      </c>
      <c r="G76" s="45">
        <v>0</v>
      </c>
    </row>
    <row r="77" spans="1:7" x14ac:dyDescent="0.25">
      <c r="A77" s="77" t="s">
        <v>204</v>
      </c>
      <c r="B77" s="77">
        <v>20</v>
      </c>
      <c r="C77" s="77"/>
      <c r="D77" s="77"/>
      <c r="E77" s="45">
        <v>128.9881</v>
      </c>
      <c r="F77" s="45">
        <v>36.011899999999997</v>
      </c>
      <c r="G77" s="45">
        <v>0</v>
      </c>
    </row>
    <row r="78" spans="1:7" x14ac:dyDescent="0.25">
      <c r="A78" s="77" t="s">
        <v>204</v>
      </c>
      <c r="B78" s="77">
        <v>21</v>
      </c>
      <c r="C78" s="77"/>
      <c r="D78" s="77"/>
      <c r="E78" s="45">
        <v>423.91750000000002</v>
      </c>
      <c r="F78" s="45">
        <v>245.08250000000001</v>
      </c>
      <c r="G78" s="45">
        <v>0</v>
      </c>
    </row>
    <row r="79" spans="1:7" x14ac:dyDescent="0.25">
      <c r="A79" s="77" t="s">
        <v>204</v>
      </c>
      <c r="B79" s="77">
        <v>22</v>
      </c>
      <c r="C79" s="77"/>
      <c r="D79" s="77"/>
      <c r="E79" s="45">
        <v>24.64</v>
      </c>
      <c r="F79" s="45">
        <v>19.36</v>
      </c>
      <c r="G79" s="45">
        <v>0</v>
      </c>
    </row>
    <row r="80" spans="1:7" x14ac:dyDescent="0.25">
      <c r="A80" s="77" t="s">
        <v>204</v>
      </c>
      <c r="B80" s="77">
        <v>23</v>
      </c>
      <c r="C80" s="77"/>
      <c r="D80" s="77"/>
      <c r="E80" s="45">
        <v>163.63460000000001</v>
      </c>
      <c r="F80" s="45">
        <v>147.36539999999999</v>
      </c>
      <c r="G80" s="45">
        <v>0</v>
      </c>
    </row>
    <row r="81" spans="1:7" x14ac:dyDescent="0.25">
      <c r="A81" s="77" t="s">
        <v>204</v>
      </c>
      <c r="B81" s="77">
        <v>24</v>
      </c>
      <c r="C81" s="77"/>
      <c r="D81" s="77"/>
      <c r="E81" s="45">
        <v>43.12</v>
      </c>
      <c r="F81" s="45">
        <v>33.880000000000003</v>
      </c>
      <c r="G81" s="45">
        <v>0</v>
      </c>
    </row>
    <row r="82" spans="1:7" x14ac:dyDescent="0.25">
      <c r="A82" s="77" t="s">
        <v>204</v>
      </c>
      <c r="B82" s="77">
        <v>25</v>
      </c>
      <c r="C82" s="77" t="s">
        <v>450</v>
      </c>
      <c r="D82" s="77"/>
      <c r="E82" s="45">
        <v>70.3</v>
      </c>
      <c r="F82" s="45">
        <v>39.700000000000003</v>
      </c>
      <c r="G82" s="45">
        <v>0</v>
      </c>
    </row>
    <row r="83" spans="1:7" x14ac:dyDescent="0.25">
      <c r="A83" s="77" t="s">
        <v>204</v>
      </c>
      <c r="B83" s="77">
        <v>2</v>
      </c>
      <c r="C83" s="77" t="s">
        <v>447</v>
      </c>
      <c r="D83" s="77"/>
      <c r="E83" s="45">
        <v>223.38409999999999</v>
      </c>
      <c r="F83" s="45">
        <v>173.61590000000001</v>
      </c>
      <c r="G83" s="45">
        <v>0</v>
      </c>
    </row>
    <row r="84" spans="1:7" x14ac:dyDescent="0.25">
      <c r="A84" s="77" t="s">
        <v>204</v>
      </c>
      <c r="B84" s="77">
        <v>3</v>
      </c>
      <c r="C84" s="77"/>
      <c r="D84" s="77"/>
      <c r="E84" s="45">
        <v>117.59</v>
      </c>
      <c r="F84" s="45">
        <v>78.41</v>
      </c>
      <c r="G84" s="45">
        <v>0</v>
      </c>
    </row>
    <row r="85" spans="1:7" x14ac:dyDescent="0.25">
      <c r="A85" s="77" t="s">
        <v>204</v>
      </c>
      <c r="B85" s="77">
        <v>4</v>
      </c>
      <c r="C85" s="77"/>
      <c r="D85" s="77"/>
      <c r="E85" s="45">
        <v>221.30690000000001</v>
      </c>
      <c r="F85" s="45">
        <v>143.69309999999999</v>
      </c>
      <c r="G85" s="45">
        <v>0</v>
      </c>
    </row>
    <row r="86" spans="1:7" x14ac:dyDescent="0.25">
      <c r="A86" s="77" t="s">
        <v>204</v>
      </c>
      <c r="B86" s="77">
        <v>26</v>
      </c>
      <c r="C86" s="77"/>
      <c r="D86" s="77"/>
      <c r="E86" s="45">
        <v>187.89590000000001</v>
      </c>
      <c r="F86" s="45">
        <v>181.10409999999999</v>
      </c>
      <c r="G86" s="45">
        <v>0</v>
      </c>
    </row>
    <row r="87" spans="1:7" x14ac:dyDescent="0.25">
      <c r="A87" s="77" t="s">
        <v>204</v>
      </c>
      <c r="B87" s="77">
        <v>5</v>
      </c>
      <c r="C87" s="77"/>
      <c r="D87" s="77"/>
      <c r="E87" s="45">
        <v>554.1481</v>
      </c>
      <c r="F87" s="45">
        <v>661.8519</v>
      </c>
      <c r="G87" s="45">
        <v>0</v>
      </c>
    </row>
    <row r="88" spans="1:7" x14ac:dyDescent="0.25">
      <c r="A88" s="77" t="s">
        <v>204</v>
      </c>
      <c r="B88" s="77">
        <v>27</v>
      </c>
      <c r="C88" s="77"/>
      <c r="D88" s="77"/>
      <c r="E88" s="45">
        <v>179.5249</v>
      </c>
      <c r="F88" s="45">
        <v>144.4751</v>
      </c>
      <c r="G88" s="45">
        <v>0</v>
      </c>
    </row>
    <row r="89" spans="1:7" x14ac:dyDescent="0.25">
      <c r="A89" s="77" t="s">
        <v>204</v>
      </c>
      <c r="B89" s="77">
        <v>28</v>
      </c>
      <c r="C89" s="77"/>
      <c r="D89" s="77"/>
      <c r="E89" s="45">
        <v>200.25399999999999</v>
      </c>
      <c r="F89" s="45">
        <v>111.746</v>
      </c>
      <c r="G89" s="45">
        <v>0</v>
      </c>
    </row>
    <row r="90" spans="1:7" x14ac:dyDescent="0.25">
      <c r="A90" s="77" t="s">
        <v>204</v>
      </c>
      <c r="B90" s="77">
        <v>29</v>
      </c>
      <c r="C90" s="77"/>
      <c r="D90" s="77"/>
      <c r="E90" s="45">
        <v>81.302400000000006</v>
      </c>
      <c r="F90" s="45">
        <v>62.697600000000001</v>
      </c>
      <c r="G90" s="45">
        <v>0</v>
      </c>
    </row>
    <row r="91" spans="1:7" x14ac:dyDescent="0.25">
      <c r="A91" s="77" t="s">
        <v>204</v>
      </c>
      <c r="B91" s="77">
        <v>30</v>
      </c>
      <c r="C91" s="77"/>
      <c r="D91" s="77"/>
      <c r="E91" s="45">
        <v>193.88460000000001</v>
      </c>
      <c r="F91" s="45">
        <v>141.11539999999999</v>
      </c>
      <c r="G91" s="45">
        <v>0</v>
      </c>
    </row>
    <row r="92" spans="1:7" x14ac:dyDescent="0.25">
      <c r="A92" s="77" t="s">
        <v>204</v>
      </c>
      <c r="B92" s="77">
        <v>31</v>
      </c>
      <c r="C92" s="77"/>
      <c r="D92" s="77"/>
      <c r="E92" s="45">
        <v>190.18440000000001</v>
      </c>
      <c r="F92" s="45">
        <v>143.81559999999999</v>
      </c>
      <c r="G92" s="45">
        <v>0</v>
      </c>
    </row>
    <row r="93" spans="1:7" x14ac:dyDescent="0.25">
      <c r="A93" s="77" t="s">
        <v>204</v>
      </c>
      <c r="B93" s="77">
        <v>32</v>
      </c>
      <c r="C93" s="77"/>
      <c r="D93" s="77"/>
      <c r="E93" s="45">
        <v>94.005200000000002</v>
      </c>
      <c r="F93" s="45">
        <v>65.994799999999998</v>
      </c>
      <c r="G93" s="45">
        <v>0</v>
      </c>
    </row>
    <row r="94" spans="1:7" x14ac:dyDescent="0.25">
      <c r="A94" s="77" t="s">
        <v>204</v>
      </c>
      <c r="B94" s="77">
        <v>33</v>
      </c>
      <c r="C94" s="77"/>
      <c r="D94" s="77"/>
      <c r="E94" s="45">
        <v>242.1832</v>
      </c>
      <c r="F94" s="45">
        <v>209.8168</v>
      </c>
      <c r="G94" s="45">
        <v>0</v>
      </c>
    </row>
    <row r="95" spans="1:7" x14ac:dyDescent="0.25">
      <c r="A95" s="77" t="s">
        <v>204</v>
      </c>
      <c r="B95" s="77">
        <v>34</v>
      </c>
      <c r="C95" s="77"/>
      <c r="D95" s="77"/>
      <c r="E95" s="45">
        <v>289.34500000000003</v>
      </c>
      <c r="F95" s="45">
        <v>202.655</v>
      </c>
      <c r="G95" s="45">
        <v>0</v>
      </c>
    </row>
    <row r="96" spans="1:7" x14ac:dyDescent="0.25">
      <c r="A96" s="77" t="s">
        <v>204</v>
      </c>
      <c r="B96" s="77">
        <v>6</v>
      </c>
      <c r="C96" s="77"/>
      <c r="D96" s="77"/>
      <c r="E96" s="45">
        <v>405.23880000000003</v>
      </c>
      <c r="F96" s="45">
        <v>299.76119999999997</v>
      </c>
      <c r="G96" s="45">
        <v>0</v>
      </c>
    </row>
    <row r="97" spans="1:7" x14ac:dyDescent="0.25">
      <c r="A97" s="77" t="s">
        <v>204</v>
      </c>
      <c r="B97" s="77">
        <v>7</v>
      </c>
      <c r="C97" s="77"/>
      <c r="D97" s="77"/>
      <c r="E97" s="45">
        <v>498.07850000000002</v>
      </c>
      <c r="F97" s="45">
        <v>456.92149999999998</v>
      </c>
      <c r="G97" s="45">
        <v>0</v>
      </c>
    </row>
    <row r="98" spans="1:7" x14ac:dyDescent="0.25">
      <c r="A98" s="77" t="s">
        <v>204</v>
      </c>
      <c r="B98" s="77">
        <v>35</v>
      </c>
      <c r="C98" s="77"/>
      <c r="D98" s="77"/>
      <c r="E98" s="45">
        <v>157.36000000000001</v>
      </c>
      <c r="F98" s="45">
        <v>123.64</v>
      </c>
      <c r="G98" s="45">
        <v>0</v>
      </c>
    </row>
    <row r="99" spans="1:7" x14ac:dyDescent="0.25">
      <c r="A99" s="77" t="s">
        <v>204</v>
      </c>
      <c r="B99" s="77">
        <v>36</v>
      </c>
      <c r="C99" s="77"/>
      <c r="D99" s="77"/>
      <c r="E99" s="45">
        <v>127.6562</v>
      </c>
      <c r="F99" s="45">
        <v>131.34379999999999</v>
      </c>
      <c r="G99" s="45">
        <v>0</v>
      </c>
    </row>
    <row r="100" spans="1:7" x14ac:dyDescent="0.25">
      <c r="A100" s="77" t="s">
        <v>204</v>
      </c>
      <c r="B100" s="77">
        <v>37</v>
      </c>
      <c r="C100" s="77"/>
      <c r="D100" s="77"/>
      <c r="E100" s="45">
        <v>62.72</v>
      </c>
      <c r="F100" s="45">
        <v>49.28</v>
      </c>
      <c r="G100" s="45">
        <v>0</v>
      </c>
    </row>
    <row r="101" spans="1:7" x14ac:dyDescent="0.25">
      <c r="A101" s="77" t="s">
        <v>204</v>
      </c>
      <c r="B101" s="77">
        <v>38</v>
      </c>
      <c r="C101" s="77"/>
      <c r="D101" s="77"/>
      <c r="E101" s="45">
        <v>405.13760000000002</v>
      </c>
      <c r="F101" s="45">
        <v>294.86239999999998</v>
      </c>
      <c r="G101" s="45">
        <v>0</v>
      </c>
    </row>
    <row r="102" spans="1:7" x14ac:dyDescent="0.25">
      <c r="A102" s="77" t="s">
        <v>204</v>
      </c>
      <c r="B102" s="77">
        <v>39</v>
      </c>
      <c r="C102" s="77"/>
      <c r="D102" s="77"/>
      <c r="E102" s="45">
        <v>148.4</v>
      </c>
      <c r="F102" s="45">
        <v>116.6</v>
      </c>
      <c r="G102" s="45">
        <v>0</v>
      </c>
    </row>
    <row r="103" spans="1:7" x14ac:dyDescent="0.25">
      <c r="A103" s="77" t="s">
        <v>204</v>
      </c>
      <c r="B103" s="77">
        <v>40</v>
      </c>
      <c r="C103" s="77"/>
      <c r="D103" s="77"/>
      <c r="E103" s="45">
        <v>73.36</v>
      </c>
      <c r="F103" s="45">
        <v>57.64</v>
      </c>
      <c r="G103" s="45">
        <v>0</v>
      </c>
    </row>
    <row r="104" spans="1:7" x14ac:dyDescent="0.25">
      <c r="A104" s="77" t="s">
        <v>204</v>
      </c>
      <c r="B104" s="77">
        <v>41</v>
      </c>
      <c r="C104" s="77"/>
      <c r="D104" s="77"/>
      <c r="E104" s="45">
        <v>183.56720000000001</v>
      </c>
      <c r="F104" s="45">
        <v>233.43279999999999</v>
      </c>
      <c r="G104" s="45">
        <v>0</v>
      </c>
    </row>
    <row r="105" spans="1:7" x14ac:dyDescent="0.25">
      <c r="A105" s="77" t="s">
        <v>204</v>
      </c>
      <c r="B105" s="77">
        <v>42</v>
      </c>
      <c r="C105" s="77"/>
      <c r="D105" s="77"/>
      <c r="E105" s="45">
        <v>40.921999999999997</v>
      </c>
      <c r="F105" s="45">
        <v>63.078000000000003</v>
      </c>
      <c r="G105" s="45">
        <v>0</v>
      </c>
    </row>
    <row r="106" spans="1:7" x14ac:dyDescent="0.25">
      <c r="A106" s="77" t="s">
        <v>204</v>
      </c>
      <c r="B106" s="77">
        <v>43</v>
      </c>
      <c r="C106" s="77"/>
      <c r="D106" s="77"/>
      <c r="E106" s="45">
        <v>103.63200000000001</v>
      </c>
      <c r="F106" s="45">
        <v>118.36799999999999</v>
      </c>
      <c r="G106" s="45">
        <v>0</v>
      </c>
    </row>
    <row r="107" spans="1:7" x14ac:dyDescent="0.25">
      <c r="A107" s="77" t="s">
        <v>204</v>
      </c>
      <c r="B107" s="77">
        <v>44</v>
      </c>
      <c r="C107" s="77"/>
      <c r="D107" s="77"/>
      <c r="E107" s="45">
        <v>73.249600000000001</v>
      </c>
      <c r="F107" s="45">
        <v>106.7504</v>
      </c>
      <c r="G107" s="45">
        <v>0</v>
      </c>
    </row>
    <row r="108" spans="1:7" x14ac:dyDescent="0.25">
      <c r="A108" s="77" t="s">
        <v>204</v>
      </c>
      <c r="B108" s="77">
        <v>45</v>
      </c>
      <c r="C108" s="77"/>
      <c r="D108" s="77"/>
      <c r="E108" s="45">
        <v>44.708799999999997</v>
      </c>
      <c r="F108" s="45">
        <v>50.291200000000003</v>
      </c>
      <c r="G108" s="45">
        <v>0</v>
      </c>
    </row>
    <row r="109" spans="1:7" x14ac:dyDescent="0.25">
      <c r="A109" s="77" t="s">
        <v>204</v>
      </c>
      <c r="B109" s="77">
        <v>46</v>
      </c>
      <c r="C109" s="77"/>
      <c r="D109" s="77"/>
      <c r="E109" s="45">
        <v>127.3824</v>
      </c>
      <c r="F109" s="45">
        <v>90.617599999999996</v>
      </c>
      <c r="G109" s="45">
        <v>0</v>
      </c>
    </row>
    <row r="110" spans="1:7" x14ac:dyDescent="0.25">
      <c r="A110" s="77" t="s">
        <v>204</v>
      </c>
      <c r="B110" s="77">
        <v>8</v>
      </c>
      <c r="C110" s="77"/>
      <c r="D110" s="77"/>
      <c r="E110" s="45">
        <v>243.39330000000001</v>
      </c>
      <c r="F110" s="45">
        <v>178.60669999999999</v>
      </c>
      <c r="G110" s="45">
        <v>0</v>
      </c>
    </row>
    <row r="111" spans="1:7" x14ac:dyDescent="0.25">
      <c r="A111" s="77" t="s">
        <v>204</v>
      </c>
      <c r="B111" s="77">
        <v>47</v>
      </c>
      <c r="C111" s="77"/>
      <c r="D111" s="77"/>
      <c r="E111" s="45">
        <v>17.420000000000002</v>
      </c>
      <c r="F111" s="45">
        <v>18.579999999999998</v>
      </c>
      <c r="G111" s="45">
        <v>0</v>
      </c>
    </row>
    <row r="112" spans="1:7" x14ac:dyDescent="0.25">
      <c r="A112" s="77" t="s">
        <v>204</v>
      </c>
      <c r="B112" s="77">
        <v>48</v>
      </c>
      <c r="C112" s="77"/>
      <c r="D112" s="77"/>
      <c r="E112" s="45">
        <v>33.532899999999998</v>
      </c>
      <c r="F112" s="45">
        <v>8.4671000000000003</v>
      </c>
      <c r="G112" s="45">
        <v>0</v>
      </c>
    </row>
    <row r="113" spans="1:7" x14ac:dyDescent="0.25">
      <c r="A113" s="77" t="s">
        <v>204</v>
      </c>
      <c r="B113" s="77">
        <v>49</v>
      </c>
      <c r="C113" s="77"/>
      <c r="D113" s="77"/>
      <c r="E113" s="45">
        <v>228.0615</v>
      </c>
      <c r="F113" s="45">
        <v>160.9385</v>
      </c>
      <c r="G113" s="45">
        <v>0</v>
      </c>
    </row>
    <row r="114" spans="1:7" x14ac:dyDescent="0.25">
      <c r="A114" s="77" t="s">
        <v>204</v>
      </c>
      <c r="B114" s="77">
        <v>50</v>
      </c>
      <c r="C114" s="77"/>
      <c r="D114" s="77"/>
      <c r="E114" s="45">
        <v>76.375200000000007</v>
      </c>
      <c r="F114" s="45">
        <v>95.624799999999993</v>
      </c>
      <c r="G114" s="45">
        <v>0</v>
      </c>
    </row>
    <row r="115" spans="1:7" x14ac:dyDescent="0.25">
      <c r="A115" s="77" t="s">
        <v>204</v>
      </c>
      <c r="B115" s="77">
        <v>51</v>
      </c>
      <c r="C115" s="77"/>
      <c r="D115" s="77"/>
      <c r="E115" s="45">
        <v>127.62739999999999</v>
      </c>
      <c r="F115" s="45">
        <v>89.372600000000006</v>
      </c>
      <c r="G115" s="45">
        <v>0</v>
      </c>
    </row>
    <row r="116" spans="1:7" x14ac:dyDescent="0.25">
      <c r="A116" s="77" t="s">
        <v>204</v>
      </c>
      <c r="B116" s="77">
        <v>52</v>
      </c>
      <c r="C116" s="77"/>
      <c r="D116" s="77"/>
      <c r="E116" s="45">
        <v>406.904</v>
      </c>
      <c r="F116" s="45">
        <v>344.096</v>
      </c>
      <c r="G116" s="45">
        <v>0</v>
      </c>
    </row>
    <row r="117" spans="1:7" x14ac:dyDescent="0.25">
      <c r="A117" s="77" t="s">
        <v>204</v>
      </c>
      <c r="B117" s="77">
        <v>53</v>
      </c>
      <c r="C117" s="77"/>
      <c r="D117" s="77"/>
      <c r="E117" s="45">
        <v>84</v>
      </c>
      <c r="F117" s="45">
        <v>66</v>
      </c>
      <c r="G117" s="45">
        <v>0</v>
      </c>
    </row>
    <row r="118" spans="1:7" x14ac:dyDescent="0.25">
      <c r="A118" s="77" t="s">
        <v>204</v>
      </c>
      <c r="B118" s="77">
        <v>54</v>
      </c>
      <c r="C118" s="77"/>
      <c r="D118" s="77"/>
      <c r="E118" s="45">
        <v>85.68</v>
      </c>
      <c r="F118" s="45">
        <v>67.319999999999993</v>
      </c>
      <c r="G118" s="45">
        <v>0</v>
      </c>
    </row>
    <row r="119" spans="1:7" x14ac:dyDescent="0.25">
      <c r="A119" s="77" t="s">
        <v>204</v>
      </c>
      <c r="B119" s="77">
        <v>55</v>
      </c>
      <c r="C119" s="77"/>
      <c r="D119" s="77"/>
      <c r="E119" s="45">
        <v>259.41579999999999</v>
      </c>
      <c r="F119" s="45">
        <v>182.58420000000001</v>
      </c>
      <c r="G119" s="45">
        <v>0</v>
      </c>
    </row>
    <row r="120" spans="1:7" x14ac:dyDescent="0.25">
      <c r="A120" s="77" t="s">
        <v>204</v>
      </c>
      <c r="B120" s="77">
        <v>56</v>
      </c>
      <c r="C120" s="77"/>
      <c r="D120" s="77"/>
      <c r="E120" s="45">
        <v>84.7928</v>
      </c>
      <c r="F120" s="45">
        <v>66.2072</v>
      </c>
      <c r="G120" s="45">
        <v>0</v>
      </c>
    </row>
    <row r="121" spans="1:7" x14ac:dyDescent="0.25">
      <c r="A121" s="77" t="s">
        <v>204</v>
      </c>
      <c r="B121" s="77">
        <v>62</v>
      </c>
      <c r="C121" s="77"/>
      <c r="D121" s="77"/>
      <c r="E121" s="45">
        <v>25.426500000000001</v>
      </c>
      <c r="F121" s="45">
        <v>25.573499999999999</v>
      </c>
      <c r="G121" s="45">
        <v>0</v>
      </c>
    </row>
    <row r="122" spans="1:7" x14ac:dyDescent="0.25">
      <c r="A122" s="77" t="s">
        <v>204</v>
      </c>
      <c r="B122" s="77">
        <v>63</v>
      </c>
      <c r="C122" s="77"/>
      <c r="D122" s="77"/>
      <c r="E122" s="45">
        <v>206.92699999999999</v>
      </c>
      <c r="F122" s="45">
        <v>266.07299999999998</v>
      </c>
      <c r="G122" s="45">
        <v>0</v>
      </c>
    </row>
    <row r="123" spans="1:7" x14ac:dyDescent="0.25">
      <c r="A123" s="77" t="s">
        <v>204</v>
      </c>
      <c r="B123" s="77">
        <v>9</v>
      </c>
      <c r="C123" s="77"/>
      <c r="D123" s="77"/>
      <c r="E123" s="45">
        <v>428.10579999999999</v>
      </c>
      <c r="F123" s="45">
        <v>321.89420000000001</v>
      </c>
      <c r="G123" s="45">
        <v>0</v>
      </c>
    </row>
    <row r="124" spans="1:7" x14ac:dyDescent="0.25">
      <c r="A124" s="77" t="s">
        <v>204</v>
      </c>
      <c r="B124" s="77">
        <v>64</v>
      </c>
      <c r="C124" s="77"/>
      <c r="D124" s="77"/>
      <c r="E124" s="45">
        <v>30.5289</v>
      </c>
      <c r="F124" s="45">
        <v>19.4711</v>
      </c>
      <c r="G124" s="45">
        <v>0</v>
      </c>
    </row>
    <row r="125" spans="1:7" x14ac:dyDescent="0.25">
      <c r="A125" s="77" t="s">
        <v>204</v>
      </c>
      <c r="B125" s="77">
        <v>65</v>
      </c>
      <c r="C125" s="77"/>
      <c r="D125" s="77"/>
      <c r="E125" s="45">
        <v>120.1992</v>
      </c>
      <c r="F125" s="45">
        <v>131.80080000000001</v>
      </c>
      <c r="G125" s="45">
        <v>0</v>
      </c>
    </row>
    <row r="126" spans="1:7" x14ac:dyDescent="0.25">
      <c r="A126" s="77" t="s">
        <v>204</v>
      </c>
      <c r="B126" s="77">
        <v>66</v>
      </c>
      <c r="C126" s="77"/>
      <c r="D126" s="77"/>
      <c r="E126" s="45">
        <v>19.898499999999999</v>
      </c>
      <c r="F126" s="45">
        <v>17.101500000000001</v>
      </c>
      <c r="G126" s="45">
        <v>0</v>
      </c>
    </row>
    <row r="127" spans="1:7" x14ac:dyDescent="0.25">
      <c r="A127" s="77" t="s">
        <v>287</v>
      </c>
      <c r="B127" s="77">
        <v>1</v>
      </c>
      <c r="C127" s="77"/>
      <c r="D127" s="77"/>
      <c r="E127" s="45">
        <v>1708.5925</v>
      </c>
      <c r="F127" s="45">
        <v>1210.4075</v>
      </c>
      <c r="G127" s="45">
        <v>0</v>
      </c>
    </row>
    <row r="128" spans="1:7" x14ac:dyDescent="0.25">
      <c r="A128" s="77" t="s">
        <v>287</v>
      </c>
      <c r="B128" s="77">
        <v>2</v>
      </c>
      <c r="C128" s="77"/>
      <c r="D128" s="77"/>
      <c r="E128" s="45">
        <v>1780.3117</v>
      </c>
      <c r="F128" s="45">
        <v>1002.6883</v>
      </c>
      <c r="G128" s="45">
        <v>0</v>
      </c>
    </row>
    <row r="129" spans="1:7" x14ac:dyDescent="0.25">
      <c r="A129" s="77" t="s">
        <v>287</v>
      </c>
      <c r="B129" s="77">
        <v>3</v>
      </c>
      <c r="C129" s="77"/>
      <c r="D129" s="77"/>
      <c r="E129" s="45">
        <v>707.81859999999995</v>
      </c>
      <c r="F129" s="45">
        <v>380.1814</v>
      </c>
      <c r="G129" s="45">
        <v>0</v>
      </c>
    </row>
    <row r="130" spans="1:7" x14ac:dyDescent="0.25">
      <c r="A130" s="77" t="s">
        <v>287</v>
      </c>
      <c r="B130" s="77">
        <v>4</v>
      </c>
      <c r="C130" s="77"/>
      <c r="D130" s="77"/>
      <c r="E130" s="45">
        <v>2429.2372</v>
      </c>
      <c r="F130" s="45">
        <v>1963.7628</v>
      </c>
      <c r="G130" s="45">
        <v>0</v>
      </c>
    </row>
    <row r="131" spans="1:7" x14ac:dyDescent="0.25">
      <c r="A131" s="77" t="s">
        <v>204</v>
      </c>
      <c r="B131" s="77">
        <v>10</v>
      </c>
      <c r="C131" s="77"/>
      <c r="D131" s="77"/>
      <c r="E131" s="45">
        <v>86.24</v>
      </c>
      <c r="F131" s="45">
        <v>67.760000000000005</v>
      </c>
      <c r="G131" s="45">
        <v>0</v>
      </c>
    </row>
    <row r="132" spans="1:7" x14ac:dyDescent="0.25">
      <c r="A132" s="77" t="s">
        <v>287</v>
      </c>
      <c r="B132" s="77">
        <v>5</v>
      </c>
      <c r="C132" s="77"/>
      <c r="D132" s="77"/>
      <c r="E132" s="45">
        <v>1387.0373999999999</v>
      </c>
      <c r="F132" s="45">
        <v>796.96259999999995</v>
      </c>
      <c r="G132" s="45">
        <v>0</v>
      </c>
    </row>
    <row r="133" spans="1:7" x14ac:dyDescent="0.25">
      <c r="A133" s="77" t="s">
        <v>287</v>
      </c>
      <c r="B133" s="77">
        <v>6</v>
      </c>
      <c r="C133" s="77" t="s">
        <v>421</v>
      </c>
      <c r="D133" s="77"/>
      <c r="E133" s="45">
        <v>1991.7751000000001</v>
      </c>
      <c r="F133" s="45">
        <v>1362.2248999999999</v>
      </c>
      <c r="G133" s="45">
        <v>0</v>
      </c>
    </row>
    <row r="134" spans="1:7" x14ac:dyDescent="0.25">
      <c r="A134" s="77" t="s">
        <v>287</v>
      </c>
      <c r="B134" s="77">
        <v>7</v>
      </c>
      <c r="C134" s="77"/>
      <c r="D134" s="77"/>
      <c r="E134" s="45">
        <v>459.23149999999998</v>
      </c>
      <c r="F134" s="45">
        <v>542.76850000000002</v>
      </c>
      <c r="G134" s="45">
        <v>0</v>
      </c>
    </row>
    <row r="135" spans="1:7" x14ac:dyDescent="0.25">
      <c r="A135" s="77" t="s">
        <v>287</v>
      </c>
      <c r="B135" s="77">
        <v>8</v>
      </c>
      <c r="C135" s="77"/>
      <c r="D135" s="77"/>
      <c r="E135" s="45">
        <v>574.1454</v>
      </c>
      <c r="F135" s="45">
        <v>470.8546</v>
      </c>
      <c r="G135" s="45">
        <v>0</v>
      </c>
    </row>
    <row r="136" spans="1:7" x14ac:dyDescent="0.25">
      <c r="A136" s="77" t="s">
        <v>287</v>
      </c>
      <c r="B136" s="77">
        <v>9</v>
      </c>
      <c r="C136" s="77"/>
      <c r="D136" s="77"/>
      <c r="E136" s="45">
        <v>2974.3328999999999</v>
      </c>
      <c r="F136" s="45">
        <v>2387.6671000000001</v>
      </c>
      <c r="G136" s="45">
        <v>0</v>
      </c>
    </row>
    <row r="137" spans="1:7" x14ac:dyDescent="0.25">
      <c r="A137" s="77" t="s">
        <v>204</v>
      </c>
      <c r="B137" s="77">
        <v>11</v>
      </c>
      <c r="C137" s="77"/>
      <c r="D137" s="77"/>
      <c r="E137" s="45">
        <v>543.6259</v>
      </c>
      <c r="F137" s="45">
        <v>406.3741</v>
      </c>
      <c r="G137" s="45">
        <v>0</v>
      </c>
    </row>
    <row r="138" spans="1:7" x14ac:dyDescent="0.25">
      <c r="A138" s="77" t="s">
        <v>204</v>
      </c>
      <c r="B138" s="77">
        <v>12</v>
      </c>
      <c r="C138" s="77"/>
      <c r="D138" s="77"/>
      <c r="E138" s="45">
        <v>143.4941</v>
      </c>
      <c r="F138" s="45">
        <v>66.505899999999997</v>
      </c>
      <c r="G138" s="45">
        <v>0</v>
      </c>
    </row>
    <row r="139" spans="1:7" x14ac:dyDescent="0.25">
      <c r="A139" s="77" t="s">
        <v>204</v>
      </c>
      <c r="B139" s="77">
        <v>13</v>
      </c>
      <c r="C139" s="77"/>
      <c r="D139" s="77"/>
      <c r="E139" s="45">
        <v>97.539599999999993</v>
      </c>
      <c r="F139" s="45">
        <v>57.4604</v>
      </c>
      <c r="G139" s="45">
        <v>0</v>
      </c>
    </row>
    <row r="140" spans="1:7" x14ac:dyDescent="0.25">
      <c r="A140" s="77" t="s">
        <v>287</v>
      </c>
      <c r="B140" s="77">
        <v>10</v>
      </c>
      <c r="C140" s="77" t="s">
        <v>446</v>
      </c>
      <c r="D140" s="77"/>
      <c r="E140" s="45">
        <v>1823.7819</v>
      </c>
      <c r="F140" s="45">
        <v>1285.2181</v>
      </c>
      <c r="G140" s="45">
        <v>0</v>
      </c>
    </row>
    <row r="141" spans="1:7" x14ac:dyDescent="0.25">
      <c r="A141" s="77" t="s">
        <v>287</v>
      </c>
      <c r="B141" s="77">
        <v>18</v>
      </c>
      <c r="C141" s="77"/>
      <c r="D141" s="77"/>
      <c r="E141" s="45">
        <v>1286.3471999999999</v>
      </c>
      <c r="F141" s="45">
        <v>820.65279999999996</v>
      </c>
      <c r="G141" s="45">
        <v>0</v>
      </c>
    </row>
    <row r="142" spans="1:7" x14ac:dyDescent="0.25">
      <c r="A142" s="77" t="s">
        <v>287</v>
      </c>
      <c r="B142" s="77">
        <v>19</v>
      </c>
      <c r="C142" s="77"/>
      <c r="D142" s="77"/>
      <c r="E142" s="45">
        <v>508.01389999999998</v>
      </c>
      <c r="F142" s="45">
        <v>413.98610000000002</v>
      </c>
      <c r="G142" s="45">
        <v>0</v>
      </c>
    </row>
    <row r="143" spans="1:7" x14ac:dyDescent="0.25">
      <c r="A143" s="77" t="s">
        <v>287</v>
      </c>
      <c r="B143" s="77">
        <v>20</v>
      </c>
      <c r="C143" s="77"/>
      <c r="D143" s="77"/>
      <c r="E143" s="45">
        <v>927.47569999999996</v>
      </c>
      <c r="F143" s="45">
        <v>644.52430000000004</v>
      </c>
      <c r="G143" s="45">
        <v>0</v>
      </c>
    </row>
    <row r="144" spans="1:7" x14ac:dyDescent="0.25">
      <c r="A144" s="77" t="s">
        <v>287</v>
      </c>
      <c r="B144" s="77">
        <v>21</v>
      </c>
      <c r="C144" s="77"/>
      <c r="D144" s="77"/>
      <c r="E144" s="45">
        <v>814.37630000000001</v>
      </c>
      <c r="F144" s="45">
        <v>295.62369999999999</v>
      </c>
      <c r="G144" s="45">
        <v>0</v>
      </c>
    </row>
    <row r="145" spans="1:7" x14ac:dyDescent="0.25">
      <c r="A145" s="77" t="s">
        <v>287</v>
      </c>
      <c r="B145" s="77">
        <v>22</v>
      </c>
      <c r="C145" s="77"/>
      <c r="D145" s="77"/>
      <c r="E145" s="45">
        <v>87.227199999999996</v>
      </c>
      <c r="F145" s="45">
        <v>38.772799999999997</v>
      </c>
      <c r="G145" s="45">
        <v>0</v>
      </c>
    </row>
    <row r="146" spans="1:7" x14ac:dyDescent="0.25">
      <c r="A146" s="77" t="s">
        <v>287</v>
      </c>
      <c r="B146" s="77">
        <v>23</v>
      </c>
      <c r="C146" s="77"/>
      <c r="D146" s="77"/>
      <c r="E146" s="45">
        <v>937.53390000000002</v>
      </c>
      <c r="F146" s="45">
        <v>808.46609999999998</v>
      </c>
      <c r="G146" s="45">
        <v>0</v>
      </c>
    </row>
    <row r="147" spans="1:7" x14ac:dyDescent="0.25">
      <c r="A147" s="77" t="s">
        <v>287</v>
      </c>
      <c r="B147" s="77">
        <v>24</v>
      </c>
      <c r="C147" s="77"/>
      <c r="D147" s="77"/>
      <c r="E147" s="45">
        <v>80.428799999999995</v>
      </c>
      <c r="F147" s="45">
        <v>28.571200000000001</v>
      </c>
      <c r="G147" s="45">
        <v>0</v>
      </c>
    </row>
    <row r="148" spans="1:7" x14ac:dyDescent="0.25">
      <c r="A148" s="77" t="s">
        <v>287</v>
      </c>
      <c r="B148" s="77">
        <v>25</v>
      </c>
      <c r="C148" s="77"/>
      <c r="D148" s="77"/>
      <c r="E148" s="45">
        <v>236.49719999999999</v>
      </c>
      <c r="F148" s="45">
        <v>1198.5028</v>
      </c>
      <c r="G148" s="45">
        <v>0</v>
      </c>
    </row>
    <row r="149" spans="1:7" x14ac:dyDescent="0.25">
      <c r="A149" s="77" t="s">
        <v>287</v>
      </c>
      <c r="B149" s="77">
        <v>27</v>
      </c>
      <c r="C149" s="77"/>
      <c r="D149" s="77"/>
      <c r="E149" s="45">
        <v>454.79270000000002</v>
      </c>
      <c r="F149" s="45">
        <v>322.20729999999998</v>
      </c>
      <c r="G149" s="45">
        <v>0</v>
      </c>
    </row>
    <row r="150" spans="1:7" x14ac:dyDescent="0.25">
      <c r="A150" s="77" t="s">
        <v>287</v>
      </c>
      <c r="B150" s="77">
        <v>28</v>
      </c>
      <c r="C150" s="77"/>
      <c r="D150" s="77"/>
      <c r="E150" s="45">
        <v>271.50839999999999</v>
      </c>
      <c r="F150" s="45">
        <v>90.491600000000005</v>
      </c>
      <c r="G150" s="45">
        <v>0</v>
      </c>
    </row>
    <row r="151" spans="1:7" x14ac:dyDescent="0.25">
      <c r="A151" s="77" t="s">
        <v>287</v>
      </c>
      <c r="B151" s="77">
        <v>29</v>
      </c>
      <c r="C151" s="77"/>
      <c r="D151" s="77"/>
      <c r="E151" s="45">
        <v>578.19929999999999</v>
      </c>
      <c r="F151" s="45">
        <v>267.80070000000001</v>
      </c>
      <c r="G151" s="45">
        <v>0</v>
      </c>
    </row>
    <row r="152" spans="1:7" x14ac:dyDescent="0.25">
      <c r="A152" s="77" t="s">
        <v>287</v>
      </c>
      <c r="B152" s="77">
        <v>10</v>
      </c>
      <c r="C152" s="77" t="s">
        <v>447</v>
      </c>
      <c r="D152" s="77"/>
      <c r="E152" s="45">
        <v>850.97209999999995</v>
      </c>
      <c r="F152" s="45">
        <v>614.02790000000005</v>
      </c>
      <c r="G152" s="45">
        <v>0</v>
      </c>
    </row>
    <row r="153" spans="1:7" x14ac:dyDescent="0.25">
      <c r="A153" s="77" t="s">
        <v>287</v>
      </c>
      <c r="B153" s="77">
        <v>30</v>
      </c>
      <c r="C153" s="77"/>
      <c r="D153" s="77"/>
      <c r="E153" s="45">
        <v>483.30169999999998</v>
      </c>
      <c r="F153" s="45">
        <v>327.69830000000002</v>
      </c>
      <c r="G153" s="45">
        <v>0</v>
      </c>
    </row>
    <row r="154" spans="1:7" x14ac:dyDescent="0.25">
      <c r="A154" s="77" t="s">
        <v>287</v>
      </c>
      <c r="B154" s="77">
        <v>31</v>
      </c>
      <c r="C154" s="77"/>
      <c r="D154" s="77"/>
      <c r="E154" s="45">
        <v>293.9751</v>
      </c>
      <c r="F154" s="45">
        <v>44.024900000000002</v>
      </c>
      <c r="G154" s="45">
        <v>0</v>
      </c>
    </row>
    <row r="155" spans="1:7" x14ac:dyDescent="0.25">
      <c r="A155" s="77" t="s">
        <v>287</v>
      </c>
      <c r="B155" s="77">
        <v>32</v>
      </c>
      <c r="C155" s="77"/>
      <c r="D155" s="77"/>
      <c r="E155" s="45">
        <v>778.58349999999996</v>
      </c>
      <c r="F155" s="45">
        <v>243.41650000000001</v>
      </c>
      <c r="G155" s="45">
        <v>0</v>
      </c>
    </row>
    <row r="156" spans="1:7" x14ac:dyDescent="0.25">
      <c r="A156" s="77" t="s">
        <v>287</v>
      </c>
      <c r="B156" s="77">
        <v>33</v>
      </c>
      <c r="C156" s="77"/>
      <c r="D156" s="77"/>
      <c r="E156" s="45">
        <v>304.92079999999999</v>
      </c>
      <c r="F156" s="45">
        <v>87.0792</v>
      </c>
      <c r="G156" s="45">
        <v>0</v>
      </c>
    </row>
    <row r="157" spans="1:7" x14ac:dyDescent="0.25">
      <c r="A157" s="77" t="s">
        <v>287</v>
      </c>
      <c r="B157" s="77">
        <v>34</v>
      </c>
      <c r="C157" s="77"/>
      <c r="D157" s="77"/>
      <c r="E157" s="45">
        <v>2218.8451</v>
      </c>
      <c r="F157" s="45">
        <v>1000.1549</v>
      </c>
      <c r="G157" s="45">
        <v>0</v>
      </c>
    </row>
    <row r="158" spans="1:7" x14ac:dyDescent="0.25">
      <c r="A158" s="77" t="s">
        <v>287</v>
      </c>
      <c r="B158" s="77">
        <v>35</v>
      </c>
      <c r="C158" s="77"/>
      <c r="D158" s="77"/>
      <c r="E158" s="45">
        <v>741.75</v>
      </c>
      <c r="F158" s="45">
        <v>270.25</v>
      </c>
      <c r="G158" s="45">
        <v>0</v>
      </c>
    </row>
    <row r="159" spans="1:7" x14ac:dyDescent="0.25">
      <c r="A159" s="77" t="s">
        <v>287</v>
      </c>
      <c r="B159" s="77">
        <v>36</v>
      </c>
      <c r="C159" s="77"/>
      <c r="D159" s="77"/>
      <c r="E159" s="45">
        <v>1561.6084000000001</v>
      </c>
      <c r="F159" s="45">
        <v>833.39160000000004</v>
      </c>
      <c r="G159" s="45">
        <v>0</v>
      </c>
    </row>
    <row r="160" spans="1:7" x14ac:dyDescent="0.25">
      <c r="A160" s="77" t="s">
        <v>287</v>
      </c>
      <c r="B160" s="77">
        <v>37</v>
      </c>
      <c r="C160" s="77"/>
      <c r="D160" s="77"/>
      <c r="E160" s="45">
        <v>777.71100000000001</v>
      </c>
      <c r="F160" s="45">
        <v>417.28899999999999</v>
      </c>
      <c r="G160" s="45">
        <v>0</v>
      </c>
    </row>
    <row r="161" spans="1:7" x14ac:dyDescent="0.25">
      <c r="A161" s="77" t="s">
        <v>287</v>
      </c>
      <c r="B161" s="77">
        <v>38</v>
      </c>
      <c r="C161" s="77"/>
      <c r="D161" s="77"/>
      <c r="E161" s="45">
        <v>192.1979</v>
      </c>
      <c r="F161" s="45">
        <v>75.802099999999996</v>
      </c>
      <c r="G161" s="45">
        <v>0</v>
      </c>
    </row>
    <row r="162" spans="1:7" x14ac:dyDescent="0.25">
      <c r="A162" s="77" t="s">
        <v>287</v>
      </c>
      <c r="B162" s="77">
        <v>11</v>
      </c>
      <c r="C162" s="77"/>
      <c r="D162" s="77"/>
      <c r="E162" s="45">
        <v>684.28639999999996</v>
      </c>
      <c r="F162" s="45">
        <v>379.71359999999999</v>
      </c>
      <c r="G162" s="45">
        <v>0</v>
      </c>
    </row>
    <row r="163" spans="1:7" x14ac:dyDescent="0.25">
      <c r="A163" s="77" t="s">
        <v>287</v>
      </c>
      <c r="B163" s="77">
        <v>39</v>
      </c>
      <c r="C163" s="77"/>
      <c r="D163" s="77"/>
      <c r="E163" s="45">
        <v>369.7362</v>
      </c>
      <c r="F163" s="45">
        <v>213.2638</v>
      </c>
      <c r="G163" s="45">
        <v>0</v>
      </c>
    </row>
    <row r="164" spans="1:7" x14ac:dyDescent="0.25">
      <c r="A164" s="77" t="s">
        <v>287</v>
      </c>
      <c r="B164" s="77">
        <v>40</v>
      </c>
      <c r="C164" s="77"/>
      <c r="D164" s="77"/>
      <c r="E164" s="45">
        <v>8524.6088</v>
      </c>
      <c r="F164" s="45">
        <v>5727.3912</v>
      </c>
      <c r="G164" s="45">
        <v>0</v>
      </c>
    </row>
    <row r="165" spans="1:7" x14ac:dyDescent="0.25">
      <c r="A165" s="77" t="s">
        <v>287</v>
      </c>
      <c r="B165" s="77">
        <v>41</v>
      </c>
      <c r="C165" s="77"/>
      <c r="D165" s="77"/>
      <c r="E165" s="45">
        <v>3233.8921</v>
      </c>
      <c r="F165" s="45">
        <v>1855.1079</v>
      </c>
      <c r="G165" s="45">
        <v>0</v>
      </c>
    </row>
    <row r="166" spans="1:7" x14ac:dyDescent="0.25">
      <c r="A166" s="77" t="s">
        <v>287</v>
      </c>
      <c r="B166" s="77">
        <v>42</v>
      </c>
      <c r="C166" s="77"/>
      <c r="D166" s="77"/>
      <c r="E166" s="45">
        <v>817.0181</v>
      </c>
      <c r="F166" s="45">
        <v>546.9819</v>
      </c>
      <c r="G166" s="45">
        <v>0</v>
      </c>
    </row>
    <row r="167" spans="1:7" x14ac:dyDescent="0.25">
      <c r="A167" s="77" t="s">
        <v>287</v>
      </c>
      <c r="B167" s="77">
        <v>43</v>
      </c>
      <c r="C167" s="77"/>
      <c r="D167" s="77"/>
      <c r="E167" s="45">
        <v>960.13879999999995</v>
      </c>
      <c r="F167" s="45">
        <v>600.86120000000005</v>
      </c>
      <c r="G167" s="45">
        <v>0</v>
      </c>
    </row>
    <row r="168" spans="1:7" x14ac:dyDescent="0.25">
      <c r="A168" s="77" t="s">
        <v>287</v>
      </c>
      <c r="B168" s="77">
        <v>44</v>
      </c>
      <c r="C168" s="77"/>
      <c r="D168" s="77"/>
      <c r="E168" s="45">
        <v>193.05950000000001</v>
      </c>
      <c r="F168" s="45">
        <v>144.94049999999999</v>
      </c>
      <c r="G168" s="45">
        <v>0</v>
      </c>
    </row>
    <row r="169" spans="1:7" x14ac:dyDescent="0.25">
      <c r="A169" s="77" t="s">
        <v>287</v>
      </c>
      <c r="B169" s="77">
        <v>45</v>
      </c>
      <c r="C169" s="77"/>
      <c r="D169" s="77"/>
      <c r="E169" s="77"/>
      <c r="F169" s="77"/>
      <c r="G169" s="77"/>
    </row>
    <row r="170" spans="1:7" x14ac:dyDescent="0.25">
      <c r="A170" s="77" t="s">
        <v>287</v>
      </c>
      <c r="B170" s="77">
        <v>46</v>
      </c>
      <c r="C170" s="77"/>
      <c r="D170" s="77"/>
      <c r="E170" s="45">
        <v>1670.3246999999999</v>
      </c>
      <c r="F170" s="45">
        <v>963.67529999999999</v>
      </c>
      <c r="G170" s="45">
        <v>0</v>
      </c>
    </row>
    <row r="171" spans="1:7" x14ac:dyDescent="0.25">
      <c r="A171" s="77" t="s">
        <v>287</v>
      </c>
      <c r="B171" s="77">
        <v>47</v>
      </c>
      <c r="C171" s="77"/>
      <c r="D171" s="77"/>
      <c r="E171" s="45">
        <v>2077.4304999999999</v>
      </c>
      <c r="F171" s="45">
        <v>1189.5695000000001</v>
      </c>
      <c r="G171" s="45">
        <v>0</v>
      </c>
    </row>
    <row r="172" spans="1:7" x14ac:dyDescent="0.25">
      <c r="A172" s="77" t="s">
        <v>287</v>
      </c>
      <c r="B172" s="77">
        <v>48</v>
      </c>
      <c r="C172" s="77" t="s">
        <v>204</v>
      </c>
      <c r="D172" s="77"/>
      <c r="E172" s="77"/>
      <c r="F172" s="77"/>
      <c r="G172" s="77"/>
    </row>
    <row r="173" spans="1:7" x14ac:dyDescent="0.25">
      <c r="A173" s="77" t="s">
        <v>287</v>
      </c>
      <c r="B173" s="77">
        <v>12</v>
      </c>
      <c r="C173" s="77"/>
      <c r="D173" s="77"/>
      <c r="E173" s="45">
        <v>135.68790000000001</v>
      </c>
      <c r="F173" s="45">
        <v>83.312100000000001</v>
      </c>
      <c r="G173" s="45">
        <v>0</v>
      </c>
    </row>
    <row r="174" spans="1:7" x14ac:dyDescent="0.25">
      <c r="A174" s="77" t="s">
        <v>287</v>
      </c>
      <c r="B174" s="77">
        <v>48</v>
      </c>
      <c r="C174" s="77" t="s">
        <v>451</v>
      </c>
      <c r="D174" s="77"/>
      <c r="E174" s="45">
        <v>5683.9220999999998</v>
      </c>
      <c r="F174" s="45">
        <v>4057.0779000000002</v>
      </c>
      <c r="G174" s="45">
        <v>0</v>
      </c>
    </row>
    <row r="175" spans="1:7" x14ac:dyDescent="0.25">
      <c r="A175" s="77" t="s">
        <v>287</v>
      </c>
      <c r="B175" s="77">
        <v>49</v>
      </c>
      <c r="C175" s="77" t="s">
        <v>446</v>
      </c>
      <c r="D175" s="77"/>
      <c r="E175" s="45">
        <v>926.84640000000002</v>
      </c>
      <c r="F175" s="45">
        <v>476.15359999999998</v>
      </c>
      <c r="G175" s="45">
        <v>0</v>
      </c>
    </row>
    <row r="176" spans="1:7" x14ac:dyDescent="0.25">
      <c r="A176" s="77" t="s">
        <v>287</v>
      </c>
      <c r="B176" s="77">
        <v>49</v>
      </c>
      <c r="C176" s="77" t="s">
        <v>452</v>
      </c>
      <c r="D176" s="77"/>
      <c r="E176" s="77"/>
      <c r="F176" s="77"/>
      <c r="G176" s="77"/>
    </row>
    <row r="177" spans="1:7" x14ac:dyDescent="0.25">
      <c r="A177" s="77" t="s">
        <v>287</v>
      </c>
      <c r="B177" s="77">
        <v>49</v>
      </c>
      <c r="C177" s="77" t="s">
        <v>453</v>
      </c>
      <c r="D177" s="77"/>
      <c r="E177" s="45">
        <v>1210.7466999999999</v>
      </c>
      <c r="F177" s="45">
        <v>785.25329999999997</v>
      </c>
      <c r="G177" s="45">
        <v>0</v>
      </c>
    </row>
    <row r="178" spans="1:7" x14ac:dyDescent="0.25">
      <c r="A178" s="77" t="s">
        <v>287</v>
      </c>
      <c r="B178" s="77">
        <v>50</v>
      </c>
      <c r="C178" s="77"/>
      <c r="D178" s="77"/>
      <c r="E178" s="45">
        <v>3957.0617999999999</v>
      </c>
      <c r="F178" s="45">
        <v>2520.9382000000001</v>
      </c>
      <c r="G178" s="45">
        <v>0</v>
      </c>
    </row>
    <row r="179" spans="1:7" x14ac:dyDescent="0.25">
      <c r="A179" s="77" t="s">
        <v>287</v>
      </c>
      <c r="B179" s="77">
        <v>51</v>
      </c>
      <c r="C179" s="77"/>
      <c r="D179" s="77"/>
      <c r="E179" s="45">
        <v>6684.8095000000003</v>
      </c>
      <c r="F179" s="45">
        <v>4615.1904999999997</v>
      </c>
      <c r="G179" s="45">
        <v>0</v>
      </c>
    </row>
    <row r="180" spans="1:7" x14ac:dyDescent="0.25">
      <c r="A180" s="77" t="s">
        <v>287</v>
      </c>
      <c r="B180" s="77">
        <v>52</v>
      </c>
      <c r="C180" s="77"/>
      <c r="D180" s="77"/>
      <c r="E180" s="45">
        <v>2884.9580000000001</v>
      </c>
      <c r="F180" s="45">
        <v>1565.0419999999999</v>
      </c>
      <c r="G180" s="45">
        <v>0</v>
      </c>
    </row>
    <row r="181" spans="1:7" x14ac:dyDescent="0.25">
      <c r="A181" s="77" t="s">
        <v>287</v>
      </c>
      <c r="B181" s="77">
        <v>53</v>
      </c>
      <c r="C181" s="77"/>
      <c r="D181" s="77"/>
      <c r="E181" s="45">
        <v>1379.0590999999999</v>
      </c>
      <c r="F181" s="45">
        <v>1233.9409000000001</v>
      </c>
      <c r="G181" s="45">
        <v>0</v>
      </c>
    </row>
    <row r="182" spans="1:7" x14ac:dyDescent="0.25">
      <c r="A182" s="77" t="s">
        <v>287</v>
      </c>
      <c r="B182" s="77">
        <v>55</v>
      </c>
      <c r="C182" s="77" t="s">
        <v>446</v>
      </c>
      <c r="D182" s="77"/>
      <c r="E182" s="45">
        <v>652.26400000000001</v>
      </c>
      <c r="F182" s="45">
        <v>335.73599999999999</v>
      </c>
      <c r="G182" s="45">
        <v>0</v>
      </c>
    </row>
    <row r="183" spans="1:7" x14ac:dyDescent="0.25">
      <c r="A183" s="77" t="s">
        <v>287</v>
      </c>
      <c r="B183" s="77">
        <v>55</v>
      </c>
      <c r="C183" s="77" t="s">
        <v>447</v>
      </c>
      <c r="D183" s="77"/>
      <c r="E183" s="45">
        <v>1484.298</v>
      </c>
      <c r="F183" s="45">
        <v>586.702</v>
      </c>
      <c r="G183" s="45">
        <v>0</v>
      </c>
    </row>
    <row r="184" spans="1:7" x14ac:dyDescent="0.25">
      <c r="A184" s="77" t="s">
        <v>360</v>
      </c>
      <c r="B184" s="77">
        <v>1</v>
      </c>
      <c r="C184" s="77" t="s">
        <v>446</v>
      </c>
      <c r="D184" s="77"/>
      <c r="E184" s="45">
        <v>169.12</v>
      </c>
      <c r="F184" s="45">
        <v>132.88</v>
      </c>
      <c r="G184" s="45">
        <v>0</v>
      </c>
    </row>
    <row r="185" spans="1:7" x14ac:dyDescent="0.25">
      <c r="A185" s="77" t="s">
        <v>360</v>
      </c>
      <c r="B185" s="77">
        <v>1</v>
      </c>
      <c r="C185" s="77" t="s">
        <v>447</v>
      </c>
      <c r="D185" s="77"/>
      <c r="E185" s="45">
        <v>669.36699999999996</v>
      </c>
      <c r="F185" s="45">
        <v>746.63300000000004</v>
      </c>
      <c r="G185" s="45">
        <v>0</v>
      </c>
    </row>
    <row r="186" spans="1:7" x14ac:dyDescent="0.25">
      <c r="A186" s="77" t="s">
        <v>360</v>
      </c>
      <c r="B186" s="77">
        <v>1</v>
      </c>
      <c r="C186" s="77" t="s">
        <v>456</v>
      </c>
      <c r="D186" s="77"/>
      <c r="E186" s="45">
        <v>1031.8873000000001</v>
      </c>
      <c r="F186" s="45">
        <v>736.11270000000002</v>
      </c>
      <c r="G186" s="45">
        <v>0</v>
      </c>
    </row>
    <row r="187" spans="1:7" x14ac:dyDescent="0.25">
      <c r="A187" s="77" t="s">
        <v>360</v>
      </c>
      <c r="B187" s="77">
        <v>1</v>
      </c>
      <c r="C187" s="77" t="s">
        <v>457</v>
      </c>
      <c r="D187" s="77"/>
      <c r="E187" s="45">
        <v>312.62549999999999</v>
      </c>
      <c r="F187" s="45">
        <v>231.37450000000001</v>
      </c>
      <c r="G187" s="45">
        <v>0</v>
      </c>
    </row>
    <row r="188" spans="1:7" x14ac:dyDescent="0.25">
      <c r="A188" s="77" t="s">
        <v>360</v>
      </c>
      <c r="B188" s="77">
        <v>1</v>
      </c>
      <c r="C188" s="77" t="s">
        <v>458</v>
      </c>
      <c r="D188" s="77"/>
      <c r="E188" s="45">
        <v>375.87630000000001</v>
      </c>
      <c r="F188" s="45">
        <v>264.12369999999999</v>
      </c>
      <c r="G188" s="45">
        <v>0</v>
      </c>
    </row>
    <row r="189" spans="1:7" x14ac:dyDescent="0.25">
      <c r="A189" s="77" t="s">
        <v>287</v>
      </c>
      <c r="B189" s="77">
        <v>13</v>
      </c>
      <c r="C189" s="77"/>
      <c r="D189" s="77"/>
      <c r="E189" s="45">
        <v>486.8614</v>
      </c>
      <c r="F189" s="45">
        <v>233.1386</v>
      </c>
      <c r="G189" s="45">
        <v>0</v>
      </c>
    </row>
    <row r="190" spans="1:7" x14ac:dyDescent="0.25">
      <c r="A190" s="77" t="s">
        <v>360</v>
      </c>
      <c r="B190" s="77">
        <v>2</v>
      </c>
      <c r="C190" s="77" t="s">
        <v>446</v>
      </c>
      <c r="D190" s="77"/>
      <c r="E190" s="45">
        <v>106</v>
      </c>
      <c r="F190" s="45">
        <v>159</v>
      </c>
      <c r="G190" s="45">
        <v>0</v>
      </c>
    </row>
    <row r="191" spans="1:7" x14ac:dyDescent="0.25">
      <c r="A191" s="77" t="s">
        <v>360</v>
      </c>
      <c r="B191" s="77">
        <v>2</v>
      </c>
      <c r="C191" s="77" t="s">
        <v>447</v>
      </c>
      <c r="D191" s="77"/>
      <c r="E191" s="45">
        <v>346.92489999999998</v>
      </c>
      <c r="F191" s="45">
        <v>322.07510000000002</v>
      </c>
      <c r="G191" s="45">
        <v>0</v>
      </c>
    </row>
    <row r="192" spans="1:7" x14ac:dyDescent="0.25">
      <c r="A192" s="77" t="s">
        <v>360</v>
      </c>
      <c r="B192" s="77">
        <v>2</v>
      </c>
      <c r="C192" s="77" t="s">
        <v>456</v>
      </c>
      <c r="D192" s="77"/>
      <c r="E192" s="45">
        <v>199.01679999999999</v>
      </c>
      <c r="F192" s="45">
        <v>264.98320000000001</v>
      </c>
      <c r="G192" s="45">
        <v>0</v>
      </c>
    </row>
    <row r="193" spans="1:7" x14ac:dyDescent="0.25">
      <c r="A193" s="77" t="s">
        <v>360</v>
      </c>
      <c r="B193" s="77">
        <v>3</v>
      </c>
      <c r="C193" s="77"/>
      <c r="D193" s="77"/>
      <c r="E193" s="45">
        <v>796.27909999999997</v>
      </c>
      <c r="F193" s="45">
        <v>519.72090000000003</v>
      </c>
      <c r="G193" s="45">
        <v>0</v>
      </c>
    </row>
    <row r="194" spans="1:7" x14ac:dyDescent="0.25">
      <c r="A194" s="77" t="s">
        <v>360</v>
      </c>
      <c r="B194" s="77">
        <v>4</v>
      </c>
      <c r="C194" s="77"/>
      <c r="D194" s="77"/>
      <c r="E194" s="45">
        <v>729.76469999999995</v>
      </c>
      <c r="F194" s="45">
        <v>653.23530000000005</v>
      </c>
      <c r="G194" s="45">
        <v>0</v>
      </c>
    </row>
    <row r="195" spans="1:7" x14ac:dyDescent="0.25">
      <c r="A195" s="77" t="s">
        <v>360</v>
      </c>
      <c r="B195" s="77">
        <v>5</v>
      </c>
      <c r="C195" s="77"/>
      <c r="D195" s="77"/>
      <c r="E195" s="45">
        <v>573.66679999999997</v>
      </c>
      <c r="F195" s="45">
        <v>374.33319999999998</v>
      </c>
      <c r="G195" s="45">
        <v>0</v>
      </c>
    </row>
    <row r="196" spans="1:7" x14ac:dyDescent="0.25">
      <c r="A196" s="77" t="s">
        <v>287</v>
      </c>
      <c r="B196" s="77">
        <v>14</v>
      </c>
      <c r="C196" s="77"/>
      <c r="D196" s="77"/>
      <c r="E196" s="45">
        <v>427.2611</v>
      </c>
      <c r="F196" s="45">
        <v>263.7389</v>
      </c>
      <c r="G196" s="45">
        <v>0</v>
      </c>
    </row>
    <row r="197" spans="1:7" x14ac:dyDescent="0.25">
      <c r="A197" s="77" t="s">
        <v>287</v>
      </c>
      <c r="B197" s="77">
        <v>15</v>
      </c>
      <c r="C197" s="77"/>
      <c r="D197" s="77"/>
      <c r="E197" s="45">
        <v>911.53430000000003</v>
      </c>
      <c r="F197" s="45">
        <v>453.46570000000003</v>
      </c>
      <c r="G197" s="45">
        <v>0</v>
      </c>
    </row>
    <row r="198" spans="1:7" x14ac:dyDescent="0.25">
      <c r="A198" s="77" t="s">
        <v>287</v>
      </c>
      <c r="B198" s="77">
        <v>16</v>
      </c>
      <c r="C198" s="77"/>
      <c r="D198" s="77"/>
      <c r="E198" s="45">
        <v>3227.4535999999998</v>
      </c>
      <c r="F198" s="45">
        <v>2188.5464000000002</v>
      </c>
      <c r="G198" s="45">
        <v>0</v>
      </c>
    </row>
    <row r="199" spans="1:7" x14ac:dyDescent="0.25">
      <c r="A199" s="77" t="s">
        <v>287</v>
      </c>
      <c r="B199" s="77">
        <v>17</v>
      </c>
      <c r="C199" s="77"/>
      <c r="D199" s="77"/>
      <c r="E199" s="45">
        <v>403.23149999999998</v>
      </c>
      <c r="F199" s="45">
        <v>222.76849999999999</v>
      </c>
      <c r="G199" s="45">
        <v>0</v>
      </c>
    </row>
  </sheetData>
  <mergeCells count="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79"/>
  <sheetViews>
    <sheetView topLeftCell="I1" zoomScale="85" zoomScaleNormal="85" workbookViewId="0">
      <selection activeCell="AB24" sqref="AB24"/>
    </sheetView>
  </sheetViews>
  <sheetFormatPr defaultColWidth="9.140625" defaultRowHeight="15" x14ac:dyDescent="0.25"/>
  <cols>
    <col min="1" max="1" width="6" style="63" customWidth="1"/>
    <col min="2" max="2" width="4.42578125" style="63" customWidth="1"/>
    <col min="3" max="3" width="6.28515625" style="63" customWidth="1"/>
    <col min="4" max="4" width="10.7109375" style="62" customWidth="1"/>
    <col min="5" max="5" width="10.85546875" style="62" customWidth="1"/>
    <col min="6" max="6" width="9.140625" style="62"/>
    <col min="7" max="7" width="9.140625" style="77"/>
    <col min="8" max="8" width="15.85546875" style="96" customWidth="1"/>
    <col min="9" max="9" width="9.140625" style="96"/>
    <col min="10" max="14" width="9.140625" style="80"/>
    <col min="15" max="15" width="16.85546875" style="77" bestFit="1" customWidth="1"/>
    <col min="16" max="16" width="24.140625" style="77" customWidth="1"/>
    <col min="17" max="17" width="15.7109375" style="77" bestFit="1" customWidth="1"/>
    <col min="18" max="18" width="9.140625" style="77"/>
    <col min="19" max="19" width="24.140625" style="77" customWidth="1"/>
    <col min="20" max="20" width="22.28515625" style="77" customWidth="1"/>
    <col min="21" max="21" width="17.85546875" style="77" customWidth="1"/>
    <col min="22" max="22" width="15" style="77" customWidth="1"/>
    <col min="23" max="23" width="11.42578125" style="77" bestFit="1" customWidth="1"/>
    <col min="24" max="24" width="10.7109375" style="77" bestFit="1" customWidth="1"/>
    <col min="25" max="25" width="12.140625" style="77" customWidth="1"/>
    <col min="26" max="16384" width="9.140625" style="77"/>
  </cols>
  <sheetData>
    <row r="2" spans="1:26" x14ac:dyDescent="0.25">
      <c r="A2" s="110" t="s">
        <v>83</v>
      </c>
      <c r="B2" s="110"/>
      <c r="C2" s="110"/>
      <c r="D2" s="112" t="s">
        <v>464</v>
      </c>
      <c r="E2" s="112"/>
      <c r="F2" s="112"/>
      <c r="G2" s="112"/>
      <c r="H2" s="112"/>
      <c r="I2" s="112"/>
      <c r="J2" s="104" t="s">
        <v>465</v>
      </c>
      <c r="K2" s="104"/>
      <c r="L2" s="104"/>
      <c r="M2" s="104"/>
      <c r="N2" s="104"/>
      <c r="O2" s="106" t="s">
        <v>466</v>
      </c>
      <c r="P2" s="106"/>
      <c r="Q2" s="106"/>
    </row>
    <row r="3" spans="1:26" ht="75" x14ac:dyDescent="0.25">
      <c r="A3" s="111"/>
      <c r="B3" s="111"/>
      <c r="C3" s="111"/>
      <c r="D3" s="53" t="s">
        <v>110</v>
      </c>
      <c r="E3" s="54" t="s">
        <v>113</v>
      </c>
      <c r="F3" s="54" t="s">
        <v>114</v>
      </c>
      <c r="G3" s="54" t="s">
        <v>115</v>
      </c>
      <c r="H3" s="95" t="s">
        <v>467</v>
      </c>
      <c r="I3" s="95" t="s">
        <v>102</v>
      </c>
      <c r="J3" s="59" t="s">
        <v>110</v>
      </c>
      <c r="K3" s="59" t="s">
        <v>468</v>
      </c>
      <c r="L3" s="59" t="s">
        <v>469</v>
      </c>
      <c r="M3" s="59" t="s">
        <v>470</v>
      </c>
      <c r="N3" s="59" t="s">
        <v>102</v>
      </c>
      <c r="O3" s="60" t="s">
        <v>471</v>
      </c>
      <c r="P3" s="119" t="s">
        <v>505</v>
      </c>
      <c r="Q3" s="60" t="s">
        <v>102</v>
      </c>
      <c r="T3" s="64" t="s">
        <v>472</v>
      </c>
      <c r="U3" s="64" t="s">
        <v>473</v>
      </c>
      <c r="V3" s="64" t="s">
        <v>474</v>
      </c>
    </row>
    <row r="4" spans="1:26" x14ac:dyDescent="0.25">
      <c r="A4" s="77" t="s">
        <v>122</v>
      </c>
      <c r="B4" s="77">
        <v>2</v>
      </c>
      <c r="C4" s="77"/>
      <c r="D4" s="50">
        <v>12</v>
      </c>
      <c r="E4" s="77">
        <v>13.81</v>
      </c>
      <c r="F4" s="77">
        <v>17.98</v>
      </c>
      <c r="G4" s="77">
        <v>1.1299999999999999</v>
      </c>
      <c r="H4" s="96">
        <f>F4+G4</f>
        <v>19.11</v>
      </c>
      <c r="I4" s="96">
        <f>SUM(E4:G4)</f>
        <v>32.92</v>
      </c>
      <c r="J4" s="50">
        <v>12</v>
      </c>
      <c r="K4" s="48">
        <v>273.18661988022291</v>
      </c>
      <c r="L4" s="48">
        <v>201.72338011977715</v>
      </c>
      <c r="M4" s="48">
        <v>0</v>
      </c>
      <c r="N4" s="48">
        <v>474.91</v>
      </c>
      <c r="O4" s="62">
        <f>K4-E4</f>
        <v>259.3766198802229</v>
      </c>
      <c r="P4" s="62">
        <f>L4-H4</f>
        <v>182.61338011977716</v>
      </c>
      <c r="Q4" s="62">
        <f>N4-I4</f>
        <v>441.99</v>
      </c>
      <c r="T4" s="77">
        <f>COUNTBLANK(Q4:Q349)</f>
        <v>69</v>
      </c>
      <c r="U4" s="79">
        <f>V4-T4</f>
        <v>277</v>
      </c>
      <c r="V4" s="79">
        <f>COUNT(Q4:Q349)+T4</f>
        <v>346</v>
      </c>
    </row>
    <row r="5" spans="1:26" x14ac:dyDescent="0.25">
      <c r="A5" s="77" t="s">
        <v>122</v>
      </c>
      <c r="B5" s="77">
        <v>2</v>
      </c>
      <c r="C5" s="77"/>
      <c r="D5" s="50">
        <v>13</v>
      </c>
      <c r="E5" s="77">
        <v>31.37</v>
      </c>
      <c r="F5" s="77">
        <v>34.659999999999997</v>
      </c>
      <c r="G5" s="77">
        <v>2.91</v>
      </c>
      <c r="H5" s="96">
        <f t="shared" ref="H5:H17" si="0">F5+G5</f>
        <v>37.569999999999993</v>
      </c>
      <c r="I5" s="96">
        <f t="shared" ref="I5:I17" si="1">SUM(E5:G5)</f>
        <v>68.94</v>
      </c>
      <c r="J5" s="50">
        <v>13</v>
      </c>
      <c r="K5" s="48"/>
      <c r="L5" s="48"/>
      <c r="M5" s="48"/>
      <c r="N5" s="48"/>
      <c r="O5" s="62"/>
      <c r="P5" s="62"/>
      <c r="Q5" s="62"/>
    </row>
    <row r="6" spans="1:26" ht="30" x14ac:dyDescent="0.25">
      <c r="A6" s="77" t="s">
        <v>122</v>
      </c>
      <c r="B6" s="77">
        <v>2</v>
      </c>
      <c r="C6" s="77"/>
      <c r="D6" s="50">
        <v>17</v>
      </c>
      <c r="E6" s="77">
        <v>226.31</v>
      </c>
      <c r="F6" s="77">
        <v>243.04</v>
      </c>
      <c r="G6" s="77">
        <v>18.37</v>
      </c>
      <c r="H6" s="96">
        <f t="shared" si="0"/>
        <v>261.40999999999997</v>
      </c>
      <c r="I6" s="96">
        <f t="shared" si="1"/>
        <v>487.72</v>
      </c>
      <c r="J6" s="50">
        <v>17</v>
      </c>
      <c r="K6" s="48">
        <v>93.033357969359344</v>
      </c>
      <c r="L6" s="48">
        <v>68.69664203064066</v>
      </c>
      <c r="M6" s="48">
        <v>0</v>
      </c>
      <c r="N6" s="48">
        <v>161.72999999999999</v>
      </c>
      <c r="O6" s="62">
        <f t="shared" ref="O6:O69" si="2">K6-E6</f>
        <v>-133.27664203064066</v>
      </c>
      <c r="P6" s="62">
        <f t="shared" ref="P6:P69" si="3">L6-H6</f>
        <v>-192.71335796935932</v>
      </c>
      <c r="Q6" s="62">
        <f t="shared" ref="Q6:Q69" si="4">N6-I6</f>
        <v>-325.99</v>
      </c>
      <c r="T6" s="108" t="s">
        <v>56</v>
      </c>
      <c r="U6" s="109"/>
      <c r="V6" s="108" t="s">
        <v>57</v>
      </c>
      <c r="W6" s="109"/>
      <c r="X6" s="58" t="s">
        <v>475</v>
      </c>
      <c r="Y6" s="58" t="s">
        <v>476</v>
      </c>
      <c r="Z6" s="58" t="s">
        <v>477</v>
      </c>
    </row>
    <row r="7" spans="1:26" x14ac:dyDescent="0.25">
      <c r="A7" s="77" t="s">
        <v>122</v>
      </c>
      <c r="B7" s="77">
        <v>2</v>
      </c>
      <c r="C7" s="77"/>
      <c r="D7" s="50">
        <v>18</v>
      </c>
      <c r="E7" s="77">
        <v>63.94</v>
      </c>
      <c r="F7" s="77">
        <v>59.82</v>
      </c>
      <c r="G7" s="77">
        <v>4.78</v>
      </c>
      <c r="H7" s="96">
        <f t="shared" si="0"/>
        <v>64.599999999999994</v>
      </c>
      <c r="I7" s="96">
        <f t="shared" si="1"/>
        <v>128.54</v>
      </c>
      <c r="J7" s="50">
        <v>18</v>
      </c>
      <c r="K7" s="48">
        <v>46.801422150417835</v>
      </c>
      <c r="L7" s="48">
        <v>34.558577849582171</v>
      </c>
      <c r="M7" s="48">
        <v>0</v>
      </c>
      <c r="N7" s="48">
        <v>81.36</v>
      </c>
      <c r="O7" s="62">
        <f t="shared" si="2"/>
        <v>-17.138577849582163</v>
      </c>
      <c r="P7" s="62">
        <f t="shared" si="3"/>
        <v>-30.041422150417823</v>
      </c>
      <c r="Q7" s="62">
        <f t="shared" si="4"/>
        <v>-47.179999999999993</v>
      </c>
      <c r="T7" s="66" t="s">
        <v>478</v>
      </c>
      <c r="U7" s="66" t="s">
        <v>479</v>
      </c>
      <c r="V7" s="66" t="s">
        <v>478</v>
      </c>
      <c r="W7" s="66" t="s">
        <v>479</v>
      </c>
      <c r="X7" s="66"/>
      <c r="Y7" s="66"/>
      <c r="Z7" s="66"/>
    </row>
    <row r="8" spans="1:26" x14ac:dyDescent="0.25">
      <c r="A8" s="77" t="s">
        <v>122</v>
      </c>
      <c r="B8" s="77">
        <v>5</v>
      </c>
      <c r="C8" s="77"/>
      <c r="D8" s="50">
        <v>18</v>
      </c>
      <c r="E8" s="77">
        <v>103</v>
      </c>
      <c r="F8" s="77">
        <v>74.13</v>
      </c>
      <c r="G8" s="77">
        <v>23.02</v>
      </c>
      <c r="H8" s="96">
        <f t="shared" si="0"/>
        <v>97.149999999999991</v>
      </c>
      <c r="I8" s="96">
        <f t="shared" si="1"/>
        <v>200.15</v>
      </c>
      <c r="J8" s="50">
        <v>18</v>
      </c>
      <c r="K8" s="48">
        <v>112.7298</v>
      </c>
      <c r="L8" s="48">
        <v>88.270200000000003</v>
      </c>
      <c r="M8" s="48">
        <v>0</v>
      </c>
      <c r="N8" s="48">
        <v>201</v>
      </c>
      <c r="O8" s="62">
        <f t="shared" si="2"/>
        <v>9.7297999999999973</v>
      </c>
      <c r="P8" s="62">
        <f t="shared" si="3"/>
        <v>-8.8797999999999888</v>
      </c>
      <c r="Q8" s="62">
        <f t="shared" si="4"/>
        <v>0.84999999999999432</v>
      </c>
      <c r="S8" s="75" t="s">
        <v>480</v>
      </c>
      <c r="T8" s="79">
        <f>COUNTIF(O4:O349,"&gt;10")</f>
        <v>171</v>
      </c>
      <c r="U8" s="79">
        <f>-COUNTIF(O4:O349,"&lt;-10")</f>
        <v>-65</v>
      </c>
      <c r="V8" s="79">
        <f>COUNTIF(P4:P349,"&gt;10")</f>
        <v>81</v>
      </c>
      <c r="W8" s="79">
        <f>-COUNTIF(P4:P349,"&lt;-10")</f>
        <v>-150</v>
      </c>
      <c r="X8" s="79">
        <f>T8-U8+V8-W8</f>
        <v>467</v>
      </c>
      <c r="Y8" s="32">
        <f>((T8-U8)/$X$8)*100</f>
        <v>50.53533190578159</v>
      </c>
      <c r="Z8" s="32">
        <f>((V8-W8)/$X$8)*100</f>
        <v>49.464668094218418</v>
      </c>
    </row>
    <row r="9" spans="1:26" x14ac:dyDescent="0.25">
      <c r="A9" s="77" t="s">
        <v>122</v>
      </c>
      <c r="B9" s="77">
        <v>6</v>
      </c>
      <c r="C9" s="77"/>
      <c r="D9" s="50">
        <v>18</v>
      </c>
      <c r="E9" s="77">
        <v>260.60000000000002</v>
      </c>
      <c r="F9" s="77">
        <v>246.42</v>
      </c>
      <c r="G9" s="77">
        <v>61.21</v>
      </c>
      <c r="H9" s="96">
        <f t="shared" si="0"/>
        <v>307.63</v>
      </c>
      <c r="I9" s="96">
        <f t="shared" si="1"/>
        <v>568.23</v>
      </c>
      <c r="J9" s="50">
        <v>18</v>
      </c>
      <c r="K9" s="48">
        <v>201.00760104992654</v>
      </c>
      <c r="L9" s="48">
        <v>179.4423989500734</v>
      </c>
      <c r="M9" s="48">
        <v>0</v>
      </c>
      <c r="N9" s="48">
        <v>380.45</v>
      </c>
      <c r="O9" s="62">
        <f t="shared" si="2"/>
        <v>-59.592398950073488</v>
      </c>
      <c r="P9" s="62">
        <f t="shared" si="3"/>
        <v>-128.1876010499266</v>
      </c>
      <c r="Q9" s="62">
        <f t="shared" si="4"/>
        <v>-187.78000000000003</v>
      </c>
      <c r="S9" s="75" t="s">
        <v>481</v>
      </c>
      <c r="T9" s="91">
        <f>SUMIF(O4:O349,"&gt;10")</f>
        <v>30022.511642574165</v>
      </c>
      <c r="U9" s="91">
        <f>SUMIF(O4:O349,"&lt;-10")</f>
        <v>-9658.0323595859118</v>
      </c>
      <c r="V9" s="91">
        <f>SUMIF(P4:P349,"&gt;10")</f>
        <v>14790.617100473983</v>
      </c>
      <c r="W9" s="91">
        <f>SUMIF(P4:P349,"&lt;-10")</f>
        <v>-19728.000293387398</v>
      </c>
      <c r="X9" s="91">
        <f>T9-U9+V9-W9</f>
        <v>74199.16139602146</v>
      </c>
      <c r="Y9" s="55"/>
      <c r="Z9" s="55"/>
    </row>
    <row r="10" spans="1:26" x14ac:dyDescent="0.25">
      <c r="A10" s="77" t="s">
        <v>122</v>
      </c>
      <c r="B10" s="77">
        <v>6</v>
      </c>
      <c r="C10" s="77"/>
      <c r="D10" s="50">
        <v>21</v>
      </c>
      <c r="E10" s="77">
        <v>35.19</v>
      </c>
      <c r="F10" s="77">
        <v>42.77</v>
      </c>
      <c r="G10" s="77">
        <v>6.55</v>
      </c>
      <c r="H10" s="96">
        <f t="shared" si="0"/>
        <v>49.32</v>
      </c>
      <c r="I10" s="96">
        <f t="shared" si="1"/>
        <v>84.51</v>
      </c>
      <c r="J10" s="50">
        <v>21</v>
      </c>
      <c r="K10" s="48">
        <v>68.055694812041096</v>
      </c>
      <c r="L10" s="48">
        <v>60.75430518795887</v>
      </c>
      <c r="M10" s="48">
        <v>0</v>
      </c>
      <c r="N10" s="48">
        <v>128.81</v>
      </c>
      <c r="O10" s="62">
        <f t="shared" si="2"/>
        <v>32.865694812041099</v>
      </c>
      <c r="P10" s="62">
        <f t="shared" si="3"/>
        <v>11.43430518795887</v>
      </c>
      <c r="Q10" s="62">
        <f t="shared" si="4"/>
        <v>44.3</v>
      </c>
      <c r="S10" s="56"/>
    </row>
    <row r="11" spans="1:26" x14ac:dyDescent="0.25">
      <c r="A11" s="77" t="s">
        <v>122</v>
      </c>
      <c r="B11" s="77">
        <v>6</v>
      </c>
      <c r="C11" s="77"/>
      <c r="D11" s="50">
        <v>22</v>
      </c>
      <c r="E11" s="77">
        <v>14.62</v>
      </c>
      <c r="F11" s="77">
        <v>10.94</v>
      </c>
      <c r="G11" s="77">
        <v>2.4700000000000002</v>
      </c>
      <c r="H11" s="96">
        <f t="shared" si="0"/>
        <v>13.41</v>
      </c>
      <c r="I11" s="96">
        <f t="shared" si="1"/>
        <v>28.029999999999998</v>
      </c>
      <c r="J11" s="50">
        <v>22</v>
      </c>
      <c r="K11" s="48">
        <v>90.737404138032289</v>
      </c>
      <c r="L11" s="48">
        <v>81.002595861967677</v>
      </c>
      <c r="M11" s="48">
        <v>0</v>
      </c>
      <c r="N11" s="48">
        <v>171.74</v>
      </c>
      <c r="O11" s="62">
        <f t="shared" si="2"/>
        <v>76.117404138032285</v>
      </c>
      <c r="P11" s="62">
        <f t="shared" si="3"/>
        <v>67.592595861967681</v>
      </c>
      <c r="Q11" s="62">
        <f t="shared" si="4"/>
        <v>143.71</v>
      </c>
    </row>
    <row r="12" spans="1:26" x14ac:dyDescent="0.25">
      <c r="A12" s="77" t="s">
        <v>122</v>
      </c>
      <c r="B12" s="77">
        <v>7</v>
      </c>
      <c r="C12" s="77" t="s">
        <v>287</v>
      </c>
      <c r="D12" s="50">
        <v>19</v>
      </c>
      <c r="E12" s="77">
        <v>603.45000000000005</v>
      </c>
      <c r="F12" s="77">
        <v>28.66</v>
      </c>
      <c r="G12" s="77">
        <v>26.85</v>
      </c>
      <c r="H12" s="96">
        <f t="shared" si="0"/>
        <v>55.510000000000005</v>
      </c>
      <c r="I12" s="96">
        <f t="shared" si="1"/>
        <v>658.96</v>
      </c>
      <c r="J12" s="50">
        <v>19</v>
      </c>
      <c r="K12" s="48">
        <v>408.40679999999998</v>
      </c>
      <c r="L12" s="48">
        <v>250.5932</v>
      </c>
      <c r="M12" s="48">
        <v>0</v>
      </c>
      <c r="N12" s="48">
        <v>659</v>
      </c>
      <c r="O12" s="62">
        <f t="shared" si="2"/>
        <v>-195.04320000000007</v>
      </c>
      <c r="P12" s="62">
        <f t="shared" si="3"/>
        <v>195.08319999999998</v>
      </c>
      <c r="Q12" s="62">
        <f t="shared" si="4"/>
        <v>3.999999999996362E-2</v>
      </c>
    </row>
    <row r="13" spans="1:26" x14ac:dyDescent="0.25">
      <c r="A13" s="77" t="s">
        <v>122</v>
      </c>
      <c r="B13" s="77">
        <v>7</v>
      </c>
      <c r="C13" s="77" t="s">
        <v>443</v>
      </c>
      <c r="D13" s="50">
        <v>13</v>
      </c>
      <c r="E13" s="77">
        <v>434.43</v>
      </c>
      <c r="F13" s="77">
        <v>272.87</v>
      </c>
      <c r="G13" s="77">
        <v>27.71</v>
      </c>
      <c r="H13" s="96">
        <f t="shared" si="0"/>
        <v>300.58</v>
      </c>
      <c r="I13" s="96">
        <f t="shared" si="1"/>
        <v>735.01</v>
      </c>
      <c r="J13" s="50">
        <v>13</v>
      </c>
      <c r="K13" s="48">
        <v>556.22176419591437</v>
      </c>
      <c r="L13" s="48">
        <v>351.30823580408565</v>
      </c>
      <c r="M13" s="48">
        <v>0</v>
      </c>
      <c r="N13" s="48">
        <v>907.53</v>
      </c>
      <c r="O13" s="62">
        <f t="shared" si="2"/>
        <v>121.79176419591437</v>
      </c>
      <c r="P13" s="62">
        <f t="shared" si="3"/>
        <v>50.728235804085671</v>
      </c>
      <c r="Q13" s="62">
        <f t="shared" si="4"/>
        <v>172.51999999999998</v>
      </c>
    </row>
    <row r="14" spans="1:26" x14ac:dyDescent="0.25">
      <c r="A14" s="77" t="s">
        <v>122</v>
      </c>
      <c r="B14" s="77">
        <v>7</v>
      </c>
      <c r="C14" s="77" t="s">
        <v>443</v>
      </c>
      <c r="D14" s="50">
        <v>14</v>
      </c>
      <c r="E14" s="77">
        <v>1142.67</v>
      </c>
      <c r="F14" s="77">
        <v>842.9</v>
      </c>
      <c r="G14" s="77">
        <v>87.82</v>
      </c>
      <c r="H14" s="96">
        <f t="shared" si="0"/>
        <v>930.72</v>
      </c>
      <c r="I14" s="96">
        <f t="shared" si="1"/>
        <v>2073.3900000000003</v>
      </c>
      <c r="J14" s="50">
        <v>14</v>
      </c>
      <c r="K14" s="48">
        <v>1197.7832069111494</v>
      </c>
      <c r="L14" s="48">
        <v>756.51679308885059</v>
      </c>
      <c r="M14" s="48">
        <v>0</v>
      </c>
      <c r="N14" s="48">
        <v>1954.3</v>
      </c>
      <c r="O14" s="62">
        <f t="shared" si="2"/>
        <v>55.113206911149291</v>
      </c>
      <c r="P14" s="62">
        <f t="shared" si="3"/>
        <v>-174.20320691114944</v>
      </c>
      <c r="Q14" s="62">
        <f t="shared" si="4"/>
        <v>-119.09000000000037</v>
      </c>
    </row>
    <row r="15" spans="1:26" x14ac:dyDescent="0.25">
      <c r="A15" s="77" t="s">
        <v>122</v>
      </c>
      <c r="B15" s="77">
        <v>7</v>
      </c>
      <c r="C15" s="77" t="s">
        <v>443</v>
      </c>
      <c r="D15" s="50">
        <v>18</v>
      </c>
      <c r="E15" s="77">
        <v>29.67</v>
      </c>
      <c r="F15" s="77">
        <v>15.69</v>
      </c>
      <c r="G15" s="77">
        <v>46.27</v>
      </c>
      <c r="H15" s="96">
        <f t="shared" si="0"/>
        <v>61.96</v>
      </c>
      <c r="I15" s="96">
        <f t="shared" si="1"/>
        <v>91.63</v>
      </c>
      <c r="J15" s="50">
        <v>18</v>
      </c>
      <c r="K15" s="48">
        <v>106.12912045680531</v>
      </c>
      <c r="L15" s="48">
        <v>67.030879543194686</v>
      </c>
      <c r="M15" s="48">
        <v>0</v>
      </c>
      <c r="N15" s="48">
        <v>173.16</v>
      </c>
      <c r="O15" s="62">
        <f t="shared" si="2"/>
        <v>76.459120456805309</v>
      </c>
      <c r="P15" s="62">
        <f t="shared" si="3"/>
        <v>5.0708795431946854</v>
      </c>
      <c r="Q15" s="62">
        <f t="shared" si="4"/>
        <v>81.53</v>
      </c>
    </row>
    <row r="16" spans="1:26" x14ac:dyDescent="0.25">
      <c r="A16" s="77" t="s">
        <v>122</v>
      </c>
      <c r="B16" s="77">
        <v>7</v>
      </c>
      <c r="C16" s="77" t="s">
        <v>443</v>
      </c>
      <c r="D16" s="50">
        <v>19</v>
      </c>
      <c r="E16" s="77">
        <v>722.54</v>
      </c>
      <c r="F16" s="77">
        <v>353.19</v>
      </c>
      <c r="G16" s="77">
        <v>92.07</v>
      </c>
      <c r="H16" s="96">
        <f t="shared" si="0"/>
        <v>445.26</v>
      </c>
      <c r="I16" s="96">
        <f t="shared" si="1"/>
        <v>1167.8</v>
      </c>
      <c r="J16" s="50">
        <v>19</v>
      </c>
      <c r="K16" s="48">
        <v>630.06350843613097</v>
      </c>
      <c r="L16" s="48">
        <v>397.94649156386907</v>
      </c>
      <c r="M16" s="48">
        <v>0</v>
      </c>
      <c r="N16" s="48">
        <v>1028.01</v>
      </c>
      <c r="O16" s="62">
        <f t="shared" si="2"/>
        <v>-92.47649156386899</v>
      </c>
      <c r="P16" s="62">
        <f t="shared" si="3"/>
        <v>-47.313508436130917</v>
      </c>
      <c r="Q16" s="62">
        <f t="shared" si="4"/>
        <v>-139.78999999999996</v>
      </c>
    </row>
    <row r="17" spans="1:17" x14ac:dyDescent="0.25">
      <c r="A17" s="77" t="s">
        <v>122</v>
      </c>
      <c r="B17" s="77">
        <v>7</v>
      </c>
      <c r="C17" s="77" t="s">
        <v>444</v>
      </c>
      <c r="D17" s="50">
        <v>14</v>
      </c>
      <c r="E17" s="62">
        <v>704.57299999999998</v>
      </c>
      <c r="F17" s="62">
        <v>105.35899999999999</v>
      </c>
      <c r="G17" s="62">
        <v>37.165999999999997</v>
      </c>
      <c r="H17" s="96">
        <f t="shared" si="0"/>
        <v>142.52499999999998</v>
      </c>
      <c r="I17" s="96">
        <f t="shared" si="1"/>
        <v>847.09799999999996</v>
      </c>
      <c r="J17" s="50">
        <v>14</v>
      </c>
      <c r="K17" s="48"/>
      <c r="L17" s="48"/>
      <c r="M17" s="48"/>
      <c r="N17" s="48"/>
      <c r="O17" s="62"/>
      <c r="P17" s="62"/>
      <c r="Q17" s="62"/>
    </row>
    <row r="18" spans="1:17" x14ac:dyDescent="0.25">
      <c r="A18" s="80" t="s">
        <v>122</v>
      </c>
      <c r="B18" s="80">
        <v>8</v>
      </c>
      <c r="C18" s="80" t="s">
        <v>444</v>
      </c>
      <c r="D18" s="80">
        <v>19</v>
      </c>
      <c r="E18" s="77"/>
      <c r="F18" s="77"/>
      <c r="J18" s="80">
        <v>19</v>
      </c>
      <c r="K18" s="48">
        <v>543.20519999999999</v>
      </c>
      <c r="L18" s="48">
        <v>303.79480000000001</v>
      </c>
      <c r="M18" s="48">
        <v>0</v>
      </c>
      <c r="N18" s="48">
        <v>847</v>
      </c>
      <c r="O18" s="62"/>
      <c r="P18" s="62"/>
      <c r="Q18" s="62"/>
    </row>
    <row r="19" spans="1:17" x14ac:dyDescent="0.25">
      <c r="A19" s="77" t="s">
        <v>122</v>
      </c>
      <c r="B19" s="77">
        <v>7</v>
      </c>
      <c r="C19" s="77" t="s">
        <v>445</v>
      </c>
      <c r="D19" s="50">
        <v>13</v>
      </c>
      <c r="E19" s="62">
        <v>169.24799999999999</v>
      </c>
      <c r="F19" s="62">
        <v>108.175</v>
      </c>
      <c r="G19" s="62">
        <v>6.1289999999999996</v>
      </c>
      <c r="H19" s="96">
        <f t="shared" ref="H19" si="5">F19+G19</f>
        <v>114.304</v>
      </c>
      <c r="I19" s="96">
        <f t="shared" ref="I19" si="6">SUM(E19:G19)</f>
        <v>283.55200000000002</v>
      </c>
      <c r="J19" s="50">
        <v>13</v>
      </c>
      <c r="K19" s="48">
        <v>124.76638832839407</v>
      </c>
      <c r="L19" s="48">
        <v>123.47361167160594</v>
      </c>
      <c r="M19" s="48">
        <v>0</v>
      </c>
      <c r="N19" s="48">
        <v>248.24</v>
      </c>
      <c r="O19" s="62">
        <f t="shared" si="2"/>
        <v>-44.481611671605918</v>
      </c>
      <c r="P19" s="62">
        <f t="shared" si="3"/>
        <v>9.169611671605935</v>
      </c>
      <c r="Q19" s="62">
        <f t="shared" si="4"/>
        <v>-35.312000000000012</v>
      </c>
    </row>
    <row r="20" spans="1:17" x14ac:dyDescent="0.25">
      <c r="A20" s="77" t="s">
        <v>122</v>
      </c>
      <c r="B20" s="77">
        <v>7</v>
      </c>
      <c r="C20" s="77" t="s">
        <v>445</v>
      </c>
      <c r="D20" s="50">
        <v>14</v>
      </c>
      <c r="E20" s="62">
        <v>18.881</v>
      </c>
      <c r="F20" s="62">
        <v>3.448</v>
      </c>
      <c r="G20" s="62">
        <v>0.57699999999999996</v>
      </c>
      <c r="H20" s="96">
        <f t="shared" ref="H20:H83" si="7">F20+G20</f>
        <v>4.0250000000000004</v>
      </c>
      <c r="I20" s="96">
        <f t="shared" ref="I20:I83" si="8">SUM(E20:G20)</f>
        <v>22.905999999999999</v>
      </c>
      <c r="J20" s="50">
        <v>14</v>
      </c>
      <c r="K20" s="48">
        <v>13.685903779335202</v>
      </c>
      <c r="L20" s="48">
        <v>13.544096220664798</v>
      </c>
      <c r="M20" s="48">
        <v>0</v>
      </c>
      <c r="N20" s="48">
        <v>27.23</v>
      </c>
      <c r="O20" s="62">
        <f t="shared" si="2"/>
        <v>-5.1950962206647979</v>
      </c>
      <c r="P20" s="62">
        <f t="shared" si="3"/>
        <v>9.5190962206647978</v>
      </c>
      <c r="Q20" s="62">
        <f t="shared" si="4"/>
        <v>4.3240000000000016</v>
      </c>
    </row>
    <row r="21" spans="1:17" x14ac:dyDescent="0.25">
      <c r="A21" s="77" t="s">
        <v>122</v>
      </c>
      <c r="B21" s="77">
        <v>7</v>
      </c>
      <c r="C21" s="77" t="s">
        <v>445</v>
      </c>
      <c r="D21" s="50">
        <v>18</v>
      </c>
      <c r="E21" s="62">
        <v>680.37199999999996</v>
      </c>
      <c r="F21" s="62">
        <v>296.45100000000002</v>
      </c>
      <c r="G21" s="62">
        <v>265.24700000000001</v>
      </c>
      <c r="H21" s="96">
        <f t="shared" si="7"/>
        <v>561.69800000000009</v>
      </c>
      <c r="I21" s="96">
        <f t="shared" si="8"/>
        <v>1242.07</v>
      </c>
      <c r="J21" s="50">
        <v>18</v>
      </c>
      <c r="K21" s="48">
        <v>733.42471869243093</v>
      </c>
      <c r="L21" s="48">
        <v>725.82528130756907</v>
      </c>
      <c r="M21" s="48">
        <v>0</v>
      </c>
      <c r="N21" s="48">
        <v>1459.25</v>
      </c>
      <c r="O21" s="62">
        <f t="shared" si="2"/>
        <v>53.052718692430972</v>
      </c>
      <c r="P21" s="62">
        <f t="shared" si="3"/>
        <v>164.12728130756898</v>
      </c>
      <c r="Q21" s="62">
        <f t="shared" si="4"/>
        <v>217.18000000000006</v>
      </c>
    </row>
    <row r="22" spans="1:17" x14ac:dyDescent="0.25">
      <c r="A22" s="77" t="s">
        <v>122</v>
      </c>
      <c r="B22" s="77">
        <v>7</v>
      </c>
      <c r="C22" s="77" t="s">
        <v>445</v>
      </c>
      <c r="D22" s="50">
        <v>19</v>
      </c>
      <c r="E22" s="62">
        <v>611.44799999999998</v>
      </c>
      <c r="F22" s="62">
        <v>194.47399999999999</v>
      </c>
      <c r="G22" s="62">
        <v>143.47900000000001</v>
      </c>
      <c r="H22" s="96">
        <f t="shared" si="7"/>
        <v>337.95299999999997</v>
      </c>
      <c r="I22" s="96">
        <f t="shared" si="8"/>
        <v>949.40100000000007</v>
      </c>
      <c r="J22" s="50">
        <v>19</v>
      </c>
      <c r="K22" s="48">
        <v>383.1248891998398</v>
      </c>
      <c r="L22" s="48">
        <v>379.15511080016017</v>
      </c>
      <c r="M22" s="48">
        <v>0</v>
      </c>
      <c r="N22" s="48">
        <v>762.28</v>
      </c>
      <c r="O22" s="62">
        <f t="shared" si="2"/>
        <v>-228.32311080016018</v>
      </c>
      <c r="P22" s="62">
        <f t="shared" si="3"/>
        <v>41.202110800160199</v>
      </c>
      <c r="Q22" s="62">
        <f t="shared" si="4"/>
        <v>-187.12100000000009</v>
      </c>
    </row>
    <row r="23" spans="1:17" x14ac:dyDescent="0.25">
      <c r="A23" s="77" t="s">
        <v>122</v>
      </c>
      <c r="B23" s="77">
        <v>7</v>
      </c>
      <c r="C23" s="77"/>
      <c r="D23" s="50">
        <v>18</v>
      </c>
      <c r="E23" s="77">
        <v>351.34</v>
      </c>
      <c r="F23" s="77">
        <v>348.59</v>
      </c>
      <c r="G23" s="77">
        <v>41.98</v>
      </c>
      <c r="H23" s="96">
        <f t="shared" si="7"/>
        <v>390.57</v>
      </c>
      <c r="I23" s="96">
        <f t="shared" si="8"/>
        <v>741.91</v>
      </c>
      <c r="J23" s="50">
        <v>18</v>
      </c>
      <c r="K23" s="48">
        <v>424.63290000000001</v>
      </c>
      <c r="L23" s="48">
        <v>316.36709999999999</v>
      </c>
      <c r="M23" s="48">
        <v>0</v>
      </c>
      <c r="N23" s="48">
        <v>741</v>
      </c>
      <c r="O23" s="62">
        <f t="shared" si="2"/>
        <v>73.292900000000031</v>
      </c>
      <c r="P23" s="62">
        <f t="shared" si="3"/>
        <v>-74.2029</v>
      </c>
      <c r="Q23" s="62">
        <f t="shared" si="4"/>
        <v>-0.90999999999996817</v>
      </c>
    </row>
    <row r="24" spans="1:17" x14ac:dyDescent="0.25">
      <c r="A24" s="77" t="s">
        <v>122</v>
      </c>
      <c r="B24" s="77">
        <v>8</v>
      </c>
      <c r="C24" s="77"/>
      <c r="D24" s="50">
        <v>18</v>
      </c>
      <c r="E24" s="62">
        <v>331.22899999999998</v>
      </c>
      <c r="F24" s="62">
        <v>220.30500000000001</v>
      </c>
      <c r="G24" s="62">
        <v>195.93199999999999</v>
      </c>
      <c r="H24" s="96">
        <f t="shared" si="7"/>
        <v>416.23699999999997</v>
      </c>
      <c r="I24" s="96">
        <f t="shared" si="8"/>
        <v>747.46600000000001</v>
      </c>
      <c r="J24" s="50">
        <v>18</v>
      </c>
      <c r="K24" s="48">
        <v>392.66980000000001</v>
      </c>
      <c r="L24" s="48">
        <v>354.33019999999999</v>
      </c>
      <c r="M24" s="48">
        <v>0</v>
      </c>
      <c r="N24" s="48">
        <v>747</v>
      </c>
      <c r="O24" s="62">
        <f t="shared" si="2"/>
        <v>61.440800000000024</v>
      </c>
      <c r="P24" s="62">
        <f t="shared" si="3"/>
        <v>-61.906799999999976</v>
      </c>
      <c r="Q24" s="62">
        <f t="shared" si="4"/>
        <v>-0.46600000000000819</v>
      </c>
    </row>
    <row r="25" spans="1:17" x14ac:dyDescent="0.25">
      <c r="A25" s="77" t="s">
        <v>122</v>
      </c>
      <c r="B25" s="77">
        <v>9</v>
      </c>
      <c r="C25" s="77"/>
      <c r="D25" s="50">
        <v>18</v>
      </c>
      <c r="E25" s="62">
        <v>97.072999999999993</v>
      </c>
      <c r="F25" s="62">
        <v>88.94</v>
      </c>
      <c r="G25" s="62">
        <v>17.922999999999998</v>
      </c>
      <c r="H25" s="96">
        <f t="shared" si="7"/>
        <v>106.863</v>
      </c>
      <c r="I25" s="96">
        <f t="shared" si="8"/>
        <v>203.93599999999998</v>
      </c>
      <c r="J25" s="50">
        <v>18</v>
      </c>
      <c r="K25" s="48">
        <v>120.93089999999999</v>
      </c>
      <c r="L25" s="48">
        <v>82.069100000000006</v>
      </c>
      <c r="M25" s="48">
        <v>0</v>
      </c>
      <c r="N25" s="48">
        <v>203</v>
      </c>
      <c r="O25" s="62">
        <f t="shared" si="2"/>
        <v>23.857900000000001</v>
      </c>
      <c r="P25" s="62">
        <f t="shared" si="3"/>
        <v>-24.793899999999994</v>
      </c>
      <c r="Q25" s="62">
        <f t="shared" si="4"/>
        <v>-0.93599999999997863</v>
      </c>
    </row>
    <row r="26" spans="1:17" x14ac:dyDescent="0.25">
      <c r="A26" s="77" t="s">
        <v>122</v>
      </c>
      <c r="B26" s="77">
        <v>10</v>
      </c>
      <c r="C26" s="77"/>
      <c r="D26" s="50">
        <v>13</v>
      </c>
      <c r="E26" s="62">
        <v>556.23800000000006</v>
      </c>
      <c r="F26" s="62">
        <v>522.92899999999997</v>
      </c>
      <c r="G26" s="62">
        <v>65.938999999999993</v>
      </c>
      <c r="H26" s="96">
        <f t="shared" si="7"/>
        <v>588.86799999999994</v>
      </c>
      <c r="I26" s="96">
        <f t="shared" si="8"/>
        <v>1145.106</v>
      </c>
      <c r="J26" s="50">
        <v>13</v>
      </c>
      <c r="K26" s="48">
        <v>568.07617585548815</v>
      </c>
      <c r="L26" s="48">
        <v>430.90382414451182</v>
      </c>
      <c r="M26" s="48">
        <v>0</v>
      </c>
      <c r="N26" s="48">
        <v>998.98</v>
      </c>
      <c r="O26" s="62">
        <f t="shared" si="2"/>
        <v>11.838175855488089</v>
      </c>
      <c r="P26" s="62">
        <f t="shared" si="3"/>
        <v>-157.96417585548812</v>
      </c>
      <c r="Q26" s="62">
        <f t="shared" si="4"/>
        <v>-146.12599999999998</v>
      </c>
    </row>
    <row r="27" spans="1:17" x14ac:dyDescent="0.25">
      <c r="A27" s="77" t="s">
        <v>122</v>
      </c>
      <c r="B27" s="77">
        <v>10</v>
      </c>
      <c r="C27" s="77"/>
      <c r="D27" s="50">
        <v>18</v>
      </c>
      <c r="E27" s="62">
        <v>2182.8409999999999</v>
      </c>
      <c r="F27" s="62">
        <v>1849.069</v>
      </c>
      <c r="G27" s="62">
        <v>263.85199999999998</v>
      </c>
      <c r="H27" s="96">
        <f t="shared" si="7"/>
        <v>2112.9209999999998</v>
      </c>
      <c r="I27" s="96">
        <f t="shared" si="8"/>
        <v>4295.7619999999997</v>
      </c>
      <c r="J27" s="50">
        <v>18</v>
      </c>
      <c r="K27" s="48">
        <v>2524.8449241445119</v>
      </c>
      <c r="L27" s="48">
        <v>1915.1750758554881</v>
      </c>
      <c r="M27" s="48">
        <v>0</v>
      </c>
      <c r="N27" s="48">
        <v>4440.0200000000004</v>
      </c>
      <c r="O27" s="62">
        <f t="shared" si="2"/>
        <v>342.00392414451198</v>
      </c>
      <c r="P27" s="62">
        <f t="shared" si="3"/>
        <v>-197.74592414451172</v>
      </c>
      <c r="Q27" s="62">
        <f t="shared" si="4"/>
        <v>144.25800000000072</v>
      </c>
    </row>
    <row r="28" spans="1:17" x14ac:dyDescent="0.25">
      <c r="A28" s="80" t="s">
        <v>122</v>
      </c>
      <c r="B28" s="77">
        <v>11</v>
      </c>
      <c r="C28" s="77" t="s">
        <v>446</v>
      </c>
      <c r="D28" s="50">
        <v>18</v>
      </c>
      <c r="E28" s="62">
        <v>233.47399999999999</v>
      </c>
      <c r="F28" s="62">
        <v>278.74200000000002</v>
      </c>
      <c r="G28" s="62">
        <v>54.667000000000002</v>
      </c>
      <c r="H28" s="96">
        <f t="shared" si="7"/>
        <v>333.40899999999999</v>
      </c>
      <c r="I28" s="96">
        <f t="shared" si="8"/>
        <v>566.88300000000004</v>
      </c>
      <c r="J28" s="50">
        <v>18</v>
      </c>
      <c r="K28" s="48">
        <v>276.5342</v>
      </c>
      <c r="L28" s="48">
        <v>290.4658</v>
      </c>
      <c r="M28" s="48">
        <v>0</v>
      </c>
      <c r="N28" s="48">
        <v>567</v>
      </c>
      <c r="O28" s="62">
        <f t="shared" si="2"/>
        <v>43.060200000000009</v>
      </c>
      <c r="P28" s="62">
        <f t="shared" si="3"/>
        <v>-42.94319999999999</v>
      </c>
      <c r="Q28" s="62">
        <f t="shared" si="4"/>
        <v>0.1169999999999618</v>
      </c>
    </row>
    <row r="29" spans="1:17" x14ac:dyDescent="0.25">
      <c r="A29" s="80" t="s">
        <v>122</v>
      </c>
      <c r="B29" s="77">
        <v>11</v>
      </c>
      <c r="C29" s="77" t="s">
        <v>447</v>
      </c>
      <c r="D29" s="50">
        <v>18</v>
      </c>
      <c r="E29" s="62">
        <v>386.66699999999997</v>
      </c>
      <c r="F29" s="62">
        <v>396.34</v>
      </c>
      <c r="G29" s="62">
        <v>62.311</v>
      </c>
      <c r="H29" s="96">
        <f t="shared" si="7"/>
        <v>458.65099999999995</v>
      </c>
      <c r="I29" s="96">
        <f t="shared" si="8"/>
        <v>845.31799999999998</v>
      </c>
      <c r="J29" s="50">
        <v>18</v>
      </c>
      <c r="K29" s="48">
        <v>465.90370000000001</v>
      </c>
      <c r="L29" s="48">
        <v>378.09629999999999</v>
      </c>
      <c r="M29" s="48">
        <v>0</v>
      </c>
      <c r="N29" s="48">
        <v>844</v>
      </c>
      <c r="O29" s="62">
        <f t="shared" si="2"/>
        <v>79.236700000000042</v>
      </c>
      <c r="P29" s="62">
        <f t="shared" si="3"/>
        <v>-80.554699999999968</v>
      </c>
      <c r="Q29" s="62">
        <f t="shared" si="4"/>
        <v>-1.3179999999999836</v>
      </c>
    </row>
    <row r="30" spans="1:17" x14ac:dyDescent="0.25">
      <c r="A30" s="77" t="s">
        <v>122</v>
      </c>
      <c r="B30" s="77">
        <v>12</v>
      </c>
      <c r="C30" s="77"/>
      <c r="D30" s="50">
        <v>13</v>
      </c>
      <c r="E30" s="62">
        <v>4.1100000000000003</v>
      </c>
      <c r="F30" s="62">
        <v>4.4660000000000002</v>
      </c>
      <c r="G30" s="62">
        <v>0.32</v>
      </c>
      <c r="H30" s="96">
        <f t="shared" si="7"/>
        <v>4.7860000000000005</v>
      </c>
      <c r="I30" s="96">
        <f t="shared" si="8"/>
        <v>8.8960000000000008</v>
      </c>
      <c r="J30" s="50">
        <v>13</v>
      </c>
      <c r="K30" s="48"/>
      <c r="L30" s="48"/>
      <c r="M30" s="48"/>
      <c r="N30" s="48"/>
      <c r="O30" s="62"/>
      <c r="P30" s="62"/>
      <c r="Q30" s="62"/>
    </row>
    <row r="31" spans="1:17" x14ac:dyDescent="0.25">
      <c r="A31" s="77" t="s">
        <v>122</v>
      </c>
      <c r="B31" s="77">
        <v>12</v>
      </c>
      <c r="C31" s="77"/>
      <c r="D31" s="50">
        <v>18</v>
      </c>
      <c r="E31" s="62">
        <v>1244.1120000000001</v>
      </c>
      <c r="F31" s="62">
        <v>1208.992</v>
      </c>
      <c r="G31" s="62">
        <v>163.80500000000001</v>
      </c>
      <c r="H31" s="96">
        <f t="shared" si="7"/>
        <v>1372.797</v>
      </c>
      <c r="I31" s="96">
        <f t="shared" si="8"/>
        <v>2616.9090000000001</v>
      </c>
      <c r="J31" s="50">
        <v>18</v>
      </c>
      <c r="K31" s="48">
        <v>1508.0842000000002</v>
      </c>
      <c r="L31" s="48">
        <v>1113.9158</v>
      </c>
      <c r="M31" s="48">
        <v>0</v>
      </c>
      <c r="N31" s="48">
        <v>2622</v>
      </c>
      <c r="O31" s="62">
        <f t="shared" si="2"/>
        <v>263.97220000000016</v>
      </c>
      <c r="P31" s="62">
        <f t="shared" si="3"/>
        <v>-258.88120000000004</v>
      </c>
      <c r="Q31" s="62">
        <f t="shared" si="4"/>
        <v>5.0909999999998945</v>
      </c>
    </row>
    <row r="32" spans="1:17" x14ac:dyDescent="0.25">
      <c r="A32" s="77" t="s">
        <v>122</v>
      </c>
      <c r="B32" s="77">
        <v>13</v>
      </c>
      <c r="C32" s="77"/>
      <c r="D32" s="50">
        <v>13</v>
      </c>
      <c r="E32" s="62">
        <v>1007.24</v>
      </c>
      <c r="F32" s="62">
        <v>843.03899999999999</v>
      </c>
      <c r="G32" s="62">
        <v>70.093000000000004</v>
      </c>
      <c r="H32" s="96">
        <f t="shared" si="7"/>
        <v>913.13199999999995</v>
      </c>
      <c r="I32" s="96">
        <f t="shared" si="8"/>
        <v>1920.3720000000001</v>
      </c>
      <c r="J32" s="50">
        <v>13</v>
      </c>
      <c r="K32" s="48">
        <v>1012.5368944830918</v>
      </c>
      <c r="L32" s="48">
        <v>724.94310551690819</v>
      </c>
      <c r="M32" s="48">
        <v>0</v>
      </c>
      <c r="N32" s="48">
        <v>1737.48</v>
      </c>
      <c r="O32" s="62">
        <f t="shared" si="2"/>
        <v>5.296894483091819</v>
      </c>
      <c r="P32" s="62">
        <f t="shared" si="3"/>
        <v>-188.18889448309176</v>
      </c>
      <c r="Q32" s="62">
        <f t="shared" si="4"/>
        <v>-182.89200000000005</v>
      </c>
    </row>
    <row r="33" spans="1:17" x14ac:dyDescent="0.25">
      <c r="A33" s="77" t="s">
        <v>122</v>
      </c>
      <c r="B33" s="77">
        <v>13</v>
      </c>
      <c r="C33" s="77"/>
      <c r="D33" s="50">
        <v>18</v>
      </c>
      <c r="E33" s="62">
        <v>974.90200000000004</v>
      </c>
      <c r="F33" s="62">
        <v>688.31799999999998</v>
      </c>
      <c r="G33" s="62">
        <v>145.95500000000001</v>
      </c>
      <c r="H33" s="96">
        <f t="shared" si="7"/>
        <v>834.27300000000002</v>
      </c>
      <c r="I33" s="96">
        <f t="shared" si="8"/>
        <v>1809.175</v>
      </c>
      <c r="J33" s="50">
        <v>18</v>
      </c>
      <c r="K33" s="48">
        <v>1158.8334055169082</v>
      </c>
      <c r="L33" s="48">
        <v>829.68659448309177</v>
      </c>
      <c r="M33" s="48">
        <v>0</v>
      </c>
      <c r="N33" s="48">
        <v>1988.52</v>
      </c>
      <c r="O33" s="62">
        <f t="shared" si="2"/>
        <v>183.93140551690817</v>
      </c>
      <c r="P33" s="62">
        <f t="shared" si="3"/>
        <v>-4.5864055169082576</v>
      </c>
      <c r="Q33" s="62">
        <f t="shared" si="4"/>
        <v>179.34500000000003</v>
      </c>
    </row>
    <row r="34" spans="1:17" x14ac:dyDescent="0.25">
      <c r="A34" s="77" t="s">
        <v>122</v>
      </c>
      <c r="B34" s="77">
        <v>14</v>
      </c>
      <c r="C34" s="77"/>
      <c r="D34" s="50">
        <v>18</v>
      </c>
      <c r="E34" s="62">
        <v>102.47199999999999</v>
      </c>
      <c r="F34" s="62">
        <v>56.551000000000002</v>
      </c>
      <c r="G34" s="62">
        <v>28.899000000000001</v>
      </c>
      <c r="H34" s="96">
        <f t="shared" si="7"/>
        <v>85.45</v>
      </c>
      <c r="I34" s="96">
        <f t="shared" si="8"/>
        <v>187.922</v>
      </c>
      <c r="J34" s="50">
        <v>18</v>
      </c>
      <c r="K34" s="48">
        <v>132.767</v>
      </c>
      <c r="L34" s="48">
        <v>54.232999999999997</v>
      </c>
      <c r="M34" s="48">
        <v>0</v>
      </c>
      <c r="N34" s="48">
        <v>187</v>
      </c>
      <c r="O34" s="62">
        <f t="shared" si="2"/>
        <v>30.295000000000002</v>
      </c>
      <c r="P34" s="62">
        <f t="shared" si="3"/>
        <v>-31.217000000000006</v>
      </c>
      <c r="Q34" s="62">
        <f t="shared" si="4"/>
        <v>-0.92199999999999704</v>
      </c>
    </row>
    <row r="35" spans="1:17" x14ac:dyDescent="0.25">
      <c r="A35" s="77" t="s">
        <v>122</v>
      </c>
      <c r="B35" s="77">
        <v>15</v>
      </c>
      <c r="C35" s="77" t="s">
        <v>446</v>
      </c>
      <c r="D35" s="50">
        <v>18</v>
      </c>
      <c r="E35" s="62">
        <v>407.96800000000002</v>
      </c>
      <c r="F35" s="62">
        <v>300.40100000000001</v>
      </c>
      <c r="G35" s="62">
        <v>253.48500000000001</v>
      </c>
      <c r="H35" s="96">
        <f t="shared" si="7"/>
        <v>553.88599999999997</v>
      </c>
      <c r="I35" s="96">
        <f t="shared" si="8"/>
        <v>961.85400000000004</v>
      </c>
      <c r="J35" s="50">
        <v>18</v>
      </c>
      <c r="K35" s="48">
        <v>438.1721</v>
      </c>
      <c r="L35" s="48">
        <v>521.8279</v>
      </c>
      <c r="M35" s="48">
        <v>0</v>
      </c>
      <c r="N35" s="48">
        <v>960</v>
      </c>
      <c r="O35" s="62">
        <f t="shared" si="2"/>
        <v>30.204099999999983</v>
      </c>
      <c r="P35" s="62">
        <f t="shared" si="3"/>
        <v>-32.058099999999968</v>
      </c>
      <c r="Q35" s="62">
        <f t="shared" si="4"/>
        <v>-1.8540000000000418</v>
      </c>
    </row>
    <row r="36" spans="1:17" x14ac:dyDescent="0.25">
      <c r="A36" s="77" t="s">
        <v>122</v>
      </c>
      <c r="B36" s="77">
        <v>15</v>
      </c>
      <c r="C36" s="77" t="s">
        <v>447</v>
      </c>
      <c r="D36" s="50">
        <v>18</v>
      </c>
      <c r="E36" s="62">
        <v>29.815999999999999</v>
      </c>
      <c r="F36" s="62">
        <v>21.507000000000001</v>
      </c>
      <c r="G36" s="62">
        <v>4.0529999999999999</v>
      </c>
      <c r="H36" s="96">
        <f t="shared" si="7"/>
        <v>25.560000000000002</v>
      </c>
      <c r="I36" s="96">
        <f t="shared" si="8"/>
        <v>55.375999999999998</v>
      </c>
      <c r="J36" s="50">
        <v>18</v>
      </c>
      <c r="K36" s="48">
        <v>40.931314227848105</v>
      </c>
      <c r="L36" s="48">
        <v>28.408685772151902</v>
      </c>
      <c r="M36" s="48">
        <v>0</v>
      </c>
      <c r="N36" s="48">
        <v>69.34</v>
      </c>
      <c r="O36" s="62">
        <f t="shared" si="2"/>
        <v>11.115314227848106</v>
      </c>
      <c r="P36" s="62">
        <f t="shared" si="3"/>
        <v>2.8486857721518994</v>
      </c>
      <c r="Q36" s="62">
        <f t="shared" si="4"/>
        <v>13.964000000000006</v>
      </c>
    </row>
    <row r="37" spans="1:17" x14ac:dyDescent="0.25">
      <c r="A37" s="77" t="s">
        <v>122</v>
      </c>
      <c r="B37" s="77">
        <v>15</v>
      </c>
      <c r="C37" s="77" t="s">
        <v>447</v>
      </c>
      <c r="D37" s="50">
        <v>22</v>
      </c>
      <c r="E37" s="62">
        <v>10.763999999999999</v>
      </c>
      <c r="F37" s="62">
        <v>12.263</v>
      </c>
      <c r="G37" s="62">
        <v>1.659</v>
      </c>
      <c r="H37" s="96">
        <f t="shared" si="7"/>
        <v>13.922000000000001</v>
      </c>
      <c r="I37" s="96">
        <f t="shared" si="8"/>
        <v>24.686</v>
      </c>
      <c r="J37" s="50">
        <v>22</v>
      </c>
      <c r="K37" s="48">
        <v>5.7022857721518996</v>
      </c>
      <c r="L37" s="48">
        <v>3.9577142278481015</v>
      </c>
      <c r="M37" s="48">
        <v>0</v>
      </c>
      <c r="N37" s="48">
        <v>9.66</v>
      </c>
      <c r="O37" s="62">
        <f t="shared" si="2"/>
        <v>-5.0617142278480998</v>
      </c>
      <c r="P37" s="62">
        <f t="shared" si="3"/>
        <v>-9.9642857721519</v>
      </c>
      <c r="Q37" s="62">
        <f t="shared" si="4"/>
        <v>-15.026</v>
      </c>
    </row>
    <row r="38" spans="1:17" x14ac:dyDescent="0.25">
      <c r="A38" s="77" t="s">
        <v>122</v>
      </c>
      <c r="B38" s="77">
        <v>16</v>
      </c>
      <c r="C38" s="77"/>
      <c r="D38" s="50">
        <v>18</v>
      </c>
      <c r="E38" s="62">
        <v>115.809</v>
      </c>
      <c r="F38" s="62">
        <v>87.204999999999998</v>
      </c>
      <c r="G38" s="62">
        <v>25.161999999999999</v>
      </c>
      <c r="H38" s="96">
        <f t="shared" si="7"/>
        <v>112.36699999999999</v>
      </c>
      <c r="I38" s="96">
        <f t="shared" si="8"/>
        <v>228.17600000000002</v>
      </c>
      <c r="J38" s="50">
        <v>18</v>
      </c>
      <c r="K38" s="48">
        <v>140.1737</v>
      </c>
      <c r="L38" s="48">
        <v>86.826300000000003</v>
      </c>
      <c r="M38" s="48">
        <v>0</v>
      </c>
      <c r="N38" s="48">
        <v>227</v>
      </c>
      <c r="O38" s="62">
        <f t="shared" si="2"/>
        <v>24.364699999999999</v>
      </c>
      <c r="P38" s="62">
        <f t="shared" si="3"/>
        <v>-25.540699999999987</v>
      </c>
      <c r="Q38" s="62">
        <f t="shared" si="4"/>
        <v>-1.1760000000000161</v>
      </c>
    </row>
    <row r="39" spans="1:17" x14ac:dyDescent="0.25">
      <c r="A39" s="77" t="s">
        <v>122</v>
      </c>
      <c r="B39" s="77">
        <v>17</v>
      </c>
      <c r="C39" s="77"/>
      <c r="D39" s="50">
        <v>18</v>
      </c>
      <c r="E39" s="62">
        <v>168.07</v>
      </c>
      <c r="F39" s="62">
        <v>78.111000000000004</v>
      </c>
      <c r="G39" s="62">
        <v>36.036999999999999</v>
      </c>
      <c r="H39" s="96">
        <f t="shared" si="7"/>
        <v>114.148</v>
      </c>
      <c r="I39" s="96">
        <f t="shared" si="8"/>
        <v>282.21799999999996</v>
      </c>
      <c r="J39" s="50">
        <v>18</v>
      </c>
      <c r="K39" s="48">
        <v>194.38808516129032</v>
      </c>
      <c r="L39" s="48">
        <v>116.20191483870967</v>
      </c>
      <c r="M39" s="48">
        <v>0</v>
      </c>
      <c r="N39" s="48">
        <v>310.58999999999997</v>
      </c>
      <c r="O39" s="62">
        <f t="shared" si="2"/>
        <v>26.318085161290327</v>
      </c>
      <c r="P39" s="62">
        <f t="shared" si="3"/>
        <v>2.0539148387096731</v>
      </c>
      <c r="Q39" s="62">
        <f t="shared" si="4"/>
        <v>28.372000000000014</v>
      </c>
    </row>
    <row r="40" spans="1:17" x14ac:dyDescent="0.25">
      <c r="A40" s="77" t="s">
        <v>122</v>
      </c>
      <c r="B40" s="77">
        <v>17</v>
      </c>
      <c r="C40" s="77"/>
      <c r="D40" s="50">
        <v>22</v>
      </c>
      <c r="E40" s="62">
        <v>119.833</v>
      </c>
      <c r="F40" s="62">
        <v>113.657</v>
      </c>
      <c r="G40" s="62">
        <v>14.48</v>
      </c>
      <c r="H40" s="96">
        <f t="shared" si="7"/>
        <v>128.137</v>
      </c>
      <c r="I40" s="96">
        <f t="shared" si="8"/>
        <v>247.97</v>
      </c>
      <c r="J40" s="50">
        <v>22</v>
      </c>
      <c r="K40" s="48">
        <v>135.44391483870967</v>
      </c>
      <c r="L40" s="48">
        <v>80.966085161290323</v>
      </c>
      <c r="M40" s="48">
        <v>0</v>
      </c>
      <c r="N40" s="48">
        <v>216.41</v>
      </c>
      <c r="O40" s="62">
        <f t="shared" si="2"/>
        <v>15.610914838709675</v>
      </c>
      <c r="P40" s="62">
        <f t="shared" si="3"/>
        <v>-47.170914838709677</v>
      </c>
      <c r="Q40" s="62">
        <f t="shared" si="4"/>
        <v>-31.560000000000002</v>
      </c>
    </row>
    <row r="41" spans="1:17" x14ac:dyDescent="0.25">
      <c r="A41" s="77" t="s">
        <v>122</v>
      </c>
      <c r="B41" s="77">
        <v>18</v>
      </c>
      <c r="C41" s="77" t="s">
        <v>448</v>
      </c>
      <c r="D41" s="50">
        <v>12</v>
      </c>
      <c r="E41" s="62">
        <v>57.807000000000002</v>
      </c>
      <c r="F41" s="62">
        <v>191.21199999999999</v>
      </c>
      <c r="G41" s="62">
        <v>23.190999999999999</v>
      </c>
      <c r="H41" s="96">
        <f t="shared" si="7"/>
        <v>214.40299999999999</v>
      </c>
      <c r="I41" s="96">
        <f t="shared" si="8"/>
        <v>272.20999999999998</v>
      </c>
      <c r="J41" s="50">
        <v>12</v>
      </c>
      <c r="K41" s="48">
        <v>78.625280835465716</v>
      </c>
      <c r="L41" s="48">
        <v>100.34471916453428</v>
      </c>
      <c r="M41" s="48">
        <v>0</v>
      </c>
      <c r="N41" s="48">
        <v>178.97</v>
      </c>
      <c r="O41" s="62">
        <f t="shared" si="2"/>
        <v>20.818280835465714</v>
      </c>
      <c r="P41" s="62">
        <f t="shared" si="3"/>
        <v>-114.05828083546571</v>
      </c>
      <c r="Q41" s="62">
        <f t="shared" si="4"/>
        <v>-93.239999999999981</v>
      </c>
    </row>
    <row r="42" spans="1:17" x14ac:dyDescent="0.25">
      <c r="A42" s="77" t="s">
        <v>122</v>
      </c>
      <c r="B42" s="77">
        <v>18</v>
      </c>
      <c r="C42" s="77" t="s">
        <v>448</v>
      </c>
      <c r="D42" s="50">
        <v>13</v>
      </c>
      <c r="E42" s="62">
        <v>191.37</v>
      </c>
      <c r="F42" s="62">
        <v>295.12299999999999</v>
      </c>
      <c r="G42" s="62">
        <v>41.247</v>
      </c>
      <c r="H42" s="96">
        <f t="shared" si="7"/>
        <v>336.37</v>
      </c>
      <c r="I42" s="96">
        <f t="shared" si="8"/>
        <v>527.74</v>
      </c>
      <c r="J42" s="50">
        <v>13</v>
      </c>
      <c r="K42" s="48">
        <v>118.81436666453429</v>
      </c>
      <c r="L42" s="48">
        <v>151.63563333546571</v>
      </c>
      <c r="M42" s="48">
        <v>0</v>
      </c>
      <c r="N42" s="48">
        <v>270.45</v>
      </c>
      <c r="O42" s="62">
        <f t="shared" si="2"/>
        <v>-72.555633335465714</v>
      </c>
      <c r="P42" s="62">
        <f t="shared" si="3"/>
        <v>-184.73436666453429</v>
      </c>
      <c r="Q42" s="62">
        <f t="shared" si="4"/>
        <v>-257.29000000000002</v>
      </c>
    </row>
    <row r="43" spans="1:17" x14ac:dyDescent="0.25">
      <c r="A43" s="77" t="s">
        <v>122</v>
      </c>
      <c r="B43" s="77">
        <v>18</v>
      </c>
      <c r="C43" s="77" t="s">
        <v>448</v>
      </c>
      <c r="D43" s="50">
        <v>17</v>
      </c>
      <c r="E43" s="62">
        <v>983.94200000000001</v>
      </c>
      <c r="F43" s="62">
        <v>1041.885</v>
      </c>
      <c r="G43" s="62">
        <v>124.501</v>
      </c>
      <c r="H43" s="96">
        <f t="shared" si="7"/>
        <v>1166.386</v>
      </c>
      <c r="I43" s="96">
        <f t="shared" si="8"/>
        <v>2150.328</v>
      </c>
      <c r="J43" s="50">
        <v>17</v>
      </c>
      <c r="K43" s="48">
        <v>925.03431484135103</v>
      </c>
      <c r="L43" s="48">
        <v>1180.5656851586489</v>
      </c>
      <c r="M43" s="48">
        <v>0</v>
      </c>
      <c r="N43" s="48">
        <v>2105.6</v>
      </c>
      <c r="O43" s="62">
        <f t="shared" si="2"/>
        <v>-58.907685158648974</v>
      </c>
      <c r="P43" s="62">
        <f t="shared" si="3"/>
        <v>14.179685158648908</v>
      </c>
      <c r="Q43" s="62">
        <f t="shared" si="4"/>
        <v>-44.728000000000065</v>
      </c>
    </row>
    <row r="44" spans="1:17" x14ac:dyDescent="0.25">
      <c r="A44" s="77" t="s">
        <v>122</v>
      </c>
      <c r="B44" s="77">
        <v>18</v>
      </c>
      <c r="C44" s="77" t="s">
        <v>448</v>
      </c>
      <c r="D44" s="50">
        <v>18</v>
      </c>
      <c r="E44" s="62">
        <v>610.22199999999998</v>
      </c>
      <c r="F44" s="62">
        <v>657.18399999999997</v>
      </c>
      <c r="G44" s="62">
        <v>64.733000000000004</v>
      </c>
      <c r="H44" s="96">
        <f t="shared" si="7"/>
        <v>721.91699999999992</v>
      </c>
      <c r="I44" s="96">
        <f t="shared" si="8"/>
        <v>1332.1389999999999</v>
      </c>
      <c r="J44" s="50">
        <v>18</v>
      </c>
      <c r="K44" s="48">
        <v>611.96537798618226</v>
      </c>
      <c r="L44" s="48">
        <v>781.01462201381776</v>
      </c>
      <c r="M44" s="48">
        <v>0</v>
      </c>
      <c r="N44" s="48">
        <v>1392.98</v>
      </c>
      <c r="O44" s="62">
        <f t="shared" si="2"/>
        <v>1.7433779861822813</v>
      </c>
      <c r="P44" s="62">
        <f t="shared" si="3"/>
        <v>59.097622013817841</v>
      </c>
      <c r="Q44" s="62">
        <f t="shared" si="4"/>
        <v>60.841000000000122</v>
      </c>
    </row>
    <row r="45" spans="1:17" x14ac:dyDescent="0.25">
      <c r="A45" s="77" t="s">
        <v>122</v>
      </c>
      <c r="B45" s="77">
        <v>18</v>
      </c>
      <c r="C45" s="77" t="s">
        <v>449</v>
      </c>
      <c r="D45" s="50">
        <v>17</v>
      </c>
      <c r="E45" s="62">
        <v>502.97500000000002</v>
      </c>
      <c r="F45" s="62">
        <v>182.87700000000001</v>
      </c>
      <c r="G45" s="62">
        <v>99.421000000000006</v>
      </c>
      <c r="H45" s="96">
        <f t="shared" si="7"/>
        <v>282.298</v>
      </c>
      <c r="I45" s="96">
        <f t="shared" si="8"/>
        <v>785.27300000000014</v>
      </c>
      <c r="J45" s="50">
        <v>17</v>
      </c>
      <c r="K45" s="48">
        <v>551.8732</v>
      </c>
      <c r="L45" s="48">
        <v>234.1268</v>
      </c>
      <c r="M45" s="48">
        <v>0</v>
      </c>
      <c r="N45" s="48">
        <v>786</v>
      </c>
      <c r="O45" s="62">
        <f t="shared" si="2"/>
        <v>48.898199999999974</v>
      </c>
      <c r="P45" s="62">
        <f t="shared" si="3"/>
        <v>-48.171199999999999</v>
      </c>
      <c r="Q45" s="62">
        <f t="shared" si="4"/>
        <v>0.72699999999986176</v>
      </c>
    </row>
    <row r="46" spans="1:17" x14ac:dyDescent="0.25">
      <c r="A46" s="77" t="s">
        <v>122</v>
      </c>
      <c r="B46" s="77">
        <v>18</v>
      </c>
      <c r="C46" s="77"/>
      <c r="D46" s="50">
        <v>18</v>
      </c>
      <c r="E46" s="62">
        <v>86.703000000000003</v>
      </c>
      <c r="F46" s="62">
        <v>58.923000000000002</v>
      </c>
      <c r="G46" s="62">
        <v>65.426000000000002</v>
      </c>
      <c r="H46" s="96">
        <f t="shared" si="7"/>
        <v>124.349</v>
      </c>
      <c r="I46" s="96">
        <f t="shared" si="8"/>
        <v>211.05200000000002</v>
      </c>
      <c r="J46" s="50">
        <v>18</v>
      </c>
      <c r="K46" s="48">
        <v>133.37642030508474</v>
      </c>
      <c r="L46" s="48">
        <v>80.803579694915257</v>
      </c>
      <c r="M46" s="48">
        <v>0</v>
      </c>
      <c r="N46" s="48">
        <v>214.18</v>
      </c>
      <c r="O46" s="62">
        <f t="shared" si="2"/>
        <v>46.673420305084733</v>
      </c>
      <c r="P46" s="62">
        <f t="shared" si="3"/>
        <v>-43.545420305084747</v>
      </c>
      <c r="Q46" s="62">
        <f t="shared" si="4"/>
        <v>3.1279999999999859</v>
      </c>
    </row>
    <row r="47" spans="1:17" x14ac:dyDescent="0.25">
      <c r="A47" s="77" t="s">
        <v>122</v>
      </c>
      <c r="B47" s="77">
        <v>18</v>
      </c>
      <c r="C47" s="77"/>
      <c r="D47" s="50">
        <v>19</v>
      </c>
      <c r="E47" s="62">
        <v>84.751999999999995</v>
      </c>
      <c r="F47" s="62">
        <v>90.337999999999994</v>
      </c>
      <c r="G47" s="62">
        <v>104.682</v>
      </c>
      <c r="H47" s="96">
        <f t="shared" si="7"/>
        <v>195.01999999999998</v>
      </c>
      <c r="I47" s="96">
        <f t="shared" si="8"/>
        <v>279.77199999999999</v>
      </c>
      <c r="J47" s="50">
        <v>19</v>
      </c>
      <c r="K47" s="48">
        <v>350.78409542372879</v>
      </c>
      <c r="L47" s="48">
        <v>212.51590457627117</v>
      </c>
      <c r="M47" s="48">
        <v>0</v>
      </c>
      <c r="N47" s="48">
        <v>563.29999999999995</v>
      </c>
      <c r="O47" s="62">
        <f t="shared" si="2"/>
        <v>266.03209542372878</v>
      </c>
      <c r="P47" s="62">
        <f t="shared" si="3"/>
        <v>17.495904576271187</v>
      </c>
      <c r="Q47" s="62">
        <f t="shared" si="4"/>
        <v>283.52799999999996</v>
      </c>
    </row>
    <row r="48" spans="1:17" x14ac:dyDescent="0.25">
      <c r="A48" s="77" t="s">
        <v>122</v>
      </c>
      <c r="B48" s="77">
        <v>18</v>
      </c>
      <c r="C48" s="77"/>
      <c r="D48" s="50">
        <v>22</v>
      </c>
      <c r="E48" s="62">
        <v>112.004</v>
      </c>
      <c r="F48" s="62">
        <v>82.018000000000001</v>
      </c>
      <c r="G48" s="62">
        <v>26.148</v>
      </c>
      <c r="H48" s="96">
        <f t="shared" si="7"/>
        <v>108.166</v>
      </c>
      <c r="I48" s="96">
        <f t="shared" si="8"/>
        <v>220.17</v>
      </c>
      <c r="J48" s="50">
        <v>22</v>
      </c>
      <c r="K48" s="48">
        <v>102.20253105084745</v>
      </c>
      <c r="L48" s="48">
        <v>61.917468949152543</v>
      </c>
      <c r="M48" s="48">
        <v>0</v>
      </c>
      <c r="N48" s="48">
        <v>164.12</v>
      </c>
      <c r="O48" s="62">
        <f t="shared" si="2"/>
        <v>-9.8014689491525502</v>
      </c>
      <c r="P48" s="62">
        <f t="shared" si="3"/>
        <v>-46.248531050847454</v>
      </c>
      <c r="Q48" s="62">
        <f t="shared" si="4"/>
        <v>-56.049999999999983</v>
      </c>
    </row>
    <row r="49" spans="1:17" x14ac:dyDescent="0.25">
      <c r="A49" s="77" t="s">
        <v>122</v>
      </c>
      <c r="B49" s="77">
        <v>18</v>
      </c>
      <c r="C49" s="77"/>
      <c r="D49" s="50">
        <v>23</v>
      </c>
      <c r="E49" s="62">
        <v>167.61799999999999</v>
      </c>
      <c r="F49" s="62">
        <v>171.45400000000001</v>
      </c>
      <c r="G49" s="62">
        <v>39.22</v>
      </c>
      <c r="H49" s="96">
        <f t="shared" si="7"/>
        <v>210.67400000000001</v>
      </c>
      <c r="I49" s="96">
        <f t="shared" si="8"/>
        <v>378.29200000000003</v>
      </c>
      <c r="J49" s="50">
        <v>23</v>
      </c>
      <c r="K49" s="48">
        <v>74.976753220338978</v>
      </c>
      <c r="L49" s="48">
        <v>45.423246779661021</v>
      </c>
      <c r="M49" s="48">
        <v>0</v>
      </c>
      <c r="N49" s="48">
        <v>120.4</v>
      </c>
      <c r="O49" s="62">
        <f t="shared" si="2"/>
        <v>-92.641246779661017</v>
      </c>
      <c r="P49" s="62">
        <f t="shared" si="3"/>
        <v>-165.25075322033899</v>
      </c>
      <c r="Q49" s="62">
        <f t="shared" si="4"/>
        <v>-257.89200000000005</v>
      </c>
    </row>
    <row r="50" spans="1:17" x14ac:dyDescent="0.25">
      <c r="A50" s="77" t="s">
        <v>122</v>
      </c>
      <c r="B50" s="77">
        <v>19</v>
      </c>
      <c r="C50" s="77"/>
      <c r="D50" s="50">
        <v>19</v>
      </c>
      <c r="E50" s="62">
        <v>60.113</v>
      </c>
      <c r="F50" s="62">
        <v>17.867999999999999</v>
      </c>
      <c r="G50" s="62">
        <v>15.423999999999999</v>
      </c>
      <c r="H50" s="96">
        <f t="shared" si="7"/>
        <v>33.292000000000002</v>
      </c>
      <c r="I50" s="96">
        <f t="shared" si="8"/>
        <v>93.405000000000001</v>
      </c>
      <c r="J50" s="50">
        <v>19</v>
      </c>
      <c r="K50" s="48">
        <v>130.92545092659822</v>
      </c>
      <c r="L50" s="48">
        <v>112.61454907340172</v>
      </c>
      <c r="M50" s="48">
        <v>0</v>
      </c>
      <c r="N50" s="48">
        <v>243.54</v>
      </c>
      <c r="O50" s="62">
        <f t="shared" si="2"/>
        <v>70.812450926598217</v>
      </c>
      <c r="P50" s="62">
        <f t="shared" si="3"/>
        <v>79.322549073401717</v>
      </c>
      <c r="Q50" s="62">
        <f t="shared" si="4"/>
        <v>150.13499999999999</v>
      </c>
    </row>
    <row r="51" spans="1:17" x14ac:dyDescent="0.25">
      <c r="A51" s="77" t="s">
        <v>122</v>
      </c>
      <c r="B51" s="77">
        <v>19</v>
      </c>
      <c r="C51" s="77"/>
      <c r="D51" s="50">
        <v>23</v>
      </c>
      <c r="E51" s="62">
        <v>471.30799999999999</v>
      </c>
      <c r="F51" s="62">
        <v>513.995</v>
      </c>
      <c r="G51" s="62">
        <v>190.93899999999999</v>
      </c>
      <c r="H51" s="96">
        <f t="shared" si="7"/>
        <v>704.93399999999997</v>
      </c>
      <c r="I51" s="96">
        <f t="shared" si="8"/>
        <v>1176.242</v>
      </c>
      <c r="J51" s="50">
        <v>23</v>
      </c>
      <c r="K51" s="48">
        <v>550.20514907340157</v>
      </c>
      <c r="L51" s="48">
        <v>473.25485092659824</v>
      </c>
      <c r="M51" s="48">
        <v>0</v>
      </c>
      <c r="N51" s="48">
        <v>1023.46</v>
      </c>
      <c r="O51" s="62">
        <f t="shared" si="2"/>
        <v>78.897149073401579</v>
      </c>
      <c r="P51" s="62">
        <f t="shared" si="3"/>
        <v>-231.67914907340173</v>
      </c>
      <c r="Q51" s="62">
        <f t="shared" si="4"/>
        <v>-152.78199999999993</v>
      </c>
    </row>
    <row r="52" spans="1:17" x14ac:dyDescent="0.25">
      <c r="A52" s="77" t="s">
        <v>122</v>
      </c>
      <c r="B52" s="77">
        <v>20</v>
      </c>
      <c r="C52" s="77"/>
      <c r="D52" s="50">
        <v>19</v>
      </c>
      <c r="E52" s="62">
        <v>150.28</v>
      </c>
      <c r="F52" s="62">
        <v>47.353000000000002</v>
      </c>
      <c r="G52" s="62">
        <v>52.115000000000002</v>
      </c>
      <c r="H52" s="96">
        <f t="shared" si="7"/>
        <v>99.468000000000004</v>
      </c>
      <c r="I52" s="96">
        <f t="shared" si="8"/>
        <v>249.74800000000002</v>
      </c>
      <c r="J52" s="50">
        <v>19</v>
      </c>
      <c r="K52" s="48">
        <v>166.3458</v>
      </c>
      <c r="L52" s="48">
        <v>82.654200000000003</v>
      </c>
      <c r="M52" s="48">
        <v>0</v>
      </c>
      <c r="N52" s="48">
        <v>249</v>
      </c>
      <c r="O52" s="62">
        <f t="shared" si="2"/>
        <v>16.065799999999996</v>
      </c>
      <c r="P52" s="62">
        <f t="shared" si="3"/>
        <v>-16.813800000000001</v>
      </c>
      <c r="Q52" s="62">
        <f t="shared" si="4"/>
        <v>-0.74800000000001887</v>
      </c>
    </row>
    <row r="53" spans="1:17" x14ac:dyDescent="0.25">
      <c r="A53" s="77" t="s">
        <v>122</v>
      </c>
      <c r="B53" s="77">
        <v>21</v>
      </c>
      <c r="C53" s="77"/>
      <c r="D53" s="50">
        <v>19</v>
      </c>
      <c r="E53" s="62">
        <v>111.86</v>
      </c>
      <c r="F53" s="62">
        <v>206.244</v>
      </c>
      <c r="G53" s="62">
        <v>124.905</v>
      </c>
      <c r="H53" s="96">
        <f t="shared" si="7"/>
        <v>331.149</v>
      </c>
      <c r="I53" s="96">
        <f t="shared" si="8"/>
        <v>443.00900000000001</v>
      </c>
      <c r="J53" s="50">
        <v>19</v>
      </c>
      <c r="K53" s="48">
        <v>94.351416707547159</v>
      </c>
      <c r="L53" s="48">
        <v>149.18858329245282</v>
      </c>
      <c r="M53" s="48">
        <v>0</v>
      </c>
      <c r="N53" s="48">
        <v>243.54</v>
      </c>
      <c r="O53" s="62">
        <f t="shared" si="2"/>
        <v>-17.50858329245284</v>
      </c>
      <c r="P53" s="62">
        <f t="shared" si="3"/>
        <v>-181.96041670754718</v>
      </c>
      <c r="Q53" s="62">
        <f t="shared" si="4"/>
        <v>-199.46900000000002</v>
      </c>
    </row>
    <row r="54" spans="1:17" x14ac:dyDescent="0.25">
      <c r="A54" s="77" t="s">
        <v>122</v>
      </c>
      <c r="B54" s="77">
        <v>21</v>
      </c>
      <c r="C54" s="77"/>
      <c r="D54" s="50">
        <v>23</v>
      </c>
      <c r="E54" s="62">
        <v>77.864999999999995</v>
      </c>
      <c r="F54" s="62">
        <v>77.742999999999995</v>
      </c>
      <c r="G54" s="62">
        <v>37.652000000000001</v>
      </c>
      <c r="H54" s="96">
        <f t="shared" si="7"/>
        <v>115.395</v>
      </c>
      <c r="I54" s="96">
        <f t="shared" si="8"/>
        <v>193.26</v>
      </c>
      <c r="J54" s="50">
        <v>23</v>
      </c>
      <c r="K54" s="48">
        <v>152.04548329245281</v>
      </c>
      <c r="L54" s="48">
        <v>240.41451670754714</v>
      </c>
      <c r="M54" s="48">
        <v>0</v>
      </c>
      <c r="N54" s="48">
        <v>392.46</v>
      </c>
      <c r="O54" s="62">
        <f t="shared" si="2"/>
        <v>74.18048329245282</v>
      </c>
      <c r="P54" s="62">
        <f t="shared" si="3"/>
        <v>125.01951670754714</v>
      </c>
      <c r="Q54" s="62">
        <f t="shared" si="4"/>
        <v>199.2</v>
      </c>
    </row>
    <row r="55" spans="1:17" x14ac:dyDescent="0.25">
      <c r="A55" s="77" t="s">
        <v>122</v>
      </c>
      <c r="B55" s="77">
        <v>22</v>
      </c>
      <c r="C55" s="77"/>
      <c r="D55" s="50">
        <v>19</v>
      </c>
      <c r="E55" s="62">
        <v>303.24299999999999</v>
      </c>
      <c r="F55" s="62">
        <v>267.71600000000001</v>
      </c>
      <c r="G55" s="62">
        <v>100.893</v>
      </c>
      <c r="H55" s="96">
        <f t="shared" si="7"/>
        <v>368.60900000000004</v>
      </c>
      <c r="I55" s="96">
        <f t="shared" si="8"/>
        <v>671.85200000000009</v>
      </c>
      <c r="J55" s="50">
        <v>19</v>
      </c>
      <c r="K55" s="48">
        <v>247.85189999999997</v>
      </c>
      <c r="L55" s="48">
        <v>423.14809999999994</v>
      </c>
      <c r="M55" s="48">
        <v>0</v>
      </c>
      <c r="N55" s="48">
        <v>671</v>
      </c>
      <c r="O55" s="62">
        <f t="shared" si="2"/>
        <v>-55.391100000000023</v>
      </c>
      <c r="P55" s="62">
        <f t="shared" si="3"/>
        <v>54.539099999999905</v>
      </c>
      <c r="Q55" s="62">
        <f t="shared" si="4"/>
        <v>-0.85200000000008913</v>
      </c>
    </row>
    <row r="56" spans="1:17" x14ac:dyDescent="0.25">
      <c r="A56" s="77" t="s">
        <v>122</v>
      </c>
      <c r="B56" s="77">
        <v>23</v>
      </c>
      <c r="C56" s="77"/>
      <c r="D56" s="50">
        <v>19</v>
      </c>
      <c r="E56" s="62">
        <v>129.98699999999999</v>
      </c>
      <c r="F56" s="62">
        <v>165.233</v>
      </c>
      <c r="G56" s="62">
        <v>189.59899999999999</v>
      </c>
      <c r="H56" s="96">
        <f t="shared" si="7"/>
        <v>354.83199999999999</v>
      </c>
      <c r="I56" s="96">
        <f t="shared" si="8"/>
        <v>484.81900000000002</v>
      </c>
      <c r="J56" s="50">
        <v>19</v>
      </c>
      <c r="K56" s="48">
        <v>157.43335194859037</v>
      </c>
      <c r="L56" s="48">
        <v>375.9766480514096</v>
      </c>
      <c r="M56" s="48">
        <v>0</v>
      </c>
      <c r="N56" s="48">
        <v>533.41</v>
      </c>
      <c r="O56" s="62">
        <f t="shared" si="2"/>
        <v>27.446351948590376</v>
      </c>
      <c r="P56" s="62">
        <f t="shared" si="3"/>
        <v>21.144648051409604</v>
      </c>
      <c r="Q56" s="62">
        <f t="shared" si="4"/>
        <v>48.590999999999951</v>
      </c>
    </row>
    <row r="57" spans="1:17" x14ac:dyDescent="0.25">
      <c r="A57" s="77" t="s">
        <v>122</v>
      </c>
      <c r="B57" s="77">
        <v>23</v>
      </c>
      <c r="C57" s="77"/>
      <c r="D57" s="50">
        <v>23</v>
      </c>
      <c r="E57" s="62">
        <v>43.929000000000002</v>
      </c>
      <c r="F57" s="62">
        <v>29.984000000000002</v>
      </c>
      <c r="G57" s="62">
        <v>45.067</v>
      </c>
      <c r="H57" s="96">
        <f t="shared" si="7"/>
        <v>75.051000000000002</v>
      </c>
      <c r="I57" s="96">
        <f t="shared" si="8"/>
        <v>118.98000000000002</v>
      </c>
      <c r="J57" s="50">
        <v>23</v>
      </c>
      <c r="K57" s="48">
        <v>20.539148051409619</v>
      </c>
      <c r="L57" s="48">
        <v>49.050851948590385</v>
      </c>
      <c r="M57" s="48">
        <v>0</v>
      </c>
      <c r="N57" s="48">
        <v>69.59</v>
      </c>
      <c r="O57" s="62">
        <f t="shared" si="2"/>
        <v>-23.389851948590383</v>
      </c>
      <c r="P57" s="62">
        <f t="shared" si="3"/>
        <v>-26.000148051409617</v>
      </c>
      <c r="Q57" s="62">
        <f t="shared" si="4"/>
        <v>-49.390000000000015</v>
      </c>
    </row>
    <row r="58" spans="1:17" x14ac:dyDescent="0.25">
      <c r="A58" s="77" t="s">
        <v>122</v>
      </c>
      <c r="B58" s="77">
        <v>24</v>
      </c>
      <c r="C58" s="77"/>
      <c r="D58" s="50">
        <v>19</v>
      </c>
      <c r="E58" s="62">
        <v>0.21099999999999999</v>
      </c>
      <c r="F58" s="62">
        <v>0.90100000000000002</v>
      </c>
      <c r="G58" s="62">
        <v>0</v>
      </c>
      <c r="H58" s="96">
        <f t="shared" si="7"/>
        <v>0.90100000000000002</v>
      </c>
      <c r="I58" s="96">
        <f t="shared" si="8"/>
        <v>1.1120000000000001</v>
      </c>
      <c r="J58" s="50">
        <v>19</v>
      </c>
      <c r="K58" s="48">
        <v>9.0067504129387483</v>
      </c>
      <c r="L58" s="48">
        <v>11.363249587061253</v>
      </c>
      <c r="M58" s="48">
        <v>0</v>
      </c>
      <c r="N58" s="48">
        <v>20.37</v>
      </c>
      <c r="O58" s="62">
        <f t="shared" si="2"/>
        <v>8.795750412938748</v>
      </c>
      <c r="P58" s="62">
        <f t="shared" si="3"/>
        <v>10.462249587061253</v>
      </c>
      <c r="Q58" s="62">
        <f t="shared" si="4"/>
        <v>19.258000000000003</v>
      </c>
    </row>
    <row r="59" spans="1:17" x14ac:dyDescent="0.25">
      <c r="A59" s="77" t="s">
        <v>122</v>
      </c>
      <c r="B59" s="77">
        <v>24</v>
      </c>
      <c r="C59" s="77"/>
      <c r="D59" s="50">
        <v>23</v>
      </c>
      <c r="E59" s="62">
        <v>618.43299999999999</v>
      </c>
      <c r="F59" s="62">
        <v>586.98900000000003</v>
      </c>
      <c r="G59" s="62">
        <v>248.14500000000001</v>
      </c>
      <c r="H59" s="96">
        <f t="shared" si="7"/>
        <v>835.13400000000001</v>
      </c>
      <c r="I59" s="96">
        <f t="shared" si="8"/>
        <v>1453.567</v>
      </c>
      <c r="J59" s="50">
        <v>23</v>
      </c>
      <c r="K59" s="48">
        <v>633.44824958706135</v>
      </c>
      <c r="L59" s="48">
        <v>799.18175041293875</v>
      </c>
      <c r="M59" s="48">
        <v>0</v>
      </c>
      <c r="N59" s="48">
        <v>1432.63</v>
      </c>
      <c r="O59" s="62">
        <f t="shared" si="2"/>
        <v>15.015249587061362</v>
      </c>
      <c r="P59" s="62">
        <f t="shared" si="3"/>
        <v>-35.95224958706126</v>
      </c>
      <c r="Q59" s="62">
        <f t="shared" si="4"/>
        <v>-20.936999999999898</v>
      </c>
    </row>
    <row r="60" spans="1:17" x14ac:dyDescent="0.25">
      <c r="A60" s="77" t="s">
        <v>122</v>
      </c>
      <c r="B60" s="77">
        <v>25</v>
      </c>
      <c r="C60" s="77"/>
      <c r="D60" s="50">
        <v>18</v>
      </c>
      <c r="E60" s="62">
        <v>98.549000000000007</v>
      </c>
      <c r="F60" s="62">
        <v>118.479</v>
      </c>
      <c r="G60" s="62">
        <v>55.625999999999998</v>
      </c>
      <c r="H60" s="96">
        <f t="shared" si="7"/>
        <v>174.10499999999999</v>
      </c>
      <c r="I60" s="96">
        <f t="shared" si="8"/>
        <v>272.654</v>
      </c>
      <c r="J60" s="50">
        <v>18</v>
      </c>
      <c r="K60" s="48">
        <v>119.06526773076921</v>
      </c>
      <c r="L60" s="48">
        <v>119.07473226923078</v>
      </c>
      <c r="M60" s="48">
        <v>0</v>
      </c>
      <c r="N60" s="48">
        <v>238.14</v>
      </c>
      <c r="O60" s="62">
        <f t="shared" si="2"/>
        <v>20.516267730769201</v>
      </c>
      <c r="P60" s="62">
        <f t="shared" si="3"/>
        <v>-55.030267730769211</v>
      </c>
      <c r="Q60" s="62">
        <f t="shared" si="4"/>
        <v>-34.51400000000001</v>
      </c>
    </row>
    <row r="61" spans="1:17" x14ac:dyDescent="0.25">
      <c r="A61" s="77" t="s">
        <v>122</v>
      </c>
      <c r="B61" s="77">
        <v>25</v>
      </c>
      <c r="C61" s="77"/>
      <c r="D61" s="50">
        <v>19</v>
      </c>
      <c r="E61" s="62">
        <v>11.766999999999999</v>
      </c>
      <c r="F61" s="62">
        <v>12.265000000000001</v>
      </c>
      <c r="G61" s="62">
        <v>15.332000000000001</v>
      </c>
      <c r="H61" s="96">
        <f t="shared" si="7"/>
        <v>27.597000000000001</v>
      </c>
      <c r="I61" s="96">
        <f t="shared" si="8"/>
        <v>39.364000000000004</v>
      </c>
      <c r="J61" s="50">
        <v>19</v>
      </c>
      <c r="K61" s="48">
        <v>36.928532269230764</v>
      </c>
      <c r="L61" s="48">
        <v>36.931467730769235</v>
      </c>
      <c r="M61" s="48">
        <v>0</v>
      </c>
      <c r="N61" s="48">
        <v>73.86</v>
      </c>
      <c r="O61" s="62">
        <f t="shared" si="2"/>
        <v>25.161532269230765</v>
      </c>
      <c r="P61" s="62">
        <f t="shared" si="3"/>
        <v>9.3344677307692336</v>
      </c>
      <c r="Q61" s="62">
        <f t="shared" si="4"/>
        <v>34.495999999999995</v>
      </c>
    </row>
    <row r="62" spans="1:17" x14ac:dyDescent="0.25">
      <c r="A62" s="77" t="s">
        <v>122</v>
      </c>
      <c r="B62" s="77">
        <v>26</v>
      </c>
      <c r="C62" s="77"/>
      <c r="D62" s="50">
        <v>19</v>
      </c>
      <c r="E62" s="62">
        <v>301.39499999999998</v>
      </c>
      <c r="F62" s="62">
        <v>140.80500000000001</v>
      </c>
      <c r="G62" s="62">
        <v>143.14099999999999</v>
      </c>
      <c r="H62" s="96">
        <f t="shared" si="7"/>
        <v>283.94600000000003</v>
      </c>
      <c r="I62" s="96">
        <f t="shared" si="8"/>
        <v>585.34100000000001</v>
      </c>
      <c r="J62" s="50">
        <v>19</v>
      </c>
      <c r="K62" s="48">
        <v>282.98329999999999</v>
      </c>
      <c r="L62" s="48">
        <v>303.01670000000001</v>
      </c>
      <c r="M62" s="48">
        <v>0</v>
      </c>
      <c r="N62" s="48">
        <v>586</v>
      </c>
      <c r="O62" s="62">
        <f t="shared" si="2"/>
        <v>-18.411699999999996</v>
      </c>
      <c r="P62" s="62">
        <f t="shared" si="3"/>
        <v>19.070699999999988</v>
      </c>
      <c r="Q62" s="62">
        <f t="shared" si="4"/>
        <v>0.65899999999999181</v>
      </c>
    </row>
    <row r="63" spans="1:17" x14ac:dyDescent="0.25">
      <c r="A63" s="77" t="s">
        <v>122</v>
      </c>
      <c r="B63" s="77">
        <v>27</v>
      </c>
      <c r="C63" s="77"/>
      <c r="D63" s="50">
        <v>19</v>
      </c>
      <c r="E63" s="62">
        <v>211.96100000000001</v>
      </c>
      <c r="F63" s="62">
        <v>100.123</v>
      </c>
      <c r="G63" s="62">
        <v>79.328999999999994</v>
      </c>
      <c r="H63" s="96">
        <f t="shared" si="7"/>
        <v>179.452</v>
      </c>
      <c r="I63" s="96">
        <f t="shared" si="8"/>
        <v>391.41300000000001</v>
      </c>
      <c r="J63" s="50">
        <v>19</v>
      </c>
      <c r="K63" s="48">
        <v>155.54040000000001</v>
      </c>
      <c r="L63" s="48">
        <v>234.45959999999999</v>
      </c>
      <c r="M63" s="48">
        <v>0</v>
      </c>
      <c r="N63" s="48">
        <v>390</v>
      </c>
      <c r="O63" s="62">
        <f t="shared" si="2"/>
        <v>-56.420600000000007</v>
      </c>
      <c r="P63" s="62">
        <f t="shared" si="3"/>
        <v>55.007599999999996</v>
      </c>
      <c r="Q63" s="62">
        <f t="shared" si="4"/>
        <v>-1.4130000000000109</v>
      </c>
    </row>
    <row r="64" spans="1:17" x14ac:dyDescent="0.25">
      <c r="A64" s="77" t="s">
        <v>122</v>
      </c>
      <c r="B64" s="77">
        <v>28</v>
      </c>
      <c r="C64" s="77"/>
      <c r="D64" s="50">
        <v>19</v>
      </c>
      <c r="E64" s="62">
        <v>707.02200000000005</v>
      </c>
      <c r="F64" s="62">
        <v>289.32</v>
      </c>
      <c r="G64" s="62">
        <v>332.46199999999999</v>
      </c>
      <c r="H64" s="96">
        <f t="shared" si="7"/>
        <v>621.78199999999993</v>
      </c>
      <c r="I64" s="96">
        <f t="shared" si="8"/>
        <v>1328.8040000000001</v>
      </c>
      <c r="J64" s="50">
        <v>19</v>
      </c>
      <c r="K64" s="48">
        <v>343.00400000000002</v>
      </c>
      <c r="L64" s="48">
        <v>985.99599999999998</v>
      </c>
      <c r="M64" s="48">
        <v>0</v>
      </c>
      <c r="N64" s="48">
        <v>1329</v>
      </c>
      <c r="O64" s="62">
        <f t="shared" si="2"/>
        <v>-364.01800000000003</v>
      </c>
      <c r="P64" s="62">
        <f t="shared" si="3"/>
        <v>364.21400000000006</v>
      </c>
      <c r="Q64" s="62">
        <f t="shared" si="4"/>
        <v>0.19599999999991269</v>
      </c>
    </row>
    <row r="65" spans="1:17" x14ac:dyDescent="0.25">
      <c r="A65" s="77" t="s">
        <v>122</v>
      </c>
      <c r="B65" s="77">
        <v>29</v>
      </c>
      <c r="C65" s="77"/>
      <c r="D65" s="50">
        <v>19</v>
      </c>
      <c r="E65" s="62">
        <v>523.23299999999995</v>
      </c>
      <c r="F65" s="62">
        <v>74.911000000000001</v>
      </c>
      <c r="G65" s="62">
        <v>205.143</v>
      </c>
      <c r="H65" s="96">
        <f t="shared" si="7"/>
        <v>280.05399999999997</v>
      </c>
      <c r="I65" s="96">
        <f t="shared" si="8"/>
        <v>803.28700000000003</v>
      </c>
      <c r="J65" s="50">
        <v>19</v>
      </c>
      <c r="K65" s="48">
        <v>458.92149999999998</v>
      </c>
      <c r="L65" s="48">
        <v>343.07850000000002</v>
      </c>
      <c r="M65" s="48">
        <v>0</v>
      </c>
      <c r="N65" s="48">
        <v>802</v>
      </c>
      <c r="O65" s="62">
        <f t="shared" si="2"/>
        <v>-64.311499999999967</v>
      </c>
      <c r="P65" s="62">
        <f t="shared" si="3"/>
        <v>63.024500000000046</v>
      </c>
      <c r="Q65" s="62">
        <f t="shared" si="4"/>
        <v>-1.2870000000000346</v>
      </c>
    </row>
    <row r="66" spans="1:17" x14ac:dyDescent="0.25">
      <c r="A66" s="77" t="s">
        <v>122</v>
      </c>
      <c r="B66" s="77">
        <v>30</v>
      </c>
      <c r="C66" s="77"/>
      <c r="D66" s="50">
        <v>19</v>
      </c>
      <c r="E66" s="62">
        <v>488.666</v>
      </c>
      <c r="F66" s="62">
        <v>51.692</v>
      </c>
      <c r="G66" s="62">
        <v>226.45599999999999</v>
      </c>
      <c r="H66" s="96">
        <f t="shared" si="7"/>
        <v>278.14799999999997</v>
      </c>
      <c r="I66" s="96">
        <f t="shared" si="8"/>
        <v>766.81399999999996</v>
      </c>
      <c r="J66" s="50">
        <v>19</v>
      </c>
      <c r="K66" s="48">
        <v>431.67559999999997</v>
      </c>
      <c r="L66" s="48">
        <v>334.32440000000003</v>
      </c>
      <c r="M66" s="48">
        <v>0</v>
      </c>
      <c r="N66" s="48">
        <v>766</v>
      </c>
      <c r="O66" s="62">
        <f t="shared" si="2"/>
        <v>-56.990400000000022</v>
      </c>
      <c r="P66" s="62">
        <f t="shared" si="3"/>
        <v>56.176400000000058</v>
      </c>
      <c r="Q66" s="62">
        <f t="shared" si="4"/>
        <v>-0.81399999999996453</v>
      </c>
    </row>
    <row r="67" spans="1:17" x14ac:dyDescent="0.25">
      <c r="A67" s="77" t="s">
        <v>122</v>
      </c>
      <c r="B67" s="77">
        <v>31</v>
      </c>
      <c r="C67" s="77"/>
      <c r="D67" s="50">
        <v>19</v>
      </c>
      <c r="E67" s="62">
        <v>586.13900000000001</v>
      </c>
      <c r="F67" s="62">
        <v>109.914</v>
      </c>
      <c r="G67" s="62">
        <v>251.345</v>
      </c>
      <c r="H67" s="96">
        <f t="shared" si="7"/>
        <v>361.25900000000001</v>
      </c>
      <c r="I67" s="96">
        <f t="shared" si="8"/>
        <v>947.39800000000002</v>
      </c>
      <c r="J67" s="50">
        <v>19</v>
      </c>
      <c r="K67" s="48">
        <v>522.6318</v>
      </c>
      <c r="L67" s="48">
        <v>424.3682</v>
      </c>
      <c r="M67" s="48">
        <v>0</v>
      </c>
      <c r="N67" s="48">
        <v>947</v>
      </c>
      <c r="O67" s="62">
        <f t="shared" si="2"/>
        <v>-63.507200000000012</v>
      </c>
      <c r="P67" s="62">
        <f t="shared" si="3"/>
        <v>63.109199999999987</v>
      </c>
      <c r="Q67" s="62">
        <f t="shared" si="4"/>
        <v>-0.39800000000002456</v>
      </c>
    </row>
    <row r="68" spans="1:17" x14ac:dyDescent="0.25">
      <c r="A68" s="77" t="s">
        <v>122</v>
      </c>
      <c r="B68" s="77">
        <v>32</v>
      </c>
      <c r="C68" s="77"/>
      <c r="D68" s="50">
        <v>14</v>
      </c>
      <c r="E68" s="62">
        <v>26.538</v>
      </c>
      <c r="F68" s="62">
        <v>50.677</v>
      </c>
      <c r="G68" s="62">
        <v>11.965</v>
      </c>
      <c r="H68" s="96">
        <f t="shared" si="7"/>
        <v>62.641999999999996</v>
      </c>
      <c r="I68" s="96">
        <f t="shared" si="8"/>
        <v>89.18</v>
      </c>
      <c r="J68" s="50">
        <v>14</v>
      </c>
      <c r="K68" s="48">
        <v>55.755370997674412</v>
      </c>
      <c r="L68" s="48">
        <v>60.62462900232557</v>
      </c>
      <c r="M68" s="48">
        <v>0</v>
      </c>
      <c r="N68" s="48">
        <v>116.38</v>
      </c>
      <c r="O68" s="62">
        <f t="shared" si="2"/>
        <v>29.217370997674411</v>
      </c>
      <c r="P68" s="62">
        <f t="shared" si="3"/>
        <v>-2.0173709976744263</v>
      </c>
      <c r="Q68" s="62">
        <f t="shared" si="4"/>
        <v>27.199999999999989</v>
      </c>
    </row>
    <row r="69" spans="1:17" x14ac:dyDescent="0.25">
      <c r="A69" s="77" t="s">
        <v>122</v>
      </c>
      <c r="B69" s="77">
        <v>32</v>
      </c>
      <c r="C69" s="77"/>
      <c r="D69" s="50">
        <v>19</v>
      </c>
      <c r="E69" s="62">
        <v>401.01</v>
      </c>
      <c r="F69" s="62">
        <v>310.33600000000001</v>
      </c>
      <c r="G69" s="62">
        <v>60.582999999999998</v>
      </c>
      <c r="H69" s="96">
        <f t="shared" si="7"/>
        <v>370.91899999999998</v>
      </c>
      <c r="I69" s="96">
        <f t="shared" si="8"/>
        <v>771.92899999999997</v>
      </c>
      <c r="J69" s="50">
        <v>19</v>
      </c>
      <c r="K69" s="48">
        <v>356.25372900232554</v>
      </c>
      <c r="L69" s="48">
        <v>387.36627099767435</v>
      </c>
      <c r="M69" s="48">
        <v>0</v>
      </c>
      <c r="N69" s="48">
        <v>743.62</v>
      </c>
      <c r="O69" s="62">
        <f t="shared" si="2"/>
        <v>-44.756270997674449</v>
      </c>
      <c r="P69" s="62">
        <f t="shared" si="3"/>
        <v>16.447270997674366</v>
      </c>
      <c r="Q69" s="62">
        <f t="shared" si="4"/>
        <v>-28.308999999999969</v>
      </c>
    </row>
    <row r="70" spans="1:17" x14ac:dyDescent="0.25">
      <c r="A70" s="77" t="s">
        <v>122</v>
      </c>
      <c r="B70" s="77">
        <v>33</v>
      </c>
      <c r="C70" s="77"/>
      <c r="D70" s="50">
        <v>14</v>
      </c>
      <c r="E70" s="62">
        <v>47.715000000000003</v>
      </c>
      <c r="F70" s="62">
        <v>47.945999999999998</v>
      </c>
      <c r="G70" s="62">
        <v>16.870999999999999</v>
      </c>
      <c r="H70" s="96">
        <f t="shared" si="7"/>
        <v>64.816999999999993</v>
      </c>
      <c r="I70" s="96">
        <f t="shared" si="8"/>
        <v>112.532</v>
      </c>
      <c r="J70" s="50">
        <v>14</v>
      </c>
      <c r="K70" s="48">
        <v>74.966399999999993</v>
      </c>
      <c r="L70" s="48">
        <v>37.0336</v>
      </c>
      <c r="M70" s="48">
        <v>0</v>
      </c>
      <c r="N70" s="48">
        <v>112</v>
      </c>
      <c r="O70" s="62">
        <f t="shared" ref="O70:O136" si="9">K70-E70</f>
        <v>27.25139999999999</v>
      </c>
      <c r="P70" s="62">
        <f t="shared" ref="P70:P136" si="10">L70-H70</f>
        <v>-27.783399999999993</v>
      </c>
      <c r="Q70" s="62">
        <f t="shared" ref="Q70:Q136" si="11">N70-I70</f>
        <v>-0.53199999999999648</v>
      </c>
    </row>
    <row r="71" spans="1:17" x14ac:dyDescent="0.25">
      <c r="A71" s="77" t="s">
        <v>122</v>
      </c>
      <c r="B71" s="77">
        <v>34</v>
      </c>
      <c r="C71" s="77" t="s">
        <v>446</v>
      </c>
      <c r="D71" s="50">
        <v>14</v>
      </c>
      <c r="E71" s="62">
        <v>681.15300000000002</v>
      </c>
      <c r="F71" s="62">
        <v>482.74200000000002</v>
      </c>
      <c r="G71" s="62">
        <v>52.823</v>
      </c>
      <c r="H71" s="96">
        <f t="shared" si="7"/>
        <v>535.56500000000005</v>
      </c>
      <c r="I71" s="96">
        <f t="shared" si="8"/>
        <v>1216.7180000000001</v>
      </c>
      <c r="J71" s="50">
        <v>14</v>
      </c>
      <c r="K71" s="48">
        <v>784.71258360503145</v>
      </c>
      <c r="L71" s="48">
        <v>496.77741639496855</v>
      </c>
      <c r="M71" s="48">
        <v>0</v>
      </c>
      <c r="N71" s="48">
        <v>1281.49</v>
      </c>
      <c r="O71" s="62">
        <f t="shared" si="9"/>
        <v>103.55958360503143</v>
      </c>
      <c r="P71" s="62">
        <f t="shared" si="10"/>
        <v>-38.7875836050315</v>
      </c>
      <c r="Q71" s="62">
        <f t="shared" si="11"/>
        <v>64.771999999999935</v>
      </c>
    </row>
    <row r="72" spans="1:17" x14ac:dyDescent="0.25">
      <c r="A72" s="77" t="s">
        <v>122</v>
      </c>
      <c r="B72" s="77">
        <v>34</v>
      </c>
      <c r="C72" s="77" t="s">
        <v>446</v>
      </c>
      <c r="D72" s="50">
        <v>19</v>
      </c>
      <c r="E72" s="62">
        <v>241.84700000000001</v>
      </c>
      <c r="F72" s="62">
        <v>105.146</v>
      </c>
      <c r="G72" s="62">
        <v>27.518999999999998</v>
      </c>
      <c r="H72" s="96">
        <f t="shared" si="7"/>
        <v>132.66499999999999</v>
      </c>
      <c r="I72" s="96">
        <f t="shared" si="8"/>
        <v>374.512</v>
      </c>
      <c r="J72" s="50">
        <v>19</v>
      </c>
      <c r="K72" s="48">
        <v>188.91421639496855</v>
      </c>
      <c r="L72" s="48">
        <v>119.59578360503144</v>
      </c>
      <c r="M72" s="48">
        <v>0</v>
      </c>
      <c r="N72" s="48">
        <v>308.51</v>
      </c>
      <c r="O72" s="62">
        <f t="shared" si="9"/>
        <v>-52.93278360503146</v>
      </c>
      <c r="P72" s="62">
        <f t="shared" si="10"/>
        <v>-13.069216394968549</v>
      </c>
      <c r="Q72" s="62">
        <f t="shared" si="11"/>
        <v>-66.00200000000001</v>
      </c>
    </row>
    <row r="73" spans="1:17" x14ac:dyDescent="0.25">
      <c r="A73" s="77" t="s">
        <v>122</v>
      </c>
      <c r="B73" s="77">
        <v>34</v>
      </c>
      <c r="C73" s="77" t="s">
        <v>447</v>
      </c>
      <c r="D73" s="50">
        <v>14</v>
      </c>
      <c r="E73" s="62">
        <v>46.933999999999997</v>
      </c>
      <c r="F73" s="62">
        <v>40.317999999999998</v>
      </c>
      <c r="G73" s="62">
        <v>12.603</v>
      </c>
      <c r="H73" s="96">
        <f t="shared" si="7"/>
        <v>52.920999999999999</v>
      </c>
      <c r="I73" s="96">
        <f t="shared" si="8"/>
        <v>99.85499999999999</v>
      </c>
      <c r="J73" s="50">
        <v>14</v>
      </c>
      <c r="K73" s="48">
        <v>60.0944</v>
      </c>
      <c r="L73" s="48">
        <v>39.9056</v>
      </c>
      <c r="M73" s="48">
        <v>0</v>
      </c>
      <c r="N73" s="48">
        <v>100</v>
      </c>
      <c r="O73" s="62">
        <f t="shared" si="9"/>
        <v>13.160400000000003</v>
      </c>
      <c r="P73" s="62">
        <f t="shared" si="10"/>
        <v>-13.0154</v>
      </c>
      <c r="Q73" s="62">
        <f t="shared" si="11"/>
        <v>0.14500000000001023</v>
      </c>
    </row>
    <row r="74" spans="1:17" x14ac:dyDescent="0.25">
      <c r="A74" s="77" t="s">
        <v>122</v>
      </c>
      <c r="B74" s="77">
        <v>36</v>
      </c>
      <c r="C74" s="77"/>
      <c r="D74" s="50">
        <v>14</v>
      </c>
      <c r="E74" s="62">
        <v>64.534000000000006</v>
      </c>
      <c r="F74" s="62">
        <v>63.783999999999999</v>
      </c>
      <c r="G74" s="62">
        <v>13.125</v>
      </c>
      <c r="H74" s="96">
        <f t="shared" si="7"/>
        <v>76.908999999999992</v>
      </c>
      <c r="I74" s="96">
        <f t="shared" si="8"/>
        <v>141.44300000000001</v>
      </c>
      <c r="J74" s="50">
        <v>14</v>
      </c>
      <c r="K74" s="48">
        <v>83.097700000000003</v>
      </c>
      <c r="L74" s="48">
        <v>57.902299999999997</v>
      </c>
      <c r="M74" s="48">
        <v>0</v>
      </c>
      <c r="N74" s="48">
        <v>141</v>
      </c>
      <c r="O74" s="62">
        <f t="shared" si="9"/>
        <v>18.563699999999997</v>
      </c>
      <c r="P74" s="62">
        <f t="shared" si="10"/>
        <v>-19.006699999999995</v>
      </c>
      <c r="Q74" s="62">
        <f t="shared" si="11"/>
        <v>-0.44300000000001205</v>
      </c>
    </row>
    <row r="75" spans="1:17" x14ac:dyDescent="0.25">
      <c r="A75" s="77" t="s">
        <v>122</v>
      </c>
      <c r="B75" s="77">
        <v>38</v>
      </c>
      <c r="C75" s="77"/>
      <c r="D75" s="50">
        <v>19</v>
      </c>
      <c r="E75" s="62">
        <v>327.50799999999998</v>
      </c>
      <c r="F75" s="62">
        <v>338.42500000000001</v>
      </c>
      <c r="G75" s="62">
        <v>284.80099999999999</v>
      </c>
      <c r="H75" s="96">
        <f t="shared" si="7"/>
        <v>623.226</v>
      </c>
      <c r="I75" s="96">
        <f t="shared" si="8"/>
        <v>950.73399999999992</v>
      </c>
      <c r="J75" s="50">
        <v>19</v>
      </c>
      <c r="K75" s="48">
        <v>391.61279999999999</v>
      </c>
      <c r="L75" s="48">
        <v>558.38720000000001</v>
      </c>
      <c r="M75" s="48">
        <v>0</v>
      </c>
      <c r="N75" s="48">
        <v>950</v>
      </c>
      <c r="O75" s="62">
        <f t="shared" si="9"/>
        <v>64.104800000000012</v>
      </c>
      <c r="P75" s="62">
        <f t="shared" si="10"/>
        <v>-64.838799999999992</v>
      </c>
      <c r="Q75" s="62">
        <f t="shared" si="11"/>
        <v>-0.7339999999999236</v>
      </c>
    </row>
    <row r="76" spans="1:17" x14ac:dyDescent="0.25">
      <c r="A76" s="77" t="s">
        <v>122</v>
      </c>
      <c r="B76" s="77">
        <v>39</v>
      </c>
      <c r="C76" s="77"/>
      <c r="D76" s="50">
        <v>18</v>
      </c>
      <c r="E76" s="62">
        <v>273.85399999999998</v>
      </c>
      <c r="F76" s="62">
        <v>228.09700000000001</v>
      </c>
      <c r="G76" s="62">
        <v>223.721</v>
      </c>
      <c r="H76" s="96">
        <f t="shared" si="7"/>
        <v>451.81799999999998</v>
      </c>
      <c r="I76" s="96">
        <f t="shared" si="8"/>
        <v>725.67200000000003</v>
      </c>
      <c r="J76" s="50">
        <v>18</v>
      </c>
      <c r="K76" s="48">
        <v>274.65356663504463</v>
      </c>
      <c r="L76" s="48">
        <v>247.99643336495538</v>
      </c>
      <c r="M76" s="48">
        <v>0</v>
      </c>
      <c r="N76" s="48">
        <v>522.65</v>
      </c>
      <c r="O76" s="62">
        <f t="shared" si="9"/>
        <v>0.79956663504464132</v>
      </c>
      <c r="P76" s="62">
        <f t="shared" si="10"/>
        <v>-203.8215666350446</v>
      </c>
      <c r="Q76" s="62">
        <f t="shared" si="11"/>
        <v>-203.02200000000005</v>
      </c>
    </row>
    <row r="77" spans="1:17" x14ac:dyDescent="0.25">
      <c r="A77" s="77" t="s">
        <v>122</v>
      </c>
      <c r="B77" s="77">
        <v>39</v>
      </c>
      <c r="C77" s="77"/>
      <c r="D77" s="50">
        <v>22</v>
      </c>
      <c r="E77" s="62">
        <v>88.519000000000005</v>
      </c>
      <c r="F77" s="62">
        <v>57.588000000000001</v>
      </c>
      <c r="G77" s="62">
        <v>24.690999999999999</v>
      </c>
      <c r="H77" s="96">
        <f t="shared" si="7"/>
        <v>82.278999999999996</v>
      </c>
      <c r="I77" s="96">
        <f t="shared" si="8"/>
        <v>170.798</v>
      </c>
      <c r="J77" s="50">
        <v>22</v>
      </c>
      <c r="K77" s="48">
        <v>196.19613336495539</v>
      </c>
      <c r="L77" s="48">
        <v>177.15386663504469</v>
      </c>
      <c r="M77" s="48">
        <v>0</v>
      </c>
      <c r="N77" s="48">
        <v>373.35</v>
      </c>
      <c r="O77" s="62">
        <f t="shared" si="9"/>
        <v>107.67713336495538</v>
      </c>
      <c r="P77" s="62">
        <f t="shared" si="10"/>
        <v>94.874866635044697</v>
      </c>
      <c r="Q77" s="62">
        <f t="shared" si="11"/>
        <v>202.55200000000002</v>
      </c>
    </row>
    <row r="78" spans="1:17" x14ac:dyDescent="0.25">
      <c r="A78" s="77" t="s">
        <v>122</v>
      </c>
      <c r="B78" s="77">
        <v>40</v>
      </c>
      <c r="C78" s="77"/>
      <c r="D78" s="50">
        <v>18</v>
      </c>
      <c r="E78" s="62">
        <v>0.4</v>
      </c>
      <c r="F78" s="62">
        <v>0.58699999999999997</v>
      </c>
      <c r="G78" s="62">
        <v>0.79200000000000004</v>
      </c>
      <c r="H78" s="96">
        <f t="shared" si="7"/>
        <v>1.379</v>
      </c>
      <c r="I78" s="96">
        <f t="shared" si="8"/>
        <v>1.7789999999999999</v>
      </c>
      <c r="J78" s="50">
        <v>18</v>
      </c>
      <c r="K78" s="48"/>
      <c r="L78" s="48"/>
      <c r="M78" s="48"/>
      <c r="N78" s="48"/>
      <c r="O78" s="62"/>
      <c r="P78" s="62"/>
      <c r="Q78" s="62"/>
    </row>
    <row r="79" spans="1:17" x14ac:dyDescent="0.25">
      <c r="A79" s="77" t="s">
        <v>122</v>
      </c>
      <c r="B79" s="77">
        <v>40</v>
      </c>
      <c r="C79" s="77"/>
      <c r="D79" s="50">
        <v>22</v>
      </c>
      <c r="E79" s="62">
        <v>528.10299999999995</v>
      </c>
      <c r="F79" s="62">
        <v>542.71500000000003</v>
      </c>
      <c r="G79" s="62">
        <v>135.447</v>
      </c>
      <c r="H79" s="96">
        <f t="shared" si="7"/>
        <v>678.16200000000003</v>
      </c>
      <c r="I79" s="96">
        <f t="shared" si="8"/>
        <v>1206.2649999999999</v>
      </c>
      <c r="J79" s="50">
        <v>22</v>
      </c>
      <c r="K79" s="48">
        <v>672.6511999999999</v>
      </c>
      <c r="L79" s="48">
        <v>534.34879999999998</v>
      </c>
      <c r="M79" s="48">
        <v>0</v>
      </c>
      <c r="N79" s="48">
        <v>1207</v>
      </c>
      <c r="O79" s="62">
        <f t="shared" si="9"/>
        <v>144.54819999999995</v>
      </c>
      <c r="P79" s="62">
        <f t="shared" si="10"/>
        <v>-143.81320000000005</v>
      </c>
      <c r="Q79" s="62">
        <f t="shared" si="11"/>
        <v>0.73500000000012733</v>
      </c>
    </row>
    <row r="80" spans="1:17" x14ac:dyDescent="0.25">
      <c r="A80" s="77" t="s">
        <v>122</v>
      </c>
      <c r="B80" s="77">
        <v>41</v>
      </c>
      <c r="C80" s="77"/>
      <c r="D80" s="50">
        <v>22</v>
      </c>
      <c r="E80" s="62">
        <v>217.57499999999999</v>
      </c>
      <c r="F80" s="62">
        <v>211.34700000000001</v>
      </c>
      <c r="G80" s="62">
        <v>36.994</v>
      </c>
      <c r="H80" s="96">
        <f t="shared" si="7"/>
        <v>248.34100000000001</v>
      </c>
      <c r="I80" s="96">
        <f t="shared" si="8"/>
        <v>465.91600000000005</v>
      </c>
      <c r="J80" s="50">
        <v>22</v>
      </c>
      <c r="K80" s="48">
        <v>290.85750000000002</v>
      </c>
      <c r="L80" s="48">
        <v>174.14250000000001</v>
      </c>
      <c r="M80" s="48">
        <v>0</v>
      </c>
      <c r="N80" s="48">
        <v>465</v>
      </c>
      <c r="O80" s="62">
        <f t="shared" si="9"/>
        <v>73.282500000000027</v>
      </c>
      <c r="P80" s="62">
        <f t="shared" si="10"/>
        <v>-74.198499999999996</v>
      </c>
      <c r="Q80" s="62">
        <f t="shared" si="11"/>
        <v>-0.91600000000005366</v>
      </c>
    </row>
    <row r="81" spans="1:17" x14ac:dyDescent="0.25">
      <c r="A81" s="77" t="s">
        <v>122</v>
      </c>
      <c r="B81" s="77">
        <v>42</v>
      </c>
      <c r="C81" s="77" t="s">
        <v>446</v>
      </c>
      <c r="D81" s="50">
        <v>22</v>
      </c>
      <c r="E81" s="62">
        <v>400.33600000000001</v>
      </c>
      <c r="F81" s="62">
        <v>216.899</v>
      </c>
      <c r="G81" s="62">
        <v>63.290999999999997</v>
      </c>
      <c r="H81" s="96">
        <f t="shared" si="7"/>
        <v>280.19</v>
      </c>
      <c r="I81" s="96">
        <f t="shared" si="8"/>
        <v>680.52600000000007</v>
      </c>
      <c r="J81" s="50">
        <v>22</v>
      </c>
      <c r="K81" s="48">
        <v>446.72989999999999</v>
      </c>
      <c r="L81" s="48">
        <v>233.27010000000004</v>
      </c>
      <c r="M81" s="48">
        <v>0</v>
      </c>
      <c r="N81" s="48">
        <v>680</v>
      </c>
      <c r="O81" s="62">
        <f t="shared" si="9"/>
        <v>46.393899999999974</v>
      </c>
      <c r="P81" s="62">
        <f t="shared" si="10"/>
        <v>-46.919899999999956</v>
      </c>
      <c r="Q81" s="62">
        <f t="shared" si="11"/>
        <v>-0.5260000000000673</v>
      </c>
    </row>
    <row r="82" spans="1:17" x14ac:dyDescent="0.25">
      <c r="A82" s="77" t="s">
        <v>122</v>
      </c>
      <c r="B82" s="77">
        <v>42</v>
      </c>
      <c r="C82" s="77" t="s">
        <v>447</v>
      </c>
      <c r="D82" s="50">
        <v>18</v>
      </c>
      <c r="E82" s="62">
        <v>135.316</v>
      </c>
      <c r="F82" s="62">
        <v>151.345</v>
      </c>
      <c r="G82" s="62">
        <v>23.802</v>
      </c>
      <c r="H82" s="96">
        <f t="shared" si="7"/>
        <v>175.14699999999999</v>
      </c>
      <c r="I82" s="96">
        <f t="shared" si="8"/>
        <v>310.46300000000002</v>
      </c>
      <c r="J82" s="50">
        <v>18</v>
      </c>
      <c r="K82" s="48">
        <v>170.15282765277775</v>
      </c>
      <c r="L82" s="48">
        <v>137.17717234722224</v>
      </c>
      <c r="M82" s="48">
        <v>0</v>
      </c>
      <c r="N82" s="48">
        <v>307.33</v>
      </c>
      <c r="O82" s="62">
        <f t="shared" si="9"/>
        <v>34.836827652777743</v>
      </c>
      <c r="P82" s="62">
        <f t="shared" si="10"/>
        <v>-37.969827652777752</v>
      </c>
      <c r="Q82" s="62">
        <f t="shared" si="11"/>
        <v>-3.1330000000000382</v>
      </c>
    </row>
    <row r="83" spans="1:17" x14ac:dyDescent="0.25">
      <c r="A83" s="77" t="s">
        <v>122</v>
      </c>
      <c r="B83" s="77">
        <v>42</v>
      </c>
      <c r="C83" s="77" t="s">
        <v>447</v>
      </c>
      <c r="D83" s="50">
        <v>22</v>
      </c>
      <c r="E83" s="62">
        <v>115.22</v>
      </c>
      <c r="F83" s="62">
        <v>125.116</v>
      </c>
      <c r="G83" s="62">
        <v>22.978999999999999</v>
      </c>
      <c r="H83" s="96">
        <f t="shared" si="7"/>
        <v>148.095</v>
      </c>
      <c r="I83" s="96">
        <f t="shared" si="8"/>
        <v>263.315</v>
      </c>
      <c r="J83" s="50">
        <v>22</v>
      </c>
      <c r="K83" s="48">
        <v>148.74877234722223</v>
      </c>
      <c r="L83" s="48">
        <v>119.92122765277779</v>
      </c>
      <c r="M83" s="48">
        <v>0</v>
      </c>
      <c r="N83" s="48">
        <v>268.67</v>
      </c>
      <c r="O83" s="62">
        <f t="shared" si="9"/>
        <v>33.52877234722223</v>
      </c>
      <c r="P83" s="62">
        <f t="shared" si="10"/>
        <v>-28.173772347222211</v>
      </c>
      <c r="Q83" s="62">
        <f t="shared" si="11"/>
        <v>5.3550000000000182</v>
      </c>
    </row>
    <row r="84" spans="1:17" x14ac:dyDescent="0.25">
      <c r="A84" s="77" t="s">
        <v>122</v>
      </c>
      <c r="B84" s="77">
        <v>43</v>
      </c>
      <c r="C84" s="77" t="s">
        <v>446</v>
      </c>
      <c r="D84" s="50">
        <v>22</v>
      </c>
      <c r="E84" s="62">
        <v>11.509</v>
      </c>
      <c r="F84" s="62">
        <v>13.166</v>
      </c>
      <c r="G84" s="62">
        <v>1.79</v>
      </c>
      <c r="H84" s="96">
        <f t="shared" ref="H84:H105" si="12">F84+G84</f>
        <v>14.956</v>
      </c>
      <c r="I84" s="96">
        <f t="shared" ref="I84:I105" si="13">SUM(E84:G84)</f>
        <v>26.465</v>
      </c>
      <c r="J84" s="50">
        <v>22</v>
      </c>
      <c r="K84" s="48">
        <v>14.560000000000002</v>
      </c>
      <c r="L84" s="48">
        <v>11.44</v>
      </c>
      <c r="M84" s="48">
        <v>0</v>
      </c>
      <c r="N84" s="48">
        <v>26</v>
      </c>
      <c r="O84" s="62">
        <f t="shared" si="9"/>
        <v>3.0510000000000019</v>
      </c>
      <c r="P84" s="62">
        <f t="shared" si="10"/>
        <v>-3.516</v>
      </c>
      <c r="Q84" s="62">
        <f t="shared" si="11"/>
        <v>-0.46499999999999986</v>
      </c>
    </row>
    <row r="85" spans="1:17" x14ac:dyDescent="0.25">
      <c r="A85" s="77" t="s">
        <v>122</v>
      </c>
      <c r="B85" s="77">
        <v>43</v>
      </c>
      <c r="C85" s="77" t="s">
        <v>447</v>
      </c>
      <c r="D85" s="50">
        <v>22</v>
      </c>
      <c r="E85" s="62">
        <v>30.120999999999999</v>
      </c>
      <c r="F85" s="62">
        <v>8.69</v>
      </c>
      <c r="G85" s="62">
        <v>5.4450000000000003</v>
      </c>
      <c r="H85" s="96">
        <f t="shared" si="12"/>
        <v>14.135</v>
      </c>
      <c r="I85" s="96">
        <f t="shared" si="13"/>
        <v>44.256</v>
      </c>
      <c r="J85" s="50">
        <v>22</v>
      </c>
      <c r="K85" s="48">
        <v>29.32</v>
      </c>
      <c r="L85" s="48">
        <v>14.68</v>
      </c>
      <c r="M85" s="48">
        <v>0</v>
      </c>
      <c r="N85" s="48">
        <v>44</v>
      </c>
      <c r="O85" s="62">
        <f t="shared" si="9"/>
        <v>-0.80099999999999838</v>
      </c>
      <c r="P85" s="62">
        <f t="shared" si="10"/>
        <v>0.54499999999999993</v>
      </c>
      <c r="Q85" s="62">
        <f t="shared" si="11"/>
        <v>-0.25600000000000023</v>
      </c>
    </row>
    <row r="86" spans="1:17" x14ac:dyDescent="0.25">
      <c r="A86" s="77" t="s">
        <v>122</v>
      </c>
      <c r="B86" s="77">
        <v>44</v>
      </c>
      <c r="C86" s="77"/>
      <c r="D86" s="50">
        <v>22</v>
      </c>
      <c r="E86" s="62">
        <v>45.262</v>
      </c>
      <c r="F86" s="62">
        <v>13.731</v>
      </c>
      <c r="G86" s="62">
        <v>10.617000000000001</v>
      </c>
      <c r="H86" s="96">
        <f t="shared" si="12"/>
        <v>24.347999999999999</v>
      </c>
      <c r="I86" s="96">
        <f t="shared" si="13"/>
        <v>69.61</v>
      </c>
      <c r="J86" s="50">
        <v>22</v>
      </c>
      <c r="K86" s="48">
        <v>49.811199999999999</v>
      </c>
      <c r="L86" s="48">
        <v>20.188800000000001</v>
      </c>
      <c r="M86" s="48">
        <v>0</v>
      </c>
      <c r="N86" s="48">
        <v>70</v>
      </c>
      <c r="O86" s="62">
        <f t="shared" si="9"/>
        <v>4.549199999999999</v>
      </c>
      <c r="P86" s="62">
        <f t="shared" si="10"/>
        <v>-4.1591999999999985</v>
      </c>
      <c r="Q86" s="62">
        <f t="shared" si="11"/>
        <v>0.39000000000000057</v>
      </c>
    </row>
    <row r="87" spans="1:17" x14ac:dyDescent="0.25">
      <c r="A87" s="77" t="s">
        <v>122</v>
      </c>
      <c r="B87" s="77">
        <v>45</v>
      </c>
      <c r="C87" s="77"/>
      <c r="D87" s="50">
        <v>22</v>
      </c>
      <c r="E87" s="62">
        <v>66.596000000000004</v>
      </c>
      <c r="F87" s="62">
        <v>71.555000000000007</v>
      </c>
      <c r="G87" s="62">
        <v>18.192</v>
      </c>
      <c r="H87" s="96">
        <f t="shared" si="12"/>
        <v>89.747000000000014</v>
      </c>
      <c r="I87" s="96">
        <f t="shared" si="13"/>
        <v>156.34300000000002</v>
      </c>
      <c r="J87" s="50">
        <v>22</v>
      </c>
      <c r="K87" s="48">
        <v>99.715199999999996</v>
      </c>
      <c r="L87" s="48">
        <v>57.284799999999997</v>
      </c>
      <c r="M87" s="48">
        <v>0</v>
      </c>
      <c r="N87" s="48">
        <v>157</v>
      </c>
      <c r="O87" s="62">
        <f t="shared" si="9"/>
        <v>33.119199999999992</v>
      </c>
      <c r="P87" s="62">
        <f t="shared" si="10"/>
        <v>-32.462200000000017</v>
      </c>
      <c r="Q87" s="62">
        <f t="shared" si="11"/>
        <v>0.65699999999998226</v>
      </c>
    </row>
    <row r="88" spans="1:17" x14ac:dyDescent="0.25">
      <c r="A88" s="77" t="s">
        <v>122</v>
      </c>
      <c r="B88" s="77">
        <v>46</v>
      </c>
      <c r="C88" s="77"/>
      <c r="D88" s="50">
        <v>22</v>
      </c>
      <c r="E88" s="62">
        <v>151.65299999999999</v>
      </c>
      <c r="F88" s="62">
        <v>162.42099999999999</v>
      </c>
      <c r="G88" s="62">
        <v>30.192</v>
      </c>
      <c r="H88" s="96">
        <f t="shared" si="12"/>
        <v>192.613</v>
      </c>
      <c r="I88" s="96">
        <f t="shared" si="13"/>
        <v>344.26599999999996</v>
      </c>
      <c r="J88" s="50">
        <v>22</v>
      </c>
      <c r="K88" s="48">
        <v>204.20100000000002</v>
      </c>
      <c r="L88" s="48">
        <v>138.79900000000004</v>
      </c>
      <c r="M88" s="48">
        <v>0</v>
      </c>
      <c r="N88" s="48">
        <v>343</v>
      </c>
      <c r="O88" s="62">
        <f t="shared" si="9"/>
        <v>52.54800000000003</v>
      </c>
      <c r="P88" s="62">
        <f t="shared" si="10"/>
        <v>-53.813999999999965</v>
      </c>
      <c r="Q88" s="62">
        <f t="shared" si="11"/>
        <v>-1.2659999999999627</v>
      </c>
    </row>
    <row r="89" spans="1:17" x14ac:dyDescent="0.25">
      <c r="A89" s="77" t="s">
        <v>122</v>
      </c>
      <c r="B89" s="77">
        <v>47</v>
      </c>
      <c r="C89" s="77"/>
      <c r="D89" s="50">
        <v>22</v>
      </c>
      <c r="E89" s="62">
        <v>28.481999999999999</v>
      </c>
      <c r="F89" s="62">
        <v>19.95</v>
      </c>
      <c r="G89" s="62">
        <v>6.2770000000000001</v>
      </c>
      <c r="H89" s="96">
        <f t="shared" si="12"/>
        <v>26.227</v>
      </c>
      <c r="I89" s="96">
        <f t="shared" si="13"/>
        <v>54.709000000000003</v>
      </c>
      <c r="J89" s="50">
        <v>22</v>
      </c>
      <c r="K89" s="48">
        <v>35.470399999999998</v>
      </c>
      <c r="L89" s="48">
        <v>18.529599999999999</v>
      </c>
      <c r="M89" s="48">
        <v>0</v>
      </c>
      <c r="N89" s="48">
        <v>54</v>
      </c>
      <c r="O89" s="62">
        <f t="shared" si="9"/>
        <v>6.9883999999999986</v>
      </c>
      <c r="P89" s="62">
        <f t="shared" si="10"/>
        <v>-7.6974000000000018</v>
      </c>
      <c r="Q89" s="62">
        <f t="shared" si="11"/>
        <v>-0.70900000000000318</v>
      </c>
    </row>
    <row r="90" spans="1:17" x14ac:dyDescent="0.25">
      <c r="A90" s="77" t="s">
        <v>122</v>
      </c>
      <c r="B90" s="77">
        <v>48</v>
      </c>
      <c r="C90" s="77"/>
      <c r="D90" s="50">
        <v>22</v>
      </c>
      <c r="E90" s="62">
        <v>201.23099999999999</v>
      </c>
      <c r="F90" s="62">
        <v>107.62</v>
      </c>
      <c r="G90" s="62">
        <v>40.753</v>
      </c>
      <c r="H90" s="96">
        <f t="shared" si="12"/>
        <v>148.37299999999999</v>
      </c>
      <c r="I90" s="96">
        <f t="shared" si="13"/>
        <v>349.60399999999998</v>
      </c>
      <c r="J90" s="50">
        <v>22</v>
      </c>
      <c r="K90" s="48">
        <v>244.27680000000001</v>
      </c>
      <c r="L90" s="48">
        <v>104.72320000000002</v>
      </c>
      <c r="M90" s="48">
        <v>0</v>
      </c>
      <c r="N90" s="48">
        <v>349</v>
      </c>
      <c r="O90" s="62">
        <f t="shared" si="9"/>
        <v>43.045800000000014</v>
      </c>
      <c r="P90" s="62">
        <f t="shared" si="10"/>
        <v>-43.649799999999971</v>
      </c>
      <c r="Q90" s="62">
        <f t="shared" si="11"/>
        <v>-0.60399999999998499</v>
      </c>
    </row>
    <row r="91" spans="1:17" x14ac:dyDescent="0.25">
      <c r="A91" s="77" t="s">
        <v>122</v>
      </c>
      <c r="B91" s="77">
        <v>49</v>
      </c>
      <c r="C91" s="77"/>
      <c r="D91" s="50">
        <v>22</v>
      </c>
      <c r="E91" s="62">
        <v>145.744</v>
      </c>
      <c r="F91" s="62">
        <v>110.471</v>
      </c>
      <c r="G91" s="62">
        <v>11.77</v>
      </c>
      <c r="H91" s="96">
        <f t="shared" si="12"/>
        <v>122.241</v>
      </c>
      <c r="I91" s="96">
        <f t="shared" si="13"/>
        <v>267.98500000000001</v>
      </c>
      <c r="J91" s="50">
        <v>22</v>
      </c>
      <c r="K91" s="48">
        <v>184.59569999999999</v>
      </c>
      <c r="L91" s="48">
        <v>82.404300000000006</v>
      </c>
      <c r="M91" s="48">
        <v>0</v>
      </c>
      <c r="N91" s="48">
        <v>267</v>
      </c>
      <c r="O91" s="62">
        <f t="shared" si="9"/>
        <v>38.851699999999994</v>
      </c>
      <c r="P91" s="62">
        <f t="shared" si="10"/>
        <v>-39.836699999999993</v>
      </c>
      <c r="Q91" s="62">
        <f t="shared" si="11"/>
        <v>-0.98500000000001364</v>
      </c>
    </row>
    <row r="92" spans="1:17" x14ac:dyDescent="0.25">
      <c r="A92" s="77" t="s">
        <v>122</v>
      </c>
      <c r="B92" s="77">
        <v>50</v>
      </c>
      <c r="C92" s="77"/>
      <c r="D92" s="50">
        <v>22</v>
      </c>
      <c r="E92" s="62">
        <v>61.828000000000003</v>
      </c>
      <c r="F92" s="62">
        <v>49.893999999999998</v>
      </c>
      <c r="G92" s="62">
        <v>18.155999999999999</v>
      </c>
      <c r="H92" s="96">
        <f t="shared" si="12"/>
        <v>68.05</v>
      </c>
      <c r="I92" s="96">
        <f t="shared" si="13"/>
        <v>129.87800000000001</v>
      </c>
      <c r="J92" s="50">
        <v>22</v>
      </c>
      <c r="K92" s="48">
        <v>86.769599999999997</v>
      </c>
      <c r="L92" s="48">
        <v>44.230400000000003</v>
      </c>
      <c r="M92" s="48">
        <v>0</v>
      </c>
      <c r="N92" s="48">
        <v>131</v>
      </c>
      <c r="O92" s="62">
        <f t="shared" si="9"/>
        <v>24.941599999999994</v>
      </c>
      <c r="P92" s="62">
        <f t="shared" si="10"/>
        <v>-23.819599999999994</v>
      </c>
      <c r="Q92" s="62">
        <f t="shared" si="11"/>
        <v>1.1219999999999857</v>
      </c>
    </row>
    <row r="93" spans="1:17" x14ac:dyDescent="0.25">
      <c r="A93" s="77" t="s">
        <v>122</v>
      </c>
      <c r="B93" s="77">
        <v>51</v>
      </c>
      <c r="C93" s="77"/>
      <c r="D93" s="50">
        <v>22</v>
      </c>
      <c r="E93" s="62">
        <v>294.99400000000003</v>
      </c>
      <c r="F93" s="62">
        <v>307.74700000000001</v>
      </c>
      <c r="G93" s="62">
        <v>51.542000000000002</v>
      </c>
      <c r="H93" s="96">
        <f t="shared" si="12"/>
        <v>359.28899999999999</v>
      </c>
      <c r="I93" s="96">
        <f t="shared" si="13"/>
        <v>654.28300000000002</v>
      </c>
      <c r="J93" s="50">
        <v>22</v>
      </c>
      <c r="K93" s="48">
        <v>446.50581642460315</v>
      </c>
      <c r="L93" s="48">
        <v>320.91418357539681</v>
      </c>
      <c r="M93" s="48">
        <v>0</v>
      </c>
      <c r="N93" s="48">
        <v>767.42</v>
      </c>
      <c r="O93" s="62">
        <f t="shared" si="9"/>
        <v>151.51181642460313</v>
      </c>
      <c r="P93" s="62">
        <f t="shared" si="10"/>
        <v>-38.374816424603182</v>
      </c>
      <c r="Q93" s="62">
        <f t="shared" si="11"/>
        <v>113.13699999999994</v>
      </c>
    </row>
    <row r="94" spans="1:17" x14ac:dyDescent="0.25">
      <c r="A94" s="77" t="s">
        <v>122</v>
      </c>
      <c r="B94" s="77">
        <v>51</v>
      </c>
      <c r="C94" s="77"/>
      <c r="D94" s="50">
        <v>23</v>
      </c>
      <c r="E94" s="62">
        <v>153.22300000000001</v>
      </c>
      <c r="F94" s="62">
        <v>157.14699999999999</v>
      </c>
      <c r="G94" s="62">
        <v>44.125999999999998</v>
      </c>
      <c r="H94" s="96">
        <f t="shared" si="12"/>
        <v>201.273</v>
      </c>
      <c r="I94" s="96">
        <f t="shared" si="13"/>
        <v>354.49599999999998</v>
      </c>
      <c r="J94" s="50">
        <v>23</v>
      </c>
      <c r="K94" s="48">
        <v>139.97598357539684</v>
      </c>
      <c r="L94" s="48">
        <v>100.60401642460317</v>
      </c>
      <c r="M94" s="48">
        <v>0</v>
      </c>
      <c r="N94" s="48">
        <v>240.58</v>
      </c>
      <c r="O94" s="62">
        <f t="shared" si="9"/>
        <v>-13.247016424603174</v>
      </c>
      <c r="P94" s="62">
        <f t="shared" si="10"/>
        <v>-100.66898357539682</v>
      </c>
      <c r="Q94" s="62">
        <f t="shared" si="11"/>
        <v>-113.91599999999997</v>
      </c>
    </row>
    <row r="95" spans="1:17" x14ac:dyDescent="0.25">
      <c r="A95" s="77" t="s">
        <v>122</v>
      </c>
      <c r="B95" s="77">
        <v>53</v>
      </c>
      <c r="C95" s="77"/>
      <c r="D95" s="50">
        <v>23</v>
      </c>
      <c r="E95" s="62">
        <v>43.834000000000003</v>
      </c>
      <c r="F95" s="62">
        <v>23.302</v>
      </c>
      <c r="G95" s="62">
        <v>6.2539999999999996</v>
      </c>
      <c r="H95" s="96">
        <f t="shared" si="12"/>
        <v>29.555999999999997</v>
      </c>
      <c r="I95" s="96">
        <f t="shared" si="13"/>
        <v>73.39</v>
      </c>
      <c r="J95" s="50">
        <v>23</v>
      </c>
      <c r="K95" s="48">
        <v>42.075899999999997</v>
      </c>
      <c r="L95" s="48">
        <v>30.924099999999999</v>
      </c>
      <c r="M95" s="48">
        <v>0</v>
      </c>
      <c r="N95" s="48">
        <v>73</v>
      </c>
      <c r="O95" s="62">
        <f t="shared" si="9"/>
        <v>-1.758100000000006</v>
      </c>
      <c r="P95" s="62">
        <f t="shared" si="10"/>
        <v>1.3681000000000019</v>
      </c>
      <c r="Q95" s="62">
        <f t="shared" si="11"/>
        <v>-0.39000000000000057</v>
      </c>
    </row>
    <row r="96" spans="1:17" x14ac:dyDescent="0.25">
      <c r="A96" s="77" t="s">
        <v>122</v>
      </c>
      <c r="B96" s="77">
        <v>54</v>
      </c>
      <c r="C96" s="77"/>
      <c r="D96" s="50">
        <v>23</v>
      </c>
      <c r="E96" s="62">
        <v>45.52</v>
      </c>
      <c r="F96" s="62">
        <v>56.2</v>
      </c>
      <c r="G96" s="62">
        <v>3.6949999999999998</v>
      </c>
      <c r="H96" s="96">
        <f t="shared" si="12"/>
        <v>59.895000000000003</v>
      </c>
      <c r="I96" s="96">
        <f t="shared" si="13"/>
        <v>105.41499999999999</v>
      </c>
      <c r="J96" s="50">
        <v>23</v>
      </c>
      <c r="K96" s="48">
        <v>68.744100000000003</v>
      </c>
      <c r="L96" s="48">
        <v>36.255899999999997</v>
      </c>
      <c r="M96" s="48">
        <v>0</v>
      </c>
      <c r="N96" s="48">
        <v>105</v>
      </c>
      <c r="O96" s="62">
        <f t="shared" si="9"/>
        <v>23.2241</v>
      </c>
      <c r="P96" s="62">
        <f t="shared" si="10"/>
        <v>-23.639100000000006</v>
      </c>
      <c r="Q96" s="62">
        <f t="shared" si="11"/>
        <v>-0.41499999999999204</v>
      </c>
    </row>
    <row r="97" spans="1:17" x14ac:dyDescent="0.25">
      <c r="A97" s="77" t="s">
        <v>122</v>
      </c>
      <c r="B97" s="77">
        <v>55</v>
      </c>
      <c r="C97" s="77"/>
      <c r="D97" s="50">
        <v>23</v>
      </c>
      <c r="E97" s="62">
        <v>77.350999999999999</v>
      </c>
      <c r="F97" s="62">
        <v>90.114999999999995</v>
      </c>
      <c r="G97" s="62">
        <v>15.119</v>
      </c>
      <c r="H97" s="96">
        <f t="shared" si="12"/>
        <v>105.23399999999999</v>
      </c>
      <c r="I97" s="96">
        <f t="shared" si="13"/>
        <v>182.58500000000001</v>
      </c>
      <c r="J97" s="50">
        <v>23</v>
      </c>
      <c r="K97" s="48">
        <v>94.569500000000005</v>
      </c>
      <c r="L97" s="48">
        <v>87.430499999999995</v>
      </c>
      <c r="M97" s="48">
        <v>0</v>
      </c>
      <c r="N97" s="48">
        <v>182</v>
      </c>
      <c r="O97" s="62">
        <f t="shared" si="9"/>
        <v>17.218500000000006</v>
      </c>
      <c r="P97" s="62">
        <f t="shared" si="10"/>
        <v>-17.8035</v>
      </c>
      <c r="Q97" s="62">
        <f t="shared" si="11"/>
        <v>-0.58500000000000796</v>
      </c>
    </row>
    <row r="98" spans="1:17" x14ac:dyDescent="0.25">
      <c r="A98" s="77" t="s">
        <v>122</v>
      </c>
      <c r="B98" s="77">
        <v>56</v>
      </c>
      <c r="C98" s="77"/>
      <c r="D98" s="50">
        <v>23</v>
      </c>
      <c r="E98" s="62">
        <v>1014.744</v>
      </c>
      <c r="F98" s="62">
        <v>958.46299999999997</v>
      </c>
      <c r="G98" s="62">
        <v>120.63200000000001</v>
      </c>
      <c r="H98" s="96">
        <f t="shared" si="12"/>
        <v>1079.095</v>
      </c>
      <c r="I98" s="96">
        <f t="shared" si="13"/>
        <v>2093.8389999999999</v>
      </c>
      <c r="J98" s="50">
        <v>23</v>
      </c>
      <c r="K98" s="48">
        <v>1182.2360000000001</v>
      </c>
      <c r="L98" s="48">
        <v>911.76400000000001</v>
      </c>
      <c r="M98" s="48">
        <v>0</v>
      </c>
      <c r="N98" s="48">
        <v>2094</v>
      </c>
      <c r="O98" s="62">
        <f t="shared" si="9"/>
        <v>167.49200000000008</v>
      </c>
      <c r="P98" s="62">
        <f t="shared" si="10"/>
        <v>-167.33100000000002</v>
      </c>
      <c r="Q98" s="62">
        <f t="shared" si="11"/>
        <v>0.16100000000005821</v>
      </c>
    </row>
    <row r="99" spans="1:17" x14ac:dyDescent="0.25">
      <c r="A99" s="77" t="s">
        <v>122</v>
      </c>
      <c r="B99" s="77">
        <v>57</v>
      </c>
      <c r="C99" s="77"/>
      <c r="D99" s="50">
        <v>22</v>
      </c>
      <c r="E99" s="62">
        <v>152.51300000000001</v>
      </c>
      <c r="F99" s="62">
        <v>156.73699999999999</v>
      </c>
      <c r="G99" s="62">
        <v>15.667999999999999</v>
      </c>
      <c r="H99" s="96">
        <f t="shared" si="12"/>
        <v>172.405</v>
      </c>
      <c r="I99" s="96">
        <f t="shared" si="13"/>
        <v>324.91800000000001</v>
      </c>
      <c r="J99" s="50">
        <v>22</v>
      </c>
      <c r="K99" s="48">
        <v>184.2688</v>
      </c>
      <c r="L99" s="48">
        <v>139.7312</v>
      </c>
      <c r="M99" s="48">
        <v>0</v>
      </c>
      <c r="N99" s="48">
        <v>324</v>
      </c>
      <c r="O99" s="62">
        <f t="shared" si="9"/>
        <v>31.755799999999994</v>
      </c>
      <c r="P99" s="62">
        <f t="shared" si="10"/>
        <v>-32.6738</v>
      </c>
      <c r="Q99" s="62">
        <f t="shared" si="11"/>
        <v>-0.91800000000000637</v>
      </c>
    </row>
    <row r="100" spans="1:17" x14ac:dyDescent="0.25">
      <c r="A100" s="77" t="s">
        <v>122</v>
      </c>
      <c r="B100" s="77">
        <v>58</v>
      </c>
      <c r="C100" s="77"/>
      <c r="D100" s="50">
        <v>18</v>
      </c>
      <c r="E100" s="62">
        <v>426.35599999999999</v>
      </c>
      <c r="F100" s="62">
        <v>144.69999999999999</v>
      </c>
      <c r="G100" s="62">
        <v>377.9</v>
      </c>
      <c r="H100" s="96">
        <f t="shared" si="12"/>
        <v>522.59999999999991</v>
      </c>
      <c r="I100" s="96">
        <f t="shared" si="13"/>
        <v>948.95600000000002</v>
      </c>
      <c r="J100" s="50">
        <v>18</v>
      </c>
      <c r="K100" s="48">
        <v>487.57359220862577</v>
      </c>
      <c r="L100" s="48">
        <v>436.18640779137411</v>
      </c>
      <c r="M100" s="48">
        <v>0</v>
      </c>
      <c r="N100" s="48">
        <v>923.76</v>
      </c>
      <c r="O100" s="62">
        <f t="shared" si="9"/>
        <v>61.217592208625774</v>
      </c>
      <c r="P100" s="62">
        <f t="shared" si="10"/>
        <v>-86.413592208625801</v>
      </c>
      <c r="Q100" s="62">
        <f t="shared" si="11"/>
        <v>-25.196000000000026</v>
      </c>
    </row>
    <row r="101" spans="1:17" x14ac:dyDescent="0.25">
      <c r="A101" s="77" t="s">
        <v>122</v>
      </c>
      <c r="B101" s="77">
        <v>58</v>
      </c>
      <c r="C101" s="77"/>
      <c r="D101" s="50">
        <v>22</v>
      </c>
      <c r="E101" s="62">
        <v>8.4870000000000001</v>
      </c>
      <c r="F101" s="62">
        <v>15.65</v>
      </c>
      <c r="G101" s="62">
        <v>23.678000000000001</v>
      </c>
      <c r="H101" s="96">
        <f t="shared" si="12"/>
        <v>39.328000000000003</v>
      </c>
      <c r="I101" s="96">
        <f t="shared" si="13"/>
        <v>47.814999999999998</v>
      </c>
      <c r="J101" s="50">
        <v>22</v>
      </c>
      <c r="K101" s="48">
        <v>38.657107791374116</v>
      </c>
      <c r="L101" s="48">
        <v>34.582892208625871</v>
      </c>
      <c r="M101" s="48">
        <v>0</v>
      </c>
      <c r="N101" s="48">
        <v>73.239999999999995</v>
      </c>
      <c r="O101" s="62">
        <f t="shared" si="9"/>
        <v>30.170107791374114</v>
      </c>
      <c r="P101" s="62">
        <f t="shared" si="10"/>
        <v>-4.7451077913741315</v>
      </c>
      <c r="Q101" s="62">
        <f t="shared" si="11"/>
        <v>25.424999999999997</v>
      </c>
    </row>
    <row r="102" spans="1:17" x14ac:dyDescent="0.25">
      <c r="A102" s="77" t="s">
        <v>122</v>
      </c>
      <c r="B102" s="77">
        <v>61</v>
      </c>
      <c r="C102" s="77"/>
      <c r="D102" s="50">
        <v>22</v>
      </c>
      <c r="E102" s="62">
        <v>3.7869999999999999</v>
      </c>
      <c r="F102" s="62">
        <v>4.5570000000000004</v>
      </c>
      <c r="G102" s="62">
        <v>0.32900000000000001</v>
      </c>
      <c r="H102" s="96">
        <f t="shared" si="12"/>
        <v>4.8860000000000001</v>
      </c>
      <c r="I102" s="96">
        <f t="shared" si="13"/>
        <v>8.6730000000000018</v>
      </c>
      <c r="J102" s="50">
        <v>22</v>
      </c>
      <c r="K102" s="48">
        <v>5.0400000000000009</v>
      </c>
      <c r="L102" s="48">
        <v>3.96</v>
      </c>
      <c r="M102" s="48">
        <v>0</v>
      </c>
      <c r="N102" s="48">
        <v>9</v>
      </c>
      <c r="O102" s="62">
        <f t="shared" si="9"/>
        <v>1.253000000000001</v>
      </c>
      <c r="P102" s="62">
        <f t="shared" si="10"/>
        <v>-0.92600000000000016</v>
      </c>
      <c r="Q102" s="62">
        <f t="shared" si="11"/>
        <v>0.32699999999999818</v>
      </c>
    </row>
    <row r="103" spans="1:17" x14ac:dyDescent="0.25">
      <c r="A103" s="77" t="s">
        <v>122</v>
      </c>
      <c r="B103" s="77">
        <v>62</v>
      </c>
      <c r="C103" s="77"/>
      <c r="D103" s="50">
        <v>22</v>
      </c>
      <c r="E103" s="62">
        <v>102.753</v>
      </c>
      <c r="F103" s="62">
        <v>118.262</v>
      </c>
      <c r="G103" s="62">
        <v>14.5</v>
      </c>
      <c r="H103" s="96">
        <f t="shared" si="12"/>
        <v>132.762</v>
      </c>
      <c r="I103" s="96">
        <f t="shared" si="13"/>
        <v>235.51499999999999</v>
      </c>
      <c r="J103" s="50">
        <v>22</v>
      </c>
      <c r="K103" s="48">
        <v>135.05279999999999</v>
      </c>
      <c r="L103" s="48">
        <v>99.947199999999995</v>
      </c>
      <c r="M103" s="48">
        <v>0</v>
      </c>
      <c r="N103" s="48">
        <v>235</v>
      </c>
      <c r="O103" s="62">
        <f t="shared" si="9"/>
        <v>32.299799999999991</v>
      </c>
      <c r="P103" s="62">
        <f t="shared" si="10"/>
        <v>-32.814800000000005</v>
      </c>
      <c r="Q103" s="62">
        <f t="shared" si="11"/>
        <v>-0.51499999999998636</v>
      </c>
    </row>
    <row r="104" spans="1:17" x14ac:dyDescent="0.25">
      <c r="A104" s="77" t="s">
        <v>204</v>
      </c>
      <c r="B104" s="77">
        <v>1</v>
      </c>
      <c r="C104" s="77"/>
      <c r="D104" s="50">
        <v>3</v>
      </c>
      <c r="E104" s="62">
        <v>133.261</v>
      </c>
      <c r="F104" s="62">
        <v>136.90299999999999</v>
      </c>
      <c r="G104" s="62">
        <v>10.052</v>
      </c>
      <c r="H104" s="96">
        <f t="shared" si="12"/>
        <v>146.95499999999998</v>
      </c>
      <c r="I104" s="96">
        <f t="shared" si="13"/>
        <v>280.21600000000001</v>
      </c>
      <c r="J104" s="50">
        <v>3</v>
      </c>
      <c r="K104" s="48">
        <v>174.3056</v>
      </c>
      <c r="L104" s="48">
        <v>106.6944</v>
      </c>
      <c r="M104" s="48">
        <v>0</v>
      </c>
      <c r="N104" s="48">
        <v>281</v>
      </c>
      <c r="O104" s="62">
        <f t="shared" si="9"/>
        <v>41.044600000000003</v>
      </c>
      <c r="P104" s="62">
        <f t="shared" si="10"/>
        <v>-40.260599999999982</v>
      </c>
      <c r="Q104" s="62">
        <f t="shared" si="11"/>
        <v>0.78399999999999181</v>
      </c>
    </row>
    <row r="105" spans="1:17" x14ac:dyDescent="0.25">
      <c r="A105" s="77" t="s">
        <v>204</v>
      </c>
      <c r="B105" s="77">
        <v>2</v>
      </c>
      <c r="C105" s="77">
        <v>1</v>
      </c>
      <c r="D105" s="50">
        <v>3</v>
      </c>
      <c r="E105" s="62">
        <v>26.306999999999999</v>
      </c>
      <c r="F105" s="62">
        <v>29.65</v>
      </c>
      <c r="G105" s="62">
        <v>2.3109999999999999</v>
      </c>
      <c r="H105" s="96">
        <f t="shared" si="12"/>
        <v>31.960999999999999</v>
      </c>
      <c r="I105" s="96">
        <f t="shared" si="13"/>
        <v>58.267999999999994</v>
      </c>
      <c r="J105" s="50">
        <v>3</v>
      </c>
      <c r="K105" s="48">
        <v>40.320000000000007</v>
      </c>
      <c r="L105" s="48">
        <v>31.68</v>
      </c>
      <c r="M105" s="48">
        <v>0</v>
      </c>
      <c r="N105" s="48">
        <v>72</v>
      </c>
      <c r="O105" s="62">
        <f t="shared" si="9"/>
        <v>14.013000000000009</v>
      </c>
      <c r="P105" s="62">
        <f t="shared" si="10"/>
        <v>-0.28099999999999881</v>
      </c>
      <c r="Q105" s="62">
        <f t="shared" si="11"/>
        <v>13.732000000000006</v>
      </c>
    </row>
    <row r="106" spans="1:17" x14ac:dyDescent="0.25">
      <c r="A106" s="77" t="s">
        <v>204</v>
      </c>
      <c r="B106" s="77">
        <v>2</v>
      </c>
      <c r="C106" s="77">
        <v>1</v>
      </c>
      <c r="D106" s="50">
        <v>5</v>
      </c>
      <c r="E106" s="62">
        <v>6.3049999999999997</v>
      </c>
      <c r="F106" s="62">
        <v>7.1459999999999999</v>
      </c>
      <c r="G106" s="62">
        <v>0.56000000000000005</v>
      </c>
      <c r="J106" s="50"/>
      <c r="K106" s="48"/>
      <c r="L106" s="48"/>
      <c r="M106" s="48"/>
      <c r="N106" s="48"/>
      <c r="O106" s="62"/>
      <c r="P106" s="62"/>
      <c r="Q106" s="62"/>
    </row>
    <row r="107" spans="1:17" x14ac:dyDescent="0.25">
      <c r="A107" s="77" t="s">
        <v>204</v>
      </c>
      <c r="B107" s="77">
        <v>2</v>
      </c>
      <c r="C107" s="77">
        <v>2</v>
      </c>
      <c r="D107" s="50">
        <v>3</v>
      </c>
      <c r="E107" s="62">
        <v>175.28899999999999</v>
      </c>
      <c r="F107" s="62">
        <v>202.351</v>
      </c>
      <c r="G107" s="62">
        <v>20.001000000000001</v>
      </c>
      <c r="H107" s="96">
        <f t="shared" ref="H107" si="14">F107+G107</f>
        <v>222.352</v>
      </c>
      <c r="I107" s="96">
        <f t="shared" ref="I107" si="15">SUM(E107:G107)</f>
        <v>397.64099999999996</v>
      </c>
      <c r="J107" s="50">
        <v>3</v>
      </c>
      <c r="K107" s="48">
        <v>223.38410000000002</v>
      </c>
      <c r="L107" s="48">
        <v>173.61590000000001</v>
      </c>
      <c r="M107" s="48">
        <v>0</v>
      </c>
      <c r="N107" s="48">
        <v>397</v>
      </c>
      <c r="O107" s="62">
        <f t="shared" si="9"/>
        <v>48.095100000000031</v>
      </c>
      <c r="P107" s="62">
        <f t="shared" si="10"/>
        <v>-48.736099999999993</v>
      </c>
      <c r="Q107" s="62">
        <f t="shared" si="11"/>
        <v>-0.64099999999996271</v>
      </c>
    </row>
    <row r="108" spans="1:17" x14ac:dyDescent="0.25">
      <c r="A108" s="77" t="s">
        <v>204</v>
      </c>
      <c r="B108" s="77">
        <v>3</v>
      </c>
      <c r="C108" s="77"/>
      <c r="D108" s="50">
        <v>3</v>
      </c>
      <c r="E108" s="62">
        <v>87.185000000000002</v>
      </c>
      <c r="F108" s="62">
        <v>100.244</v>
      </c>
      <c r="G108" s="62">
        <v>8.277000000000001</v>
      </c>
      <c r="H108" s="96">
        <f t="shared" ref="H108:H112" si="16">F108+G108</f>
        <v>108.521</v>
      </c>
      <c r="I108" s="96">
        <f t="shared" ref="I108:I112" si="17">SUM(E108:G108)</f>
        <v>195.70600000000002</v>
      </c>
      <c r="J108" s="50">
        <v>3</v>
      </c>
      <c r="K108" s="48">
        <v>117.59000000000002</v>
      </c>
      <c r="L108" s="48">
        <v>78.41</v>
      </c>
      <c r="M108" s="48">
        <v>0</v>
      </c>
      <c r="N108" s="48">
        <v>196</v>
      </c>
      <c r="O108" s="62">
        <f t="shared" si="9"/>
        <v>30.405000000000015</v>
      </c>
      <c r="P108" s="62">
        <f t="shared" si="10"/>
        <v>-30.111000000000004</v>
      </c>
      <c r="Q108" s="62">
        <f t="shared" si="11"/>
        <v>0.29399999999998272</v>
      </c>
    </row>
    <row r="109" spans="1:17" x14ac:dyDescent="0.25">
      <c r="A109" s="77" t="s">
        <v>204</v>
      </c>
      <c r="B109" s="77">
        <v>4</v>
      </c>
      <c r="C109" s="77"/>
      <c r="D109" s="50">
        <v>3</v>
      </c>
      <c r="E109" s="62">
        <v>255.37100000000001</v>
      </c>
      <c r="F109" s="62">
        <v>99.558999999999997</v>
      </c>
      <c r="G109" s="62">
        <v>11.798</v>
      </c>
      <c r="H109" s="96">
        <f t="shared" si="16"/>
        <v>111.357</v>
      </c>
      <c r="I109" s="96">
        <f t="shared" si="17"/>
        <v>366.72800000000001</v>
      </c>
      <c r="J109" s="50">
        <v>3</v>
      </c>
      <c r="K109" s="48">
        <v>221.30690000000001</v>
      </c>
      <c r="L109" s="48">
        <v>143.69309999999999</v>
      </c>
      <c r="M109" s="48">
        <v>0</v>
      </c>
      <c r="N109" s="48">
        <v>365</v>
      </c>
      <c r="O109" s="62">
        <f t="shared" si="9"/>
        <v>-34.064099999999996</v>
      </c>
      <c r="P109" s="62">
        <f t="shared" si="10"/>
        <v>32.336099999999988</v>
      </c>
      <c r="Q109" s="62">
        <f t="shared" si="11"/>
        <v>-1.7280000000000086</v>
      </c>
    </row>
    <row r="110" spans="1:17" x14ac:dyDescent="0.25">
      <c r="A110" s="77" t="s">
        <v>204</v>
      </c>
      <c r="B110" s="77">
        <v>5</v>
      </c>
      <c r="C110" s="77"/>
      <c r="D110" s="50">
        <v>3</v>
      </c>
      <c r="E110" s="62">
        <v>517.17899999999997</v>
      </c>
      <c r="F110" s="62">
        <v>619.34500000000003</v>
      </c>
      <c r="G110" s="62">
        <v>77.302000000000007</v>
      </c>
      <c r="H110" s="96">
        <f t="shared" si="16"/>
        <v>696.64700000000005</v>
      </c>
      <c r="I110" s="96">
        <f t="shared" si="17"/>
        <v>1213.8259999999998</v>
      </c>
      <c r="J110" s="50">
        <v>3</v>
      </c>
      <c r="K110" s="48">
        <v>552.41183004851973</v>
      </c>
      <c r="L110" s="48">
        <v>659.77816995148032</v>
      </c>
      <c r="M110" s="48">
        <v>0</v>
      </c>
      <c r="N110" s="48">
        <v>1212.19</v>
      </c>
      <c r="O110" s="62">
        <f t="shared" si="9"/>
        <v>35.232830048519759</v>
      </c>
      <c r="P110" s="62">
        <f t="shared" si="10"/>
        <v>-36.868830048519726</v>
      </c>
      <c r="Q110" s="62">
        <f t="shared" si="11"/>
        <v>-1.6359999999997399</v>
      </c>
    </row>
    <row r="111" spans="1:17" x14ac:dyDescent="0.25">
      <c r="A111" s="77" t="s">
        <v>204</v>
      </c>
      <c r="B111" s="77">
        <v>5</v>
      </c>
      <c r="C111" s="77"/>
      <c r="D111" s="50">
        <v>4</v>
      </c>
      <c r="E111" s="62">
        <v>1.708</v>
      </c>
      <c r="F111" s="62">
        <v>1.744</v>
      </c>
      <c r="G111" s="62">
        <v>0.107</v>
      </c>
      <c r="H111" s="96">
        <f t="shared" si="16"/>
        <v>1.851</v>
      </c>
      <c r="I111" s="96">
        <f t="shared" si="17"/>
        <v>3.5590000000000002</v>
      </c>
      <c r="J111" s="50">
        <v>4</v>
      </c>
      <c r="K111" s="48">
        <v>1.6906985616776316</v>
      </c>
      <c r="L111" s="48">
        <v>2.0193014383223682</v>
      </c>
      <c r="M111" s="48">
        <v>0</v>
      </c>
      <c r="N111" s="48">
        <v>3.71</v>
      </c>
      <c r="O111" s="62">
        <f t="shared" si="9"/>
        <v>-1.7301438322368412E-2</v>
      </c>
      <c r="P111" s="62">
        <f t="shared" si="10"/>
        <v>0.16830143832236821</v>
      </c>
      <c r="Q111" s="62">
        <f t="shared" si="11"/>
        <v>0.1509999999999998</v>
      </c>
    </row>
    <row r="112" spans="1:17" x14ac:dyDescent="0.25">
      <c r="A112" s="77" t="s">
        <v>204</v>
      </c>
      <c r="B112" s="77">
        <v>6</v>
      </c>
      <c r="C112" s="77"/>
      <c r="D112" s="50">
        <v>3</v>
      </c>
      <c r="E112" s="62">
        <v>330.11700000000002</v>
      </c>
      <c r="F112" s="62">
        <v>320.88200000000001</v>
      </c>
      <c r="G112" s="62">
        <v>55.100999999999999</v>
      </c>
      <c r="H112" s="96">
        <f t="shared" si="16"/>
        <v>375.983</v>
      </c>
      <c r="I112" s="96">
        <f t="shared" si="17"/>
        <v>706.1</v>
      </c>
      <c r="J112" s="50">
        <v>3</v>
      </c>
      <c r="K112" s="48">
        <v>405.23880000000003</v>
      </c>
      <c r="L112" s="48">
        <v>299.76119999999997</v>
      </c>
      <c r="M112" s="48">
        <v>0</v>
      </c>
      <c r="N112" s="48">
        <v>705</v>
      </c>
      <c r="O112" s="62">
        <f t="shared" si="9"/>
        <v>75.121800000000007</v>
      </c>
      <c r="P112" s="62">
        <f t="shared" si="10"/>
        <v>-76.22180000000003</v>
      </c>
      <c r="Q112" s="62">
        <f t="shared" si="11"/>
        <v>-1.1000000000000227</v>
      </c>
    </row>
    <row r="113" spans="1:17" x14ac:dyDescent="0.25">
      <c r="A113" s="77" t="s">
        <v>204</v>
      </c>
      <c r="B113" s="77">
        <v>6</v>
      </c>
      <c r="C113" s="77"/>
      <c r="D113" s="50">
        <v>6</v>
      </c>
      <c r="E113" s="62">
        <v>0.4</v>
      </c>
      <c r="F113" s="62">
        <v>0.48699999999999999</v>
      </c>
      <c r="G113" s="62">
        <v>0.22500000000000001</v>
      </c>
      <c r="H113" s="96">
        <f t="shared" ref="H113:H137" si="18">F113+G113</f>
        <v>0.71199999999999997</v>
      </c>
      <c r="I113" s="96">
        <f t="shared" ref="I113:I137" si="19">SUM(E113:G113)</f>
        <v>1.1120000000000001</v>
      </c>
      <c r="J113" s="50"/>
      <c r="K113" s="48"/>
      <c r="L113" s="48"/>
      <c r="M113" s="48"/>
      <c r="N113" s="48"/>
      <c r="O113" s="62"/>
      <c r="P113" s="62"/>
      <c r="Q113" s="62"/>
    </row>
    <row r="114" spans="1:17" x14ac:dyDescent="0.25">
      <c r="A114" s="77" t="s">
        <v>204</v>
      </c>
      <c r="B114" s="77">
        <v>7</v>
      </c>
      <c r="C114" s="77"/>
      <c r="D114" s="50">
        <v>3</v>
      </c>
      <c r="E114" s="62">
        <v>313.375</v>
      </c>
      <c r="F114" s="62">
        <v>369.3</v>
      </c>
      <c r="G114" s="62">
        <v>63.234000000000002</v>
      </c>
      <c r="H114" s="96">
        <f t="shared" si="18"/>
        <v>432.53399999999999</v>
      </c>
      <c r="I114" s="96">
        <f t="shared" si="19"/>
        <v>745.90899999999999</v>
      </c>
      <c r="J114" s="50">
        <v>3</v>
      </c>
      <c r="K114" s="48">
        <v>498.07850000000002</v>
      </c>
      <c r="L114" s="48">
        <v>456.92149999999992</v>
      </c>
      <c r="M114" s="48">
        <v>0</v>
      </c>
      <c r="N114" s="48">
        <v>955</v>
      </c>
      <c r="O114" s="62">
        <f t="shared" si="9"/>
        <v>184.70350000000002</v>
      </c>
      <c r="P114" s="62">
        <f t="shared" si="10"/>
        <v>24.387499999999932</v>
      </c>
      <c r="Q114" s="62">
        <f t="shared" si="11"/>
        <v>209.09100000000001</v>
      </c>
    </row>
    <row r="115" spans="1:17" x14ac:dyDescent="0.25">
      <c r="A115" s="77" t="s">
        <v>204</v>
      </c>
      <c r="B115" s="77">
        <v>7</v>
      </c>
      <c r="C115" s="77"/>
      <c r="D115" s="50">
        <v>6</v>
      </c>
      <c r="E115" s="62">
        <v>91.778000000000006</v>
      </c>
      <c r="F115" s="62">
        <v>104.31699999999999</v>
      </c>
      <c r="G115" s="62">
        <v>12.733000000000001</v>
      </c>
      <c r="H115" s="96">
        <f t="shared" si="18"/>
        <v>117.05</v>
      </c>
      <c r="I115" s="96">
        <f t="shared" si="19"/>
        <v>208.828</v>
      </c>
      <c r="J115" s="50"/>
      <c r="K115" s="48"/>
      <c r="L115" s="48"/>
      <c r="M115" s="48"/>
      <c r="N115" s="48"/>
      <c r="O115" s="62"/>
      <c r="P115" s="62"/>
      <c r="Q115" s="62"/>
    </row>
    <row r="116" spans="1:17" x14ac:dyDescent="0.25">
      <c r="A116" s="77" t="s">
        <v>204</v>
      </c>
      <c r="B116" s="77">
        <v>8</v>
      </c>
      <c r="C116" s="77"/>
      <c r="D116" s="50">
        <v>3</v>
      </c>
      <c r="E116" s="62">
        <v>107.334</v>
      </c>
      <c r="F116" s="62">
        <v>91.433000000000007</v>
      </c>
      <c r="G116" s="62">
        <v>18.29</v>
      </c>
      <c r="H116" s="96">
        <f t="shared" si="18"/>
        <v>109.72300000000001</v>
      </c>
      <c r="I116" s="96">
        <f t="shared" si="19"/>
        <v>217.05699999999999</v>
      </c>
      <c r="J116" s="50">
        <v>3</v>
      </c>
      <c r="K116" s="48">
        <v>243.39330000000004</v>
      </c>
      <c r="L116" s="48">
        <v>178.60669999999999</v>
      </c>
      <c r="M116" s="48">
        <v>0</v>
      </c>
      <c r="N116" s="48">
        <v>422</v>
      </c>
      <c r="O116" s="62">
        <f t="shared" si="9"/>
        <v>136.05930000000004</v>
      </c>
      <c r="P116" s="62">
        <f t="shared" si="10"/>
        <v>68.883699999999976</v>
      </c>
      <c r="Q116" s="62">
        <f t="shared" si="11"/>
        <v>204.94300000000001</v>
      </c>
    </row>
    <row r="117" spans="1:17" x14ac:dyDescent="0.25">
      <c r="A117" s="77" t="s">
        <v>204</v>
      </c>
      <c r="B117" s="77">
        <v>8</v>
      </c>
      <c r="C117" s="77"/>
      <c r="D117" s="50">
        <v>6</v>
      </c>
      <c r="E117" s="62">
        <v>89.596000000000004</v>
      </c>
      <c r="F117" s="62">
        <v>102.395</v>
      </c>
      <c r="G117" s="62">
        <v>12.612</v>
      </c>
      <c r="H117" s="96">
        <f t="shared" si="18"/>
        <v>115.00699999999999</v>
      </c>
      <c r="I117" s="96">
        <f t="shared" si="19"/>
        <v>204.60299999999998</v>
      </c>
      <c r="J117" s="50"/>
      <c r="K117" s="48"/>
      <c r="L117" s="48"/>
      <c r="M117" s="48"/>
      <c r="N117" s="48"/>
      <c r="O117" s="62"/>
      <c r="P117" s="62"/>
      <c r="Q117" s="62"/>
    </row>
    <row r="118" spans="1:17" x14ac:dyDescent="0.25">
      <c r="A118" s="77" t="s">
        <v>204</v>
      </c>
      <c r="B118" s="77">
        <v>9</v>
      </c>
      <c r="C118" s="77"/>
      <c r="D118" s="50">
        <v>3</v>
      </c>
      <c r="E118" s="62">
        <v>40.052999999999997</v>
      </c>
      <c r="F118" s="62">
        <v>9.0980000000000008</v>
      </c>
      <c r="G118" s="62">
        <v>14.898</v>
      </c>
      <c r="H118" s="96">
        <f t="shared" si="18"/>
        <v>23.996000000000002</v>
      </c>
      <c r="I118" s="96">
        <f t="shared" si="19"/>
        <v>64.048999999999992</v>
      </c>
      <c r="J118" s="50">
        <v>3</v>
      </c>
      <c r="K118" s="48">
        <v>181.19720686933334</v>
      </c>
      <c r="L118" s="48">
        <v>136.24279313066666</v>
      </c>
      <c r="M118" s="48">
        <v>0</v>
      </c>
      <c r="N118" s="48">
        <v>317.44</v>
      </c>
      <c r="O118" s="62">
        <f t="shared" si="9"/>
        <v>141.14420686933335</v>
      </c>
      <c r="P118" s="62">
        <f t="shared" si="10"/>
        <v>112.24679313066665</v>
      </c>
      <c r="Q118" s="62">
        <f t="shared" si="11"/>
        <v>253.39100000000002</v>
      </c>
    </row>
    <row r="119" spans="1:17" x14ac:dyDescent="0.25">
      <c r="A119" s="77" t="s">
        <v>204</v>
      </c>
      <c r="B119" s="77">
        <v>9</v>
      </c>
      <c r="C119" s="77"/>
      <c r="D119" s="50">
        <v>5</v>
      </c>
      <c r="E119" s="62">
        <v>14.289</v>
      </c>
      <c r="F119" s="62">
        <v>10.686</v>
      </c>
      <c r="G119" s="62">
        <v>2.157</v>
      </c>
      <c r="H119" s="96">
        <f t="shared" si="18"/>
        <v>12.843</v>
      </c>
      <c r="I119" s="96">
        <f t="shared" si="19"/>
        <v>27.132000000000001</v>
      </c>
      <c r="J119" s="50">
        <v>5</v>
      </c>
      <c r="K119" s="48">
        <v>82.749997101333335</v>
      </c>
      <c r="L119" s="48">
        <v>62.220002898666664</v>
      </c>
      <c r="M119" s="48">
        <v>0</v>
      </c>
      <c r="N119" s="48">
        <v>144.97</v>
      </c>
      <c r="O119" s="62">
        <f t="shared" si="9"/>
        <v>68.460997101333334</v>
      </c>
      <c r="P119" s="62">
        <f t="shared" si="10"/>
        <v>49.37700289866666</v>
      </c>
      <c r="Q119" s="62">
        <f t="shared" si="11"/>
        <v>117.83799999999999</v>
      </c>
    </row>
    <row r="120" spans="1:17" x14ac:dyDescent="0.25">
      <c r="A120" s="80" t="s">
        <v>204</v>
      </c>
      <c r="B120" s="80">
        <v>9</v>
      </c>
      <c r="C120" s="80"/>
      <c r="D120" s="63">
        <v>6</v>
      </c>
      <c r="E120" s="62">
        <v>296.238</v>
      </c>
      <c r="F120" s="62">
        <v>320.06</v>
      </c>
      <c r="G120" s="62">
        <v>42.21</v>
      </c>
      <c r="H120" s="96">
        <f t="shared" si="18"/>
        <v>362.27</v>
      </c>
      <c r="I120" s="96">
        <f t="shared" si="19"/>
        <v>658.50800000000004</v>
      </c>
      <c r="J120" s="80">
        <v>6</v>
      </c>
      <c r="K120" s="48">
        <v>164.15859602933332</v>
      </c>
      <c r="L120" s="48">
        <v>123.43140397066665</v>
      </c>
      <c r="M120" s="48">
        <v>0</v>
      </c>
      <c r="N120" s="48">
        <v>287.58999999999997</v>
      </c>
      <c r="O120" s="62"/>
      <c r="P120" s="62"/>
      <c r="Q120" s="62"/>
    </row>
    <row r="121" spans="1:17" x14ac:dyDescent="0.25">
      <c r="A121" s="77" t="s">
        <v>204</v>
      </c>
      <c r="B121" s="77">
        <v>10</v>
      </c>
      <c r="C121" s="77"/>
      <c r="D121" s="50">
        <v>5</v>
      </c>
      <c r="E121" s="62">
        <v>37.784999999999997</v>
      </c>
      <c r="F121" s="62">
        <v>41.33</v>
      </c>
      <c r="G121" s="62">
        <v>8.7309999999999999</v>
      </c>
      <c r="H121" s="96">
        <f t="shared" si="18"/>
        <v>50.061</v>
      </c>
      <c r="I121" s="96">
        <f t="shared" si="19"/>
        <v>87.845999999999989</v>
      </c>
      <c r="J121" s="50">
        <v>5</v>
      </c>
      <c r="K121" s="48">
        <v>86.24</v>
      </c>
      <c r="L121" s="48">
        <v>67.760000000000005</v>
      </c>
      <c r="M121" s="48">
        <v>0</v>
      </c>
      <c r="N121" s="48">
        <v>154</v>
      </c>
      <c r="O121" s="62">
        <f t="shared" si="9"/>
        <v>48.454999999999998</v>
      </c>
      <c r="P121" s="62">
        <f t="shared" si="10"/>
        <v>17.699000000000005</v>
      </c>
      <c r="Q121" s="62">
        <f t="shared" si="11"/>
        <v>66.154000000000011</v>
      </c>
    </row>
    <row r="122" spans="1:17" x14ac:dyDescent="0.25">
      <c r="A122" s="77" t="s">
        <v>204</v>
      </c>
      <c r="B122" s="77">
        <v>10</v>
      </c>
      <c r="C122" s="77"/>
      <c r="D122" s="50">
        <v>6</v>
      </c>
      <c r="E122" s="62">
        <v>28.667000000000002</v>
      </c>
      <c r="F122" s="62">
        <v>31.986000000000001</v>
      </c>
      <c r="G122" s="62">
        <v>4.9539999999999997</v>
      </c>
      <c r="H122" s="96">
        <f t="shared" si="18"/>
        <v>36.94</v>
      </c>
      <c r="I122" s="96">
        <f t="shared" si="19"/>
        <v>65.606999999999999</v>
      </c>
      <c r="J122" s="50"/>
      <c r="K122" s="48"/>
      <c r="L122" s="48"/>
      <c r="M122" s="48"/>
      <c r="N122" s="48"/>
      <c r="O122" s="62"/>
      <c r="P122" s="62"/>
      <c r="Q122" s="62"/>
    </row>
    <row r="123" spans="1:17" x14ac:dyDescent="0.25">
      <c r="A123" s="77" t="s">
        <v>204</v>
      </c>
      <c r="B123" s="77">
        <v>11</v>
      </c>
      <c r="C123" s="77"/>
      <c r="D123" s="50">
        <v>5</v>
      </c>
      <c r="E123" s="62">
        <v>20.132999999999999</v>
      </c>
      <c r="F123" s="62">
        <v>20.832999999999998</v>
      </c>
      <c r="G123" s="62">
        <v>3.29</v>
      </c>
      <c r="H123" s="96">
        <f t="shared" si="18"/>
        <v>24.122999999999998</v>
      </c>
      <c r="I123" s="96">
        <f t="shared" si="19"/>
        <v>44.255999999999993</v>
      </c>
      <c r="J123" s="50">
        <v>5</v>
      </c>
      <c r="K123" s="48">
        <v>314.4217758042106</v>
      </c>
      <c r="L123" s="48">
        <v>235.03822419578952</v>
      </c>
      <c r="M123" s="48">
        <v>0</v>
      </c>
      <c r="N123" s="48">
        <v>549.46</v>
      </c>
      <c r="O123" s="62">
        <f t="shared" si="9"/>
        <v>294.28877580421062</v>
      </c>
      <c r="P123" s="62">
        <f t="shared" si="10"/>
        <v>210.91522419578953</v>
      </c>
      <c r="Q123" s="62">
        <f t="shared" si="11"/>
        <v>505.20400000000006</v>
      </c>
    </row>
    <row r="124" spans="1:17" x14ac:dyDescent="0.25">
      <c r="A124" s="77" t="s">
        <v>204</v>
      </c>
      <c r="B124" s="77">
        <v>11</v>
      </c>
      <c r="C124" s="77"/>
      <c r="D124" s="50">
        <v>6</v>
      </c>
      <c r="E124" s="62">
        <v>407.94600000000003</v>
      </c>
      <c r="F124" s="62">
        <v>455.54300000000001</v>
      </c>
      <c r="G124" s="62">
        <v>42.543999999999997</v>
      </c>
      <c r="H124" s="96">
        <f t="shared" si="18"/>
        <v>498.08699999999999</v>
      </c>
      <c r="I124" s="96">
        <f t="shared" si="19"/>
        <v>906.03300000000002</v>
      </c>
      <c r="J124" s="50">
        <v>6</v>
      </c>
      <c r="K124" s="48">
        <v>229.20412419578952</v>
      </c>
      <c r="L124" s="48">
        <v>171.33587580421056</v>
      </c>
      <c r="M124" s="48">
        <v>0</v>
      </c>
      <c r="N124" s="48">
        <v>400.54</v>
      </c>
      <c r="O124" s="62">
        <f t="shared" si="9"/>
        <v>-178.74187580421051</v>
      </c>
      <c r="P124" s="62">
        <f t="shared" si="10"/>
        <v>-326.75112419578943</v>
      </c>
      <c r="Q124" s="62">
        <f t="shared" si="11"/>
        <v>-505.49299999999999</v>
      </c>
    </row>
    <row r="125" spans="1:17" x14ac:dyDescent="0.25">
      <c r="A125" s="77" t="s">
        <v>204</v>
      </c>
      <c r="B125" s="77">
        <v>12</v>
      </c>
      <c r="C125" s="77"/>
      <c r="D125" s="50">
        <v>5</v>
      </c>
      <c r="E125" s="62">
        <v>107.58799999999999</v>
      </c>
      <c r="F125" s="62">
        <v>94.64</v>
      </c>
      <c r="G125" s="62">
        <v>8.3800000000000008</v>
      </c>
      <c r="H125" s="96">
        <f t="shared" si="18"/>
        <v>103.02</v>
      </c>
      <c r="I125" s="96">
        <f t="shared" si="19"/>
        <v>210.608</v>
      </c>
      <c r="J125" s="50">
        <v>5</v>
      </c>
      <c r="K125" s="48">
        <v>143.4941</v>
      </c>
      <c r="L125" s="48">
        <v>66.505899999999997</v>
      </c>
      <c r="M125" s="48">
        <v>0</v>
      </c>
      <c r="N125" s="48">
        <v>210</v>
      </c>
      <c r="O125" s="62">
        <f t="shared" si="9"/>
        <v>35.906100000000009</v>
      </c>
      <c r="P125" s="62">
        <f t="shared" si="10"/>
        <v>-36.514099999999999</v>
      </c>
      <c r="Q125" s="62">
        <f t="shared" si="11"/>
        <v>-0.60800000000000409</v>
      </c>
    </row>
    <row r="126" spans="1:17" x14ac:dyDescent="0.25">
      <c r="A126" s="77" t="s">
        <v>204</v>
      </c>
      <c r="B126" s="77">
        <v>13</v>
      </c>
      <c r="C126" s="77"/>
      <c r="D126" s="50">
        <v>5</v>
      </c>
      <c r="E126" s="62">
        <v>73.933000000000007</v>
      </c>
      <c r="F126" s="62">
        <v>72.126000000000005</v>
      </c>
      <c r="G126" s="62">
        <v>9.3949999999999996</v>
      </c>
      <c r="H126" s="96">
        <f t="shared" si="18"/>
        <v>81.521000000000001</v>
      </c>
      <c r="I126" s="96">
        <f t="shared" si="19"/>
        <v>155.45400000000004</v>
      </c>
      <c r="J126" s="50">
        <v>5</v>
      </c>
      <c r="K126" s="48">
        <v>97.539599999999993</v>
      </c>
      <c r="L126" s="48">
        <v>57.4604</v>
      </c>
      <c r="M126" s="48">
        <v>0</v>
      </c>
      <c r="N126" s="48">
        <v>155</v>
      </c>
      <c r="O126" s="62">
        <f t="shared" si="9"/>
        <v>23.606599999999986</v>
      </c>
      <c r="P126" s="62">
        <f t="shared" si="10"/>
        <v>-24.060600000000001</v>
      </c>
      <c r="Q126" s="62">
        <f t="shared" si="11"/>
        <v>-0.45400000000003615</v>
      </c>
    </row>
    <row r="127" spans="1:17" x14ac:dyDescent="0.25">
      <c r="A127" s="77" t="s">
        <v>204</v>
      </c>
      <c r="B127" s="77">
        <v>14</v>
      </c>
      <c r="C127" s="77"/>
      <c r="D127" s="50">
        <v>5</v>
      </c>
      <c r="E127" s="62">
        <v>289.12299999999999</v>
      </c>
      <c r="F127" s="62">
        <v>188.88900000000001</v>
      </c>
      <c r="G127" s="62">
        <v>26.599</v>
      </c>
      <c r="H127" s="96">
        <f t="shared" si="18"/>
        <v>215.488</v>
      </c>
      <c r="I127" s="96">
        <f t="shared" si="19"/>
        <v>504.61099999999999</v>
      </c>
      <c r="J127" s="50">
        <v>5</v>
      </c>
      <c r="K127" s="48">
        <v>313.69850000000002</v>
      </c>
      <c r="L127" s="48">
        <v>190.3015</v>
      </c>
      <c r="M127" s="48">
        <v>0</v>
      </c>
      <c r="N127" s="48">
        <v>504</v>
      </c>
      <c r="O127" s="62">
        <f t="shared" si="9"/>
        <v>24.575500000000034</v>
      </c>
      <c r="P127" s="62">
        <f t="shared" si="10"/>
        <v>-25.186499999999995</v>
      </c>
      <c r="Q127" s="62">
        <f t="shared" si="11"/>
        <v>-0.61099999999999</v>
      </c>
    </row>
    <row r="128" spans="1:17" x14ac:dyDescent="0.25">
      <c r="A128" s="77" t="s">
        <v>204</v>
      </c>
      <c r="B128" s="77">
        <v>15</v>
      </c>
      <c r="C128" s="77"/>
      <c r="D128" s="50">
        <v>5</v>
      </c>
      <c r="E128" s="62">
        <v>204.084</v>
      </c>
      <c r="F128" s="62">
        <v>161.22200000000001</v>
      </c>
      <c r="G128" s="62">
        <v>22.103999999999999</v>
      </c>
      <c r="H128" s="96">
        <f t="shared" si="18"/>
        <v>183.32600000000002</v>
      </c>
      <c r="I128" s="96">
        <f t="shared" si="19"/>
        <v>387.41</v>
      </c>
      <c r="J128" s="50">
        <v>5</v>
      </c>
      <c r="K128" s="48">
        <v>226.78129999999999</v>
      </c>
      <c r="L128" s="48">
        <v>160.21870000000001</v>
      </c>
      <c r="M128" s="48">
        <v>0</v>
      </c>
      <c r="N128" s="48">
        <v>387</v>
      </c>
      <c r="O128" s="62">
        <f t="shared" si="9"/>
        <v>22.697299999999984</v>
      </c>
      <c r="P128" s="62">
        <f t="shared" si="10"/>
        <v>-23.107300000000009</v>
      </c>
      <c r="Q128" s="62">
        <f t="shared" si="11"/>
        <v>-0.41000000000002501</v>
      </c>
    </row>
    <row r="129" spans="1:17" x14ac:dyDescent="0.25">
      <c r="A129" s="77" t="s">
        <v>204</v>
      </c>
      <c r="B129" s="77">
        <v>16</v>
      </c>
      <c r="C129" s="77"/>
      <c r="D129" s="50">
        <v>5</v>
      </c>
      <c r="E129" s="62">
        <v>62.448</v>
      </c>
      <c r="F129" s="62">
        <v>71.638000000000005</v>
      </c>
      <c r="G129" s="62">
        <v>11.36</v>
      </c>
      <c r="H129" s="96">
        <f t="shared" si="18"/>
        <v>82.998000000000005</v>
      </c>
      <c r="I129" s="96">
        <f t="shared" si="19"/>
        <v>145.44600000000003</v>
      </c>
      <c r="J129" s="50">
        <v>5</v>
      </c>
      <c r="K129" s="48">
        <v>80.659400000000005</v>
      </c>
      <c r="L129" s="48">
        <v>64.340599999999995</v>
      </c>
      <c r="M129" s="48">
        <v>0</v>
      </c>
      <c r="N129" s="48">
        <v>145</v>
      </c>
      <c r="O129" s="62">
        <f t="shared" si="9"/>
        <v>18.211400000000005</v>
      </c>
      <c r="P129" s="62">
        <f t="shared" si="10"/>
        <v>-18.65740000000001</v>
      </c>
      <c r="Q129" s="62">
        <f t="shared" si="11"/>
        <v>-0.44600000000002638</v>
      </c>
    </row>
    <row r="130" spans="1:17" x14ac:dyDescent="0.25">
      <c r="A130" s="77" t="s">
        <v>204</v>
      </c>
      <c r="B130" s="77">
        <v>17</v>
      </c>
      <c r="C130" s="77" t="s">
        <v>446</v>
      </c>
      <c r="D130" s="50">
        <v>5</v>
      </c>
      <c r="E130" s="62">
        <v>72.144999999999996</v>
      </c>
      <c r="F130" s="62">
        <v>71.343999999999994</v>
      </c>
      <c r="G130" s="62">
        <v>30.646000000000001</v>
      </c>
      <c r="H130" s="96">
        <f t="shared" si="18"/>
        <v>101.99</v>
      </c>
      <c r="I130" s="96">
        <f t="shared" si="19"/>
        <v>174.13499999999999</v>
      </c>
      <c r="J130" s="50">
        <v>5</v>
      </c>
      <c r="K130" s="48">
        <v>80.449700000000007</v>
      </c>
      <c r="L130" s="48">
        <v>94.550299999999993</v>
      </c>
      <c r="M130" s="48">
        <v>0</v>
      </c>
      <c r="N130" s="48">
        <v>175</v>
      </c>
      <c r="O130" s="62">
        <f t="shared" si="9"/>
        <v>8.3047000000000111</v>
      </c>
      <c r="P130" s="62">
        <f t="shared" si="10"/>
        <v>-7.439700000000002</v>
      </c>
      <c r="Q130" s="62">
        <f t="shared" si="11"/>
        <v>0.86500000000000909</v>
      </c>
    </row>
    <row r="131" spans="1:17" x14ac:dyDescent="0.25">
      <c r="A131" s="77" t="s">
        <v>204</v>
      </c>
      <c r="B131" s="77">
        <v>17</v>
      </c>
      <c r="C131" s="77" t="s">
        <v>447</v>
      </c>
      <c r="D131" s="50">
        <v>5</v>
      </c>
      <c r="E131" s="62">
        <v>236.322</v>
      </c>
      <c r="F131" s="62">
        <v>168.928</v>
      </c>
      <c r="G131" s="62">
        <v>33.755000000000003</v>
      </c>
      <c r="H131" s="96">
        <f t="shared" si="18"/>
        <v>202.68299999999999</v>
      </c>
      <c r="I131" s="96">
        <f t="shared" si="19"/>
        <v>439.005</v>
      </c>
      <c r="J131" s="50">
        <v>5</v>
      </c>
      <c r="K131" s="48">
        <v>251.26480000000004</v>
      </c>
      <c r="L131" s="48">
        <v>189.73519999999999</v>
      </c>
      <c r="M131" s="48">
        <v>0</v>
      </c>
      <c r="N131" s="48">
        <v>441</v>
      </c>
      <c r="O131" s="62">
        <f t="shared" si="9"/>
        <v>14.942800000000034</v>
      </c>
      <c r="P131" s="62">
        <f t="shared" si="10"/>
        <v>-12.947800000000001</v>
      </c>
      <c r="Q131" s="62">
        <f t="shared" si="11"/>
        <v>1.9950000000000045</v>
      </c>
    </row>
    <row r="132" spans="1:17" x14ac:dyDescent="0.25">
      <c r="A132" s="77" t="s">
        <v>204</v>
      </c>
      <c r="B132" s="77">
        <v>18</v>
      </c>
      <c r="C132" s="77"/>
      <c r="D132" s="50">
        <v>5</v>
      </c>
      <c r="E132" s="62">
        <v>92.89</v>
      </c>
      <c r="F132" s="62">
        <v>98.783000000000001</v>
      </c>
      <c r="G132" s="62">
        <v>18.266999999999999</v>
      </c>
      <c r="H132" s="96">
        <f t="shared" si="18"/>
        <v>117.05</v>
      </c>
      <c r="I132" s="96">
        <f t="shared" si="19"/>
        <v>209.94</v>
      </c>
      <c r="J132" s="50">
        <v>5</v>
      </c>
      <c r="K132" s="48">
        <v>149.06800000000001</v>
      </c>
      <c r="L132" s="48">
        <v>103.932</v>
      </c>
      <c r="M132" s="48">
        <v>0</v>
      </c>
      <c r="N132" s="48">
        <v>253</v>
      </c>
      <c r="O132" s="62">
        <f t="shared" si="9"/>
        <v>56.178000000000011</v>
      </c>
      <c r="P132" s="62">
        <f t="shared" si="10"/>
        <v>-13.117999999999995</v>
      </c>
      <c r="Q132" s="62">
        <f t="shared" si="11"/>
        <v>43.06</v>
      </c>
    </row>
    <row r="133" spans="1:17" x14ac:dyDescent="0.25">
      <c r="A133" s="77" t="s">
        <v>204</v>
      </c>
      <c r="B133" s="77">
        <v>18</v>
      </c>
      <c r="C133" s="77"/>
      <c r="D133" s="50">
        <v>6</v>
      </c>
      <c r="E133" s="62">
        <v>19.222000000000001</v>
      </c>
      <c r="F133" s="62">
        <v>21.187000000000001</v>
      </c>
      <c r="G133" s="62">
        <v>3.403</v>
      </c>
      <c r="H133" s="96">
        <f t="shared" si="18"/>
        <v>24.59</v>
      </c>
      <c r="I133" s="96">
        <f t="shared" si="19"/>
        <v>43.812000000000005</v>
      </c>
      <c r="J133" s="50"/>
      <c r="K133" s="48"/>
      <c r="L133" s="48"/>
      <c r="M133" s="48"/>
      <c r="N133" s="48"/>
      <c r="O133" s="62"/>
      <c r="P133" s="62"/>
      <c r="Q133" s="62"/>
    </row>
    <row r="134" spans="1:17" x14ac:dyDescent="0.25">
      <c r="A134" s="77" t="s">
        <v>204</v>
      </c>
      <c r="B134" s="77">
        <v>19</v>
      </c>
      <c r="C134" s="77"/>
      <c r="D134" s="50">
        <v>5</v>
      </c>
      <c r="E134" s="62">
        <v>0.623</v>
      </c>
      <c r="F134" s="62">
        <v>0.45400000000000001</v>
      </c>
      <c r="G134" s="62">
        <v>3.5999999999999997E-2</v>
      </c>
      <c r="H134" s="96">
        <f t="shared" si="18"/>
        <v>0.49</v>
      </c>
      <c r="I134" s="96">
        <f t="shared" si="19"/>
        <v>1.113</v>
      </c>
      <c r="J134" s="50">
        <v>5</v>
      </c>
      <c r="K134" s="48">
        <v>242.68100917435495</v>
      </c>
      <c r="L134" s="48">
        <v>172.45899082564503</v>
      </c>
      <c r="M134" s="48">
        <v>0</v>
      </c>
      <c r="N134" s="48">
        <v>415.14</v>
      </c>
      <c r="O134" s="62">
        <f t="shared" si="9"/>
        <v>242.05800917435496</v>
      </c>
      <c r="P134" s="62">
        <f t="shared" si="10"/>
        <v>171.96899082564502</v>
      </c>
      <c r="Q134" s="62">
        <f t="shared" si="11"/>
        <v>414.02699999999999</v>
      </c>
    </row>
    <row r="135" spans="1:17" x14ac:dyDescent="0.25">
      <c r="A135" s="77" t="s">
        <v>204</v>
      </c>
      <c r="B135" s="77">
        <v>19</v>
      </c>
      <c r="C135" s="77"/>
      <c r="D135" s="50">
        <v>6</v>
      </c>
      <c r="E135" s="62">
        <v>598.971</v>
      </c>
      <c r="F135" s="62">
        <v>619.73099999999999</v>
      </c>
      <c r="G135" s="62">
        <v>59.618000000000002</v>
      </c>
      <c r="H135" s="96">
        <f t="shared" si="18"/>
        <v>679.34900000000005</v>
      </c>
      <c r="I135" s="96">
        <f t="shared" si="19"/>
        <v>1278.32</v>
      </c>
      <c r="J135" s="50">
        <v>6</v>
      </c>
      <c r="K135" s="48">
        <v>504.99209082564505</v>
      </c>
      <c r="L135" s="48">
        <v>358.86790917435502</v>
      </c>
      <c r="M135" s="48">
        <v>0</v>
      </c>
      <c r="N135" s="48">
        <v>863.86</v>
      </c>
      <c r="O135" s="62">
        <f t="shared" si="9"/>
        <v>-93.978909174354953</v>
      </c>
      <c r="P135" s="62">
        <f t="shared" si="10"/>
        <v>-320.48109082564503</v>
      </c>
      <c r="Q135" s="62">
        <f t="shared" si="11"/>
        <v>-414.45999999999992</v>
      </c>
    </row>
    <row r="136" spans="1:17" x14ac:dyDescent="0.25">
      <c r="A136" s="77" t="s">
        <v>204</v>
      </c>
      <c r="B136" s="77">
        <v>20</v>
      </c>
      <c r="C136" s="77"/>
      <c r="D136" s="50">
        <v>5</v>
      </c>
      <c r="E136" s="62">
        <v>128.626</v>
      </c>
      <c r="F136" s="62">
        <v>31.876000000000001</v>
      </c>
      <c r="G136" s="62">
        <v>6.0709999999999997</v>
      </c>
      <c r="H136" s="96">
        <f t="shared" si="18"/>
        <v>37.947000000000003</v>
      </c>
      <c r="I136" s="96">
        <f t="shared" si="19"/>
        <v>166.57300000000001</v>
      </c>
      <c r="J136" s="50">
        <v>5</v>
      </c>
      <c r="K136" s="48">
        <v>128.9881</v>
      </c>
      <c r="L136" s="48">
        <v>36.011899999999997</v>
      </c>
      <c r="M136" s="48">
        <v>0</v>
      </c>
      <c r="N136" s="48">
        <v>165</v>
      </c>
      <c r="O136" s="62">
        <f t="shared" si="9"/>
        <v>0.36209999999999809</v>
      </c>
      <c r="P136" s="62">
        <f t="shared" si="10"/>
        <v>-1.9351000000000056</v>
      </c>
      <c r="Q136" s="62">
        <f t="shared" si="11"/>
        <v>-1.5730000000000075</v>
      </c>
    </row>
    <row r="137" spans="1:17" x14ac:dyDescent="0.25">
      <c r="A137" s="77" t="s">
        <v>204</v>
      </c>
      <c r="B137" s="77">
        <v>21</v>
      </c>
      <c r="C137" s="77"/>
      <c r="D137" s="50">
        <v>3</v>
      </c>
      <c r="E137" s="62">
        <v>425.16199999999998</v>
      </c>
      <c r="F137" s="62">
        <v>203.851</v>
      </c>
      <c r="G137" s="62">
        <v>41.95</v>
      </c>
      <c r="H137" s="96">
        <f t="shared" si="18"/>
        <v>245.80099999999999</v>
      </c>
      <c r="I137" s="96">
        <f t="shared" si="19"/>
        <v>670.96299999999997</v>
      </c>
      <c r="J137" s="50"/>
      <c r="K137" s="48"/>
      <c r="L137" s="48"/>
      <c r="M137" s="48"/>
      <c r="N137" s="48"/>
      <c r="O137" s="62"/>
      <c r="P137" s="62"/>
      <c r="Q137" s="62"/>
    </row>
    <row r="138" spans="1:17" x14ac:dyDescent="0.25">
      <c r="A138" s="77" t="s">
        <v>204</v>
      </c>
      <c r="B138" s="77">
        <v>21</v>
      </c>
      <c r="C138" s="77"/>
      <c r="J138" s="50">
        <v>5</v>
      </c>
      <c r="K138" s="48">
        <v>416.09815478325862</v>
      </c>
      <c r="L138" s="48">
        <v>240.5618452167414</v>
      </c>
      <c r="M138" s="48">
        <v>0</v>
      </c>
      <c r="N138" s="48">
        <v>656.66</v>
      </c>
      <c r="O138" s="62"/>
      <c r="P138" s="62"/>
      <c r="Q138" s="62"/>
    </row>
    <row r="139" spans="1:17" x14ac:dyDescent="0.25">
      <c r="A139" s="80" t="s">
        <v>204</v>
      </c>
      <c r="B139" s="80">
        <v>21</v>
      </c>
      <c r="C139" s="80"/>
      <c r="D139" s="80"/>
      <c r="G139" s="62"/>
      <c r="J139" s="63">
        <v>8</v>
      </c>
      <c r="K139" s="48">
        <v>7.8193452167414064</v>
      </c>
      <c r="L139" s="48">
        <v>4.5206547832585953</v>
      </c>
      <c r="M139" s="48">
        <v>0</v>
      </c>
      <c r="N139" s="48">
        <v>12.34</v>
      </c>
      <c r="O139" s="62"/>
      <c r="P139" s="62"/>
      <c r="Q139" s="62"/>
    </row>
    <row r="140" spans="1:17" x14ac:dyDescent="0.25">
      <c r="A140" s="77" t="s">
        <v>204</v>
      </c>
      <c r="B140" s="77">
        <v>22</v>
      </c>
      <c r="C140" s="77"/>
      <c r="D140" s="50">
        <v>5</v>
      </c>
      <c r="E140" s="62">
        <v>19.199000000000002</v>
      </c>
      <c r="F140" s="62">
        <v>22.157</v>
      </c>
      <c r="G140" s="62">
        <v>2.9</v>
      </c>
      <c r="H140" s="96">
        <f t="shared" ref="H140" si="20">F140+G140</f>
        <v>25.056999999999999</v>
      </c>
      <c r="I140" s="96">
        <f t="shared" ref="I140" si="21">SUM(E140:G140)</f>
        <v>44.256</v>
      </c>
      <c r="J140" s="50">
        <v>5</v>
      </c>
      <c r="K140" s="48">
        <v>24.64</v>
      </c>
      <c r="L140" s="48">
        <v>19.36</v>
      </c>
      <c r="M140" s="48">
        <v>0</v>
      </c>
      <c r="N140" s="48">
        <v>44</v>
      </c>
      <c r="O140" s="62">
        <f t="shared" ref="O140:O203" si="22">K140-E140</f>
        <v>5.4409999999999989</v>
      </c>
      <c r="P140" s="62">
        <f t="shared" ref="P140:P203" si="23">L140-H140</f>
        <v>-5.6969999999999992</v>
      </c>
      <c r="Q140" s="62">
        <f t="shared" ref="Q140:Q203" si="24">N140-I140</f>
        <v>-0.25600000000000023</v>
      </c>
    </row>
    <row r="141" spans="1:17" x14ac:dyDescent="0.25">
      <c r="A141" s="77" t="s">
        <v>204</v>
      </c>
      <c r="B141" s="77">
        <v>23</v>
      </c>
      <c r="C141" s="77"/>
      <c r="D141" s="50">
        <v>5</v>
      </c>
      <c r="E141" s="62">
        <v>9.5670000000000002</v>
      </c>
      <c r="F141" s="62">
        <v>12.416</v>
      </c>
      <c r="G141" s="62">
        <v>11.375</v>
      </c>
      <c r="H141" s="96">
        <f t="shared" ref="H141:H145" si="25">F141+G141</f>
        <v>23.791</v>
      </c>
      <c r="I141" s="96">
        <f t="shared" ref="I141:I145" si="26">SUM(E141:G141)</f>
        <v>33.358000000000004</v>
      </c>
      <c r="J141" s="50">
        <v>5</v>
      </c>
      <c r="K141" s="48">
        <v>71.799284617363355</v>
      </c>
      <c r="L141" s="48">
        <v>64.660715382636653</v>
      </c>
      <c r="M141" s="48">
        <v>0</v>
      </c>
      <c r="N141" s="48">
        <v>136.46</v>
      </c>
      <c r="O141" s="62">
        <f t="shared" si="22"/>
        <v>62.232284617363355</v>
      </c>
      <c r="P141" s="62">
        <f t="shared" si="23"/>
        <v>40.869715382636656</v>
      </c>
      <c r="Q141" s="62">
        <f t="shared" si="24"/>
        <v>103.102</v>
      </c>
    </row>
    <row r="142" spans="1:17" x14ac:dyDescent="0.25">
      <c r="A142" s="77" t="s">
        <v>204</v>
      </c>
      <c r="B142" s="77">
        <v>23</v>
      </c>
      <c r="C142" s="77"/>
      <c r="D142" s="50">
        <v>6</v>
      </c>
      <c r="E142" s="62">
        <v>106.113</v>
      </c>
      <c r="F142" s="62">
        <v>139.785</v>
      </c>
      <c r="G142" s="62">
        <v>30.983000000000001</v>
      </c>
      <c r="H142" s="96">
        <f t="shared" si="25"/>
        <v>170.768</v>
      </c>
      <c r="I142" s="96">
        <f t="shared" si="26"/>
        <v>276.88099999999997</v>
      </c>
      <c r="J142" s="50">
        <v>6</v>
      </c>
      <c r="K142" s="48">
        <v>91.835315382636651</v>
      </c>
      <c r="L142" s="48">
        <v>82.704684617363341</v>
      </c>
      <c r="M142" s="48">
        <v>0</v>
      </c>
      <c r="N142" s="48">
        <v>174.54</v>
      </c>
      <c r="O142" s="62">
        <f t="shared" si="22"/>
        <v>-14.277684617363349</v>
      </c>
      <c r="P142" s="62">
        <f t="shared" si="23"/>
        <v>-88.063315382636659</v>
      </c>
      <c r="Q142" s="62">
        <f t="shared" si="24"/>
        <v>-102.34099999999998</v>
      </c>
    </row>
    <row r="143" spans="1:17" x14ac:dyDescent="0.25">
      <c r="A143" s="77" t="s">
        <v>204</v>
      </c>
      <c r="B143" s="77">
        <v>24</v>
      </c>
      <c r="C143" s="77"/>
      <c r="D143" s="50">
        <v>5</v>
      </c>
      <c r="E143" s="62">
        <v>34.58</v>
      </c>
      <c r="F143" s="62">
        <v>37.295000000000002</v>
      </c>
      <c r="G143" s="62">
        <v>4.4059999999999997</v>
      </c>
      <c r="H143" s="96">
        <f t="shared" si="25"/>
        <v>41.701000000000001</v>
      </c>
      <c r="I143" s="96">
        <f t="shared" si="26"/>
        <v>76.281000000000006</v>
      </c>
      <c r="J143" s="50">
        <v>5</v>
      </c>
      <c r="K143" s="48">
        <v>43.12</v>
      </c>
      <c r="L143" s="48">
        <v>33.880000000000003</v>
      </c>
      <c r="M143" s="48">
        <v>0</v>
      </c>
      <c r="N143" s="48">
        <v>77</v>
      </c>
      <c r="O143" s="62">
        <f t="shared" si="22"/>
        <v>8.5399999999999991</v>
      </c>
      <c r="P143" s="62">
        <f t="shared" si="23"/>
        <v>-7.820999999999998</v>
      </c>
      <c r="Q143" s="62">
        <f t="shared" si="24"/>
        <v>0.71899999999999409</v>
      </c>
    </row>
    <row r="144" spans="1:17" x14ac:dyDescent="0.25">
      <c r="A144" s="77" t="s">
        <v>204</v>
      </c>
      <c r="B144" s="77">
        <v>25</v>
      </c>
      <c r="C144" s="77" t="s">
        <v>446</v>
      </c>
      <c r="D144" s="50">
        <v>5</v>
      </c>
      <c r="E144" s="62">
        <v>34.555999999999997</v>
      </c>
      <c r="F144" s="62">
        <v>37.341999999999999</v>
      </c>
      <c r="G144" s="62">
        <v>9.7210000000000001</v>
      </c>
      <c r="H144" s="96">
        <f t="shared" si="25"/>
        <v>47.063000000000002</v>
      </c>
      <c r="I144" s="96">
        <f t="shared" si="26"/>
        <v>81.619</v>
      </c>
      <c r="J144" s="50">
        <v>5</v>
      </c>
      <c r="K144" s="48">
        <v>47.855127272727266</v>
      </c>
      <c r="L144" s="48">
        <v>27.024872727272729</v>
      </c>
      <c r="M144" s="48">
        <v>0</v>
      </c>
      <c r="N144" s="48">
        <v>74.88</v>
      </c>
      <c r="O144" s="62">
        <f t="shared" si="22"/>
        <v>13.299127272727269</v>
      </c>
      <c r="P144" s="62">
        <f t="shared" si="23"/>
        <v>-20.038127272727273</v>
      </c>
      <c r="Q144" s="62">
        <f t="shared" si="24"/>
        <v>-6.7390000000000043</v>
      </c>
    </row>
    <row r="145" spans="1:17" x14ac:dyDescent="0.25">
      <c r="A145" s="77" t="s">
        <v>204</v>
      </c>
      <c r="B145" s="77">
        <v>25</v>
      </c>
      <c r="C145" s="77" t="s">
        <v>447</v>
      </c>
      <c r="D145" s="50">
        <v>5</v>
      </c>
      <c r="E145" s="62">
        <v>18.324999999999999</v>
      </c>
      <c r="F145" s="62">
        <v>9.5380000000000003</v>
      </c>
      <c r="G145" s="62">
        <v>1.492</v>
      </c>
      <c r="H145" s="96">
        <f t="shared" si="25"/>
        <v>11.030000000000001</v>
      </c>
      <c r="I145" s="96">
        <f t="shared" si="26"/>
        <v>29.355</v>
      </c>
      <c r="J145" s="50">
        <v>5</v>
      </c>
      <c r="K145" s="48"/>
      <c r="L145" s="48"/>
      <c r="M145" s="48"/>
      <c r="N145" s="48"/>
      <c r="O145" s="62"/>
      <c r="P145" s="62"/>
      <c r="Q145" s="62"/>
    </row>
    <row r="146" spans="1:17" x14ac:dyDescent="0.25">
      <c r="A146" s="80" t="s">
        <v>204</v>
      </c>
      <c r="B146" s="80">
        <v>25</v>
      </c>
      <c r="C146" s="80"/>
      <c r="D146" s="80">
        <v>8</v>
      </c>
      <c r="E146" s="77"/>
      <c r="F146" s="77"/>
      <c r="J146" s="80">
        <v>8</v>
      </c>
      <c r="K146" s="48">
        <v>22.444872727272724</v>
      </c>
      <c r="L146" s="48">
        <v>12.675127272727273</v>
      </c>
      <c r="M146" s="48">
        <v>0</v>
      </c>
      <c r="N146" s="48">
        <v>35.119999999999997</v>
      </c>
      <c r="O146" s="62"/>
      <c r="P146" s="62"/>
      <c r="Q146" s="62"/>
    </row>
    <row r="147" spans="1:17" x14ac:dyDescent="0.25">
      <c r="A147" s="77" t="s">
        <v>204</v>
      </c>
      <c r="B147" s="77">
        <v>26</v>
      </c>
      <c r="C147" s="77"/>
      <c r="D147" s="50">
        <v>5</v>
      </c>
      <c r="E147" s="62">
        <v>42.292999999999999</v>
      </c>
      <c r="F147" s="62">
        <v>48.325000000000003</v>
      </c>
      <c r="G147" s="62">
        <v>27.696000000000002</v>
      </c>
      <c r="H147" s="96">
        <f t="shared" ref="H147" si="27">F147+G147</f>
        <v>76.021000000000001</v>
      </c>
      <c r="I147" s="96">
        <f t="shared" ref="I147" si="28">SUM(E147:G147)</f>
        <v>118.31399999999999</v>
      </c>
      <c r="J147" s="50">
        <v>5</v>
      </c>
      <c r="K147" s="48">
        <v>45.319065311653119</v>
      </c>
      <c r="L147" s="48">
        <v>43.680934688346881</v>
      </c>
      <c r="M147" s="48">
        <v>0</v>
      </c>
      <c r="N147" s="48">
        <v>89</v>
      </c>
      <c r="O147" s="62">
        <f t="shared" si="22"/>
        <v>3.0260653116531202</v>
      </c>
      <c r="P147" s="62">
        <f t="shared" si="23"/>
        <v>-32.34006531165312</v>
      </c>
      <c r="Q147" s="62">
        <f t="shared" si="24"/>
        <v>-29.313999999999993</v>
      </c>
    </row>
    <row r="148" spans="1:17" x14ac:dyDescent="0.25">
      <c r="A148" s="77" t="s">
        <v>204</v>
      </c>
      <c r="B148" s="77">
        <v>26</v>
      </c>
      <c r="C148" s="77"/>
      <c r="D148" s="50">
        <v>6</v>
      </c>
      <c r="E148" s="62">
        <v>1.2010000000000001</v>
      </c>
      <c r="F148" s="62">
        <v>1.472</v>
      </c>
      <c r="G148" s="62">
        <v>0.88500000000000001</v>
      </c>
      <c r="H148" s="96">
        <f t="shared" ref="H148" si="29">F148+G148</f>
        <v>2.3570000000000002</v>
      </c>
      <c r="I148" s="96">
        <f t="shared" ref="I148" si="30">SUM(E148:G148)</f>
        <v>3.5579999999999998</v>
      </c>
      <c r="J148" s="50">
        <v>6</v>
      </c>
      <c r="K148" s="48">
        <v>7.8620940271002713</v>
      </c>
      <c r="L148" s="48">
        <v>7.5779059728997282</v>
      </c>
      <c r="M148" s="48">
        <v>0</v>
      </c>
      <c r="N148" s="48">
        <v>15.44</v>
      </c>
      <c r="O148" s="62">
        <f t="shared" si="22"/>
        <v>6.6610940271002708</v>
      </c>
      <c r="P148" s="62">
        <f t="shared" si="23"/>
        <v>5.220905972899728</v>
      </c>
      <c r="Q148" s="62">
        <f t="shared" si="24"/>
        <v>11.882</v>
      </c>
    </row>
    <row r="149" spans="1:17" x14ac:dyDescent="0.25">
      <c r="A149" s="80" t="s">
        <v>204</v>
      </c>
      <c r="B149" s="80">
        <v>26</v>
      </c>
      <c r="C149" s="80"/>
      <c r="D149" s="80">
        <v>8</v>
      </c>
      <c r="E149" s="77"/>
      <c r="F149" s="77"/>
      <c r="J149" s="80">
        <v>8</v>
      </c>
      <c r="K149" s="48">
        <v>34.574882411924122</v>
      </c>
      <c r="L149" s="48">
        <v>33.325117588075884</v>
      </c>
      <c r="M149" s="48">
        <v>0</v>
      </c>
      <c r="N149" s="48">
        <v>67.900000000000006</v>
      </c>
      <c r="O149" s="62"/>
      <c r="P149" s="62"/>
      <c r="Q149" s="62"/>
    </row>
    <row r="150" spans="1:17" x14ac:dyDescent="0.25">
      <c r="A150" s="80" t="s">
        <v>204</v>
      </c>
      <c r="B150" s="80">
        <v>26</v>
      </c>
      <c r="C150" s="80"/>
      <c r="D150" s="80">
        <v>9</v>
      </c>
      <c r="E150" s="62">
        <v>121.765</v>
      </c>
      <c r="F150" s="62">
        <v>96.867000000000004</v>
      </c>
      <c r="G150" s="62">
        <v>29.559000000000001</v>
      </c>
      <c r="H150" s="96">
        <f t="shared" ref="H150" si="31">F150+G150</f>
        <v>126.426</v>
      </c>
      <c r="I150" s="96">
        <f t="shared" ref="I150" si="32">SUM(E150:G150)</f>
        <v>248.191</v>
      </c>
      <c r="J150" s="80">
        <v>9</v>
      </c>
      <c r="K150" s="48">
        <v>100.1398582493225</v>
      </c>
      <c r="L150" s="48">
        <v>96.520141750677496</v>
      </c>
      <c r="M150" s="48">
        <v>0</v>
      </c>
      <c r="N150" s="48">
        <v>196.66</v>
      </c>
      <c r="O150" s="62"/>
      <c r="P150" s="62"/>
      <c r="Q150" s="62"/>
    </row>
    <row r="151" spans="1:17" x14ac:dyDescent="0.25">
      <c r="A151" s="77" t="s">
        <v>204</v>
      </c>
      <c r="B151" s="77">
        <v>27</v>
      </c>
      <c r="C151" s="77"/>
      <c r="D151" s="50">
        <v>5</v>
      </c>
      <c r="E151" s="62">
        <v>56.287999999999997</v>
      </c>
      <c r="F151" s="62">
        <v>49.253999999999998</v>
      </c>
      <c r="G151" s="62">
        <v>6.3230000000000004</v>
      </c>
      <c r="H151" s="96">
        <f t="shared" ref="H151" si="33">F151+G151</f>
        <v>55.576999999999998</v>
      </c>
      <c r="I151" s="96">
        <f t="shared" ref="I151" si="34">SUM(E151:G151)</f>
        <v>111.86500000000001</v>
      </c>
      <c r="J151" s="50">
        <v>5</v>
      </c>
      <c r="K151" s="48">
        <v>0.82559290432098742</v>
      </c>
      <c r="L151" s="48">
        <v>0.66440709567901224</v>
      </c>
      <c r="M151" s="48">
        <v>0</v>
      </c>
      <c r="N151" s="48">
        <v>1.49</v>
      </c>
      <c r="O151" s="62">
        <f t="shared" si="22"/>
        <v>-55.462407095679012</v>
      </c>
      <c r="P151" s="62">
        <f t="shared" si="23"/>
        <v>-54.912592904320988</v>
      </c>
      <c r="Q151" s="62">
        <f t="shared" si="24"/>
        <v>-110.37500000000001</v>
      </c>
    </row>
    <row r="152" spans="1:17" x14ac:dyDescent="0.25">
      <c r="A152" s="80" t="s">
        <v>204</v>
      </c>
      <c r="B152" s="80">
        <v>27</v>
      </c>
      <c r="C152" s="80"/>
      <c r="D152" s="80">
        <v>6</v>
      </c>
      <c r="E152" s="77"/>
      <c r="F152" s="77"/>
      <c r="J152" s="80">
        <v>6</v>
      </c>
      <c r="K152" s="48">
        <v>178.69930709567896</v>
      </c>
      <c r="L152" s="48">
        <v>143.81069290432094</v>
      </c>
      <c r="M152" s="48">
        <v>0</v>
      </c>
      <c r="N152" s="48">
        <v>322.51</v>
      </c>
      <c r="O152" s="62"/>
      <c r="P152" s="62"/>
      <c r="Q152" s="62"/>
    </row>
    <row r="153" spans="1:17" x14ac:dyDescent="0.25">
      <c r="A153" s="77" t="s">
        <v>204</v>
      </c>
      <c r="B153" s="77">
        <v>27</v>
      </c>
      <c r="C153" s="77"/>
      <c r="D153" s="50">
        <v>8</v>
      </c>
      <c r="E153" s="62">
        <v>98.037999999999997</v>
      </c>
      <c r="F153" s="62">
        <v>104.89100000000001</v>
      </c>
      <c r="G153" s="62">
        <v>10.347</v>
      </c>
      <c r="H153" s="96">
        <f t="shared" ref="H153" si="35">F153+G153</f>
        <v>115.238</v>
      </c>
      <c r="I153" s="96">
        <f t="shared" ref="I153" si="36">SUM(E153:G153)</f>
        <v>213.27600000000001</v>
      </c>
      <c r="J153" s="50">
        <v>8</v>
      </c>
      <c r="K153" s="48"/>
      <c r="L153" s="48"/>
      <c r="M153" s="48"/>
      <c r="N153" s="48"/>
      <c r="O153" s="62"/>
      <c r="P153" s="62"/>
      <c r="Q153" s="62"/>
    </row>
    <row r="154" spans="1:17" x14ac:dyDescent="0.25">
      <c r="A154" s="77" t="s">
        <v>204</v>
      </c>
      <c r="B154" s="77">
        <v>28</v>
      </c>
      <c r="C154" s="77"/>
      <c r="D154" s="50">
        <v>6</v>
      </c>
      <c r="E154" s="77"/>
      <c r="F154" s="77"/>
      <c r="G154" s="62"/>
      <c r="J154" s="50">
        <v>6</v>
      </c>
      <c r="K154" s="48"/>
      <c r="L154" s="48"/>
      <c r="M154" s="48"/>
      <c r="N154" s="48"/>
      <c r="O154" s="62"/>
      <c r="P154" s="62"/>
      <c r="Q154" s="62"/>
    </row>
    <row r="155" spans="1:17" x14ac:dyDescent="0.25">
      <c r="A155" s="77" t="s">
        <v>204</v>
      </c>
      <c r="B155" s="77">
        <v>28</v>
      </c>
      <c r="C155" s="77"/>
      <c r="D155" s="50">
        <v>9</v>
      </c>
      <c r="E155" s="62">
        <v>148.62100000000001</v>
      </c>
      <c r="F155" s="62">
        <v>149.46199999999999</v>
      </c>
      <c r="G155" s="62">
        <v>14.157999999999999</v>
      </c>
      <c r="H155" s="96">
        <f t="shared" ref="H155" si="37">F155+G155</f>
        <v>163.61999999999998</v>
      </c>
      <c r="I155" s="96">
        <f t="shared" ref="I155" si="38">SUM(E155:G155)</f>
        <v>312.24099999999999</v>
      </c>
      <c r="J155" s="50">
        <v>9</v>
      </c>
      <c r="K155" s="48">
        <v>200.25400000000002</v>
      </c>
      <c r="L155" s="48">
        <v>111.746</v>
      </c>
      <c r="M155" s="48">
        <v>0</v>
      </c>
      <c r="N155" s="48">
        <v>312</v>
      </c>
      <c r="O155" s="62">
        <f t="shared" si="22"/>
        <v>51.63300000000001</v>
      </c>
      <c r="P155" s="62">
        <f t="shared" si="23"/>
        <v>-51.873999999999981</v>
      </c>
      <c r="Q155" s="62">
        <f t="shared" si="24"/>
        <v>-0.24099999999998545</v>
      </c>
    </row>
    <row r="156" spans="1:17" x14ac:dyDescent="0.25">
      <c r="A156" s="77" t="s">
        <v>204</v>
      </c>
      <c r="B156" s="77">
        <v>29</v>
      </c>
      <c r="C156" s="77"/>
      <c r="D156" s="50">
        <v>5</v>
      </c>
      <c r="E156" s="62">
        <v>1.401</v>
      </c>
      <c r="F156" s="62">
        <v>1.8879999999999999</v>
      </c>
      <c r="G156" s="62">
        <v>2.048</v>
      </c>
      <c r="H156" s="96">
        <f t="shared" ref="H156:H183" si="39">F156+G156</f>
        <v>3.9359999999999999</v>
      </c>
      <c r="I156" s="96">
        <f t="shared" ref="I156:I183" si="40">SUM(E156:G156)</f>
        <v>5.3369999999999997</v>
      </c>
      <c r="J156" s="50">
        <v>5</v>
      </c>
      <c r="K156" s="48"/>
      <c r="L156" s="48"/>
      <c r="M156" s="48"/>
      <c r="N156" s="48"/>
      <c r="O156" s="62"/>
      <c r="P156" s="62"/>
      <c r="Q156" s="62"/>
    </row>
    <row r="157" spans="1:17" x14ac:dyDescent="0.25">
      <c r="A157" s="77" t="s">
        <v>204</v>
      </c>
      <c r="B157" s="77">
        <v>29</v>
      </c>
      <c r="C157" s="77"/>
      <c r="D157" s="50">
        <v>6</v>
      </c>
      <c r="E157" s="77"/>
      <c r="F157" s="77"/>
      <c r="G157" s="62"/>
      <c r="H157" s="96">
        <f t="shared" si="39"/>
        <v>0</v>
      </c>
      <c r="I157" s="96">
        <f t="shared" si="40"/>
        <v>0</v>
      </c>
      <c r="J157" s="50">
        <v>6</v>
      </c>
      <c r="K157" s="48"/>
      <c r="L157" s="48"/>
      <c r="M157" s="48"/>
      <c r="N157" s="48"/>
      <c r="O157" s="62"/>
      <c r="P157" s="62"/>
      <c r="Q157" s="62"/>
    </row>
    <row r="158" spans="1:17" x14ac:dyDescent="0.25">
      <c r="A158" s="77" t="s">
        <v>204</v>
      </c>
      <c r="B158" s="77">
        <v>29</v>
      </c>
      <c r="C158" s="77"/>
      <c r="D158" s="50">
        <v>8</v>
      </c>
      <c r="E158" s="62">
        <v>14.08</v>
      </c>
      <c r="F158" s="62">
        <v>16.901</v>
      </c>
      <c r="G158" s="62">
        <v>3.9350000000000001</v>
      </c>
      <c r="H158" s="96">
        <f t="shared" si="39"/>
        <v>20.835999999999999</v>
      </c>
      <c r="I158" s="96">
        <f t="shared" si="40"/>
        <v>34.916000000000004</v>
      </c>
      <c r="J158" s="50">
        <v>8</v>
      </c>
      <c r="K158" s="48">
        <v>42.853140000000003</v>
      </c>
      <c r="L158" s="48">
        <v>33.046860000000002</v>
      </c>
      <c r="M158" s="48">
        <v>0</v>
      </c>
      <c r="N158" s="48">
        <v>75.900000000000006</v>
      </c>
      <c r="O158" s="62">
        <f t="shared" si="22"/>
        <v>28.773140000000005</v>
      </c>
      <c r="P158" s="62">
        <f t="shared" si="23"/>
        <v>12.210860000000004</v>
      </c>
      <c r="Q158" s="62">
        <f t="shared" si="24"/>
        <v>40.984000000000002</v>
      </c>
    </row>
    <row r="159" spans="1:17" x14ac:dyDescent="0.25">
      <c r="A159" s="77" t="s">
        <v>204</v>
      </c>
      <c r="B159" s="77">
        <v>29</v>
      </c>
      <c r="C159" s="77"/>
      <c r="D159" s="50">
        <v>9</v>
      </c>
      <c r="E159" s="62">
        <v>44.253999999999998</v>
      </c>
      <c r="F159" s="62">
        <v>49.512</v>
      </c>
      <c r="G159" s="62">
        <v>9.4250000000000007</v>
      </c>
      <c r="H159" s="96">
        <f t="shared" si="39"/>
        <v>58.936999999999998</v>
      </c>
      <c r="I159" s="96">
        <f t="shared" si="40"/>
        <v>103.19099999999999</v>
      </c>
      <c r="J159" s="50">
        <v>9</v>
      </c>
      <c r="K159" s="48">
        <v>38.449259999999995</v>
      </c>
      <c r="L159" s="48">
        <v>29.650739999999999</v>
      </c>
      <c r="M159" s="48">
        <v>0</v>
      </c>
      <c r="N159" s="48">
        <v>68.099999999999994</v>
      </c>
      <c r="O159" s="62">
        <f t="shared" si="22"/>
        <v>-5.8047400000000025</v>
      </c>
      <c r="P159" s="62">
        <f t="shared" si="23"/>
        <v>-29.286259999999999</v>
      </c>
      <c r="Q159" s="62">
        <f t="shared" si="24"/>
        <v>-35.090999999999994</v>
      </c>
    </row>
    <row r="160" spans="1:17" x14ac:dyDescent="0.25">
      <c r="A160" s="77" t="s">
        <v>204</v>
      </c>
      <c r="B160" s="77">
        <v>30</v>
      </c>
      <c r="C160" s="77"/>
      <c r="D160" s="50">
        <v>9</v>
      </c>
      <c r="E160" s="62">
        <v>164.56</v>
      </c>
      <c r="F160" s="62">
        <v>155.45699999999999</v>
      </c>
      <c r="G160" s="62">
        <v>15.798</v>
      </c>
      <c r="H160" s="96">
        <f t="shared" si="39"/>
        <v>171.255</v>
      </c>
      <c r="I160" s="96">
        <f t="shared" si="40"/>
        <v>335.815</v>
      </c>
      <c r="J160" s="50">
        <v>9</v>
      </c>
      <c r="K160" s="48">
        <v>193.88460000000006</v>
      </c>
      <c r="L160" s="48">
        <v>141.11540000000002</v>
      </c>
      <c r="M160" s="48">
        <v>0</v>
      </c>
      <c r="N160" s="48">
        <v>335</v>
      </c>
      <c r="O160" s="62">
        <f t="shared" si="22"/>
        <v>29.324600000000061</v>
      </c>
      <c r="P160" s="62">
        <f t="shared" si="23"/>
        <v>-30.139599999999973</v>
      </c>
      <c r="Q160" s="62">
        <f t="shared" si="24"/>
        <v>-0.81499999999999773</v>
      </c>
    </row>
    <row r="161" spans="1:17" x14ac:dyDescent="0.25">
      <c r="A161" s="77" t="s">
        <v>204</v>
      </c>
      <c r="B161" s="77">
        <v>31</v>
      </c>
      <c r="C161" s="77"/>
      <c r="D161" s="50">
        <v>8</v>
      </c>
      <c r="E161" s="62">
        <v>154.71899999999999</v>
      </c>
      <c r="F161" s="62">
        <v>163.24600000000001</v>
      </c>
      <c r="G161" s="62">
        <v>16.07</v>
      </c>
      <c r="H161" s="96">
        <f t="shared" si="39"/>
        <v>179.316</v>
      </c>
      <c r="I161" s="96">
        <f t="shared" si="40"/>
        <v>334.03500000000003</v>
      </c>
      <c r="J161" s="50">
        <v>8</v>
      </c>
      <c r="K161" s="48">
        <v>190.18440000000001</v>
      </c>
      <c r="L161" s="48">
        <v>143.81559999999999</v>
      </c>
      <c r="M161" s="48">
        <v>0</v>
      </c>
      <c r="N161" s="48">
        <v>334</v>
      </c>
      <c r="O161" s="62">
        <f t="shared" si="22"/>
        <v>35.465400000000017</v>
      </c>
      <c r="P161" s="62">
        <f t="shared" si="23"/>
        <v>-35.500400000000013</v>
      </c>
      <c r="Q161" s="62">
        <f t="shared" si="24"/>
        <v>-3.5000000000025011E-2</v>
      </c>
    </row>
    <row r="162" spans="1:17" x14ac:dyDescent="0.25">
      <c r="A162" s="77" t="s">
        <v>204</v>
      </c>
      <c r="B162" s="77">
        <v>32</v>
      </c>
      <c r="C162" s="77"/>
      <c r="D162" s="50">
        <v>8</v>
      </c>
      <c r="E162" s="62">
        <v>79.447999999999993</v>
      </c>
      <c r="F162" s="62">
        <v>71.081999999999994</v>
      </c>
      <c r="G162" s="62">
        <v>10.484</v>
      </c>
      <c r="H162" s="96">
        <f t="shared" si="39"/>
        <v>81.565999999999988</v>
      </c>
      <c r="I162" s="96">
        <f t="shared" si="40"/>
        <v>161.01399999999998</v>
      </c>
      <c r="J162" s="50">
        <v>8</v>
      </c>
      <c r="K162" s="48">
        <v>94.005199999999988</v>
      </c>
      <c r="L162" s="48">
        <v>65.994799999999984</v>
      </c>
      <c r="M162" s="48">
        <v>0</v>
      </c>
      <c r="N162" s="48">
        <v>160</v>
      </c>
      <c r="O162" s="62">
        <f t="shared" si="22"/>
        <v>14.557199999999995</v>
      </c>
      <c r="P162" s="62">
        <f t="shared" si="23"/>
        <v>-15.571200000000005</v>
      </c>
      <c r="Q162" s="62">
        <f t="shared" si="24"/>
        <v>-1.0139999999999816</v>
      </c>
    </row>
    <row r="163" spans="1:17" x14ac:dyDescent="0.25">
      <c r="A163" s="77" t="s">
        <v>204</v>
      </c>
      <c r="B163" s="77">
        <v>33</v>
      </c>
      <c r="C163" s="77"/>
      <c r="D163" s="50">
        <v>8</v>
      </c>
      <c r="E163" s="62">
        <v>212.64400000000001</v>
      </c>
      <c r="F163" s="62">
        <v>217.661</v>
      </c>
      <c r="G163" s="62">
        <v>22.710999999999999</v>
      </c>
      <c r="H163" s="96">
        <f t="shared" si="39"/>
        <v>240.37200000000001</v>
      </c>
      <c r="I163" s="96">
        <f t="shared" si="40"/>
        <v>453.01600000000002</v>
      </c>
      <c r="J163" s="50">
        <v>8</v>
      </c>
      <c r="K163" s="48">
        <v>242.1832</v>
      </c>
      <c r="L163" s="48">
        <v>209.8168</v>
      </c>
      <c r="M163" s="48">
        <v>0</v>
      </c>
      <c r="N163" s="48">
        <v>452</v>
      </c>
      <c r="O163" s="62">
        <f t="shared" si="22"/>
        <v>29.539199999999994</v>
      </c>
      <c r="P163" s="62">
        <f t="shared" si="23"/>
        <v>-30.555200000000013</v>
      </c>
      <c r="Q163" s="62">
        <f t="shared" si="24"/>
        <v>-1.0160000000000196</v>
      </c>
    </row>
    <row r="164" spans="1:17" x14ac:dyDescent="0.25">
      <c r="A164" s="77" t="s">
        <v>204</v>
      </c>
      <c r="B164" s="77">
        <v>34</v>
      </c>
      <c r="C164" s="77"/>
      <c r="D164" s="50">
        <v>8</v>
      </c>
      <c r="E164" s="62">
        <v>231.792</v>
      </c>
      <c r="F164" s="62">
        <v>238.255</v>
      </c>
      <c r="G164" s="62">
        <v>21.888000000000002</v>
      </c>
      <c r="H164" s="96">
        <f t="shared" si="39"/>
        <v>260.14299999999997</v>
      </c>
      <c r="I164" s="96">
        <f t="shared" si="40"/>
        <v>491.935</v>
      </c>
      <c r="J164" s="50">
        <v>8</v>
      </c>
      <c r="K164" s="48">
        <v>289.34500000000003</v>
      </c>
      <c r="L164" s="48">
        <v>202.65499999999997</v>
      </c>
      <c r="M164" s="48">
        <v>0</v>
      </c>
      <c r="N164" s="48">
        <v>492</v>
      </c>
      <c r="O164" s="62">
        <f t="shared" si="22"/>
        <v>57.553000000000026</v>
      </c>
      <c r="P164" s="62">
        <f t="shared" si="23"/>
        <v>-57.488</v>
      </c>
      <c r="Q164" s="62">
        <f t="shared" si="24"/>
        <v>6.4999999999997726E-2</v>
      </c>
    </row>
    <row r="165" spans="1:17" x14ac:dyDescent="0.25">
      <c r="A165" s="77" t="s">
        <v>204</v>
      </c>
      <c r="B165" s="77">
        <v>35</v>
      </c>
      <c r="C165" s="77"/>
      <c r="D165" s="50">
        <v>8</v>
      </c>
      <c r="E165" s="62">
        <v>118.127</v>
      </c>
      <c r="F165" s="62">
        <v>135.542</v>
      </c>
      <c r="G165" s="62">
        <v>26.77</v>
      </c>
      <c r="H165" s="96">
        <f t="shared" si="39"/>
        <v>162.31200000000001</v>
      </c>
      <c r="I165" s="96">
        <f t="shared" si="40"/>
        <v>280.43899999999996</v>
      </c>
      <c r="J165" s="50">
        <v>8</v>
      </c>
      <c r="K165" s="48">
        <v>157.36000000000001</v>
      </c>
      <c r="L165" s="48">
        <v>123.64</v>
      </c>
      <c r="M165" s="48">
        <v>0</v>
      </c>
      <c r="N165" s="48">
        <v>281</v>
      </c>
      <c r="O165" s="62">
        <f t="shared" si="22"/>
        <v>39.233000000000018</v>
      </c>
      <c r="P165" s="62">
        <f t="shared" si="23"/>
        <v>-38.672000000000011</v>
      </c>
      <c r="Q165" s="62">
        <f t="shared" si="24"/>
        <v>0.56100000000003547</v>
      </c>
    </row>
    <row r="166" spans="1:17" x14ac:dyDescent="0.25">
      <c r="A166" s="77" t="s">
        <v>204</v>
      </c>
      <c r="B166" s="77">
        <v>36</v>
      </c>
      <c r="C166" s="77"/>
      <c r="D166" s="50">
        <v>8</v>
      </c>
      <c r="E166" s="62">
        <v>71.522000000000006</v>
      </c>
      <c r="F166" s="62">
        <v>90.804000000000002</v>
      </c>
      <c r="G166" s="62">
        <v>11.586</v>
      </c>
      <c r="H166" s="96">
        <f t="shared" si="39"/>
        <v>102.39</v>
      </c>
      <c r="I166" s="96">
        <f t="shared" si="40"/>
        <v>173.91200000000003</v>
      </c>
      <c r="J166" s="50">
        <v>8</v>
      </c>
      <c r="K166" s="48">
        <v>58.544414810810814</v>
      </c>
      <c r="L166" s="48">
        <v>60.235585189189187</v>
      </c>
      <c r="M166" s="48">
        <v>0</v>
      </c>
      <c r="N166" s="48">
        <v>118.78</v>
      </c>
      <c r="O166" s="62">
        <f t="shared" si="22"/>
        <v>-12.977585189189192</v>
      </c>
      <c r="P166" s="62">
        <f t="shared" si="23"/>
        <v>-42.154414810810813</v>
      </c>
      <c r="Q166" s="62">
        <f t="shared" si="24"/>
        <v>-55.132000000000033</v>
      </c>
    </row>
    <row r="167" spans="1:17" x14ac:dyDescent="0.25">
      <c r="A167" s="77" t="s">
        <v>204</v>
      </c>
      <c r="B167" s="77">
        <v>36</v>
      </c>
      <c r="C167" s="77"/>
      <c r="D167" s="77">
        <v>9</v>
      </c>
      <c r="E167" s="62">
        <v>36.526000000000003</v>
      </c>
      <c r="F167" s="62">
        <v>42.707000000000001</v>
      </c>
      <c r="G167" s="62">
        <v>5.4989999999999997</v>
      </c>
      <c r="H167" s="96">
        <f t="shared" si="39"/>
        <v>48.206000000000003</v>
      </c>
      <c r="I167" s="96">
        <f t="shared" si="40"/>
        <v>84.731999999999999</v>
      </c>
      <c r="J167" s="77">
        <v>9</v>
      </c>
      <c r="K167" s="48">
        <v>69.111785189189192</v>
      </c>
      <c r="L167" s="48">
        <v>71.108214810810807</v>
      </c>
      <c r="M167" s="48">
        <v>0</v>
      </c>
      <c r="N167" s="48">
        <v>140.22</v>
      </c>
      <c r="O167" s="62">
        <f t="shared" si="22"/>
        <v>32.585785189189188</v>
      </c>
      <c r="P167" s="62">
        <f t="shared" si="23"/>
        <v>22.902214810810804</v>
      </c>
      <c r="Q167" s="62">
        <f t="shared" si="24"/>
        <v>55.488</v>
      </c>
    </row>
    <row r="168" spans="1:17" x14ac:dyDescent="0.25">
      <c r="A168" s="77" t="s">
        <v>204</v>
      </c>
      <c r="B168" s="77">
        <v>37</v>
      </c>
      <c r="C168" s="77"/>
      <c r="D168" s="50">
        <v>8</v>
      </c>
      <c r="E168" s="62">
        <v>48.250999999999998</v>
      </c>
      <c r="F168" s="62">
        <v>58.235999999999997</v>
      </c>
      <c r="G168" s="62">
        <v>5.3769999999999998</v>
      </c>
      <c r="H168" s="96">
        <f t="shared" si="39"/>
        <v>63.613</v>
      </c>
      <c r="I168" s="96">
        <f t="shared" si="40"/>
        <v>111.86399999999999</v>
      </c>
      <c r="J168" s="50">
        <v>8</v>
      </c>
      <c r="K168" s="48">
        <v>62.719999999999992</v>
      </c>
      <c r="L168" s="48">
        <v>49.28</v>
      </c>
      <c r="M168" s="48">
        <v>0</v>
      </c>
      <c r="N168" s="48">
        <v>112</v>
      </c>
      <c r="O168" s="62">
        <f t="shared" si="22"/>
        <v>14.468999999999994</v>
      </c>
      <c r="P168" s="62">
        <f t="shared" si="23"/>
        <v>-14.332999999999998</v>
      </c>
      <c r="Q168" s="62">
        <f t="shared" si="24"/>
        <v>0.13600000000000989</v>
      </c>
    </row>
    <row r="169" spans="1:17" x14ac:dyDescent="0.25">
      <c r="A169" s="77" t="s">
        <v>204</v>
      </c>
      <c r="B169" s="77">
        <v>38</v>
      </c>
      <c r="C169" s="77"/>
      <c r="D169" s="50">
        <v>8</v>
      </c>
      <c r="E169" s="62">
        <v>320.28300000000002</v>
      </c>
      <c r="F169" s="62">
        <v>345.86799999999999</v>
      </c>
      <c r="G169" s="62">
        <v>33.277999999999999</v>
      </c>
      <c r="H169" s="96">
        <f t="shared" si="39"/>
        <v>379.14600000000002</v>
      </c>
      <c r="I169" s="96">
        <f t="shared" si="40"/>
        <v>699.42900000000009</v>
      </c>
      <c r="J169" s="50">
        <v>8</v>
      </c>
      <c r="K169" s="48">
        <v>405.13760000000002</v>
      </c>
      <c r="L169" s="48">
        <v>294.86239999999998</v>
      </c>
      <c r="M169" s="48">
        <v>0</v>
      </c>
      <c r="N169" s="48">
        <v>700</v>
      </c>
      <c r="O169" s="62">
        <f t="shared" si="22"/>
        <v>84.854600000000005</v>
      </c>
      <c r="P169" s="62">
        <f t="shared" si="23"/>
        <v>-84.283600000000035</v>
      </c>
      <c r="Q169" s="62">
        <f t="shared" si="24"/>
        <v>0.57099999999991269</v>
      </c>
    </row>
    <row r="170" spans="1:17" x14ac:dyDescent="0.25">
      <c r="A170" s="77" t="s">
        <v>204</v>
      </c>
      <c r="B170" s="77">
        <v>39</v>
      </c>
      <c r="C170" s="77"/>
      <c r="D170" s="50">
        <v>8</v>
      </c>
      <c r="E170" s="62">
        <v>120.994</v>
      </c>
      <c r="F170" s="62">
        <v>130.91</v>
      </c>
      <c r="G170" s="62">
        <v>12.077999999999999</v>
      </c>
      <c r="H170" s="96">
        <f t="shared" si="39"/>
        <v>142.988</v>
      </c>
      <c r="I170" s="96">
        <f t="shared" si="40"/>
        <v>263.98199999999997</v>
      </c>
      <c r="J170" s="50">
        <v>8</v>
      </c>
      <c r="K170" s="48">
        <v>148.4</v>
      </c>
      <c r="L170" s="48">
        <v>116.6</v>
      </c>
      <c r="M170" s="48">
        <v>0</v>
      </c>
      <c r="N170" s="48">
        <v>265</v>
      </c>
      <c r="O170" s="62">
        <f t="shared" si="22"/>
        <v>27.406000000000006</v>
      </c>
      <c r="P170" s="62">
        <f t="shared" si="23"/>
        <v>-26.388000000000005</v>
      </c>
      <c r="Q170" s="62">
        <f t="shared" si="24"/>
        <v>1.0180000000000291</v>
      </c>
    </row>
    <row r="171" spans="1:17" x14ac:dyDescent="0.25">
      <c r="A171" s="77" t="s">
        <v>204</v>
      </c>
      <c r="B171" s="77">
        <v>40</v>
      </c>
      <c r="C171" s="77"/>
      <c r="D171" s="50">
        <v>8</v>
      </c>
      <c r="E171" s="62">
        <v>63.189</v>
      </c>
      <c r="F171" s="62">
        <v>62.198999999999998</v>
      </c>
      <c r="G171" s="62">
        <v>6.0469999999999997</v>
      </c>
      <c r="H171" s="96">
        <f t="shared" si="39"/>
        <v>68.245999999999995</v>
      </c>
      <c r="I171" s="96">
        <f t="shared" si="40"/>
        <v>131.435</v>
      </c>
      <c r="J171" s="50">
        <v>8</v>
      </c>
      <c r="K171" s="48">
        <v>73.36</v>
      </c>
      <c r="L171" s="48">
        <v>57.64</v>
      </c>
      <c r="M171" s="48">
        <v>0</v>
      </c>
      <c r="N171" s="48">
        <v>131</v>
      </c>
      <c r="O171" s="62">
        <f t="shared" si="22"/>
        <v>10.170999999999999</v>
      </c>
      <c r="P171" s="62">
        <f t="shared" si="23"/>
        <v>-10.605999999999995</v>
      </c>
      <c r="Q171" s="62">
        <f t="shared" si="24"/>
        <v>-0.43500000000000227</v>
      </c>
    </row>
    <row r="172" spans="1:17" x14ac:dyDescent="0.25">
      <c r="A172" s="77" t="s">
        <v>204</v>
      </c>
      <c r="B172" s="77">
        <v>41</v>
      </c>
      <c r="C172" s="77"/>
      <c r="D172" s="50">
        <v>8</v>
      </c>
      <c r="E172" s="62">
        <v>9.7959999999999994</v>
      </c>
      <c r="F172" s="62">
        <v>11.465999999999999</v>
      </c>
      <c r="G172" s="62">
        <v>1.4219999999999999</v>
      </c>
      <c r="H172" s="96">
        <f t="shared" si="39"/>
        <v>12.888</v>
      </c>
      <c r="I172" s="96">
        <f t="shared" si="40"/>
        <v>22.684000000000001</v>
      </c>
      <c r="J172" s="50">
        <v>8</v>
      </c>
      <c r="K172" s="48">
        <v>0.44461120383693048</v>
      </c>
      <c r="L172" s="48">
        <v>0.56538879616306947</v>
      </c>
      <c r="M172" s="48">
        <v>0</v>
      </c>
      <c r="N172" s="48">
        <v>1.01</v>
      </c>
      <c r="O172" s="62">
        <f t="shared" si="22"/>
        <v>-9.3513887961630697</v>
      </c>
      <c r="P172" s="62">
        <f t="shared" si="23"/>
        <v>-12.32261120383693</v>
      </c>
      <c r="Q172" s="62">
        <f t="shared" si="24"/>
        <v>-21.673999999999999</v>
      </c>
    </row>
    <row r="173" spans="1:17" x14ac:dyDescent="0.25">
      <c r="A173" s="77" t="s">
        <v>204</v>
      </c>
      <c r="B173" s="77">
        <v>41</v>
      </c>
      <c r="C173" s="77"/>
      <c r="D173" s="50">
        <v>9</v>
      </c>
      <c r="E173" s="62">
        <v>165.101</v>
      </c>
      <c r="F173" s="62">
        <v>194.49100000000001</v>
      </c>
      <c r="G173" s="62">
        <v>34.49</v>
      </c>
      <c r="H173" s="96">
        <f t="shared" si="39"/>
        <v>228.98100000000002</v>
      </c>
      <c r="I173" s="96">
        <f t="shared" si="40"/>
        <v>394.08199999999999</v>
      </c>
      <c r="J173" s="50">
        <v>9</v>
      </c>
      <c r="K173" s="48">
        <v>183.12258879616309</v>
      </c>
      <c r="L173" s="48">
        <v>232.86741120383689</v>
      </c>
      <c r="M173" s="48">
        <v>0</v>
      </c>
      <c r="N173" s="48">
        <v>415.99</v>
      </c>
      <c r="O173" s="62">
        <f t="shared" si="22"/>
        <v>18.021588796163087</v>
      </c>
      <c r="P173" s="62">
        <f t="shared" si="23"/>
        <v>3.8864112038368717</v>
      </c>
      <c r="Q173" s="62">
        <f t="shared" si="24"/>
        <v>21.908000000000015</v>
      </c>
    </row>
    <row r="174" spans="1:17" x14ac:dyDescent="0.25">
      <c r="A174" s="77" t="s">
        <v>204</v>
      </c>
      <c r="B174" s="77">
        <v>42</v>
      </c>
      <c r="C174" s="77"/>
      <c r="D174" s="50">
        <v>8</v>
      </c>
      <c r="E174" s="62">
        <v>40.750999999999998</v>
      </c>
      <c r="F174" s="62">
        <v>48.244</v>
      </c>
      <c r="G174" s="62">
        <v>14.64</v>
      </c>
      <c r="H174" s="96">
        <f t="shared" si="39"/>
        <v>62.884</v>
      </c>
      <c r="I174" s="96">
        <f t="shared" si="40"/>
        <v>103.63500000000001</v>
      </c>
      <c r="J174" s="50">
        <v>8</v>
      </c>
      <c r="K174" s="48">
        <v>40.922000000000004</v>
      </c>
      <c r="L174" s="48">
        <v>63.07800000000001</v>
      </c>
      <c r="M174" s="48">
        <v>0</v>
      </c>
      <c r="N174" s="48">
        <v>104</v>
      </c>
      <c r="O174" s="62">
        <f t="shared" si="22"/>
        <v>0.17100000000000648</v>
      </c>
      <c r="P174" s="62">
        <f t="shared" si="23"/>
        <v>0.19400000000000972</v>
      </c>
      <c r="Q174" s="62">
        <f t="shared" si="24"/>
        <v>0.36499999999999488</v>
      </c>
    </row>
    <row r="175" spans="1:17" x14ac:dyDescent="0.25">
      <c r="A175" s="77" t="s">
        <v>204</v>
      </c>
      <c r="B175" s="77">
        <v>43</v>
      </c>
      <c r="C175" s="77"/>
      <c r="D175" s="50">
        <v>8</v>
      </c>
      <c r="E175" s="62">
        <v>86.728999999999999</v>
      </c>
      <c r="F175" s="62">
        <v>98.418000000000006</v>
      </c>
      <c r="G175" s="62">
        <v>37.914000000000001</v>
      </c>
      <c r="H175" s="96">
        <f t="shared" si="39"/>
        <v>136.33199999999999</v>
      </c>
      <c r="I175" s="96">
        <f t="shared" si="40"/>
        <v>223.06099999999998</v>
      </c>
      <c r="J175" s="50">
        <v>8</v>
      </c>
      <c r="K175" s="48">
        <v>85.454387027027039</v>
      </c>
      <c r="L175" s="48">
        <v>97.605612972972978</v>
      </c>
      <c r="M175" s="48">
        <v>0</v>
      </c>
      <c r="N175" s="48">
        <v>183.06</v>
      </c>
      <c r="O175" s="62">
        <f t="shared" si="22"/>
        <v>-1.2746129729729603</v>
      </c>
      <c r="P175" s="62">
        <f t="shared" si="23"/>
        <v>-38.726387027027016</v>
      </c>
      <c r="Q175" s="62">
        <f t="shared" si="24"/>
        <v>-40.000999999999976</v>
      </c>
    </row>
    <row r="176" spans="1:17" x14ac:dyDescent="0.25">
      <c r="A176" s="77" t="s">
        <v>204</v>
      </c>
      <c r="B176" s="77">
        <v>43</v>
      </c>
      <c r="C176" s="77"/>
      <c r="D176" s="50">
        <v>9</v>
      </c>
      <c r="E176" s="62">
        <v>8.2000000000000003E-2</v>
      </c>
      <c r="F176" s="62">
        <v>0.13700000000000001</v>
      </c>
      <c r="G176" s="62">
        <v>3.0000000000000001E-3</v>
      </c>
      <c r="H176" s="96">
        <f t="shared" si="39"/>
        <v>0.14000000000000001</v>
      </c>
      <c r="I176" s="96">
        <f t="shared" si="40"/>
        <v>0.22200000000000003</v>
      </c>
      <c r="J176" s="50">
        <v>9</v>
      </c>
      <c r="K176" s="48">
        <v>18.177612972972973</v>
      </c>
      <c r="L176" s="48">
        <v>20.762387027027028</v>
      </c>
      <c r="M176" s="48">
        <v>0</v>
      </c>
      <c r="N176" s="48">
        <v>38.94</v>
      </c>
      <c r="O176" s="62">
        <f t="shared" si="22"/>
        <v>18.095612972972972</v>
      </c>
      <c r="P176" s="62">
        <f t="shared" si="23"/>
        <v>20.622387027027028</v>
      </c>
      <c r="Q176" s="62">
        <f t="shared" si="24"/>
        <v>38.717999999999996</v>
      </c>
    </row>
    <row r="177" spans="1:17" x14ac:dyDescent="0.25">
      <c r="A177" s="77" t="s">
        <v>204</v>
      </c>
      <c r="B177" s="77">
        <v>44</v>
      </c>
      <c r="C177" s="77"/>
      <c r="D177" s="50">
        <v>8</v>
      </c>
      <c r="E177" s="62">
        <v>66.117000000000004</v>
      </c>
      <c r="F177" s="62">
        <v>82.046000000000006</v>
      </c>
      <c r="G177" s="62">
        <v>15.962999999999999</v>
      </c>
      <c r="H177" s="96">
        <f t="shared" si="39"/>
        <v>98.009</v>
      </c>
      <c r="I177" s="96">
        <f t="shared" si="40"/>
        <v>164.126</v>
      </c>
      <c r="J177" s="50">
        <v>8</v>
      </c>
      <c r="K177" s="48">
        <v>43.199570859903382</v>
      </c>
      <c r="L177" s="48">
        <v>62.956950879227058</v>
      </c>
      <c r="M177" s="48">
        <v>0</v>
      </c>
      <c r="N177" s="48">
        <v>122.08</v>
      </c>
      <c r="O177" s="62">
        <f t="shared" si="22"/>
        <v>-22.917429140096623</v>
      </c>
      <c r="P177" s="62">
        <f t="shared" si="23"/>
        <v>-35.052049120772942</v>
      </c>
      <c r="Q177" s="62">
        <f t="shared" si="24"/>
        <v>-42.046000000000006</v>
      </c>
    </row>
    <row r="178" spans="1:17" x14ac:dyDescent="0.25">
      <c r="A178" s="77" t="s">
        <v>204</v>
      </c>
      <c r="B178" s="77">
        <v>44</v>
      </c>
      <c r="C178" s="77"/>
      <c r="D178" s="50">
        <v>9</v>
      </c>
      <c r="E178" s="62">
        <v>17.427</v>
      </c>
      <c r="F178" s="62">
        <v>22.434999999999999</v>
      </c>
      <c r="G178" s="62">
        <v>3.06</v>
      </c>
      <c r="H178" s="96">
        <f t="shared" si="39"/>
        <v>25.494999999999997</v>
      </c>
      <c r="I178" s="96">
        <f t="shared" si="40"/>
        <v>42.921999999999997</v>
      </c>
      <c r="J178" s="50">
        <v>9</v>
      </c>
      <c r="K178" s="48">
        <v>30.050029140096619</v>
      </c>
      <c r="L178" s="48">
        <v>43.793449120772955</v>
      </c>
      <c r="M178" s="48">
        <v>0</v>
      </c>
      <c r="N178" s="48">
        <v>84.92</v>
      </c>
      <c r="O178" s="62">
        <f t="shared" si="22"/>
        <v>12.623029140096619</v>
      </c>
      <c r="P178" s="62">
        <f t="shared" si="23"/>
        <v>18.298449120772958</v>
      </c>
      <c r="Q178" s="62">
        <f t="shared" si="24"/>
        <v>41.998000000000005</v>
      </c>
    </row>
    <row r="179" spans="1:17" x14ac:dyDescent="0.25">
      <c r="A179" s="77" t="s">
        <v>204</v>
      </c>
      <c r="B179" s="77">
        <v>45</v>
      </c>
      <c r="C179" s="77"/>
      <c r="D179" s="50">
        <v>8</v>
      </c>
      <c r="E179" s="62">
        <v>0.80100000000000005</v>
      </c>
      <c r="F179" s="62">
        <v>0.94099999999999995</v>
      </c>
      <c r="G179" s="62">
        <v>0.26</v>
      </c>
      <c r="H179" s="96">
        <f t="shared" si="39"/>
        <v>1.2010000000000001</v>
      </c>
      <c r="I179" s="96">
        <f t="shared" si="40"/>
        <v>2.0019999999999998</v>
      </c>
      <c r="J179" s="50">
        <v>8</v>
      </c>
      <c r="K179" s="48"/>
      <c r="L179" s="48"/>
      <c r="M179" s="48"/>
      <c r="N179" s="48"/>
      <c r="O179" s="62"/>
      <c r="P179" s="62"/>
      <c r="Q179" s="62"/>
    </row>
    <row r="180" spans="1:17" x14ac:dyDescent="0.25">
      <c r="A180" s="77" t="s">
        <v>204</v>
      </c>
      <c r="B180" s="77">
        <v>45</v>
      </c>
      <c r="C180" s="77"/>
      <c r="D180" s="50">
        <v>9</v>
      </c>
      <c r="E180" s="62">
        <v>40.384999999999998</v>
      </c>
      <c r="F180" s="62">
        <v>46.841000000000001</v>
      </c>
      <c r="G180" s="62">
        <v>5.7359999999999998</v>
      </c>
      <c r="H180" s="96">
        <f t="shared" si="39"/>
        <v>52.576999999999998</v>
      </c>
      <c r="I180" s="96">
        <f t="shared" si="40"/>
        <v>92.962000000000003</v>
      </c>
      <c r="J180" s="50">
        <v>9</v>
      </c>
      <c r="K180" s="48">
        <v>44.708799999999997</v>
      </c>
      <c r="L180" s="48">
        <v>50.291200000000003</v>
      </c>
      <c r="M180" s="48">
        <v>0</v>
      </c>
      <c r="N180" s="48">
        <v>95</v>
      </c>
      <c r="O180" s="62">
        <f t="shared" si="22"/>
        <v>4.3237999999999985</v>
      </c>
      <c r="P180" s="62">
        <f t="shared" si="23"/>
        <v>-2.2857999999999947</v>
      </c>
      <c r="Q180" s="62">
        <f t="shared" si="24"/>
        <v>2.0379999999999967</v>
      </c>
    </row>
    <row r="181" spans="1:17" x14ac:dyDescent="0.25">
      <c r="A181" s="77" t="s">
        <v>204</v>
      </c>
      <c r="B181" s="77">
        <v>46</v>
      </c>
      <c r="C181" s="77"/>
      <c r="D181" s="50">
        <v>8</v>
      </c>
      <c r="E181" s="62">
        <v>110.461</v>
      </c>
      <c r="F181" s="62">
        <v>97.631</v>
      </c>
      <c r="G181" s="62">
        <v>10.521000000000001</v>
      </c>
      <c r="H181" s="96">
        <f t="shared" si="39"/>
        <v>108.152</v>
      </c>
      <c r="I181" s="96">
        <f t="shared" si="40"/>
        <v>218.613</v>
      </c>
      <c r="J181" s="50">
        <v>8</v>
      </c>
      <c r="K181" s="48">
        <v>127.3824</v>
      </c>
      <c r="L181" s="48">
        <v>90.617599999999996</v>
      </c>
      <c r="M181" s="48">
        <v>0</v>
      </c>
      <c r="N181" s="48">
        <v>218</v>
      </c>
      <c r="O181" s="62">
        <f t="shared" si="22"/>
        <v>16.921400000000006</v>
      </c>
      <c r="P181" s="62">
        <f t="shared" si="23"/>
        <v>-17.534400000000005</v>
      </c>
      <c r="Q181" s="62">
        <f t="shared" si="24"/>
        <v>-0.61299999999999955</v>
      </c>
    </row>
    <row r="182" spans="1:17" x14ac:dyDescent="0.25">
      <c r="A182" s="77" t="s">
        <v>204</v>
      </c>
      <c r="B182" s="77">
        <v>47</v>
      </c>
      <c r="C182" s="77"/>
      <c r="D182" s="50">
        <v>8</v>
      </c>
      <c r="E182" s="62">
        <v>9.9499999999999993</v>
      </c>
      <c r="F182" s="62">
        <v>12.41</v>
      </c>
      <c r="G182" s="62">
        <v>2.9929999999999999</v>
      </c>
      <c r="H182" s="96">
        <f t="shared" si="39"/>
        <v>15.403</v>
      </c>
      <c r="I182" s="96">
        <f t="shared" si="40"/>
        <v>25.352999999999998</v>
      </c>
      <c r="J182" s="50">
        <v>8</v>
      </c>
      <c r="K182" s="48">
        <v>12.581111111111111</v>
      </c>
      <c r="L182" s="48">
        <v>13.418888888888889</v>
      </c>
      <c r="M182" s="48">
        <v>0</v>
      </c>
      <c r="N182" s="48">
        <v>26</v>
      </c>
      <c r="O182" s="62">
        <f t="shared" si="22"/>
        <v>2.6311111111111121</v>
      </c>
      <c r="P182" s="62">
        <f t="shared" si="23"/>
        <v>-1.9841111111111118</v>
      </c>
      <c r="Q182" s="62">
        <f t="shared" si="24"/>
        <v>0.64700000000000202</v>
      </c>
    </row>
    <row r="183" spans="1:17" x14ac:dyDescent="0.25">
      <c r="A183" s="77" t="s">
        <v>204</v>
      </c>
      <c r="B183" s="77">
        <v>47</v>
      </c>
      <c r="C183" s="77"/>
      <c r="D183" s="50">
        <v>9</v>
      </c>
      <c r="E183" s="62">
        <v>4.8150000000000004</v>
      </c>
      <c r="F183" s="62">
        <v>5.2619999999999996</v>
      </c>
      <c r="G183" s="62">
        <v>0.59799999999999998</v>
      </c>
      <c r="H183" s="96">
        <f t="shared" si="39"/>
        <v>5.8599999999999994</v>
      </c>
      <c r="I183" s="96">
        <f t="shared" si="40"/>
        <v>10.675000000000001</v>
      </c>
      <c r="J183" s="50">
        <v>9</v>
      </c>
      <c r="K183" s="48"/>
      <c r="L183" s="48"/>
      <c r="M183" s="48"/>
      <c r="N183" s="48"/>
      <c r="O183" s="62"/>
      <c r="P183" s="62"/>
      <c r="Q183" s="62"/>
    </row>
    <row r="184" spans="1:17" x14ac:dyDescent="0.25">
      <c r="A184" s="80" t="s">
        <v>204</v>
      </c>
      <c r="B184" s="80">
        <v>48</v>
      </c>
      <c r="C184" s="80"/>
      <c r="D184" s="80">
        <v>8</v>
      </c>
      <c r="E184" s="77"/>
      <c r="F184" s="77"/>
      <c r="J184" s="80">
        <v>8</v>
      </c>
      <c r="K184" s="48">
        <v>33.532899999999998</v>
      </c>
      <c r="L184" s="48">
        <v>8.4671000000000003</v>
      </c>
      <c r="M184" s="48">
        <v>0</v>
      </c>
      <c r="N184" s="48">
        <v>42</v>
      </c>
      <c r="O184" s="62"/>
      <c r="P184" s="62"/>
      <c r="Q184" s="62"/>
    </row>
    <row r="185" spans="1:17" x14ac:dyDescent="0.25">
      <c r="A185" s="77" t="s">
        <v>204</v>
      </c>
      <c r="B185" s="77">
        <v>48</v>
      </c>
      <c r="C185" s="77"/>
      <c r="D185" s="50">
        <v>9</v>
      </c>
      <c r="E185" s="62">
        <v>20.096</v>
      </c>
      <c r="F185" s="62">
        <v>14.222</v>
      </c>
      <c r="G185" s="62">
        <v>7.492</v>
      </c>
      <c r="H185" s="96">
        <f t="shared" ref="H185" si="41">F185+G185</f>
        <v>21.713999999999999</v>
      </c>
      <c r="I185" s="96">
        <f t="shared" ref="I185" si="42">SUM(E185:G185)</f>
        <v>41.809999999999995</v>
      </c>
      <c r="J185" s="50">
        <v>9</v>
      </c>
      <c r="K185" s="48"/>
      <c r="L185" s="48"/>
      <c r="M185" s="48"/>
      <c r="N185" s="48"/>
      <c r="O185" s="62"/>
      <c r="P185" s="62"/>
      <c r="Q185" s="62"/>
    </row>
    <row r="186" spans="1:17" x14ac:dyDescent="0.25">
      <c r="A186" s="77" t="s">
        <v>204</v>
      </c>
      <c r="B186" s="77">
        <v>49</v>
      </c>
      <c r="C186" s="77"/>
      <c r="D186" s="77">
        <v>8</v>
      </c>
      <c r="E186" s="62">
        <v>25.155000000000001</v>
      </c>
      <c r="F186" s="62">
        <v>28.861000000000001</v>
      </c>
      <c r="G186" s="62">
        <v>3.806</v>
      </c>
      <c r="H186" s="96">
        <f t="shared" ref="H186:H215" si="43">F186+G186</f>
        <v>32.667000000000002</v>
      </c>
      <c r="I186" s="96">
        <f t="shared" ref="I186:I215" si="44">SUM(E186:G186)</f>
        <v>57.822000000000003</v>
      </c>
      <c r="J186" s="77">
        <v>8</v>
      </c>
      <c r="K186" s="48">
        <v>85.907073508997414</v>
      </c>
      <c r="L186" s="48">
        <v>60.622926491002559</v>
      </c>
      <c r="M186" s="48">
        <v>0</v>
      </c>
      <c r="N186" s="48">
        <v>146.53</v>
      </c>
      <c r="O186" s="62">
        <f t="shared" si="22"/>
        <v>60.752073508997412</v>
      </c>
      <c r="P186" s="62">
        <f t="shared" si="23"/>
        <v>27.955926491002558</v>
      </c>
      <c r="Q186" s="62">
        <f t="shared" si="24"/>
        <v>88.707999999999998</v>
      </c>
    </row>
    <row r="187" spans="1:17" x14ac:dyDescent="0.25">
      <c r="A187" s="77" t="s">
        <v>204</v>
      </c>
      <c r="B187" s="77">
        <v>49</v>
      </c>
      <c r="C187" s="77"/>
      <c r="D187" s="77">
        <v>9</v>
      </c>
      <c r="E187" s="62">
        <v>148.328</v>
      </c>
      <c r="F187" s="62">
        <v>152.13999999999999</v>
      </c>
      <c r="G187" s="62">
        <v>28.898</v>
      </c>
      <c r="H187" s="96">
        <f t="shared" si="43"/>
        <v>181.03799999999998</v>
      </c>
      <c r="I187" s="96">
        <f t="shared" si="44"/>
        <v>329.36599999999999</v>
      </c>
      <c r="J187" s="77">
        <v>9</v>
      </c>
      <c r="K187" s="48">
        <v>142.15442649100254</v>
      </c>
      <c r="L187" s="48">
        <v>100.31557350899742</v>
      </c>
      <c r="M187" s="48">
        <v>0</v>
      </c>
      <c r="N187" s="48">
        <v>242.47</v>
      </c>
      <c r="O187" s="62">
        <f t="shared" si="22"/>
        <v>-6.1735735089974639</v>
      </c>
      <c r="P187" s="62">
        <f t="shared" si="23"/>
        <v>-80.722426491002565</v>
      </c>
      <c r="Q187" s="62">
        <f t="shared" si="24"/>
        <v>-86.895999999999987</v>
      </c>
    </row>
    <row r="188" spans="1:17" x14ac:dyDescent="0.25">
      <c r="A188" s="77" t="s">
        <v>204</v>
      </c>
      <c r="B188" s="77">
        <v>49</v>
      </c>
      <c r="C188" s="77"/>
      <c r="D188" s="50">
        <v>12</v>
      </c>
      <c r="E188" s="62">
        <v>0.629</v>
      </c>
      <c r="F188" s="62">
        <v>0.50900000000000001</v>
      </c>
      <c r="G188" s="62">
        <v>0.19600000000000001</v>
      </c>
      <c r="H188" s="96">
        <f t="shared" si="43"/>
        <v>0.70500000000000007</v>
      </c>
      <c r="I188" s="96">
        <f t="shared" si="44"/>
        <v>1.3339999999999999</v>
      </c>
      <c r="J188" s="50">
        <v>12</v>
      </c>
      <c r="K188" s="48"/>
      <c r="L188" s="48"/>
      <c r="M188" s="48"/>
      <c r="N188" s="48"/>
      <c r="O188" s="62"/>
      <c r="P188" s="62"/>
      <c r="Q188" s="62"/>
    </row>
    <row r="189" spans="1:17" x14ac:dyDescent="0.25">
      <c r="A189" s="77" t="s">
        <v>204</v>
      </c>
      <c r="B189" s="77">
        <v>50</v>
      </c>
      <c r="C189" s="77"/>
      <c r="D189" s="50">
        <v>8</v>
      </c>
      <c r="E189" s="62">
        <v>68.745999999999995</v>
      </c>
      <c r="F189" s="62">
        <v>75.826999999999998</v>
      </c>
      <c r="G189" s="62">
        <v>26.669</v>
      </c>
      <c r="H189" s="96">
        <f t="shared" si="43"/>
        <v>102.496</v>
      </c>
      <c r="I189" s="96">
        <f t="shared" si="44"/>
        <v>171.24199999999999</v>
      </c>
      <c r="J189" s="50">
        <v>8</v>
      </c>
      <c r="K189" s="48">
        <v>76.375200000000007</v>
      </c>
      <c r="L189" s="48">
        <v>95.624799999999993</v>
      </c>
      <c r="M189" s="48">
        <v>0</v>
      </c>
      <c r="N189" s="48">
        <v>172</v>
      </c>
      <c r="O189" s="62">
        <f t="shared" si="22"/>
        <v>7.6292000000000115</v>
      </c>
      <c r="P189" s="62">
        <f t="shared" si="23"/>
        <v>-6.8712000000000018</v>
      </c>
      <c r="Q189" s="62">
        <f t="shared" si="24"/>
        <v>0.75800000000000978</v>
      </c>
    </row>
    <row r="190" spans="1:17" x14ac:dyDescent="0.25">
      <c r="A190" s="77" t="s">
        <v>204</v>
      </c>
      <c r="B190" s="77">
        <v>51</v>
      </c>
      <c r="C190" s="77"/>
      <c r="D190" s="50">
        <v>8</v>
      </c>
      <c r="E190" s="62">
        <v>98.573999999999998</v>
      </c>
      <c r="F190" s="62">
        <v>111.005</v>
      </c>
      <c r="G190" s="62">
        <v>8.8119999999999994</v>
      </c>
      <c r="H190" s="96">
        <f t="shared" si="43"/>
        <v>119.81699999999999</v>
      </c>
      <c r="I190" s="96">
        <f t="shared" si="44"/>
        <v>218.39100000000002</v>
      </c>
      <c r="J190" s="50">
        <v>8</v>
      </c>
      <c r="K190" s="48">
        <v>127.62739999999999</v>
      </c>
      <c r="L190" s="48">
        <v>89.372600000000006</v>
      </c>
      <c r="M190" s="48">
        <v>0</v>
      </c>
      <c r="N190" s="48">
        <v>217</v>
      </c>
      <c r="O190" s="62">
        <f t="shared" si="22"/>
        <v>29.053399999999996</v>
      </c>
      <c r="P190" s="62">
        <f t="shared" si="23"/>
        <v>-30.444399999999987</v>
      </c>
      <c r="Q190" s="62">
        <f t="shared" si="24"/>
        <v>-1.3910000000000196</v>
      </c>
    </row>
    <row r="191" spans="1:17" x14ac:dyDescent="0.25">
      <c r="A191" s="77" t="s">
        <v>204</v>
      </c>
      <c r="B191" s="77">
        <v>52</v>
      </c>
      <c r="C191" s="77"/>
      <c r="D191" s="50">
        <v>5</v>
      </c>
      <c r="E191" s="62">
        <v>382.60700000000003</v>
      </c>
      <c r="F191" s="62">
        <v>326.19400000000002</v>
      </c>
      <c r="G191" s="62">
        <v>42.668999999999997</v>
      </c>
      <c r="H191" s="96">
        <f t="shared" si="43"/>
        <v>368.863</v>
      </c>
      <c r="I191" s="96">
        <f t="shared" si="44"/>
        <v>751.47</v>
      </c>
      <c r="J191" s="50">
        <v>5</v>
      </c>
      <c r="K191" s="48">
        <v>406.904</v>
      </c>
      <c r="L191" s="48">
        <v>344.096</v>
      </c>
      <c r="M191" s="48">
        <v>0</v>
      </c>
      <c r="N191" s="48">
        <v>751</v>
      </c>
      <c r="O191" s="62">
        <f t="shared" si="22"/>
        <v>24.296999999999969</v>
      </c>
      <c r="P191" s="62">
        <f t="shared" si="23"/>
        <v>-24.766999999999996</v>
      </c>
      <c r="Q191" s="62">
        <f t="shared" si="24"/>
        <v>-0.47000000000002728</v>
      </c>
    </row>
    <row r="192" spans="1:17" x14ac:dyDescent="0.25">
      <c r="A192" s="77" t="s">
        <v>204</v>
      </c>
      <c r="B192" s="77">
        <v>53</v>
      </c>
      <c r="C192" s="77"/>
      <c r="D192" s="50">
        <v>8</v>
      </c>
      <c r="E192" s="62">
        <v>63.344000000000001</v>
      </c>
      <c r="F192" s="62">
        <v>74.045000000000002</v>
      </c>
      <c r="G192" s="62">
        <v>13.170999999999999</v>
      </c>
      <c r="H192" s="96">
        <f t="shared" si="43"/>
        <v>87.216000000000008</v>
      </c>
      <c r="I192" s="96">
        <f t="shared" si="44"/>
        <v>150.56</v>
      </c>
      <c r="J192" s="50">
        <v>8</v>
      </c>
      <c r="K192" s="48">
        <v>84.000000000000014</v>
      </c>
      <c r="L192" s="48">
        <v>66</v>
      </c>
      <c r="M192" s="48">
        <v>0</v>
      </c>
      <c r="N192" s="48">
        <v>150</v>
      </c>
      <c r="O192" s="62">
        <f t="shared" si="22"/>
        <v>20.656000000000013</v>
      </c>
      <c r="P192" s="62">
        <f t="shared" si="23"/>
        <v>-21.216000000000008</v>
      </c>
      <c r="Q192" s="62">
        <f t="shared" si="24"/>
        <v>-0.56000000000000227</v>
      </c>
    </row>
    <row r="193" spans="1:17" x14ac:dyDescent="0.25">
      <c r="A193" s="77" t="s">
        <v>204</v>
      </c>
      <c r="B193" s="77">
        <v>54</v>
      </c>
      <c r="C193" s="77"/>
      <c r="D193" s="50">
        <v>8</v>
      </c>
      <c r="E193" s="62">
        <v>67.634</v>
      </c>
      <c r="F193" s="62">
        <v>76.947000000000003</v>
      </c>
      <c r="G193" s="62">
        <v>8.8699999999999992</v>
      </c>
      <c r="H193" s="96">
        <f t="shared" si="43"/>
        <v>85.817000000000007</v>
      </c>
      <c r="I193" s="96">
        <f t="shared" si="44"/>
        <v>153.45100000000002</v>
      </c>
      <c r="J193" s="50">
        <v>8</v>
      </c>
      <c r="K193" s="48">
        <v>85.68</v>
      </c>
      <c r="L193" s="48">
        <v>67.319999999999993</v>
      </c>
      <c r="M193" s="48">
        <v>0</v>
      </c>
      <c r="N193" s="48">
        <v>153</v>
      </c>
      <c r="O193" s="62">
        <f t="shared" si="22"/>
        <v>18.046000000000006</v>
      </c>
      <c r="P193" s="62">
        <f t="shared" si="23"/>
        <v>-18.497000000000014</v>
      </c>
      <c r="Q193" s="62">
        <f t="shared" si="24"/>
        <v>-0.45100000000002183</v>
      </c>
    </row>
    <row r="194" spans="1:17" x14ac:dyDescent="0.25">
      <c r="A194" s="77" t="s">
        <v>204</v>
      </c>
      <c r="B194" s="77">
        <v>55</v>
      </c>
      <c r="C194" s="77"/>
      <c r="D194" s="50">
        <v>8</v>
      </c>
      <c r="E194" s="62">
        <v>186.54400000000001</v>
      </c>
      <c r="F194" s="62">
        <v>208.73599999999999</v>
      </c>
      <c r="G194" s="62">
        <v>32.606000000000002</v>
      </c>
      <c r="H194" s="96">
        <f t="shared" si="43"/>
        <v>241.34199999999998</v>
      </c>
      <c r="I194" s="96">
        <f t="shared" si="44"/>
        <v>427.88599999999997</v>
      </c>
      <c r="J194" s="50">
        <v>8</v>
      </c>
      <c r="K194" s="48">
        <v>248.92178528506784</v>
      </c>
      <c r="L194" s="48">
        <v>175.19821471493213</v>
      </c>
      <c r="M194" s="48">
        <v>0</v>
      </c>
      <c r="N194" s="48">
        <v>424.12</v>
      </c>
      <c r="O194" s="62">
        <f t="shared" si="22"/>
        <v>62.37778528506783</v>
      </c>
      <c r="P194" s="62">
        <f t="shared" si="23"/>
        <v>-66.14378528506785</v>
      </c>
      <c r="Q194" s="62">
        <f t="shared" si="24"/>
        <v>-3.7659999999999627</v>
      </c>
    </row>
    <row r="195" spans="1:17" x14ac:dyDescent="0.25">
      <c r="A195" s="77" t="s">
        <v>204</v>
      </c>
      <c r="B195" s="77">
        <v>55</v>
      </c>
      <c r="C195" s="77"/>
      <c r="D195" s="50">
        <v>11</v>
      </c>
      <c r="E195" s="62">
        <v>5.9580000000000002</v>
      </c>
      <c r="F195" s="62">
        <v>7.9859999999999998</v>
      </c>
      <c r="G195" s="62">
        <v>0.28899999999999998</v>
      </c>
      <c r="H195" s="96">
        <f t="shared" si="43"/>
        <v>8.2750000000000004</v>
      </c>
      <c r="I195" s="96">
        <f t="shared" si="44"/>
        <v>14.232999999999999</v>
      </c>
      <c r="J195" s="50">
        <v>11</v>
      </c>
      <c r="K195" s="48">
        <v>10.494014714932126</v>
      </c>
      <c r="L195" s="48">
        <v>7.3859852850678731</v>
      </c>
      <c r="M195" s="48">
        <v>0</v>
      </c>
      <c r="N195" s="48">
        <v>17.88</v>
      </c>
      <c r="O195" s="62">
        <f t="shared" si="22"/>
        <v>4.5360147149321257</v>
      </c>
      <c r="P195" s="62">
        <f t="shared" si="23"/>
        <v>-0.88901471493212725</v>
      </c>
      <c r="Q195" s="62">
        <f t="shared" si="24"/>
        <v>3.6470000000000002</v>
      </c>
    </row>
    <row r="196" spans="1:17" x14ac:dyDescent="0.25">
      <c r="A196" s="77" t="s">
        <v>204</v>
      </c>
      <c r="B196" s="77">
        <v>56</v>
      </c>
      <c r="C196" s="77"/>
      <c r="D196" s="50">
        <v>8</v>
      </c>
      <c r="E196" s="62">
        <v>63.02</v>
      </c>
      <c r="F196" s="62">
        <v>79.340999999999994</v>
      </c>
      <c r="G196" s="62">
        <v>8.6440000000000001</v>
      </c>
      <c r="H196" s="96">
        <f t="shared" si="43"/>
        <v>87.984999999999999</v>
      </c>
      <c r="I196" s="96">
        <f t="shared" si="44"/>
        <v>151.005</v>
      </c>
      <c r="J196" s="50">
        <v>8</v>
      </c>
      <c r="K196" s="48">
        <v>84.7928</v>
      </c>
      <c r="L196" s="48">
        <v>66.2072</v>
      </c>
      <c r="M196" s="48">
        <v>0</v>
      </c>
      <c r="N196" s="48">
        <v>151</v>
      </c>
      <c r="O196" s="62">
        <f t="shared" si="22"/>
        <v>21.772799999999997</v>
      </c>
      <c r="P196" s="62">
        <f t="shared" si="23"/>
        <v>-21.777799999999999</v>
      </c>
      <c r="Q196" s="62">
        <f t="shared" si="24"/>
        <v>-4.9999999999954525E-3</v>
      </c>
    </row>
    <row r="197" spans="1:17" x14ac:dyDescent="0.25">
      <c r="A197" s="77" t="s">
        <v>204</v>
      </c>
      <c r="B197" s="77">
        <v>62</v>
      </c>
      <c r="C197" s="77"/>
      <c r="D197" s="50">
        <v>8</v>
      </c>
      <c r="E197" s="62">
        <v>21.600999999999999</v>
      </c>
      <c r="F197" s="62">
        <v>20.713999999999999</v>
      </c>
      <c r="G197" s="62">
        <v>9.0579999999999998</v>
      </c>
      <c r="H197" s="96">
        <f t="shared" si="43"/>
        <v>29.771999999999998</v>
      </c>
      <c r="I197" s="96">
        <f t="shared" si="44"/>
        <v>51.372999999999998</v>
      </c>
      <c r="J197" s="50">
        <v>8</v>
      </c>
      <c r="K197" s="48">
        <v>25.426500000000001</v>
      </c>
      <c r="L197" s="48">
        <v>25.573499999999996</v>
      </c>
      <c r="M197" s="48">
        <v>0</v>
      </c>
      <c r="N197" s="48">
        <v>51</v>
      </c>
      <c r="O197" s="62">
        <f t="shared" si="22"/>
        <v>3.8255000000000017</v>
      </c>
      <c r="P197" s="62">
        <f t="shared" si="23"/>
        <v>-4.1985000000000028</v>
      </c>
      <c r="Q197" s="62">
        <f t="shared" si="24"/>
        <v>-0.37299999999999756</v>
      </c>
    </row>
    <row r="198" spans="1:17" x14ac:dyDescent="0.25">
      <c r="A198" s="77" t="s">
        <v>204</v>
      </c>
      <c r="B198" s="77">
        <v>63</v>
      </c>
      <c r="C198" s="77"/>
      <c r="D198" s="50">
        <v>5</v>
      </c>
      <c r="E198" s="62">
        <v>31.709</v>
      </c>
      <c r="F198" s="62">
        <v>44.194000000000003</v>
      </c>
      <c r="G198" s="62">
        <v>11.943</v>
      </c>
      <c r="H198" s="96">
        <f t="shared" si="43"/>
        <v>56.137</v>
      </c>
      <c r="I198" s="96">
        <f t="shared" si="44"/>
        <v>87.846000000000004</v>
      </c>
      <c r="J198" s="50">
        <v>5</v>
      </c>
      <c r="K198" s="48">
        <v>75.845526405919671</v>
      </c>
      <c r="L198" s="48">
        <v>97.524473594080334</v>
      </c>
      <c r="M198" s="48">
        <v>0</v>
      </c>
      <c r="N198" s="48">
        <v>173.37</v>
      </c>
      <c r="O198" s="62">
        <f t="shared" si="22"/>
        <v>44.136526405919668</v>
      </c>
      <c r="P198" s="62">
        <f t="shared" si="23"/>
        <v>41.387473594080333</v>
      </c>
      <c r="Q198" s="62">
        <f t="shared" si="24"/>
        <v>85.524000000000001</v>
      </c>
    </row>
    <row r="199" spans="1:17" x14ac:dyDescent="0.25">
      <c r="A199" s="77" t="s">
        <v>204</v>
      </c>
      <c r="B199" s="77">
        <v>63</v>
      </c>
      <c r="C199" s="77"/>
      <c r="D199" s="50">
        <v>6</v>
      </c>
      <c r="E199" s="62">
        <v>80.802000000000007</v>
      </c>
      <c r="F199" s="62">
        <v>112.008</v>
      </c>
      <c r="G199" s="62">
        <v>21.355</v>
      </c>
      <c r="H199" s="96">
        <f t="shared" si="43"/>
        <v>133.363</v>
      </c>
      <c r="I199" s="96">
        <f t="shared" si="44"/>
        <v>214.16499999999999</v>
      </c>
      <c r="J199" s="50">
        <v>6</v>
      </c>
      <c r="K199" s="48">
        <v>114.17733135306554</v>
      </c>
      <c r="L199" s="48">
        <v>146.81266864693444</v>
      </c>
      <c r="M199" s="48">
        <v>0</v>
      </c>
      <c r="N199" s="48">
        <v>260.99</v>
      </c>
      <c r="O199" s="62">
        <f t="shared" si="22"/>
        <v>33.375331353065533</v>
      </c>
      <c r="P199" s="62">
        <f t="shared" si="23"/>
        <v>13.449668646934441</v>
      </c>
      <c r="Q199" s="62">
        <f t="shared" si="24"/>
        <v>46.825000000000017</v>
      </c>
    </row>
    <row r="200" spans="1:17" x14ac:dyDescent="0.25">
      <c r="A200" s="80" t="s">
        <v>204</v>
      </c>
      <c r="B200" s="80">
        <v>63</v>
      </c>
      <c r="C200" s="80"/>
      <c r="D200" s="63">
        <v>9</v>
      </c>
      <c r="E200" s="62">
        <v>70.488</v>
      </c>
      <c r="F200" s="62">
        <v>78.730999999999995</v>
      </c>
      <c r="G200" s="62">
        <v>22.247</v>
      </c>
      <c r="H200" s="96">
        <f t="shared" si="43"/>
        <v>100.97799999999999</v>
      </c>
      <c r="I200" s="96">
        <f t="shared" si="44"/>
        <v>171.46600000000001</v>
      </c>
      <c r="J200" s="80">
        <v>9</v>
      </c>
      <c r="K200" s="48">
        <v>16.904142241014799</v>
      </c>
      <c r="L200" s="48">
        <v>21.735857758985198</v>
      </c>
      <c r="M200" s="48">
        <v>0</v>
      </c>
      <c r="N200" s="48">
        <v>38.64</v>
      </c>
      <c r="O200" s="62"/>
      <c r="P200" s="62"/>
      <c r="Q200" s="62"/>
    </row>
    <row r="201" spans="1:17" x14ac:dyDescent="0.25">
      <c r="A201" s="77" t="s">
        <v>204</v>
      </c>
      <c r="B201" s="77">
        <v>64</v>
      </c>
      <c r="C201" s="77"/>
      <c r="D201" s="50">
        <v>8</v>
      </c>
      <c r="E201" s="62">
        <v>6.6269999999999998</v>
      </c>
      <c r="F201" s="62">
        <v>7.8040000000000003</v>
      </c>
      <c r="G201" s="62">
        <v>0.91400000000000003</v>
      </c>
      <c r="H201" s="96">
        <f t="shared" si="43"/>
        <v>8.718</v>
      </c>
      <c r="I201" s="96">
        <f t="shared" si="44"/>
        <v>15.345000000000001</v>
      </c>
      <c r="J201" s="50">
        <v>8</v>
      </c>
      <c r="K201" s="48">
        <v>16.100941859999999</v>
      </c>
      <c r="L201" s="48">
        <v>10.26905814</v>
      </c>
      <c r="M201" s="48">
        <v>0</v>
      </c>
      <c r="N201" s="48">
        <v>26.37</v>
      </c>
      <c r="O201" s="62">
        <f t="shared" si="22"/>
        <v>9.47394186</v>
      </c>
      <c r="P201" s="62">
        <f t="shared" si="23"/>
        <v>1.5510581400000003</v>
      </c>
      <c r="Q201" s="62">
        <f t="shared" si="24"/>
        <v>11.025</v>
      </c>
    </row>
    <row r="202" spans="1:17" x14ac:dyDescent="0.25">
      <c r="A202" s="77" t="s">
        <v>204</v>
      </c>
      <c r="B202" s="77">
        <v>64</v>
      </c>
      <c r="C202" s="77"/>
      <c r="D202" s="50">
        <v>9</v>
      </c>
      <c r="E202" s="62">
        <v>17.7</v>
      </c>
      <c r="F202" s="62">
        <v>15.305</v>
      </c>
      <c r="G202" s="62">
        <v>1.466</v>
      </c>
      <c r="H202" s="96">
        <f t="shared" si="43"/>
        <v>16.771000000000001</v>
      </c>
      <c r="I202" s="96">
        <f t="shared" si="44"/>
        <v>34.470999999999997</v>
      </c>
      <c r="J202" s="50">
        <v>9</v>
      </c>
      <c r="K202" s="48">
        <v>14.427958139999998</v>
      </c>
      <c r="L202" s="48">
        <v>9.2020418599999996</v>
      </c>
      <c r="M202" s="48">
        <v>0</v>
      </c>
      <c r="N202" s="48">
        <v>23.63</v>
      </c>
      <c r="O202" s="62">
        <f t="shared" si="22"/>
        <v>-3.2720418600000016</v>
      </c>
      <c r="P202" s="62">
        <f t="shared" si="23"/>
        <v>-7.5689581400000012</v>
      </c>
      <c r="Q202" s="62">
        <f t="shared" si="24"/>
        <v>-10.840999999999998</v>
      </c>
    </row>
    <row r="203" spans="1:17" x14ac:dyDescent="0.25">
      <c r="A203" s="77" t="s">
        <v>204</v>
      </c>
      <c r="B203" s="77">
        <v>65</v>
      </c>
      <c r="C203" s="77"/>
      <c r="D203" s="50">
        <v>8</v>
      </c>
      <c r="E203" s="62">
        <v>103.08799999999999</v>
      </c>
      <c r="F203" s="62">
        <v>131.5</v>
      </c>
      <c r="G203" s="62">
        <v>16.939</v>
      </c>
      <c r="H203" s="96">
        <f t="shared" si="43"/>
        <v>148.43899999999999</v>
      </c>
      <c r="I203" s="96">
        <f t="shared" si="44"/>
        <v>251.52699999999999</v>
      </c>
      <c r="J203" s="50">
        <v>8</v>
      </c>
      <c r="K203" s="48">
        <v>120.1992</v>
      </c>
      <c r="L203" s="48">
        <v>131.80080000000001</v>
      </c>
      <c r="M203" s="48">
        <v>0</v>
      </c>
      <c r="N203" s="48">
        <v>252</v>
      </c>
      <c r="O203" s="62">
        <f t="shared" si="22"/>
        <v>17.111200000000011</v>
      </c>
      <c r="P203" s="62">
        <f t="shared" si="23"/>
        <v>-16.638199999999983</v>
      </c>
      <c r="Q203" s="62">
        <f t="shared" si="24"/>
        <v>0.47300000000001319</v>
      </c>
    </row>
    <row r="204" spans="1:17" x14ac:dyDescent="0.25">
      <c r="A204" s="77" t="s">
        <v>204</v>
      </c>
      <c r="B204" s="77">
        <v>66</v>
      </c>
      <c r="C204" s="77"/>
      <c r="D204" s="50">
        <v>8</v>
      </c>
      <c r="E204" s="62">
        <v>16.763999999999999</v>
      </c>
      <c r="F204" s="62">
        <v>14.738</v>
      </c>
      <c r="G204" s="62">
        <v>6.0819999999999999</v>
      </c>
      <c r="H204" s="96">
        <f t="shared" si="43"/>
        <v>20.82</v>
      </c>
      <c r="I204" s="96">
        <f t="shared" si="44"/>
        <v>37.583999999999996</v>
      </c>
      <c r="J204" s="50">
        <v>8</v>
      </c>
      <c r="K204" s="48">
        <v>19.898499999999999</v>
      </c>
      <c r="L204" s="48">
        <v>17.101500000000001</v>
      </c>
      <c r="M204" s="48">
        <v>0</v>
      </c>
      <c r="N204" s="48">
        <v>37</v>
      </c>
      <c r="O204" s="62">
        <f t="shared" ref="O204:O271" si="45">K204-E204</f>
        <v>3.1344999999999992</v>
      </c>
      <c r="P204" s="62">
        <f t="shared" ref="P204:P271" si="46">L204-H204</f>
        <v>-3.7184999999999988</v>
      </c>
      <c r="Q204" s="62">
        <f t="shared" ref="Q204:Q271" si="47">N204-I204</f>
        <v>-0.58399999999999608</v>
      </c>
    </row>
    <row r="205" spans="1:17" x14ac:dyDescent="0.25">
      <c r="A205" s="77" t="s">
        <v>287</v>
      </c>
      <c r="B205" s="77">
        <v>1</v>
      </c>
      <c r="C205" s="77"/>
      <c r="D205" s="50">
        <v>2</v>
      </c>
      <c r="E205" s="62">
        <v>723.06299999999999</v>
      </c>
      <c r="F205" s="62">
        <v>827.029</v>
      </c>
      <c r="G205" s="62">
        <v>246.40700000000001</v>
      </c>
      <c r="H205" s="96">
        <f t="shared" si="43"/>
        <v>1073.4359999999999</v>
      </c>
      <c r="I205" s="96">
        <f t="shared" si="44"/>
        <v>1796.499</v>
      </c>
      <c r="J205" s="50">
        <v>2</v>
      </c>
      <c r="K205" s="48">
        <v>1708.5924999999997</v>
      </c>
      <c r="L205" s="48">
        <v>1210.4075</v>
      </c>
      <c r="M205" s="48">
        <v>0</v>
      </c>
      <c r="N205" s="48">
        <v>2919</v>
      </c>
      <c r="O205" s="62">
        <f t="shared" si="45"/>
        <v>985.52949999999976</v>
      </c>
      <c r="P205" s="62">
        <f t="shared" si="46"/>
        <v>136.97150000000011</v>
      </c>
      <c r="Q205" s="62">
        <f t="shared" si="47"/>
        <v>1122.501</v>
      </c>
    </row>
    <row r="206" spans="1:17" x14ac:dyDescent="0.25">
      <c r="A206" s="77" t="s">
        <v>287</v>
      </c>
      <c r="B206" s="77">
        <v>1</v>
      </c>
      <c r="C206" s="77"/>
      <c r="D206" s="50">
        <v>4</v>
      </c>
      <c r="E206" s="62">
        <v>453.01400000000001</v>
      </c>
      <c r="F206" s="62">
        <v>497.74099999999999</v>
      </c>
      <c r="G206" s="62">
        <v>173.89099999999999</v>
      </c>
      <c r="H206" s="96">
        <f t="shared" si="43"/>
        <v>671.63199999999995</v>
      </c>
      <c r="I206" s="96">
        <f t="shared" si="44"/>
        <v>1124.646</v>
      </c>
      <c r="J206" s="50">
        <v>4</v>
      </c>
      <c r="K206" s="48"/>
      <c r="L206" s="48"/>
      <c r="M206" s="48"/>
      <c r="N206" s="48"/>
      <c r="O206" s="62"/>
      <c r="P206" s="62"/>
      <c r="Q206" s="62"/>
    </row>
    <row r="207" spans="1:17" x14ac:dyDescent="0.25">
      <c r="A207" s="77" t="s">
        <v>287</v>
      </c>
      <c r="B207" s="77">
        <v>2</v>
      </c>
      <c r="C207" s="77"/>
      <c r="D207" s="50">
        <v>2</v>
      </c>
      <c r="E207" s="62">
        <v>14.250999999999999</v>
      </c>
      <c r="F207" s="62">
        <v>19.324999999999999</v>
      </c>
      <c r="G207" s="62">
        <v>6.4550000000000001</v>
      </c>
      <c r="H207" s="96">
        <f t="shared" si="43"/>
        <v>25.78</v>
      </c>
      <c r="I207" s="96">
        <f t="shared" si="44"/>
        <v>40.030999999999999</v>
      </c>
      <c r="J207" s="50">
        <v>2</v>
      </c>
      <c r="K207" s="48">
        <v>49.948522291052825</v>
      </c>
      <c r="L207" s="48">
        <v>28.131477708947184</v>
      </c>
      <c r="M207" s="48">
        <v>0</v>
      </c>
      <c r="N207" s="48">
        <v>78.08</v>
      </c>
      <c r="O207" s="62">
        <f t="shared" si="45"/>
        <v>35.697522291052827</v>
      </c>
      <c r="P207" s="62">
        <f t="shared" si="46"/>
        <v>2.3514777089471828</v>
      </c>
      <c r="Q207" s="62">
        <f t="shared" si="47"/>
        <v>38.048999999999999</v>
      </c>
    </row>
    <row r="208" spans="1:17" x14ac:dyDescent="0.25">
      <c r="A208" s="77" t="s">
        <v>287</v>
      </c>
      <c r="B208" s="77">
        <v>2</v>
      </c>
      <c r="C208" s="77"/>
      <c r="D208" s="50">
        <v>4</v>
      </c>
      <c r="E208" s="62">
        <v>1268.7090000000001</v>
      </c>
      <c r="F208" s="62">
        <v>1178.7449999999999</v>
      </c>
      <c r="G208" s="62">
        <v>260.416</v>
      </c>
      <c r="H208" s="96">
        <f t="shared" si="43"/>
        <v>1439.1609999999998</v>
      </c>
      <c r="I208" s="96">
        <f t="shared" si="44"/>
        <v>2707.87</v>
      </c>
      <c r="J208" s="50">
        <v>4</v>
      </c>
      <c r="K208" s="48">
        <v>1730.3631777089474</v>
      </c>
      <c r="L208" s="48">
        <v>974.55682229105298</v>
      </c>
      <c r="M208" s="48">
        <v>0</v>
      </c>
      <c r="N208" s="48">
        <v>2704.92</v>
      </c>
      <c r="O208" s="62">
        <f t="shared" si="45"/>
        <v>461.65417770894737</v>
      </c>
      <c r="P208" s="62">
        <f t="shared" si="46"/>
        <v>-464.60417770894685</v>
      </c>
      <c r="Q208" s="62">
        <f t="shared" si="47"/>
        <v>-2.9499999999998181</v>
      </c>
    </row>
    <row r="209" spans="1:17" x14ac:dyDescent="0.25">
      <c r="A209" s="77" t="s">
        <v>287</v>
      </c>
      <c r="B209" s="77">
        <v>2</v>
      </c>
      <c r="C209" s="77"/>
      <c r="D209" s="50">
        <v>7</v>
      </c>
      <c r="E209" s="62">
        <v>10.381</v>
      </c>
      <c r="F209" s="62">
        <v>24.917999999999999</v>
      </c>
      <c r="G209" s="62">
        <v>0.95099999999999996</v>
      </c>
      <c r="H209" s="96">
        <f t="shared" si="43"/>
        <v>25.869</v>
      </c>
      <c r="I209" s="96">
        <f t="shared" si="44"/>
        <v>36.25</v>
      </c>
      <c r="J209" s="50">
        <v>7</v>
      </c>
      <c r="K209" s="48"/>
      <c r="L209" s="48"/>
      <c r="M209" s="48"/>
      <c r="N209" s="48"/>
      <c r="O209" s="62"/>
      <c r="P209" s="62"/>
      <c r="Q209" s="62"/>
    </row>
    <row r="210" spans="1:17" x14ac:dyDescent="0.25">
      <c r="A210" s="77" t="s">
        <v>287</v>
      </c>
      <c r="B210" s="77">
        <v>3</v>
      </c>
      <c r="C210" s="77"/>
      <c r="D210" s="50">
        <v>4</v>
      </c>
      <c r="E210" s="62">
        <v>576.88099999999997</v>
      </c>
      <c r="F210" s="62">
        <v>425.21100000000001</v>
      </c>
      <c r="G210" s="62">
        <v>86.971999999999994</v>
      </c>
      <c r="H210" s="96">
        <f t="shared" si="43"/>
        <v>512.18299999999999</v>
      </c>
      <c r="I210" s="96">
        <f t="shared" si="44"/>
        <v>1089.0640000000001</v>
      </c>
      <c r="J210" s="50">
        <v>4</v>
      </c>
      <c r="K210" s="48">
        <v>707.81859999999995</v>
      </c>
      <c r="L210" s="48">
        <v>380.1814</v>
      </c>
      <c r="M210" s="48">
        <v>0</v>
      </c>
      <c r="N210" s="48">
        <v>1088</v>
      </c>
      <c r="O210" s="62">
        <f t="shared" si="45"/>
        <v>130.93759999999997</v>
      </c>
      <c r="P210" s="62">
        <f t="shared" si="46"/>
        <v>-132.0016</v>
      </c>
      <c r="Q210" s="62">
        <f t="shared" si="47"/>
        <v>-1.0640000000000782</v>
      </c>
    </row>
    <row r="211" spans="1:17" x14ac:dyDescent="0.25">
      <c r="A211" s="77" t="s">
        <v>287</v>
      </c>
      <c r="B211" s="77">
        <v>4</v>
      </c>
      <c r="C211" s="77"/>
      <c r="D211" s="50">
        <v>4</v>
      </c>
      <c r="E211" s="62">
        <v>2095.4250000000002</v>
      </c>
      <c r="F211" s="62">
        <v>2015.2090000000001</v>
      </c>
      <c r="G211" s="62">
        <v>284.98200000000003</v>
      </c>
      <c r="H211" s="96">
        <f t="shared" si="43"/>
        <v>2300.1910000000003</v>
      </c>
      <c r="I211" s="96">
        <f t="shared" si="44"/>
        <v>4395.616</v>
      </c>
      <c r="J211" s="50">
        <v>4</v>
      </c>
      <c r="K211" s="48">
        <v>1183.5411744047349</v>
      </c>
      <c r="L211" s="48">
        <v>956.75882559526531</v>
      </c>
      <c r="M211" s="48">
        <v>0</v>
      </c>
      <c r="N211" s="48">
        <v>2140.3000000000002</v>
      </c>
      <c r="O211" s="62">
        <f t="shared" si="45"/>
        <v>-911.88382559526531</v>
      </c>
      <c r="P211" s="62">
        <f t="shared" si="46"/>
        <v>-1343.432174404735</v>
      </c>
      <c r="Q211" s="62">
        <f t="shared" si="47"/>
        <v>-2255.3159999999998</v>
      </c>
    </row>
    <row r="212" spans="1:17" x14ac:dyDescent="0.25">
      <c r="A212" s="77" t="s">
        <v>287</v>
      </c>
      <c r="B212" s="77">
        <v>5</v>
      </c>
      <c r="C212" s="77"/>
      <c r="D212" s="50">
        <v>4</v>
      </c>
      <c r="E212" s="62">
        <v>707.65099999999995</v>
      </c>
      <c r="F212" s="62">
        <v>780.96600000000001</v>
      </c>
      <c r="G212" s="62">
        <v>107.059</v>
      </c>
      <c r="H212" s="96">
        <f t="shared" si="43"/>
        <v>888.02499999999998</v>
      </c>
      <c r="I212" s="96">
        <f t="shared" si="44"/>
        <v>1595.6759999999999</v>
      </c>
      <c r="J212" s="50">
        <v>4</v>
      </c>
      <c r="K212" s="48"/>
      <c r="L212" s="48"/>
      <c r="M212" s="48"/>
      <c r="N212" s="48"/>
      <c r="O212" s="62"/>
      <c r="P212" s="62"/>
      <c r="Q212" s="62"/>
    </row>
    <row r="213" spans="1:17" x14ac:dyDescent="0.25">
      <c r="A213" s="77" t="s">
        <v>287</v>
      </c>
      <c r="B213" s="77">
        <v>5</v>
      </c>
      <c r="C213" s="77"/>
      <c r="D213" s="50">
        <v>7</v>
      </c>
      <c r="E213" s="62">
        <v>267.75099999999998</v>
      </c>
      <c r="F213" s="62">
        <v>281.82799999999997</v>
      </c>
      <c r="G213" s="62">
        <v>37.319000000000003</v>
      </c>
      <c r="H213" s="96">
        <f t="shared" si="43"/>
        <v>319.14699999999999</v>
      </c>
      <c r="I213" s="96">
        <f t="shared" si="44"/>
        <v>586.89799999999991</v>
      </c>
      <c r="J213" s="50">
        <v>7</v>
      </c>
      <c r="K213" s="48">
        <v>1245.6960255952652</v>
      </c>
      <c r="L213" s="48">
        <v>1007.0039744047348</v>
      </c>
      <c r="M213" s="48">
        <v>0</v>
      </c>
      <c r="N213" s="48">
        <v>2252.6999999999998</v>
      </c>
      <c r="O213" s="62">
        <f t="shared" si="45"/>
        <v>977.94502559526518</v>
      </c>
      <c r="P213" s="62">
        <f t="shared" si="46"/>
        <v>687.85697440473473</v>
      </c>
      <c r="Q213" s="62">
        <f t="shared" si="47"/>
        <v>1665.8019999999999</v>
      </c>
    </row>
    <row r="214" spans="1:17" x14ac:dyDescent="0.25">
      <c r="A214" s="77" t="s">
        <v>287</v>
      </c>
      <c r="B214" s="77">
        <v>6</v>
      </c>
      <c r="C214" s="77"/>
      <c r="D214" s="50">
        <v>4</v>
      </c>
      <c r="E214" s="62">
        <v>1835.0989999999999</v>
      </c>
      <c r="F214" s="62">
        <v>1354.289</v>
      </c>
      <c r="G214" s="62">
        <v>168.316</v>
      </c>
      <c r="H214" s="96">
        <f t="shared" si="43"/>
        <v>1522.605</v>
      </c>
      <c r="I214" s="96">
        <f t="shared" si="44"/>
        <v>3357.7039999999997</v>
      </c>
      <c r="J214" s="50">
        <v>4</v>
      </c>
      <c r="K214" s="48">
        <v>1387.0373999999999</v>
      </c>
      <c r="L214" s="48">
        <v>796.96259999999995</v>
      </c>
      <c r="M214" s="48">
        <v>0</v>
      </c>
      <c r="N214" s="48">
        <v>2184</v>
      </c>
      <c r="O214" s="62">
        <f t="shared" si="45"/>
        <v>-448.0616</v>
      </c>
      <c r="P214" s="62">
        <f t="shared" si="46"/>
        <v>-725.64240000000007</v>
      </c>
      <c r="Q214" s="62">
        <f t="shared" si="47"/>
        <v>-1173.7039999999997</v>
      </c>
    </row>
    <row r="215" spans="1:17" x14ac:dyDescent="0.25">
      <c r="A215" s="77" t="s">
        <v>287</v>
      </c>
      <c r="B215" s="77">
        <v>7</v>
      </c>
      <c r="C215" s="77"/>
      <c r="D215" s="50">
        <v>4</v>
      </c>
      <c r="E215" s="62">
        <v>145.92599999999999</v>
      </c>
      <c r="F215" s="62">
        <v>135.99799999999999</v>
      </c>
      <c r="G215" s="62">
        <v>21.866</v>
      </c>
      <c r="H215" s="96">
        <f t="shared" si="43"/>
        <v>157.86399999999998</v>
      </c>
      <c r="I215" s="96">
        <f t="shared" si="44"/>
        <v>303.78999999999996</v>
      </c>
      <c r="J215" s="50">
        <v>4</v>
      </c>
      <c r="K215" s="48">
        <v>1991.7751000000001</v>
      </c>
      <c r="L215" s="48">
        <v>1362.2248999999999</v>
      </c>
      <c r="M215" s="48">
        <v>0</v>
      </c>
      <c r="N215" s="48">
        <v>3354</v>
      </c>
      <c r="O215" s="62">
        <f t="shared" si="45"/>
        <v>1845.8491000000001</v>
      </c>
      <c r="P215" s="62">
        <f t="shared" si="46"/>
        <v>1204.3608999999999</v>
      </c>
      <c r="Q215" s="62">
        <f t="shared" si="47"/>
        <v>3050.21</v>
      </c>
    </row>
    <row r="216" spans="1:17" x14ac:dyDescent="0.25">
      <c r="A216" s="80" t="s">
        <v>287</v>
      </c>
      <c r="B216" s="80">
        <v>7</v>
      </c>
      <c r="C216" s="80"/>
      <c r="D216" s="80"/>
      <c r="E216" s="77"/>
      <c r="F216" s="77"/>
      <c r="J216" s="80">
        <v>4</v>
      </c>
      <c r="K216" s="48">
        <v>459.23149999999998</v>
      </c>
      <c r="L216" s="48">
        <v>542.76850000000002</v>
      </c>
      <c r="M216" s="48">
        <v>0</v>
      </c>
      <c r="N216" s="48">
        <v>1002</v>
      </c>
      <c r="O216" s="62"/>
      <c r="P216" s="62"/>
      <c r="Q216" s="62"/>
    </row>
    <row r="217" spans="1:17" x14ac:dyDescent="0.25">
      <c r="A217" s="77" t="s">
        <v>287</v>
      </c>
      <c r="B217" s="77">
        <v>7</v>
      </c>
      <c r="C217" s="77"/>
      <c r="D217" s="50">
        <v>7</v>
      </c>
      <c r="E217" s="62">
        <v>252.066</v>
      </c>
      <c r="F217" s="62">
        <v>356.81599999999997</v>
      </c>
      <c r="G217" s="62">
        <v>89.212999999999994</v>
      </c>
      <c r="H217" s="96">
        <f t="shared" ref="H217" si="48">F217+G217</f>
        <v>446.029</v>
      </c>
      <c r="I217" s="96">
        <f t="shared" ref="I217" si="49">SUM(E217:G217)</f>
        <v>698.09499999999991</v>
      </c>
      <c r="J217" s="50">
        <v>7</v>
      </c>
      <c r="K217" s="48"/>
      <c r="L217" s="48"/>
      <c r="M217" s="48"/>
      <c r="N217" s="48"/>
      <c r="O217" s="62"/>
      <c r="P217" s="62"/>
      <c r="Q217" s="62"/>
    </row>
    <row r="218" spans="1:17" x14ac:dyDescent="0.25">
      <c r="A218" s="77" t="s">
        <v>287</v>
      </c>
      <c r="B218" s="77">
        <v>8</v>
      </c>
      <c r="C218" s="77"/>
      <c r="D218" s="50">
        <v>4</v>
      </c>
      <c r="E218" s="62">
        <v>478.03800000000001</v>
      </c>
      <c r="F218" s="62">
        <v>402.23700000000002</v>
      </c>
      <c r="G218" s="62">
        <v>74.239999999999995</v>
      </c>
      <c r="H218" s="96">
        <f t="shared" ref="H218" si="50">F218+G218</f>
        <v>476.47700000000003</v>
      </c>
      <c r="I218" s="96">
        <f t="shared" ref="I218" si="51">SUM(E218:G218)</f>
        <v>954.5150000000001</v>
      </c>
      <c r="J218" s="50">
        <v>4</v>
      </c>
      <c r="K218" s="48">
        <v>281.13345428325357</v>
      </c>
      <c r="L218" s="48">
        <v>230.5565457167464</v>
      </c>
      <c r="M218" s="48">
        <v>0</v>
      </c>
      <c r="N218" s="48">
        <v>511.69</v>
      </c>
      <c r="O218" s="62">
        <f t="shared" si="45"/>
        <v>-196.90454571674644</v>
      </c>
      <c r="P218" s="62">
        <f t="shared" si="46"/>
        <v>-245.92045428325363</v>
      </c>
      <c r="Q218" s="62">
        <f t="shared" si="47"/>
        <v>-442.8250000000001</v>
      </c>
    </row>
    <row r="219" spans="1:17" x14ac:dyDescent="0.25">
      <c r="A219" s="77" t="s">
        <v>287</v>
      </c>
      <c r="B219" s="77">
        <v>8</v>
      </c>
      <c r="C219" s="77"/>
      <c r="D219" s="50">
        <v>6</v>
      </c>
      <c r="E219" s="77"/>
      <c r="F219" s="77"/>
      <c r="J219" s="50">
        <v>6</v>
      </c>
      <c r="K219" s="48">
        <v>89.456798112918648</v>
      </c>
      <c r="L219" s="48">
        <v>73.363201887081331</v>
      </c>
      <c r="M219" s="48">
        <v>0</v>
      </c>
      <c r="N219" s="48">
        <v>162.82</v>
      </c>
      <c r="O219" s="62">
        <f t="shared" si="45"/>
        <v>89.456798112918648</v>
      </c>
      <c r="P219" s="62">
        <f t="shared" si="46"/>
        <v>73.363201887081331</v>
      </c>
      <c r="Q219" s="62">
        <f t="shared" si="47"/>
        <v>162.82</v>
      </c>
    </row>
    <row r="220" spans="1:17" x14ac:dyDescent="0.25">
      <c r="A220" s="77" t="s">
        <v>287</v>
      </c>
      <c r="B220" s="77">
        <v>8</v>
      </c>
      <c r="C220" s="77"/>
      <c r="D220" s="50">
        <v>7</v>
      </c>
      <c r="E220" s="62">
        <v>42.008000000000003</v>
      </c>
      <c r="F220" s="62">
        <v>38.738</v>
      </c>
      <c r="G220" s="62">
        <v>11.77</v>
      </c>
      <c r="H220" s="96">
        <f t="shared" ref="H220" si="52">F220+G220</f>
        <v>50.507999999999996</v>
      </c>
      <c r="I220" s="96">
        <f t="shared" ref="I220" si="53">SUM(E220:G220)</f>
        <v>92.516000000000005</v>
      </c>
      <c r="J220" s="50">
        <v>7</v>
      </c>
      <c r="K220" s="48">
        <v>203.55514760382775</v>
      </c>
      <c r="L220" s="48">
        <v>166.93485239617226</v>
      </c>
      <c r="M220" s="48">
        <v>0</v>
      </c>
      <c r="N220" s="48">
        <v>370.49</v>
      </c>
      <c r="O220" s="62">
        <f t="shared" si="45"/>
        <v>161.54714760382774</v>
      </c>
      <c r="P220" s="62">
        <f t="shared" si="46"/>
        <v>116.42685239617227</v>
      </c>
      <c r="Q220" s="62">
        <f t="shared" si="47"/>
        <v>277.97399999999999</v>
      </c>
    </row>
    <row r="221" spans="1:17" x14ac:dyDescent="0.25">
      <c r="A221" s="77" t="s">
        <v>287</v>
      </c>
      <c r="B221" s="77">
        <v>9</v>
      </c>
      <c r="C221" s="77"/>
      <c r="D221" s="50">
        <v>4</v>
      </c>
      <c r="E221" s="62">
        <v>15.786</v>
      </c>
      <c r="F221" s="62">
        <v>12.287000000000001</v>
      </c>
      <c r="G221" s="62">
        <v>0.83799999999999997</v>
      </c>
      <c r="H221" s="96">
        <f t="shared" ref="H221:H222" si="54">F221+G221</f>
        <v>13.125</v>
      </c>
      <c r="I221" s="96">
        <f t="shared" ref="I221:I222" si="55">SUM(E221:G221)</f>
        <v>28.911000000000001</v>
      </c>
      <c r="J221" s="50">
        <v>4</v>
      </c>
      <c r="K221" s="48">
        <v>375.95190656005218</v>
      </c>
      <c r="L221" s="48">
        <v>301.79809343994782</v>
      </c>
      <c r="M221" s="48">
        <v>0</v>
      </c>
      <c r="N221" s="48">
        <v>677.75</v>
      </c>
      <c r="O221" s="62">
        <f t="shared" si="45"/>
        <v>360.16590656005218</v>
      </c>
      <c r="P221" s="62">
        <f t="shared" si="46"/>
        <v>288.67309343994782</v>
      </c>
      <c r="Q221" s="62">
        <f t="shared" si="47"/>
        <v>648.83899999999994</v>
      </c>
    </row>
    <row r="222" spans="1:17" x14ac:dyDescent="0.25">
      <c r="A222" s="77" t="s">
        <v>287</v>
      </c>
      <c r="B222" s="77">
        <v>9</v>
      </c>
      <c r="C222" s="77"/>
      <c r="D222" s="50">
        <v>7</v>
      </c>
      <c r="E222" s="62">
        <v>2407.172</v>
      </c>
      <c r="F222" s="62">
        <v>2528.3919999999998</v>
      </c>
      <c r="G222" s="62">
        <v>402.113</v>
      </c>
      <c r="H222" s="96">
        <f t="shared" si="54"/>
        <v>2930.5049999999997</v>
      </c>
      <c r="I222" s="96">
        <f t="shared" si="55"/>
        <v>5337.6770000000006</v>
      </c>
      <c r="J222" s="50">
        <v>7</v>
      </c>
      <c r="K222" s="48"/>
      <c r="L222" s="48"/>
      <c r="M222" s="48"/>
      <c r="N222" s="48"/>
      <c r="O222" s="62"/>
      <c r="P222" s="62"/>
      <c r="Q222" s="62"/>
    </row>
    <row r="223" spans="1:17" x14ac:dyDescent="0.25">
      <c r="A223" s="80" t="s">
        <v>287</v>
      </c>
      <c r="B223" s="80">
        <v>9</v>
      </c>
      <c r="C223" s="80"/>
      <c r="D223" s="80">
        <v>6</v>
      </c>
      <c r="E223" s="77"/>
      <c r="F223" s="77"/>
      <c r="J223" s="80">
        <v>6</v>
      </c>
      <c r="K223" s="48">
        <v>2598.3809934399474</v>
      </c>
      <c r="L223" s="48">
        <v>2085.8690065600526</v>
      </c>
      <c r="M223" s="48">
        <v>0</v>
      </c>
      <c r="N223" s="48">
        <v>4684.25</v>
      </c>
      <c r="O223" s="62"/>
      <c r="P223" s="62"/>
      <c r="Q223" s="62"/>
    </row>
    <row r="224" spans="1:17" x14ac:dyDescent="0.25">
      <c r="A224" s="77" t="s">
        <v>287</v>
      </c>
      <c r="B224" s="77">
        <v>10</v>
      </c>
      <c r="C224" s="77" t="s">
        <v>446</v>
      </c>
      <c r="D224" s="50">
        <v>4</v>
      </c>
      <c r="E224" s="62">
        <v>64.760999999999996</v>
      </c>
      <c r="F224" s="62">
        <v>70.340999999999994</v>
      </c>
      <c r="G224" s="62">
        <v>6.7850000000000001</v>
      </c>
      <c r="H224" s="96">
        <f t="shared" ref="H224" si="56">F224+G224</f>
        <v>77.125999999999991</v>
      </c>
      <c r="I224" s="96">
        <f t="shared" ref="I224" si="57">SUM(E224:G224)</f>
        <v>141.88699999999997</v>
      </c>
      <c r="J224" s="50">
        <v>4</v>
      </c>
      <c r="K224" s="48"/>
      <c r="L224" s="48"/>
      <c r="M224" s="48"/>
      <c r="N224" s="48"/>
      <c r="O224" s="62"/>
      <c r="P224" s="62"/>
      <c r="Q224" s="62"/>
    </row>
    <row r="225" spans="1:17" x14ac:dyDescent="0.25">
      <c r="A225" s="77" t="s">
        <v>287</v>
      </c>
      <c r="B225" s="77">
        <v>10</v>
      </c>
      <c r="C225" s="77" t="s">
        <v>446</v>
      </c>
      <c r="D225" s="50">
        <v>5</v>
      </c>
      <c r="E225" s="77"/>
      <c r="F225" s="77"/>
      <c r="H225" s="96">
        <f t="shared" ref="H225:H227" si="58">F225+G225</f>
        <v>0</v>
      </c>
      <c r="I225" s="96">
        <f t="shared" ref="I225:I227" si="59">SUM(E225:G225)</f>
        <v>0</v>
      </c>
      <c r="J225" s="50">
        <v>5</v>
      </c>
      <c r="K225" s="48"/>
      <c r="L225" s="48"/>
      <c r="M225" s="48"/>
      <c r="N225" s="48"/>
      <c r="O225" s="62"/>
      <c r="P225" s="62"/>
      <c r="Q225" s="62"/>
    </row>
    <row r="226" spans="1:17" x14ac:dyDescent="0.25">
      <c r="A226" s="77" t="s">
        <v>287</v>
      </c>
      <c r="B226" s="77">
        <v>10</v>
      </c>
      <c r="C226" s="77" t="s">
        <v>446</v>
      </c>
      <c r="D226" s="50">
        <v>6</v>
      </c>
      <c r="E226" s="62">
        <v>1374.942</v>
      </c>
      <c r="F226" s="62">
        <v>1386.58</v>
      </c>
      <c r="G226" s="62">
        <v>122.039</v>
      </c>
      <c r="H226" s="96">
        <f t="shared" si="58"/>
        <v>1508.6189999999999</v>
      </c>
      <c r="I226" s="96">
        <f t="shared" si="59"/>
        <v>2883.5610000000001</v>
      </c>
      <c r="J226" s="50">
        <v>6</v>
      </c>
      <c r="K226" s="48">
        <v>1823.7819</v>
      </c>
      <c r="L226" s="48">
        <v>1285.2181</v>
      </c>
      <c r="M226" s="48">
        <v>0</v>
      </c>
      <c r="N226" s="48">
        <v>3109</v>
      </c>
      <c r="O226" s="62">
        <f t="shared" si="45"/>
        <v>448.83989999999994</v>
      </c>
      <c r="P226" s="62">
        <f t="shared" si="46"/>
        <v>-223.40089999999987</v>
      </c>
      <c r="Q226" s="62">
        <f t="shared" si="47"/>
        <v>225.43899999999985</v>
      </c>
    </row>
    <row r="227" spans="1:17" x14ac:dyDescent="0.25">
      <c r="A227" s="77" t="s">
        <v>287</v>
      </c>
      <c r="B227" s="77">
        <v>10</v>
      </c>
      <c r="C227" s="77" t="s">
        <v>446</v>
      </c>
      <c r="D227" s="50">
        <v>7</v>
      </c>
      <c r="E227" s="62">
        <v>39.466000000000001</v>
      </c>
      <c r="F227" s="62">
        <v>41.042999999999999</v>
      </c>
      <c r="G227" s="62">
        <v>3.3340000000000001</v>
      </c>
      <c r="H227" s="96">
        <f t="shared" si="58"/>
        <v>44.377000000000002</v>
      </c>
      <c r="I227" s="96">
        <f t="shared" si="59"/>
        <v>83.843000000000004</v>
      </c>
      <c r="J227" s="50">
        <v>7</v>
      </c>
      <c r="K227" s="48"/>
      <c r="L227" s="48"/>
      <c r="M227" s="48"/>
      <c r="N227" s="48"/>
      <c r="O227" s="62"/>
      <c r="P227" s="62"/>
      <c r="Q227" s="62"/>
    </row>
    <row r="228" spans="1:17" x14ac:dyDescent="0.25">
      <c r="A228" s="77" t="s">
        <v>287</v>
      </c>
      <c r="B228" s="77">
        <v>10</v>
      </c>
      <c r="C228" s="77" t="s">
        <v>447</v>
      </c>
      <c r="D228" s="50">
        <v>4</v>
      </c>
      <c r="E228" s="62">
        <v>3.6030000000000002</v>
      </c>
      <c r="F228" s="62">
        <v>4.0830000000000002</v>
      </c>
      <c r="G228" s="62">
        <v>0.32</v>
      </c>
      <c r="J228" s="50"/>
      <c r="K228" s="48"/>
      <c r="L228" s="48"/>
      <c r="M228" s="48"/>
      <c r="N228" s="48"/>
      <c r="O228" s="62"/>
      <c r="P228" s="62"/>
      <c r="Q228" s="62"/>
    </row>
    <row r="229" spans="1:17" x14ac:dyDescent="0.25">
      <c r="A229" s="77" t="s">
        <v>287</v>
      </c>
      <c r="B229" s="77">
        <v>10</v>
      </c>
      <c r="C229" s="77" t="s">
        <v>447</v>
      </c>
      <c r="D229" s="50">
        <v>6</v>
      </c>
      <c r="E229" s="62">
        <v>553.49</v>
      </c>
      <c r="F229" s="62">
        <v>572.74199999999996</v>
      </c>
      <c r="G229" s="62">
        <v>62.018999999999998</v>
      </c>
      <c r="H229" s="96">
        <f t="shared" ref="H229" si="60">F229+G229</f>
        <v>634.76099999999997</v>
      </c>
      <c r="I229" s="96">
        <f t="shared" ref="I229" si="61">SUM(E229:G229)</f>
        <v>1188.251</v>
      </c>
      <c r="J229" s="50">
        <v>6</v>
      </c>
      <c r="K229" s="48">
        <v>848.34657515904428</v>
      </c>
      <c r="L229" s="48">
        <v>612.13342484095574</v>
      </c>
      <c r="M229" s="48">
        <v>0</v>
      </c>
      <c r="N229" s="48">
        <v>1460.48</v>
      </c>
      <c r="O229" s="62">
        <f t="shared" si="45"/>
        <v>294.85657515904427</v>
      </c>
      <c r="P229" s="62">
        <f t="shared" si="46"/>
        <v>-22.627575159044227</v>
      </c>
      <c r="Q229" s="62">
        <f t="shared" si="47"/>
        <v>272.22900000000004</v>
      </c>
    </row>
    <row r="230" spans="1:17" x14ac:dyDescent="0.25">
      <c r="A230" s="77" t="s">
        <v>287</v>
      </c>
      <c r="B230" s="77">
        <v>10</v>
      </c>
      <c r="C230" s="77" t="s">
        <v>447</v>
      </c>
      <c r="D230" s="50">
        <v>7</v>
      </c>
      <c r="E230" s="62">
        <v>116.72799999999999</v>
      </c>
      <c r="F230" s="62">
        <v>136.852</v>
      </c>
      <c r="G230" s="62">
        <v>15.516</v>
      </c>
      <c r="H230" s="96">
        <f t="shared" ref="H230" si="62">F230+G230</f>
        <v>152.36799999999999</v>
      </c>
      <c r="I230" s="96">
        <f t="shared" ref="I230" si="63">SUM(E230:G230)</f>
        <v>269.096</v>
      </c>
      <c r="J230" s="50">
        <v>7</v>
      </c>
      <c r="K230" s="48">
        <v>2.6255248409556309</v>
      </c>
      <c r="L230" s="48">
        <v>1.8944751590443687</v>
      </c>
      <c r="M230" s="48">
        <v>0</v>
      </c>
      <c r="N230" s="48">
        <v>4.5199999999999996</v>
      </c>
      <c r="O230" s="62">
        <f t="shared" si="45"/>
        <v>-114.10247515904436</v>
      </c>
      <c r="P230" s="62">
        <f t="shared" si="46"/>
        <v>-150.47352484095563</v>
      </c>
      <c r="Q230" s="62">
        <f t="shared" si="47"/>
        <v>-264.57600000000002</v>
      </c>
    </row>
    <row r="231" spans="1:17" x14ac:dyDescent="0.25">
      <c r="A231" s="80" t="s">
        <v>287</v>
      </c>
      <c r="B231" s="80">
        <v>11</v>
      </c>
      <c r="C231" s="80"/>
      <c r="D231" s="80">
        <v>6</v>
      </c>
      <c r="E231" s="77"/>
      <c r="F231" s="77"/>
      <c r="J231" s="80">
        <v>6</v>
      </c>
      <c r="K231" s="48">
        <v>26.014459473684205</v>
      </c>
      <c r="L231" s="48">
        <v>14.435540526315787</v>
      </c>
      <c r="M231" s="48">
        <v>0</v>
      </c>
      <c r="N231" s="48">
        <v>40.450000000000003</v>
      </c>
      <c r="O231" s="62"/>
      <c r="P231" s="62"/>
      <c r="Q231" s="62"/>
    </row>
    <row r="232" spans="1:17" x14ac:dyDescent="0.25">
      <c r="A232" s="77" t="s">
        <v>287</v>
      </c>
      <c r="B232" s="77">
        <v>11</v>
      </c>
      <c r="C232" s="77"/>
      <c r="D232" s="50">
        <v>7</v>
      </c>
      <c r="E232" s="62">
        <v>498.93900000000002</v>
      </c>
      <c r="F232" s="62">
        <v>492.43200000000002</v>
      </c>
      <c r="G232" s="62">
        <v>73.006</v>
      </c>
      <c r="H232" s="96">
        <f t="shared" ref="H232" si="64">F232+G232</f>
        <v>565.43799999999999</v>
      </c>
      <c r="I232" s="96">
        <f t="shared" ref="I232" si="65">SUM(E232:G232)</f>
        <v>1064.3770000000002</v>
      </c>
      <c r="J232" s="50">
        <v>7</v>
      </c>
      <c r="K232" s="48">
        <v>658.27194052631557</v>
      </c>
      <c r="L232" s="48">
        <v>365.2780594736841</v>
      </c>
      <c r="M232" s="48">
        <v>0</v>
      </c>
      <c r="N232" s="48">
        <v>1023.55</v>
      </c>
      <c r="O232" s="62">
        <f t="shared" si="45"/>
        <v>159.33294052631555</v>
      </c>
      <c r="P232" s="62">
        <f t="shared" si="46"/>
        <v>-200.15994052631589</v>
      </c>
      <c r="Q232" s="62">
        <f t="shared" si="47"/>
        <v>-40.827000000000226</v>
      </c>
    </row>
    <row r="233" spans="1:17" x14ac:dyDescent="0.25">
      <c r="A233" s="77" t="s">
        <v>287</v>
      </c>
      <c r="B233" s="77">
        <v>12</v>
      </c>
      <c r="C233" s="77"/>
      <c r="D233" s="50">
        <v>6</v>
      </c>
      <c r="E233" s="77"/>
      <c r="F233" s="77"/>
      <c r="J233" s="50">
        <v>6</v>
      </c>
      <c r="K233" s="48">
        <v>25.185904726027399</v>
      </c>
      <c r="L233" s="48">
        <v>15.464095273972601</v>
      </c>
      <c r="M233" s="48">
        <v>0</v>
      </c>
      <c r="N233" s="48">
        <v>40.65</v>
      </c>
      <c r="O233" s="62">
        <f t="shared" si="45"/>
        <v>25.185904726027399</v>
      </c>
      <c r="P233" s="62">
        <f t="shared" si="46"/>
        <v>15.464095273972601</v>
      </c>
      <c r="Q233" s="62">
        <f t="shared" si="47"/>
        <v>40.65</v>
      </c>
    </row>
    <row r="234" spans="1:17" x14ac:dyDescent="0.25">
      <c r="A234" s="77" t="s">
        <v>287</v>
      </c>
      <c r="B234" s="77">
        <v>12</v>
      </c>
      <c r="C234" s="77"/>
      <c r="D234" s="50">
        <v>7</v>
      </c>
      <c r="E234" s="62">
        <v>97.673000000000002</v>
      </c>
      <c r="F234" s="62">
        <v>108.38800000000001</v>
      </c>
      <c r="G234" s="62">
        <v>12.997</v>
      </c>
      <c r="H234" s="96">
        <f t="shared" ref="H234" si="66">F234+G234</f>
        <v>121.38500000000001</v>
      </c>
      <c r="I234" s="96">
        <f t="shared" ref="I234" si="67">SUM(E234:G234)</f>
        <v>219.05799999999999</v>
      </c>
      <c r="J234" s="50">
        <v>7</v>
      </c>
      <c r="K234" s="48">
        <v>110.50199527397261</v>
      </c>
      <c r="L234" s="48">
        <v>67.848004726027398</v>
      </c>
      <c r="M234" s="48">
        <v>0</v>
      </c>
      <c r="N234" s="48">
        <v>178.35</v>
      </c>
      <c r="O234" s="62">
        <f t="shared" si="45"/>
        <v>12.828995273972609</v>
      </c>
      <c r="P234" s="62">
        <f t="shared" si="46"/>
        <v>-53.536995273972607</v>
      </c>
      <c r="Q234" s="62">
        <f t="shared" si="47"/>
        <v>-40.707999999999998</v>
      </c>
    </row>
    <row r="235" spans="1:17" x14ac:dyDescent="0.25">
      <c r="A235" s="80" t="s">
        <v>287</v>
      </c>
      <c r="B235" s="80">
        <v>13</v>
      </c>
      <c r="C235" s="80"/>
      <c r="D235" s="80">
        <v>6</v>
      </c>
      <c r="E235" s="77"/>
      <c r="F235" s="77"/>
      <c r="J235" s="80">
        <v>6</v>
      </c>
      <c r="K235" s="48">
        <v>486.8614</v>
      </c>
      <c r="L235" s="48">
        <v>233.1386</v>
      </c>
      <c r="M235" s="48">
        <v>0</v>
      </c>
      <c r="N235" s="48">
        <v>720</v>
      </c>
      <c r="O235" s="62"/>
      <c r="P235" s="62"/>
      <c r="Q235" s="62"/>
    </row>
    <row r="236" spans="1:17" x14ac:dyDescent="0.25">
      <c r="A236" s="77" t="s">
        <v>287</v>
      </c>
      <c r="B236" s="77">
        <v>13</v>
      </c>
      <c r="C236" s="77"/>
      <c r="D236" s="50">
        <v>7</v>
      </c>
      <c r="E236" s="62">
        <v>379.99799999999999</v>
      </c>
      <c r="F236" s="62">
        <v>306.21800000000002</v>
      </c>
      <c r="G236" s="62">
        <v>34.563000000000002</v>
      </c>
      <c r="H236" s="96">
        <f t="shared" ref="H236" si="68">F236+G236</f>
        <v>340.78100000000001</v>
      </c>
      <c r="I236" s="96">
        <f t="shared" ref="I236" si="69">SUM(E236:G236)</f>
        <v>720.779</v>
      </c>
      <c r="J236" s="50">
        <v>7</v>
      </c>
      <c r="K236" s="48"/>
      <c r="L236" s="48"/>
      <c r="M236" s="48"/>
      <c r="N236" s="48"/>
      <c r="O236" s="62"/>
      <c r="P236" s="62"/>
      <c r="Q236" s="62"/>
    </row>
    <row r="237" spans="1:17" x14ac:dyDescent="0.25">
      <c r="A237" s="77" t="s">
        <v>287</v>
      </c>
      <c r="B237" s="77">
        <v>14</v>
      </c>
      <c r="C237" s="77"/>
      <c r="D237" s="50">
        <v>6</v>
      </c>
      <c r="E237" s="62">
        <v>43.915999999999997</v>
      </c>
      <c r="F237" s="62">
        <v>48.113</v>
      </c>
      <c r="G237" s="62">
        <v>6.492</v>
      </c>
      <c r="H237" s="96">
        <f t="shared" ref="H237:H242" si="70">F237+G237</f>
        <v>54.604999999999997</v>
      </c>
      <c r="I237" s="96">
        <f t="shared" ref="I237:I242" si="71">SUM(E237:G237)</f>
        <v>98.521000000000001</v>
      </c>
      <c r="J237" s="50">
        <v>6</v>
      </c>
      <c r="K237" s="48">
        <v>415.1605215238784</v>
      </c>
      <c r="L237" s="48">
        <v>256.26947847612155</v>
      </c>
      <c r="M237" s="48">
        <v>0</v>
      </c>
      <c r="N237" s="48">
        <v>671.43</v>
      </c>
      <c r="O237" s="62">
        <f t="shared" si="45"/>
        <v>371.2445215238784</v>
      </c>
      <c r="P237" s="62">
        <f t="shared" si="46"/>
        <v>201.66447847612156</v>
      </c>
      <c r="Q237" s="62">
        <f t="shared" si="47"/>
        <v>572.90899999999999</v>
      </c>
    </row>
    <row r="238" spans="1:17" x14ac:dyDescent="0.25">
      <c r="A238" s="77" t="s">
        <v>287</v>
      </c>
      <c r="B238" s="77">
        <v>14</v>
      </c>
      <c r="C238" s="77"/>
      <c r="D238" s="50">
        <v>7</v>
      </c>
      <c r="E238" s="62">
        <v>309.08800000000002</v>
      </c>
      <c r="F238" s="62">
        <v>255.75700000000001</v>
      </c>
      <c r="G238" s="62">
        <v>28.28</v>
      </c>
      <c r="H238" s="96">
        <f t="shared" si="70"/>
        <v>284.03700000000003</v>
      </c>
      <c r="I238" s="96">
        <f t="shared" si="71"/>
        <v>593.125</v>
      </c>
      <c r="J238" s="50">
        <v>7</v>
      </c>
      <c r="K238" s="48">
        <v>12.100578476121564</v>
      </c>
      <c r="L238" s="48">
        <v>7.4694215238784372</v>
      </c>
      <c r="M238" s="48">
        <v>0</v>
      </c>
      <c r="N238" s="48">
        <v>19.57</v>
      </c>
      <c r="O238" s="62">
        <f t="shared" si="45"/>
        <v>-296.98742152387848</v>
      </c>
      <c r="P238" s="62">
        <f t="shared" si="46"/>
        <v>-276.56757847612158</v>
      </c>
      <c r="Q238" s="62">
        <f t="shared" si="47"/>
        <v>-573.55499999999995</v>
      </c>
    </row>
    <row r="239" spans="1:17" x14ac:dyDescent="0.25">
      <c r="A239" s="80" t="s">
        <v>287</v>
      </c>
      <c r="B239" s="80">
        <v>15</v>
      </c>
      <c r="C239" s="80"/>
      <c r="D239" s="80">
        <v>6</v>
      </c>
      <c r="E239" s="77"/>
      <c r="F239" s="77"/>
      <c r="J239" s="80">
        <v>6</v>
      </c>
      <c r="K239" s="48">
        <v>38.932197575091571</v>
      </c>
      <c r="L239" s="48">
        <v>19.367802424908426</v>
      </c>
      <c r="M239" s="48">
        <v>0</v>
      </c>
      <c r="N239" s="48">
        <v>58.3</v>
      </c>
      <c r="O239" s="62"/>
      <c r="P239" s="62"/>
      <c r="Q239" s="62"/>
    </row>
    <row r="240" spans="1:17" x14ac:dyDescent="0.25">
      <c r="A240" s="77" t="s">
        <v>287</v>
      </c>
      <c r="B240" s="77">
        <v>15</v>
      </c>
      <c r="C240" s="77"/>
      <c r="D240" s="50">
        <v>7</v>
      </c>
      <c r="E240" s="62">
        <v>752.48299999999995</v>
      </c>
      <c r="F240" s="62">
        <v>545.88800000000003</v>
      </c>
      <c r="G240" s="62">
        <v>70.241</v>
      </c>
      <c r="H240" s="96">
        <f t="shared" si="70"/>
        <v>616.12900000000002</v>
      </c>
      <c r="I240" s="96">
        <f t="shared" si="71"/>
        <v>1368.6120000000001</v>
      </c>
      <c r="J240" s="50">
        <v>7</v>
      </c>
      <c r="K240" s="48">
        <v>872.60210242490848</v>
      </c>
      <c r="L240" s="48">
        <v>434.09789757509162</v>
      </c>
      <c r="M240" s="48">
        <v>0</v>
      </c>
      <c r="N240" s="48">
        <v>1306.7</v>
      </c>
      <c r="O240" s="62">
        <f t="shared" si="45"/>
        <v>120.11910242490853</v>
      </c>
      <c r="P240" s="62">
        <f t="shared" si="46"/>
        <v>-182.0311024249084</v>
      </c>
      <c r="Q240" s="62">
        <f t="shared" si="47"/>
        <v>-61.912000000000035</v>
      </c>
    </row>
    <row r="241" spans="1:17" x14ac:dyDescent="0.25">
      <c r="A241" s="77" t="s">
        <v>287</v>
      </c>
      <c r="B241" s="77">
        <v>16</v>
      </c>
      <c r="C241" s="77"/>
      <c r="D241" s="50">
        <v>6</v>
      </c>
      <c r="E241" s="62">
        <v>2541.9270000000001</v>
      </c>
      <c r="F241" s="62">
        <v>2401.2449999999999</v>
      </c>
      <c r="G241" s="62">
        <v>235.49299999999999</v>
      </c>
      <c r="H241" s="96">
        <f t="shared" si="70"/>
        <v>2636.7379999999998</v>
      </c>
      <c r="I241" s="96">
        <f t="shared" si="71"/>
        <v>5178.6650000000009</v>
      </c>
      <c r="J241" s="50">
        <v>6</v>
      </c>
      <c r="K241" s="48">
        <v>3227.4535999999994</v>
      </c>
      <c r="L241" s="48">
        <v>2188.5463999999997</v>
      </c>
      <c r="M241" s="48">
        <v>0</v>
      </c>
      <c r="N241" s="48">
        <v>5416</v>
      </c>
      <c r="O241" s="62">
        <f t="shared" si="45"/>
        <v>685.52659999999923</v>
      </c>
      <c r="P241" s="62">
        <f t="shared" si="46"/>
        <v>-448.19160000000011</v>
      </c>
      <c r="Q241" s="62">
        <f t="shared" si="47"/>
        <v>237.33499999999913</v>
      </c>
    </row>
    <row r="242" spans="1:17" x14ac:dyDescent="0.25">
      <c r="A242" s="77" t="s">
        <v>287</v>
      </c>
      <c r="B242" s="77">
        <v>16</v>
      </c>
      <c r="C242" s="77"/>
      <c r="D242" s="50">
        <v>7</v>
      </c>
      <c r="E242" s="62">
        <v>98.591999999999999</v>
      </c>
      <c r="F242" s="62">
        <v>57.259</v>
      </c>
      <c r="G242" s="62">
        <v>6.2750000000000004</v>
      </c>
      <c r="H242" s="96">
        <f t="shared" si="70"/>
        <v>63.533999999999999</v>
      </c>
      <c r="I242" s="96">
        <f t="shared" si="71"/>
        <v>162.126</v>
      </c>
      <c r="J242" s="50">
        <v>7</v>
      </c>
      <c r="K242" s="48"/>
      <c r="L242" s="48"/>
      <c r="M242" s="48"/>
      <c r="N242" s="48"/>
      <c r="O242" s="62"/>
      <c r="P242" s="62"/>
      <c r="Q242" s="62"/>
    </row>
    <row r="243" spans="1:17" x14ac:dyDescent="0.25">
      <c r="A243" s="77" t="s">
        <v>287</v>
      </c>
      <c r="B243" s="77">
        <v>16</v>
      </c>
      <c r="C243" s="77"/>
      <c r="D243" s="50">
        <v>9</v>
      </c>
      <c r="E243" s="62">
        <v>43.1</v>
      </c>
      <c r="F243" s="62">
        <v>33.029000000000003</v>
      </c>
      <c r="G243" s="62">
        <v>2.5990000000000002</v>
      </c>
      <c r="J243" s="50"/>
      <c r="K243" s="48"/>
      <c r="L243" s="48"/>
      <c r="M243" s="48"/>
      <c r="N243" s="48"/>
      <c r="O243" s="62"/>
      <c r="P243" s="62"/>
      <c r="Q243" s="62"/>
    </row>
    <row r="244" spans="1:17" x14ac:dyDescent="0.25">
      <c r="A244" s="77" t="s">
        <v>287</v>
      </c>
      <c r="B244" s="77">
        <v>17</v>
      </c>
      <c r="C244" s="77"/>
      <c r="D244" s="50">
        <v>6</v>
      </c>
      <c r="E244" s="77"/>
      <c r="F244" s="77"/>
      <c r="J244" s="50">
        <v>6</v>
      </c>
      <c r="K244" s="48">
        <v>230.27997004792337</v>
      </c>
      <c r="L244" s="48">
        <v>127.22002995207669</v>
      </c>
      <c r="M244" s="48">
        <v>0</v>
      </c>
      <c r="N244" s="48">
        <v>357.5</v>
      </c>
      <c r="O244" s="62">
        <f t="shared" si="45"/>
        <v>230.27997004792337</v>
      </c>
      <c r="P244" s="62">
        <f t="shared" si="46"/>
        <v>127.22002995207669</v>
      </c>
      <c r="Q244" s="62">
        <f t="shared" si="47"/>
        <v>357.5</v>
      </c>
    </row>
    <row r="245" spans="1:17" x14ac:dyDescent="0.25">
      <c r="A245" s="77" t="s">
        <v>287</v>
      </c>
      <c r="B245" s="77">
        <v>17</v>
      </c>
      <c r="C245" s="77"/>
      <c r="D245" s="50">
        <v>7</v>
      </c>
      <c r="E245" s="62">
        <v>362.08800000000002</v>
      </c>
      <c r="F245" s="62">
        <v>239.256</v>
      </c>
      <c r="G245" s="62">
        <v>25.361999999999998</v>
      </c>
      <c r="H245" s="96">
        <f t="shared" ref="H245" si="72">F245+G245</f>
        <v>264.61799999999999</v>
      </c>
      <c r="I245" s="96">
        <f t="shared" ref="I245" si="73">SUM(E245:G245)</f>
        <v>626.70600000000002</v>
      </c>
      <c r="J245" s="50">
        <v>7</v>
      </c>
      <c r="K245" s="48">
        <v>172.9515299520767</v>
      </c>
      <c r="L245" s="48">
        <v>95.548470047923331</v>
      </c>
      <c r="M245" s="48">
        <v>0</v>
      </c>
      <c r="N245" s="48">
        <v>268.5</v>
      </c>
      <c r="O245" s="62">
        <f t="shared" si="45"/>
        <v>-189.13647004792332</v>
      </c>
      <c r="P245" s="62">
        <f t="shared" si="46"/>
        <v>-169.06952995207666</v>
      </c>
      <c r="Q245" s="62">
        <f t="shared" si="47"/>
        <v>-358.20600000000002</v>
      </c>
    </row>
    <row r="246" spans="1:17" x14ac:dyDescent="0.25">
      <c r="A246" s="77" t="s">
        <v>287</v>
      </c>
      <c r="B246" s="77">
        <v>18</v>
      </c>
      <c r="C246" s="77"/>
      <c r="D246" s="50">
        <v>6</v>
      </c>
      <c r="E246" s="62">
        <v>245.12899999999999</v>
      </c>
      <c r="F246" s="62">
        <v>192.804</v>
      </c>
      <c r="G246" s="62">
        <v>22.867000000000001</v>
      </c>
      <c r="H246" s="96">
        <f t="shared" ref="H246:H248" si="74">F246+G246</f>
        <v>215.67099999999999</v>
      </c>
      <c r="I246" s="96">
        <f t="shared" ref="I246:I248" si="75">SUM(E246:G246)</f>
        <v>460.8</v>
      </c>
      <c r="J246" s="50">
        <v>6</v>
      </c>
      <c r="K246" s="48">
        <v>1078.3093870564785</v>
      </c>
      <c r="L246" s="48">
        <v>687.93061294352174</v>
      </c>
      <c r="M246" s="48">
        <v>0</v>
      </c>
      <c r="N246" s="48">
        <v>1766.24</v>
      </c>
      <c r="O246" s="62">
        <f t="shared" si="45"/>
        <v>833.18038705647848</v>
      </c>
      <c r="P246" s="62">
        <f t="shared" si="46"/>
        <v>472.25961294352174</v>
      </c>
      <c r="Q246" s="62">
        <f t="shared" si="47"/>
        <v>1305.44</v>
      </c>
    </row>
    <row r="247" spans="1:17" x14ac:dyDescent="0.25">
      <c r="A247" s="77" t="s">
        <v>287</v>
      </c>
      <c r="B247" s="77">
        <v>18</v>
      </c>
      <c r="C247" s="77"/>
      <c r="D247" s="50">
        <v>7</v>
      </c>
      <c r="E247" s="62">
        <v>450.69499999999999</v>
      </c>
      <c r="F247" s="62">
        <v>326.64100000000002</v>
      </c>
      <c r="G247" s="62">
        <v>40.406999999999996</v>
      </c>
      <c r="H247" s="96">
        <f t="shared" si="74"/>
        <v>367.048</v>
      </c>
      <c r="I247" s="96">
        <f t="shared" si="75"/>
        <v>817.74300000000005</v>
      </c>
      <c r="J247" s="50">
        <v>7</v>
      </c>
      <c r="K247" s="48">
        <v>208.03781294352163</v>
      </c>
      <c r="L247" s="48">
        <v>132.72218705647842</v>
      </c>
      <c r="M247" s="48">
        <v>0</v>
      </c>
      <c r="N247" s="48">
        <v>340.76</v>
      </c>
      <c r="O247" s="62">
        <f t="shared" si="45"/>
        <v>-242.65718705647836</v>
      </c>
      <c r="P247" s="62">
        <f t="shared" si="46"/>
        <v>-234.32581294352158</v>
      </c>
      <c r="Q247" s="62">
        <f t="shared" si="47"/>
        <v>-476.98300000000006</v>
      </c>
    </row>
    <row r="248" spans="1:17" x14ac:dyDescent="0.25">
      <c r="A248" s="77" t="s">
        <v>287</v>
      </c>
      <c r="B248" s="77">
        <v>18</v>
      </c>
      <c r="C248" s="77"/>
      <c r="D248" s="50">
        <v>9</v>
      </c>
      <c r="E248" s="62">
        <v>429.745</v>
      </c>
      <c r="F248" s="62">
        <v>364.262</v>
      </c>
      <c r="G248" s="62">
        <v>34.631999999999998</v>
      </c>
      <c r="H248" s="96">
        <f t="shared" si="74"/>
        <v>398.89400000000001</v>
      </c>
      <c r="I248" s="96">
        <f t="shared" si="75"/>
        <v>828.63900000000001</v>
      </c>
      <c r="J248" s="50"/>
      <c r="K248" s="48"/>
      <c r="L248" s="48"/>
      <c r="M248" s="48"/>
      <c r="N248" s="48"/>
      <c r="O248" s="62"/>
      <c r="P248" s="62"/>
      <c r="Q248" s="62"/>
    </row>
    <row r="249" spans="1:17" x14ac:dyDescent="0.25">
      <c r="A249" s="77" t="s">
        <v>287</v>
      </c>
      <c r="B249" s="77">
        <v>19</v>
      </c>
      <c r="C249" s="77"/>
      <c r="D249" s="50">
        <v>7</v>
      </c>
      <c r="E249" s="62">
        <v>471.411</v>
      </c>
      <c r="F249" s="62">
        <v>405.65499999999997</v>
      </c>
      <c r="G249" s="62">
        <v>44.533999999999999</v>
      </c>
      <c r="H249" s="96">
        <f t="shared" ref="H249" si="76">F249+G249</f>
        <v>450.18899999999996</v>
      </c>
      <c r="I249" s="96">
        <f t="shared" ref="I249" si="77">SUM(E249:G249)</f>
        <v>921.6</v>
      </c>
      <c r="J249" s="50">
        <v>7</v>
      </c>
      <c r="K249" s="48">
        <v>508.01389999999998</v>
      </c>
      <c r="L249" s="48">
        <v>413.98610000000002</v>
      </c>
      <c r="M249" s="48">
        <v>0</v>
      </c>
      <c r="N249" s="48">
        <v>922</v>
      </c>
      <c r="O249" s="62">
        <f t="shared" si="45"/>
        <v>36.602899999999977</v>
      </c>
      <c r="P249" s="62">
        <f t="shared" si="46"/>
        <v>-36.202899999999943</v>
      </c>
      <c r="Q249" s="62">
        <f t="shared" si="47"/>
        <v>0.39999999999997726</v>
      </c>
    </row>
    <row r="250" spans="1:17" x14ac:dyDescent="0.25">
      <c r="A250" s="77" t="s">
        <v>287</v>
      </c>
      <c r="B250" s="77">
        <v>20</v>
      </c>
      <c r="C250" s="77"/>
      <c r="D250" s="50">
        <v>6</v>
      </c>
      <c r="E250" s="94"/>
      <c r="F250" s="94"/>
      <c r="G250" s="94"/>
      <c r="J250" s="50">
        <v>6</v>
      </c>
      <c r="K250" s="48">
        <v>406.42551571374042</v>
      </c>
      <c r="L250" s="48">
        <v>282.43448428625953</v>
      </c>
      <c r="M250" s="48">
        <v>0</v>
      </c>
      <c r="N250" s="48">
        <v>688.86</v>
      </c>
      <c r="O250" s="62">
        <f t="shared" si="45"/>
        <v>406.42551571374042</v>
      </c>
      <c r="P250" s="62">
        <f t="shared" si="46"/>
        <v>282.43448428625953</v>
      </c>
      <c r="Q250" s="62">
        <f t="shared" si="47"/>
        <v>688.86</v>
      </c>
    </row>
    <row r="251" spans="1:17" x14ac:dyDescent="0.25">
      <c r="A251" s="77" t="s">
        <v>287</v>
      </c>
      <c r="B251" s="77">
        <v>20</v>
      </c>
      <c r="C251" s="77"/>
      <c r="D251" s="50">
        <v>7</v>
      </c>
      <c r="E251" s="62">
        <v>596.75599999999997</v>
      </c>
      <c r="F251" s="62">
        <v>508.61700000000002</v>
      </c>
      <c r="G251" s="62">
        <v>67.754999999999995</v>
      </c>
      <c r="H251" s="96">
        <f t="shared" ref="H251" si="78">F251+G251</f>
        <v>576.37200000000007</v>
      </c>
      <c r="I251" s="96">
        <f t="shared" ref="I251" si="79">SUM(E251:G251)</f>
        <v>1173.1280000000002</v>
      </c>
      <c r="J251" s="50">
        <v>7</v>
      </c>
      <c r="K251" s="48">
        <v>521.05018428625942</v>
      </c>
      <c r="L251" s="48">
        <v>362.08981571374045</v>
      </c>
      <c r="M251" s="48">
        <v>0</v>
      </c>
      <c r="N251" s="48">
        <v>883.14</v>
      </c>
      <c r="O251" s="62">
        <f t="shared" si="45"/>
        <v>-75.705815713740549</v>
      </c>
      <c r="P251" s="62">
        <f t="shared" si="46"/>
        <v>-214.28218428625962</v>
      </c>
      <c r="Q251" s="62">
        <f t="shared" si="47"/>
        <v>-289.98800000000017</v>
      </c>
    </row>
    <row r="252" spans="1:17" x14ac:dyDescent="0.25">
      <c r="A252" s="77" t="s">
        <v>287</v>
      </c>
      <c r="B252" s="77">
        <v>20</v>
      </c>
      <c r="C252" s="77"/>
      <c r="D252" s="50">
        <v>9</v>
      </c>
      <c r="E252" s="62">
        <v>181.565</v>
      </c>
      <c r="F252" s="62">
        <v>194.876</v>
      </c>
      <c r="G252" s="62">
        <v>23.646000000000001</v>
      </c>
      <c r="J252" s="50"/>
      <c r="K252" s="48"/>
      <c r="L252" s="48"/>
      <c r="M252" s="48"/>
      <c r="N252" s="48"/>
      <c r="O252" s="62"/>
      <c r="P252" s="62"/>
      <c r="Q252" s="62"/>
    </row>
    <row r="253" spans="1:17" x14ac:dyDescent="0.25">
      <c r="A253" s="77" t="s">
        <v>287</v>
      </c>
      <c r="B253" s="77">
        <v>21</v>
      </c>
      <c r="C253" s="77"/>
      <c r="D253" s="50">
        <v>7</v>
      </c>
      <c r="E253" s="62">
        <v>627.38699999999994</v>
      </c>
      <c r="F253" s="62">
        <v>431.75799999999998</v>
      </c>
      <c r="G253" s="62">
        <v>51.268000000000001</v>
      </c>
      <c r="H253" s="96">
        <f t="shared" ref="H253" si="80">F253+G253</f>
        <v>483.02599999999995</v>
      </c>
      <c r="I253" s="96">
        <f t="shared" ref="I253" si="81">SUM(E253:G253)</f>
        <v>1110.413</v>
      </c>
      <c r="J253" s="50">
        <v>7</v>
      </c>
      <c r="K253" s="48">
        <v>814.3762999999999</v>
      </c>
      <c r="L253" s="48">
        <v>295.62369999999993</v>
      </c>
      <c r="M253" s="48">
        <v>0</v>
      </c>
      <c r="N253" s="48">
        <v>1110</v>
      </c>
      <c r="O253" s="62">
        <f t="shared" si="45"/>
        <v>186.98929999999996</v>
      </c>
      <c r="P253" s="62">
        <f t="shared" si="46"/>
        <v>-187.40230000000003</v>
      </c>
      <c r="Q253" s="62">
        <f t="shared" si="47"/>
        <v>-0.41300000000001091</v>
      </c>
    </row>
    <row r="254" spans="1:17" x14ac:dyDescent="0.25">
      <c r="A254" s="77" t="s">
        <v>287</v>
      </c>
      <c r="B254" s="77">
        <v>22</v>
      </c>
      <c r="C254" s="77"/>
      <c r="D254" s="50">
        <v>7</v>
      </c>
      <c r="E254" s="62">
        <v>106.416</v>
      </c>
      <c r="F254" s="62">
        <v>20.004999999999999</v>
      </c>
      <c r="G254" s="62">
        <v>1.2330000000000001</v>
      </c>
      <c r="H254" s="96">
        <f t="shared" ref="H254" si="82">F254+G254</f>
        <v>21.238</v>
      </c>
      <c r="I254" s="96">
        <f t="shared" ref="I254" si="83">SUM(E254:G254)</f>
        <v>127.654</v>
      </c>
      <c r="J254" s="50">
        <v>7</v>
      </c>
      <c r="K254" s="48">
        <v>87.227199999999996</v>
      </c>
      <c r="L254" s="48">
        <v>38.772799999999997</v>
      </c>
      <c r="M254" s="48">
        <v>0</v>
      </c>
      <c r="N254" s="48">
        <v>126</v>
      </c>
      <c r="O254" s="62">
        <f t="shared" si="45"/>
        <v>-19.188800000000001</v>
      </c>
      <c r="P254" s="62">
        <f t="shared" si="46"/>
        <v>17.534799999999997</v>
      </c>
      <c r="Q254" s="62">
        <f t="shared" si="47"/>
        <v>-1.6539999999999964</v>
      </c>
    </row>
    <row r="255" spans="1:17" x14ac:dyDescent="0.25">
      <c r="A255" s="77" t="s">
        <v>287</v>
      </c>
      <c r="B255" s="77">
        <v>23</v>
      </c>
      <c r="C255" s="77"/>
      <c r="D255" s="50">
        <v>6</v>
      </c>
      <c r="E255" s="77"/>
      <c r="F255" s="77"/>
      <c r="J255" s="50">
        <v>6</v>
      </c>
      <c r="K255" s="48">
        <v>327.78247074226806</v>
      </c>
      <c r="L255" s="48">
        <v>282.65752925773194</v>
      </c>
      <c r="M255" s="48">
        <v>0</v>
      </c>
      <c r="N255" s="48">
        <v>610.44000000000005</v>
      </c>
      <c r="O255" s="62">
        <f t="shared" si="45"/>
        <v>327.78247074226806</v>
      </c>
      <c r="P255" s="62">
        <f t="shared" si="46"/>
        <v>282.65752925773194</v>
      </c>
      <c r="Q255" s="62">
        <f t="shared" si="47"/>
        <v>610.44000000000005</v>
      </c>
    </row>
    <row r="256" spans="1:17" x14ac:dyDescent="0.25">
      <c r="A256" s="77" t="s">
        <v>287</v>
      </c>
      <c r="B256" s="77">
        <v>23</v>
      </c>
      <c r="C256" s="77"/>
      <c r="D256" s="50">
        <v>7</v>
      </c>
      <c r="E256" s="62">
        <v>385.68900000000002</v>
      </c>
      <c r="F256" s="62">
        <v>360.61799999999999</v>
      </c>
      <c r="G256" s="62">
        <v>56.98</v>
      </c>
      <c r="H256" s="96">
        <f t="shared" ref="H256" si="84">F256+G256</f>
        <v>417.59800000000001</v>
      </c>
      <c r="I256" s="96">
        <f t="shared" ref="I256" si="85">SUM(E256:G256)</f>
        <v>803.28700000000003</v>
      </c>
      <c r="J256" s="50">
        <v>7</v>
      </c>
      <c r="K256" s="48">
        <v>415.37154850171817</v>
      </c>
      <c r="L256" s="48">
        <v>358.18845149828172</v>
      </c>
      <c r="M256" s="48">
        <v>0</v>
      </c>
      <c r="N256" s="48">
        <v>773.56</v>
      </c>
      <c r="O256" s="62">
        <f t="shared" si="45"/>
        <v>29.682548501718145</v>
      </c>
      <c r="P256" s="62">
        <f t="shared" si="46"/>
        <v>-59.409548501718291</v>
      </c>
      <c r="Q256" s="62">
        <f t="shared" si="47"/>
        <v>-29.727000000000089</v>
      </c>
    </row>
    <row r="257" spans="1:17" x14ac:dyDescent="0.25">
      <c r="A257" s="77" t="s">
        <v>287</v>
      </c>
      <c r="B257" s="77">
        <v>23</v>
      </c>
      <c r="C257" s="77"/>
      <c r="D257" s="50">
        <v>9</v>
      </c>
      <c r="E257" s="62">
        <v>479.733</v>
      </c>
      <c r="F257" s="62">
        <v>390.72399999999999</v>
      </c>
      <c r="G257" s="62">
        <v>71.603999999999999</v>
      </c>
      <c r="H257" s="96">
        <f t="shared" ref="H257:H276" si="86">F257+G257</f>
        <v>462.32799999999997</v>
      </c>
      <c r="I257" s="96">
        <f t="shared" ref="I257:I276" si="87">SUM(E257:G257)</f>
        <v>942.06100000000004</v>
      </c>
      <c r="J257" s="50">
        <v>9</v>
      </c>
      <c r="K257" s="48">
        <v>189.65462398625428</v>
      </c>
      <c r="L257" s="48">
        <v>163.54537601374568</v>
      </c>
      <c r="M257" s="48">
        <v>0</v>
      </c>
      <c r="N257" s="48">
        <v>353.2</v>
      </c>
      <c r="O257" s="62">
        <f t="shared" si="45"/>
        <v>-290.0783760137457</v>
      </c>
      <c r="P257" s="62">
        <f t="shared" si="46"/>
        <v>-298.78262398625429</v>
      </c>
      <c r="Q257" s="62">
        <f t="shared" si="47"/>
        <v>-588.8610000000001</v>
      </c>
    </row>
    <row r="258" spans="1:17" x14ac:dyDescent="0.25">
      <c r="A258" s="80" t="s">
        <v>287</v>
      </c>
      <c r="B258" s="80">
        <v>23</v>
      </c>
      <c r="C258" s="80"/>
      <c r="D258" s="80">
        <v>10</v>
      </c>
      <c r="E258" s="77"/>
      <c r="F258" s="77"/>
      <c r="J258" s="80">
        <v>10</v>
      </c>
      <c r="K258" s="48">
        <v>4.7252567697594507</v>
      </c>
      <c r="L258" s="48">
        <v>4.07474323024055</v>
      </c>
      <c r="M258" s="48">
        <v>0</v>
      </c>
      <c r="N258" s="48">
        <v>8.8000000000000007</v>
      </c>
      <c r="O258" s="62"/>
      <c r="P258" s="62"/>
      <c r="Q258" s="62"/>
    </row>
    <row r="259" spans="1:17" x14ac:dyDescent="0.25">
      <c r="A259" s="77" t="s">
        <v>287</v>
      </c>
      <c r="B259" s="77">
        <v>24</v>
      </c>
      <c r="C259" s="77"/>
      <c r="D259" s="50">
        <v>7</v>
      </c>
      <c r="E259" s="62">
        <v>100.94</v>
      </c>
      <c r="F259" s="62">
        <v>5.3419999999999996</v>
      </c>
      <c r="G259" s="62">
        <v>3.581</v>
      </c>
      <c r="H259" s="96">
        <f t="shared" si="86"/>
        <v>8.923</v>
      </c>
      <c r="I259" s="96">
        <f t="shared" si="87"/>
        <v>109.863</v>
      </c>
      <c r="J259" s="50">
        <v>7</v>
      </c>
      <c r="K259" s="48">
        <v>80.428799999999995</v>
      </c>
      <c r="L259" s="48">
        <v>28.571199999999997</v>
      </c>
      <c r="M259" s="48">
        <v>0</v>
      </c>
      <c r="N259" s="48">
        <v>109</v>
      </c>
      <c r="O259" s="62">
        <f t="shared" si="45"/>
        <v>-20.511200000000002</v>
      </c>
      <c r="P259" s="62">
        <f t="shared" si="46"/>
        <v>19.648199999999996</v>
      </c>
      <c r="Q259" s="62">
        <f t="shared" si="47"/>
        <v>-0.86299999999999955</v>
      </c>
    </row>
    <row r="260" spans="1:17" x14ac:dyDescent="0.25">
      <c r="A260" s="77" t="s">
        <v>287</v>
      </c>
      <c r="B260" s="77">
        <v>25</v>
      </c>
      <c r="C260" s="77"/>
      <c r="D260" s="50">
        <v>4</v>
      </c>
      <c r="E260" s="62">
        <v>278.15300000000002</v>
      </c>
      <c r="F260" s="62">
        <v>497.44900000000001</v>
      </c>
      <c r="G260" s="62">
        <v>541.86099999999999</v>
      </c>
      <c r="H260" s="96">
        <f t="shared" si="86"/>
        <v>1039.31</v>
      </c>
      <c r="I260" s="96">
        <f t="shared" si="87"/>
        <v>1317.4630000000002</v>
      </c>
      <c r="J260" s="50">
        <v>4</v>
      </c>
      <c r="K260" s="48">
        <v>112.81328456027876</v>
      </c>
      <c r="L260" s="48">
        <v>571.70671543972139</v>
      </c>
      <c r="M260" s="48">
        <v>0</v>
      </c>
      <c r="N260" s="48">
        <v>684.52</v>
      </c>
      <c r="O260" s="62">
        <f t="shared" si="45"/>
        <v>-165.33971543972126</v>
      </c>
      <c r="P260" s="62">
        <f t="shared" si="46"/>
        <v>-467.60328456027855</v>
      </c>
      <c r="Q260" s="62">
        <f t="shared" si="47"/>
        <v>-632.94300000000021</v>
      </c>
    </row>
    <row r="261" spans="1:17" x14ac:dyDescent="0.25">
      <c r="A261" s="77" t="s">
        <v>287</v>
      </c>
      <c r="B261" s="77">
        <v>25</v>
      </c>
      <c r="C261" s="77"/>
      <c r="D261" s="50">
        <v>6</v>
      </c>
      <c r="E261" s="62">
        <v>41.17</v>
      </c>
      <c r="F261" s="62">
        <v>37.927</v>
      </c>
      <c r="G261" s="62">
        <v>39.661999999999999</v>
      </c>
      <c r="H261" s="96">
        <f t="shared" si="86"/>
        <v>77.588999999999999</v>
      </c>
      <c r="I261" s="96">
        <f t="shared" si="87"/>
        <v>118.75900000000001</v>
      </c>
      <c r="J261" s="50">
        <v>6</v>
      </c>
      <c r="K261" s="48">
        <v>123.68391543972128</v>
      </c>
      <c r="L261" s="48">
        <v>626.79608456027881</v>
      </c>
      <c r="M261" s="48">
        <v>0</v>
      </c>
      <c r="N261" s="48">
        <v>750.48</v>
      </c>
      <c r="O261" s="62">
        <f t="shared" si="45"/>
        <v>82.513915439721274</v>
      </c>
      <c r="P261" s="62">
        <f t="shared" si="46"/>
        <v>549.20708456027887</v>
      </c>
      <c r="Q261" s="62">
        <f t="shared" si="47"/>
        <v>631.721</v>
      </c>
    </row>
    <row r="262" spans="1:17" x14ac:dyDescent="0.25">
      <c r="A262" s="77" t="s">
        <v>287</v>
      </c>
      <c r="B262" s="77">
        <v>27</v>
      </c>
      <c r="C262" s="77"/>
      <c r="D262" s="50">
        <v>6</v>
      </c>
      <c r="E262" s="77"/>
      <c r="F262" s="77"/>
      <c r="J262" s="50">
        <v>6</v>
      </c>
      <c r="K262" s="48">
        <v>1.832047813384811</v>
      </c>
      <c r="L262" s="48">
        <v>1.2979521866151849</v>
      </c>
      <c r="M262" s="48">
        <v>0</v>
      </c>
      <c r="N262" s="48">
        <v>3.1299999999999955</v>
      </c>
      <c r="O262" s="62">
        <f t="shared" si="45"/>
        <v>1.832047813384811</v>
      </c>
      <c r="P262" s="62">
        <f t="shared" si="46"/>
        <v>1.2979521866151849</v>
      </c>
      <c r="Q262" s="62">
        <f t="shared" si="47"/>
        <v>3.1299999999999955</v>
      </c>
    </row>
    <row r="263" spans="1:17" x14ac:dyDescent="0.25">
      <c r="A263" s="77" t="s">
        <v>287</v>
      </c>
      <c r="B263" s="77">
        <v>27</v>
      </c>
      <c r="C263" s="77"/>
      <c r="D263" s="50">
        <v>7</v>
      </c>
      <c r="E263" s="62">
        <v>309.80599999999998</v>
      </c>
      <c r="F263" s="62">
        <v>298.68200000000002</v>
      </c>
      <c r="G263" s="62">
        <v>25.558</v>
      </c>
      <c r="H263" s="96">
        <f t="shared" si="86"/>
        <v>324.24</v>
      </c>
      <c r="I263" s="96">
        <f t="shared" si="87"/>
        <v>634.04600000000005</v>
      </c>
      <c r="J263" s="50">
        <v>7</v>
      </c>
      <c r="K263" s="48">
        <v>376.80482439124842</v>
      </c>
      <c r="L263" s="48">
        <v>266.95517560875163</v>
      </c>
      <c r="M263" s="48">
        <v>0</v>
      </c>
      <c r="N263" s="48">
        <v>643.76</v>
      </c>
      <c r="O263" s="62">
        <f t="shared" si="45"/>
        <v>66.998824391248434</v>
      </c>
      <c r="P263" s="62">
        <f t="shared" si="46"/>
        <v>-57.284824391248378</v>
      </c>
      <c r="Q263" s="62">
        <f t="shared" si="47"/>
        <v>9.7139999999999418</v>
      </c>
    </row>
    <row r="264" spans="1:17" x14ac:dyDescent="0.25">
      <c r="A264" s="77" t="s">
        <v>287</v>
      </c>
      <c r="B264" s="77">
        <v>27</v>
      </c>
      <c r="C264" s="77"/>
      <c r="D264" s="50">
        <v>9</v>
      </c>
      <c r="E264" s="62">
        <v>30.097000000000001</v>
      </c>
      <c r="F264" s="62">
        <v>22.327999999999999</v>
      </c>
      <c r="G264" s="62">
        <v>2.2839999999999998</v>
      </c>
      <c r="H264" s="96">
        <f t="shared" si="86"/>
        <v>24.611999999999998</v>
      </c>
      <c r="I264" s="96">
        <f t="shared" si="87"/>
        <v>54.708999999999996</v>
      </c>
      <c r="J264" s="50">
        <v>9</v>
      </c>
      <c r="K264" s="48"/>
      <c r="L264" s="48"/>
      <c r="M264" s="48"/>
      <c r="N264" s="48"/>
      <c r="O264" s="62"/>
      <c r="P264" s="62"/>
      <c r="Q264" s="62"/>
    </row>
    <row r="265" spans="1:17" x14ac:dyDescent="0.25">
      <c r="A265" s="77" t="s">
        <v>287</v>
      </c>
      <c r="B265" s="77">
        <v>27</v>
      </c>
      <c r="C265" s="77"/>
      <c r="D265" s="50">
        <v>10</v>
      </c>
      <c r="E265" s="62">
        <v>58.427</v>
      </c>
      <c r="F265" s="62">
        <v>27.318000000000001</v>
      </c>
      <c r="G265" s="62">
        <v>2.5449999999999999</v>
      </c>
      <c r="H265" s="96">
        <f t="shared" si="86"/>
        <v>29.863</v>
      </c>
      <c r="I265" s="96">
        <f t="shared" si="87"/>
        <v>88.29</v>
      </c>
      <c r="J265" s="50">
        <v>10</v>
      </c>
      <c r="K265" s="48">
        <v>76.155827795366818</v>
      </c>
      <c r="L265" s="48">
        <v>53.954172204633217</v>
      </c>
      <c r="M265" s="48">
        <v>0</v>
      </c>
      <c r="N265" s="48">
        <v>130.11000000000001</v>
      </c>
      <c r="O265" s="62">
        <f t="shared" si="45"/>
        <v>17.728827795366819</v>
      </c>
      <c r="P265" s="62">
        <f t="shared" si="46"/>
        <v>24.091172204633217</v>
      </c>
      <c r="Q265" s="62">
        <f t="shared" si="47"/>
        <v>41.820000000000007</v>
      </c>
    </row>
    <row r="266" spans="1:17" x14ac:dyDescent="0.25">
      <c r="A266" s="77" t="s">
        <v>287</v>
      </c>
      <c r="B266" s="77">
        <v>28</v>
      </c>
      <c r="C266" s="77"/>
      <c r="D266" s="50">
        <v>7</v>
      </c>
      <c r="E266" s="62">
        <v>232.697</v>
      </c>
      <c r="F266" s="62">
        <v>37.468000000000004</v>
      </c>
      <c r="G266" s="62">
        <v>7.6050000000000004</v>
      </c>
      <c r="H266" s="96">
        <f t="shared" si="86"/>
        <v>45.073000000000008</v>
      </c>
      <c r="I266" s="96">
        <f t="shared" si="87"/>
        <v>277.77000000000004</v>
      </c>
      <c r="J266" s="50">
        <v>7</v>
      </c>
      <c r="K266" s="48">
        <v>235.2222773701657</v>
      </c>
      <c r="L266" s="48">
        <v>78.397722629834249</v>
      </c>
      <c r="M266" s="48">
        <v>0</v>
      </c>
      <c r="N266" s="48">
        <v>313.62</v>
      </c>
      <c r="O266" s="62">
        <f t="shared" si="45"/>
        <v>2.5252773701656963</v>
      </c>
      <c r="P266" s="62">
        <f t="shared" si="46"/>
        <v>33.324722629834241</v>
      </c>
      <c r="Q266" s="62">
        <f t="shared" si="47"/>
        <v>35.849999999999966</v>
      </c>
    </row>
    <row r="267" spans="1:17" x14ac:dyDescent="0.25">
      <c r="A267" s="77" t="s">
        <v>287</v>
      </c>
      <c r="B267" s="77">
        <v>28</v>
      </c>
      <c r="C267" s="77"/>
      <c r="D267" s="50">
        <v>10</v>
      </c>
      <c r="E267" s="62">
        <v>72.388999999999996</v>
      </c>
      <c r="F267" s="62">
        <v>10.625999999999999</v>
      </c>
      <c r="G267" s="62">
        <v>1.05</v>
      </c>
      <c r="H267" s="96">
        <f t="shared" si="86"/>
        <v>11.676</v>
      </c>
      <c r="I267" s="96">
        <f t="shared" si="87"/>
        <v>84.064999999999998</v>
      </c>
      <c r="J267" s="50">
        <v>10</v>
      </c>
      <c r="K267" s="48">
        <v>36.286122629834246</v>
      </c>
      <c r="L267" s="48">
        <v>12.093877370165744</v>
      </c>
      <c r="M267" s="48">
        <v>0</v>
      </c>
      <c r="N267" s="48">
        <v>48.38</v>
      </c>
      <c r="O267" s="62">
        <f t="shared" si="45"/>
        <v>-36.10287737016575</v>
      </c>
      <c r="P267" s="62">
        <f t="shared" si="46"/>
        <v>0.41787737016574411</v>
      </c>
      <c r="Q267" s="62">
        <f t="shared" si="47"/>
        <v>-35.684999999999995</v>
      </c>
    </row>
    <row r="268" spans="1:17" x14ac:dyDescent="0.25">
      <c r="A268" s="77" t="s">
        <v>287</v>
      </c>
      <c r="B268" s="77">
        <v>29</v>
      </c>
      <c r="C268" s="77"/>
      <c r="D268" s="50">
        <v>7</v>
      </c>
      <c r="E268" s="62">
        <v>93.093999999999994</v>
      </c>
      <c r="F268" s="62">
        <v>83.031000000000006</v>
      </c>
      <c r="G268" s="62">
        <v>6.4610000000000003</v>
      </c>
      <c r="H268" s="96">
        <f t="shared" si="86"/>
        <v>89.492000000000004</v>
      </c>
      <c r="I268" s="96">
        <f t="shared" si="87"/>
        <v>182.58600000000001</v>
      </c>
      <c r="J268" s="50">
        <v>7</v>
      </c>
      <c r="K268" s="48">
        <v>154.11813492907802</v>
      </c>
      <c r="L268" s="48">
        <v>71.38186507092199</v>
      </c>
      <c r="M268" s="48">
        <v>0</v>
      </c>
      <c r="N268" s="48">
        <v>225.5</v>
      </c>
      <c r="O268" s="62">
        <f t="shared" si="45"/>
        <v>61.024134929078031</v>
      </c>
      <c r="P268" s="62">
        <f t="shared" si="46"/>
        <v>-18.110134929078015</v>
      </c>
      <c r="Q268" s="62">
        <f t="shared" si="47"/>
        <v>42.913999999999987</v>
      </c>
    </row>
    <row r="269" spans="1:17" x14ac:dyDescent="0.25">
      <c r="A269" s="77" t="s">
        <v>287</v>
      </c>
      <c r="B269" s="77">
        <v>29</v>
      </c>
      <c r="C269" s="77"/>
      <c r="D269" s="50">
        <v>10</v>
      </c>
      <c r="E269" s="62">
        <v>524.48500000000001</v>
      </c>
      <c r="F269" s="62">
        <v>126.959</v>
      </c>
      <c r="G269" s="62">
        <v>12.624000000000001</v>
      </c>
      <c r="H269" s="96">
        <f t="shared" si="86"/>
        <v>139.583</v>
      </c>
      <c r="I269" s="96">
        <f t="shared" si="87"/>
        <v>664.06799999999998</v>
      </c>
      <c r="J269" s="50">
        <v>10</v>
      </c>
      <c r="K269" s="48">
        <v>424.081165070922</v>
      </c>
      <c r="L269" s="48">
        <v>196.41883492907803</v>
      </c>
      <c r="M269" s="48">
        <v>0</v>
      </c>
      <c r="N269" s="48">
        <v>620.5</v>
      </c>
      <c r="O269" s="62">
        <f t="shared" si="45"/>
        <v>-100.40383492907802</v>
      </c>
      <c r="P269" s="62">
        <f t="shared" si="46"/>
        <v>56.835834929078032</v>
      </c>
      <c r="Q269" s="62">
        <f t="shared" si="47"/>
        <v>-43.567999999999984</v>
      </c>
    </row>
    <row r="270" spans="1:17" x14ac:dyDescent="0.25">
      <c r="A270" s="77" t="s">
        <v>287</v>
      </c>
      <c r="B270" s="77">
        <v>30</v>
      </c>
      <c r="C270" s="77"/>
      <c r="D270" s="50">
        <v>7</v>
      </c>
      <c r="E270" s="62">
        <v>233.042</v>
      </c>
      <c r="F270" s="62">
        <v>99.564999999999998</v>
      </c>
      <c r="G270" s="62">
        <v>14.994999999999999</v>
      </c>
      <c r="H270" s="96">
        <f t="shared" si="86"/>
        <v>114.56</v>
      </c>
      <c r="I270" s="96">
        <f t="shared" si="87"/>
        <v>347.60199999999998</v>
      </c>
      <c r="J270" s="50">
        <v>7</v>
      </c>
      <c r="K270" s="48">
        <v>391.55184829593088</v>
      </c>
      <c r="L270" s="48">
        <v>265.48815170406908</v>
      </c>
      <c r="M270" s="48">
        <v>0</v>
      </c>
      <c r="N270" s="48">
        <v>657.04</v>
      </c>
      <c r="O270" s="62">
        <f t="shared" si="45"/>
        <v>158.50984829593088</v>
      </c>
      <c r="P270" s="62">
        <f t="shared" si="46"/>
        <v>150.92815170406908</v>
      </c>
      <c r="Q270" s="62">
        <f t="shared" si="47"/>
        <v>309.43799999999999</v>
      </c>
    </row>
    <row r="271" spans="1:17" x14ac:dyDescent="0.25">
      <c r="A271" s="77" t="s">
        <v>287</v>
      </c>
      <c r="B271" s="77">
        <v>30</v>
      </c>
      <c r="C271" s="77"/>
      <c r="D271" s="50">
        <v>10</v>
      </c>
      <c r="E271" s="62">
        <v>390.77699999999999</v>
      </c>
      <c r="F271" s="62">
        <v>59.896000000000001</v>
      </c>
      <c r="G271" s="62">
        <v>15.019</v>
      </c>
      <c r="H271" s="96">
        <f t="shared" si="86"/>
        <v>74.915000000000006</v>
      </c>
      <c r="I271" s="96">
        <f t="shared" si="87"/>
        <v>465.69200000000001</v>
      </c>
      <c r="J271" s="50">
        <v>10</v>
      </c>
      <c r="K271" s="48">
        <v>91.749851704069044</v>
      </c>
      <c r="L271" s="48">
        <v>62.210148295930956</v>
      </c>
      <c r="M271" s="48">
        <v>0</v>
      </c>
      <c r="N271" s="48">
        <v>153.96</v>
      </c>
      <c r="O271" s="62">
        <f t="shared" si="45"/>
        <v>-299.02714829593094</v>
      </c>
      <c r="P271" s="62">
        <f t="shared" si="46"/>
        <v>-12.70485170406905</v>
      </c>
      <c r="Q271" s="62">
        <f t="shared" si="47"/>
        <v>-311.73199999999997</v>
      </c>
    </row>
    <row r="272" spans="1:17" x14ac:dyDescent="0.25">
      <c r="A272" s="77" t="s">
        <v>287</v>
      </c>
      <c r="B272" s="77">
        <v>31</v>
      </c>
      <c r="C272" s="77"/>
      <c r="D272" s="50">
        <v>10</v>
      </c>
      <c r="E272" s="62">
        <v>289.47199999999998</v>
      </c>
      <c r="F272" s="62">
        <v>34.679000000000002</v>
      </c>
      <c r="G272" s="62">
        <v>14.11</v>
      </c>
      <c r="H272" s="96">
        <f t="shared" si="86"/>
        <v>48.789000000000001</v>
      </c>
      <c r="I272" s="96">
        <f t="shared" si="87"/>
        <v>338.26099999999997</v>
      </c>
      <c r="J272" s="50">
        <v>10</v>
      </c>
      <c r="K272" s="48">
        <v>293.9751</v>
      </c>
      <c r="L272" s="48">
        <v>44.024900000000002</v>
      </c>
      <c r="M272" s="48">
        <v>0</v>
      </c>
      <c r="N272" s="48">
        <v>338</v>
      </c>
      <c r="O272" s="62">
        <f t="shared" ref="O272:O334" si="88">K272-E272</f>
        <v>4.5031000000000176</v>
      </c>
      <c r="P272" s="62">
        <f t="shared" ref="P272:P334" si="89">L272-H272</f>
        <v>-4.7640999999999991</v>
      </c>
      <c r="Q272" s="62">
        <f t="shared" ref="Q272:Q334" si="90">N272-I272</f>
        <v>-0.26099999999996726</v>
      </c>
    </row>
    <row r="273" spans="1:17" x14ac:dyDescent="0.25">
      <c r="A273" s="77" t="s">
        <v>287</v>
      </c>
      <c r="B273" s="77">
        <v>32</v>
      </c>
      <c r="C273" s="77"/>
      <c r="D273" s="50">
        <v>10</v>
      </c>
      <c r="E273" s="62">
        <v>772.61900000000003</v>
      </c>
      <c r="F273" s="62">
        <v>228.619</v>
      </c>
      <c r="G273" s="62">
        <v>21.106999999999999</v>
      </c>
      <c r="H273" s="96">
        <f t="shared" si="86"/>
        <v>249.726</v>
      </c>
      <c r="I273" s="96">
        <f t="shared" si="87"/>
        <v>1022.345</v>
      </c>
      <c r="J273" s="50">
        <v>10</v>
      </c>
      <c r="K273" s="48">
        <v>778.58349999999996</v>
      </c>
      <c r="L273" s="48">
        <v>243.41650000000001</v>
      </c>
      <c r="M273" s="48">
        <v>0</v>
      </c>
      <c r="N273" s="48">
        <v>1022</v>
      </c>
      <c r="O273" s="62">
        <f t="shared" si="88"/>
        <v>5.96449999999993</v>
      </c>
      <c r="P273" s="62">
        <f t="shared" si="89"/>
        <v>-6.3094999999999857</v>
      </c>
      <c r="Q273" s="62">
        <f t="shared" si="90"/>
        <v>-0.34500000000002728</v>
      </c>
    </row>
    <row r="274" spans="1:17" x14ac:dyDescent="0.25">
      <c r="A274" s="77" t="s">
        <v>287</v>
      </c>
      <c r="B274" s="77">
        <v>33</v>
      </c>
      <c r="C274" s="77"/>
      <c r="D274" s="50">
        <v>10</v>
      </c>
      <c r="E274" s="62">
        <v>345.678</v>
      </c>
      <c r="F274" s="62">
        <v>37.887</v>
      </c>
      <c r="G274" s="62">
        <v>8.5150000000000006</v>
      </c>
      <c r="H274" s="96">
        <f t="shared" si="86"/>
        <v>46.402000000000001</v>
      </c>
      <c r="I274" s="96">
        <f t="shared" si="87"/>
        <v>392.08</v>
      </c>
      <c r="J274" s="50">
        <v>10</v>
      </c>
      <c r="K274" s="48">
        <v>304.92079999999999</v>
      </c>
      <c r="L274" s="48">
        <v>87.0792</v>
      </c>
      <c r="M274" s="48">
        <v>0</v>
      </c>
      <c r="N274" s="48">
        <v>392</v>
      </c>
      <c r="O274" s="62">
        <f t="shared" si="88"/>
        <v>-40.757200000000012</v>
      </c>
      <c r="P274" s="62">
        <f t="shared" si="89"/>
        <v>40.677199999999999</v>
      </c>
      <c r="Q274" s="62">
        <f t="shared" si="90"/>
        <v>-7.9999999999984084E-2</v>
      </c>
    </row>
    <row r="275" spans="1:17" x14ac:dyDescent="0.25">
      <c r="A275" s="77" t="s">
        <v>287</v>
      </c>
      <c r="B275" s="77">
        <v>34</v>
      </c>
      <c r="C275" s="77"/>
      <c r="D275" s="50">
        <v>10</v>
      </c>
      <c r="E275" s="62">
        <v>2166.2060000000001</v>
      </c>
      <c r="F275" s="62">
        <v>958.822</v>
      </c>
      <c r="G275" s="62">
        <v>139.93799999999999</v>
      </c>
      <c r="H275" s="96">
        <f t="shared" si="86"/>
        <v>1098.76</v>
      </c>
      <c r="I275" s="96">
        <f t="shared" si="87"/>
        <v>3264.9660000000003</v>
      </c>
      <c r="J275" s="50">
        <v>10</v>
      </c>
      <c r="K275" s="48">
        <v>2249.1741414414419</v>
      </c>
      <c r="L275" s="48">
        <v>1013.8258585585587</v>
      </c>
      <c r="M275" s="48">
        <v>0</v>
      </c>
      <c r="N275" s="48">
        <v>3263</v>
      </c>
      <c r="O275" s="62">
        <f t="shared" si="88"/>
        <v>82.96814144144173</v>
      </c>
      <c r="P275" s="62">
        <f t="shared" si="89"/>
        <v>-84.934141441441284</v>
      </c>
      <c r="Q275" s="62">
        <f t="shared" si="90"/>
        <v>-1.9660000000003492</v>
      </c>
    </row>
    <row r="276" spans="1:17" x14ac:dyDescent="0.25">
      <c r="A276" s="77" t="s">
        <v>287</v>
      </c>
      <c r="B276" s="77">
        <v>35</v>
      </c>
      <c r="C276" s="77"/>
      <c r="D276" s="50">
        <v>10</v>
      </c>
      <c r="E276" s="62">
        <v>727.84199999999998</v>
      </c>
      <c r="F276" s="62">
        <v>260.07100000000003</v>
      </c>
      <c r="G276" s="62">
        <v>24.202000000000002</v>
      </c>
      <c r="H276" s="96">
        <f t="shared" si="86"/>
        <v>284.27300000000002</v>
      </c>
      <c r="I276" s="96">
        <f t="shared" si="87"/>
        <v>1012.115</v>
      </c>
      <c r="J276" s="50">
        <v>10</v>
      </c>
      <c r="K276" s="48">
        <v>741.75</v>
      </c>
      <c r="L276" s="48">
        <v>270.25</v>
      </c>
      <c r="M276" s="48">
        <v>0</v>
      </c>
      <c r="N276" s="48">
        <v>1012</v>
      </c>
      <c r="O276" s="62">
        <f t="shared" si="88"/>
        <v>13.908000000000015</v>
      </c>
      <c r="P276" s="62">
        <f t="shared" si="89"/>
        <v>-14.023000000000025</v>
      </c>
      <c r="Q276" s="62">
        <f t="shared" si="90"/>
        <v>-0.11500000000000909</v>
      </c>
    </row>
    <row r="277" spans="1:17" x14ac:dyDescent="0.25">
      <c r="A277" s="80" t="s">
        <v>287</v>
      </c>
      <c r="B277" s="80">
        <v>36</v>
      </c>
      <c r="C277" s="80"/>
      <c r="D277" s="80">
        <v>6</v>
      </c>
      <c r="E277" s="77"/>
      <c r="F277" s="77"/>
      <c r="J277" s="80">
        <v>6</v>
      </c>
      <c r="K277" s="48">
        <v>0.89979941210855952</v>
      </c>
      <c r="L277" s="48">
        <v>0.48020058789144043</v>
      </c>
      <c r="M277" s="48">
        <v>0</v>
      </c>
      <c r="N277" s="48">
        <v>1.38</v>
      </c>
      <c r="O277" s="62"/>
      <c r="P277" s="62"/>
      <c r="Q277" s="62"/>
    </row>
    <row r="278" spans="1:17" x14ac:dyDescent="0.25">
      <c r="A278" s="77" t="s">
        <v>287</v>
      </c>
      <c r="B278" s="77">
        <v>36</v>
      </c>
      <c r="C278" s="77"/>
      <c r="D278" s="50">
        <v>7</v>
      </c>
      <c r="E278" s="62">
        <v>0.21099999999999999</v>
      </c>
      <c r="F278" s="62">
        <v>1.0999999999999999E-2</v>
      </c>
      <c r="G278" s="62">
        <v>0</v>
      </c>
      <c r="H278" s="96">
        <f t="shared" ref="H278" si="91">F278+G278</f>
        <v>1.0999999999999999E-2</v>
      </c>
      <c r="I278" s="96">
        <f t="shared" ref="I278" si="92">SUM(E278:G278)</f>
        <v>0.222</v>
      </c>
      <c r="J278" s="50">
        <v>7</v>
      </c>
      <c r="K278" s="48">
        <v>2.7515605210855951</v>
      </c>
      <c r="L278" s="48">
        <v>1.4684394789144048</v>
      </c>
      <c r="M278" s="48">
        <v>0</v>
      </c>
      <c r="N278" s="48">
        <v>4.22</v>
      </c>
      <c r="O278" s="62">
        <f t="shared" si="88"/>
        <v>2.5405605210855953</v>
      </c>
      <c r="P278" s="62">
        <f t="shared" si="89"/>
        <v>1.457439478914405</v>
      </c>
      <c r="Q278" s="62">
        <f t="shared" si="90"/>
        <v>3.9979999999999998</v>
      </c>
    </row>
    <row r="279" spans="1:17" x14ac:dyDescent="0.25">
      <c r="A279" s="77" t="s">
        <v>287</v>
      </c>
      <c r="B279" s="77">
        <v>36</v>
      </c>
      <c r="C279" s="77"/>
      <c r="D279" s="50">
        <v>9</v>
      </c>
      <c r="E279" s="62">
        <v>604.52</v>
      </c>
      <c r="F279" s="62">
        <v>412.21199999999999</v>
      </c>
      <c r="G279" s="62">
        <v>67.661000000000001</v>
      </c>
      <c r="H279" s="96">
        <f t="shared" ref="H279:H298" si="93">F279+G279</f>
        <v>479.87299999999999</v>
      </c>
      <c r="I279" s="96">
        <f t="shared" ref="I279:I298" si="94">SUM(E279:G279)</f>
        <v>1084.393</v>
      </c>
      <c r="J279" s="50">
        <v>9</v>
      </c>
      <c r="K279" s="48">
        <v>538.19741358162844</v>
      </c>
      <c r="L279" s="48">
        <v>287.22258641837158</v>
      </c>
      <c r="M279" s="48">
        <v>0</v>
      </c>
      <c r="N279" s="48">
        <v>825.42</v>
      </c>
      <c r="O279" s="62">
        <f t="shared" si="88"/>
        <v>-66.322586418371543</v>
      </c>
      <c r="P279" s="62">
        <f t="shared" si="89"/>
        <v>-192.65041358162841</v>
      </c>
      <c r="Q279" s="62">
        <f t="shared" si="90"/>
        <v>-258.97300000000007</v>
      </c>
    </row>
    <row r="280" spans="1:17" x14ac:dyDescent="0.25">
      <c r="A280" s="77" t="s">
        <v>287</v>
      </c>
      <c r="B280" s="77">
        <v>36</v>
      </c>
      <c r="C280" s="77"/>
      <c r="D280" s="50">
        <v>10</v>
      </c>
      <c r="E280" s="62">
        <v>901.49199999999996</v>
      </c>
      <c r="F280" s="62">
        <v>373.786</v>
      </c>
      <c r="G280" s="62">
        <v>36.624000000000002</v>
      </c>
      <c r="H280" s="96">
        <f t="shared" si="93"/>
        <v>410.41</v>
      </c>
      <c r="I280" s="96">
        <f t="shared" si="94"/>
        <v>1311.902</v>
      </c>
      <c r="J280" s="50">
        <v>10</v>
      </c>
      <c r="K280" s="48">
        <v>1019.7596264851776</v>
      </c>
      <c r="L280" s="48">
        <v>544.22037351482254</v>
      </c>
      <c r="M280" s="48">
        <v>0</v>
      </c>
      <c r="N280" s="48">
        <v>1563.98</v>
      </c>
      <c r="O280" s="62">
        <f t="shared" si="88"/>
        <v>118.26762648517763</v>
      </c>
      <c r="P280" s="62">
        <f t="shared" si="89"/>
        <v>133.81037351482252</v>
      </c>
      <c r="Q280" s="62">
        <f t="shared" si="90"/>
        <v>252.07799999999997</v>
      </c>
    </row>
    <row r="281" spans="1:17" x14ac:dyDescent="0.25">
      <c r="A281" s="77" t="s">
        <v>287</v>
      </c>
      <c r="B281" s="77">
        <v>37</v>
      </c>
      <c r="C281" s="77"/>
      <c r="D281" s="50">
        <v>10</v>
      </c>
      <c r="E281" s="62">
        <v>871.53700000000003</v>
      </c>
      <c r="F281" s="62">
        <v>294.529</v>
      </c>
      <c r="G281" s="62">
        <v>27.077999999999999</v>
      </c>
      <c r="H281" s="96">
        <f t="shared" si="93"/>
        <v>321.60699999999997</v>
      </c>
      <c r="I281" s="96">
        <f t="shared" si="94"/>
        <v>1193.144</v>
      </c>
      <c r="J281" s="50">
        <v>10</v>
      </c>
      <c r="K281" s="48">
        <v>777.71100000000001</v>
      </c>
      <c r="L281" s="48">
        <v>417.28899999999999</v>
      </c>
      <c r="M281" s="48">
        <v>0</v>
      </c>
      <c r="N281" s="48">
        <v>1195</v>
      </c>
      <c r="O281" s="62">
        <f t="shared" si="88"/>
        <v>-93.826000000000022</v>
      </c>
      <c r="P281" s="62">
        <f t="shared" si="89"/>
        <v>95.682000000000016</v>
      </c>
      <c r="Q281" s="62">
        <f t="shared" si="90"/>
        <v>1.8559999999999945</v>
      </c>
    </row>
    <row r="282" spans="1:17" x14ac:dyDescent="0.25">
      <c r="A282" s="77" t="s">
        <v>287</v>
      </c>
      <c r="B282" s="77">
        <v>38</v>
      </c>
      <c r="C282" s="77"/>
      <c r="D282" s="50">
        <v>10</v>
      </c>
      <c r="E282" s="62">
        <v>220.595</v>
      </c>
      <c r="F282" s="62">
        <v>44.031999999999996</v>
      </c>
      <c r="G282" s="62">
        <v>4.2480000000000002</v>
      </c>
      <c r="H282" s="96">
        <f t="shared" si="93"/>
        <v>48.279999999999994</v>
      </c>
      <c r="I282" s="96">
        <f t="shared" si="94"/>
        <v>268.875</v>
      </c>
      <c r="J282" s="50">
        <v>10</v>
      </c>
      <c r="K282" s="48">
        <v>192.1979</v>
      </c>
      <c r="L282" s="48">
        <v>75.802099999999996</v>
      </c>
      <c r="M282" s="48">
        <v>0</v>
      </c>
      <c r="N282" s="48">
        <v>268</v>
      </c>
      <c r="O282" s="62">
        <f t="shared" si="88"/>
        <v>-28.397099999999995</v>
      </c>
      <c r="P282" s="62">
        <f t="shared" si="89"/>
        <v>27.522100000000002</v>
      </c>
      <c r="Q282" s="62">
        <f t="shared" si="90"/>
        <v>-0.875</v>
      </c>
    </row>
    <row r="283" spans="1:17" x14ac:dyDescent="0.25">
      <c r="A283" s="77" t="s">
        <v>287</v>
      </c>
      <c r="B283" s="77">
        <v>39</v>
      </c>
      <c r="C283" s="77"/>
      <c r="D283" s="50">
        <v>10</v>
      </c>
      <c r="E283" s="62">
        <v>370.81700000000001</v>
      </c>
      <c r="F283" s="62">
        <v>195.06800000000001</v>
      </c>
      <c r="G283" s="62">
        <v>18.788</v>
      </c>
      <c r="H283" s="96">
        <f t="shared" si="93"/>
        <v>213.85600000000002</v>
      </c>
      <c r="I283" s="96">
        <f t="shared" si="94"/>
        <v>584.673</v>
      </c>
      <c r="J283" s="50">
        <v>10</v>
      </c>
      <c r="K283" s="48">
        <v>369.7362</v>
      </c>
      <c r="L283" s="48">
        <v>213.26380000000003</v>
      </c>
      <c r="M283" s="48">
        <v>0</v>
      </c>
      <c r="N283" s="48">
        <v>583</v>
      </c>
      <c r="O283" s="62">
        <f t="shared" si="88"/>
        <v>-1.0808000000000106</v>
      </c>
      <c r="P283" s="62">
        <f t="shared" si="89"/>
        <v>-0.59219999999999118</v>
      </c>
      <c r="Q283" s="62">
        <f t="shared" si="90"/>
        <v>-1.6730000000000018</v>
      </c>
    </row>
    <row r="284" spans="1:17" x14ac:dyDescent="0.25">
      <c r="A284" s="77" t="s">
        <v>287</v>
      </c>
      <c r="B284" s="77">
        <v>40</v>
      </c>
      <c r="C284" s="77"/>
      <c r="D284" s="50">
        <v>10</v>
      </c>
      <c r="E284" s="62">
        <v>761.94200000000001</v>
      </c>
      <c r="F284" s="62">
        <v>364.25599999999997</v>
      </c>
      <c r="G284" s="62">
        <v>43.372</v>
      </c>
      <c r="H284" s="96">
        <f t="shared" si="93"/>
        <v>407.62799999999999</v>
      </c>
      <c r="I284" s="96">
        <f t="shared" si="94"/>
        <v>1169.57</v>
      </c>
      <c r="J284" s="50">
        <v>10</v>
      </c>
      <c r="K284" s="48">
        <v>535.28226966713441</v>
      </c>
      <c r="L284" s="48">
        <v>359.6377303328656</v>
      </c>
      <c r="M284" s="48">
        <v>0</v>
      </c>
      <c r="N284" s="48">
        <v>894.92</v>
      </c>
      <c r="O284" s="62">
        <f t="shared" si="88"/>
        <v>-226.65973033286559</v>
      </c>
      <c r="P284" s="62">
        <f t="shared" si="89"/>
        <v>-47.990269667134385</v>
      </c>
      <c r="Q284" s="62">
        <f t="shared" si="90"/>
        <v>-274.64999999999998</v>
      </c>
    </row>
    <row r="285" spans="1:17" x14ac:dyDescent="0.25">
      <c r="A285" s="77" t="s">
        <v>287</v>
      </c>
      <c r="B285" s="77">
        <v>40</v>
      </c>
      <c r="C285" s="77"/>
      <c r="D285" s="50">
        <v>13</v>
      </c>
      <c r="E285" s="62">
        <v>5786.76</v>
      </c>
      <c r="F285" s="62">
        <v>4854.29</v>
      </c>
      <c r="G285" s="62">
        <v>570.27499999999998</v>
      </c>
      <c r="H285" s="96">
        <f t="shared" si="93"/>
        <v>5424.5649999999996</v>
      </c>
      <c r="I285" s="96">
        <f t="shared" si="94"/>
        <v>11211.324999999999</v>
      </c>
      <c r="J285" s="50">
        <v>13</v>
      </c>
      <c r="K285" s="48">
        <v>6879.3748530895318</v>
      </c>
      <c r="L285" s="48">
        <v>4622.0151469104694</v>
      </c>
      <c r="M285" s="48">
        <v>0</v>
      </c>
      <c r="N285" s="48">
        <v>11501.39</v>
      </c>
      <c r="O285" s="62">
        <f t="shared" si="88"/>
        <v>1092.6148530895316</v>
      </c>
      <c r="P285" s="62">
        <f t="shared" si="89"/>
        <v>-802.54985308953019</v>
      </c>
      <c r="Q285" s="62">
        <f t="shared" si="90"/>
        <v>290.06500000000051</v>
      </c>
    </row>
    <row r="286" spans="1:17" x14ac:dyDescent="0.25">
      <c r="A286" s="77" t="s">
        <v>287</v>
      </c>
      <c r="B286" s="77">
        <v>40</v>
      </c>
      <c r="C286" s="77"/>
      <c r="D286" s="50">
        <v>14</v>
      </c>
      <c r="E286" s="62">
        <v>912.73400000000004</v>
      </c>
      <c r="F286" s="62">
        <v>875.62900000000002</v>
      </c>
      <c r="G286" s="62">
        <v>91.311000000000007</v>
      </c>
      <c r="H286" s="96">
        <f t="shared" si="93"/>
        <v>966.94</v>
      </c>
      <c r="I286" s="96">
        <f t="shared" si="94"/>
        <v>1879.674</v>
      </c>
      <c r="J286" s="50">
        <v>14</v>
      </c>
      <c r="K286" s="48">
        <v>1109.9516772433344</v>
      </c>
      <c r="L286" s="48">
        <v>745.73832275666587</v>
      </c>
      <c r="M286" s="48">
        <v>0</v>
      </c>
      <c r="N286" s="48">
        <v>1855.69</v>
      </c>
      <c r="O286" s="62">
        <f t="shared" si="88"/>
        <v>197.21767724333438</v>
      </c>
      <c r="P286" s="62">
        <f t="shared" si="89"/>
        <v>-221.20167724333419</v>
      </c>
      <c r="Q286" s="62">
        <f t="shared" si="90"/>
        <v>-23.983999999999924</v>
      </c>
    </row>
    <row r="287" spans="1:17" x14ac:dyDescent="0.25">
      <c r="A287" s="80" t="s">
        <v>287</v>
      </c>
      <c r="B287" s="80">
        <v>41</v>
      </c>
      <c r="C287" s="80"/>
      <c r="D287" s="63">
        <v>9</v>
      </c>
      <c r="E287" s="62">
        <v>400.46699999999998</v>
      </c>
      <c r="F287" s="62">
        <v>131.57</v>
      </c>
      <c r="G287" s="62">
        <v>13.272</v>
      </c>
      <c r="H287" s="96">
        <f t="shared" si="93"/>
        <v>144.84199999999998</v>
      </c>
      <c r="I287" s="96">
        <f t="shared" si="94"/>
        <v>545.30900000000008</v>
      </c>
      <c r="J287" s="80">
        <v>9</v>
      </c>
      <c r="K287" s="48">
        <v>512.64402336647674</v>
      </c>
      <c r="L287" s="48">
        <v>294.07597663352328</v>
      </c>
      <c r="M287" s="48">
        <v>0</v>
      </c>
      <c r="N287" s="48">
        <v>806.72</v>
      </c>
      <c r="O287" s="62"/>
      <c r="P287" s="62"/>
      <c r="Q287" s="62"/>
    </row>
    <row r="288" spans="1:17" x14ac:dyDescent="0.25">
      <c r="A288" s="77" t="s">
        <v>287</v>
      </c>
      <c r="B288" s="77">
        <v>41</v>
      </c>
      <c r="C288" s="77"/>
      <c r="D288" s="50">
        <v>10</v>
      </c>
      <c r="E288" s="62">
        <v>1498.0719999999999</v>
      </c>
      <c r="F288" s="62">
        <v>707.69899999999996</v>
      </c>
      <c r="G288" s="62">
        <v>96.006</v>
      </c>
      <c r="H288" s="96">
        <f t="shared" si="93"/>
        <v>803.70499999999993</v>
      </c>
      <c r="I288" s="96">
        <f t="shared" si="94"/>
        <v>2301.7769999999996</v>
      </c>
      <c r="J288" s="50">
        <v>10</v>
      </c>
      <c r="K288" s="48">
        <v>1223.4012715504027</v>
      </c>
      <c r="L288" s="48">
        <v>701.79872844959721</v>
      </c>
      <c r="M288" s="48">
        <v>0</v>
      </c>
      <c r="N288" s="48">
        <v>1925.2</v>
      </c>
      <c r="O288" s="62">
        <f t="shared" si="88"/>
        <v>-274.67072844959716</v>
      </c>
      <c r="P288" s="62">
        <f t="shared" si="89"/>
        <v>-101.90627155040272</v>
      </c>
      <c r="Q288" s="62">
        <f t="shared" si="90"/>
        <v>-376.57699999999954</v>
      </c>
    </row>
    <row r="289" spans="1:17" x14ac:dyDescent="0.25">
      <c r="A289" s="77" t="s">
        <v>287</v>
      </c>
      <c r="B289" s="77">
        <v>41</v>
      </c>
      <c r="C289" s="77"/>
      <c r="D289" s="50">
        <v>12</v>
      </c>
      <c r="E289" s="62">
        <v>182.62799999999999</v>
      </c>
      <c r="F289" s="62">
        <v>108.443</v>
      </c>
      <c r="G289" s="62">
        <v>11.83</v>
      </c>
      <c r="H289" s="96">
        <f t="shared" si="93"/>
        <v>120.273</v>
      </c>
      <c r="I289" s="96">
        <f t="shared" si="94"/>
        <v>302.90099999999995</v>
      </c>
      <c r="J289" s="50">
        <v>12</v>
      </c>
      <c r="K289" s="48">
        <v>444.62997906248773</v>
      </c>
      <c r="L289" s="48">
        <v>255.06002093751232</v>
      </c>
      <c r="M289" s="48">
        <v>0</v>
      </c>
      <c r="N289" s="48">
        <v>699.69</v>
      </c>
      <c r="O289" s="62">
        <f t="shared" si="88"/>
        <v>262.00197906248775</v>
      </c>
      <c r="P289" s="62">
        <f t="shared" si="89"/>
        <v>134.78702093751232</v>
      </c>
      <c r="Q289" s="62">
        <f t="shared" si="90"/>
        <v>396.7890000000001</v>
      </c>
    </row>
    <row r="290" spans="1:17" x14ac:dyDescent="0.25">
      <c r="A290" s="77" t="s">
        <v>287</v>
      </c>
      <c r="B290" s="77">
        <v>41</v>
      </c>
      <c r="C290" s="77"/>
      <c r="D290" s="50">
        <v>13</v>
      </c>
      <c r="E290" s="62">
        <v>1039.7560000000001</v>
      </c>
      <c r="F290" s="62">
        <v>833.25800000000004</v>
      </c>
      <c r="G290" s="62">
        <v>65.816000000000003</v>
      </c>
      <c r="H290" s="96">
        <f t="shared" si="93"/>
        <v>899.07400000000007</v>
      </c>
      <c r="I290" s="96">
        <f t="shared" si="94"/>
        <v>1938.8300000000002</v>
      </c>
      <c r="J290" s="50">
        <v>13</v>
      </c>
      <c r="K290" s="48">
        <v>1053.2168260206329</v>
      </c>
      <c r="L290" s="48">
        <v>604.17317397936733</v>
      </c>
      <c r="M290" s="48">
        <v>0</v>
      </c>
      <c r="N290" s="48">
        <v>1657.39</v>
      </c>
      <c r="O290" s="62">
        <f t="shared" si="88"/>
        <v>13.460826020632794</v>
      </c>
      <c r="P290" s="62">
        <f t="shared" si="89"/>
        <v>-294.90082602063273</v>
      </c>
      <c r="Q290" s="62">
        <f t="shared" si="90"/>
        <v>-281.44000000000005</v>
      </c>
    </row>
    <row r="291" spans="1:17" x14ac:dyDescent="0.25">
      <c r="A291" s="77" t="s">
        <v>287</v>
      </c>
      <c r="B291" s="77">
        <v>42</v>
      </c>
      <c r="C291" s="77"/>
      <c r="D291" s="50">
        <v>9</v>
      </c>
      <c r="E291" s="62">
        <v>245.23400000000001</v>
      </c>
      <c r="F291" s="62">
        <v>252.32</v>
      </c>
      <c r="G291" s="62">
        <v>50.869</v>
      </c>
      <c r="H291" s="96">
        <f t="shared" si="93"/>
        <v>303.18899999999996</v>
      </c>
      <c r="I291" s="96">
        <f t="shared" si="94"/>
        <v>548.423</v>
      </c>
      <c r="J291" s="50">
        <v>9</v>
      </c>
      <c r="K291" s="48">
        <v>284.2072933196481</v>
      </c>
      <c r="L291" s="48">
        <v>190.27270668035192</v>
      </c>
      <c r="M291" s="48">
        <v>0</v>
      </c>
      <c r="N291" s="48">
        <v>474.48</v>
      </c>
      <c r="O291" s="62">
        <f t="shared" si="88"/>
        <v>38.973293319648093</v>
      </c>
      <c r="P291" s="62">
        <f t="shared" si="89"/>
        <v>-112.91629331964805</v>
      </c>
      <c r="Q291" s="62">
        <f t="shared" si="90"/>
        <v>-73.942999999999984</v>
      </c>
    </row>
    <row r="292" spans="1:17" x14ac:dyDescent="0.25">
      <c r="A292" s="77" t="s">
        <v>287</v>
      </c>
      <c r="B292" s="77">
        <v>42</v>
      </c>
      <c r="C292" s="77"/>
      <c r="D292" s="50">
        <v>10</v>
      </c>
      <c r="E292" s="62">
        <v>547.28300000000002</v>
      </c>
      <c r="F292" s="62">
        <v>225.13399999999999</v>
      </c>
      <c r="G292" s="62">
        <v>45.103999999999999</v>
      </c>
      <c r="H292" s="96">
        <f t="shared" si="93"/>
        <v>270.238</v>
      </c>
      <c r="I292" s="96">
        <f t="shared" si="94"/>
        <v>817.52100000000007</v>
      </c>
      <c r="J292" s="50">
        <v>10</v>
      </c>
      <c r="K292" s="48">
        <v>532.8108066803519</v>
      </c>
      <c r="L292" s="48">
        <v>356.70919331964808</v>
      </c>
      <c r="M292" s="48">
        <v>0</v>
      </c>
      <c r="N292" s="48">
        <v>889.52</v>
      </c>
      <c r="O292" s="62">
        <f t="shared" si="88"/>
        <v>-14.472193319648113</v>
      </c>
      <c r="P292" s="62">
        <f t="shared" si="89"/>
        <v>86.47119331964808</v>
      </c>
      <c r="Q292" s="62">
        <f t="shared" si="90"/>
        <v>71.99899999999991</v>
      </c>
    </row>
    <row r="293" spans="1:17" x14ac:dyDescent="0.25">
      <c r="A293" s="77" t="s">
        <v>287</v>
      </c>
      <c r="B293" s="77">
        <v>43</v>
      </c>
      <c r="C293" s="77"/>
      <c r="D293" s="50">
        <v>9</v>
      </c>
      <c r="E293" s="62">
        <v>821.303</v>
      </c>
      <c r="F293" s="62">
        <v>521.02300000000002</v>
      </c>
      <c r="G293" s="62">
        <v>76.546999999999997</v>
      </c>
      <c r="H293" s="96">
        <f t="shared" si="93"/>
        <v>597.57000000000005</v>
      </c>
      <c r="I293" s="96">
        <f t="shared" si="94"/>
        <v>1418.873</v>
      </c>
      <c r="J293" s="50">
        <v>9</v>
      </c>
      <c r="K293" s="48">
        <v>897.33920263933373</v>
      </c>
      <c r="L293" s="48">
        <v>561.56079736066636</v>
      </c>
      <c r="M293" s="48">
        <v>0</v>
      </c>
      <c r="N293" s="48">
        <v>1458.9</v>
      </c>
      <c r="O293" s="62">
        <f t="shared" si="88"/>
        <v>76.036202639333737</v>
      </c>
      <c r="P293" s="62">
        <f t="shared" si="89"/>
        <v>-36.009202639333694</v>
      </c>
      <c r="Q293" s="62">
        <f t="shared" si="90"/>
        <v>40.027000000000044</v>
      </c>
    </row>
    <row r="294" spans="1:17" x14ac:dyDescent="0.25">
      <c r="A294" s="77" t="s">
        <v>287</v>
      </c>
      <c r="B294" s="77">
        <v>43</v>
      </c>
      <c r="C294" s="77"/>
      <c r="D294" s="50">
        <v>10</v>
      </c>
      <c r="E294" s="62">
        <v>99.563999999999993</v>
      </c>
      <c r="F294" s="62">
        <v>39.997999999999998</v>
      </c>
      <c r="G294" s="62">
        <v>4.55</v>
      </c>
      <c r="H294" s="96">
        <f t="shared" si="93"/>
        <v>44.547999999999995</v>
      </c>
      <c r="I294" s="96">
        <f t="shared" si="94"/>
        <v>144.11199999999999</v>
      </c>
      <c r="J294" s="50">
        <v>10</v>
      </c>
      <c r="K294" s="48">
        <v>62.799597360666233</v>
      </c>
      <c r="L294" s="48">
        <v>39.300402639333761</v>
      </c>
      <c r="M294" s="48">
        <v>0</v>
      </c>
      <c r="N294" s="48">
        <v>102.1</v>
      </c>
      <c r="O294" s="62">
        <f t="shared" si="88"/>
        <v>-36.76440263933376</v>
      </c>
      <c r="P294" s="62">
        <f t="shared" si="89"/>
        <v>-5.2475973606662336</v>
      </c>
      <c r="Q294" s="62">
        <f t="shared" si="90"/>
        <v>-42.012</v>
      </c>
    </row>
    <row r="295" spans="1:17" x14ac:dyDescent="0.25">
      <c r="A295" s="77" t="s">
        <v>287</v>
      </c>
      <c r="B295" s="77">
        <v>44</v>
      </c>
      <c r="C295" s="77"/>
      <c r="D295" s="50">
        <v>10</v>
      </c>
      <c r="E295" s="62">
        <v>260.22800000000001</v>
      </c>
      <c r="F295" s="62">
        <v>50.497</v>
      </c>
      <c r="G295" s="62">
        <v>26.425000000000001</v>
      </c>
      <c r="H295" s="96">
        <f t="shared" si="93"/>
        <v>76.921999999999997</v>
      </c>
      <c r="I295" s="96">
        <f t="shared" si="94"/>
        <v>337.15000000000003</v>
      </c>
      <c r="J295" s="50">
        <v>10</v>
      </c>
      <c r="K295" s="48">
        <v>193.05950000000004</v>
      </c>
      <c r="L295" s="48">
        <v>144.94050000000001</v>
      </c>
      <c r="M295" s="48">
        <v>0</v>
      </c>
      <c r="N295" s="48">
        <v>338</v>
      </c>
      <c r="O295" s="62">
        <f t="shared" si="88"/>
        <v>-67.168499999999966</v>
      </c>
      <c r="P295" s="62">
        <f t="shared" si="89"/>
        <v>68.018500000000017</v>
      </c>
      <c r="Q295" s="62">
        <f t="shared" si="90"/>
        <v>0.84999999999996589</v>
      </c>
    </row>
    <row r="296" spans="1:17" x14ac:dyDescent="0.25">
      <c r="A296" s="77" t="s">
        <v>287</v>
      </c>
      <c r="B296" s="77">
        <v>45</v>
      </c>
      <c r="C296" s="77"/>
      <c r="D296" s="50">
        <v>9</v>
      </c>
      <c r="E296" s="62">
        <v>624.51099999999997</v>
      </c>
      <c r="F296" s="62">
        <v>319.19799999999998</v>
      </c>
      <c r="G296" s="62">
        <v>33.49</v>
      </c>
      <c r="H296" s="96">
        <f t="shared" si="93"/>
        <v>352.68799999999999</v>
      </c>
      <c r="I296" s="96">
        <f t="shared" si="94"/>
        <v>977.19899999999996</v>
      </c>
      <c r="J296" s="50">
        <v>9</v>
      </c>
      <c r="K296" s="48"/>
      <c r="L296" s="48"/>
      <c r="M296" s="48"/>
      <c r="N296" s="48"/>
      <c r="O296" s="62"/>
      <c r="P296" s="62"/>
      <c r="Q296" s="62"/>
    </row>
    <row r="297" spans="1:17" x14ac:dyDescent="0.25">
      <c r="A297" s="77" t="s">
        <v>287</v>
      </c>
      <c r="B297" s="77">
        <v>46</v>
      </c>
      <c r="C297" s="77"/>
      <c r="D297" s="50">
        <v>9</v>
      </c>
      <c r="E297" s="62">
        <v>714.923</v>
      </c>
      <c r="F297" s="62">
        <v>144.54499999999999</v>
      </c>
      <c r="G297" s="62">
        <v>9.2029999999999994</v>
      </c>
      <c r="H297" s="96">
        <f t="shared" si="93"/>
        <v>153.74799999999999</v>
      </c>
      <c r="I297" s="96">
        <f t="shared" si="94"/>
        <v>868.67099999999994</v>
      </c>
      <c r="J297" s="50">
        <v>9</v>
      </c>
      <c r="K297" s="48">
        <v>1208.5439685876995</v>
      </c>
      <c r="L297" s="48">
        <v>697.25603141230079</v>
      </c>
      <c r="M297" s="48">
        <v>0</v>
      </c>
      <c r="N297" s="48">
        <v>1905.8</v>
      </c>
      <c r="O297" s="62">
        <f t="shared" si="88"/>
        <v>493.62096858769951</v>
      </c>
      <c r="P297" s="62">
        <f t="shared" si="89"/>
        <v>543.50803141230085</v>
      </c>
      <c r="Q297" s="62">
        <f t="shared" si="90"/>
        <v>1037.1289999999999</v>
      </c>
    </row>
    <row r="298" spans="1:17" x14ac:dyDescent="0.25">
      <c r="A298" s="77" t="s">
        <v>287</v>
      </c>
      <c r="B298" s="77">
        <v>46</v>
      </c>
      <c r="C298" s="77"/>
      <c r="D298" s="50">
        <v>12</v>
      </c>
      <c r="E298" s="62">
        <v>436.851</v>
      </c>
      <c r="F298" s="62">
        <v>328.67899999999997</v>
      </c>
      <c r="G298" s="62">
        <v>23.969000000000001</v>
      </c>
      <c r="H298" s="96">
        <f t="shared" si="93"/>
        <v>352.64799999999997</v>
      </c>
      <c r="I298" s="96">
        <f t="shared" si="94"/>
        <v>789.49900000000002</v>
      </c>
      <c r="J298" s="50">
        <v>12</v>
      </c>
      <c r="K298" s="48">
        <v>461.78073141230078</v>
      </c>
      <c r="L298" s="48">
        <v>266.41926858769938</v>
      </c>
      <c r="M298" s="48">
        <v>0</v>
      </c>
      <c r="N298" s="48">
        <v>728.2</v>
      </c>
      <c r="O298" s="62">
        <f t="shared" si="88"/>
        <v>24.929731412300782</v>
      </c>
      <c r="P298" s="62">
        <f t="shared" si="89"/>
        <v>-86.22873141230059</v>
      </c>
      <c r="Q298" s="62">
        <f t="shared" si="90"/>
        <v>-61.298999999999978</v>
      </c>
    </row>
    <row r="299" spans="1:17" x14ac:dyDescent="0.25">
      <c r="A299" s="77" t="s">
        <v>287</v>
      </c>
      <c r="B299" s="77">
        <v>47</v>
      </c>
      <c r="C299" s="77"/>
      <c r="D299" s="50">
        <v>6</v>
      </c>
      <c r="E299" s="77"/>
      <c r="F299" s="77"/>
      <c r="J299" s="50">
        <v>6</v>
      </c>
      <c r="K299" s="48">
        <v>572.8099689944903</v>
      </c>
      <c r="L299" s="48">
        <v>328.00003100550964</v>
      </c>
      <c r="M299" s="48">
        <v>0</v>
      </c>
      <c r="N299" s="48">
        <v>900.81</v>
      </c>
      <c r="O299" s="62">
        <f t="shared" si="88"/>
        <v>572.8099689944903</v>
      </c>
      <c r="P299" s="62">
        <f t="shared" si="89"/>
        <v>328.00003100550964</v>
      </c>
      <c r="Q299" s="62">
        <f t="shared" si="90"/>
        <v>900.81</v>
      </c>
    </row>
    <row r="300" spans="1:17" x14ac:dyDescent="0.25">
      <c r="A300" s="77" t="s">
        <v>287</v>
      </c>
      <c r="B300" s="77">
        <v>47</v>
      </c>
      <c r="C300" s="77"/>
      <c r="D300" s="50">
        <v>9</v>
      </c>
      <c r="E300" s="62">
        <v>1952.174</v>
      </c>
      <c r="F300" s="62">
        <v>1152.998</v>
      </c>
      <c r="G300" s="62">
        <v>165.35300000000001</v>
      </c>
      <c r="H300" s="96">
        <f t="shared" ref="H300" si="95">F300+G300</f>
        <v>1318.3510000000001</v>
      </c>
      <c r="I300" s="96">
        <f t="shared" ref="I300" si="96">SUM(E300:G300)</f>
        <v>3270.5250000000001</v>
      </c>
      <c r="J300" s="50">
        <v>9</v>
      </c>
      <c r="K300" s="48">
        <v>1504.6205310055097</v>
      </c>
      <c r="L300" s="48">
        <v>861.56946899449042</v>
      </c>
      <c r="M300" s="48">
        <v>0</v>
      </c>
      <c r="N300" s="48">
        <v>2366.19</v>
      </c>
      <c r="O300" s="62">
        <f t="shared" si="88"/>
        <v>-447.55346899449023</v>
      </c>
      <c r="P300" s="62">
        <f t="shared" si="89"/>
        <v>-456.78153100550969</v>
      </c>
      <c r="Q300" s="62">
        <f t="shared" si="90"/>
        <v>-904.33500000000004</v>
      </c>
    </row>
    <row r="301" spans="1:17" x14ac:dyDescent="0.25">
      <c r="A301" s="77" t="s">
        <v>287</v>
      </c>
      <c r="B301" s="77">
        <v>48</v>
      </c>
      <c r="C301" s="77" t="s">
        <v>204</v>
      </c>
      <c r="D301" s="50">
        <v>12</v>
      </c>
      <c r="E301" s="62">
        <v>777.82899999999995</v>
      </c>
      <c r="F301" s="62">
        <v>241.953</v>
      </c>
      <c r="G301" s="62">
        <v>13.904999999999999</v>
      </c>
      <c r="H301" s="96">
        <f t="shared" ref="H301:H316" si="97">F301+G301</f>
        <v>255.858</v>
      </c>
      <c r="I301" s="96">
        <f t="shared" ref="I301:I316" si="98">SUM(E301:G301)</f>
        <v>1033.6869999999999</v>
      </c>
      <c r="J301" s="50">
        <v>12</v>
      </c>
      <c r="K301" s="48"/>
      <c r="L301" s="48"/>
      <c r="M301" s="48"/>
      <c r="N301" s="48"/>
      <c r="O301" s="62"/>
      <c r="P301" s="62"/>
      <c r="Q301" s="62"/>
    </row>
    <row r="302" spans="1:17" x14ac:dyDescent="0.25">
      <c r="A302" s="77" t="s">
        <v>287</v>
      </c>
      <c r="B302" s="77">
        <v>49</v>
      </c>
      <c r="C302" s="77" t="s">
        <v>446</v>
      </c>
      <c r="D302" s="50">
        <v>9</v>
      </c>
      <c r="E302" s="62">
        <v>912.447</v>
      </c>
      <c r="F302" s="62">
        <v>346.322</v>
      </c>
      <c r="G302" s="62">
        <v>42.680999999999997</v>
      </c>
      <c r="H302" s="96">
        <f t="shared" si="97"/>
        <v>389.00299999999999</v>
      </c>
      <c r="I302" s="96">
        <f t="shared" si="98"/>
        <v>1301.45</v>
      </c>
      <c r="J302" s="50">
        <v>9</v>
      </c>
      <c r="K302" s="48">
        <v>410.28973175196012</v>
      </c>
      <c r="L302" s="48">
        <v>210.7802682480399</v>
      </c>
      <c r="M302" s="48">
        <v>0</v>
      </c>
      <c r="N302" s="48">
        <v>621.07000000000005</v>
      </c>
      <c r="O302" s="62">
        <f t="shared" si="88"/>
        <v>-502.15726824803988</v>
      </c>
      <c r="P302" s="62">
        <f t="shared" si="89"/>
        <v>-178.22273175196008</v>
      </c>
      <c r="Q302" s="62">
        <f t="shared" si="90"/>
        <v>-680.38</v>
      </c>
    </row>
    <row r="303" spans="1:17" x14ac:dyDescent="0.25">
      <c r="A303" s="77" t="s">
        <v>287</v>
      </c>
      <c r="B303" s="77">
        <v>49</v>
      </c>
      <c r="C303" s="77" t="s">
        <v>446</v>
      </c>
      <c r="D303" s="50">
        <v>12</v>
      </c>
      <c r="E303" s="62">
        <v>86.7</v>
      </c>
      <c r="F303" s="62">
        <v>11.547000000000001</v>
      </c>
      <c r="G303" s="62">
        <v>4.0540000000000003</v>
      </c>
      <c r="H303" s="96">
        <f t="shared" si="97"/>
        <v>15.601000000000001</v>
      </c>
      <c r="I303" s="96">
        <f t="shared" si="98"/>
        <v>102.301</v>
      </c>
      <c r="J303" s="50">
        <v>12</v>
      </c>
      <c r="K303" s="48">
        <v>516.55666824803995</v>
      </c>
      <c r="L303" s="48">
        <v>265.37333175196005</v>
      </c>
      <c r="M303" s="48">
        <v>0</v>
      </c>
      <c r="N303" s="48">
        <v>781.93</v>
      </c>
      <c r="O303" s="62">
        <f t="shared" si="88"/>
        <v>429.85666824803997</v>
      </c>
      <c r="P303" s="62">
        <f t="shared" si="89"/>
        <v>249.77233175196005</v>
      </c>
      <c r="Q303" s="62">
        <f t="shared" si="90"/>
        <v>679.62899999999991</v>
      </c>
    </row>
    <row r="304" spans="1:17" x14ac:dyDescent="0.25">
      <c r="A304" s="77" t="s">
        <v>287</v>
      </c>
      <c r="B304" s="77">
        <v>49</v>
      </c>
      <c r="C304" s="77" t="s">
        <v>452</v>
      </c>
      <c r="D304" s="50">
        <v>12</v>
      </c>
      <c r="E304" s="62">
        <v>759.66399999999999</v>
      </c>
      <c r="F304" s="62">
        <v>612.673</v>
      </c>
      <c r="G304" s="62">
        <v>47.203000000000003</v>
      </c>
      <c r="H304" s="96">
        <f t="shared" si="97"/>
        <v>659.87599999999998</v>
      </c>
      <c r="I304" s="96">
        <f t="shared" si="98"/>
        <v>1419.54</v>
      </c>
      <c r="J304" s="50">
        <v>12</v>
      </c>
      <c r="K304" s="48"/>
      <c r="L304" s="48"/>
      <c r="M304" s="48"/>
      <c r="N304" s="48"/>
      <c r="O304" s="62"/>
      <c r="P304" s="62"/>
      <c r="Q304" s="62"/>
    </row>
    <row r="305" spans="1:17" x14ac:dyDescent="0.25">
      <c r="A305" s="77" t="s">
        <v>287</v>
      </c>
      <c r="B305" s="77">
        <v>49</v>
      </c>
      <c r="C305" s="77" t="s">
        <v>453</v>
      </c>
      <c r="D305" s="50">
        <v>12</v>
      </c>
      <c r="E305" s="62">
        <v>267.97800000000001</v>
      </c>
      <c r="F305" s="62">
        <v>291.76</v>
      </c>
      <c r="G305" s="62">
        <v>19.154</v>
      </c>
      <c r="H305" s="96">
        <f t="shared" si="97"/>
        <v>310.91399999999999</v>
      </c>
      <c r="I305" s="96">
        <f t="shared" si="98"/>
        <v>578.89200000000005</v>
      </c>
      <c r="J305" s="50">
        <v>12</v>
      </c>
      <c r="K305" s="48">
        <v>4181.0560782006924</v>
      </c>
      <c r="L305" s="48">
        <v>2711.7051674740483</v>
      </c>
      <c r="M305" s="48">
        <v>0</v>
      </c>
      <c r="N305" s="48">
        <v>1996</v>
      </c>
      <c r="O305" s="62">
        <f t="shared" si="88"/>
        <v>3913.0780782006923</v>
      </c>
      <c r="P305" s="62">
        <f t="shared" si="89"/>
        <v>2400.7911674740481</v>
      </c>
      <c r="Q305" s="62">
        <f t="shared" si="90"/>
        <v>1417.1079999999999</v>
      </c>
    </row>
    <row r="306" spans="1:17" x14ac:dyDescent="0.25">
      <c r="A306" s="77" t="s">
        <v>287</v>
      </c>
      <c r="B306" s="77">
        <v>49</v>
      </c>
      <c r="C306" s="77" t="s">
        <v>451</v>
      </c>
      <c r="D306" s="50">
        <v>9</v>
      </c>
      <c r="E306" s="62">
        <v>320.78800000000001</v>
      </c>
      <c r="F306" s="62">
        <v>97.798000000000002</v>
      </c>
      <c r="G306" s="62">
        <v>11.08</v>
      </c>
      <c r="H306" s="96">
        <f t="shared" si="97"/>
        <v>108.878</v>
      </c>
      <c r="I306" s="96">
        <f t="shared" si="98"/>
        <v>429.666</v>
      </c>
      <c r="J306" s="50">
        <v>9</v>
      </c>
      <c r="K306" s="48">
        <v>412.22142432636639</v>
      </c>
      <c r="L306" s="48">
        <v>294.23598724919611</v>
      </c>
      <c r="M306" s="48">
        <v>0</v>
      </c>
      <c r="N306" s="48">
        <v>631.54</v>
      </c>
      <c r="O306" s="62">
        <f t="shared" si="88"/>
        <v>91.433424326366378</v>
      </c>
      <c r="P306" s="62">
        <f t="shared" si="89"/>
        <v>185.35798724919613</v>
      </c>
      <c r="Q306" s="62">
        <f t="shared" si="90"/>
        <v>201.87399999999997</v>
      </c>
    </row>
    <row r="307" spans="1:17" x14ac:dyDescent="0.25">
      <c r="A307" s="77" t="s">
        <v>287</v>
      </c>
      <c r="B307" s="77">
        <v>49</v>
      </c>
      <c r="C307" s="77" t="s">
        <v>451</v>
      </c>
      <c r="D307" s="50">
        <v>12</v>
      </c>
      <c r="E307" s="62">
        <v>2826.5740000000001</v>
      </c>
      <c r="F307" s="62">
        <v>2514.279</v>
      </c>
      <c r="G307" s="62">
        <v>195.422</v>
      </c>
      <c r="H307" s="96">
        <f t="shared" si="97"/>
        <v>2709.701</v>
      </c>
      <c r="I307" s="96">
        <f t="shared" si="98"/>
        <v>5536.2749999999996</v>
      </c>
      <c r="J307" s="50">
        <v>12</v>
      </c>
      <c r="K307" s="48">
        <v>5059.943899412493</v>
      </c>
      <c r="L307" s="48">
        <v>3611.6938635640786</v>
      </c>
      <c r="M307" s="48">
        <v>0</v>
      </c>
      <c r="N307" s="48">
        <v>7752.04</v>
      </c>
      <c r="O307" s="62">
        <f t="shared" si="88"/>
        <v>2233.3698994124929</v>
      </c>
      <c r="P307" s="62">
        <f t="shared" si="89"/>
        <v>901.99286356407856</v>
      </c>
      <c r="Q307" s="62">
        <f t="shared" si="90"/>
        <v>2215.7650000000003</v>
      </c>
    </row>
    <row r="308" spans="1:17" x14ac:dyDescent="0.25">
      <c r="A308" s="77" t="s">
        <v>287</v>
      </c>
      <c r="B308" s="77">
        <v>49</v>
      </c>
      <c r="C308" s="77" t="s">
        <v>451</v>
      </c>
      <c r="D308" s="50">
        <v>13</v>
      </c>
      <c r="E308" s="62">
        <v>1414.125</v>
      </c>
      <c r="F308" s="62">
        <v>1205.971</v>
      </c>
      <c r="G308" s="62">
        <v>128.69300000000001</v>
      </c>
      <c r="H308" s="96">
        <f t="shared" si="97"/>
        <v>1334.664</v>
      </c>
      <c r="I308" s="96">
        <f t="shared" si="98"/>
        <v>2748.7890000000002</v>
      </c>
      <c r="J308" s="50">
        <v>13</v>
      </c>
      <c r="K308" s="48">
        <v>886.02084714997682</v>
      </c>
      <c r="L308" s="48">
        <v>632.42520475631602</v>
      </c>
      <c r="M308" s="48">
        <v>0</v>
      </c>
      <c r="N308" s="48">
        <v>1357.42</v>
      </c>
      <c r="O308" s="62">
        <f t="shared" si="88"/>
        <v>-528.10415285002318</v>
      </c>
      <c r="P308" s="62">
        <f t="shared" si="89"/>
        <v>-702.23879524368397</v>
      </c>
      <c r="Q308" s="62">
        <f t="shared" si="90"/>
        <v>-1391.3690000000001</v>
      </c>
    </row>
    <row r="309" spans="1:17" x14ac:dyDescent="0.25">
      <c r="A309" s="77" t="s">
        <v>287</v>
      </c>
      <c r="B309" s="77">
        <v>50</v>
      </c>
      <c r="C309" s="77"/>
      <c r="D309" s="50">
        <v>10</v>
      </c>
      <c r="E309" s="62">
        <v>2532.34</v>
      </c>
      <c r="F309" s="62">
        <v>1511.318</v>
      </c>
      <c r="G309" s="62">
        <v>208.292</v>
      </c>
      <c r="H309" s="96">
        <f t="shared" si="97"/>
        <v>1719.61</v>
      </c>
      <c r="I309" s="96">
        <f t="shared" si="98"/>
        <v>4251.9500000000007</v>
      </c>
      <c r="J309" s="50">
        <v>10</v>
      </c>
      <c r="K309" s="48">
        <v>2459.4440189444272</v>
      </c>
      <c r="L309" s="48">
        <v>1566.8459810555728</v>
      </c>
      <c r="M309" s="48">
        <v>0</v>
      </c>
      <c r="N309" s="48">
        <v>4026.29</v>
      </c>
      <c r="O309" s="62">
        <f t="shared" si="88"/>
        <v>-72.895981055572975</v>
      </c>
      <c r="P309" s="62">
        <f t="shared" si="89"/>
        <v>-152.76401894442711</v>
      </c>
      <c r="Q309" s="62">
        <f t="shared" si="90"/>
        <v>-225.66000000000076</v>
      </c>
    </row>
    <row r="310" spans="1:17" x14ac:dyDescent="0.25">
      <c r="A310" s="77" t="s">
        <v>287</v>
      </c>
      <c r="B310" s="77">
        <v>50</v>
      </c>
      <c r="C310" s="77"/>
      <c r="D310" s="50">
        <v>13</v>
      </c>
      <c r="E310" s="62">
        <v>368.55099999999999</v>
      </c>
      <c r="F310" s="62">
        <v>303.11599999999999</v>
      </c>
      <c r="G310" s="62">
        <v>72.906999999999996</v>
      </c>
      <c r="H310" s="96">
        <f t="shared" si="97"/>
        <v>376.02299999999997</v>
      </c>
      <c r="I310" s="96">
        <f t="shared" si="98"/>
        <v>744.57399999999996</v>
      </c>
      <c r="J310" s="50">
        <v>13</v>
      </c>
      <c r="K310" s="48">
        <v>682.52902164711327</v>
      </c>
      <c r="L310" s="48">
        <v>434.82097835288664</v>
      </c>
      <c r="M310" s="48">
        <v>0</v>
      </c>
      <c r="N310" s="48">
        <v>1117.3499999999999</v>
      </c>
      <c r="O310" s="62">
        <f t="shared" si="88"/>
        <v>313.97802164711328</v>
      </c>
      <c r="P310" s="62">
        <f t="shared" si="89"/>
        <v>58.797978352886673</v>
      </c>
      <c r="Q310" s="62">
        <f t="shared" si="90"/>
        <v>372.77599999999995</v>
      </c>
    </row>
    <row r="311" spans="1:17" x14ac:dyDescent="0.25">
      <c r="A311" s="77" t="s">
        <v>287</v>
      </c>
      <c r="B311" s="77">
        <v>50</v>
      </c>
      <c r="C311" s="77"/>
      <c r="D311" s="50">
        <v>14</v>
      </c>
      <c r="E311" s="62">
        <v>688.13800000000003</v>
      </c>
      <c r="F311" s="62">
        <v>615.29200000000003</v>
      </c>
      <c r="G311" s="62">
        <v>182.38399999999999</v>
      </c>
      <c r="H311" s="96">
        <f t="shared" si="97"/>
        <v>797.67600000000004</v>
      </c>
      <c r="I311" s="96">
        <f t="shared" si="98"/>
        <v>1485.8140000000001</v>
      </c>
      <c r="J311" s="50">
        <v>14</v>
      </c>
      <c r="K311" s="48">
        <v>815.08875940845928</v>
      </c>
      <c r="L311" s="48">
        <v>519.27124059154062</v>
      </c>
      <c r="M311" s="48">
        <v>0</v>
      </c>
      <c r="N311" s="48">
        <v>1334.36</v>
      </c>
      <c r="O311" s="62">
        <f t="shared" si="88"/>
        <v>126.95075940845925</v>
      </c>
      <c r="P311" s="62">
        <f t="shared" si="89"/>
        <v>-278.40475940845943</v>
      </c>
      <c r="Q311" s="62">
        <f t="shared" si="90"/>
        <v>-151.45400000000018</v>
      </c>
    </row>
    <row r="312" spans="1:17" x14ac:dyDescent="0.25">
      <c r="A312" s="77" t="s">
        <v>287</v>
      </c>
      <c r="B312" s="77">
        <v>51</v>
      </c>
      <c r="C312" s="77"/>
      <c r="D312" s="50">
        <v>6</v>
      </c>
      <c r="E312" s="62">
        <v>648.33399999999995</v>
      </c>
      <c r="F312" s="62">
        <v>628.53</v>
      </c>
      <c r="G312" s="62">
        <v>67.73</v>
      </c>
      <c r="H312" s="96">
        <f t="shared" si="97"/>
        <v>696.26</v>
      </c>
      <c r="I312" s="96">
        <f t="shared" si="98"/>
        <v>1344.5940000000001</v>
      </c>
      <c r="J312" s="50">
        <v>6</v>
      </c>
      <c r="K312" s="48">
        <v>2209.5365913716814</v>
      </c>
      <c r="L312" s="48">
        <v>1525.4634086283186</v>
      </c>
      <c r="M312" s="48">
        <v>0</v>
      </c>
      <c r="N312" s="48">
        <v>3735</v>
      </c>
      <c r="O312" s="62">
        <f t="shared" si="88"/>
        <v>1561.2025913716816</v>
      </c>
      <c r="P312" s="62">
        <f t="shared" si="89"/>
        <v>829.20340862831858</v>
      </c>
      <c r="Q312" s="62">
        <f t="shared" si="90"/>
        <v>2390.4059999999999</v>
      </c>
    </row>
    <row r="313" spans="1:17" x14ac:dyDescent="0.25">
      <c r="A313" s="77" t="s">
        <v>287</v>
      </c>
      <c r="B313" s="77">
        <v>51</v>
      </c>
      <c r="C313" s="77"/>
      <c r="D313" s="50">
        <v>9</v>
      </c>
      <c r="E313" s="62">
        <v>4497.2259999999997</v>
      </c>
      <c r="F313" s="62">
        <v>4194.9830000000002</v>
      </c>
      <c r="G313" s="62">
        <v>599.18799999999999</v>
      </c>
      <c r="H313" s="96">
        <f t="shared" si="97"/>
        <v>4794.1710000000003</v>
      </c>
      <c r="I313" s="96">
        <f t="shared" si="98"/>
        <v>9291.396999999999</v>
      </c>
      <c r="J313" s="50">
        <v>9</v>
      </c>
      <c r="K313" s="48">
        <v>4463.2757460920357</v>
      </c>
      <c r="L313" s="48">
        <v>3081.4442539079646</v>
      </c>
      <c r="M313" s="48">
        <v>0</v>
      </c>
      <c r="N313" s="48">
        <v>7544.72</v>
      </c>
      <c r="O313" s="62">
        <f t="shared" si="88"/>
        <v>-33.950253907963997</v>
      </c>
      <c r="P313" s="62">
        <f t="shared" si="89"/>
        <v>-1712.7267460920357</v>
      </c>
      <c r="Q313" s="62">
        <f t="shared" si="90"/>
        <v>-1746.6769999999988</v>
      </c>
    </row>
    <row r="314" spans="1:17" x14ac:dyDescent="0.25">
      <c r="A314" s="77" t="s">
        <v>287</v>
      </c>
      <c r="B314" s="77">
        <v>51</v>
      </c>
      <c r="C314" s="77"/>
      <c r="D314" s="50">
        <v>12</v>
      </c>
      <c r="E314" s="62">
        <v>381.79899999999998</v>
      </c>
      <c r="F314" s="62">
        <v>239.08699999999999</v>
      </c>
      <c r="G314" s="62">
        <v>50.076000000000001</v>
      </c>
      <c r="H314" s="96">
        <f t="shared" si="97"/>
        <v>289.16300000000001</v>
      </c>
      <c r="I314" s="96">
        <f t="shared" si="98"/>
        <v>670.96199999999999</v>
      </c>
      <c r="J314" s="50">
        <v>12</v>
      </c>
      <c r="K314" s="48">
        <v>11.997162536283188</v>
      </c>
      <c r="L314" s="48">
        <v>8.282837463716815</v>
      </c>
      <c r="M314" s="48">
        <v>0</v>
      </c>
      <c r="N314" s="48">
        <v>20.28</v>
      </c>
      <c r="O314" s="62">
        <f t="shared" si="88"/>
        <v>-369.80183746371677</v>
      </c>
      <c r="P314" s="62">
        <f t="shared" si="89"/>
        <v>-280.88016253628319</v>
      </c>
      <c r="Q314" s="62">
        <f t="shared" si="90"/>
        <v>-650.68200000000002</v>
      </c>
    </row>
    <row r="315" spans="1:17" x14ac:dyDescent="0.25">
      <c r="A315" s="77" t="s">
        <v>287</v>
      </c>
      <c r="B315" s="77">
        <v>52</v>
      </c>
      <c r="C315" s="77"/>
      <c r="D315" s="50">
        <v>9</v>
      </c>
      <c r="E315" s="62">
        <v>2772.9079999999999</v>
      </c>
      <c r="F315" s="62">
        <v>1544.652</v>
      </c>
      <c r="G315" s="62">
        <v>135.435</v>
      </c>
      <c r="H315" s="96">
        <f t="shared" si="97"/>
        <v>1680.087</v>
      </c>
      <c r="I315" s="96">
        <f t="shared" si="98"/>
        <v>4452.9949999999999</v>
      </c>
      <c r="J315" s="50">
        <v>9</v>
      </c>
      <c r="K315" s="48">
        <v>2884.9580000000001</v>
      </c>
      <c r="L315" s="48">
        <v>1565.0419999999999</v>
      </c>
      <c r="M315" s="48">
        <v>0</v>
      </c>
      <c r="N315" s="48">
        <v>4450</v>
      </c>
      <c r="O315" s="62">
        <f t="shared" si="88"/>
        <v>112.05000000000018</v>
      </c>
      <c r="P315" s="62">
        <f t="shared" si="89"/>
        <v>-115.04500000000007</v>
      </c>
      <c r="Q315" s="62">
        <f t="shared" si="90"/>
        <v>-2.9949999999998909</v>
      </c>
    </row>
    <row r="316" spans="1:17" x14ac:dyDescent="0.25">
      <c r="A316" s="77" t="s">
        <v>287</v>
      </c>
      <c r="B316" s="77">
        <v>53</v>
      </c>
      <c r="C316" s="77"/>
      <c r="D316" s="50">
        <v>8</v>
      </c>
      <c r="E316" s="62">
        <v>909.56500000000005</v>
      </c>
      <c r="F316" s="62">
        <v>884.10599999999999</v>
      </c>
      <c r="G316" s="62">
        <v>92.453000000000003</v>
      </c>
      <c r="H316" s="96">
        <f t="shared" si="97"/>
        <v>976.55899999999997</v>
      </c>
      <c r="I316" s="96">
        <f t="shared" si="98"/>
        <v>1886.124</v>
      </c>
      <c r="J316" s="50">
        <v>8</v>
      </c>
      <c r="K316" s="48">
        <v>894.77872106391112</v>
      </c>
      <c r="L316" s="48">
        <v>800.62127893608886</v>
      </c>
      <c r="M316" s="48">
        <v>0</v>
      </c>
      <c r="N316" s="48">
        <v>1695.4</v>
      </c>
      <c r="O316" s="62">
        <f t="shared" si="88"/>
        <v>-14.786278936088934</v>
      </c>
      <c r="P316" s="62">
        <f t="shared" si="89"/>
        <v>-175.93772106391111</v>
      </c>
      <c r="Q316" s="62">
        <f t="shared" si="90"/>
        <v>-190.72399999999993</v>
      </c>
    </row>
    <row r="317" spans="1:17" x14ac:dyDescent="0.25">
      <c r="A317" s="80" t="s">
        <v>287</v>
      </c>
      <c r="B317" s="80">
        <v>53</v>
      </c>
      <c r="C317" s="80"/>
      <c r="D317" s="80">
        <v>9</v>
      </c>
      <c r="E317" s="77"/>
      <c r="F317" s="77"/>
      <c r="J317" s="80">
        <v>9</v>
      </c>
      <c r="K317" s="48">
        <v>15.321119660543435</v>
      </c>
      <c r="L317" s="48">
        <v>13.708880339456565</v>
      </c>
      <c r="M317" s="48">
        <v>0</v>
      </c>
      <c r="N317" s="48">
        <v>29.03</v>
      </c>
      <c r="O317" s="62"/>
      <c r="P317" s="62"/>
      <c r="Q317" s="62"/>
    </row>
    <row r="318" spans="1:17" x14ac:dyDescent="0.25">
      <c r="A318" s="77" t="s">
        <v>287</v>
      </c>
      <c r="B318" s="77">
        <v>53</v>
      </c>
      <c r="C318" s="77"/>
      <c r="D318" s="50">
        <v>11</v>
      </c>
      <c r="E318" s="62">
        <v>273.2</v>
      </c>
      <c r="F318" s="62">
        <v>312.61500000000001</v>
      </c>
      <c r="G318" s="62">
        <v>34.22</v>
      </c>
      <c r="H318" s="96">
        <f t="shared" ref="H318" si="99">F318+G318</f>
        <v>346.83500000000004</v>
      </c>
      <c r="I318" s="96">
        <f t="shared" ref="I318" si="100">SUM(E318:G318)</f>
        <v>620.03500000000008</v>
      </c>
      <c r="J318" s="50">
        <v>11</v>
      </c>
      <c r="K318" s="48">
        <v>468.95925927554532</v>
      </c>
      <c r="L318" s="48">
        <v>419.61074072445467</v>
      </c>
      <c r="M318" s="48">
        <v>0</v>
      </c>
      <c r="N318" s="48">
        <v>888.57</v>
      </c>
      <c r="O318" s="62">
        <f t="shared" si="88"/>
        <v>195.75925927554533</v>
      </c>
      <c r="P318" s="62">
        <f t="shared" si="89"/>
        <v>72.775740724454636</v>
      </c>
      <c r="Q318" s="62">
        <f t="shared" si="90"/>
        <v>268.53499999999997</v>
      </c>
    </row>
    <row r="319" spans="1:17" x14ac:dyDescent="0.25">
      <c r="A319" s="77" t="s">
        <v>287</v>
      </c>
      <c r="B319" s="77">
        <v>53</v>
      </c>
      <c r="C319" s="77"/>
      <c r="D319" s="50">
        <v>12</v>
      </c>
      <c r="E319" s="62">
        <v>56.197000000000003</v>
      </c>
      <c r="F319" s="62">
        <v>48.652999999999999</v>
      </c>
      <c r="G319" s="62">
        <v>3.6779999999999999</v>
      </c>
      <c r="H319" s="96">
        <f t="shared" ref="H319" si="101">F319+G319</f>
        <v>52.330999999999996</v>
      </c>
      <c r="I319" s="96">
        <f t="shared" ref="I319" si="102">SUM(E319:G319)</f>
        <v>108.52799999999999</v>
      </c>
      <c r="J319" s="50">
        <v>12</v>
      </c>
      <c r="K319" s="48"/>
      <c r="L319" s="48"/>
      <c r="M319" s="48"/>
      <c r="N319" s="48"/>
      <c r="O319" s="62"/>
      <c r="P319" s="62"/>
      <c r="Q319" s="62"/>
    </row>
    <row r="320" spans="1:17" x14ac:dyDescent="0.25">
      <c r="A320" s="80" t="s">
        <v>287</v>
      </c>
      <c r="B320" s="80">
        <v>55</v>
      </c>
      <c r="C320" s="80" t="s">
        <v>482</v>
      </c>
      <c r="D320" s="80">
        <v>11</v>
      </c>
      <c r="E320" s="77"/>
      <c r="F320" s="77"/>
      <c r="J320" s="80">
        <v>11</v>
      </c>
      <c r="K320" s="48">
        <v>257.52544647773277</v>
      </c>
      <c r="L320" s="48">
        <v>132.55455352226718</v>
      </c>
      <c r="M320" s="48">
        <v>0</v>
      </c>
      <c r="N320" s="48">
        <v>390.08</v>
      </c>
      <c r="O320" s="62"/>
      <c r="P320" s="62"/>
      <c r="Q320" s="62"/>
    </row>
    <row r="321" spans="1:17" x14ac:dyDescent="0.25">
      <c r="A321" s="77" t="s">
        <v>287</v>
      </c>
      <c r="B321" s="77">
        <v>55</v>
      </c>
      <c r="C321" s="77" t="s">
        <v>446</v>
      </c>
      <c r="D321" s="50">
        <v>12</v>
      </c>
      <c r="E321" s="62">
        <v>563.46</v>
      </c>
      <c r="F321" s="62">
        <v>367.09899999999999</v>
      </c>
      <c r="G321" s="62">
        <v>57.314999999999998</v>
      </c>
      <c r="H321" s="96">
        <f t="shared" ref="H321" si="103">F321+G321</f>
        <v>424.41399999999999</v>
      </c>
      <c r="I321" s="96">
        <f t="shared" ref="I321" si="104">SUM(E321:G321)</f>
        <v>987.87400000000002</v>
      </c>
      <c r="J321" s="50">
        <v>12</v>
      </c>
      <c r="K321" s="48">
        <v>394.73855352226718</v>
      </c>
      <c r="L321" s="48">
        <v>203.18144647773275</v>
      </c>
      <c r="M321" s="48">
        <v>0</v>
      </c>
      <c r="N321" s="48">
        <v>597.91999999999996</v>
      </c>
      <c r="O321" s="62">
        <f t="shared" si="88"/>
        <v>-168.72144647773285</v>
      </c>
      <c r="P321" s="62">
        <f t="shared" si="89"/>
        <v>-221.23255352226724</v>
      </c>
      <c r="Q321" s="62">
        <f t="shared" si="90"/>
        <v>-389.95400000000006</v>
      </c>
    </row>
    <row r="322" spans="1:17" x14ac:dyDescent="0.25">
      <c r="A322" s="77" t="s">
        <v>287</v>
      </c>
      <c r="B322" s="77">
        <v>55</v>
      </c>
      <c r="C322" s="77" t="s">
        <v>447</v>
      </c>
      <c r="D322" s="50">
        <v>11</v>
      </c>
      <c r="E322" s="62">
        <v>196.25800000000001</v>
      </c>
      <c r="F322" s="62">
        <v>72.11</v>
      </c>
      <c r="G322" s="62">
        <v>83.013999999999996</v>
      </c>
      <c r="H322" s="96">
        <f t="shared" ref="H322:H326" si="105">F322+G322</f>
        <v>155.124</v>
      </c>
      <c r="I322" s="96">
        <f t="shared" ref="I322:I326" si="106">SUM(E322:G322)</f>
        <v>351.38200000000001</v>
      </c>
      <c r="J322" s="50">
        <v>11</v>
      </c>
      <c r="K322" s="48">
        <v>592.37179283437956</v>
      </c>
      <c r="L322" s="48">
        <v>234.14820716562048</v>
      </c>
      <c r="M322" s="48">
        <v>0</v>
      </c>
      <c r="N322" s="48">
        <v>826.52</v>
      </c>
      <c r="O322" s="62">
        <f t="shared" si="88"/>
        <v>396.11379283437952</v>
      </c>
      <c r="P322" s="62">
        <f t="shared" si="89"/>
        <v>79.024207165620481</v>
      </c>
      <c r="Q322" s="62">
        <f t="shared" si="90"/>
        <v>475.13799999999998</v>
      </c>
    </row>
    <row r="323" spans="1:17" x14ac:dyDescent="0.25">
      <c r="A323" s="77" t="s">
        <v>287</v>
      </c>
      <c r="B323" s="77">
        <v>55</v>
      </c>
      <c r="C323" s="77" t="s">
        <v>447</v>
      </c>
      <c r="D323" s="50">
        <v>12</v>
      </c>
      <c r="E323" s="62">
        <v>1342.29</v>
      </c>
      <c r="F323" s="62">
        <v>269.096</v>
      </c>
      <c r="G323" s="62">
        <v>109.277</v>
      </c>
      <c r="H323" s="96">
        <f t="shared" si="105"/>
        <v>378.37299999999999</v>
      </c>
      <c r="I323" s="96">
        <f t="shared" si="106"/>
        <v>1720.663</v>
      </c>
      <c r="J323" s="50">
        <v>12</v>
      </c>
      <c r="K323" s="48">
        <v>891.92620716562044</v>
      </c>
      <c r="L323" s="48">
        <v>352.55379283437952</v>
      </c>
      <c r="M323" s="48">
        <v>0</v>
      </c>
      <c r="N323" s="48">
        <v>1244.48</v>
      </c>
      <c r="O323" s="62">
        <f t="shared" si="88"/>
        <v>-450.36379283437952</v>
      </c>
      <c r="P323" s="62">
        <f t="shared" si="89"/>
        <v>-25.819207165620469</v>
      </c>
      <c r="Q323" s="62">
        <f t="shared" si="90"/>
        <v>-476.18299999999999</v>
      </c>
    </row>
    <row r="324" spans="1:17" x14ac:dyDescent="0.25">
      <c r="A324" s="77" t="s">
        <v>360</v>
      </c>
      <c r="B324" s="77">
        <v>1</v>
      </c>
      <c r="C324" s="77" t="s">
        <v>446</v>
      </c>
      <c r="D324" s="50">
        <v>3</v>
      </c>
      <c r="E324" s="62">
        <v>36.881999999999998</v>
      </c>
      <c r="F324" s="62">
        <v>41.814999999999998</v>
      </c>
      <c r="G324" s="62">
        <v>4.2569999999999997</v>
      </c>
      <c r="H324" s="96">
        <f t="shared" si="105"/>
        <v>46.071999999999996</v>
      </c>
      <c r="I324" s="96">
        <f t="shared" si="106"/>
        <v>82.954000000000008</v>
      </c>
      <c r="J324" s="50">
        <v>3</v>
      </c>
      <c r="K324" s="48">
        <v>61.538400000000003</v>
      </c>
      <c r="L324" s="48">
        <v>48.351599999999998</v>
      </c>
      <c r="M324" s="48">
        <v>0</v>
      </c>
      <c r="N324" s="48">
        <v>109.89</v>
      </c>
      <c r="O324" s="62">
        <f t="shared" si="88"/>
        <v>24.656400000000005</v>
      </c>
      <c r="P324" s="62">
        <f t="shared" si="89"/>
        <v>2.2796000000000021</v>
      </c>
      <c r="Q324" s="62">
        <f t="shared" si="90"/>
        <v>26.935999999999993</v>
      </c>
    </row>
    <row r="325" spans="1:17" x14ac:dyDescent="0.25">
      <c r="A325" s="77" t="s">
        <v>360</v>
      </c>
      <c r="B325" s="77">
        <v>1</v>
      </c>
      <c r="C325" s="77" t="s">
        <v>446</v>
      </c>
      <c r="D325" s="50">
        <v>4</v>
      </c>
      <c r="E325" s="62">
        <v>64.516000000000005</v>
      </c>
      <c r="F325" s="62">
        <v>73.322999999999993</v>
      </c>
      <c r="G325" s="62">
        <v>6.2720000000000002</v>
      </c>
      <c r="H325" s="96">
        <f t="shared" si="105"/>
        <v>79.594999999999999</v>
      </c>
      <c r="I325" s="96">
        <f t="shared" si="106"/>
        <v>144.11099999999999</v>
      </c>
      <c r="J325" s="50">
        <v>4</v>
      </c>
      <c r="K325" s="48">
        <v>107.58160000000002</v>
      </c>
      <c r="L325" s="48">
        <v>84.528400000000005</v>
      </c>
      <c r="M325" s="48">
        <v>0</v>
      </c>
      <c r="N325" s="48">
        <v>192.11</v>
      </c>
      <c r="O325" s="62">
        <f t="shared" si="88"/>
        <v>43.065600000000018</v>
      </c>
      <c r="P325" s="62">
        <f t="shared" si="89"/>
        <v>4.933400000000006</v>
      </c>
      <c r="Q325" s="62">
        <f t="shared" si="90"/>
        <v>47.999000000000024</v>
      </c>
    </row>
    <row r="326" spans="1:17" x14ac:dyDescent="0.25">
      <c r="A326" s="77" t="s">
        <v>360</v>
      </c>
      <c r="B326" s="77">
        <v>1</v>
      </c>
      <c r="C326" s="77" t="s">
        <v>446</v>
      </c>
      <c r="D326" s="50">
        <v>6</v>
      </c>
      <c r="E326" s="62">
        <v>33.57</v>
      </c>
      <c r="F326" s="62">
        <v>38.392000000000003</v>
      </c>
      <c r="G326" s="62">
        <v>2.9849999999999999</v>
      </c>
      <c r="H326" s="96">
        <f t="shared" si="105"/>
        <v>41.377000000000002</v>
      </c>
      <c r="I326" s="96">
        <f t="shared" si="106"/>
        <v>74.947000000000003</v>
      </c>
      <c r="J326" s="50"/>
      <c r="K326" s="48"/>
      <c r="L326" s="48"/>
      <c r="M326" s="48"/>
      <c r="N326" s="48"/>
      <c r="O326" s="62"/>
      <c r="P326" s="62"/>
      <c r="Q326" s="62"/>
    </row>
    <row r="327" spans="1:17" x14ac:dyDescent="0.25">
      <c r="A327" s="77" t="s">
        <v>360</v>
      </c>
      <c r="B327" s="77">
        <v>1</v>
      </c>
      <c r="C327" s="77" t="s">
        <v>447</v>
      </c>
      <c r="D327" s="50">
        <v>3</v>
      </c>
      <c r="E327" s="77"/>
      <c r="F327" s="77"/>
      <c r="J327" s="50">
        <v>3</v>
      </c>
      <c r="K327" s="48">
        <v>94.11318928672317</v>
      </c>
      <c r="L327" s="48">
        <v>104.97681071327685</v>
      </c>
      <c r="M327" s="48">
        <v>0</v>
      </c>
      <c r="N327" s="48">
        <v>199.09</v>
      </c>
      <c r="O327" s="62">
        <f t="shared" si="88"/>
        <v>94.11318928672317</v>
      </c>
      <c r="P327" s="62">
        <f t="shared" si="89"/>
        <v>104.97681071327685</v>
      </c>
      <c r="Q327" s="62">
        <f t="shared" si="90"/>
        <v>199.09</v>
      </c>
    </row>
    <row r="328" spans="1:17" x14ac:dyDescent="0.25">
      <c r="A328" s="77" t="s">
        <v>360</v>
      </c>
      <c r="B328" s="77">
        <v>1</v>
      </c>
      <c r="C328" s="77" t="s">
        <v>447</v>
      </c>
      <c r="D328" s="50">
        <v>4</v>
      </c>
      <c r="E328" s="62">
        <v>124.914</v>
      </c>
      <c r="F328" s="62">
        <v>180.684</v>
      </c>
      <c r="G328" s="62">
        <v>80.033000000000001</v>
      </c>
      <c r="H328" s="96">
        <f t="shared" ref="H328" si="107">F328+G328</f>
        <v>260.71699999999998</v>
      </c>
      <c r="I328" s="96">
        <f t="shared" ref="I328" si="108">SUM(E328:G328)</f>
        <v>385.63100000000003</v>
      </c>
      <c r="J328" s="50">
        <v>4</v>
      </c>
      <c r="K328" s="48">
        <v>556.85094538135593</v>
      </c>
      <c r="L328" s="48">
        <v>621.12905461864409</v>
      </c>
      <c r="M328" s="48">
        <v>0</v>
      </c>
      <c r="N328" s="48">
        <v>1177.98</v>
      </c>
      <c r="O328" s="62">
        <f t="shared" si="88"/>
        <v>431.93694538135594</v>
      </c>
      <c r="P328" s="62">
        <f t="shared" si="89"/>
        <v>360.41205461864411</v>
      </c>
      <c r="Q328" s="62">
        <f t="shared" si="90"/>
        <v>792.34899999999993</v>
      </c>
    </row>
    <row r="329" spans="1:17" x14ac:dyDescent="0.25">
      <c r="A329" s="80" t="s">
        <v>360</v>
      </c>
      <c r="B329" s="80">
        <v>1</v>
      </c>
      <c r="C329" s="80" t="s">
        <v>483</v>
      </c>
      <c r="D329" s="63">
        <v>6</v>
      </c>
      <c r="E329" s="62">
        <v>451.27499999999998</v>
      </c>
      <c r="F329" s="62">
        <v>530.37</v>
      </c>
      <c r="G329" s="62">
        <v>48.484000000000002</v>
      </c>
      <c r="H329" s="96">
        <f t="shared" ref="H329" si="109">F329+G329</f>
        <v>578.85400000000004</v>
      </c>
      <c r="I329" s="96">
        <f t="shared" ref="I329" si="110">SUM(E329:G329)</f>
        <v>1030.1289999999999</v>
      </c>
      <c r="J329" s="80">
        <v>6</v>
      </c>
      <c r="K329" s="48">
        <v>18.412319668079096</v>
      </c>
      <c r="L329" s="48">
        <v>20.537680331920907</v>
      </c>
      <c r="M329" s="48">
        <v>0</v>
      </c>
      <c r="N329" s="48">
        <v>38.950000000000003</v>
      </c>
      <c r="O329" s="62"/>
      <c r="P329" s="62"/>
      <c r="Q329" s="62"/>
    </row>
    <row r="330" spans="1:17" x14ac:dyDescent="0.25">
      <c r="A330" s="77" t="s">
        <v>360</v>
      </c>
      <c r="B330" s="77">
        <v>1</v>
      </c>
      <c r="C330" s="77" t="s">
        <v>456</v>
      </c>
      <c r="D330" s="50">
        <v>3</v>
      </c>
      <c r="E330" s="77"/>
      <c r="F330" s="77"/>
      <c r="J330" s="50">
        <v>3</v>
      </c>
      <c r="K330" s="48">
        <v>124.38094032975116</v>
      </c>
      <c r="L330" s="48">
        <v>88.729059670248887</v>
      </c>
      <c r="M330" s="48">
        <v>0</v>
      </c>
      <c r="N330" s="48">
        <v>213.11</v>
      </c>
      <c r="O330" s="62">
        <f t="shared" si="88"/>
        <v>124.38094032975116</v>
      </c>
      <c r="P330" s="62">
        <f t="shared" si="89"/>
        <v>88.729059670248887</v>
      </c>
      <c r="Q330" s="62">
        <f t="shared" si="90"/>
        <v>213.11</v>
      </c>
    </row>
    <row r="331" spans="1:17" x14ac:dyDescent="0.25">
      <c r="A331" s="77" t="s">
        <v>360</v>
      </c>
      <c r="B331" s="77">
        <v>1</v>
      </c>
      <c r="C331" s="77" t="s">
        <v>456</v>
      </c>
      <c r="D331" s="50">
        <v>4</v>
      </c>
      <c r="E331" s="77"/>
      <c r="F331" s="77"/>
      <c r="J331" s="50">
        <v>4</v>
      </c>
      <c r="K331" s="48">
        <v>434.85761912386886</v>
      </c>
      <c r="L331" s="48">
        <v>310.21238087613131</v>
      </c>
      <c r="M331" s="48">
        <v>0</v>
      </c>
      <c r="N331" s="48">
        <v>745.07</v>
      </c>
      <c r="O331" s="62">
        <f t="shared" si="88"/>
        <v>434.85761912386886</v>
      </c>
      <c r="P331" s="62">
        <f t="shared" si="89"/>
        <v>310.21238087613131</v>
      </c>
      <c r="Q331" s="62">
        <f t="shared" si="90"/>
        <v>745.07</v>
      </c>
    </row>
    <row r="332" spans="1:17" x14ac:dyDescent="0.25">
      <c r="A332" s="77" t="s">
        <v>360</v>
      </c>
      <c r="B332" s="77">
        <v>1</v>
      </c>
      <c r="C332" s="77" t="s">
        <v>456</v>
      </c>
      <c r="D332" s="50">
        <v>5</v>
      </c>
      <c r="E332" s="77"/>
      <c r="F332" s="77"/>
      <c r="J332" s="50">
        <v>5</v>
      </c>
      <c r="K332" s="48"/>
      <c r="L332" s="48"/>
      <c r="M332" s="48"/>
      <c r="N332" s="48"/>
      <c r="O332" s="62"/>
      <c r="P332" s="62"/>
      <c r="Q332" s="62"/>
    </row>
    <row r="333" spans="1:17" x14ac:dyDescent="0.25">
      <c r="A333" s="77" t="s">
        <v>360</v>
      </c>
      <c r="B333" s="77">
        <v>1</v>
      </c>
      <c r="C333" s="77" t="s">
        <v>456</v>
      </c>
      <c r="D333" s="50">
        <v>6</v>
      </c>
      <c r="E333" s="62">
        <v>873.56299999999999</v>
      </c>
      <c r="F333" s="62">
        <v>812.72799999999995</v>
      </c>
      <c r="G333" s="62">
        <v>83.52</v>
      </c>
      <c r="H333" s="96">
        <f t="shared" ref="H333" si="111">F333+G333</f>
        <v>896.24799999999993</v>
      </c>
      <c r="I333" s="96">
        <f t="shared" ref="I333" si="112">SUM(E333:G333)</f>
        <v>1769.8109999999999</v>
      </c>
      <c r="J333" s="50">
        <v>6</v>
      </c>
      <c r="K333" s="48">
        <v>472.64874054638022</v>
      </c>
      <c r="L333" s="48">
        <v>337.17125945362</v>
      </c>
      <c r="M333" s="48">
        <v>0</v>
      </c>
      <c r="N333" s="48">
        <v>809.82</v>
      </c>
      <c r="O333" s="62">
        <f t="shared" si="88"/>
        <v>-400.91425945361976</v>
      </c>
      <c r="P333" s="62">
        <f t="shared" si="89"/>
        <v>-559.07674054637994</v>
      </c>
      <c r="Q333" s="62">
        <f t="shared" si="90"/>
        <v>-959.99099999999987</v>
      </c>
    </row>
    <row r="334" spans="1:17" x14ac:dyDescent="0.25">
      <c r="A334" s="77" t="s">
        <v>360</v>
      </c>
      <c r="B334" s="77">
        <v>1</v>
      </c>
      <c r="C334" s="77" t="s">
        <v>457</v>
      </c>
      <c r="D334" s="50">
        <v>4</v>
      </c>
      <c r="E334" s="62">
        <v>0.21099999999999999</v>
      </c>
      <c r="F334" s="62">
        <v>0.245</v>
      </c>
      <c r="G334" s="62">
        <v>1.323</v>
      </c>
      <c r="H334" s="96">
        <f t="shared" ref="H334:H340" si="113">F334+G334</f>
        <v>1.5680000000000001</v>
      </c>
      <c r="I334" s="96">
        <f t="shared" ref="I334:I340" si="114">SUM(E334:G334)</f>
        <v>1.7789999999999999</v>
      </c>
      <c r="J334" s="50">
        <v>4</v>
      </c>
      <c r="K334" s="48">
        <v>122.92388685661764</v>
      </c>
      <c r="L334" s="48">
        <v>90.976113143382364</v>
      </c>
      <c r="M334" s="48">
        <v>0</v>
      </c>
      <c r="N334" s="48">
        <v>213.9</v>
      </c>
      <c r="O334" s="62">
        <f t="shared" si="88"/>
        <v>122.71288685661764</v>
      </c>
      <c r="P334" s="62">
        <f t="shared" si="89"/>
        <v>89.408113143382366</v>
      </c>
      <c r="Q334" s="62">
        <f t="shared" si="90"/>
        <v>212.12100000000001</v>
      </c>
    </row>
    <row r="335" spans="1:17" x14ac:dyDescent="0.25">
      <c r="A335" s="80" t="s">
        <v>360</v>
      </c>
      <c r="B335" s="80">
        <v>1</v>
      </c>
      <c r="C335" s="80" t="s">
        <v>457</v>
      </c>
      <c r="D335" s="63">
        <v>6</v>
      </c>
      <c r="E335" s="62">
        <v>281.09500000000003</v>
      </c>
      <c r="F335" s="62">
        <v>234.21199999999999</v>
      </c>
      <c r="G335" s="62">
        <v>28.001999999999999</v>
      </c>
      <c r="H335" s="96">
        <f t="shared" si="113"/>
        <v>262.214</v>
      </c>
      <c r="I335" s="96">
        <f t="shared" si="114"/>
        <v>543.30899999999997</v>
      </c>
      <c r="J335" s="80">
        <v>6</v>
      </c>
      <c r="K335" s="48">
        <v>189.70161314338236</v>
      </c>
      <c r="L335" s="48">
        <v>140.39838685661766</v>
      </c>
      <c r="M335" s="48">
        <v>0</v>
      </c>
      <c r="N335" s="48">
        <v>330.1</v>
      </c>
      <c r="O335" s="62"/>
      <c r="P335" s="62"/>
      <c r="Q335" s="62"/>
    </row>
    <row r="336" spans="1:17" x14ac:dyDescent="0.25">
      <c r="A336" s="77" t="s">
        <v>360</v>
      </c>
      <c r="B336" s="77">
        <v>1</v>
      </c>
      <c r="C336" s="77" t="s">
        <v>458</v>
      </c>
      <c r="D336" s="50">
        <v>4</v>
      </c>
      <c r="E336" s="62">
        <v>28.434999999999999</v>
      </c>
      <c r="F336" s="62">
        <v>35.682000000000002</v>
      </c>
      <c r="G336" s="62">
        <v>6.1589999999999998</v>
      </c>
      <c r="H336" s="96">
        <f t="shared" si="113"/>
        <v>41.841000000000001</v>
      </c>
      <c r="I336" s="96">
        <f t="shared" si="114"/>
        <v>70.27600000000001</v>
      </c>
      <c r="J336" s="50">
        <v>4</v>
      </c>
      <c r="K336" s="48"/>
      <c r="L336" s="48"/>
      <c r="M336" s="48"/>
      <c r="N336" s="48"/>
      <c r="O336" s="62"/>
      <c r="P336" s="62"/>
      <c r="Q336" s="62"/>
    </row>
    <row r="337" spans="1:17" x14ac:dyDescent="0.25">
      <c r="A337" s="77" t="s">
        <v>360</v>
      </c>
      <c r="B337" s="77">
        <v>1</v>
      </c>
      <c r="C337" s="77" t="s">
        <v>458</v>
      </c>
      <c r="D337" s="50">
        <v>6</v>
      </c>
      <c r="E337" s="62">
        <v>294.14</v>
      </c>
      <c r="F337" s="62">
        <v>249.47</v>
      </c>
      <c r="G337" s="62">
        <v>27.942</v>
      </c>
      <c r="H337" s="96">
        <f t="shared" si="113"/>
        <v>277.41199999999998</v>
      </c>
      <c r="I337" s="96">
        <f t="shared" si="114"/>
        <v>571.55200000000002</v>
      </c>
      <c r="J337" s="50">
        <v>6</v>
      </c>
      <c r="K337" s="48">
        <v>375.87630000000001</v>
      </c>
      <c r="L337" s="48">
        <v>264.12369999999999</v>
      </c>
      <c r="M337" s="48">
        <v>0</v>
      </c>
      <c r="N337" s="48">
        <v>640</v>
      </c>
      <c r="O337" s="62">
        <f t="shared" ref="O337:O345" si="115">K337-E337</f>
        <v>81.736300000000028</v>
      </c>
      <c r="P337" s="62">
        <f t="shared" ref="P337:P345" si="116">L337-H337</f>
        <v>-13.288299999999992</v>
      </c>
      <c r="Q337" s="62">
        <f t="shared" ref="Q337:Q345" si="117">N337-I337</f>
        <v>68.447999999999979</v>
      </c>
    </row>
    <row r="338" spans="1:17" x14ac:dyDescent="0.25">
      <c r="A338" s="77" t="s">
        <v>360</v>
      </c>
      <c r="B338" s="77">
        <v>2</v>
      </c>
      <c r="C338" s="77" t="s">
        <v>446</v>
      </c>
      <c r="D338" s="50">
        <v>4</v>
      </c>
      <c r="E338" s="62">
        <v>109.63800000000001</v>
      </c>
      <c r="F338" s="62">
        <v>126.39</v>
      </c>
      <c r="G338" s="62">
        <v>30.844999999999999</v>
      </c>
      <c r="H338" s="96">
        <f t="shared" si="113"/>
        <v>157.23500000000001</v>
      </c>
      <c r="I338" s="96">
        <f t="shared" si="114"/>
        <v>266.87300000000005</v>
      </c>
      <c r="J338" s="50">
        <v>4</v>
      </c>
      <c r="K338" s="48">
        <v>106</v>
      </c>
      <c r="L338" s="48">
        <v>159</v>
      </c>
      <c r="M338" s="48">
        <v>0</v>
      </c>
      <c r="N338" s="48">
        <v>265</v>
      </c>
      <c r="O338" s="62">
        <f t="shared" si="115"/>
        <v>-3.6380000000000052</v>
      </c>
      <c r="P338" s="62">
        <f t="shared" si="116"/>
        <v>1.7649999999999864</v>
      </c>
      <c r="Q338" s="62">
        <f t="shared" si="117"/>
        <v>-1.8730000000000473</v>
      </c>
    </row>
    <row r="339" spans="1:17" x14ac:dyDescent="0.25">
      <c r="A339" s="77" t="s">
        <v>360</v>
      </c>
      <c r="B339" s="77">
        <v>2</v>
      </c>
      <c r="C339" s="77" t="s">
        <v>447</v>
      </c>
      <c r="D339" s="50">
        <v>4</v>
      </c>
      <c r="E339" s="62">
        <v>319.22699999999998</v>
      </c>
      <c r="F339" s="62">
        <v>300.036</v>
      </c>
      <c r="G339" s="62">
        <v>49.253999999999998</v>
      </c>
      <c r="H339" s="96">
        <f t="shared" si="113"/>
        <v>349.29</v>
      </c>
      <c r="I339" s="96">
        <f t="shared" si="114"/>
        <v>668.51699999999994</v>
      </c>
      <c r="J339" s="50">
        <v>4</v>
      </c>
      <c r="K339" s="48">
        <v>346.92490000000004</v>
      </c>
      <c r="L339" s="48">
        <v>322.07510000000008</v>
      </c>
      <c r="M339" s="48">
        <v>0</v>
      </c>
      <c r="N339" s="48">
        <v>669</v>
      </c>
      <c r="O339" s="62">
        <f t="shared" si="115"/>
        <v>27.697900000000061</v>
      </c>
      <c r="P339" s="62">
        <f t="shared" si="116"/>
        <v>-27.214899999999943</v>
      </c>
      <c r="Q339" s="62">
        <f t="shared" si="117"/>
        <v>0.48300000000006094</v>
      </c>
    </row>
    <row r="340" spans="1:17" x14ac:dyDescent="0.25">
      <c r="A340" s="77" t="s">
        <v>360</v>
      </c>
      <c r="B340" s="77">
        <v>2</v>
      </c>
      <c r="C340" s="77" t="s">
        <v>456</v>
      </c>
      <c r="D340" s="50">
        <v>4</v>
      </c>
      <c r="E340" s="62">
        <v>215.642</v>
      </c>
      <c r="F340" s="62">
        <v>214.999</v>
      </c>
      <c r="G340" s="62">
        <v>34.829000000000001</v>
      </c>
      <c r="H340" s="96">
        <f t="shared" si="113"/>
        <v>249.828</v>
      </c>
      <c r="I340" s="96">
        <f t="shared" si="114"/>
        <v>465.46999999999997</v>
      </c>
      <c r="J340" s="50">
        <v>4</v>
      </c>
      <c r="K340" s="48">
        <v>190.5886100862069</v>
      </c>
      <c r="L340" s="48">
        <v>253.7613899137931</v>
      </c>
      <c r="M340" s="48">
        <v>0</v>
      </c>
      <c r="N340" s="48">
        <v>444.35</v>
      </c>
      <c r="O340" s="62">
        <f t="shared" si="115"/>
        <v>-25.053389913793097</v>
      </c>
      <c r="P340" s="62">
        <f t="shared" si="116"/>
        <v>3.9333899137930928</v>
      </c>
      <c r="Q340" s="62">
        <f t="shared" si="117"/>
        <v>-21.119999999999948</v>
      </c>
    </row>
    <row r="341" spans="1:17" x14ac:dyDescent="0.25">
      <c r="A341" s="80" t="s">
        <v>360</v>
      </c>
      <c r="B341" s="80">
        <v>2</v>
      </c>
      <c r="C341" s="80" t="s">
        <v>456</v>
      </c>
      <c r="D341" s="80">
        <v>6</v>
      </c>
      <c r="E341" s="77"/>
      <c r="F341" s="77"/>
      <c r="J341" s="80">
        <v>6</v>
      </c>
      <c r="K341" s="48">
        <v>8.4281899137931013</v>
      </c>
      <c r="L341" s="48">
        <v>11.221810086206895</v>
      </c>
      <c r="M341" s="48">
        <v>0</v>
      </c>
      <c r="N341" s="48">
        <v>19.649999999999999</v>
      </c>
      <c r="O341" s="62"/>
      <c r="P341" s="62"/>
      <c r="Q341" s="62"/>
    </row>
    <row r="342" spans="1:17" x14ac:dyDescent="0.25">
      <c r="A342" s="77" t="s">
        <v>360</v>
      </c>
      <c r="B342" s="77">
        <v>3</v>
      </c>
      <c r="C342" s="77"/>
      <c r="D342" s="50">
        <v>4</v>
      </c>
      <c r="E342" s="62">
        <v>947.13799999999992</v>
      </c>
      <c r="F342" s="62">
        <v>312.74599999999998</v>
      </c>
      <c r="G342" s="62">
        <v>58.689</v>
      </c>
      <c r="H342" s="96">
        <f t="shared" ref="H342" si="118">F342+G342</f>
        <v>371.435</v>
      </c>
      <c r="I342" s="96">
        <f t="shared" ref="I342" si="119">SUM(E342:G342)</f>
        <v>1318.5730000000001</v>
      </c>
      <c r="J342" s="50">
        <v>4</v>
      </c>
      <c r="K342" s="48">
        <v>796.27909999999997</v>
      </c>
      <c r="L342" s="48">
        <v>519.72090000000003</v>
      </c>
      <c r="M342" s="48">
        <v>0</v>
      </c>
      <c r="N342" s="48">
        <v>1316</v>
      </c>
      <c r="O342" s="62">
        <f t="shared" si="115"/>
        <v>-150.85889999999995</v>
      </c>
      <c r="P342" s="62">
        <f t="shared" si="116"/>
        <v>148.28590000000003</v>
      </c>
      <c r="Q342" s="62">
        <f t="shared" si="117"/>
        <v>-2.5730000000000928</v>
      </c>
    </row>
    <row r="343" spans="1:17" x14ac:dyDescent="0.25">
      <c r="A343" s="77" t="s">
        <v>360</v>
      </c>
      <c r="B343" s="77">
        <v>4</v>
      </c>
      <c r="C343" s="77"/>
      <c r="D343" s="50">
        <v>3</v>
      </c>
      <c r="E343" s="62">
        <v>165.154</v>
      </c>
      <c r="F343" s="62">
        <v>260.24400000000003</v>
      </c>
      <c r="G343" s="62">
        <v>23.614999999999998</v>
      </c>
      <c r="H343" s="96">
        <f t="shared" ref="H343:H345" si="120">F343+G343</f>
        <v>283.85900000000004</v>
      </c>
      <c r="I343" s="96">
        <f t="shared" ref="I343:I345" si="121">SUM(E343:G343)</f>
        <v>449.01300000000003</v>
      </c>
      <c r="J343" s="50">
        <v>3</v>
      </c>
      <c r="K343" s="48">
        <v>232.34272791323212</v>
      </c>
      <c r="L343" s="48">
        <v>207.97727208676795</v>
      </c>
      <c r="M343" s="48">
        <v>0</v>
      </c>
      <c r="N343" s="48">
        <v>440.32</v>
      </c>
      <c r="O343" s="62">
        <f t="shared" si="115"/>
        <v>67.188727913232128</v>
      </c>
      <c r="P343" s="62">
        <f t="shared" si="116"/>
        <v>-75.881727913232083</v>
      </c>
      <c r="Q343" s="62">
        <f t="shared" si="117"/>
        <v>-8.6930000000000405</v>
      </c>
    </row>
    <row r="344" spans="1:17" x14ac:dyDescent="0.25">
      <c r="A344" s="77" t="s">
        <v>360</v>
      </c>
      <c r="B344" s="77">
        <v>4</v>
      </c>
      <c r="C344" s="77"/>
      <c r="D344" s="50">
        <v>4</v>
      </c>
      <c r="E344" s="62">
        <v>436.59500000000003</v>
      </c>
      <c r="F344" s="62">
        <v>461.39100000000002</v>
      </c>
      <c r="G344" s="62">
        <v>36.514000000000003</v>
      </c>
      <c r="H344" s="96">
        <f t="shared" si="120"/>
        <v>497.90500000000003</v>
      </c>
      <c r="I344" s="96">
        <f t="shared" si="121"/>
        <v>934.50000000000011</v>
      </c>
      <c r="J344" s="50">
        <v>4</v>
      </c>
      <c r="K344" s="48">
        <v>497.42197208676794</v>
      </c>
      <c r="L344" s="48">
        <v>445.25802791323224</v>
      </c>
      <c r="M344" s="48">
        <v>0</v>
      </c>
      <c r="N344" s="48">
        <v>942.68</v>
      </c>
      <c r="O344" s="62">
        <f t="shared" si="115"/>
        <v>60.82697208676791</v>
      </c>
      <c r="P344" s="62">
        <f t="shared" si="116"/>
        <v>-52.646972086767789</v>
      </c>
      <c r="Q344" s="62">
        <f t="shared" si="117"/>
        <v>8.1799999999998363</v>
      </c>
    </row>
    <row r="345" spans="1:17" x14ac:dyDescent="0.25">
      <c r="A345" s="77" t="s">
        <v>360</v>
      </c>
      <c r="B345" s="77">
        <v>5</v>
      </c>
      <c r="C345" s="77"/>
      <c r="D345" s="50">
        <v>4</v>
      </c>
      <c r="E345" s="62">
        <v>522.25900000000001</v>
      </c>
      <c r="F345" s="62">
        <v>374.06099999999998</v>
      </c>
      <c r="G345" s="62">
        <v>52.19</v>
      </c>
      <c r="H345" s="96">
        <f t="shared" si="120"/>
        <v>426.25099999999998</v>
      </c>
      <c r="I345" s="96">
        <f t="shared" si="121"/>
        <v>948.51</v>
      </c>
      <c r="J345" s="50">
        <v>4</v>
      </c>
      <c r="K345" s="48">
        <v>573.66679999999997</v>
      </c>
      <c r="L345" s="48">
        <v>374.33319999999998</v>
      </c>
      <c r="M345" s="48">
        <v>0</v>
      </c>
      <c r="N345" s="48">
        <v>948</v>
      </c>
      <c r="O345" s="62">
        <f t="shared" si="115"/>
        <v>51.407799999999952</v>
      </c>
      <c r="P345" s="62">
        <f t="shared" si="116"/>
        <v>-51.9178</v>
      </c>
      <c r="Q345" s="62">
        <f t="shared" si="117"/>
        <v>-0.50999999999999091</v>
      </c>
    </row>
    <row r="346" spans="1:17" x14ac:dyDescent="0.25">
      <c r="A346" s="80"/>
      <c r="B346" s="80"/>
      <c r="C346" s="80"/>
      <c r="D346" s="50"/>
      <c r="G346" s="62"/>
      <c r="J346" s="80">
        <v>4</v>
      </c>
      <c r="K346" s="48">
        <v>434.85761912386886</v>
      </c>
      <c r="L346" s="48">
        <v>310.21238087613131</v>
      </c>
      <c r="M346" s="48">
        <v>0</v>
      </c>
      <c r="N346" s="48">
        <v>745.07</v>
      </c>
      <c r="O346" s="62"/>
      <c r="P346" s="62"/>
      <c r="Q346" s="62"/>
    </row>
    <row r="347" spans="1:17" x14ac:dyDescent="0.25">
      <c r="A347" s="80"/>
      <c r="B347" s="80"/>
      <c r="C347" s="80"/>
      <c r="D347" s="50"/>
      <c r="G347" s="62"/>
      <c r="K347" s="48"/>
      <c r="L347" s="48"/>
      <c r="M347" s="48"/>
      <c r="N347" s="48"/>
      <c r="O347" s="62"/>
      <c r="P347" s="62"/>
      <c r="Q347" s="62"/>
    </row>
    <row r="348" spans="1:17" x14ac:dyDescent="0.25">
      <c r="A348" s="80"/>
      <c r="B348" s="80"/>
      <c r="C348" s="80"/>
      <c r="D348" s="50"/>
      <c r="G348" s="62"/>
      <c r="K348" s="48"/>
      <c r="L348" s="48"/>
      <c r="M348" s="48"/>
      <c r="N348" s="48"/>
      <c r="O348" s="62"/>
      <c r="P348" s="62"/>
      <c r="Q348" s="62"/>
    </row>
    <row r="349" spans="1:17" x14ac:dyDescent="0.25">
      <c r="A349" s="80"/>
      <c r="B349" s="80"/>
      <c r="C349" s="80"/>
      <c r="D349" s="50"/>
      <c r="G349" s="62"/>
      <c r="K349" s="48"/>
      <c r="L349" s="48"/>
      <c r="M349" s="48"/>
      <c r="N349" s="48"/>
      <c r="O349" s="62"/>
      <c r="P349" s="62"/>
      <c r="Q349" s="62"/>
    </row>
    <row r="350" spans="1:17" x14ac:dyDescent="0.25">
      <c r="A350" s="80"/>
      <c r="B350" s="80"/>
      <c r="C350" s="80"/>
      <c r="D350" s="50"/>
      <c r="G350" s="62"/>
      <c r="K350" s="48"/>
      <c r="L350" s="48"/>
      <c r="M350" s="48"/>
      <c r="N350" s="48"/>
      <c r="O350" s="62"/>
      <c r="P350" s="62"/>
      <c r="Q350" s="62"/>
    </row>
    <row r="351" spans="1:17" x14ac:dyDescent="0.25">
      <c r="A351" s="80"/>
      <c r="B351" s="80"/>
      <c r="C351" s="80"/>
      <c r="D351" s="50"/>
      <c r="G351" s="62"/>
      <c r="K351" s="48"/>
      <c r="L351" s="48"/>
      <c r="M351" s="48"/>
      <c r="N351" s="48"/>
      <c r="O351" s="62"/>
      <c r="P351" s="62"/>
      <c r="Q351" s="62"/>
    </row>
    <row r="352" spans="1:17" x14ac:dyDescent="0.25">
      <c r="A352" s="80"/>
      <c r="B352" s="80"/>
      <c r="C352" s="80"/>
      <c r="D352" s="50"/>
      <c r="G352" s="62"/>
      <c r="K352" s="48"/>
      <c r="L352" s="48"/>
      <c r="M352" s="48"/>
      <c r="N352" s="48"/>
      <c r="O352" s="62"/>
      <c r="P352" s="62"/>
      <c r="Q352" s="62"/>
    </row>
    <row r="353" spans="1:17" x14ac:dyDescent="0.25">
      <c r="A353" s="80"/>
      <c r="B353" s="80"/>
      <c r="C353" s="80"/>
      <c r="D353" s="50"/>
      <c r="G353" s="62"/>
      <c r="K353" s="48"/>
      <c r="L353" s="48"/>
      <c r="M353" s="48"/>
      <c r="N353" s="48"/>
      <c r="O353" s="62"/>
      <c r="P353" s="62"/>
      <c r="Q353" s="62"/>
    </row>
    <row r="354" spans="1:17" x14ac:dyDescent="0.25">
      <c r="A354" s="80"/>
      <c r="B354" s="80"/>
      <c r="C354" s="80"/>
      <c r="D354" s="50"/>
      <c r="G354" s="62"/>
      <c r="K354" s="48"/>
      <c r="L354" s="48"/>
      <c r="M354" s="48"/>
      <c r="N354" s="48"/>
      <c r="O354" s="62"/>
      <c r="P354" s="62"/>
      <c r="Q354" s="62"/>
    </row>
    <row r="355" spans="1:17" x14ac:dyDescent="0.25">
      <c r="A355" s="80"/>
      <c r="B355" s="80"/>
      <c r="C355" s="80"/>
      <c r="D355" s="50"/>
      <c r="G355" s="62"/>
      <c r="K355" s="48"/>
      <c r="L355" s="48"/>
      <c r="M355" s="48"/>
      <c r="N355" s="48"/>
      <c r="O355" s="62"/>
      <c r="P355" s="62"/>
      <c r="Q355" s="62"/>
    </row>
    <row r="356" spans="1:17" x14ac:dyDescent="0.25">
      <c r="A356" s="80"/>
      <c r="B356" s="80"/>
      <c r="C356" s="80"/>
      <c r="D356" s="50"/>
      <c r="G356" s="62"/>
      <c r="K356" s="48"/>
      <c r="L356" s="48"/>
      <c r="M356" s="48"/>
      <c r="N356" s="48"/>
      <c r="O356" s="62"/>
      <c r="P356" s="62"/>
      <c r="Q356" s="62"/>
    </row>
    <row r="357" spans="1:17" x14ac:dyDescent="0.25">
      <c r="A357" s="80"/>
      <c r="B357" s="80"/>
      <c r="C357" s="80"/>
      <c r="D357" s="50"/>
      <c r="G357" s="62"/>
      <c r="K357" s="48"/>
      <c r="L357" s="48"/>
      <c r="M357" s="48"/>
      <c r="N357" s="48"/>
      <c r="O357" s="62"/>
      <c r="P357" s="62"/>
      <c r="Q357" s="62"/>
    </row>
    <row r="358" spans="1:17" x14ac:dyDescent="0.25">
      <c r="A358" s="80"/>
      <c r="B358" s="80"/>
      <c r="C358" s="80"/>
      <c r="D358" s="50"/>
      <c r="G358" s="62"/>
      <c r="K358" s="48"/>
      <c r="L358" s="48"/>
      <c r="M358" s="48"/>
      <c r="N358" s="48"/>
      <c r="O358" s="62"/>
      <c r="P358" s="62"/>
      <c r="Q358" s="62"/>
    </row>
    <row r="359" spans="1:17" x14ac:dyDescent="0.25">
      <c r="A359" s="80"/>
      <c r="B359" s="80"/>
      <c r="C359" s="80"/>
      <c r="D359" s="50"/>
      <c r="G359" s="62"/>
      <c r="K359" s="48"/>
      <c r="L359" s="48"/>
      <c r="M359" s="48"/>
      <c r="N359" s="48"/>
      <c r="O359" s="62"/>
      <c r="P359" s="62"/>
      <c r="Q359" s="62"/>
    </row>
    <row r="360" spans="1:17" x14ac:dyDescent="0.25">
      <c r="K360" s="48"/>
      <c r="L360" s="48"/>
      <c r="M360" s="48"/>
      <c r="N360" s="48"/>
    </row>
    <row r="361" spans="1:17" x14ac:dyDescent="0.25">
      <c r="K361" s="48"/>
      <c r="L361" s="48"/>
      <c r="M361" s="48"/>
      <c r="N361" s="48"/>
    </row>
    <row r="362" spans="1:17" x14ac:dyDescent="0.25">
      <c r="K362" s="48"/>
      <c r="L362" s="48"/>
      <c r="M362" s="48"/>
      <c r="N362" s="48"/>
    </row>
    <row r="363" spans="1:17" x14ac:dyDescent="0.25">
      <c r="K363" s="48"/>
      <c r="L363" s="48"/>
      <c r="M363" s="48"/>
      <c r="N363" s="48"/>
    </row>
    <row r="364" spans="1:17" x14ac:dyDescent="0.25">
      <c r="K364" s="48"/>
      <c r="L364" s="48"/>
      <c r="M364" s="48"/>
      <c r="N364" s="48"/>
    </row>
    <row r="365" spans="1:17" x14ac:dyDescent="0.25">
      <c r="K365" s="48"/>
      <c r="L365" s="48"/>
      <c r="M365" s="48"/>
      <c r="N365" s="48"/>
    </row>
    <row r="366" spans="1:17" x14ac:dyDescent="0.25">
      <c r="K366" s="48"/>
      <c r="L366" s="48"/>
      <c r="M366" s="48"/>
      <c r="N366" s="48"/>
    </row>
    <row r="367" spans="1:17" x14ac:dyDescent="0.25">
      <c r="K367" s="48"/>
      <c r="L367" s="48"/>
      <c r="M367" s="48"/>
      <c r="N367" s="48"/>
    </row>
    <row r="368" spans="1:17" x14ac:dyDescent="0.25">
      <c r="K368" s="48"/>
      <c r="L368" s="48"/>
      <c r="M368" s="48"/>
      <c r="N368" s="48"/>
    </row>
    <row r="369" spans="11:14" x14ac:dyDescent="0.25">
      <c r="K369" s="48"/>
      <c r="L369" s="48"/>
      <c r="M369" s="48"/>
      <c r="N369" s="48"/>
    </row>
    <row r="370" spans="11:14" x14ac:dyDescent="0.25">
      <c r="K370" s="48"/>
      <c r="L370" s="48"/>
      <c r="M370" s="48"/>
      <c r="N370" s="48"/>
    </row>
    <row r="371" spans="11:14" x14ac:dyDescent="0.25">
      <c r="K371" s="48"/>
      <c r="L371" s="48"/>
      <c r="M371" s="48"/>
      <c r="N371" s="48"/>
    </row>
    <row r="372" spans="11:14" x14ac:dyDescent="0.25">
      <c r="K372" s="48"/>
      <c r="L372" s="48"/>
      <c r="M372" s="48"/>
      <c r="N372" s="48"/>
    </row>
    <row r="373" spans="11:14" x14ac:dyDescent="0.25">
      <c r="K373" s="48"/>
      <c r="L373" s="48"/>
      <c r="M373" s="48"/>
      <c r="N373" s="48"/>
    </row>
    <row r="374" spans="11:14" x14ac:dyDescent="0.25">
      <c r="K374" s="48"/>
      <c r="L374" s="48"/>
      <c r="M374" s="48"/>
      <c r="N374" s="48"/>
    </row>
    <row r="375" spans="11:14" x14ac:dyDescent="0.25">
      <c r="K375" s="48"/>
      <c r="L375" s="48"/>
      <c r="M375" s="48"/>
      <c r="N375" s="48"/>
    </row>
    <row r="376" spans="11:14" x14ac:dyDescent="0.25">
      <c r="K376" s="48"/>
      <c r="L376" s="48"/>
      <c r="M376" s="48"/>
      <c r="N376" s="48"/>
    </row>
    <row r="377" spans="11:14" x14ac:dyDescent="0.25">
      <c r="K377" s="48"/>
      <c r="L377" s="48"/>
      <c r="M377" s="48"/>
      <c r="N377" s="48"/>
    </row>
    <row r="378" spans="11:14" x14ac:dyDescent="0.25">
      <c r="K378" s="48"/>
      <c r="L378" s="48"/>
      <c r="M378" s="48"/>
      <c r="N378" s="48"/>
    </row>
    <row r="379" spans="11:14" x14ac:dyDescent="0.25">
      <c r="K379" s="48"/>
      <c r="L379" s="48"/>
      <c r="M379" s="48"/>
      <c r="N379" s="48"/>
    </row>
  </sheetData>
  <mergeCells count="6">
    <mergeCell ref="V6:W6"/>
    <mergeCell ref="A2:C3"/>
    <mergeCell ref="D2:I2"/>
    <mergeCell ref="J2:N2"/>
    <mergeCell ref="O2:Q2"/>
    <mergeCell ref="T6:U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9"/>
  <sheetViews>
    <sheetView topLeftCell="I1" zoomScale="85" zoomScaleNormal="85" workbookViewId="0">
      <selection activeCell="AA56" sqref="AA56"/>
    </sheetView>
  </sheetViews>
  <sheetFormatPr defaultColWidth="9.140625" defaultRowHeight="15" x14ac:dyDescent="0.25"/>
  <cols>
    <col min="1" max="1" width="6" style="63" customWidth="1"/>
    <col min="2" max="2" width="4.42578125" style="63" customWidth="1"/>
    <col min="3" max="3" width="6.28515625" style="63" customWidth="1"/>
    <col min="4" max="4" width="10.7109375" style="62" customWidth="1"/>
    <col min="5" max="5" width="10.85546875" style="62" customWidth="1"/>
    <col min="6" max="6" width="9.140625" style="62"/>
    <col min="7" max="7" width="9.140625" style="77"/>
    <col min="8" max="8" width="15.85546875" style="77" customWidth="1"/>
    <col min="9" max="9" width="9.140625" style="49"/>
    <col min="10" max="14" width="9.140625" style="47"/>
    <col min="15" max="15" width="16.85546875" style="49" bestFit="1" customWidth="1"/>
    <col min="16" max="16" width="24.140625" style="49" customWidth="1"/>
    <col min="17" max="17" width="15.7109375" style="49" bestFit="1" customWidth="1"/>
    <col min="18" max="18" width="9.140625" style="49"/>
    <col min="19" max="19" width="24.140625" style="49" customWidth="1"/>
    <col min="20" max="20" width="22.28515625" style="49" customWidth="1"/>
    <col min="21" max="21" width="17.85546875" style="49" customWidth="1"/>
    <col min="22" max="22" width="15" style="49" customWidth="1"/>
    <col min="23" max="23" width="11.42578125" style="49" bestFit="1" customWidth="1"/>
    <col min="24" max="24" width="10.7109375" style="49" bestFit="1" customWidth="1"/>
    <col min="25" max="25" width="12.140625" style="49" customWidth="1"/>
    <col min="26" max="16384" width="9.140625" style="49"/>
  </cols>
  <sheetData>
    <row r="1" spans="1:26" s="61" customFormat="1" x14ac:dyDescent="0.25">
      <c r="A1" s="63"/>
      <c r="B1" s="63"/>
      <c r="C1" s="63"/>
      <c r="D1" s="62"/>
      <c r="E1" s="62"/>
      <c r="F1" s="62"/>
      <c r="G1" s="77"/>
      <c r="H1" s="77"/>
      <c r="I1" s="77"/>
      <c r="J1" s="80"/>
      <c r="K1" s="80"/>
      <c r="L1" s="80"/>
      <c r="M1" s="80"/>
      <c r="N1" s="80"/>
      <c r="O1" s="77"/>
      <c r="P1" s="77"/>
      <c r="Q1" s="77"/>
      <c r="R1" s="77"/>
      <c r="S1" s="77"/>
      <c r="T1" s="77"/>
      <c r="U1" s="77"/>
      <c r="V1" s="77"/>
      <c r="W1" s="77"/>
      <c r="X1" s="77"/>
      <c r="Y1" s="77"/>
      <c r="Z1" s="77"/>
    </row>
    <row r="2" spans="1:26" x14ac:dyDescent="0.25">
      <c r="A2" s="110" t="s">
        <v>83</v>
      </c>
      <c r="B2" s="110"/>
      <c r="C2" s="110"/>
      <c r="D2" s="112" t="s">
        <v>464</v>
      </c>
      <c r="E2" s="112"/>
      <c r="F2" s="112"/>
      <c r="G2" s="112"/>
      <c r="H2" s="112"/>
      <c r="I2" s="112"/>
      <c r="J2" s="104" t="s">
        <v>465</v>
      </c>
      <c r="K2" s="104"/>
      <c r="L2" s="104"/>
      <c r="M2" s="104"/>
      <c r="N2" s="104"/>
      <c r="O2" s="106" t="s">
        <v>466</v>
      </c>
      <c r="P2" s="106"/>
      <c r="Q2" s="106"/>
      <c r="R2" s="77"/>
      <c r="S2" s="77"/>
      <c r="T2" s="77"/>
      <c r="U2" s="77"/>
      <c r="V2" s="77"/>
      <c r="W2" s="77"/>
      <c r="X2" s="77"/>
      <c r="Y2" s="77"/>
      <c r="Z2" s="77"/>
    </row>
    <row r="3" spans="1:26" ht="75" x14ac:dyDescent="0.25">
      <c r="A3" s="111"/>
      <c r="B3" s="111"/>
      <c r="C3" s="111"/>
      <c r="D3" s="53" t="s">
        <v>110</v>
      </c>
      <c r="E3" s="54" t="s">
        <v>113</v>
      </c>
      <c r="F3" s="54" t="s">
        <v>114</v>
      </c>
      <c r="G3" s="54" t="s">
        <v>115</v>
      </c>
      <c r="H3" s="54" t="s">
        <v>467</v>
      </c>
      <c r="I3" s="54" t="s">
        <v>102</v>
      </c>
      <c r="J3" s="59" t="s">
        <v>110</v>
      </c>
      <c r="K3" s="59" t="s">
        <v>468</v>
      </c>
      <c r="L3" s="59" t="s">
        <v>469</v>
      </c>
      <c r="M3" s="59" t="s">
        <v>470</v>
      </c>
      <c r="N3" s="59" t="s">
        <v>102</v>
      </c>
      <c r="O3" s="60" t="s">
        <v>471</v>
      </c>
      <c r="P3" s="119" t="s">
        <v>505</v>
      </c>
      <c r="Q3" s="60" t="s">
        <v>102</v>
      </c>
      <c r="R3" s="77"/>
      <c r="S3" s="77"/>
      <c r="T3" s="64" t="s">
        <v>472</v>
      </c>
      <c r="U3" s="64" t="s">
        <v>473</v>
      </c>
      <c r="V3" s="64" t="s">
        <v>474</v>
      </c>
      <c r="W3" s="77"/>
      <c r="X3" s="77"/>
      <c r="Y3" s="77"/>
      <c r="Z3" s="77"/>
    </row>
    <row r="4" spans="1:26" x14ac:dyDescent="0.25">
      <c r="A4" s="77" t="s">
        <v>122</v>
      </c>
      <c r="B4" s="77">
        <v>2</v>
      </c>
      <c r="C4" s="77"/>
      <c r="D4" s="50">
        <v>12</v>
      </c>
      <c r="E4" s="77">
        <v>13.33</v>
      </c>
      <c r="F4" s="77">
        <v>18.611000000000001</v>
      </c>
      <c r="G4" s="77">
        <v>0.97299999999999998</v>
      </c>
      <c r="H4" s="62">
        <f>F4+G4</f>
        <v>19.584</v>
      </c>
      <c r="I4" s="77">
        <v>32.914000000000001</v>
      </c>
      <c r="J4" s="50">
        <v>12</v>
      </c>
      <c r="K4" s="48">
        <v>273.18661988022291</v>
      </c>
      <c r="L4" s="48">
        <v>201.72338011977715</v>
      </c>
      <c r="M4" s="48">
        <v>0</v>
      </c>
      <c r="N4" s="48">
        <v>474.91</v>
      </c>
      <c r="O4" s="62">
        <f>K4-E4</f>
        <v>259.85661988022292</v>
      </c>
      <c r="P4" s="62">
        <f>L4-H4</f>
        <v>182.13938011977714</v>
      </c>
      <c r="Q4" s="62">
        <f>N4-I4</f>
        <v>441.99600000000004</v>
      </c>
      <c r="R4" s="77"/>
      <c r="S4" s="77"/>
      <c r="T4" s="77">
        <f>COUNTBLANK(Q4:Q349)</f>
        <v>57</v>
      </c>
      <c r="U4" s="79">
        <f>V4-T4</f>
        <v>289</v>
      </c>
      <c r="V4" s="79">
        <f>COUNT(Q4:Q349)+T4</f>
        <v>346</v>
      </c>
      <c r="W4" s="77"/>
      <c r="X4" s="77"/>
      <c r="Y4" s="77"/>
      <c r="Z4" s="77"/>
    </row>
    <row r="5" spans="1:26" x14ac:dyDescent="0.25">
      <c r="A5" s="77" t="s">
        <v>122</v>
      </c>
      <c r="B5" s="77">
        <v>2</v>
      </c>
      <c r="C5" s="77"/>
      <c r="D5" s="50">
        <v>13</v>
      </c>
      <c r="E5" s="77">
        <v>29.754000000000001</v>
      </c>
      <c r="F5" s="77">
        <v>36.704000000000001</v>
      </c>
      <c r="G5" s="77">
        <v>1.8169999999999999</v>
      </c>
      <c r="H5" s="62">
        <f t="shared" ref="H5:H68" si="0">F5+G5</f>
        <v>38.521000000000001</v>
      </c>
      <c r="I5" s="77">
        <v>68.274999999999991</v>
      </c>
      <c r="J5" s="50">
        <v>13</v>
      </c>
      <c r="K5" s="48"/>
      <c r="L5" s="48"/>
      <c r="M5" s="48"/>
      <c r="N5" s="48"/>
      <c r="O5" s="62"/>
      <c r="P5" s="62"/>
      <c r="Q5" s="62"/>
      <c r="R5" s="77"/>
      <c r="S5" s="77"/>
      <c r="T5" s="77"/>
      <c r="U5" s="77"/>
      <c r="V5" s="77"/>
      <c r="W5" s="77"/>
      <c r="X5" s="77"/>
      <c r="Y5" s="77"/>
      <c r="Z5" s="77"/>
    </row>
    <row r="6" spans="1:26" ht="30" x14ac:dyDescent="0.25">
      <c r="A6" s="77" t="s">
        <v>122</v>
      </c>
      <c r="B6" s="77">
        <v>2</v>
      </c>
      <c r="C6" s="77"/>
      <c r="D6" s="50">
        <v>17</v>
      </c>
      <c r="E6" s="77">
        <v>222.68100000000001</v>
      </c>
      <c r="F6" s="77">
        <v>253.423</v>
      </c>
      <c r="G6" s="77">
        <v>12.05</v>
      </c>
      <c r="H6" s="62">
        <f t="shared" si="0"/>
        <v>265.47300000000001</v>
      </c>
      <c r="I6" s="77">
        <v>488.15400000000005</v>
      </c>
      <c r="J6" s="50">
        <v>17</v>
      </c>
      <c r="K6" s="48">
        <v>93.033357969359344</v>
      </c>
      <c r="L6" s="48">
        <v>68.69664203064066</v>
      </c>
      <c r="M6" s="48">
        <v>0</v>
      </c>
      <c r="N6" s="48">
        <v>161.72999999999999</v>
      </c>
      <c r="O6" s="62">
        <f t="shared" ref="O6:O68" si="1">K6-E6</f>
        <v>-129.64764203064067</v>
      </c>
      <c r="P6" s="62">
        <f t="shared" ref="P6:P68" si="2">L6-H6</f>
        <v>-196.77635796935937</v>
      </c>
      <c r="Q6" s="62">
        <f t="shared" ref="Q6:Q68" si="3">N6-I6</f>
        <v>-326.42400000000009</v>
      </c>
      <c r="R6" s="77"/>
      <c r="S6" s="77"/>
      <c r="T6" s="108" t="s">
        <v>56</v>
      </c>
      <c r="U6" s="109"/>
      <c r="V6" s="108" t="s">
        <v>57</v>
      </c>
      <c r="W6" s="109"/>
      <c r="X6" s="58" t="s">
        <v>475</v>
      </c>
      <c r="Y6" s="58" t="s">
        <v>476</v>
      </c>
      <c r="Z6" s="58" t="s">
        <v>477</v>
      </c>
    </row>
    <row r="7" spans="1:26" x14ac:dyDescent="0.25">
      <c r="A7" s="77" t="s">
        <v>122</v>
      </c>
      <c r="B7" s="77">
        <v>2</v>
      </c>
      <c r="C7" s="77"/>
      <c r="D7" s="50">
        <v>18</v>
      </c>
      <c r="E7" s="77">
        <v>67.186999999999998</v>
      </c>
      <c r="F7" s="77">
        <v>58.515000000000001</v>
      </c>
      <c r="G7" s="77">
        <v>3.0630000000000002</v>
      </c>
      <c r="H7" s="62">
        <f t="shared" si="0"/>
        <v>61.578000000000003</v>
      </c>
      <c r="I7" s="77">
        <v>128.76499999999999</v>
      </c>
      <c r="J7" s="50">
        <v>18</v>
      </c>
      <c r="K7" s="48">
        <v>46.801422150417835</v>
      </c>
      <c r="L7" s="48">
        <v>34.558577849582171</v>
      </c>
      <c r="M7" s="48">
        <v>0</v>
      </c>
      <c r="N7" s="48">
        <v>81.36</v>
      </c>
      <c r="O7" s="62">
        <f t="shared" si="1"/>
        <v>-20.385577849582162</v>
      </c>
      <c r="P7" s="62">
        <f t="shared" si="2"/>
        <v>-27.019422150417832</v>
      </c>
      <c r="Q7" s="62">
        <f t="shared" si="3"/>
        <v>-47.404999999999987</v>
      </c>
      <c r="R7" s="77"/>
      <c r="S7" s="77"/>
      <c r="T7" s="66" t="s">
        <v>478</v>
      </c>
      <c r="U7" s="66" t="s">
        <v>479</v>
      </c>
      <c r="V7" s="66" t="s">
        <v>478</v>
      </c>
      <c r="W7" s="66" t="s">
        <v>479</v>
      </c>
      <c r="X7" s="66"/>
      <c r="Y7" s="66"/>
      <c r="Z7" s="66"/>
    </row>
    <row r="8" spans="1:26" x14ac:dyDescent="0.25">
      <c r="A8" s="77" t="s">
        <v>122</v>
      </c>
      <c r="B8" s="77">
        <v>5</v>
      </c>
      <c r="C8" s="77"/>
      <c r="D8" s="50">
        <v>18</v>
      </c>
      <c r="E8" s="77">
        <v>94.046000000000006</v>
      </c>
      <c r="F8" s="77">
        <v>102.09</v>
      </c>
      <c r="G8" s="77">
        <v>4.0190000000000001</v>
      </c>
      <c r="H8" s="62">
        <f t="shared" si="0"/>
        <v>106.10900000000001</v>
      </c>
      <c r="I8" s="77">
        <v>200.15500000000003</v>
      </c>
      <c r="J8" s="50">
        <v>18</v>
      </c>
      <c r="K8" s="48">
        <v>112.7298</v>
      </c>
      <c r="L8" s="48">
        <v>88.270200000000003</v>
      </c>
      <c r="M8" s="48">
        <v>0</v>
      </c>
      <c r="N8" s="48">
        <v>201</v>
      </c>
      <c r="O8" s="62">
        <f t="shared" si="1"/>
        <v>18.683799999999991</v>
      </c>
      <c r="P8" s="62">
        <f t="shared" si="2"/>
        <v>-17.838800000000006</v>
      </c>
      <c r="Q8" s="62">
        <f t="shared" si="3"/>
        <v>0.84499999999997044</v>
      </c>
      <c r="R8" s="77"/>
      <c r="S8" s="75" t="s">
        <v>480</v>
      </c>
      <c r="T8" s="79">
        <f>COUNTIF(O4:O349,"&gt;10")</f>
        <v>166</v>
      </c>
      <c r="U8" s="79">
        <f>-COUNTIF(O4:O349,"&lt;-10")</f>
        <v>-76</v>
      </c>
      <c r="V8" s="79">
        <f>COUNTIF(P4:P349,"&gt;10")</f>
        <v>79</v>
      </c>
      <c r="W8" s="79">
        <f>-COUNTIF(P4:P349,"&lt;-10")</f>
        <v>-163</v>
      </c>
      <c r="X8" s="79">
        <f>T8-U8+V8-W8</f>
        <v>484</v>
      </c>
      <c r="Y8" s="32">
        <f>((T8-U8)/$X$8)*100</f>
        <v>50</v>
      </c>
      <c r="Z8" s="32">
        <f>((V8-W8)/$X$8)*100</f>
        <v>50</v>
      </c>
    </row>
    <row r="9" spans="1:26" x14ac:dyDescent="0.25">
      <c r="A9" s="77" t="s">
        <v>122</v>
      </c>
      <c r="B9" s="77">
        <v>6</v>
      </c>
      <c r="C9" s="77"/>
      <c r="D9" s="50">
        <v>18</v>
      </c>
      <c r="E9" s="77">
        <v>256.75400000000002</v>
      </c>
      <c r="F9" s="77">
        <v>298.762</v>
      </c>
      <c r="G9" s="77">
        <v>12.478999999999999</v>
      </c>
      <c r="H9" s="62">
        <f t="shared" si="0"/>
        <v>311.24099999999999</v>
      </c>
      <c r="I9" s="77">
        <v>567.99500000000012</v>
      </c>
      <c r="J9" s="50">
        <v>18</v>
      </c>
      <c r="K9" s="48">
        <v>201.00760104992654</v>
      </c>
      <c r="L9" s="48">
        <v>179.4423989500734</v>
      </c>
      <c r="M9" s="48">
        <v>0</v>
      </c>
      <c r="N9" s="48">
        <v>380.45</v>
      </c>
      <c r="O9" s="62">
        <f t="shared" si="1"/>
        <v>-55.746398950073484</v>
      </c>
      <c r="P9" s="62">
        <f t="shared" si="2"/>
        <v>-131.79860104992659</v>
      </c>
      <c r="Q9" s="62">
        <f t="shared" si="3"/>
        <v>-187.54500000000013</v>
      </c>
      <c r="R9" s="77"/>
      <c r="S9" s="75" t="s">
        <v>481</v>
      </c>
      <c r="T9" s="91">
        <f>SUMIF(O4:O349,"&gt;10")</f>
        <v>26480.196267677329</v>
      </c>
      <c r="U9" s="91">
        <f>SUMIF(O4:O349,"&lt;-10")</f>
        <v>-9046.223341805884</v>
      </c>
      <c r="V9" s="91">
        <f>SUMIF(P4:P349,"&gt;10")</f>
        <v>15348.500105721043</v>
      </c>
      <c r="W9" s="91">
        <f>SUMIF(P4:P349,"&lt;-10")</f>
        <v>-19020.585596059504</v>
      </c>
      <c r="X9" s="91">
        <f>T9-U9+V9-W9</f>
        <v>69895.505311263769</v>
      </c>
      <c r="Y9" s="55"/>
      <c r="Z9" s="55"/>
    </row>
    <row r="10" spans="1:26" x14ac:dyDescent="0.25">
      <c r="A10" s="77" t="s">
        <v>122</v>
      </c>
      <c r="B10" s="77">
        <v>6</v>
      </c>
      <c r="C10" s="77"/>
      <c r="D10" s="50">
        <v>21</v>
      </c>
      <c r="E10" s="77">
        <v>34.982999999999997</v>
      </c>
      <c r="F10" s="77">
        <v>47.856999999999999</v>
      </c>
      <c r="G10" s="77">
        <v>1.67</v>
      </c>
      <c r="H10" s="62">
        <f t="shared" si="0"/>
        <v>49.527000000000001</v>
      </c>
      <c r="I10" s="77">
        <v>84.51</v>
      </c>
      <c r="J10" s="50">
        <v>21</v>
      </c>
      <c r="K10" s="48">
        <v>68.055694812041096</v>
      </c>
      <c r="L10" s="48">
        <v>60.75430518795887</v>
      </c>
      <c r="M10" s="48">
        <v>0</v>
      </c>
      <c r="N10" s="48">
        <v>128.81</v>
      </c>
      <c r="O10" s="62">
        <f t="shared" si="1"/>
        <v>33.0726948120411</v>
      </c>
      <c r="P10" s="62">
        <f t="shared" si="2"/>
        <v>11.227305187958869</v>
      </c>
      <c r="Q10" s="62">
        <f t="shared" si="3"/>
        <v>44.3</v>
      </c>
      <c r="R10" s="77"/>
      <c r="S10" s="56"/>
      <c r="T10" s="77"/>
      <c r="U10" s="77"/>
      <c r="V10" s="77"/>
      <c r="W10" s="77"/>
      <c r="X10" s="77"/>
      <c r="Y10" s="77"/>
      <c r="Z10" s="77"/>
    </row>
    <row r="11" spans="1:26" x14ac:dyDescent="0.25">
      <c r="A11" s="77" t="s">
        <v>122</v>
      </c>
      <c r="B11" s="77">
        <v>6</v>
      </c>
      <c r="C11" s="77"/>
      <c r="D11" s="50">
        <v>22</v>
      </c>
      <c r="E11" s="77">
        <v>12.95</v>
      </c>
      <c r="F11" s="77">
        <v>14.7</v>
      </c>
      <c r="G11" s="77">
        <v>0.59399999999999997</v>
      </c>
      <c r="H11" s="62">
        <f t="shared" si="0"/>
        <v>15.293999999999999</v>
      </c>
      <c r="I11" s="77">
        <v>28.244</v>
      </c>
      <c r="J11" s="50">
        <v>22</v>
      </c>
      <c r="K11" s="48">
        <v>90.737404138032289</v>
      </c>
      <c r="L11" s="48">
        <v>81.002595861967677</v>
      </c>
      <c r="M11" s="48">
        <v>0</v>
      </c>
      <c r="N11" s="48">
        <v>171.74</v>
      </c>
      <c r="O11" s="62">
        <f t="shared" si="1"/>
        <v>77.787404138032286</v>
      </c>
      <c r="P11" s="62">
        <f t="shared" si="2"/>
        <v>65.70859586196768</v>
      </c>
      <c r="Q11" s="62">
        <f t="shared" si="3"/>
        <v>143.49600000000001</v>
      </c>
      <c r="R11" s="77"/>
      <c r="S11" s="77"/>
      <c r="T11" s="77"/>
      <c r="U11" s="77"/>
      <c r="V11" s="77"/>
      <c r="W11" s="77"/>
      <c r="X11" s="77"/>
      <c r="Y11" s="77"/>
      <c r="Z11" s="77"/>
    </row>
    <row r="12" spans="1:26" x14ac:dyDescent="0.25">
      <c r="A12" s="77" t="s">
        <v>122</v>
      </c>
      <c r="B12" s="77">
        <v>7</v>
      </c>
      <c r="C12" s="77" t="s">
        <v>287</v>
      </c>
      <c r="D12" s="50">
        <v>19</v>
      </c>
      <c r="E12" s="77">
        <v>495.262</v>
      </c>
      <c r="F12" s="77">
        <v>120.834</v>
      </c>
      <c r="G12" s="77">
        <v>42.856000000000002</v>
      </c>
      <c r="H12" s="62">
        <f t="shared" si="0"/>
        <v>163.69</v>
      </c>
      <c r="I12" s="77">
        <v>658.952</v>
      </c>
      <c r="J12" s="50">
        <v>19</v>
      </c>
      <c r="K12" s="48">
        <v>408.40679999999998</v>
      </c>
      <c r="L12" s="48">
        <v>250.5932</v>
      </c>
      <c r="M12" s="48">
        <v>0</v>
      </c>
      <c r="N12" s="48">
        <v>659</v>
      </c>
      <c r="O12" s="62">
        <f t="shared" si="1"/>
        <v>-86.855200000000025</v>
      </c>
      <c r="P12" s="62">
        <f t="shared" si="2"/>
        <v>86.903199999999998</v>
      </c>
      <c r="Q12" s="62">
        <f t="shared" si="3"/>
        <v>4.8000000000001819E-2</v>
      </c>
      <c r="R12" s="77"/>
      <c r="S12" s="77"/>
      <c r="T12" s="77"/>
      <c r="U12" s="77"/>
      <c r="V12" s="77"/>
      <c r="W12" s="77"/>
      <c r="X12" s="77"/>
      <c r="Y12" s="77"/>
      <c r="Z12" s="77"/>
    </row>
    <row r="13" spans="1:26" x14ac:dyDescent="0.25">
      <c r="A13" s="77" t="s">
        <v>122</v>
      </c>
      <c r="B13" s="77">
        <v>7</v>
      </c>
      <c r="C13" s="77" t="s">
        <v>443</v>
      </c>
      <c r="D13" s="50">
        <v>13</v>
      </c>
      <c r="E13" s="77">
        <v>341.38400000000001</v>
      </c>
      <c r="F13" s="77">
        <v>377.45400000000001</v>
      </c>
      <c r="G13" s="77">
        <v>16.396999999999998</v>
      </c>
      <c r="H13" s="62">
        <f t="shared" si="0"/>
        <v>393.851</v>
      </c>
      <c r="I13" s="77">
        <v>735.23500000000001</v>
      </c>
      <c r="J13" s="50">
        <v>13</v>
      </c>
      <c r="K13" s="48">
        <v>556.22176419591437</v>
      </c>
      <c r="L13" s="48">
        <v>351.30823580408565</v>
      </c>
      <c r="M13" s="48">
        <v>0</v>
      </c>
      <c r="N13" s="48">
        <v>907.53</v>
      </c>
      <c r="O13" s="62">
        <f t="shared" si="1"/>
        <v>214.83776419591436</v>
      </c>
      <c r="P13" s="62">
        <f t="shared" si="2"/>
        <v>-42.542764195914344</v>
      </c>
      <c r="Q13" s="62">
        <f t="shared" si="3"/>
        <v>172.29499999999996</v>
      </c>
      <c r="R13" s="77"/>
      <c r="S13" s="77"/>
      <c r="T13" s="77"/>
      <c r="U13" s="77"/>
      <c r="V13" s="77"/>
      <c r="W13" s="77"/>
      <c r="X13" s="77"/>
      <c r="Y13" s="77"/>
      <c r="Z13" s="77"/>
    </row>
    <row r="14" spans="1:26" x14ac:dyDescent="0.25">
      <c r="A14" s="77" t="s">
        <v>122</v>
      </c>
      <c r="B14" s="77">
        <v>7</v>
      </c>
      <c r="C14" s="77" t="s">
        <v>443</v>
      </c>
      <c r="D14" s="50">
        <v>14</v>
      </c>
      <c r="E14" s="77">
        <v>1052.184</v>
      </c>
      <c r="F14" s="77">
        <v>952.89400000000001</v>
      </c>
      <c r="G14" s="77">
        <v>67.412000000000006</v>
      </c>
      <c r="H14" s="62">
        <f t="shared" si="0"/>
        <v>1020.306</v>
      </c>
      <c r="I14" s="77">
        <v>2072.4899999999998</v>
      </c>
      <c r="J14" s="50">
        <v>14</v>
      </c>
      <c r="K14" s="48">
        <v>1197.7832069111494</v>
      </c>
      <c r="L14" s="48">
        <v>756.51679308885059</v>
      </c>
      <c r="M14" s="48">
        <v>0</v>
      </c>
      <c r="N14" s="48">
        <v>1954.3</v>
      </c>
      <c r="O14" s="62">
        <f t="shared" si="1"/>
        <v>145.59920691114939</v>
      </c>
      <c r="P14" s="62">
        <f t="shared" si="2"/>
        <v>-263.78920691114945</v>
      </c>
      <c r="Q14" s="62">
        <f t="shared" si="3"/>
        <v>-118.18999999999983</v>
      </c>
      <c r="R14" s="77"/>
      <c r="S14" s="77"/>
      <c r="T14" s="77"/>
      <c r="U14" s="77"/>
      <c r="V14" s="77"/>
      <c r="W14" s="77"/>
      <c r="X14" s="77"/>
      <c r="Y14" s="77"/>
      <c r="Z14" s="77"/>
    </row>
    <row r="15" spans="1:26" x14ac:dyDescent="0.25">
      <c r="A15" s="77" t="s">
        <v>122</v>
      </c>
      <c r="B15" s="77">
        <v>7</v>
      </c>
      <c r="C15" s="77" t="s">
        <v>443</v>
      </c>
      <c r="D15" s="50">
        <v>18</v>
      </c>
      <c r="E15" s="77">
        <v>45.026000000000003</v>
      </c>
      <c r="F15" s="77">
        <v>46.1</v>
      </c>
      <c r="G15" s="77">
        <v>0.94499999999999995</v>
      </c>
      <c r="H15" s="62">
        <f t="shared" si="0"/>
        <v>47.045000000000002</v>
      </c>
      <c r="I15" s="77">
        <v>92.070999999999998</v>
      </c>
      <c r="J15" s="50">
        <v>18</v>
      </c>
      <c r="K15" s="48">
        <v>106.12912045680531</v>
      </c>
      <c r="L15" s="48">
        <v>67.030879543194686</v>
      </c>
      <c r="M15" s="48">
        <v>0</v>
      </c>
      <c r="N15" s="48">
        <v>173.16</v>
      </c>
      <c r="O15" s="62">
        <f t="shared" si="1"/>
        <v>61.103120456805307</v>
      </c>
      <c r="P15" s="62">
        <f t="shared" si="2"/>
        <v>19.985879543194685</v>
      </c>
      <c r="Q15" s="62">
        <f t="shared" si="3"/>
        <v>81.088999999999999</v>
      </c>
      <c r="R15" s="77"/>
      <c r="S15" s="77"/>
      <c r="T15" s="77"/>
      <c r="U15" s="77"/>
      <c r="V15" s="77"/>
      <c r="W15" s="77"/>
      <c r="X15" s="77"/>
      <c r="Y15" s="77"/>
      <c r="Z15" s="77"/>
    </row>
    <row r="16" spans="1:26" x14ac:dyDescent="0.25">
      <c r="A16" s="77" t="s">
        <v>122</v>
      </c>
      <c r="B16" s="77">
        <v>7</v>
      </c>
      <c r="C16" s="77" t="s">
        <v>443</v>
      </c>
      <c r="D16" s="50">
        <v>19</v>
      </c>
      <c r="E16" s="77">
        <v>621.375</v>
      </c>
      <c r="F16" s="77">
        <v>433.89499999999998</v>
      </c>
      <c r="G16" s="77">
        <v>112.74299999999999</v>
      </c>
      <c r="H16" s="62">
        <f t="shared" si="0"/>
        <v>546.63799999999992</v>
      </c>
      <c r="I16" s="77">
        <v>1168.0129999999999</v>
      </c>
      <c r="J16" s="50">
        <v>19</v>
      </c>
      <c r="K16" s="48">
        <v>630.06350843613097</v>
      </c>
      <c r="L16" s="48">
        <v>397.94649156386907</v>
      </c>
      <c r="M16" s="48">
        <v>0</v>
      </c>
      <c r="N16" s="48">
        <v>1028.01</v>
      </c>
      <c r="O16" s="62">
        <f t="shared" si="1"/>
        <v>8.6885084361309737</v>
      </c>
      <c r="P16" s="62">
        <f t="shared" si="2"/>
        <v>-148.69150843613085</v>
      </c>
      <c r="Q16" s="62">
        <f t="shared" si="3"/>
        <v>-140.00299999999993</v>
      </c>
      <c r="R16" s="77"/>
      <c r="S16" s="77"/>
      <c r="T16" s="77"/>
      <c r="U16" s="77"/>
      <c r="V16" s="77"/>
      <c r="W16" s="77"/>
      <c r="X16" s="77"/>
      <c r="Y16" s="77"/>
      <c r="Z16" s="77"/>
    </row>
    <row r="17" spans="1:17" x14ac:dyDescent="0.25">
      <c r="A17" s="77" t="s">
        <v>122</v>
      </c>
      <c r="B17" s="77">
        <v>7</v>
      </c>
      <c r="C17" s="77" t="s">
        <v>444</v>
      </c>
      <c r="D17" s="50">
        <v>14</v>
      </c>
      <c r="E17" s="77">
        <v>511.64800000000002</v>
      </c>
      <c r="F17" s="77">
        <v>301.37400000000002</v>
      </c>
      <c r="G17" s="77">
        <v>34.076000000000001</v>
      </c>
      <c r="H17" s="62">
        <f t="shared" si="0"/>
        <v>335.45000000000005</v>
      </c>
      <c r="I17" s="77">
        <v>847.09800000000007</v>
      </c>
      <c r="J17" s="50">
        <v>14</v>
      </c>
      <c r="K17" s="48"/>
      <c r="L17" s="48"/>
      <c r="M17" s="48"/>
      <c r="N17" s="48"/>
      <c r="O17" s="62"/>
      <c r="P17" s="62"/>
      <c r="Q17" s="62"/>
    </row>
    <row r="18" spans="1:17" x14ac:dyDescent="0.25">
      <c r="A18" s="80" t="s">
        <v>122</v>
      </c>
      <c r="B18" s="80">
        <v>8</v>
      </c>
      <c r="C18" s="80" t="s">
        <v>444</v>
      </c>
      <c r="D18" s="80">
        <v>19</v>
      </c>
      <c r="E18" s="77"/>
      <c r="F18" s="77"/>
      <c r="H18" s="62"/>
      <c r="I18" s="77"/>
      <c r="J18" s="80">
        <v>19</v>
      </c>
      <c r="K18" s="48">
        <v>543.20519999999999</v>
      </c>
      <c r="L18" s="48">
        <v>303.79480000000001</v>
      </c>
      <c r="M18" s="48">
        <v>0</v>
      </c>
      <c r="N18" s="48">
        <v>847</v>
      </c>
      <c r="O18" s="62"/>
      <c r="P18" s="62"/>
      <c r="Q18" s="62"/>
    </row>
    <row r="19" spans="1:17" x14ac:dyDescent="0.25">
      <c r="A19" s="77" t="s">
        <v>122</v>
      </c>
      <c r="B19" s="77">
        <v>7</v>
      </c>
      <c r="C19" s="77" t="s">
        <v>445</v>
      </c>
      <c r="D19" s="50">
        <v>13</v>
      </c>
      <c r="E19" s="77">
        <v>140.393</v>
      </c>
      <c r="F19" s="77">
        <v>136.785</v>
      </c>
      <c r="G19" s="77">
        <v>6.1529999999999996</v>
      </c>
      <c r="H19" s="62">
        <f t="shared" si="0"/>
        <v>142.93799999999999</v>
      </c>
      <c r="I19" s="77">
        <v>283.33100000000002</v>
      </c>
      <c r="J19" s="50">
        <v>13</v>
      </c>
      <c r="K19" s="48">
        <v>124.76638832839407</v>
      </c>
      <c r="L19" s="48">
        <v>123.47361167160594</v>
      </c>
      <c r="M19" s="48">
        <v>0</v>
      </c>
      <c r="N19" s="48">
        <v>248.24</v>
      </c>
      <c r="O19" s="62">
        <f t="shared" si="1"/>
        <v>-15.626611671605929</v>
      </c>
      <c r="P19" s="62">
        <f t="shared" si="2"/>
        <v>-19.464388328394051</v>
      </c>
      <c r="Q19" s="62">
        <f t="shared" si="3"/>
        <v>-35.091000000000008</v>
      </c>
    </row>
    <row r="20" spans="1:17" x14ac:dyDescent="0.25">
      <c r="A20" s="77" t="s">
        <v>122</v>
      </c>
      <c r="B20" s="77">
        <v>7</v>
      </c>
      <c r="C20" s="77" t="s">
        <v>445</v>
      </c>
      <c r="D20" s="50">
        <v>14</v>
      </c>
      <c r="E20" s="77">
        <v>11.478</v>
      </c>
      <c r="F20" s="77">
        <v>10.802</v>
      </c>
      <c r="G20" s="77">
        <v>0.627</v>
      </c>
      <c r="H20" s="62">
        <f t="shared" si="0"/>
        <v>11.429</v>
      </c>
      <c r="I20" s="77">
        <v>22.907</v>
      </c>
      <c r="J20" s="50">
        <v>14</v>
      </c>
      <c r="K20" s="48">
        <v>13.685903779335202</v>
      </c>
      <c r="L20" s="48">
        <v>13.544096220664798</v>
      </c>
      <c r="M20" s="48">
        <v>0</v>
      </c>
      <c r="N20" s="48">
        <v>27.23</v>
      </c>
      <c r="O20" s="62">
        <f t="shared" si="1"/>
        <v>2.2079037793352025</v>
      </c>
      <c r="P20" s="62">
        <f t="shared" si="2"/>
        <v>2.1150962206647979</v>
      </c>
      <c r="Q20" s="62">
        <f t="shared" si="3"/>
        <v>4.3230000000000004</v>
      </c>
    </row>
    <row r="21" spans="1:17" x14ac:dyDescent="0.25">
      <c r="A21" s="77" t="s">
        <v>122</v>
      </c>
      <c r="B21" s="77">
        <v>7</v>
      </c>
      <c r="C21" s="77" t="s">
        <v>445</v>
      </c>
      <c r="D21" s="50">
        <v>18</v>
      </c>
      <c r="E21" s="77">
        <v>635.03700000000003</v>
      </c>
      <c r="F21" s="77">
        <v>579.08900000000006</v>
      </c>
      <c r="G21" s="77">
        <v>29.722999999999999</v>
      </c>
      <c r="H21" s="62">
        <f t="shared" si="0"/>
        <v>608.81200000000001</v>
      </c>
      <c r="I21" s="77">
        <v>1243.8490000000002</v>
      </c>
      <c r="J21" s="50">
        <v>18</v>
      </c>
      <c r="K21" s="48">
        <v>733.42471869243093</v>
      </c>
      <c r="L21" s="48">
        <v>725.82528130756907</v>
      </c>
      <c r="M21" s="48">
        <v>0</v>
      </c>
      <c r="N21" s="48">
        <v>1459.25</v>
      </c>
      <c r="O21" s="62">
        <f t="shared" si="1"/>
        <v>98.387718692430894</v>
      </c>
      <c r="P21" s="62">
        <f t="shared" si="2"/>
        <v>117.01328130756906</v>
      </c>
      <c r="Q21" s="62">
        <f t="shared" si="3"/>
        <v>215.40099999999984</v>
      </c>
    </row>
    <row r="22" spans="1:17" x14ac:dyDescent="0.25">
      <c r="A22" s="77" t="s">
        <v>122</v>
      </c>
      <c r="B22" s="77">
        <v>7</v>
      </c>
      <c r="C22" s="77" t="s">
        <v>445</v>
      </c>
      <c r="D22" s="50">
        <v>19</v>
      </c>
      <c r="E22" s="77">
        <v>485.29500000000002</v>
      </c>
      <c r="F22" s="77">
        <v>448.40300000000002</v>
      </c>
      <c r="G22" s="77">
        <v>14.145</v>
      </c>
      <c r="H22" s="62">
        <f t="shared" si="0"/>
        <v>462.548</v>
      </c>
      <c r="I22" s="77">
        <v>947.84300000000007</v>
      </c>
      <c r="J22" s="50">
        <v>19</v>
      </c>
      <c r="K22" s="48">
        <v>383.1248891998398</v>
      </c>
      <c r="L22" s="48">
        <v>379.15511080016017</v>
      </c>
      <c r="M22" s="48">
        <v>0</v>
      </c>
      <c r="N22" s="48">
        <v>762.28</v>
      </c>
      <c r="O22" s="62">
        <f t="shared" si="1"/>
        <v>-102.17011080016022</v>
      </c>
      <c r="P22" s="62">
        <f t="shared" si="2"/>
        <v>-83.392889199839829</v>
      </c>
      <c r="Q22" s="62">
        <f t="shared" si="3"/>
        <v>-185.5630000000001</v>
      </c>
    </row>
    <row r="23" spans="1:17" x14ac:dyDescent="0.25">
      <c r="A23" s="77" t="s">
        <v>122</v>
      </c>
      <c r="B23" s="77">
        <v>7</v>
      </c>
      <c r="C23" s="77"/>
      <c r="D23" s="50">
        <v>18</v>
      </c>
      <c r="E23" s="77">
        <v>361.45699999999999</v>
      </c>
      <c r="F23" s="77">
        <v>362.81099999999998</v>
      </c>
      <c r="G23" s="77">
        <v>17.638000000000002</v>
      </c>
      <c r="H23" s="62">
        <f t="shared" si="0"/>
        <v>380.44899999999996</v>
      </c>
      <c r="I23" s="77">
        <v>741.90600000000006</v>
      </c>
      <c r="J23" s="50">
        <v>18</v>
      </c>
      <c r="K23" s="48">
        <v>424.63290000000001</v>
      </c>
      <c r="L23" s="48">
        <v>316.36709999999999</v>
      </c>
      <c r="M23" s="48">
        <v>0</v>
      </c>
      <c r="N23" s="48">
        <v>741</v>
      </c>
      <c r="O23" s="62">
        <f t="shared" si="1"/>
        <v>63.175900000000013</v>
      </c>
      <c r="P23" s="62">
        <f t="shared" si="2"/>
        <v>-64.081899999999962</v>
      </c>
      <c r="Q23" s="62">
        <f t="shared" si="3"/>
        <v>-0.90600000000006276</v>
      </c>
    </row>
    <row r="24" spans="1:17" x14ac:dyDescent="0.25">
      <c r="A24" s="77" t="s">
        <v>122</v>
      </c>
      <c r="B24" s="77">
        <v>8</v>
      </c>
      <c r="C24" s="77"/>
      <c r="D24" s="50">
        <v>18</v>
      </c>
      <c r="E24" s="77">
        <v>355.601</v>
      </c>
      <c r="F24" s="77">
        <v>322.99099999999999</v>
      </c>
      <c r="G24" s="77">
        <v>65.316000000000003</v>
      </c>
      <c r="H24" s="62">
        <f t="shared" si="0"/>
        <v>388.30700000000002</v>
      </c>
      <c r="I24" s="77">
        <v>743.90800000000002</v>
      </c>
      <c r="J24" s="50">
        <v>18</v>
      </c>
      <c r="K24" s="48">
        <v>392.66980000000001</v>
      </c>
      <c r="L24" s="48">
        <v>354.33019999999999</v>
      </c>
      <c r="M24" s="48">
        <v>0</v>
      </c>
      <c r="N24" s="48">
        <v>747</v>
      </c>
      <c r="O24" s="62">
        <f t="shared" si="1"/>
        <v>37.06880000000001</v>
      </c>
      <c r="P24" s="62">
        <f t="shared" si="2"/>
        <v>-33.976800000000026</v>
      </c>
      <c r="Q24" s="62">
        <f t="shared" si="3"/>
        <v>3.0919999999999845</v>
      </c>
    </row>
    <row r="25" spans="1:17" x14ac:dyDescent="0.25">
      <c r="A25" s="77" t="s">
        <v>122</v>
      </c>
      <c r="B25" s="77">
        <v>9</v>
      </c>
      <c r="C25" s="77"/>
      <c r="D25" s="50">
        <v>18</v>
      </c>
      <c r="E25" s="77">
        <v>117.23699999999999</v>
      </c>
      <c r="F25" s="77">
        <v>81.781000000000006</v>
      </c>
      <c r="G25" s="77">
        <v>4.9169999999999998</v>
      </c>
      <c r="H25" s="62">
        <f t="shared" si="0"/>
        <v>86.698000000000008</v>
      </c>
      <c r="I25" s="77">
        <v>203.935</v>
      </c>
      <c r="J25" s="50">
        <v>18</v>
      </c>
      <c r="K25" s="48">
        <v>120.93089999999999</v>
      </c>
      <c r="L25" s="48">
        <v>82.069100000000006</v>
      </c>
      <c r="M25" s="48">
        <v>0</v>
      </c>
      <c r="N25" s="48">
        <v>203</v>
      </c>
      <c r="O25" s="62">
        <f t="shared" si="1"/>
        <v>3.6938999999999993</v>
      </c>
      <c r="P25" s="62">
        <f t="shared" si="2"/>
        <v>-4.6289000000000016</v>
      </c>
      <c r="Q25" s="62">
        <f t="shared" si="3"/>
        <v>-0.93500000000000227</v>
      </c>
    </row>
    <row r="26" spans="1:17" x14ac:dyDescent="0.25">
      <c r="A26" s="77" t="s">
        <v>122</v>
      </c>
      <c r="B26" s="77">
        <v>10</v>
      </c>
      <c r="C26" s="77"/>
      <c r="D26" s="50">
        <v>13</v>
      </c>
      <c r="E26" s="77">
        <v>494.435</v>
      </c>
      <c r="F26" s="77">
        <v>551.37099999999998</v>
      </c>
      <c r="G26" s="77">
        <v>79.507000000000005</v>
      </c>
      <c r="H26" s="62">
        <f t="shared" si="0"/>
        <v>630.87799999999993</v>
      </c>
      <c r="I26" s="77">
        <v>1125.3130000000001</v>
      </c>
      <c r="J26" s="50">
        <v>13</v>
      </c>
      <c r="K26" s="48">
        <v>568.07617585548815</v>
      </c>
      <c r="L26" s="48">
        <v>430.90382414451182</v>
      </c>
      <c r="M26" s="48">
        <v>0</v>
      </c>
      <c r="N26" s="48">
        <v>998.98</v>
      </c>
      <c r="O26" s="62">
        <f t="shared" si="1"/>
        <v>73.641175855488143</v>
      </c>
      <c r="P26" s="62">
        <f t="shared" si="2"/>
        <v>-199.97417585548811</v>
      </c>
      <c r="Q26" s="62">
        <f t="shared" si="3"/>
        <v>-126.33300000000008</v>
      </c>
    </row>
    <row r="27" spans="1:17" x14ac:dyDescent="0.25">
      <c r="A27" s="77" t="s">
        <v>122</v>
      </c>
      <c r="B27" s="77">
        <v>10</v>
      </c>
      <c r="C27" s="77"/>
      <c r="D27" s="50">
        <v>18</v>
      </c>
      <c r="E27" s="77">
        <v>1978.655</v>
      </c>
      <c r="F27" s="77">
        <v>2226.7510000000002</v>
      </c>
      <c r="G27" s="77">
        <v>91.912999999999997</v>
      </c>
      <c r="H27" s="62">
        <f t="shared" si="0"/>
        <v>2318.6640000000002</v>
      </c>
      <c r="I27" s="77">
        <v>4297.3189999999995</v>
      </c>
      <c r="J27" s="50">
        <v>18</v>
      </c>
      <c r="K27" s="48">
        <v>2524.8449241445119</v>
      </c>
      <c r="L27" s="48">
        <v>1915.1750758554881</v>
      </c>
      <c r="M27" s="48">
        <v>0</v>
      </c>
      <c r="N27" s="48">
        <v>4440.0200000000004</v>
      </c>
      <c r="O27" s="62">
        <f t="shared" si="1"/>
        <v>546.18992414451191</v>
      </c>
      <c r="P27" s="62">
        <f t="shared" si="2"/>
        <v>-403.48892414451211</v>
      </c>
      <c r="Q27" s="62">
        <f t="shared" si="3"/>
        <v>142.70100000000093</v>
      </c>
    </row>
    <row r="28" spans="1:17" x14ac:dyDescent="0.25">
      <c r="A28" s="77" t="s">
        <v>122</v>
      </c>
      <c r="B28" s="77">
        <v>11</v>
      </c>
      <c r="C28" s="77" t="s">
        <v>446</v>
      </c>
      <c r="D28" s="50">
        <v>18</v>
      </c>
      <c r="E28" s="77">
        <v>255.38200000000001</v>
      </c>
      <c r="F28" s="77">
        <v>298.839</v>
      </c>
      <c r="G28" s="77">
        <v>12.662000000000001</v>
      </c>
      <c r="H28" s="62">
        <f t="shared" si="0"/>
        <v>311.50099999999998</v>
      </c>
      <c r="I28" s="77">
        <v>566.88300000000004</v>
      </c>
      <c r="J28" s="50">
        <v>18</v>
      </c>
      <c r="K28" s="48">
        <v>276.5342</v>
      </c>
      <c r="L28" s="48">
        <v>290.4658</v>
      </c>
      <c r="M28" s="48">
        <v>0</v>
      </c>
      <c r="N28" s="48">
        <v>567</v>
      </c>
      <c r="O28" s="62">
        <f t="shared" si="1"/>
        <v>21.152199999999993</v>
      </c>
      <c r="P28" s="62">
        <f t="shared" si="2"/>
        <v>-21.035199999999975</v>
      </c>
      <c r="Q28" s="62">
        <f t="shared" si="3"/>
        <v>0.1169999999999618</v>
      </c>
    </row>
    <row r="29" spans="1:17" x14ac:dyDescent="0.25">
      <c r="A29" s="77" t="s">
        <v>122</v>
      </c>
      <c r="B29" s="77">
        <v>11</v>
      </c>
      <c r="C29" s="77" t="s">
        <v>447</v>
      </c>
      <c r="D29" s="50">
        <v>18</v>
      </c>
      <c r="E29" s="77">
        <v>358.214</v>
      </c>
      <c r="F29" s="77">
        <v>467.94099999999997</v>
      </c>
      <c r="G29" s="77">
        <v>19.164000000000001</v>
      </c>
      <c r="H29" s="62">
        <f t="shared" si="0"/>
        <v>487.10499999999996</v>
      </c>
      <c r="I29" s="77">
        <v>845.31899999999996</v>
      </c>
      <c r="J29" s="50">
        <v>18</v>
      </c>
      <c r="K29" s="48">
        <v>465.90370000000001</v>
      </c>
      <c r="L29" s="48">
        <v>378.09629999999999</v>
      </c>
      <c r="M29" s="48">
        <v>0</v>
      </c>
      <c r="N29" s="48">
        <v>844</v>
      </c>
      <c r="O29" s="62">
        <f t="shared" si="1"/>
        <v>107.68970000000002</v>
      </c>
      <c r="P29" s="62">
        <f t="shared" si="2"/>
        <v>-109.00869999999998</v>
      </c>
      <c r="Q29" s="62">
        <f t="shared" si="3"/>
        <v>-1.31899999999996</v>
      </c>
    </row>
    <row r="30" spans="1:17" x14ac:dyDescent="0.25">
      <c r="A30" s="77" t="s">
        <v>122</v>
      </c>
      <c r="B30" s="77">
        <v>12</v>
      </c>
      <c r="C30" s="77"/>
      <c r="D30" s="50">
        <v>13</v>
      </c>
      <c r="E30" s="77">
        <v>3.7429999999999999</v>
      </c>
      <c r="F30" s="77">
        <v>4.6340000000000003</v>
      </c>
      <c r="G30" s="77">
        <v>0.29699999999999999</v>
      </c>
      <c r="H30" s="62">
        <f t="shared" si="0"/>
        <v>4.931</v>
      </c>
      <c r="I30" s="77">
        <v>8.6740000000000013</v>
      </c>
      <c r="J30" s="50">
        <v>13</v>
      </c>
      <c r="K30" s="48"/>
      <c r="L30" s="48"/>
      <c r="M30" s="48"/>
      <c r="N30" s="48"/>
      <c r="O30" s="62"/>
      <c r="P30" s="62"/>
      <c r="Q30" s="62"/>
    </row>
    <row r="31" spans="1:17" x14ac:dyDescent="0.25">
      <c r="A31" s="77" t="s">
        <v>122</v>
      </c>
      <c r="B31" s="77">
        <v>12</v>
      </c>
      <c r="C31" s="77"/>
      <c r="D31" s="50">
        <v>18</v>
      </c>
      <c r="E31" s="77">
        <v>1162.529</v>
      </c>
      <c r="F31" s="77">
        <v>1388.002</v>
      </c>
      <c r="G31" s="77">
        <v>66.600999999999999</v>
      </c>
      <c r="H31" s="62">
        <f t="shared" si="0"/>
        <v>1454.6030000000001</v>
      </c>
      <c r="I31" s="77">
        <v>2617.1320000000001</v>
      </c>
      <c r="J31" s="50">
        <v>18</v>
      </c>
      <c r="K31" s="48">
        <v>1508.0842000000002</v>
      </c>
      <c r="L31" s="48">
        <v>1113.9158</v>
      </c>
      <c r="M31" s="48">
        <v>0</v>
      </c>
      <c r="N31" s="48">
        <v>2622</v>
      </c>
      <c r="O31" s="62">
        <f t="shared" si="1"/>
        <v>345.55520000000024</v>
      </c>
      <c r="P31" s="62">
        <f t="shared" si="2"/>
        <v>-340.68720000000008</v>
      </c>
      <c r="Q31" s="62">
        <f t="shared" si="3"/>
        <v>4.8679999999999382</v>
      </c>
    </row>
    <row r="32" spans="1:17" x14ac:dyDescent="0.25">
      <c r="A32" s="77" t="s">
        <v>122</v>
      </c>
      <c r="B32" s="77">
        <v>13</v>
      </c>
      <c r="C32" s="77"/>
      <c r="D32" s="50">
        <v>13</v>
      </c>
      <c r="E32" s="77">
        <v>881.57399999999996</v>
      </c>
      <c r="F32" s="77">
        <v>986.23400000000004</v>
      </c>
      <c r="G32" s="77">
        <v>51.006999999999998</v>
      </c>
      <c r="H32" s="62">
        <f t="shared" si="0"/>
        <v>1037.241</v>
      </c>
      <c r="I32" s="77">
        <v>1918.8150000000001</v>
      </c>
      <c r="J32" s="50">
        <v>13</v>
      </c>
      <c r="K32" s="48">
        <v>1012.5368944830918</v>
      </c>
      <c r="L32" s="48">
        <v>724.94310551690819</v>
      </c>
      <c r="M32" s="48">
        <v>0</v>
      </c>
      <c r="N32" s="48">
        <v>1737.48</v>
      </c>
      <c r="O32" s="62">
        <f t="shared" si="1"/>
        <v>130.96289448309187</v>
      </c>
      <c r="P32" s="62">
        <f t="shared" si="2"/>
        <v>-312.2978944830918</v>
      </c>
      <c r="Q32" s="62">
        <f t="shared" si="3"/>
        <v>-181.33500000000004</v>
      </c>
    </row>
    <row r="33" spans="1:17" x14ac:dyDescent="0.25">
      <c r="A33" s="77" t="s">
        <v>122</v>
      </c>
      <c r="B33" s="77">
        <v>13</v>
      </c>
      <c r="C33" s="77"/>
      <c r="D33" s="50">
        <v>18</v>
      </c>
      <c r="E33" s="77">
        <v>946.68200000000002</v>
      </c>
      <c r="F33" s="77">
        <v>820.46699999999998</v>
      </c>
      <c r="G33" s="77">
        <v>43.582999999999998</v>
      </c>
      <c r="H33" s="62">
        <f t="shared" si="0"/>
        <v>864.05</v>
      </c>
      <c r="I33" s="77">
        <v>1810.732</v>
      </c>
      <c r="J33" s="50">
        <v>18</v>
      </c>
      <c r="K33" s="48">
        <v>1158.8334055169082</v>
      </c>
      <c r="L33" s="48">
        <v>829.68659448309177</v>
      </c>
      <c r="M33" s="48">
        <v>0</v>
      </c>
      <c r="N33" s="48">
        <v>1988.52</v>
      </c>
      <c r="O33" s="62">
        <f t="shared" si="1"/>
        <v>212.1514055169082</v>
      </c>
      <c r="P33" s="62">
        <f t="shared" si="2"/>
        <v>-34.363405516908188</v>
      </c>
      <c r="Q33" s="62">
        <f t="shared" si="3"/>
        <v>177.78800000000001</v>
      </c>
    </row>
    <row r="34" spans="1:17" x14ac:dyDescent="0.25">
      <c r="A34" s="77" t="s">
        <v>122</v>
      </c>
      <c r="B34" s="77">
        <v>14</v>
      </c>
      <c r="C34" s="77"/>
      <c r="D34" s="50">
        <v>18</v>
      </c>
      <c r="E34" s="77">
        <v>112.358</v>
      </c>
      <c r="F34" s="77">
        <v>72.430999999999997</v>
      </c>
      <c r="G34" s="77">
        <v>3.1339999999999999</v>
      </c>
      <c r="H34" s="62">
        <f t="shared" si="0"/>
        <v>75.564999999999998</v>
      </c>
      <c r="I34" s="77">
        <v>187.92299999999997</v>
      </c>
      <c r="J34" s="50">
        <v>18</v>
      </c>
      <c r="K34" s="48">
        <v>132.767</v>
      </c>
      <c r="L34" s="48">
        <v>54.232999999999997</v>
      </c>
      <c r="M34" s="48">
        <v>0</v>
      </c>
      <c r="N34" s="48">
        <v>187</v>
      </c>
      <c r="O34" s="62">
        <f t="shared" si="1"/>
        <v>20.408999999999992</v>
      </c>
      <c r="P34" s="62">
        <f t="shared" si="2"/>
        <v>-21.332000000000001</v>
      </c>
      <c r="Q34" s="62">
        <f t="shared" si="3"/>
        <v>-0.9229999999999734</v>
      </c>
    </row>
    <row r="35" spans="1:17" x14ac:dyDescent="0.25">
      <c r="A35" s="77" t="s">
        <v>122</v>
      </c>
      <c r="B35" s="77">
        <v>15</v>
      </c>
      <c r="C35" s="77" t="s">
        <v>446</v>
      </c>
      <c r="D35" s="50">
        <v>18</v>
      </c>
      <c r="E35" s="77">
        <v>482.726</v>
      </c>
      <c r="F35" s="77">
        <v>375.16300000000001</v>
      </c>
      <c r="G35" s="77">
        <v>100.184</v>
      </c>
      <c r="H35" s="62">
        <f t="shared" si="0"/>
        <v>475.34699999999998</v>
      </c>
      <c r="I35" s="77">
        <v>958.07299999999998</v>
      </c>
      <c r="J35" s="50">
        <v>18</v>
      </c>
      <c r="K35" s="48">
        <v>438.1721</v>
      </c>
      <c r="L35" s="48">
        <v>521.8279</v>
      </c>
      <c r="M35" s="48">
        <v>0</v>
      </c>
      <c r="N35" s="48">
        <v>960</v>
      </c>
      <c r="O35" s="62">
        <f t="shared" si="1"/>
        <v>-44.553899999999999</v>
      </c>
      <c r="P35" s="62">
        <f t="shared" si="2"/>
        <v>46.48090000000002</v>
      </c>
      <c r="Q35" s="62">
        <f t="shared" si="3"/>
        <v>1.9270000000000209</v>
      </c>
    </row>
    <row r="36" spans="1:17" x14ac:dyDescent="0.25">
      <c r="A36" s="77" t="s">
        <v>122</v>
      </c>
      <c r="B36" s="77">
        <v>15</v>
      </c>
      <c r="C36" s="77" t="s">
        <v>447</v>
      </c>
      <c r="D36" s="50">
        <v>18</v>
      </c>
      <c r="E36" s="77">
        <v>26.635999999999999</v>
      </c>
      <c r="F36" s="77">
        <v>27.646999999999998</v>
      </c>
      <c r="G36" s="77">
        <v>1.093</v>
      </c>
      <c r="H36" s="62">
        <f t="shared" si="0"/>
        <v>28.74</v>
      </c>
      <c r="I36" s="77">
        <v>55.376000000000005</v>
      </c>
      <c r="J36" s="50">
        <v>18</v>
      </c>
      <c r="K36" s="48">
        <v>40.931314227848105</v>
      </c>
      <c r="L36" s="48">
        <v>28.408685772151902</v>
      </c>
      <c r="M36" s="48">
        <v>0</v>
      </c>
      <c r="N36" s="48">
        <v>69.34</v>
      </c>
      <c r="O36" s="62">
        <f t="shared" si="1"/>
        <v>14.295314227848106</v>
      </c>
      <c r="P36" s="62">
        <f t="shared" si="2"/>
        <v>-0.33131422784809672</v>
      </c>
      <c r="Q36" s="62">
        <f t="shared" si="3"/>
        <v>13.963999999999999</v>
      </c>
    </row>
    <row r="37" spans="1:17" x14ac:dyDescent="0.25">
      <c r="A37" s="77" t="s">
        <v>122</v>
      </c>
      <c r="B37" s="77">
        <v>15</v>
      </c>
      <c r="C37" s="77" t="s">
        <v>447</v>
      </c>
      <c r="D37" s="50">
        <v>22</v>
      </c>
      <c r="E37" s="77">
        <v>9.7430000000000003</v>
      </c>
      <c r="F37" s="77">
        <v>14.426</v>
      </c>
      <c r="G37" s="77">
        <v>0.51700000000000002</v>
      </c>
      <c r="H37" s="62">
        <f t="shared" si="0"/>
        <v>14.943</v>
      </c>
      <c r="I37" s="77">
        <v>24.686</v>
      </c>
      <c r="J37" s="50">
        <v>22</v>
      </c>
      <c r="K37" s="48">
        <v>5.7022857721518996</v>
      </c>
      <c r="L37" s="48">
        <v>3.9577142278481015</v>
      </c>
      <c r="M37" s="48">
        <v>0</v>
      </c>
      <c r="N37" s="48">
        <v>9.66</v>
      </c>
      <c r="O37" s="62">
        <f t="shared" si="1"/>
        <v>-4.0407142278481007</v>
      </c>
      <c r="P37" s="62">
        <f t="shared" si="2"/>
        <v>-10.985285772151897</v>
      </c>
      <c r="Q37" s="62">
        <f t="shared" si="3"/>
        <v>-15.026</v>
      </c>
    </row>
    <row r="38" spans="1:17" x14ac:dyDescent="0.25">
      <c r="A38" s="77" t="s">
        <v>122</v>
      </c>
      <c r="B38" s="77">
        <v>16</v>
      </c>
      <c r="C38" s="77"/>
      <c r="D38" s="50">
        <v>18</v>
      </c>
      <c r="E38" s="77">
        <v>99.134</v>
      </c>
      <c r="F38" s="77">
        <v>124.916</v>
      </c>
      <c r="G38" s="77">
        <v>4.125</v>
      </c>
      <c r="H38" s="62">
        <f t="shared" si="0"/>
        <v>129.041</v>
      </c>
      <c r="I38" s="77">
        <v>228.17500000000001</v>
      </c>
      <c r="J38" s="50">
        <v>18</v>
      </c>
      <c r="K38" s="48">
        <v>140.1737</v>
      </c>
      <c r="L38" s="48">
        <v>86.826300000000003</v>
      </c>
      <c r="M38" s="48">
        <v>0</v>
      </c>
      <c r="N38" s="48">
        <v>227</v>
      </c>
      <c r="O38" s="62">
        <f t="shared" si="1"/>
        <v>41.039699999999996</v>
      </c>
      <c r="P38" s="62">
        <f t="shared" si="2"/>
        <v>-42.214699999999993</v>
      </c>
      <c r="Q38" s="62">
        <f t="shared" si="3"/>
        <v>-1.1750000000000114</v>
      </c>
    </row>
    <row r="39" spans="1:17" x14ac:dyDescent="0.25">
      <c r="A39" s="77" t="s">
        <v>122</v>
      </c>
      <c r="B39" s="77">
        <v>17</v>
      </c>
      <c r="C39" s="77"/>
      <c r="D39" s="50">
        <v>18</v>
      </c>
      <c r="E39" s="77">
        <v>138.02699999999999</v>
      </c>
      <c r="F39" s="77">
        <v>138.20599999999999</v>
      </c>
      <c r="G39" s="77">
        <v>5.9859999999999998</v>
      </c>
      <c r="H39" s="62">
        <f t="shared" si="0"/>
        <v>144.19199999999998</v>
      </c>
      <c r="I39" s="77">
        <v>282.21899999999994</v>
      </c>
      <c r="J39" s="50">
        <v>18</v>
      </c>
      <c r="K39" s="48">
        <v>194.38808516129032</v>
      </c>
      <c r="L39" s="48">
        <v>116.20191483870967</v>
      </c>
      <c r="M39" s="48">
        <v>0</v>
      </c>
      <c r="N39" s="48">
        <v>310.58999999999997</v>
      </c>
      <c r="O39" s="62">
        <f t="shared" si="1"/>
        <v>56.361085161290333</v>
      </c>
      <c r="P39" s="62">
        <f t="shared" si="2"/>
        <v>-27.99008516129031</v>
      </c>
      <c r="Q39" s="62">
        <f t="shared" si="3"/>
        <v>28.371000000000038</v>
      </c>
    </row>
    <row r="40" spans="1:17" x14ac:dyDescent="0.25">
      <c r="A40" s="77" t="s">
        <v>122</v>
      </c>
      <c r="B40" s="77">
        <v>17</v>
      </c>
      <c r="C40" s="77"/>
      <c r="D40" s="50">
        <v>22</v>
      </c>
      <c r="E40" s="77">
        <v>115.723</v>
      </c>
      <c r="F40" s="77">
        <v>126.87</v>
      </c>
      <c r="G40" s="77">
        <v>5.3760000000000003</v>
      </c>
      <c r="H40" s="62">
        <f t="shared" si="0"/>
        <v>132.24600000000001</v>
      </c>
      <c r="I40" s="77">
        <v>247.96900000000002</v>
      </c>
      <c r="J40" s="50">
        <v>22</v>
      </c>
      <c r="K40" s="48">
        <v>135.44391483870967</v>
      </c>
      <c r="L40" s="48">
        <v>80.966085161290323</v>
      </c>
      <c r="M40" s="48">
        <v>0</v>
      </c>
      <c r="N40" s="48">
        <v>216.41</v>
      </c>
      <c r="O40" s="62">
        <f t="shared" si="1"/>
        <v>19.720914838709675</v>
      </c>
      <c r="P40" s="62">
        <f t="shared" si="2"/>
        <v>-51.279914838709686</v>
      </c>
      <c r="Q40" s="62">
        <f t="shared" si="3"/>
        <v>-31.559000000000026</v>
      </c>
    </row>
    <row r="41" spans="1:17" x14ac:dyDescent="0.25">
      <c r="A41" s="77" t="s">
        <v>122</v>
      </c>
      <c r="B41" s="77">
        <v>18</v>
      </c>
      <c r="C41" s="77" t="s">
        <v>448</v>
      </c>
      <c r="D41" s="50">
        <v>12</v>
      </c>
      <c r="E41" s="77">
        <v>88.058999999999997</v>
      </c>
      <c r="F41" s="77">
        <v>180.89400000000001</v>
      </c>
      <c r="G41" s="77">
        <v>3.2570000000000001</v>
      </c>
      <c r="H41" s="62">
        <f t="shared" si="0"/>
        <v>184.15100000000001</v>
      </c>
      <c r="I41" s="77">
        <v>272.20999999999998</v>
      </c>
      <c r="J41" s="50">
        <v>12</v>
      </c>
      <c r="K41" s="48">
        <v>78.625280835465716</v>
      </c>
      <c r="L41" s="48">
        <v>100.34471916453428</v>
      </c>
      <c r="M41" s="48">
        <v>0</v>
      </c>
      <c r="N41" s="48">
        <v>178.97</v>
      </c>
      <c r="O41" s="62">
        <f t="shared" si="1"/>
        <v>-9.4337191645342813</v>
      </c>
      <c r="P41" s="62">
        <f t="shared" si="2"/>
        <v>-83.806280835465728</v>
      </c>
      <c r="Q41" s="62">
        <f t="shared" si="3"/>
        <v>-93.239999999999981</v>
      </c>
    </row>
    <row r="42" spans="1:17" x14ac:dyDescent="0.25">
      <c r="A42" s="77" t="s">
        <v>122</v>
      </c>
      <c r="B42" s="77">
        <v>18</v>
      </c>
      <c r="C42" s="77" t="s">
        <v>448</v>
      </c>
      <c r="D42" s="50">
        <v>13</v>
      </c>
      <c r="E42" s="77">
        <v>213.976</v>
      </c>
      <c r="F42" s="77">
        <v>303.779</v>
      </c>
      <c r="G42" s="77">
        <v>9.5410000000000004</v>
      </c>
      <c r="H42" s="62">
        <f t="shared" si="0"/>
        <v>313.32</v>
      </c>
      <c r="I42" s="77">
        <v>527.29600000000005</v>
      </c>
      <c r="J42" s="50">
        <v>13</v>
      </c>
      <c r="K42" s="48">
        <v>118.81436666453429</v>
      </c>
      <c r="L42" s="48">
        <v>151.63563333546571</v>
      </c>
      <c r="M42" s="48">
        <v>0</v>
      </c>
      <c r="N42" s="48">
        <v>270.45</v>
      </c>
      <c r="O42" s="62">
        <f t="shared" si="1"/>
        <v>-95.161633335465709</v>
      </c>
      <c r="P42" s="62">
        <f t="shared" si="2"/>
        <v>-161.68436666453428</v>
      </c>
      <c r="Q42" s="62">
        <f t="shared" si="3"/>
        <v>-256.84600000000006</v>
      </c>
    </row>
    <row r="43" spans="1:17" x14ac:dyDescent="0.25">
      <c r="A43" s="77" t="s">
        <v>122</v>
      </c>
      <c r="B43" s="77">
        <v>18</v>
      </c>
      <c r="C43" s="77" t="s">
        <v>448</v>
      </c>
      <c r="D43" s="50">
        <v>17</v>
      </c>
      <c r="E43" s="77">
        <v>932.15300000000002</v>
      </c>
      <c r="F43" s="77">
        <v>1163.7059999999999</v>
      </c>
      <c r="G43" s="77">
        <v>55.802</v>
      </c>
      <c r="H43" s="62">
        <f t="shared" si="0"/>
        <v>1219.5079999999998</v>
      </c>
      <c r="I43" s="77">
        <v>2151.6610000000001</v>
      </c>
      <c r="J43" s="50">
        <v>17</v>
      </c>
      <c r="K43" s="48">
        <v>925.03431484135103</v>
      </c>
      <c r="L43" s="48">
        <v>1180.5656851586489</v>
      </c>
      <c r="M43" s="48">
        <v>0</v>
      </c>
      <c r="N43" s="48">
        <v>2105.6</v>
      </c>
      <c r="O43" s="62">
        <f t="shared" si="1"/>
        <v>-7.1186851586489865</v>
      </c>
      <c r="P43" s="62">
        <f t="shared" si="2"/>
        <v>-38.942314841350935</v>
      </c>
      <c r="Q43" s="62">
        <f t="shared" si="3"/>
        <v>-46.061000000000149</v>
      </c>
    </row>
    <row r="44" spans="1:17" x14ac:dyDescent="0.25">
      <c r="A44" s="77" t="s">
        <v>122</v>
      </c>
      <c r="B44" s="77">
        <v>18</v>
      </c>
      <c r="C44" s="77" t="s">
        <v>448</v>
      </c>
      <c r="D44" s="50">
        <v>18</v>
      </c>
      <c r="E44" s="77">
        <v>613.572</v>
      </c>
      <c r="F44" s="77">
        <v>686.47500000000002</v>
      </c>
      <c r="G44" s="77">
        <v>31.204000000000001</v>
      </c>
      <c r="H44" s="62">
        <f t="shared" si="0"/>
        <v>717.67899999999997</v>
      </c>
      <c r="I44" s="77">
        <v>1331.251</v>
      </c>
      <c r="J44" s="50">
        <v>18</v>
      </c>
      <c r="K44" s="48">
        <v>611.96537798618226</v>
      </c>
      <c r="L44" s="48">
        <v>781.01462201381776</v>
      </c>
      <c r="M44" s="48">
        <v>0</v>
      </c>
      <c r="N44" s="48">
        <v>1392.98</v>
      </c>
      <c r="O44" s="62">
        <f t="shared" si="1"/>
        <v>-1.6066220138177414</v>
      </c>
      <c r="P44" s="62">
        <f t="shared" si="2"/>
        <v>63.335622013817783</v>
      </c>
      <c r="Q44" s="62">
        <f t="shared" si="3"/>
        <v>61.729000000000042</v>
      </c>
    </row>
    <row r="45" spans="1:17" x14ac:dyDescent="0.25">
      <c r="A45" s="77" t="s">
        <v>122</v>
      </c>
      <c r="B45" s="77">
        <v>18</v>
      </c>
      <c r="C45" s="77" t="s">
        <v>449</v>
      </c>
      <c r="D45" s="50">
        <v>17</v>
      </c>
      <c r="E45" s="77">
        <v>457.976</v>
      </c>
      <c r="F45" s="77">
        <v>313.697</v>
      </c>
      <c r="G45" s="77">
        <v>13.601000000000001</v>
      </c>
      <c r="H45" s="62">
        <f t="shared" si="0"/>
        <v>327.298</v>
      </c>
      <c r="I45" s="77">
        <v>785.274</v>
      </c>
      <c r="J45" s="50">
        <v>17</v>
      </c>
      <c r="K45" s="48">
        <v>551.8732</v>
      </c>
      <c r="L45" s="48">
        <v>234.1268</v>
      </c>
      <c r="M45" s="48">
        <v>0</v>
      </c>
      <c r="N45" s="48">
        <v>786</v>
      </c>
      <c r="O45" s="62">
        <f t="shared" si="1"/>
        <v>93.897199999999998</v>
      </c>
      <c r="P45" s="62">
        <f t="shared" si="2"/>
        <v>-93.171199999999999</v>
      </c>
      <c r="Q45" s="62">
        <f t="shared" si="3"/>
        <v>0.72599999999999909</v>
      </c>
    </row>
    <row r="46" spans="1:17" x14ac:dyDescent="0.25">
      <c r="A46" s="77" t="s">
        <v>122</v>
      </c>
      <c r="B46" s="77">
        <v>18</v>
      </c>
      <c r="C46" s="77"/>
      <c r="D46" s="50">
        <v>18</v>
      </c>
      <c r="E46" s="77">
        <v>122.761</v>
      </c>
      <c r="F46" s="77">
        <v>86.43</v>
      </c>
      <c r="G46" s="77">
        <v>2.528</v>
      </c>
      <c r="H46" s="62">
        <f t="shared" si="0"/>
        <v>88.958000000000013</v>
      </c>
      <c r="I46" s="77">
        <v>211.71899999999999</v>
      </c>
      <c r="J46" s="50">
        <v>18</v>
      </c>
      <c r="K46" s="48">
        <v>133.37642030508474</v>
      </c>
      <c r="L46" s="48">
        <v>80.803579694915257</v>
      </c>
      <c r="M46" s="48">
        <v>0</v>
      </c>
      <c r="N46" s="48">
        <v>214.18</v>
      </c>
      <c r="O46" s="62">
        <f t="shared" si="1"/>
        <v>10.61542030508474</v>
      </c>
      <c r="P46" s="62">
        <f t="shared" si="2"/>
        <v>-8.1544203050847557</v>
      </c>
      <c r="Q46" s="62">
        <f t="shared" si="3"/>
        <v>2.4610000000000127</v>
      </c>
    </row>
    <row r="47" spans="1:17" x14ac:dyDescent="0.25">
      <c r="A47" s="77" t="s">
        <v>122</v>
      </c>
      <c r="B47" s="77">
        <v>18</v>
      </c>
      <c r="C47" s="77"/>
      <c r="D47" s="50">
        <v>19</v>
      </c>
      <c r="E47" s="77">
        <v>134.06800000000001</v>
      </c>
      <c r="F47" s="77">
        <v>108.425</v>
      </c>
      <c r="G47" s="77">
        <v>35.277000000000001</v>
      </c>
      <c r="H47" s="62">
        <f t="shared" si="0"/>
        <v>143.702</v>
      </c>
      <c r="I47" s="77">
        <v>277.77</v>
      </c>
      <c r="J47" s="50">
        <v>19</v>
      </c>
      <c r="K47" s="48">
        <v>350.78409542372879</v>
      </c>
      <c r="L47" s="48">
        <v>212.51590457627117</v>
      </c>
      <c r="M47" s="48">
        <v>0</v>
      </c>
      <c r="N47" s="48">
        <v>563.29999999999995</v>
      </c>
      <c r="O47" s="62">
        <f t="shared" si="1"/>
        <v>216.71609542372877</v>
      </c>
      <c r="P47" s="62">
        <f t="shared" si="2"/>
        <v>68.81390457627117</v>
      </c>
      <c r="Q47" s="62">
        <f t="shared" si="3"/>
        <v>285.52999999999997</v>
      </c>
    </row>
    <row r="48" spans="1:17" x14ac:dyDescent="0.25">
      <c r="A48" s="77" t="s">
        <v>122</v>
      </c>
      <c r="B48" s="77">
        <v>18</v>
      </c>
      <c r="C48" s="77"/>
      <c r="D48" s="50">
        <v>22</v>
      </c>
      <c r="E48" s="77">
        <v>112.06</v>
      </c>
      <c r="F48" s="77">
        <v>102.788</v>
      </c>
      <c r="G48" s="77">
        <v>4.6550000000000002</v>
      </c>
      <c r="H48" s="62">
        <f t="shared" si="0"/>
        <v>107.443</v>
      </c>
      <c r="I48" s="77">
        <v>219.50300000000001</v>
      </c>
      <c r="J48" s="50">
        <v>22</v>
      </c>
      <c r="K48" s="48">
        <v>102.20253105084745</v>
      </c>
      <c r="L48" s="48">
        <v>61.917468949152543</v>
      </c>
      <c r="M48" s="48">
        <v>0</v>
      </c>
      <c r="N48" s="48">
        <v>164.12</v>
      </c>
      <c r="O48" s="62">
        <f t="shared" si="1"/>
        <v>-9.8574689491525476</v>
      </c>
      <c r="P48" s="62">
        <f t="shared" si="2"/>
        <v>-45.525531050847455</v>
      </c>
      <c r="Q48" s="62">
        <f t="shared" si="3"/>
        <v>-55.38300000000001</v>
      </c>
    </row>
    <row r="49" spans="1:17" x14ac:dyDescent="0.25">
      <c r="A49" s="77" t="s">
        <v>122</v>
      </c>
      <c r="B49" s="77">
        <v>18</v>
      </c>
      <c r="C49" s="77"/>
      <c r="D49" s="50">
        <v>23</v>
      </c>
      <c r="E49" s="77">
        <v>157.92599999999999</v>
      </c>
      <c r="F49" s="77">
        <v>213.63499999999999</v>
      </c>
      <c r="G49" s="77">
        <v>8.7319999999999993</v>
      </c>
      <c r="H49" s="62">
        <f t="shared" si="0"/>
        <v>222.36699999999999</v>
      </c>
      <c r="I49" s="77">
        <v>380.29300000000001</v>
      </c>
      <c r="J49" s="50">
        <v>23</v>
      </c>
      <c r="K49" s="48">
        <v>74.976753220338978</v>
      </c>
      <c r="L49" s="48">
        <v>45.423246779661021</v>
      </c>
      <c r="M49" s="48">
        <v>0</v>
      </c>
      <c r="N49" s="48">
        <v>120.4</v>
      </c>
      <c r="O49" s="62">
        <f t="shared" si="1"/>
        <v>-82.94924677966101</v>
      </c>
      <c r="P49" s="62">
        <f t="shared" si="2"/>
        <v>-176.94375322033898</v>
      </c>
      <c r="Q49" s="62">
        <f t="shared" si="3"/>
        <v>-259.89300000000003</v>
      </c>
    </row>
    <row r="50" spans="1:17" x14ac:dyDescent="0.25">
      <c r="A50" s="77" t="s">
        <v>122</v>
      </c>
      <c r="B50" s="77">
        <v>19</v>
      </c>
      <c r="C50" s="77"/>
      <c r="D50" s="50">
        <v>19</v>
      </c>
      <c r="E50" s="77">
        <v>44.631999999999998</v>
      </c>
      <c r="F50" s="77">
        <v>42.506999999999998</v>
      </c>
      <c r="G50" s="77">
        <v>4.9320000000000004</v>
      </c>
      <c r="H50" s="62">
        <f t="shared" si="0"/>
        <v>47.439</v>
      </c>
      <c r="I50" s="77">
        <v>92.070999999999998</v>
      </c>
      <c r="J50" s="50">
        <v>19</v>
      </c>
      <c r="K50" s="48">
        <v>130.92545092659822</v>
      </c>
      <c r="L50" s="48">
        <v>112.61454907340172</v>
      </c>
      <c r="M50" s="48">
        <v>0</v>
      </c>
      <c r="N50" s="48">
        <v>243.54</v>
      </c>
      <c r="O50" s="62">
        <f t="shared" si="1"/>
        <v>86.293450926598211</v>
      </c>
      <c r="P50" s="62">
        <f t="shared" si="2"/>
        <v>65.175549073401726</v>
      </c>
      <c r="Q50" s="62">
        <f t="shared" si="3"/>
        <v>151.46899999999999</v>
      </c>
    </row>
    <row r="51" spans="1:17" x14ac:dyDescent="0.25">
      <c r="A51" s="77" t="s">
        <v>122</v>
      </c>
      <c r="B51" s="77">
        <v>19</v>
      </c>
      <c r="C51" s="77"/>
      <c r="D51" s="50">
        <v>23</v>
      </c>
      <c r="E51" s="77">
        <v>499.47699999999998</v>
      </c>
      <c r="F51" s="77">
        <v>559.56399999999996</v>
      </c>
      <c r="G51" s="77">
        <v>105.858</v>
      </c>
      <c r="H51" s="62">
        <f t="shared" si="0"/>
        <v>665.42200000000003</v>
      </c>
      <c r="I51" s="77">
        <v>1164.8989999999999</v>
      </c>
      <c r="J51" s="50">
        <v>23</v>
      </c>
      <c r="K51" s="48">
        <v>550.20514907340157</v>
      </c>
      <c r="L51" s="48">
        <v>473.25485092659824</v>
      </c>
      <c r="M51" s="48">
        <v>0</v>
      </c>
      <c r="N51" s="48">
        <v>1023.46</v>
      </c>
      <c r="O51" s="62">
        <f t="shared" si="1"/>
        <v>50.728149073401596</v>
      </c>
      <c r="P51" s="62">
        <f t="shared" si="2"/>
        <v>-192.16714907340179</v>
      </c>
      <c r="Q51" s="62">
        <f t="shared" si="3"/>
        <v>-141.43899999999985</v>
      </c>
    </row>
    <row r="52" spans="1:17" x14ac:dyDescent="0.25">
      <c r="A52" s="77" t="s">
        <v>122</v>
      </c>
      <c r="B52" s="77">
        <v>20</v>
      </c>
      <c r="C52" s="77"/>
      <c r="D52" s="50">
        <v>19</v>
      </c>
      <c r="E52" s="77">
        <v>163.98</v>
      </c>
      <c r="F52" s="77">
        <v>71.947000000000003</v>
      </c>
      <c r="G52" s="77">
        <v>13.821999999999999</v>
      </c>
      <c r="H52" s="62">
        <f t="shared" si="0"/>
        <v>85.769000000000005</v>
      </c>
      <c r="I52" s="77">
        <v>249.749</v>
      </c>
      <c r="J52" s="50">
        <v>19</v>
      </c>
      <c r="K52" s="48">
        <v>166.3458</v>
      </c>
      <c r="L52" s="48">
        <v>82.654200000000003</v>
      </c>
      <c r="M52" s="48">
        <v>0</v>
      </c>
      <c r="N52" s="48">
        <v>249</v>
      </c>
      <c r="O52" s="62">
        <f t="shared" si="1"/>
        <v>2.3658000000000072</v>
      </c>
      <c r="P52" s="62">
        <f t="shared" si="2"/>
        <v>-3.1148000000000025</v>
      </c>
      <c r="Q52" s="62">
        <f t="shared" si="3"/>
        <v>-0.74899999999999523</v>
      </c>
    </row>
    <row r="53" spans="1:17" x14ac:dyDescent="0.25">
      <c r="A53" s="77" t="s">
        <v>122</v>
      </c>
      <c r="B53" s="77">
        <v>21</v>
      </c>
      <c r="C53" s="77"/>
      <c r="D53" s="50">
        <v>19</v>
      </c>
      <c r="E53" s="77">
        <v>130.39599999999999</v>
      </c>
      <c r="F53" s="77">
        <v>191.10300000000001</v>
      </c>
      <c r="G53" s="77">
        <v>116.39400000000001</v>
      </c>
      <c r="H53" s="62">
        <f t="shared" si="0"/>
        <v>307.49700000000001</v>
      </c>
      <c r="I53" s="77">
        <v>437.89300000000003</v>
      </c>
      <c r="J53" s="50">
        <v>19</v>
      </c>
      <c r="K53" s="48">
        <v>94.351416707547159</v>
      </c>
      <c r="L53" s="48">
        <v>149.18858329245282</v>
      </c>
      <c r="M53" s="48">
        <v>0</v>
      </c>
      <c r="N53" s="48">
        <v>243.54</v>
      </c>
      <c r="O53" s="62">
        <f t="shared" si="1"/>
        <v>-36.044583292452828</v>
      </c>
      <c r="P53" s="62">
        <f t="shared" si="2"/>
        <v>-158.3084167075472</v>
      </c>
      <c r="Q53" s="62">
        <f t="shared" si="3"/>
        <v>-194.35300000000004</v>
      </c>
    </row>
    <row r="54" spans="1:17" x14ac:dyDescent="0.25">
      <c r="A54" s="77" t="s">
        <v>122</v>
      </c>
      <c r="B54" s="77">
        <v>21</v>
      </c>
      <c r="C54" s="77"/>
      <c r="D54" s="50">
        <v>23</v>
      </c>
      <c r="E54" s="77">
        <v>87.555999999999997</v>
      </c>
      <c r="F54" s="77">
        <v>89.554000000000002</v>
      </c>
      <c r="G54" s="77">
        <v>17.262</v>
      </c>
      <c r="H54" s="62">
        <f t="shared" si="0"/>
        <v>106.816</v>
      </c>
      <c r="I54" s="77">
        <v>194.37200000000001</v>
      </c>
      <c r="J54" s="50">
        <v>23</v>
      </c>
      <c r="K54" s="48">
        <v>152.04548329245281</v>
      </c>
      <c r="L54" s="48">
        <v>240.41451670754714</v>
      </c>
      <c r="M54" s="48">
        <v>0</v>
      </c>
      <c r="N54" s="48">
        <v>392.46</v>
      </c>
      <c r="O54" s="62">
        <f t="shared" si="1"/>
        <v>64.489483292452817</v>
      </c>
      <c r="P54" s="62">
        <f t="shared" si="2"/>
        <v>133.59851670754713</v>
      </c>
      <c r="Q54" s="62">
        <f t="shared" si="3"/>
        <v>198.08799999999997</v>
      </c>
    </row>
    <row r="55" spans="1:17" x14ac:dyDescent="0.25">
      <c r="A55" s="77" t="s">
        <v>122</v>
      </c>
      <c r="B55" s="77">
        <v>22</v>
      </c>
      <c r="C55" s="77"/>
      <c r="D55" s="50">
        <v>19</v>
      </c>
      <c r="E55" s="77">
        <v>300.20299999999997</v>
      </c>
      <c r="F55" s="77">
        <v>264.30700000000002</v>
      </c>
      <c r="G55" s="77">
        <v>103.56100000000001</v>
      </c>
      <c r="H55" s="62">
        <f t="shared" si="0"/>
        <v>367.86800000000005</v>
      </c>
      <c r="I55" s="77">
        <v>668.07100000000003</v>
      </c>
      <c r="J55" s="50">
        <v>19</v>
      </c>
      <c r="K55" s="48">
        <v>247.85189999999997</v>
      </c>
      <c r="L55" s="48">
        <v>423.14809999999994</v>
      </c>
      <c r="M55" s="48">
        <v>0</v>
      </c>
      <c r="N55" s="48">
        <v>671</v>
      </c>
      <c r="O55" s="62">
        <f t="shared" si="1"/>
        <v>-52.351100000000002</v>
      </c>
      <c r="P55" s="62">
        <f t="shared" si="2"/>
        <v>55.280099999999891</v>
      </c>
      <c r="Q55" s="62">
        <f t="shared" si="3"/>
        <v>2.9289999999999736</v>
      </c>
    </row>
    <row r="56" spans="1:17" x14ac:dyDescent="0.25">
      <c r="A56" s="77" t="s">
        <v>122</v>
      </c>
      <c r="B56" s="77">
        <v>23</v>
      </c>
      <c r="C56" s="77"/>
      <c r="D56" s="50">
        <v>19</v>
      </c>
      <c r="E56" s="77">
        <v>205.863</v>
      </c>
      <c r="F56" s="77">
        <v>217.65</v>
      </c>
      <c r="G56" s="77">
        <v>61.082999999999998</v>
      </c>
      <c r="H56" s="62">
        <f t="shared" si="0"/>
        <v>278.733</v>
      </c>
      <c r="I56" s="77">
        <v>484.596</v>
      </c>
      <c r="J56" s="50">
        <v>19</v>
      </c>
      <c r="K56" s="48">
        <v>157.43335194859037</v>
      </c>
      <c r="L56" s="48">
        <v>375.9766480514096</v>
      </c>
      <c r="M56" s="48">
        <v>0</v>
      </c>
      <c r="N56" s="48">
        <v>533.41</v>
      </c>
      <c r="O56" s="62">
        <f t="shared" si="1"/>
        <v>-48.429648051409629</v>
      </c>
      <c r="P56" s="62">
        <f t="shared" si="2"/>
        <v>97.243648051409593</v>
      </c>
      <c r="Q56" s="62">
        <f t="shared" si="3"/>
        <v>48.813999999999965</v>
      </c>
    </row>
    <row r="57" spans="1:17" x14ac:dyDescent="0.25">
      <c r="A57" s="77" t="s">
        <v>122</v>
      </c>
      <c r="B57" s="77">
        <v>23</v>
      </c>
      <c r="C57" s="77"/>
      <c r="D57" s="50">
        <v>23</v>
      </c>
      <c r="E57" s="77">
        <v>17.204000000000001</v>
      </c>
      <c r="F57" s="77">
        <v>94.527000000000001</v>
      </c>
      <c r="G57" s="77">
        <v>7.4710000000000001</v>
      </c>
      <c r="H57" s="62">
        <f t="shared" si="0"/>
        <v>101.998</v>
      </c>
      <c r="I57" s="77">
        <v>119.202</v>
      </c>
      <c r="J57" s="50">
        <v>23</v>
      </c>
      <c r="K57" s="48">
        <v>20.539148051409619</v>
      </c>
      <c r="L57" s="48">
        <v>49.050851948590385</v>
      </c>
      <c r="M57" s="48">
        <v>0</v>
      </c>
      <c r="N57" s="48">
        <v>69.59</v>
      </c>
      <c r="O57" s="62">
        <f t="shared" si="1"/>
        <v>3.3351480514096181</v>
      </c>
      <c r="P57" s="62">
        <f t="shared" si="2"/>
        <v>-52.94714805140962</v>
      </c>
      <c r="Q57" s="62">
        <f t="shared" si="3"/>
        <v>-49.611999999999995</v>
      </c>
    </row>
    <row r="58" spans="1:17" x14ac:dyDescent="0.25">
      <c r="A58" s="77" t="s">
        <v>122</v>
      </c>
      <c r="B58" s="77">
        <v>24</v>
      </c>
      <c r="C58" s="77"/>
      <c r="D58" s="50">
        <v>19</v>
      </c>
      <c r="E58" s="77">
        <v>8.5000000000000006E-2</v>
      </c>
      <c r="F58" s="77">
        <v>0.36</v>
      </c>
      <c r="G58" s="77">
        <v>0</v>
      </c>
      <c r="H58" s="62">
        <f t="shared" si="0"/>
        <v>0.36</v>
      </c>
      <c r="I58" s="77">
        <v>0.44500000000000001</v>
      </c>
      <c r="J58" s="50">
        <v>19</v>
      </c>
      <c r="K58" s="48">
        <v>9.0067504129387483</v>
      </c>
      <c r="L58" s="48">
        <v>11.363249587061253</v>
      </c>
      <c r="M58" s="48">
        <v>0</v>
      </c>
      <c r="N58" s="48">
        <v>20.37</v>
      </c>
      <c r="O58" s="62">
        <f t="shared" si="1"/>
        <v>8.9217504129387475</v>
      </c>
      <c r="P58" s="62">
        <f t="shared" si="2"/>
        <v>11.003249587061253</v>
      </c>
      <c r="Q58" s="62">
        <f t="shared" si="3"/>
        <v>19.925000000000001</v>
      </c>
    </row>
    <row r="59" spans="1:17" x14ac:dyDescent="0.25">
      <c r="A59" s="77" t="s">
        <v>122</v>
      </c>
      <c r="B59" s="77">
        <v>24</v>
      </c>
      <c r="C59" s="77"/>
      <c r="D59" s="50">
        <v>23</v>
      </c>
      <c r="E59" s="77">
        <v>582.12300000000005</v>
      </c>
      <c r="F59" s="77">
        <v>762.01099999999997</v>
      </c>
      <c r="G59" s="77">
        <v>86.971999999999994</v>
      </c>
      <c r="H59" s="62">
        <f t="shared" si="0"/>
        <v>848.98299999999995</v>
      </c>
      <c r="I59" s="77">
        <v>1431.106</v>
      </c>
      <c r="J59" s="50">
        <v>23</v>
      </c>
      <c r="K59" s="48">
        <v>633.44824958706135</v>
      </c>
      <c r="L59" s="48">
        <v>799.18175041293875</v>
      </c>
      <c r="M59" s="48">
        <v>0</v>
      </c>
      <c r="N59" s="48">
        <v>1432.63</v>
      </c>
      <c r="O59" s="62">
        <f t="shared" si="1"/>
        <v>51.325249587061307</v>
      </c>
      <c r="P59" s="62">
        <f t="shared" si="2"/>
        <v>-49.801249587061193</v>
      </c>
      <c r="Q59" s="62">
        <f t="shared" si="3"/>
        <v>1.5240000000001146</v>
      </c>
    </row>
    <row r="60" spans="1:17" x14ac:dyDescent="0.25">
      <c r="A60" s="77" t="s">
        <v>122</v>
      </c>
      <c r="B60" s="77">
        <v>25</v>
      </c>
      <c r="C60" s="77"/>
      <c r="D60" s="50">
        <v>18</v>
      </c>
      <c r="E60" s="77">
        <v>103.444</v>
      </c>
      <c r="F60" s="77">
        <v>141.51</v>
      </c>
      <c r="G60" s="77">
        <v>28.145</v>
      </c>
      <c r="H60" s="62">
        <f t="shared" si="0"/>
        <v>169.655</v>
      </c>
      <c r="I60" s="77">
        <v>273.09899999999999</v>
      </c>
      <c r="J60" s="50">
        <v>18</v>
      </c>
      <c r="K60" s="48">
        <v>119.06526773076921</v>
      </c>
      <c r="L60" s="48">
        <v>119.07473226923078</v>
      </c>
      <c r="M60" s="48">
        <v>0</v>
      </c>
      <c r="N60" s="48">
        <v>238.14</v>
      </c>
      <c r="O60" s="62">
        <f t="shared" si="1"/>
        <v>15.621267730769205</v>
      </c>
      <c r="P60" s="62">
        <f t="shared" si="2"/>
        <v>-50.580267730769222</v>
      </c>
      <c r="Q60" s="62">
        <f t="shared" si="3"/>
        <v>-34.959000000000003</v>
      </c>
    </row>
    <row r="61" spans="1:17" x14ac:dyDescent="0.25">
      <c r="A61" s="77" t="s">
        <v>122</v>
      </c>
      <c r="B61" s="77">
        <v>25</v>
      </c>
      <c r="C61" s="77"/>
      <c r="D61" s="50">
        <v>19</v>
      </c>
      <c r="E61" s="77">
        <v>10.946</v>
      </c>
      <c r="F61" s="77">
        <v>15.105</v>
      </c>
      <c r="G61" s="77">
        <v>12.868</v>
      </c>
      <c r="H61" s="62">
        <f t="shared" si="0"/>
        <v>27.972999999999999</v>
      </c>
      <c r="I61" s="77">
        <v>38.919000000000004</v>
      </c>
      <c r="J61" s="50">
        <v>19</v>
      </c>
      <c r="K61" s="48">
        <v>36.928532269230764</v>
      </c>
      <c r="L61" s="48">
        <v>36.931467730769235</v>
      </c>
      <c r="M61" s="48">
        <v>0</v>
      </c>
      <c r="N61" s="48">
        <v>73.86</v>
      </c>
      <c r="O61" s="62">
        <f t="shared" si="1"/>
        <v>25.982532269230767</v>
      </c>
      <c r="P61" s="62">
        <f t="shared" si="2"/>
        <v>8.958467730769236</v>
      </c>
      <c r="Q61" s="62">
        <f t="shared" si="3"/>
        <v>34.940999999999995</v>
      </c>
    </row>
    <row r="62" spans="1:17" x14ac:dyDescent="0.25">
      <c r="A62" s="77" t="s">
        <v>122</v>
      </c>
      <c r="B62" s="77">
        <v>26</v>
      </c>
      <c r="C62" s="77"/>
      <c r="D62" s="50">
        <v>19</v>
      </c>
      <c r="E62" s="77">
        <v>322.40899999999999</v>
      </c>
      <c r="F62" s="77">
        <v>180.953</v>
      </c>
      <c r="G62" s="77">
        <v>77.531000000000006</v>
      </c>
      <c r="H62" s="62">
        <f t="shared" si="0"/>
        <v>258.48400000000004</v>
      </c>
      <c r="I62" s="77">
        <v>580.89300000000003</v>
      </c>
      <c r="J62" s="50">
        <v>19</v>
      </c>
      <c r="K62" s="48">
        <v>282.98329999999999</v>
      </c>
      <c r="L62" s="48">
        <v>303.01670000000001</v>
      </c>
      <c r="M62" s="48">
        <v>0</v>
      </c>
      <c r="N62" s="48">
        <v>586</v>
      </c>
      <c r="O62" s="62">
        <f t="shared" si="1"/>
        <v>-39.425700000000006</v>
      </c>
      <c r="P62" s="62">
        <f t="shared" si="2"/>
        <v>44.532699999999977</v>
      </c>
      <c r="Q62" s="62">
        <f t="shared" si="3"/>
        <v>5.1069999999999709</v>
      </c>
    </row>
    <row r="63" spans="1:17" x14ac:dyDescent="0.25">
      <c r="A63" s="77" t="s">
        <v>122</v>
      </c>
      <c r="B63" s="77">
        <v>27</v>
      </c>
      <c r="C63" s="77"/>
      <c r="D63" s="50">
        <v>19</v>
      </c>
      <c r="E63" s="77">
        <v>200.80600000000001</v>
      </c>
      <c r="F63" s="77">
        <v>172.35300000000001</v>
      </c>
      <c r="G63" s="77">
        <v>18.254000000000001</v>
      </c>
      <c r="H63" s="62">
        <f t="shared" si="0"/>
        <v>190.607</v>
      </c>
      <c r="I63" s="77">
        <v>391.41300000000001</v>
      </c>
      <c r="J63" s="50">
        <v>19</v>
      </c>
      <c r="K63" s="48">
        <v>155.54040000000001</v>
      </c>
      <c r="L63" s="48">
        <v>234.45959999999999</v>
      </c>
      <c r="M63" s="48">
        <v>0</v>
      </c>
      <c r="N63" s="48">
        <v>390</v>
      </c>
      <c r="O63" s="62">
        <f t="shared" si="1"/>
        <v>-45.265600000000006</v>
      </c>
      <c r="P63" s="62">
        <f t="shared" si="2"/>
        <v>43.852599999999995</v>
      </c>
      <c r="Q63" s="62">
        <f t="shared" si="3"/>
        <v>-1.4130000000000109</v>
      </c>
    </row>
    <row r="64" spans="1:17" x14ac:dyDescent="0.25">
      <c r="A64" s="77" t="s">
        <v>122</v>
      </c>
      <c r="B64" s="77">
        <v>28</v>
      </c>
      <c r="C64" s="77"/>
      <c r="D64" s="50">
        <v>19</v>
      </c>
      <c r="E64" s="77">
        <v>574.78800000000001</v>
      </c>
      <c r="F64" s="77">
        <v>528.41999999999996</v>
      </c>
      <c r="G64" s="77">
        <v>196.684</v>
      </c>
      <c r="H64" s="62">
        <f t="shared" si="0"/>
        <v>725.10399999999993</v>
      </c>
      <c r="I64" s="77">
        <v>1299.8920000000001</v>
      </c>
      <c r="J64" s="50">
        <v>19</v>
      </c>
      <c r="K64" s="48">
        <v>343.00400000000002</v>
      </c>
      <c r="L64" s="48">
        <v>985.99599999999998</v>
      </c>
      <c r="M64" s="48">
        <v>0</v>
      </c>
      <c r="N64" s="48">
        <v>1329</v>
      </c>
      <c r="O64" s="62">
        <f t="shared" si="1"/>
        <v>-231.78399999999999</v>
      </c>
      <c r="P64" s="62">
        <f t="shared" si="2"/>
        <v>260.89200000000005</v>
      </c>
      <c r="Q64" s="62">
        <f t="shared" si="3"/>
        <v>29.107999999999947</v>
      </c>
    </row>
    <row r="65" spans="1:17" x14ac:dyDescent="0.25">
      <c r="A65" s="77" t="s">
        <v>122</v>
      </c>
      <c r="B65" s="77">
        <v>29</v>
      </c>
      <c r="C65" s="77"/>
      <c r="D65" s="50">
        <v>19</v>
      </c>
      <c r="E65" s="77">
        <v>408.44200000000001</v>
      </c>
      <c r="F65" s="77">
        <v>326.95800000000003</v>
      </c>
      <c r="G65" s="77">
        <v>66.775000000000006</v>
      </c>
      <c r="H65" s="62">
        <f t="shared" si="0"/>
        <v>393.73300000000006</v>
      </c>
      <c r="I65" s="77">
        <v>802.17500000000007</v>
      </c>
      <c r="J65" s="50">
        <v>19</v>
      </c>
      <c r="K65" s="48">
        <v>458.92149999999998</v>
      </c>
      <c r="L65" s="48">
        <v>343.07850000000002</v>
      </c>
      <c r="M65" s="48">
        <v>0</v>
      </c>
      <c r="N65" s="48">
        <v>802</v>
      </c>
      <c r="O65" s="62">
        <f t="shared" si="1"/>
        <v>50.479499999999973</v>
      </c>
      <c r="P65" s="62">
        <f t="shared" si="2"/>
        <v>-50.654500000000041</v>
      </c>
      <c r="Q65" s="62">
        <f t="shared" si="3"/>
        <v>-0.17500000000006821</v>
      </c>
    </row>
    <row r="66" spans="1:17" x14ac:dyDescent="0.25">
      <c r="A66" s="77" t="s">
        <v>122</v>
      </c>
      <c r="B66" s="77">
        <v>30</v>
      </c>
      <c r="C66" s="77"/>
      <c r="D66" s="50">
        <v>19</v>
      </c>
      <c r="E66" s="77">
        <v>379.255</v>
      </c>
      <c r="F66" s="77">
        <v>231.559</v>
      </c>
      <c r="G66" s="77">
        <v>151.553</v>
      </c>
      <c r="H66" s="62">
        <f t="shared" si="0"/>
        <v>383.11199999999997</v>
      </c>
      <c r="I66" s="77">
        <v>762.36699999999996</v>
      </c>
      <c r="J66" s="50">
        <v>19</v>
      </c>
      <c r="K66" s="48">
        <v>431.67559999999997</v>
      </c>
      <c r="L66" s="48">
        <v>334.32440000000003</v>
      </c>
      <c r="M66" s="48">
        <v>0</v>
      </c>
      <c r="N66" s="48">
        <v>766</v>
      </c>
      <c r="O66" s="62">
        <f t="shared" si="1"/>
        <v>52.420599999999979</v>
      </c>
      <c r="P66" s="62">
        <f t="shared" si="2"/>
        <v>-48.787599999999941</v>
      </c>
      <c r="Q66" s="62">
        <f t="shared" si="3"/>
        <v>3.6330000000000382</v>
      </c>
    </row>
    <row r="67" spans="1:17" x14ac:dyDescent="0.25">
      <c r="A67" s="77" t="s">
        <v>122</v>
      </c>
      <c r="B67" s="77">
        <v>31</v>
      </c>
      <c r="C67" s="77"/>
      <c r="D67" s="50">
        <v>19</v>
      </c>
      <c r="E67" s="77">
        <v>451.851</v>
      </c>
      <c r="F67" s="77">
        <v>389.05200000000002</v>
      </c>
      <c r="G67" s="77">
        <v>106.496</v>
      </c>
      <c r="H67" s="62">
        <f t="shared" si="0"/>
        <v>495.548</v>
      </c>
      <c r="I67" s="77">
        <v>947.399</v>
      </c>
      <c r="J67" s="50">
        <v>19</v>
      </c>
      <c r="K67" s="48">
        <v>522.6318</v>
      </c>
      <c r="L67" s="48">
        <v>424.3682</v>
      </c>
      <c r="M67" s="48">
        <v>0</v>
      </c>
      <c r="N67" s="48">
        <v>947</v>
      </c>
      <c r="O67" s="62">
        <f t="shared" si="1"/>
        <v>70.780799999999999</v>
      </c>
      <c r="P67" s="62">
        <f t="shared" si="2"/>
        <v>-71.1798</v>
      </c>
      <c r="Q67" s="62">
        <f t="shared" si="3"/>
        <v>-0.39900000000000091</v>
      </c>
    </row>
    <row r="68" spans="1:17" x14ac:dyDescent="0.25">
      <c r="A68" s="77" t="s">
        <v>122</v>
      </c>
      <c r="B68" s="77">
        <v>32</v>
      </c>
      <c r="C68" s="77"/>
      <c r="D68" s="50">
        <v>14</v>
      </c>
      <c r="E68" s="77">
        <v>25.555</v>
      </c>
      <c r="F68" s="77">
        <v>61.551000000000002</v>
      </c>
      <c r="G68" s="77">
        <v>1.1839999999999999</v>
      </c>
      <c r="H68" s="62">
        <f t="shared" si="0"/>
        <v>62.734999999999999</v>
      </c>
      <c r="I68" s="77">
        <v>88.289999999999992</v>
      </c>
      <c r="J68" s="50">
        <v>14</v>
      </c>
      <c r="K68" s="48">
        <v>55.755370997674412</v>
      </c>
      <c r="L68" s="48">
        <v>60.62462900232557</v>
      </c>
      <c r="M68" s="48">
        <v>0</v>
      </c>
      <c r="N68" s="48">
        <v>116.38</v>
      </c>
      <c r="O68" s="62">
        <f t="shared" si="1"/>
        <v>30.200370997674412</v>
      </c>
      <c r="P68" s="62">
        <f t="shared" si="2"/>
        <v>-2.1103709976744298</v>
      </c>
      <c r="Q68" s="62">
        <f t="shared" si="3"/>
        <v>28.090000000000003</v>
      </c>
    </row>
    <row r="69" spans="1:17" x14ac:dyDescent="0.25">
      <c r="A69" s="77" t="s">
        <v>122</v>
      </c>
      <c r="B69" s="77">
        <v>32</v>
      </c>
      <c r="C69" s="77"/>
      <c r="D69" s="50">
        <v>19</v>
      </c>
      <c r="E69" s="77">
        <v>391.10199999999998</v>
      </c>
      <c r="F69" s="77">
        <v>360.839</v>
      </c>
      <c r="G69" s="77">
        <v>20.878</v>
      </c>
      <c r="H69" s="62">
        <f t="shared" ref="H69:H132" si="4">F69+G69</f>
        <v>381.71699999999998</v>
      </c>
      <c r="I69" s="77">
        <v>772.81900000000007</v>
      </c>
      <c r="J69" s="50">
        <v>19</v>
      </c>
      <c r="K69" s="48">
        <v>356.25372900232554</v>
      </c>
      <c r="L69" s="48">
        <v>387.36627099767435</v>
      </c>
      <c r="M69" s="48">
        <v>0</v>
      </c>
      <c r="N69" s="48">
        <v>743.62</v>
      </c>
      <c r="O69" s="62">
        <f t="shared" ref="O69:O132" si="5">K69-E69</f>
        <v>-34.848270997674433</v>
      </c>
      <c r="P69" s="62">
        <f t="shared" ref="P69:P132" si="6">L69-H69</f>
        <v>5.649270997674364</v>
      </c>
      <c r="Q69" s="62">
        <f t="shared" ref="Q69:Q132" si="7">N69-I69</f>
        <v>-29.199000000000069</v>
      </c>
    </row>
    <row r="70" spans="1:17" x14ac:dyDescent="0.25">
      <c r="A70" s="77" t="s">
        <v>122</v>
      </c>
      <c r="B70" s="77">
        <v>33</v>
      </c>
      <c r="C70" s="77"/>
      <c r="D70" s="50">
        <v>14</v>
      </c>
      <c r="E70" s="77">
        <v>79.555000000000007</v>
      </c>
      <c r="F70" s="77">
        <v>31.108000000000001</v>
      </c>
      <c r="G70" s="77">
        <v>1.8680000000000001</v>
      </c>
      <c r="H70" s="62">
        <f t="shared" si="4"/>
        <v>32.975999999999999</v>
      </c>
      <c r="I70" s="77">
        <v>112.53100000000001</v>
      </c>
      <c r="J70" s="50">
        <v>14</v>
      </c>
      <c r="K70" s="48">
        <v>74.966399999999993</v>
      </c>
      <c r="L70" s="48">
        <v>37.0336</v>
      </c>
      <c r="M70" s="48">
        <v>0</v>
      </c>
      <c r="N70" s="48">
        <v>112</v>
      </c>
      <c r="O70" s="62">
        <f t="shared" si="5"/>
        <v>-4.5886000000000138</v>
      </c>
      <c r="P70" s="62">
        <f t="shared" si="6"/>
        <v>4.0576000000000008</v>
      </c>
      <c r="Q70" s="62">
        <f t="shared" si="7"/>
        <v>-0.53100000000000591</v>
      </c>
    </row>
    <row r="71" spans="1:17" x14ac:dyDescent="0.25">
      <c r="A71" s="77" t="s">
        <v>122</v>
      </c>
      <c r="B71" s="77">
        <v>34</v>
      </c>
      <c r="C71" s="77" t="s">
        <v>446</v>
      </c>
      <c r="D71" s="50">
        <v>14</v>
      </c>
      <c r="E71" s="77">
        <v>620.05399999999997</v>
      </c>
      <c r="F71" s="77">
        <v>561.97799999999995</v>
      </c>
      <c r="G71" s="77">
        <v>33.35</v>
      </c>
      <c r="H71" s="62">
        <f t="shared" si="4"/>
        <v>595.32799999999997</v>
      </c>
      <c r="I71" s="77">
        <v>1215.3819999999998</v>
      </c>
      <c r="J71" s="50">
        <v>14</v>
      </c>
      <c r="K71" s="48">
        <v>784.71258360503145</v>
      </c>
      <c r="L71" s="48">
        <v>496.77741639496855</v>
      </c>
      <c r="M71" s="48">
        <v>0</v>
      </c>
      <c r="N71" s="48">
        <v>1281.49</v>
      </c>
      <c r="O71" s="62">
        <f t="shared" si="5"/>
        <v>164.65858360503148</v>
      </c>
      <c r="P71" s="62">
        <f t="shared" si="6"/>
        <v>-98.55058360503142</v>
      </c>
      <c r="Q71" s="62">
        <f t="shared" si="7"/>
        <v>66.108000000000175</v>
      </c>
    </row>
    <row r="72" spans="1:17" x14ac:dyDescent="0.25">
      <c r="A72" s="77" t="s">
        <v>122</v>
      </c>
      <c r="B72" s="77">
        <v>34</v>
      </c>
      <c r="C72" s="77" t="s">
        <v>446</v>
      </c>
      <c r="D72" s="50">
        <v>19</v>
      </c>
      <c r="E72" s="77">
        <v>227.96700000000001</v>
      </c>
      <c r="F72" s="77">
        <v>138.54900000000001</v>
      </c>
      <c r="G72" s="77">
        <v>9.3290000000000006</v>
      </c>
      <c r="H72" s="62">
        <f t="shared" si="4"/>
        <v>147.87800000000001</v>
      </c>
      <c r="I72" s="77">
        <v>375.84500000000003</v>
      </c>
      <c r="J72" s="50">
        <v>19</v>
      </c>
      <c r="K72" s="48">
        <v>188.91421639496855</v>
      </c>
      <c r="L72" s="48">
        <v>119.59578360503144</v>
      </c>
      <c r="M72" s="48">
        <v>0</v>
      </c>
      <c r="N72" s="48">
        <v>308.51</v>
      </c>
      <c r="O72" s="62">
        <f t="shared" si="5"/>
        <v>-39.052783605031465</v>
      </c>
      <c r="P72" s="62">
        <f t="shared" si="6"/>
        <v>-28.282216394968572</v>
      </c>
      <c r="Q72" s="62">
        <f t="shared" si="7"/>
        <v>-67.335000000000036</v>
      </c>
    </row>
    <row r="73" spans="1:17" x14ac:dyDescent="0.25">
      <c r="A73" s="77" t="s">
        <v>122</v>
      </c>
      <c r="B73" s="77">
        <v>34</v>
      </c>
      <c r="C73" s="77" t="s">
        <v>447</v>
      </c>
      <c r="D73" s="50">
        <v>14</v>
      </c>
      <c r="E73" s="77">
        <v>59.287999999999997</v>
      </c>
      <c r="F73" s="77">
        <v>38.374000000000002</v>
      </c>
      <c r="G73" s="77">
        <v>2.1930000000000001</v>
      </c>
      <c r="H73" s="62">
        <f t="shared" si="4"/>
        <v>40.567</v>
      </c>
      <c r="I73" s="77">
        <v>99.855000000000004</v>
      </c>
      <c r="J73" s="50">
        <v>14</v>
      </c>
      <c r="K73" s="48">
        <v>60.0944</v>
      </c>
      <c r="L73" s="48">
        <v>39.9056</v>
      </c>
      <c r="M73" s="48">
        <v>0</v>
      </c>
      <c r="N73" s="48">
        <v>100</v>
      </c>
      <c r="O73" s="62">
        <f t="shared" si="5"/>
        <v>0.80640000000000356</v>
      </c>
      <c r="P73" s="62">
        <f t="shared" si="6"/>
        <v>-0.66140000000000043</v>
      </c>
      <c r="Q73" s="62">
        <f t="shared" si="7"/>
        <v>0.14499999999999602</v>
      </c>
    </row>
    <row r="74" spans="1:17" x14ac:dyDescent="0.25">
      <c r="A74" s="77" t="s">
        <v>122</v>
      </c>
      <c r="B74" s="77">
        <v>36</v>
      </c>
      <c r="C74" s="77"/>
      <c r="D74" s="50">
        <v>14</v>
      </c>
      <c r="E74" s="77">
        <v>68.358999999999995</v>
      </c>
      <c r="F74" s="77">
        <v>69.052000000000007</v>
      </c>
      <c r="G74" s="77">
        <v>4.0309999999999997</v>
      </c>
      <c r="H74" s="62">
        <f t="shared" si="4"/>
        <v>73.083000000000013</v>
      </c>
      <c r="I74" s="77">
        <v>141.44200000000001</v>
      </c>
      <c r="J74" s="50">
        <v>14</v>
      </c>
      <c r="K74" s="48">
        <v>83.097700000000003</v>
      </c>
      <c r="L74" s="48">
        <v>57.902299999999997</v>
      </c>
      <c r="M74" s="48">
        <v>0</v>
      </c>
      <c r="N74" s="48">
        <v>141</v>
      </c>
      <c r="O74" s="62">
        <f t="shared" si="5"/>
        <v>14.738700000000009</v>
      </c>
      <c r="P74" s="62">
        <f t="shared" si="6"/>
        <v>-15.180700000000016</v>
      </c>
      <c r="Q74" s="62">
        <f t="shared" si="7"/>
        <v>-0.44200000000000728</v>
      </c>
    </row>
    <row r="75" spans="1:17" x14ac:dyDescent="0.25">
      <c r="A75" s="77" t="s">
        <v>122</v>
      </c>
      <c r="B75" s="77">
        <v>38</v>
      </c>
      <c r="C75" s="77"/>
      <c r="D75" s="50">
        <v>19</v>
      </c>
      <c r="E75" s="77">
        <v>261.80200000000002</v>
      </c>
      <c r="F75" s="77">
        <v>542.58199999999999</v>
      </c>
      <c r="G75" s="77">
        <v>135.67500000000001</v>
      </c>
      <c r="H75" s="62">
        <f t="shared" si="4"/>
        <v>678.25700000000006</v>
      </c>
      <c r="I75" s="77">
        <v>940.05899999999997</v>
      </c>
      <c r="J75" s="50">
        <v>19</v>
      </c>
      <c r="K75" s="48">
        <v>391.61279999999999</v>
      </c>
      <c r="L75" s="48">
        <v>558.38720000000001</v>
      </c>
      <c r="M75" s="48">
        <v>0</v>
      </c>
      <c r="N75" s="48">
        <v>950</v>
      </c>
      <c r="O75" s="62">
        <f t="shared" si="5"/>
        <v>129.81079999999997</v>
      </c>
      <c r="P75" s="62">
        <f t="shared" si="6"/>
        <v>-119.86980000000005</v>
      </c>
      <c r="Q75" s="62">
        <f t="shared" si="7"/>
        <v>9.9410000000000309</v>
      </c>
    </row>
    <row r="76" spans="1:17" x14ac:dyDescent="0.25">
      <c r="A76" s="77" t="s">
        <v>122</v>
      </c>
      <c r="B76" s="77">
        <v>39</v>
      </c>
      <c r="C76" s="77"/>
      <c r="D76" s="50">
        <v>18</v>
      </c>
      <c r="E76" s="77">
        <v>327.60399999999998</v>
      </c>
      <c r="F76" s="77">
        <v>341.71199999999999</v>
      </c>
      <c r="G76" s="77">
        <v>55.466000000000001</v>
      </c>
      <c r="H76" s="62">
        <f t="shared" si="4"/>
        <v>397.178</v>
      </c>
      <c r="I76" s="77">
        <v>724.78200000000004</v>
      </c>
      <c r="J76" s="50">
        <v>18</v>
      </c>
      <c r="K76" s="48">
        <v>274.65356663504463</v>
      </c>
      <c r="L76" s="48">
        <v>247.99643336495538</v>
      </c>
      <c r="M76" s="48">
        <v>0</v>
      </c>
      <c r="N76" s="48">
        <v>522.65</v>
      </c>
      <c r="O76" s="62">
        <f t="shared" si="5"/>
        <v>-52.950433364955359</v>
      </c>
      <c r="P76" s="62">
        <f t="shared" si="6"/>
        <v>-149.18156663504462</v>
      </c>
      <c r="Q76" s="62">
        <f t="shared" si="7"/>
        <v>-202.13200000000006</v>
      </c>
    </row>
    <row r="77" spans="1:17" x14ac:dyDescent="0.25">
      <c r="A77" s="77" t="s">
        <v>122</v>
      </c>
      <c r="B77" s="77">
        <v>39</v>
      </c>
      <c r="C77" s="77"/>
      <c r="D77" s="50">
        <v>22</v>
      </c>
      <c r="E77" s="77">
        <v>82.623999999999995</v>
      </c>
      <c r="F77" s="77">
        <v>84.227000000000004</v>
      </c>
      <c r="G77" s="77">
        <v>4.8369999999999997</v>
      </c>
      <c r="H77" s="62">
        <f t="shared" si="4"/>
        <v>89.064000000000007</v>
      </c>
      <c r="I77" s="77">
        <v>171.68799999999999</v>
      </c>
      <c r="J77" s="50">
        <v>22</v>
      </c>
      <c r="K77" s="48">
        <v>196.19613336495539</v>
      </c>
      <c r="L77" s="48">
        <v>177.15386663504469</v>
      </c>
      <c r="M77" s="48">
        <v>0</v>
      </c>
      <c r="N77" s="48">
        <v>373.35</v>
      </c>
      <c r="O77" s="62">
        <f t="shared" si="5"/>
        <v>113.57213336495539</v>
      </c>
      <c r="P77" s="62">
        <f t="shared" si="6"/>
        <v>88.089866635044686</v>
      </c>
      <c r="Q77" s="62">
        <f t="shared" si="7"/>
        <v>201.66200000000003</v>
      </c>
    </row>
    <row r="78" spans="1:17" x14ac:dyDescent="0.25">
      <c r="A78" s="77" t="s">
        <v>122</v>
      </c>
      <c r="B78" s="77">
        <v>40</v>
      </c>
      <c r="C78" s="77"/>
      <c r="D78" s="50">
        <v>18</v>
      </c>
      <c r="E78" s="77">
        <v>0.33600000000000002</v>
      </c>
      <c r="F78" s="77">
        <v>1.218</v>
      </c>
      <c r="G78" s="77">
        <v>3.0000000000000001E-3</v>
      </c>
      <c r="H78" s="62">
        <f t="shared" si="4"/>
        <v>1.2209999999999999</v>
      </c>
      <c r="I78" s="77">
        <v>1.5569999999999999</v>
      </c>
      <c r="J78" s="50">
        <v>18</v>
      </c>
      <c r="K78" s="48"/>
      <c r="L78" s="48"/>
      <c r="M78" s="48"/>
      <c r="N78" s="48"/>
      <c r="O78" s="62"/>
      <c r="P78" s="62"/>
      <c r="Q78" s="62"/>
    </row>
    <row r="79" spans="1:17" x14ac:dyDescent="0.25">
      <c r="A79" s="77" t="s">
        <v>122</v>
      </c>
      <c r="B79" s="77">
        <v>40</v>
      </c>
      <c r="C79" s="77"/>
      <c r="D79" s="50">
        <v>22</v>
      </c>
      <c r="E79" s="77">
        <v>504.58300000000003</v>
      </c>
      <c r="F79" s="77">
        <v>676.12699999999995</v>
      </c>
      <c r="G79" s="77">
        <v>25.777999999999999</v>
      </c>
      <c r="H79" s="62">
        <f t="shared" si="4"/>
        <v>701.90499999999997</v>
      </c>
      <c r="I79" s="77">
        <v>1206.4880000000001</v>
      </c>
      <c r="J79" s="50">
        <v>22</v>
      </c>
      <c r="K79" s="48">
        <v>672.6511999999999</v>
      </c>
      <c r="L79" s="48">
        <v>534.34879999999998</v>
      </c>
      <c r="M79" s="48">
        <v>0</v>
      </c>
      <c r="N79" s="48">
        <v>1207</v>
      </c>
      <c r="O79" s="62">
        <f t="shared" si="5"/>
        <v>168.06819999999988</v>
      </c>
      <c r="P79" s="62">
        <f t="shared" si="6"/>
        <v>-167.55619999999999</v>
      </c>
      <c r="Q79" s="62">
        <f t="shared" si="7"/>
        <v>0.51199999999994361</v>
      </c>
    </row>
    <row r="80" spans="1:17" x14ac:dyDescent="0.25">
      <c r="A80" s="77" t="s">
        <v>122</v>
      </c>
      <c r="B80" s="77">
        <v>41</v>
      </c>
      <c r="C80" s="77"/>
      <c r="D80" s="50">
        <v>22</v>
      </c>
      <c r="E80" s="77">
        <v>203.08099999999999</v>
      </c>
      <c r="F80" s="77">
        <v>252.21100000000001</v>
      </c>
      <c r="G80" s="77">
        <v>10.622999999999999</v>
      </c>
      <c r="H80" s="62">
        <f t="shared" si="4"/>
        <v>262.834</v>
      </c>
      <c r="I80" s="77">
        <v>465.91500000000002</v>
      </c>
      <c r="J80" s="50">
        <v>22</v>
      </c>
      <c r="K80" s="48">
        <v>290.85750000000002</v>
      </c>
      <c r="L80" s="48">
        <v>174.14250000000001</v>
      </c>
      <c r="M80" s="48">
        <v>0</v>
      </c>
      <c r="N80" s="48">
        <v>465</v>
      </c>
      <c r="O80" s="62">
        <f t="shared" si="5"/>
        <v>87.776500000000027</v>
      </c>
      <c r="P80" s="62">
        <f t="shared" si="6"/>
        <v>-88.691499999999991</v>
      </c>
      <c r="Q80" s="62">
        <f t="shared" si="7"/>
        <v>-0.91500000000002046</v>
      </c>
    </row>
    <row r="81" spans="1:17" x14ac:dyDescent="0.25">
      <c r="A81" s="77" t="s">
        <v>122</v>
      </c>
      <c r="B81" s="77">
        <v>42</v>
      </c>
      <c r="C81" s="77" t="s">
        <v>446</v>
      </c>
      <c r="D81" s="50">
        <v>22</v>
      </c>
      <c r="E81" s="77">
        <v>391.85599999999999</v>
      </c>
      <c r="F81" s="77">
        <v>273.33699999999999</v>
      </c>
      <c r="G81" s="77">
        <v>15.333</v>
      </c>
      <c r="H81" s="62">
        <f t="shared" si="4"/>
        <v>288.67</v>
      </c>
      <c r="I81" s="77">
        <v>680.52599999999995</v>
      </c>
      <c r="J81" s="50">
        <v>22</v>
      </c>
      <c r="K81" s="48">
        <v>446.72989999999999</v>
      </c>
      <c r="L81" s="48">
        <v>233.27010000000004</v>
      </c>
      <c r="M81" s="48">
        <v>0</v>
      </c>
      <c r="N81" s="48">
        <v>680</v>
      </c>
      <c r="O81" s="62">
        <f t="shared" si="5"/>
        <v>54.873899999999992</v>
      </c>
      <c r="P81" s="62">
        <f t="shared" si="6"/>
        <v>-55.399899999999974</v>
      </c>
      <c r="Q81" s="62">
        <f t="shared" si="7"/>
        <v>-0.52599999999995362</v>
      </c>
    </row>
    <row r="82" spans="1:17" x14ac:dyDescent="0.25">
      <c r="A82" s="77" t="s">
        <v>122</v>
      </c>
      <c r="B82" s="77">
        <v>42</v>
      </c>
      <c r="C82" s="77" t="s">
        <v>447</v>
      </c>
      <c r="D82" s="50">
        <v>18</v>
      </c>
      <c r="E82" s="77">
        <v>126.489</v>
      </c>
      <c r="F82" s="77">
        <v>172.57499999999999</v>
      </c>
      <c r="G82" s="77">
        <v>10.952999999999999</v>
      </c>
      <c r="H82" s="62">
        <f t="shared" si="4"/>
        <v>183.52799999999999</v>
      </c>
      <c r="I82" s="77">
        <v>310.01699999999994</v>
      </c>
      <c r="J82" s="50">
        <v>18</v>
      </c>
      <c r="K82" s="48">
        <v>170.15282765277775</v>
      </c>
      <c r="L82" s="48">
        <v>137.17717234722224</v>
      </c>
      <c r="M82" s="48">
        <v>0</v>
      </c>
      <c r="N82" s="48">
        <v>307.33</v>
      </c>
      <c r="O82" s="62">
        <f t="shared" si="5"/>
        <v>43.663827652777741</v>
      </c>
      <c r="P82" s="62">
        <f t="shared" si="6"/>
        <v>-46.350827652777753</v>
      </c>
      <c r="Q82" s="62">
        <f t="shared" si="7"/>
        <v>-2.686999999999955</v>
      </c>
    </row>
    <row r="83" spans="1:17" x14ac:dyDescent="0.25">
      <c r="A83" s="77" t="s">
        <v>122</v>
      </c>
      <c r="B83" s="77">
        <v>42</v>
      </c>
      <c r="C83" s="77" t="s">
        <v>447</v>
      </c>
      <c r="D83" s="50">
        <v>22</v>
      </c>
      <c r="E83" s="77">
        <v>106.542</v>
      </c>
      <c r="F83" s="77">
        <v>149.23400000000001</v>
      </c>
      <c r="G83" s="77">
        <v>7.9829999999999997</v>
      </c>
      <c r="H83" s="62">
        <f t="shared" si="4"/>
        <v>157.21700000000001</v>
      </c>
      <c r="I83" s="77">
        <v>263.75900000000001</v>
      </c>
      <c r="J83" s="50">
        <v>22</v>
      </c>
      <c r="K83" s="48">
        <v>148.74877234722223</v>
      </c>
      <c r="L83" s="48">
        <v>119.92122765277779</v>
      </c>
      <c r="M83" s="48">
        <v>0</v>
      </c>
      <c r="N83" s="48">
        <v>268.67</v>
      </c>
      <c r="O83" s="62">
        <f t="shared" si="5"/>
        <v>42.206772347222227</v>
      </c>
      <c r="P83" s="62">
        <f t="shared" si="6"/>
        <v>-37.295772347222226</v>
      </c>
      <c r="Q83" s="62">
        <f t="shared" si="7"/>
        <v>4.9110000000000014</v>
      </c>
    </row>
    <row r="84" spans="1:17" x14ac:dyDescent="0.25">
      <c r="A84" s="77" t="s">
        <v>122</v>
      </c>
      <c r="B84" s="77">
        <v>43</v>
      </c>
      <c r="C84" s="77" t="s">
        <v>446</v>
      </c>
      <c r="D84" s="50">
        <v>22</v>
      </c>
      <c r="E84" s="77">
        <v>10.398999999999999</v>
      </c>
      <c r="F84" s="77">
        <v>14.766999999999999</v>
      </c>
      <c r="G84" s="77">
        <v>1.2989999999999999</v>
      </c>
      <c r="H84" s="62">
        <f t="shared" si="4"/>
        <v>16.065999999999999</v>
      </c>
      <c r="I84" s="77">
        <v>26.464999999999996</v>
      </c>
      <c r="J84" s="50">
        <v>22</v>
      </c>
      <c r="K84" s="48">
        <v>14.560000000000002</v>
      </c>
      <c r="L84" s="48">
        <v>11.44</v>
      </c>
      <c r="M84" s="48">
        <v>0</v>
      </c>
      <c r="N84" s="48">
        <v>26</v>
      </c>
      <c r="O84" s="62">
        <f t="shared" si="5"/>
        <v>4.1610000000000031</v>
      </c>
      <c r="P84" s="62">
        <f t="shared" si="6"/>
        <v>-4.6259999999999994</v>
      </c>
      <c r="Q84" s="62">
        <f t="shared" si="7"/>
        <v>-0.46499999999999631</v>
      </c>
    </row>
    <row r="85" spans="1:17" x14ac:dyDescent="0.25">
      <c r="A85" s="77" t="s">
        <v>122</v>
      </c>
      <c r="B85" s="77">
        <v>43</v>
      </c>
      <c r="C85" s="77" t="s">
        <v>447</v>
      </c>
      <c r="D85" s="50">
        <v>22</v>
      </c>
      <c r="E85" s="77">
        <v>24.321000000000002</v>
      </c>
      <c r="F85" s="77">
        <v>16.536999999999999</v>
      </c>
      <c r="G85" s="77">
        <v>3.3980000000000001</v>
      </c>
      <c r="H85" s="62">
        <f t="shared" si="4"/>
        <v>19.934999999999999</v>
      </c>
      <c r="I85" s="77">
        <v>44.256000000000007</v>
      </c>
      <c r="J85" s="50">
        <v>22</v>
      </c>
      <c r="K85" s="48">
        <v>29.32</v>
      </c>
      <c r="L85" s="48">
        <v>14.68</v>
      </c>
      <c r="M85" s="48">
        <v>0</v>
      </c>
      <c r="N85" s="48">
        <v>44</v>
      </c>
      <c r="O85" s="62">
        <f t="shared" si="5"/>
        <v>4.9989999999999988</v>
      </c>
      <c r="P85" s="62">
        <f t="shared" si="6"/>
        <v>-5.254999999999999</v>
      </c>
      <c r="Q85" s="62">
        <f t="shared" si="7"/>
        <v>-0.25600000000000733</v>
      </c>
    </row>
    <row r="86" spans="1:17" x14ac:dyDescent="0.25">
      <c r="A86" s="77" t="s">
        <v>122</v>
      </c>
      <c r="B86" s="77">
        <v>44</v>
      </c>
      <c r="C86" s="77"/>
      <c r="D86" s="50">
        <v>22</v>
      </c>
      <c r="E86" s="77">
        <v>35.950000000000003</v>
      </c>
      <c r="F86" s="77">
        <v>32.225999999999999</v>
      </c>
      <c r="G86" s="77">
        <v>1.4330000000000001</v>
      </c>
      <c r="H86" s="62">
        <f t="shared" si="4"/>
        <v>33.658999999999999</v>
      </c>
      <c r="I86" s="77">
        <v>69.609000000000009</v>
      </c>
      <c r="J86" s="50">
        <v>22</v>
      </c>
      <c r="K86" s="48">
        <v>49.811199999999999</v>
      </c>
      <c r="L86" s="48">
        <v>20.188800000000001</v>
      </c>
      <c r="M86" s="48">
        <v>0</v>
      </c>
      <c r="N86" s="48">
        <v>70</v>
      </c>
      <c r="O86" s="62">
        <f t="shared" si="5"/>
        <v>13.861199999999997</v>
      </c>
      <c r="P86" s="62">
        <f t="shared" si="6"/>
        <v>-13.470199999999998</v>
      </c>
      <c r="Q86" s="62">
        <f t="shared" si="7"/>
        <v>0.39099999999999113</v>
      </c>
    </row>
    <row r="87" spans="1:17" x14ac:dyDescent="0.25">
      <c r="A87" s="77" t="s">
        <v>122</v>
      </c>
      <c r="B87" s="77">
        <v>45</v>
      </c>
      <c r="C87" s="77"/>
      <c r="D87" s="50">
        <v>22</v>
      </c>
      <c r="E87" s="77">
        <v>56.719000000000001</v>
      </c>
      <c r="F87" s="77">
        <v>90.125</v>
      </c>
      <c r="G87" s="77">
        <v>7.9420000000000002</v>
      </c>
      <c r="H87" s="62">
        <f t="shared" si="4"/>
        <v>98.067000000000007</v>
      </c>
      <c r="I87" s="77">
        <v>154.786</v>
      </c>
      <c r="J87" s="50">
        <v>22</v>
      </c>
      <c r="K87" s="48">
        <v>99.715199999999996</v>
      </c>
      <c r="L87" s="48">
        <v>57.284799999999997</v>
      </c>
      <c r="M87" s="48">
        <v>0</v>
      </c>
      <c r="N87" s="48">
        <v>157</v>
      </c>
      <c r="O87" s="62">
        <f t="shared" si="5"/>
        <v>42.996199999999995</v>
      </c>
      <c r="P87" s="62">
        <f t="shared" si="6"/>
        <v>-40.78220000000001</v>
      </c>
      <c r="Q87" s="62">
        <f t="shared" si="7"/>
        <v>2.2139999999999986</v>
      </c>
    </row>
    <row r="88" spans="1:17" x14ac:dyDescent="0.25">
      <c r="A88" s="77" t="s">
        <v>122</v>
      </c>
      <c r="B88" s="77">
        <v>46</v>
      </c>
      <c r="C88" s="77"/>
      <c r="D88" s="50">
        <v>22</v>
      </c>
      <c r="E88" s="77">
        <v>148.363</v>
      </c>
      <c r="F88" s="77">
        <v>189.446</v>
      </c>
      <c r="G88" s="77">
        <v>6.4560000000000004</v>
      </c>
      <c r="H88" s="62">
        <f t="shared" si="4"/>
        <v>195.90199999999999</v>
      </c>
      <c r="I88" s="77">
        <v>344.26499999999999</v>
      </c>
      <c r="J88" s="50">
        <v>22</v>
      </c>
      <c r="K88" s="48">
        <v>204.20100000000002</v>
      </c>
      <c r="L88" s="48">
        <v>138.79900000000004</v>
      </c>
      <c r="M88" s="48">
        <v>0</v>
      </c>
      <c r="N88" s="48">
        <v>343</v>
      </c>
      <c r="O88" s="62">
        <f t="shared" si="5"/>
        <v>55.838000000000022</v>
      </c>
      <c r="P88" s="62">
        <f t="shared" si="6"/>
        <v>-57.102999999999952</v>
      </c>
      <c r="Q88" s="62">
        <f t="shared" si="7"/>
        <v>-1.2649999999999864</v>
      </c>
    </row>
    <row r="89" spans="1:17" x14ac:dyDescent="0.25">
      <c r="A89" s="77" t="s">
        <v>122</v>
      </c>
      <c r="B89" s="77">
        <v>47</v>
      </c>
      <c r="C89" s="77"/>
      <c r="D89" s="50">
        <v>22</v>
      </c>
      <c r="E89" s="77">
        <v>20.963000000000001</v>
      </c>
      <c r="F89" s="77">
        <v>32.682000000000002</v>
      </c>
      <c r="G89" s="77">
        <v>1.0640000000000001</v>
      </c>
      <c r="H89" s="62">
        <f t="shared" si="4"/>
        <v>33.746000000000002</v>
      </c>
      <c r="I89" s="77">
        <v>54.709000000000003</v>
      </c>
      <c r="J89" s="50">
        <v>22</v>
      </c>
      <c r="K89" s="48">
        <v>35.470399999999998</v>
      </c>
      <c r="L89" s="48">
        <v>18.529599999999999</v>
      </c>
      <c r="M89" s="48">
        <v>0</v>
      </c>
      <c r="N89" s="48">
        <v>54</v>
      </c>
      <c r="O89" s="62">
        <f t="shared" si="5"/>
        <v>14.507399999999997</v>
      </c>
      <c r="P89" s="62">
        <f t="shared" si="6"/>
        <v>-15.216400000000004</v>
      </c>
      <c r="Q89" s="62">
        <f t="shared" si="7"/>
        <v>-0.70900000000000318</v>
      </c>
    </row>
    <row r="90" spans="1:17" x14ac:dyDescent="0.25">
      <c r="A90" s="77" t="s">
        <v>122</v>
      </c>
      <c r="B90" s="77">
        <v>48</v>
      </c>
      <c r="C90" s="77"/>
      <c r="D90" s="50">
        <v>22</v>
      </c>
      <c r="E90" s="77">
        <v>211.279</v>
      </c>
      <c r="F90" s="77">
        <v>134.018</v>
      </c>
      <c r="G90" s="77">
        <v>4.3070000000000004</v>
      </c>
      <c r="H90" s="62">
        <f t="shared" si="4"/>
        <v>138.32499999999999</v>
      </c>
      <c r="I90" s="77">
        <v>349.60400000000004</v>
      </c>
      <c r="J90" s="50">
        <v>22</v>
      </c>
      <c r="K90" s="48">
        <v>244.27680000000001</v>
      </c>
      <c r="L90" s="48">
        <v>104.72320000000002</v>
      </c>
      <c r="M90" s="48">
        <v>0</v>
      </c>
      <c r="N90" s="48">
        <v>349</v>
      </c>
      <c r="O90" s="62">
        <f t="shared" si="5"/>
        <v>32.997800000000012</v>
      </c>
      <c r="P90" s="62">
        <f t="shared" si="6"/>
        <v>-33.601799999999969</v>
      </c>
      <c r="Q90" s="62">
        <f t="shared" si="7"/>
        <v>-0.60400000000004184</v>
      </c>
    </row>
    <row r="91" spans="1:17" x14ac:dyDescent="0.25">
      <c r="A91" s="77" t="s">
        <v>122</v>
      </c>
      <c r="B91" s="77">
        <v>49</v>
      </c>
      <c r="C91" s="77"/>
      <c r="D91" s="50">
        <v>22</v>
      </c>
      <c r="E91" s="77">
        <v>124.483</v>
      </c>
      <c r="F91" s="77">
        <v>137.64699999999999</v>
      </c>
      <c r="G91" s="77">
        <v>5.8550000000000004</v>
      </c>
      <c r="H91" s="62">
        <f t="shared" si="4"/>
        <v>143.50199999999998</v>
      </c>
      <c r="I91" s="77">
        <v>267.98500000000001</v>
      </c>
      <c r="J91" s="50">
        <v>22</v>
      </c>
      <c r="K91" s="48">
        <v>184.59569999999999</v>
      </c>
      <c r="L91" s="48">
        <v>82.404300000000006</v>
      </c>
      <c r="M91" s="48">
        <v>0</v>
      </c>
      <c r="N91" s="48">
        <v>267</v>
      </c>
      <c r="O91" s="62">
        <f t="shared" si="5"/>
        <v>60.11269999999999</v>
      </c>
      <c r="P91" s="62">
        <f t="shared" si="6"/>
        <v>-61.097699999999975</v>
      </c>
      <c r="Q91" s="62">
        <f t="shared" si="7"/>
        <v>-0.98500000000001364</v>
      </c>
    </row>
    <row r="92" spans="1:17" x14ac:dyDescent="0.25">
      <c r="A92" s="77" t="s">
        <v>122</v>
      </c>
      <c r="B92" s="77">
        <v>50</v>
      </c>
      <c r="C92" s="77"/>
      <c r="D92" s="50">
        <v>22</v>
      </c>
      <c r="E92" s="77">
        <v>69.346999999999994</v>
      </c>
      <c r="F92" s="77">
        <v>55.970999999999997</v>
      </c>
      <c r="G92" s="77">
        <v>3.448</v>
      </c>
      <c r="H92" s="62">
        <f t="shared" si="4"/>
        <v>59.418999999999997</v>
      </c>
      <c r="I92" s="77">
        <v>128.76599999999999</v>
      </c>
      <c r="J92" s="50">
        <v>22</v>
      </c>
      <c r="K92" s="48">
        <v>86.769599999999997</v>
      </c>
      <c r="L92" s="48">
        <v>44.230400000000003</v>
      </c>
      <c r="M92" s="48">
        <v>0</v>
      </c>
      <c r="N92" s="48">
        <v>131</v>
      </c>
      <c r="O92" s="62">
        <f t="shared" si="5"/>
        <v>17.422600000000003</v>
      </c>
      <c r="P92" s="62">
        <f t="shared" si="6"/>
        <v>-15.188599999999994</v>
      </c>
      <c r="Q92" s="62">
        <f t="shared" si="7"/>
        <v>2.2340000000000089</v>
      </c>
    </row>
    <row r="93" spans="1:17" x14ac:dyDescent="0.25">
      <c r="A93" s="77" t="s">
        <v>122</v>
      </c>
      <c r="B93" s="77">
        <v>51</v>
      </c>
      <c r="C93" s="77"/>
      <c r="D93" s="50">
        <v>22</v>
      </c>
      <c r="E93" s="77">
        <v>298.86200000000002</v>
      </c>
      <c r="F93" s="77">
        <v>341.3</v>
      </c>
      <c r="G93" s="77">
        <v>13.231</v>
      </c>
      <c r="H93" s="62">
        <f t="shared" si="4"/>
        <v>354.53100000000001</v>
      </c>
      <c r="I93" s="77">
        <v>653.39300000000003</v>
      </c>
      <c r="J93" s="50">
        <v>22</v>
      </c>
      <c r="K93" s="48">
        <v>446.50581642460315</v>
      </c>
      <c r="L93" s="48">
        <v>320.91418357539681</v>
      </c>
      <c r="M93" s="48">
        <v>0</v>
      </c>
      <c r="N93" s="48">
        <v>767.42</v>
      </c>
      <c r="O93" s="62">
        <f t="shared" si="5"/>
        <v>147.64381642460313</v>
      </c>
      <c r="P93" s="62">
        <f t="shared" si="6"/>
        <v>-33.616816424603201</v>
      </c>
      <c r="Q93" s="62">
        <f t="shared" si="7"/>
        <v>114.02699999999993</v>
      </c>
    </row>
    <row r="94" spans="1:17" x14ac:dyDescent="0.25">
      <c r="A94" s="77" t="s">
        <v>122</v>
      </c>
      <c r="B94" s="77">
        <v>51</v>
      </c>
      <c r="C94" s="77"/>
      <c r="D94" s="50">
        <v>23</v>
      </c>
      <c r="E94" s="77">
        <v>158.167</v>
      </c>
      <c r="F94" s="77">
        <v>189.84800000000001</v>
      </c>
      <c r="G94" s="77">
        <v>7.3710000000000004</v>
      </c>
      <c r="H94" s="62">
        <f t="shared" si="4"/>
        <v>197.21900000000002</v>
      </c>
      <c r="I94" s="77">
        <v>355.38599999999997</v>
      </c>
      <c r="J94" s="50">
        <v>23</v>
      </c>
      <c r="K94" s="48">
        <v>139.97598357539684</v>
      </c>
      <c r="L94" s="48">
        <v>100.60401642460317</v>
      </c>
      <c r="M94" s="48">
        <v>0</v>
      </c>
      <c r="N94" s="48">
        <v>240.58</v>
      </c>
      <c r="O94" s="62">
        <f t="shared" si="5"/>
        <v>-18.191016424603163</v>
      </c>
      <c r="P94" s="62">
        <f t="shared" si="6"/>
        <v>-96.614983575396849</v>
      </c>
      <c r="Q94" s="62">
        <f t="shared" si="7"/>
        <v>-114.80599999999995</v>
      </c>
    </row>
    <row r="95" spans="1:17" x14ac:dyDescent="0.25">
      <c r="A95" s="77" t="s">
        <v>122</v>
      </c>
      <c r="B95" s="77">
        <v>53</v>
      </c>
      <c r="C95" s="77"/>
      <c r="D95" s="50">
        <v>23</v>
      </c>
      <c r="E95" s="77">
        <v>43.695999999999998</v>
      </c>
      <c r="F95" s="77">
        <v>27.547000000000001</v>
      </c>
      <c r="G95" s="77">
        <v>1.702</v>
      </c>
      <c r="H95" s="62">
        <f t="shared" si="4"/>
        <v>29.249000000000002</v>
      </c>
      <c r="I95" s="77">
        <v>72.944999999999993</v>
      </c>
      <c r="J95" s="50">
        <v>23</v>
      </c>
      <c r="K95" s="48">
        <v>42.075899999999997</v>
      </c>
      <c r="L95" s="48">
        <v>30.924099999999999</v>
      </c>
      <c r="M95" s="48">
        <v>0</v>
      </c>
      <c r="N95" s="48">
        <v>73</v>
      </c>
      <c r="O95" s="62">
        <f t="shared" si="5"/>
        <v>-1.6201000000000008</v>
      </c>
      <c r="P95" s="62">
        <f t="shared" si="6"/>
        <v>1.6750999999999969</v>
      </c>
      <c r="Q95" s="62">
        <f t="shared" si="7"/>
        <v>5.5000000000006821E-2</v>
      </c>
    </row>
    <row r="96" spans="1:17" x14ac:dyDescent="0.25">
      <c r="A96" s="77" t="s">
        <v>122</v>
      </c>
      <c r="B96" s="77">
        <v>54</v>
      </c>
      <c r="C96" s="77"/>
      <c r="D96" s="50">
        <v>23</v>
      </c>
      <c r="E96" s="77">
        <v>44.180999999999997</v>
      </c>
      <c r="F96" s="77">
        <v>59.174999999999997</v>
      </c>
      <c r="G96" s="77">
        <v>2.0590000000000002</v>
      </c>
      <c r="H96" s="62">
        <f t="shared" si="4"/>
        <v>61.233999999999995</v>
      </c>
      <c r="I96" s="77">
        <v>105.41499999999999</v>
      </c>
      <c r="J96" s="50">
        <v>23</v>
      </c>
      <c r="K96" s="48">
        <v>68.744100000000003</v>
      </c>
      <c r="L96" s="48">
        <v>36.255899999999997</v>
      </c>
      <c r="M96" s="48">
        <v>0</v>
      </c>
      <c r="N96" s="48">
        <v>105</v>
      </c>
      <c r="O96" s="62">
        <f t="shared" si="5"/>
        <v>24.563100000000006</v>
      </c>
      <c r="P96" s="62">
        <f t="shared" si="6"/>
        <v>-24.978099999999998</v>
      </c>
      <c r="Q96" s="62">
        <f t="shared" si="7"/>
        <v>-0.41499999999999204</v>
      </c>
    </row>
    <row r="97" spans="1:17" x14ac:dyDescent="0.25">
      <c r="A97" s="77" t="s">
        <v>122</v>
      </c>
      <c r="B97" s="77">
        <v>55</v>
      </c>
      <c r="C97" s="77"/>
      <c r="D97" s="50">
        <v>23</v>
      </c>
      <c r="E97" s="77">
        <v>77.495000000000005</v>
      </c>
      <c r="F97" s="77">
        <v>101.07599999999999</v>
      </c>
      <c r="G97" s="77">
        <v>4.0140000000000002</v>
      </c>
      <c r="H97" s="62">
        <f t="shared" si="4"/>
        <v>105.08999999999999</v>
      </c>
      <c r="I97" s="77">
        <v>182.58500000000001</v>
      </c>
      <c r="J97" s="50">
        <v>23</v>
      </c>
      <c r="K97" s="48">
        <v>94.569500000000005</v>
      </c>
      <c r="L97" s="48">
        <v>87.430499999999995</v>
      </c>
      <c r="M97" s="48">
        <v>0</v>
      </c>
      <c r="N97" s="48">
        <v>182</v>
      </c>
      <c r="O97" s="62">
        <f t="shared" si="5"/>
        <v>17.0745</v>
      </c>
      <c r="P97" s="62">
        <f t="shared" si="6"/>
        <v>-17.659499999999994</v>
      </c>
      <c r="Q97" s="62">
        <f t="shared" si="7"/>
        <v>-0.58500000000000796</v>
      </c>
    </row>
    <row r="98" spans="1:17" x14ac:dyDescent="0.25">
      <c r="A98" s="77" t="s">
        <v>122</v>
      </c>
      <c r="B98" s="77">
        <v>56</v>
      </c>
      <c r="C98" s="77"/>
      <c r="D98" s="50">
        <v>23</v>
      </c>
      <c r="E98" s="77">
        <v>920.68399999999997</v>
      </c>
      <c r="F98" s="77">
        <v>1132.462</v>
      </c>
      <c r="G98" s="77">
        <v>40.692999999999998</v>
      </c>
      <c r="H98" s="62">
        <f t="shared" si="4"/>
        <v>1173.155</v>
      </c>
      <c r="I98" s="77">
        <v>2093.8389999999999</v>
      </c>
      <c r="J98" s="50">
        <v>23</v>
      </c>
      <c r="K98" s="48">
        <v>1182.2360000000001</v>
      </c>
      <c r="L98" s="48">
        <v>911.76400000000001</v>
      </c>
      <c r="M98" s="48">
        <v>0</v>
      </c>
      <c r="N98" s="48">
        <v>2094</v>
      </c>
      <c r="O98" s="62">
        <f t="shared" si="5"/>
        <v>261.55200000000013</v>
      </c>
      <c r="P98" s="62">
        <f t="shared" si="6"/>
        <v>-261.39099999999996</v>
      </c>
      <c r="Q98" s="62">
        <f t="shared" si="7"/>
        <v>0.16100000000005821</v>
      </c>
    </row>
    <row r="99" spans="1:17" x14ac:dyDescent="0.25">
      <c r="A99" s="77" t="s">
        <v>122</v>
      </c>
      <c r="B99" s="77">
        <v>57</v>
      </c>
      <c r="C99" s="77"/>
      <c r="D99" s="50">
        <v>22</v>
      </c>
      <c r="E99" s="77">
        <v>128.964</v>
      </c>
      <c r="F99" s="77">
        <v>189.92599999999999</v>
      </c>
      <c r="G99" s="77">
        <v>6.0279999999999996</v>
      </c>
      <c r="H99" s="62">
        <f t="shared" si="4"/>
        <v>195.95399999999998</v>
      </c>
      <c r="I99" s="77">
        <v>324.91800000000001</v>
      </c>
      <c r="J99" s="50">
        <v>22</v>
      </c>
      <c r="K99" s="48">
        <v>184.2688</v>
      </c>
      <c r="L99" s="48">
        <v>139.7312</v>
      </c>
      <c r="M99" s="48">
        <v>0</v>
      </c>
      <c r="N99" s="48">
        <v>324</v>
      </c>
      <c r="O99" s="62">
        <f t="shared" si="5"/>
        <v>55.3048</v>
      </c>
      <c r="P99" s="62">
        <f t="shared" si="6"/>
        <v>-56.222799999999978</v>
      </c>
      <c r="Q99" s="62">
        <f t="shared" si="7"/>
        <v>-0.91800000000000637</v>
      </c>
    </row>
    <row r="100" spans="1:17" x14ac:dyDescent="0.25">
      <c r="A100" s="77" t="s">
        <v>122</v>
      </c>
      <c r="B100" s="77">
        <v>58</v>
      </c>
      <c r="C100" s="77"/>
      <c r="D100" s="50">
        <v>18</v>
      </c>
      <c r="E100" s="77">
        <v>475.75200000000001</v>
      </c>
      <c r="F100" s="77">
        <v>255.256</v>
      </c>
      <c r="G100" s="77">
        <v>212.83199999999999</v>
      </c>
      <c r="H100" s="62">
        <f t="shared" si="4"/>
        <v>468.08799999999997</v>
      </c>
      <c r="I100" s="77">
        <v>943.84</v>
      </c>
      <c r="J100" s="50">
        <v>18</v>
      </c>
      <c r="K100" s="48">
        <v>487.57359220862577</v>
      </c>
      <c r="L100" s="48">
        <v>436.18640779137411</v>
      </c>
      <c r="M100" s="48">
        <v>0</v>
      </c>
      <c r="N100" s="48">
        <v>923.76</v>
      </c>
      <c r="O100" s="62">
        <f t="shared" si="5"/>
        <v>11.821592208625759</v>
      </c>
      <c r="P100" s="62">
        <f t="shared" si="6"/>
        <v>-31.901592208625857</v>
      </c>
      <c r="Q100" s="62">
        <f t="shared" si="7"/>
        <v>-20.080000000000041</v>
      </c>
    </row>
    <row r="101" spans="1:17" x14ac:dyDescent="0.25">
      <c r="A101" s="77" t="s">
        <v>122</v>
      </c>
      <c r="B101" s="77">
        <v>58</v>
      </c>
      <c r="C101" s="77"/>
      <c r="D101" s="50">
        <v>22</v>
      </c>
      <c r="E101" s="77">
        <v>6.9119999999999999</v>
      </c>
      <c r="F101" s="77">
        <v>15.452999999999999</v>
      </c>
      <c r="G101" s="77">
        <v>25.004999999999999</v>
      </c>
      <c r="H101" s="62">
        <f t="shared" si="4"/>
        <v>40.457999999999998</v>
      </c>
      <c r="I101" s="77">
        <v>47.37</v>
      </c>
      <c r="J101" s="50">
        <v>22</v>
      </c>
      <c r="K101" s="48">
        <v>38.657107791374116</v>
      </c>
      <c r="L101" s="48">
        <v>34.582892208625871</v>
      </c>
      <c r="M101" s="48">
        <v>0</v>
      </c>
      <c r="N101" s="48">
        <v>73.239999999999995</v>
      </c>
      <c r="O101" s="62">
        <f t="shared" si="5"/>
        <v>31.745107791374117</v>
      </c>
      <c r="P101" s="62">
        <f t="shared" si="6"/>
        <v>-5.875107791374127</v>
      </c>
      <c r="Q101" s="62">
        <f t="shared" si="7"/>
        <v>25.869999999999997</v>
      </c>
    </row>
    <row r="102" spans="1:17" x14ac:dyDescent="0.25">
      <c r="A102" s="77" t="s">
        <v>122</v>
      </c>
      <c r="B102" s="77">
        <v>61</v>
      </c>
      <c r="C102" s="77"/>
      <c r="D102" s="50">
        <v>22</v>
      </c>
      <c r="E102" s="77">
        <v>3.12</v>
      </c>
      <c r="F102" s="77">
        <v>5.4139999999999997</v>
      </c>
      <c r="G102" s="77">
        <v>0.13900000000000001</v>
      </c>
      <c r="H102" s="62">
        <f t="shared" si="4"/>
        <v>5.5529999999999999</v>
      </c>
      <c r="I102" s="77">
        <v>8.6729999999999983</v>
      </c>
      <c r="J102" s="50">
        <v>22</v>
      </c>
      <c r="K102" s="48">
        <v>5.0400000000000009</v>
      </c>
      <c r="L102" s="48">
        <v>3.96</v>
      </c>
      <c r="M102" s="48">
        <v>0</v>
      </c>
      <c r="N102" s="48">
        <v>9</v>
      </c>
      <c r="O102" s="62">
        <f t="shared" si="5"/>
        <v>1.9200000000000008</v>
      </c>
      <c r="P102" s="62">
        <f t="shared" si="6"/>
        <v>-1.593</v>
      </c>
      <c r="Q102" s="62">
        <f t="shared" si="7"/>
        <v>0.32700000000000173</v>
      </c>
    </row>
    <row r="103" spans="1:17" x14ac:dyDescent="0.25">
      <c r="A103" s="77" t="s">
        <v>122</v>
      </c>
      <c r="B103" s="77">
        <v>62</v>
      </c>
      <c r="C103" s="77"/>
      <c r="D103" s="50">
        <v>22</v>
      </c>
      <c r="E103" s="77">
        <v>96.036000000000001</v>
      </c>
      <c r="F103" s="77">
        <v>135.28</v>
      </c>
      <c r="G103" s="77">
        <v>4.1989999999999998</v>
      </c>
      <c r="H103" s="62">
        <f t="shared" si="4"/>
        <v>139.47900000000001</v>
      </c>
      <c r="I103" s="77">
        <v>235.51500000000001</v>
      </c>
      <c r="J103" s="50">
        <v>22</v>
      </c>
      <c r="K103" s="48">
        <v>135.05279999999999</v>
      </c>
      <c r="L103" s="48">
        <v>99.947199999999995</v>
      </c>
      <c r="M103" s="48">
        <v>0</v>
      </c>
      <c r="N103" s="48">
        <v>235</v>
      </c>
      <c r="O103" s="62">
        <f t="shared" si="5"/>
        <v>39.016799999999989</v>
      </c>
      <c r="P103" s="62">
        <f t="shared" si="6"/>
        <v>-39.531800000000018</v>
      </c>
      <c r="Q103" s="62">
        <f t="shared" si="7"/>
        <v>-0.51500000000001478</v>
      </c>
    </row>
    <row r="104" spans="1:17" x14ac:dyDescent="0.25">
      <c r="A104" s="77" t="s">
        <v>204</v>
      </c>
      <c r="B104" s="77">
        <v>1</v>
      </c>
      <c r="C104" s="77"/>
      <c r="D104" s="50">
        <v>3</v>
      </c>
      <c r="E104" s="77">
        <v>129.88300000000001</v>
      </c>
      <c r="F104" s="77">
        <v>145.40300000000002</v>
      </c>
      <c r="G104" s="77">
        <v>4.931</v>
      </c>
      <c r="H104" s="62">
        <f t="shared" si="4"/>
        <v>150.33400000000003</v>
      </c>
      <c r="I104" s="77">
        <v>280.21699999999998</v>
      </c>
      <c r="J104" s="50">
        <v>3</v>
      </c>
      <c r="K104" s="48">
        <v>174.3056</v>
      </c>
      <c r="L104" s="48">
        <v>106.6944</v>
      </c>
      <c r="M104" s="48">
        <v>0</v>
      </c>
      <c r="N104" s="48">
        <v>281</v>
      </c>
      <c r="O104" s="62">
        <f t="shared" si="5"/>
        <v>44.422599999999989</v>
      </c>
      <c r="P104" s="62">
        <f t="shared" si="6"/>
        <v>-43.63960000000003</v>
      </c>
      <c r="Q104" s="62">
        <f t="shared" si="7"/>
        <v>0.78300000000001546</v>
      </c>
    </row>
    <row r="105" spans="1:17" x14ac:dyDescent="0.25">
      <c r="A105" s="77" t="s">
        <v>204</v>
      </c>
      <c r="B105" s="77">
        <v>2</v>
      </c>
      <c r="C105" s="77">
        <v>1</v>
      </c>
      <c r="D105" s="50">
        <v>3</v>
      </c>
      <c r="E105" s="77">
        <v>27.312999999999999</v>
      </c>
      <c r="F105" s="77">
        <v>43.702999999999996</v>
      </c>
      <c r="G105" s="77">
        <v>1.2629999999999999</v>
      </c>
      <c r="H105" s="62">
        <f t="shared" si="4"/>
        <v>44.965999999999994</v>
      </c>
      <c r="I105" s="77">
        <v>72.278999999999996</v>
      </c>
      <c r="J105" s="50">
        <v>3</v>
      </c>
      <c r="K105" s="48">
        <v>40.320000000000007</v>
      </c>
      <c r="L105" s="48">
        <v>31.68</v>
      </c>
      <c r="M105" s="48">
        <v>0</v>
      </c>
      <c r="N105" s="48">
        <v>72</v>
      </c>
      <c r="O105" s="62">
        <f t="shared" si="5"/>
        <v>13.007000000000009</v>
      </c>
      <c r="P105" s="62">
        <f t="shared" si="6"/>
        <v>-13.285999999999994</v>
      </c>
      <c r="Q105" s="62">
        <f t="shared" si="7"/>
        <v>-0.27899999999999636</v>
      </c>
    </row>
    <row r="106" spans="1:17" x14ac:dyDescent="0.25">
      <c r="A106" s="77" t="s">
        <v>204</v>
      </c>
      <c r="B106" s="77">
        <v>2</v>
      </c>
      <c r="C106" s="77">
        <v>2</v>
      </c>
      <c r="D106" s="50">
        <v>3</v>
      </c>
      <c r="E106" s="77">
        <v>160.608</v>
      </c>
      <c r="F106" s="77">
        <v>229.71799999999999</v>
      </c>
      <c r="G106" s="77">
        <v>7.3129999999999997</v>
      </c>
      <c r="H106" s="62">
        <f t="shared" si="4"/>
        <v>237.03099999999998</v>
      </c>
      <c r="I106" s="77">
        <v>397.63900000000001</v>
      </c>
      <c r="J106" s="50">
        <v>3</v>
      </c>
      <c r="K106" s="48">
        <v>223.38410000000002</v>
      </c>
      <c r="L106" s="48">
        <v>173.61590000000001</v>
      </c>
      <c r="M106" s="48">
        <v>0</v>
      </c>
      <c r="N106" s="48">
        <v>397</v>
      </c>
      <c r="O106" s="62">
        <f t="shared" si="5"/>
        <v>62.776100000000014</v>
      </c>
      <c r="P106" s="62">
        <f t="shared" si="6"/>
        <v>-63.415099999999967</v>
      </c>
      <c r="Q106" s="62">
        <f t="shared" si="7"/>
        <v>-0.63900000000001</v>
      </c>
    </row>
    <row r="107" spans="1:17" x14ac:dyDescent="0.25">
      <c r="A107" s="77" t="s">
        <v>204</v>
      </c>
      <c r="B107" s="77">
        <v>3</v>
      </c>
      <c r="C107" s="77"/>
      <c r="D107" s="50">
        <v>3</v>
      </c>
      <c r="E107" s="77">
        <v>93.268000000000001</v>
      </c>
      <c r="F107" s="77">
        <v>98.816000000000003</v>
      </c>
      <c r="G107" s="77">
        <v>3.6230000000000002</v>
      </c>
      <c r="H107" s="62">
        <f t="shared" si="4"/>
        <v>102.43900000000001</v>
      </c>
      <c r="I107" s="77">
        <v>195.70699999999999</v>
      </c>
      <c r="J107" s="50">
        <v>3</v>
      </c>
      <c r="K107" s="48">
        <v>117.59000000000002</v>
      </c>
      <c r="L107" s="48">
        <v>78.41</v>
      </c>
      <c r="M107" s="48">
        <v>0</v>
      </c>
      <c r="N107" s="48">
        <v>196</v>
      </c>
      <c r="O107" s="62">
        <f t="shared" si="5"/>
        <v>24.322000000000017</v>
      </c>
      <c r="P107" s="62">
        <f t="shared" si="6"/>
        <v>-24.029000000000011</v>
      </c>
      <c r="Q107" s="62">
        <f t="shared" si="7"/>
        <v>0.29300000000000637</v>
      </c>
    </row>
    <row r="108" spans="1:17" x14ac:dyDescent="0.25">
      <c r="A108" s="77" t="s">
        <v>204</v>
      </c>
      <c r="B108" s="77">
        <v>4</v>
      </c>
      <c r="C108" s="77"/>
      <c r="D108" s="50">
        <v>3</v>
      </c>
      <c r="E108" s="77">
        <v>221.71600000000001</v>
      </c>
      <c r="F108" s="77">
        <v>138.37899999999999</v>
      </c>
      <c r="G108" s="77">
        <v>6.633</v>
      </c>
      <c r="H108" s="62">
        <f t="shared" si="4"/>
        <v>145.012</v>
      </c>
      <c r="I108" s="77">
        <v>366.72800000000001</v>
      </c>
      <c r="J108" s="50">
        <v>3</v>
      </c>
      <c r="K108" s="48">
        <v>221.30690000000001</v>
      </c>
      <c r="L108" s="48">
        <v>143.69309999999999</v>
      </c>
      <c r="M108" s="48">
        <v>0</v>
      </c>
      <c r="N108" s="48">
        <v>365</v>
      </c>
      <c r="O108" s="62">
        <f t="shared" si="5"/>
        <v>-0.40909999999999513</v>
      </c>
      <c r="P108" s="62">
        <f t="shared" si="6"/>
        <v>-1.3189000000000135</v>
      </c>
      <c r="Q108" s="62">
        <f t="shared" si="7"/>
        <v>-1.7280000000000086</v>
      </c>
    </row>
    <row r="109" spans="1:17" x14ac:dyDescent="0.25">
      <c r="A109" s="77" t="s">
        <v>204</v>
      </c>
      <c r="B109" s="77">
        <v>5</v>
      </c>
      <c r="C109" s="77"/>
      <c r="D109" s="50">
        <v>3</v>
      </c>
      <c r="E109" s="77">
        <v>476.51900000000001</v>
      </c>
      <c r="F109" s="77">
        <v>715.26099999999997</v>
      </c>
      <c r="G109" s="77">
        <v>21.824000000000002</v>
      </c>
      <c r="H109" s="62">
        <f t="shared" si="4"/>
        <v>737.08499999999992</v>
      </c>
      <c r="I109" s="77">
        <v>1213.604</v>
      </c>
      <c r="J109" s="50">
        <v>3</v>
      </c>
      <c r="K109" s="48">
        <v>552.41183004851973</v>
      </c>
      <c r="L109" s="48">
        <v>659.77816995148032</v>
      </c>
      <c r="M109" s="48">
        <v>0</v>
      </c>
      <c r="N109" s="48">
        <v>1212.19</v>
      </c>
      <c r="O109" s="62">
        <f t="shared" si="5"/>
        <v>75.892830048519727</v>
      </c>
      <c r="P109" s="62">
        <f t="shared" si="6"/>
        <v>-77.3068300485196</v>
      </c>
      <c r="Q109" s="62">
        <f t="shared" si="7"/>
        <v>-1.4139999999999873</v>
      </c>
    </row>
    <row r="110" spans="1:17" x14ac:dyDescent="0.25">
      <c r="A110" s="77" t="s">
        <v>204</v>
      </c>
      <c r="B110" s="77">
        <v>5</v>
      </c>
      <c r="C110" s="77"/>
      <c r="D110" s="50">
        <v>4</v>
      </c>
      <c r="E110" s="77">
        <v>1.488</v>
      </c>
      <c r="F110" s="77">
        <v>2.2080000000000002</v>
      </c>
      <c r="G110" s="77">
        <v>8.5000000000000006E-2</v>
      </c>
      <c r="H110" s="62">
        <f t="shared" si="4"/>
        <v>2.2930000000000001</v>
      </c>
      <c r="I110" s="77">
        <v>3.7810000000000001</v>
      </c>
      <c r="J110" s="50">
        <v>4</v>
      </c>
      <c r="K110" s="48">
        <v>1.6906985616776316</v>
      </c>
      <c r="L110" s="48">
        <v>2.0193014383223682</v>
      </c>
      <c r="M110" s="48">
        <v>0</v>
      </c>
      <c r="N110" s="48">
        <v>3.71</v>
      </c>
      <c r="O110" s="62">
        <f t="shared" si="5"/>
        <v>0.20269856167763156</v>
      </c>
      <c r="P110" s="62">
        <f t="shared" si="6"/>
        <v>-0.27369856167763196</v>
      </c>
      <c r="Q110" s="62">
        <f t="shared" si="7"/>
        <v>-7.1000000000000174E-2</v>
      </c>
    </row>
    <row r="111" spans="1:17" x14ac:dyDescent="0.25">
      <c r="A111" s="77" t="s">
        <v>204</v>
      </c>
      <c r="B111" s="77">
        <v>6</v>
      </c>
      <c r="C111" s="77"/>
      <c r="D111" s="50">
        <v>3</v>
      </c>
      <c r="E111" s="77">
        <v>310.94</v>
      </c>
      <c r="F111" s="77">
        <v>381.07299999999998</v>
      </c>
      <c r="G111" s="77">
        <v>15.2</v>
      </c>
      <c r="H111" s="62">
        <f t="shared" si="4"/>
        <v>396.27299999999997</v>
      </c>
      <c r="I111" s="77">
        <v>707.21299999999997</v>
      </c>
      <c r="J111" s="50">
        <v>3</v>
      </c>
      <c r="K111" s="48">
        <v>405.23880000000003</v>
      </c>
      <c r="L111" s="48">
        <v>299.76119999999997</v>
      </c>
      <c r="M111" s="48">
        <v>0</v>
      </c>
      <c r="N111" s="48">
        <v>705</v>
      </c>
      <c r="O111" s="62">
        <f t="shared" si="5"/>
        <v>94.298800000000028</v>
      </c>
      <c r="P111" s="62">
        <f t="shared" si="6"/>
        <v>-96.511799999999994</v>
      </c>
      <c r="Q111" s="62">
        <f t="shared" si="7"/>
        <v>-2.2129999999999654</v>
      </c>
    </row>
    <row r="112" spans="1:17" x14ac:dyDescent="0.25">
      <c r="A112" s="77" t="s">
        <v>204</v>
      </c>
      <c r="B112" s="77">
        <v>7</v>
      </c>
      <c r="C112" s="77"/>
      <c r="D112" s="50">
        <v>3</v>
      </c>
      <c r="E112" s="77">
        <v>376.27699999999999</v>
      </c>
      <c r="F112" s="77">
        <v>560.27</v>
      </c>
      <c r="G112" s="77">
        <v>18.190000000000001</v>
      </c>
      <c r="H112" s="62">
        <f t="shared" si="4"/>
        <v>578.46</v>
      </c>
      <c r="I112" s="77">
        <v>954.73700000000008</v>
      </c>
      <c r="J112" s="50">
        <v>3</v>
      </c>
      <c r="K112" s="48">
        <v>498.07850000000002</v>
      </c>
      <c r="L112" s="48">
        <v>456.92149999999992</v>
      </c>
      <c r="M112" s="48">
        <v>0</v>
      </c>
      <c r="N112" s="48">
        <v>955</v>
      </c>
      <c r="O112" s="62">
        <f t="shared" si="5"/>
        <v>121.80150000000003</v>
      </c>
      <c r="P112" s="62">
        <f t="shared" si="6"/>
        <v>-121.53850000000011</v>
      </c>
      <c r="Q112" s="62">
        <f t="shared" si="7"/>
        <v>0.26299999999991996</v>
      </c>
    </row>
    <row r="113" spans="1:17" x14ac:dyDescent="0.25">
      <c r="A113" s="77" t="s">
        <v>204</v>
      </c>
      <c r="B113" s="77">
        <v>8</v>
      </c>
      <c r="C113" s="77"/>
      <c r="D113" s="50">
        <v>3</v>
      </c>
      <c r="E113" s="77">
        <v>181.38499999999999</v>
      </c>
      <c r="F113" s="77">
        <v>231.114</v>
      </c>
      <c r="G113" s="77">
        <v>9.3829999999999991</v>
      </c>
      <c r="H113" s="62">
        <f t="shared" si="4"/>
        <v>240.49700000000001</v>
      </c>
      <c r="I113" s="77">
        <v>421.88200000000001</v>
      </c>
      <c r="J113" s="50">
        <v>3</v>
      </c>
      <c r="K113" s="48">
        <v>243.39330000000004</v>
      </c>
      <c r="L113" s="48">
        <v>178.60669999999999</v>
      </c>
      <c r="M113" s="48">
        <v>0</v>
      </c>
      <c r="N113" s="48">
        <v>422</v>
      </c>
      <c r="O113" s="62">
        <f t="shared" si="5"/>
        <v>62.008300000000048</v>
      </c>
      <c r="P113" s="62">
        <f t="shared" si="6"/>
        <v>-61.890300000000025</v>
      </c>
      <c r="Q113" s="62">
        <f t="shared" si="7"/>
        <v>0.117999999999995</v>
      </c>
    </row>
    <row r="114" spans="1:17" x14ac:dyDescent="0.25">
      <c r="A114" s="77" t="s">
        <v>204</v>
      </c>
      <c r="B114" s="77">
        <v>9</v>
      </c>
      <c r="C114" s="77"/>
      <c r="D114" s="50">
        <v>3</v>
      </c>
      <c r="E114" s="77">
        <v>239.4</v>
      </c>
      <c r="F114" s="77">
        <v>213.066</v>
      </c>
      <c r="G114" s="77">
        <v>12.56</v>
      </c>
      <c r="H114" s="62">
        <f t="shared" si="4"/>
        <v>225.626</v>
      </c>
      <c r="I114" s="77">
        <v>465.02600000000001</v>
      </c>
      <c r="J114" s="50">
        <v>3</v>
      </c>
      <c r="K114" s="48">
        <v>181.19720686933334</v>
      </c>
      <c r="L114" s="48">
        <v>136.24279313066666</v>
      </c>
      <c r="M114" s="48">
        <v>0</v>
      </c>
      <c r="N114" s="48">
        <v>317.44</v>
      </c>
      <c r="O114" s="62">
        <f t="shared" si="5"/>
        <v>-58.202793130666663</v>
      </c>
      <c r="P114" s="62">
        <f t="shared" si="6"/>
        <v>-89.38320686933335</v>
      </c>
      <c r="Q114" s="62">
        <f t="shared" si="7"/>
        <v>-147.58600000000001</v>
      </c>
    </row>
    <row r="115" spans="1:17" x14ac:dyDescent="0.25">
      <c r="A115" s="77" t="s">
        <v>204</v>
      </c>
      <c r="B115" s="77">
        <v>9</v>
      </c>
      <c r="C115" s="77"/>
      <c r="D115" s="50">
        <v>4</v>
      </c>
      <c r="E115" s="77">
        <v>0.72899999999999998</v>
      </c>
      <c r="F115" s="77">
        <v>1.0009999999999999</v>
      </c>
      <c r="G115" s="77">
        <v>4.9000000000000002E-2</v>
      </c>
      <c r="H115" s="62">
        <f t="shared" si="4"/>
        <v>1.0499999999999998</v>
      </c>
      <c r="I115" s="77">
        <v>1.7789999999999999</v>
      </c>
      <c r="J115" s="50">
        <v>4</v>
      </c>
      <c r="K115" s="48"/>
      <c r="L115" s="48"/>
      <c r="M115" s="48"/>
      <c r="N115" s="48"/>
      <c r="O115" s="62"/>
      <c r="P115" s="62"/>
      <c r="Q115" s="62"/>
    </row>
    <row r="116" spans="1:17" x14ac:dyDescent="0.25">
      <c r="A116" s="77" t="s">
        <v>204</v>
      </c>
      <c r="B116" s="77">
        <v>9</v>
      </c>
      <c r="C116" s="77"/>
      <c r="D116" s="50">
        <v>5</v>
      </c>
      <c r="E116" s="77">
        <v>145.268</v>
      </c>
      <c r="F116" s="77">
        <v>129.24100000000001</v>
      </c>
      <c r="G116" s="77">
        <v>8.3759999999999994</v>
      </c>
      <c r="H116" s="62">
        <f t="shared" si="4"/>
        <v>137.61700000000002</v>
      </c>
      <c r="I116" s="77">
        <v>282.88499999999999</v>
      </c>
      <c r="J116" s="50">
        <v>5</v>
      </c>
      <c r="K116" s="48">
        <v>82.749997101333335</v>
      </c>
      <c r="L116" s="48">
        <v>62.220002898666664</v>
      </c>
      <c r="M116" s="48">
        <v>0</v>
      </c>
      <c r="N116" s="48">
        <v>144.97</v>
      </c>
      <c r="O116" s="62">
        <f t="shared" si="5"/>
        <v>-62.518002898666666</v>
      </c>
      <c r="P116" s="62">
        <f t="shared" si="6"/>
        <v>-75.396997101333355</v>
      </c>
      <c r="Q116" s="62">
        <f t="shared" si="7"/>
        <v>-137.91499999999999</v>
      </c>
    </row>
    <row r="117" spans="1:17" x14ac:dyDescent="0.25">
      <c r="A117" s="80" t="s">
        <v>204</v>
      </c>
      <c r="B117" s="80">
        <v>9</v>
      </c>
      <c r="C117" s="80"/>
      <c r="D117" s="80">
        <v>6</v>
      </c>
      <c r="E117" s="77"/>
      <c r="F117" s="77"/>
      <c r="H117" s="62">
        <f t="shared" si="4"/>
        <v>0</v>
      </c>
      <c r="I117" s="77"/>
      <c r="J117" s="80">
        <v>6</v>
      </c>
      <c r="K117" s="48">
        <v>164.15859602933332</v>
      </c>
      <c r="L117" s="48">
        <v>123.43140397066665</v>
      </c>
      <c r="M117" s="48">
        <v>0</v>
      </c>
      <c r="N117" s="48">
        <v>287.58999999999997</v>
      </c>
      <c r="O117" s="62"/>
      <c r="P117" s="62"/>
      <c r="Q117" s="62"/>
    </row>
    <row r="118" spans="1:17" x14ac:dyDescent="0.25">
      <c r="A118" s="77" t="s">
        <v>204</v>
      </c>
      <c r="B118" s="77">
        <v>10</v>
      </c>
      <c r="C118" s="77"/>
      <c r="D118" s="50">
        <v>5</v>
      </c>
      <c r="E118" s="77">
        <v>75.480999999999995</v>
      </c>
      <c r="F118" s="77">
        <v>72.835999999999999</v>
      </c>
      <c r="G118" s="77">
        <v>5.1349999999999998</v>
      </c>
      <c r="H118" s="62">
        <f t="shared" si="4"/>
        <v>77.971000000000004</v>
      </c>
      <c r="I118" s="77">
        <v>153.452</v>
      </c>
      <c r="J118" s="50">
        <v>5</v>
      </c>
      <c r="K118" s="48">
        <v>86.24</v>
      </c>
      <c r="L118" s="48">
        <v>67.760000000000005</v>
      </c>
      <c r="M118" s="48">
        <v>0</v>
      </c>
      <c r="N118" s="48">
        <v>154</v>
      </c>
      <c r="O118" s="62">
        <f t="shared" si="5"/>
        <v>10.759</v>
      </c>
      <c r="P118" s="62">
        <f t="shared" si="6"/>
        <v>-10.210999999999999</v>
      </c>
      <c r="Q118" s="62">
        <f t="shared" si="7"/>
        <v>0.54800000000000182</v>
      </c>
    </row>
    <row r="119" spans="1:17" x14ac:dyDescent="0.25">
      <c r="A119" s="77" t="s">
        <v>204</v>
      </c>
      <c r="B119" s="77">
        <v>11</v>
      </c>
      <c r="C119" s="77"/>
      <c r="D119" s="50">
        <v>5</v>
      </c>
      <c r="E119" s="77">
        <v>301.786</v>
      </c>
      <c r="F119" s="77">
        <v>307.92700000000002</v>
      </c>
      <c r="G119" s="77">
        <v>20.774000000000001</v>
      </c>
      <c r="H119" s="62">
        <f t="shared" si="4"/>
        <v>328.70100000000002</v>
      </c>
      <c r="I119" s="77">
        <v>630.48699999999997</v>
      </c>
      <c r="J119" s="50">
        <v>5</v>
      </c>
      <c r="K119" s="48">
        <v>314.4217758042106</v>
      </c>
      <c r="L119" s="48">
        <v>235.03822419578952</v>
      </c>
      <c r="M119" s="48">
        <v>0</v>
      </c>
      <c r="N119" s="48">
        <v>549.46</v>
      </c>
      <c r="O119" s="62">
        <f t="shared" si="5"/>
        <v>12.635775804210596</v>
      </c>
      <c r="P119" s="62">
        <f t="shared" si="6"/>
        <v>-93.662775804210497</v>
      </c>
      <c r="Q119" s="62">
        <f t="shared" si="7"/>
        <v>-81.02699999999993</v>
      </c>
    </row>
    <row r="120" spans="1:17" x14ac:dyDescent="0.25">
      <c r="A120" s="77" t="s">
        <v>204</v>
      </c>
      <c r="B120" s="77">
        <v>11</v>
      </c>
      <c r="C120" s="77"/>
      <c r="D120" s="50">
        <v>6</v>
      </c>
      <c r="E120" s="77">
        <v>159.434</v>
      </c>
      <c r="F120" s="77">
        <v>149.447</v>
      </c>
      <c r="G120" s="77">
        <v>10.922000000000001</v>
      </c>
      <c r="H120" s="62">
        <f t="shared" si="4"/>
        <v>160.369</v>
      </c>
      <c r="I120" s="77">
        <v>319.803</v>
      </c>
      <c r="J120" s="50">
        <v>6</v>
      </c>
      <c r="K120" s="48">
        <v>229.20412419578952</v>
      </c>
      <c r="L120" s="48">
        <v>171.33587580421056</v>
      </c>
      <c r="M120" s="48">
        <v>0</v>
      </c>
      <c r="N120" s="48">
        <v>400.54</v>
      </c>
      <c r="O120" s="62">
        <f t="shared" si="5"/>
        <v>69.770124195789521</v>
      </c>
      <c r="P120" s="62">
        <f t="shared" si="6"/>
        <v>10.966875804210559</v>
      </c>
      <c r="Q120" s="62">
        <f t="shared" si="7"/>
        <v>80.737000000000023</v>
      </c>
    </row>
    <row r="121" spans="1:17" x14ac:dyDescent="0.25">
      <c r="A121" s="77" t="s">
        <v>204</v>
      </c>
      <c r="B121" s="77">
        <v>12</v>
      </c>
      <c r="C121" s="77"/>
      <c r="D121" s="50">
        <v>5</v>
      </c>
      <c r="E121" s="77">
        <v>138.892</v>
      </c>
      <c r="F121" s="77">
        <v>67.266999999999996</v>
      </c>
      <c r="G121" s="77">
        <v>4.4480000000000004</v>
      </c>
      <c r="H121" s="62">
        <f t="shared" si="4"/>
        <v>71.715000000000003</v>
      </c>
      <c r="I121" s="77">
        <v>210.607</v>
      </c>
      <c r="J121" s="50">
        <v>5</v>
      </c>
      <c r="K121" s="48">
        <v>143.4941</v>
      </c>
      <c r="L121" s="48">
        <v>66.505899999999997</v>
      </c>
      <c r="M121" s="48">
        <v>0</v>
      </c>
      <c r="N121" s="48">
        <v>210</v>
      </c>
      <c r="O121" s="62">
        <f t="shared" si="5"/>
        <v>4.6021000000000072</v>
      </c>
      <c r="P121" s="62">
        <f t="shared" si="6"/>
        <v>-5.2091000000000065</v>
      </c>
      <c r="Q121" s="62">
        <f t="shared" si="7"/>
        <v>-0.60699999999999932</v>
      </c>
    </row>
    <row r="122" spans="1:17" x14ac:dyDescent="0.25">
      <c r="A122" s="77" t="s">
        <v>204</v>
      </c>
      <c r="B122" s="77">
        <v>13</v>
      </c>
      <c r="C122" s="77"/>
      <c r="D122" s="50">
        <v>5</v>
      </c>
      <c r="E122" s="77">
        <v>84.77</v>
      </c>
      <c r="F122" s="77">
        <v>66.768000000000001</v>
      </c>
      <c r="G122" s="77">
        <v>3.915</v>
      </c>
      <c r="H122" s="62">
        <f t="shared" si="4"/>
        <v>70.683000000000007</v>
      </c>
      <c r="I122" s="77">
        <v>155.453</v>
      </c>
      <c r="J122" s="50">
        <v>5</v>
      </c>
      <c r="K122" s="48">
        <v>97.539599999999993</v>
      </c>
      <c r="L122" s="48">
        <v>57.4604</v>
      </c>
      <c r="M122" s="48">
        <v>0</v>
      </c>
      <c r="N122" s="48">
        <v>155</v>
      </c>
      <c r="O122" s="62">
        <f t="shared" si="5"/>
        <v>12.769599999999997</v>
      </c>
      <c r="P122" s="62">
        <f t="shared" si="6"/>
        <v>-13.222600000000007</v>
      </c>
      <c r="Q122" s="62">
        <f t="shared" si="7"/>
        <v>-0.45300000000000296</v>
      </c>
    </row>
    <row r="123" spans="1:17" x14ac:dyDescent="0.25">
      <c r="A123" s="77" t="s">
        <v>204</v>
      </c>
      <c r="B123" s="77">
        <v>14</v>
      </c>
      <c r="C123" s="77"/>
      <c r="D123" s="50">
        <v>5</v>
      </c>
      <c r="E123" s="77">
        <v>312.613</v>
      </c>
      <c r="F123" s="77">
        <v>180.655</v>
      </c>
      <c r="G123" s="77">
        <v>11.343999999999999</v>
      </c>
      <c r="H123" s="62">
        <f t="shared" si="4"/>
        <v>191.999</v>
      </c>
      <c r="I123" s="77">
        <v>504.61200000000002</v>
      </c>
      <c r="J123" s="50">
        <v>5</v>
      </c>
      <c r="K123" s="48">
        <v>313.69850000000002</v>
      </c>
      <c r="L123" s="48">
        <v>190.3015</v>
      </c>
      <c r="M123" s="48">
        <v>0</v>
      </c>
      <c r="N123" s="48">
        <v>504</v>
      </c>
      <c r="O123" s="62">
        <f t="shared" si="5"/>
        <v>1.0855000000000246</v>
      </c>
      <c r="P123" s="62">
        <f t="shared" si="6"/>
        <v>-1.6974999999999909</v>
      </c>
      <c r="Q123" s="62">
        <f t="shared" si="7"/>
        <v>-0.61200000000002319</v>
      </c>
    </row>
    <row r="124" spans="1:17" x14ac:dyDescent="0.25">
      <c r="A124" s="77" t="s">
        <v>204</v>
      </c>
      <c r="B124" s="77">
        <v>15</v>
      </c>
      <c r="C124" s="77"/>
      <c r="D124" s="50">
        <v>5</v>
      </c>
      <c r="E124" s="77">
        <v>218.38200000000001</v>
      </c>
      <c r="F124" s="77">
        <v>159.27600000000001</v>
      </c>
      <c r="G124" s="77">
        <v>9.7520000000000007</v>
      </c>
      <c r="H124" s="62">
        <f t="shared" si="4"/>
        <v>169.02800000000002</v>
      </c>
      <c r="I124" s="77">
        <v>387.41</v>
      </c>
      <c r="J124" s="50">
        <v>5</v>
      </c>
      <c r="K124" s="48">
        <v>226.78129999999999</v>
      </c>
      <c r="L124" s="48">
        <v>160.21870000000001</v>
      </c>
      <c r="M124" s="48">
        <v>0</v>
      </c>
      <c r="N124" s="48">
        <v>387</v>
      </c>
      <c r="O124" s="62">
        <f t="shared" si="5"/>
        <v>8.3992999999999824</v>
      </c>
      <c r="P124" s="62">
        <f t="shared" si="6"/>
        <v>-8.8093000000000075</v>
      </c>
      <c r="Q124" s="62">
        <f t="shared" si="7"/>
        <v>-0.41000000000002501</v>
      </c>
    </row>
    <row r="125" spans="1:17" x14ac:dyDescent="0.25">
      <c r="A125" s="77" t="s">
        <v>204</v>
      </c>
      <c r="B125" s="77">
        <v>16</v>
      </c>
      <c r="C125" s="77"/>
      <c r="D125" s="50">
        <v>5</v>
      </c>
      <c r="E125" s="77">
        <v>69.024000000000001</v>
      </c>
      <c r="F125" s="77">
        <v>72.152000000000001</v>
      </c>
      <c r="G125" s="77">
        <v>4.2690000000000001</v>
      </c>
      <c r="H125" s="62">
        <f t="shared" si="4"/>
        <v>76.421000000000006</v>
      </c>
      <c r="I125" s="77">
        <v>145.44499999999999</v>
      </c>
      <c r="J125" s="50">
        <v>5</v>
      </c>
      <c r="K125" s="48">
        <v>80.659400000000005</v>
      </c>
      <c r="L125" s="48">
        <v>64.340599999999995</v>
      </c>
      <c r="M125" s="48">
        <v>0</v>
      </c>
      <c r="N125" s="48">
        <v>145</v>
      </c>
      <c r="O125" s="62">
        <f t="shared" si="5"/>
        <v>11.635400000000004</v>
      </c>
      <c r="P125" s="62">
        <f t="shared" si="6"/>
        <v>-12.080400000000012</v>
      </c>
      <c r="Q125" s="62">
        <f t="shared" si="7"/>
        <v>-0.44499999999999318</v>
      </c>
    </row>
    <row r="126" spans="1:17" x14ac:dyDescent="0.25">
      <c r="A126" s="77" t="s">
        <v>204</v>
      </c>
      <c r="B126" s="77">
        <v>17</v>
      </c>
      <c r="C126" s="77" t="s">
        <v>446</v>
      </c>
      <c r="D126" s="50">
        <v>5</v>
      </c>
      <c r="E126" s="77">
        <v>74.055000000000007</v>
      </c>
      <c r="F126" s="77">
        <v>80.519000000000005</v>
      </c>
      <c r="G126" s="77">
        <v>15.558</v>
      </c>
      <c r="H126" s="62">
        <f t="shared" si="4"/>
        <v>96.076999999999998</v>
      </c>
      <c r="I126" s="77">
        <v>170.13200000000001</v>
      </c>
      <c r="J126" s="50">
        <v>5</v>
      </c>
      <c r="K126" s="48">
        <v>80.449700000000007</v>
      </c>
      <c r="L126" s="48">
        <v>94.550299999999993</v>
      </c>
      <c r="M126" s="48">
        <v>0</v>
      </c>
      <c r="N126" s="48">
        <v>175</v>
      </c>
      <c r="O126" s="62">
        <f t="shared" si="5"/>
        <v>6.3947000000000003</v>
      </c>
      <c r="P126" s="62">
        <f t="shared" si="6"/>
        <v>-1.5267000000000053</v>
      </c>
      <c r="Q126" s="62">
        <f t="shared" si="7"/>
        <v>4.867999999999995</v>
      </c>
    </row>
    <row r="127" spans="1:17" x14ac:dyDescent="0.25">
      <c r="A127" s="77" t="s">
        <v>204</v>
      </c>
      <c r="B127" s="77">
        <v>17</v>
      </c>
      <c r="C127" s="77" t="s">
        <v>447</v>
      </c>
      <c r="D127" s="50">
        <v>5</v>
      </c>
      <c r="E127" s="77">
        <v>248.90799999999999</v>
      </c>
      <c r="F127" s="77">
        <v>181.11</v>
      </c>
      <c r="G127" s="77">
        <v>8.9879999999999995</v>
      </c>
      <c r="H127" s="62">
        <f t="shared" si="4"/>
        <v>190.09800000000001</v>
      </c>
      <c r="I127" s="77">
        <v>439.00600000000003</v>
      </c>
      <c r="J127" s="50">
        <v>5</v>
      </c>
      <c r="K127" s="48">
        <v>251.26480000000004</v>
      </c>
      <c r="L127" s="48">
        <v>189.73519999999999</v>
      </c>
      <c r="M127" s="48">
        <v>0</v>
      </c>
      <c r="N127" s="48">
        <v>441</v>
      </c>
      <c r="O127" s="62">
        <f t="shared" si="5"/>
        <v>2.3568000000000495</v>
      </c>
      <c r="P127" s="62">
        <f t="shared" si="6"/>
        <v>-0.36280000000002133</v>
      </c>
      <c r="Q127" s="62">
        <f t="shared" si="7"/>
        <v>1.9939999999999714</v>
      </c>
    </row>
    <row r="128" spans="1:17" x14ac:dyDescent="0.25">
      <c r="A128" s="77" t="s">
        <v>204</v>
      </c>
      <c r="B128" s="77">
        <v>18</v>
      </c>
      <c r="C128" s="77"/>
      <c r="D128" s="50">
        <v>5</v>
      </c>
      <c r="E128" s="77">
        <v>131.83099999999999</v>
      </c>
      <c r="F128" s="77">
        <v>114.95699999999999</v>
      </c>
      <c r="G128" s="77">
        <v>6.9640000000000004</v>
      </c>
      <c r="H128" s="62">
        <f t="shared" si="4"/>
        <v>121.92099999999999</v>
      </c>
      <c r="I128" s="77">
        <v>253.75199999999998</v>
      </c>
      <c r="J128" s="50">
        <v>5</v>
      </c>
      <c r="K128" s="48">
        <v>149.06800000000001</v>
      </c>
      <c r="L128" s="48">
        <v>103.932</v>
      </c>
      <c r="M128" s="48">
        <v>0</v>
      </c>
      <c r="N128" s="48">
        <v>253</v>
      </c>
      <c r="O128" s="62">
        <f t="shared" si="5"/>
        <v>17.237000000000023</v>
      </c>
      <c r="P128" s="62">
        <f t="shared" si="6"/>
        <v>-17.98899999999999</v>
      </c>
      <c r="Q128" s="62">
        <f t="shared" si="7"/>
        <v>-0.75199999999998113</v>
      </c>
    </row>
    <row r="129" spans="1:17" x14ac:dyDescent="0.25">
      <c r="A129" s="77" t="s">
        <v>204</v>
      </c>
      <c r="B129" s="77">
        <v>19</v>
      </c>
      <c r="C129" s="77"/>
      <c r="D129" s="50">
        <v>5</v>
      </c>
      <c r="E129" s="77">
        <v>137.87799999999999</v>
      </c>
      <c r="F129" s="77">
        <v>150.21</v>
      </c>
      <c r="G129" s="77">
        <v>8.8079999999999998</v>
      </c>
      <c r="H129" s="62">
        <f t="shared" si="4"/>
        <v>159.018</v>
      </c>
      <c r="I129" s="77">
        <v>296.89599999999996</v>
      </c>
      <c r="J129" s="50">
        <v>5</v>
      </c>
      <c r="K129" s="48">
        <v>242.68100917435495</v>
      </c>
      <c r="L129" s="48">
        <v>172.45899082564503</v>
      </c>
      <c r="M129" s="48">
        <v>0</v>
      </c>
      <c r="N129" s="48">
        <v>415.14</v>
      </c>
      <c r="O129" s="62">
        <f t="shared" si="5"/>
        <v>104.80300917435497</v>
      </c>
      <c r="P129" s="62">
        <f t="shared" si="6"/>
        <v>13.440990825645031</v>
      </c>
      <c r="Q129" s="62">
        <f t="shared" si="7"/>
        <v>118.24400000000003</v>
      </c>
    </row>
    <row r="130" spans="1:17" x14ac:dyDescent="0.25">
      <c r="A130" s="77" t="s">
        <v>204</v>
      </c>
      <c r="B130" s="77">
        <v>19</v>
      </c>
      <c r="C130" s="77"/>
      <c r="D130" s="50">
        <v>6</v>
      </c>
      <c r="E130" s="77">
        <v>485.91699999999997</v>
      </c>
      <c r="F130" s="77">
        <v>467.67200000000003</v>
      </c>
      <c r="G130" s="77">
        <v>28.946999999999999</v>
      </c>
      <c r="H130" s="62">
        <f t="shared" si="4"/>
        <v>496.61900000000003</v>
      </c>
      <c r="I130" s="77">
        <v>982.53599999999994</v>
      </c>
      <c r="J130" s="50">
        <v>6</v>
      </c>
      <c r="K130" s="48">
        <v>504.99209082564505</v>
      </c>
      <c r="L130" s="48">
        <v>358.86790917435502</v>
      </c>
      <c r="M130" s="48">
        <v>0</v>
      </c>
      <c r="N130" s="48">
        <v>863.86</v>
      </c>
      <c r="O130" s="62">
        <f t="shared" si="5"/>
        <v>19.075090825645077</v>
      </c>
      <c r="P130" s="62">
        <f t="shared" si="6"/>
        <v>-137.75109082564501</v>
      </c>
      <c r="Q130" s="62">
        <f t="shared" si="7"/>
        <v>-118.67599999999993</v>
      </c>
    </row>
    <row r="131" spans="1:17" x14ac:dyDescent="0.25">
      <c r="A131" s="77" t="s">
        <v>204</v>
      </c>
      <c r="B131" s="77">
        <v>20</v>
      </c>
      <c r="C131" s="77"/>
      <c r="D131" s="50">
        <v>5</v>
      </c>
      <c r="E131" s="77">
        <v>106.462</v>
      </c>
      <c r="F131" s="77">
        <v>57.335000000000001</v>
      </c>
      <c r="G131" s="77">
        <v>2.7749999999999999</v>
      </c>
      <c r="H131" s="62">
        <f t="shared" si="4"/>
        <v>60.11</v>
      </c>
      <c r="I131" s="77">
        <v>166.572</v>
      </c>
      <c r="J131" s="50">
        <v>5</v>
      </c>
      <c r="K131" s="48">
        <v>128.9881</v>
      </c>
      <c r="L131" s="48">
        <v>36.011899999999997</v>
      </c>
      <c r="M131" s="48">
        <v>0</v>
      </c>
      <c r="N131" s="48">
        <v>165</v>
      </c>
      <c r="O131" s="62">
        <f t="shared" si="5"/>
        <v>22.5261</v>
      </c>
      <c r="P131" s="62">
        <f t="shared" si="6"/>
        <v>-24.098100000000002</v>
      </c>
      <c r="Q131" s="62">
        <f t="shared" si="7"/>
        <v>-1.5720000000000027</v>
      </c>
    </row>
    <row r="132" spans="1:17" x14ac:dyDescent="0.25">
      <c r="A132" s="77" t="s">
        <v>204</v>
      </c>
      <c r="B132" s="77">
        <v>21</v>
      </c>
      <c r="C132" s="77"/>
      <c r="D132" s="50">
        <v>5</v>
      </c>
      <c r="E132" s="77">
        <v>445.42599999999999</v>
      </c>
      <c r="F132" s="77">
        <v>212.416</v>
      </c>
      <c r="G132" s="77">
        <v>13.12</v>
      </c>
      <c r="H132" s="62">
        <f t="shared" si="4"/>
        <v>225.536</v>
      </c>
      <c r="I132" s="77">
        <v>670.96199999999999</v>
      </c>
      <c r="J132" s="50">
        <v>5</v>
      </c>
      <c r="K132" s="48">
        <v>416.09815478325862</v>
      </c>
      <c r="L132" s="48">
        <v>240.5618452167414</v>
      </c>
      <c r="M132" s="48">
        <v>0</v>
      </c>
      <c r="N132" s="48">
        <v>656.66</v>
      </c>
      <c r="O132" s="62">
        <f t="shared" si="5"/>
        <v>-29.327845216741366</v>
      </c>
      <c r="P132" s="62">
        <f t="shared" si="6"/>
        <v>15.025845216741402</v>
      </c>
      <c r="Q132" s="62">
        <f t="shared" si="7"/>
        <v>-14.302000000000021</v>
      </c>
    </row>
    <row r="133" spans="1:17" x14ac:dyDescent="0.25">
      <c r="A133" s="80" t="s">
        <v>204</v>
      </c>
      <c r="B133" s="80">
        <v>21</v>
      </c>
      <c r="C133" s="80"/>
      <c r="D133" s="80">
        <v>8</v>
      </c>
      <c r="E133" s="77"/>
      <c r="F133" s="77"/>
      <c r="H133" s="62">
        <f t="shared" ref="H133:H196" si="8">F133+G133</f>
        <v>0</v>
      </c>
      <c r="I133" s="77"/>
      <c r="J133" s="80">
        <v>8</v>
      </c>
      <c r="K133" s="48">
        <v>7.8193452167414064</v>
      </c>
      <c r="L133" s="48">
        <v>4.5206547832585953</v>
      </c>
      <c r="M133" s="48">
        <v>0</v>
      </c>
      <c r="N133" s="48">
        <v>12.34</v>
      </c>
      <c r="O133" s="62"/>
      <c r="P133" s="62"/>
      <c r="Q133" s="62"/>
    </row>
    <row r="134" spans="1:17" x14ac:dyDescent="0.25">
      <c r="A134" s="77" t="s">
        <v>204</v>
      </c>
      <c r="B134" s="77">
        <v>22</v>
      </c>
      <c r="C134" s="77"/>
      <c r="D134" s="50">
        <v>5</v>
      </c>
      <c r="E134" s="77">
        <v>17.669</v>
      </c>
      <c r="F134" s="77">
        <v>25.51</v>
      </c>
      <c r="G134" s="77">
        <v>1.077</v>
      </c>
      <c r="H134" s="62">
        <f t="shared" si="8"/>
        <v>26.587000000000003</v>
      </c>
      <c r="I134" s="77">
        <v>44.256</v>
      </c>
      <c r="J134" s="50">
        <v>5</v>
      </c>
      <c r="K134" s="48">
        <v>24.64</v>
      </c>
      <c r="L134" s="48">
        <v>19.36</v>
      </c>
      <c r="M134" s="48">
        <v>0</v>
      </c>
      <c r="N134" s="48">
        <v>44</v>
      </c>
      <c r="O134" s="62">
        <f t="shared" ref="O134:O196" si="9">K134-E134</f>
        <v>6.9710000000000001</v>
      </c>
      <c r="P134" s="62">
        <f t="shared" ref="P134:P196" si="10">L134-H134</f>
        <v>-7.2270000000000039</v>
      </c>
      <c r="Q134" s="62">
        <f t="shared" ref="Q134:Q196" si="11">N134-I134</f>
        <v>-0.25600000000000023</v>
      </c>
    </row>
    <row r="135" spans="1:17" x14ac:dyDescent="0.25">
      <c r="A135" s="77" t="s">
        <v>204</v>
      </c>
      <c r="B135" s="77">
        <v>23</v>
      </c>
      <c r="C135" s="77"/>
      <c r="D135" s="50">
        <v>5</v>
      </c>
      <c r="E135" s="77">
        <v>17.151</v>
      </c>
      <c r="F135" s="77">
        <v>27.872</v>
      </c>
      <c r="G135" s="77">
        <v>0.79100000000000004</v>
      </c>
      <c r="H135" s="62">
        <f t="shared" si="8"/>
        <v>28.663</v>
      </c>
      <c r="I135" s="77">
        <v>45.813999999999993</v>
      </c>
      <c r="J135" s="50">
        <v>5</v>
      </c>
      <c r="K135" s="48">
        <v>71.799284617363355</v>
      </c>
      <c r="L135" s="48">
        <v>64.660715382636653</v>
      </c>
      <c r="M135" s="48">
        <v>0</v>
      </c>
      <c r="N135" s="48">
        <v>136.46</v>
      </c>
      <c r="O135" s="62">
        <f t="shared" si="9"/>
        <v>54.648284617363359</v>
      </c>
      <c r="P135" s="62">
        <f t="shared" si="10"/>
        <v>35.997715382636656</v>
      </c>
      <c r="Q135" s="62">
        <f t="shared" si="11"/>
        <v>90.646000000000015</v>
      </c>
    </row>
    <row r="136" spans="1:17" x14ac:dyDescent="0.25">
      <c r="A136" s="77" t="s">
        <v>204</v>
      </c>
      <c r="B136" s="77">
        <v>23</v>
      </c>
      <c r="C136" s="77"/>
      <c r="D136" s="50">
        <v>6</v>
      </c>
      <c r="E136" s="77">
        <v>105.404</v>
      </c>
      <c r="F136" s="77">
        <v>154.55600000000001</v>
      </c>
      <c r="G136" s="77">
        <v>4.4669999999999996</v>
      </c>
      <c r="H136" s="62">
        <f t="shared" si="8"/>
        <v>159.02300000000002</v>
      </c>
      <c r="I136" s="77">
        <v>264.42700000000002</v>
      </c>
      <c r="J136" s="50">
        <v>6</v>
      </c>
      <c r="K136" s="48">
        <v>91.835315382636651</v>
      </c>
      <c r="L136" s="48">
        <v>82.704684617363341</v>
      </c>
      <c r="M136" s="48">
        <v>0</v>
      </c>
      <c r="N136" s="48">
        <v>174.54</v>
      </c>
      <c r="O136" s="62">
        <f t="shared" si="9"/>
        <v>-13.568684617363346</v>
      </c>
      <c r="P136" s="62">
        <f t="shared" si="10"/>
        <v>-76.318315382636683</v>
      </c>
      <c r="Q136" s="62">
        <f t="shared" si="11"/>
        <v>-89.887000000000029</v>
      </c>
    </row>
    <row r="137" spans="1:17" x14ac:dyDescent="0.25">
      <c r="A137" s="77" t="s">
        <v>204</v>
      </c>
      <c r="B137" s="77">
        <v>24</v>
      </c>
      <c r="C137" s="77"/>
      <c r="D137" s="50">
        <v>5</v>
      </c>
      <c r="E137" s="77">
        <v>30.905999999999999</v>
      </c>
      <c r="F137" s="77">
        <v>43.698</v>
      </c>
      <c r="G137" s="77">
        <v>1.677</v>
      </c>
      <c r="H137" s="62">
        <f t="shared" si="8"/>
        <v>45.375</v>
      </c>
      <c r="I137" s="77">
        <v>76.281000000000006</v>
      </c>
      <c r="J137" s="50">
        <v>5</v>
      </c>
      <c r="K137" s="48">
        <v>43.12</v>
      </c>
      <c r="L137" s="48">
        <v>33.880000000000003</v>
      </c>
      <c r="M137" s="48">
        <v>0</v>
      </c>
      <c r="N137" s="48">
        <v>77</v>
      </c>
      <c r="O137" s="62">
        <f t="shared" si="9"/>
        <v>12.213999999999999</v>
      </c>
      <c r="P137" s="62">
        <f t="shared" si="10"/>
        <v>-11.494999999999997</v>
      </c>
      <c r="Q137" s="62">
        <f t="shared" si="11"/>
        <v>0.71899999999999409</v>
      </c>
    </row>
    <row r="138" spans="1:17" x14ac:dyDescent="0.25">
      <c r="A138" s="77" t="s">
        <v>204</v>
      </c>
      <c r="B138" s="77">
        <v>25</v>
      </c>
      <c r="C138" s="77" t="s">
        <v>446</v>
      </c>
      <c r="D138" s="50">
        <v>5</v>
      </c>
      <c r="E138" s="77">
        <v>36.768000000000001</v>
      </c>
      <c r="F138" s="77">
        <v>42.938000000000002</v>
      </c>
      <c r="G138" s="77">
        <v>1.913</v>
      </c>
      <c r="H138" s="62">
        <f t="shared" si="8"/>
        <v>44.850999999999999</v>
      </c>
      <c r="I138" s="77">
        <v>81.619</v>
      </c>
      <c r="J138" s="50">
        <v>5</v>
      </c>
      <c r="K138" s="48">
        <v>47.855127272727266</v>
      </c>
      <c r="L138" s="48">
        <v>27.024872727272729</v>
      </c>
      <c r="M138" s="48">
        <v>0</v>
      </c>
      <c r="N138" s="48">
        <v>74.88</v>
      </c>
      <c r="O138" s="62">
        <f t="shared" si="9"/>
        <v>11.087127272727265</v>
      </c>
      <c r="P138" s="62">
        <f t="shared" si="10"/>
        <v>-17.82612727272727</v>
      </c>
      <c r="Q138" s="62">
        <f t="shared" si="11"/>
        <v>-6.7390000000000043</v>
      </c>
    </row>
    <row r="139" spans="1:17" x14ac:dyDescent="0.25">
      <c r="A139" s="77" t="s">
        <v>204</v>
      </c>
      <c r="B139" s="77">
        <v>25</v>
      </c>
      <c r="C139" s="77" t="s">
        <v>447</v>
      </c>
      <c r="D139" s="50">
        <v>5</v>
      </c>
      <c r="E139" s="77">
        <v>19.992999999999999</v>
      </c>
      <c r="F139" s="77">
        <v>8.7309999999999999</v>
      </c>
      <c r="G139" s="77">
        <v>0.63200000000000001</v>
      </c>
      <c r="H139" s="62">
        <f t="shared" si="8"/>
        <v>9.3629999999999995</v>
      </c>
      <c r="I139" s="77">
        <v>29.355999999999998</v>
      </c>
      <c r="J139" s="50">
        <v>5</v>
      </c>
      <c r="K139" s="48"/>
      <c r="L139" s="48"/>
      <c r="M139" s="48"/>
      <c r="N139" s="48"/>
      <c r="O139" s="62"/>
      <c r="P139" s="62"/>
      <c r="Q139" s="62"/>
    </row>
    <row r="140" spans="1:17" x14ac:dyDescent="0.25">
      <c r="A140" s="80" t="s">
        <v>204</v>
      </c>
      <c r="B140" s="80">
        <v>25</v>
      </c>
      <c r="C140" s="80"/>
      <c r="D140" s="80">
        <v>8</v>
      </c>
      <c r="E140" s="77"/>
      <c r="F140" s="77"/>
      <c r="H140" s="62">
        <f t="shared" si="8"/>
        <v>0</v>
      </c>
      <c r="I140" s="77"/>
      <c r="J140" s="80">
        <v>8</v>
      </c>
      <c r="K140" s="48">
        <v>22.444872727272724</v>
      </c>
      <c r="L140" s="48">
        <v>12.675127272727273</v>
      </c>
      <c r="M140" s="48">
        <v>0</v>
      </c>
      <c r="N140" s="48">
        <v>35.119999999999997</v>
      </c>
      <c r="O140" s="62"/>
      <c r="P140" s="62"/>
      <c r="Q140" s="62"/>
    </row>
    <row r="141" spans="1:17" x14ac:dyDescent="0.25">
      <c r="A141" s="77" t="s">
        <v>204</v>
      </c>
      <c r="B141" s="77">
        <v>26</v>
      </c>
      <c r="C141" s="77"/>
      <c r="D141" s="50">
        <v>5</v>
      </c>
      <c r="E141" s="77">
        <v>22.504000000000001</v>
      </c>
      <c r="F141" s="77">
        <v>35.090000000000003</v>
      </c>
      <c r="G141" s="77">
        <v>3.5640000000000001</v>
      </c>
      <c r="H141" s="62">
        <f t="shared" si="8"/>
        <v>38.654000000000003</v>
      </c>
      <c r="I141" s="77">
        <v>61.158000000000008</v>
      </c>
      <c r="J141" s="50">
        <v>5</v>
      </c>
      <c r="K141" s="48">
        <v>45.319065311653119</v>
      </c>
      <c r="L141" s="48">
        <v>43.680934688346881</v>
      </c>
      <c r="M141" s="48">
        <v>0</v>
      </c>
      <c r="N141" s="48">
        <v>89</v>
      </c>
      <c r="O141" s="62">
        <f t="shared" si="9"/>
        <v>22.815065311653118</v>
      </c>
      <c r="P141" s="62">
        <f t="shared" si="10"/>
        <v>5.0269346883468771</v>
      </c>
      <c r="Q141" s="62">
        <f t="shared" si="11"/>
        <v>27.841999999999992</v>
      </c>
    </row>
    <row r="142" spans="1:17" x14ac:dyDescent="0.25">
      <c r="A142" s="77" t="s">
        <v>204</v>
      </c>
      <c r="B142" s="77">
        <v>26</v>
      </c>
      <c r="C142" s="77"/>
      <c r="D142" s="50">
        <v>6</v>
      </c>
      <c r="E142" s="77">
        <v>135.756</v>
      </c>
      <c r="F142" s="77">
        <v>167.81200000000001</v>
      </c>
      <c r="G142" s="77">
        <v>5.3369999999999997</v>
      </c>
      <c r="H142" s="62">
        <f t="shared" si="8"/>
        <v>173.149</v>
      </c>
      <c r="I142" s="77">
        <v>308.90499999999997</v>
      </c>
      <c r="J142" s="50">
        <v>6</v>
      </c>
      <c r="K142" s="48">
        <v>7.8620940271002713</v>
      </c>
      <c r="L142" s="48">
        <v>7.5779059728997282</v>
      </c>
      <c r="M142" s="48">
        <v>0</v>
      </c>
      <c r="N142" s="48">
        <v>15.44</v>
      </c>
      <c r="O142" s="62">
        <f t="shared" si="9"/>
        <v>-127.89390597289973</v>
      </c>
      <c r="P142" s="62">
        <f t="shared" si="10"/>
        <v>-165.57109402710029</v>
      </c>
      <c r="Q142" s="62">
        <f t="shared" si="11"/>
        <v>-293.46499999999997</v>
      </c>
    </row>
    <row r="143" spans="1:17" x14ac:dyDescent="0.25">
      <c r="A143" s="80" t="s">
        <v>204</v>
      </c>
      <c r="B143" s="80">
        <v>26</v>
      </c>
      <c r="C143" s="80"/>
      <c r="D143" s="80">
        <v>8</v>
      </c>
      <c r="E143" s="77"/>
      <c r="F143" s="77"/>
      <c r="H143" s="62">
        <f t="shared" si="8"/>
        <v>0</v>
      </c>
      <c r="I143" s="77"/>
      <c r="J143" s="80">
        <v>8</v>
      </c>
      <c r="K143" s="48">
        <v>34.574882411924122</v>
      </c>
      <c r="L143" s="48">
        <v>33.325117588075884</v>
      </c>
      <c r="M143" s="48">
        <v>0</v>
      </c>
      <c r="N143" s="48">
        <v>67.900000000000006</v>
      </c>
      <c r="O143" s="62"/>
      <c r="P143" s="62"/>
      <c r="Q143" s="62"/>
    </row>
    <row r="144" spans="1:17" x14ac:dyDescent="0.25">
      <c r="A144" s="80" t="s">
        <v>204</v>
      </c>
      <c r="B144" s="80">
        <v>26</v>
      </c>
      <c r="C144" s="80"/>
      <c r="D144" s="80">
        <v>9</v>
      </c>
      <c r="E144" s="77"/>
      <c r="F144" s="77"/>
      <c r="H144" s="62">
        <f t="shared" si="8"/>
        <v>0</v>
      </c>
      <c r="I144" s="77"/>
      <c r="J144" s="80">
        <v>9</v>
      </c>
      <c r="K144" s="48">
        <v>100.1398582493225</v>
      </c>
      <c r="L144" s="48">
        <v>96.520141750677496</v>
      </c>
      <c r="M144" s="48">
        <v>0</v>
      </c>
      <c r="N144" s="48">
        <v>196.66</v>
      </c>
      <c r="O144" s="62"/>
      <c r="P144" s="62"/>
      <c r="Q144" s="62"/>
    </row>
    <row r="145" spans="1:17" x14ac:dyDescent="0.25">
      <c r="A145" s="77" t="s">
        <v>204</v>
      </c>
      <c r="B145" s="77">
        <v>27</v>
      </c>
      <c r="C145" s="77"/>
      <c r="D145" s="50">
        <v>5</v>
      </c>
      <c r="E145" s="77">
        <v>62.436999999999998</v>
      </c>
      <c r="F145" s="77">
        <v>46.137999999999998</v>
      </c>
      <c r="G145" s="77">
        <v>2.8439999999999999</v>
      </c>
      <c r="H145" s="62">
        <f t="shared" si="8"/>
        <v>48.981999999999999</v>
      </c>
      <c r="I145" s="77">
        <v>111.41899999999998</v>
      </c>
      <c r="J145" s="50">
        <v>5</v>
      </c>
      <c r="K145" s="48">
        <v>0.82559290432098742</v>
      </c>
      <c r="L145" s="48">
        <v>0.66440709567901224</v>
      </c>
      <c r="M145" s="48">
        <v>0</v>
      </c>
      <c r="N145" s="48">
        <v>1.49</v>
      </c>
      <c r="O145" s="62">
        <f t="shared" si="9"/>
        <v>-61.611407095679013</v>
      </c>
      <c r="P145" s="62">
        <f t="shared" si="10"/>
        <v>-48.317592904320989</v>
      </c>
      <c r="Q145" s="62">
        <f t="shared" si="11"/>
        <v>-109.92899999999999</v>
      </c>
    </row>
    <row r="146" spans="1:17" x14ac:dyDescent="0.25">
      <c r="A146" s="80" t="s">
        <v>204</v>
      </c>
      <c r="B146" s="80">
        <v>27</v>
      </c>
      <c r="C146" s="80"/>
      <c r="D146" s="80">
        <v>6</v>
      </c>
      <c r="E146" s="77"/>
      <c r="F146" s="77"/>
      <c r="H146" s="62">
        <f t="shared" si="8"/>
        <v>0</v>
      </c>
      <c r="I146" s="77"/>
      <c r="J146" s="80">
        <v>6</v>
      </c>
      <c r="K146" s="48">
        <v>178.69930709567896</v>
      </c>
      <c r="L146" s="48">
        <v>143.81069290432094</v>
      </c>
      <c r="M146" s="48">
        <v>0</v>
      </c>
      <c r="N146" s="48">
        <v>322.51</v>
      </c>
      <c r="O146" s="62"/>
      <c r="P146" s="62"/>
      <c r="Q146" s="62"/>
    </row>
    <row r="147" spans="1:17" x14ac:dyDescent="0.25">
      <c r="A147" s="77" t="s">
        <v>204</v>
      </c>
      <c r="B147" s="77">
        <v>27</v>
      </c>
      <c r="C147" s="77"/>
      <c r="D147" s="50">
        <v>8</v>
      </c>
      <c r="E147" s="77">
        <v>94.257000000000005</v>
      </c>
      <c r="F147" s="77">
        <v>113.652</v>
      </c>
      <c r="G147" s="77">
        <v>5.8109999999999999</v>
      </c>
      <c r="H147" s="62">
        <f t="shared" si="8"/>
        <v>119.46299999999999</v>
      </c>
      <c r="I147" s="77">
        <v>213.72</v>
      </c>
      <c r="J147" s="50">
        <v>8</v>
      </c>
      <c r="K147" s="48"/>
      <c r="L147" s="48"/>
      <c r="M147" s="48"/>
      <c r="N147" s="48"/>
      <c r="O147" s="62"/>
      <c r="P147" s="62"/>
      <c r="Q147" s="62"/>
    </row>
    <row r="148" spans="1:17" x14ac:dyDescent="0.25">
      <c r="A148" s="77" t="s">
        <v>204</v>
      </c>
      <c r="B148" s="77">
        <v>28</v>
      </c>
      <c r="C148" s="77"/>
      <c r="D148" s="50">
        <v>6</v>
      </c>
      <c r="E148" s="77">
        <v>39.661999999999999</v>
      </c>
      <c r="F148" s="77">
        <v>21.238</v>
      </c>
      <c r="G148" s="77">
        <v>1.371</v>
      </c>
      <c r="H148" s="62">
        <f t="shared" si="8"/>
        <v>22.608999999999998</v>
      </c>
      <c r="I148" s="77">
        <v>62.271000000000001</v>
      </c>
      <c r="J148" s="50">
        <v>6</v>
      </c>
      <c r="K148" s="48"/>
      <c r="L148" s="48"/>
      <c r="M148" s="48"/>
      <c r="N148" s="48"/>
      <c r="O148" s="62"/>
      <c r="P148" s="62"/>
      <c r="Q148" s="62"/>
    </row>
    <row r="149" spans="1:17" x14ac:dyDescent="0.25">
      <c r="A149" s="77" t="s">
        <v>204</v>
      </c>
      <c r="B149" s="77">
        <v>28</v>
      </c>
      <c r="C149" s="77"/>
      <c r="D149" s="50">
        <v>9</v>
      </c>
      <c r="E149" s="77">
        <v>139.11199999999999</v>
      </c>
      <c r="F149" s="77">
        <v>104.149</v>
      </c>
      <c r="G149" s="77">
        <v>6.71</v>
      </c>
      <c r="H149" s="62">
        <f t="shared" si="8"/>
        <v>110.85899999999999</v>
      </c>
      <c r="I149" s="77">
        <v>249.971</v>
      </c>
      <c r="J149" s="50">
        <v>9</v>
      </c>
      <c r="K149" s="48">
        <v>200.25400000000002</v>
      </c>
      <c r="L149" s="48">
        <v>111.746</v>
      </c>
      <c r="M149" s="48">
        <v>0</v>
      </c>
      <c r="N149" s="48">
        <v>312</v>
      </c>
      <c r="O149" s="62">
        <f t="shared" si="9"/>
        <v>61.142000000000024</v>
      </c>
      <c r="P149" s="62">
        <f t="shared" si="10"/>
        <v>0.88700000000000045</v>
      </c>
      <c r="Q149" s="62">
        <f t="shared" si="11"/>
        <v>62.028999999999996</v>
      </c>
    </row>
    <row r="150" spans="1:17" x14ac:dyDescent="0.25">
      <c r="A150" s="77" t="s">
        <v>204</v>
      </c>
      <c r="B150" s="77">
        <v>29</v>
      </c>
      <c r="C150" s="77"/>
      <c r="D150" s="50">
        <v>5</v>
      </c>
      <c r="E150" s="77">
        <v>0.878</v>
      </c>
      <c r="F150" s="77">
        <v>1.5209999999999999</v>
      </c>
      <c r="G150" s="77">
        <v>4.7E-2</v>
      </c>
      <c r="H150" s="62">
        <f t="shared" si="8"/>
        <v>1.5679999999999998</v>
      </c>
      <c r="I150" s="77">
        <v>2.4460000000000002</v>
      </c>
      <c r="J150" s="50">
        <v>5</v>
      </c>
      <c r="K150" s="48"/>
      <c r="L150" s="48"/>
      <c r="M150" s="48"/>
      <c r="N150" s="48"/>
      <c r="O150" s="62"/>
      <c r="P150" s="62"/>
      <c r="Q150" s="62"/>
    </row>
    <row r="151" spans="1:17" x14ac:dyDescent="0.25">
      <c r="A151" s="77" t="s">
        <v>204</v>
      </c>
      <c r="B151" s="77">
        <v>29</v>
      </c>
      <c r="C151" s="77"/>
      <c r="D151" s="50">
        <v>6</v>
      </c>
      <c r="E151" s="77">
        <v>31.649000000000001</v>
      </c>
      <c r="F151" s="77">
        <v>51.673000000000002</v>
      </c>
      <c r="G151" s="77">
        <v>1.41</v>
      </c>
      <c r="H151" s="62">
        <f t="shared" si="8"/>
        <v>53.082999999999998</v>
      </c>
      <c r="I151" s="77">
        <v>84.731999999999999</v>
      </c>
      <c r="J151" s="50">
        <v>6</v>
      </c>
      <c r="K151" s="48"/>
      <c r="L151" s="48"/>
      <c r="M151" s="48"/>
      <c r="N151" s="48"/>
      <c r="O151" s="62"/>
      <c r="P151" s="62"/>
      <c r="Q151" s="62"/>
    </row>
    <row r="152" spans="1:17" x14ac:dyDescent="0.25">
      <c r="A152" s="77" t="s">
        <v>204</v>
      </c>
      <c r="B152" s="77">
        <v>29</v>
      </c>
      <c r="C152" s="77"/>
      <c r="D152" s="50">
        <v>8</v>
      </c>
      <c r="E152" s="77">
        <v>9.6069999999999993</v>
      </c>
      <c r="F152" s="77">
        <v>18.056999999999999</v>
      </c>
      <c r="G152" s="77">
        <v>0.35699999999999998</v>
      </c>
      <c r="H152" s="62">
        <f t="shared" si="8"/>
        <v>18.413999999999998</v>
      </c>
      <c r="I152" s="77">
        <v>28.020999999999997</v>
      </c>
      <c r="J152" s="50">
        <v>8</v>
      </c>
      <c r="K152" s="48">
        <v>42.853140000000003</v>
      </c>
      <c r="L152" s="48">
        <v>33.046860000000002</v>
      </c>
      <c r="M152" s="48">
        <v>0</v>
      </c>
      <c r="N152" s="48">
        <v>75.900000000000006</v>
      </c>
      <c r="O152" s="62">
        <f t="shared" si="9"/>
        <v>33.246140000000004</v>
      </c>
      <c r="P152" s="62">
        <f t="shared" si="10"/>
        <v>14.632860000000004</v>
      </c>
      <c r="Q152" s="62">
        <f t="shared" si="11"/>
        <v>47.879000000000005</v>
      </c>
    </row>
    <row r="153" spans="1:17" x14ac:dyDescent="0.25">
      <c r="A153" s="77" t="s">
        <v>204</v>
      </c>
      <c r="B153" s="77">
        <v>29</v>
      </c>
      <c r="C153" s="77"/>
      <c r="D153" s="50">
        <v>9</v>
      </c>
      <c r="E153" s="77">
        <v>10.904</v>
      </c>
      <c r="F153" s="77">
        <v>16.861999999999998</v>
      </c>
      <c r="G153" s="77">
        <v>0.47799999999999998</v>
      </c>
      <c r="H153" s="62">
        <f t="shared" si="8"/>
        <v>17.34</v>
      </c>
      <c r="I153" s="77">
        <v>28.244</v>
      </c>
      <c r="J153" s="50">
        <v>9</v>
      </c>
      <c r="K153" s="48">
        <v>38.449259999999995</v>
      </c>
      <c r="L153" s="48">
        <v>29.650739999999999</v>
      </c>
      <c r="M153" s="48">
        <v>0</v>
      </c>
      <c r="N153" s="48">
        <v>68.099999999999994</v>
      </c>
      <c r="O153" s="62">
        <f t="shared" si="9"/>
        <v>27.545259999999995</v>
      </c>
      <c r="P153" s="62">
        <f t="shared" si="10"/>
        <v>12.310739999999999</v>
      </c>
      <c r="Q153" s="62">
        <f t="shared" si="11"/>
        <v>39.855999999999995</v>
      </c>
    </row>
    <row r="154" spans="1:17" x14ac:dyDescent="0.25">
      <c r="A154" s="77" t="s">
        <v>204</v>
      </c>
      <c r="B154" s="77">
        <v>30</v>
      </c>
      <c r="C154" s="77"/>
      <c r="D154" s="50">
        <v>9</v>
      </c>
      <c r="E154" s="77">
        <v>174.65</v>
      </c>
      <c r="F154" s="77">
        <v>151.53700000000001</v>
      </c>
      <c r="G154" s="77">
        <v>9.6270000000000007</v>
      </c>
      <c r="H154" s="62">
        <f t="shared" si="8"/>
        <v>161.16400000000002</v>
      </c>
      <c r="I154" s="77">
        <v>335.81400000000002</v>
      </c>
      <c r="J154" s="50">
        <v>9</v>
      </c>
      <c r="K154" s="48">
        <v>193.88460000000006</v>
      </c>
      <c r="L154" s="48">
        <v>141.11540000000002</v>
      </c>
      <c r="M154" s="48">
        <v>0</v>
      </c>
      <c r="N154" s="48">
        <v>335</v>
      </c>
      <c r="O154" s="62">
        <f t="shared" si="9"/>
        <v>19.234600000000057</v>
      </c>
      <c r="P154" s="62">
        <f t="shared" si="10"/>
        <v>-20.048599999999993</v>
      </c>
      <c r="Q154" s="62">
        <f t="shared" si="11"/>
        <v>-0.81400000000002137</v>
      </c>
    </row>
    <row r="155" spans="1:17" x14ac:dyDescent="0.25">
      <c r="A155" s="77" t="s">
        <v>204</v>
      </c>
      <c r="B155" s="77">
        <v>31</v>
      </c>
      <c r="C155" s="77"/>
      <c r="D155" s="50">
        <v>8</v>
      </c>
      <c r="E155" s="77">
        <v>161.97800000000001</v>
      </c>
      <c r="F155" s="77">
        <v>162.471</v>
      </c>
      <c r="G155" s="77">
        <v>9.5860000000000003</v>
      </c>
      <c r="H155" s="62">
        <f t="shared" si="8"/>
        <v>172.05700000000002</v>
      </c>
      <c r="I155" s="77">
        <v>334.03500000000003</v>
      </c>
      <c r="J155" s="50">
        <v>8</v>
      </c>
      <c r="K155" s="48">
        <v>190.18440000000001</v>
      </c>
      <c r="L155" s="48">
        <v>143.81559999999999</v>
      </c>
      <c r="M155" s="48">
        <v>0</v>
      </c>
      <c r="N155" s="48">
        <v>334</v>
      </c>
      <c r="O155" s="62">
        <f t="shared" si="9"/>
        <v>28.206400000000002</v>
      </c>
      <c r="P155" s="62">
        <f t="shared" si="10"/>
        <v>-28.241400000000027</v>
      </c>
      <c r="Q155" s="62">
        <f t="shared" si="11"/>
        <v>-3.5000000000025011E-2</v>
      </c>
    </row>
    <row r="156" spans="1:17" x14ac:dyDescent="0.25">
      <c r="A156" s="77" t="s">
        <v>204</v>
      </c>
      <c r="B156" s="77">
        <v>32</v>
      </c>
      <c r="C156" s="77"/>
      <c r="D156" s="50">
        <v>8</v>
      </c>
      <c r="E156" s="77">
        <v>74.861999999999995</v>
      </c>
      <c r="F156" s="77">
        <v>82.144999999999996</v>
      </c>
      <c r="G156" s="77">
        <v>4.0060000000000002</v>
      </c>
      <c r="H156" s="62">
        <f t="shared" si="8"/>
        <v>86.150999999999996</v>
      </c>
      <c r="I156" s="77">
        <v>161.01300000000001</v>
      </c>
      <c r="J156" s="50">
        <v>8</v>
      </c>
      <c r="K156" s="48">
        <v>94.005199999999988</v>
      </c>
      <c r="L156" s="48">
        <v>65.994799999999984</v>
      </c>
      <c r="M156" s="48">
        <v>0</v>
      </c>
      <c r="N156" s="48">
        <v>160</v>
      </c>
      <c r="O156" s="62">
        <f t="shared" si="9"/>
        <v>19.143199999999993</v>
      </c>
      <c r="P156" s="62">
        <f t="shared" si="10"/>
        <v>-20.156200000000013</v>
      </c>
      <c r="Q156" s="62">
        <f t="shared" si="11"/>
        <v>-1.0130000000000052</v>
      </c>
    </row>
    <row r="157" spans="1:17" x14ac:dyDescent="0.25">
      <c r="A157" s="77" t="s">
        <v>204</v>
      </c>
      <c r="B157" s="77">
        <v>33</v>
      </c>
      <c r="C157" s="77"/>
      <c r="D157" s="50">
        <v>8</v>
      </c>
      <c r="E157" s="77">
        <v>197.79499999999999</v>
      </c>
      <c r="F157" s="77">
        <v>242.87799999999999</v>
      </c>
      <c r="G157" s="77">
        <v>12.343999999999999</v>
      </c>
      <c r="H157" s="62">
        <f t="shared" si="8"/>
        <v>255.22199999999998</v>
      </c>
      <c r="I157" s="77">
        <v>453.017</v>
      </c>
      <c r="J157" s="50">
        <v>8</v>
      </c>
      <c r="K157" s="48">
        <v>242.1832</v>
      </c>
      <c r="L157" s="48">
        <v>209.8168</v>
      </c>
      <c r="M157" s="48">
        <v>0</v>
      </c>
      <c r="N157" s="48">
        <v>452</v>
      </c>
      <c r="O157" s="62">
        <f t="shared" si="9"/>
        <v>44.388200000000012</v>
      </c>
      <c r="P157" s="62">
        <f t="shared" si="10"/>
        <v>-45.405199999999979</v>
      </c>
      <c r="Q157" s="62">
        <f t="shared" si="11"/>
        <v>-1.0169999999999959</v>
      </c>
    </row>
    <row r="158" spans="1:17" x14ac:dyDescent="0.25">
      <c r="A158" s="77" t="s">
        <v>204</v>
      </c>
      <c r="B158" s="77">
        <v>34</v>
      </c>
      <c r="C158" s="77"/>
      <c r="D158" s="50">
        <v>8</v>
      </c>
      <c r="E158" s="77">
        <v>222.483</v>
      </c>
      <c r="F158" s="77">
        <v>258.94</v>
      </c>
      <c r="G158" s="77">
        <v>10.513</v>
      </c>
      <c r="H158" s="62">
        <f t="shared" si="8"/>
        <v>269.45299999999997</v>
      </c>
      <c r="I158" s="77">
        <v>491.93599999999998</v>
      </c>
      <c r="J158" s="50">
        <v>8</v>
      </c>
      <c r="K158" s="48">
        <v>289.34500000000003</v>
      </c>
      <c r="L158" s="48">
        <v>202.65499999999997</v>
      </c>
      <c r="M158" s="48">
        <v>0</v>
      </c>
      <c r="N158" s="48">
        <v>492</v>
      </c>
      <c r="O158" s="62">
        <f t="shared" si="9"/>
        <v>66.862000000000023</v>
      </c>
      <c r="P158" s="62">
        <f t="shared" si="10"/>
        <v>-66.798000000000002</v>
      </c>
      <c r="Q158" s="62">
        <f t="shared" si="11"/>
        <v>6.4000000000021373E-2</v>
      </c>
    </row>
    <row r="159" spans="1:17" x14ac:dyDescent="0.25">
      <c r="A159" s="77" t="s">
        <v>204</v>
      </c>
      <c r="B159" s="77">
        <v>35</v>
      </c>
      <c r="C159" s="77"/>
      <c r="D159" s="50">
        <v>8</v>
      </c>
      <c r="E159" s="77">
        <v>119.363</v>
      </c>
      <c r="F159" s="77">
        <v>153.554</v>
      </c>
      <c r="G159" s="77">
        <v>7.5209999999999999</v>
      </c>
      <c r="H159" s="62">
        <f t="shared" si="8"/>
        <v>161.07499999999999</v>
      </c>
      <c r="I159" s="77">
        <v>280.43800000000005</v>
      </c>
      <c r="J159" s="50">
        <v>8</v>
      </c>
      <c r="K159" s="48">
        <v>157.36000000000001</v>
      </c>
      <c r="L159" s="48">
        <v>123.64</v>
      </c>
      <c r="M159" s="48">
        <v>0</v>
      </c>
      <c r="N159" s="48">
        <v>281</v>
      </c>
      <c r="O159" s="62">
        <f t="shared" si="9"/>
        <v>37.997000000000014</v>
      </c>
      <c r="P159" s="62">
        <f t="shared" si="10"/>
        <v>-37.434999999999988</v>
      </c>
      <c r="Q159" s="62">
        <f t="shared" si="11"/>
        <v>0.56199999999995498</v>
      </c>
    </row>
    <row r="160" spans="1:17" x14ac:dyDescent="0.25">
      <c r="A160" s="77" t="s">
        <v>204</v>
      </c>
      <c r="B160" s="77">
        <v>36</v>
      </c>
      <c r="C160" s="77"/>
      <c r="D160" s="50">
        <v>8</v>
      </c>
      <c r="E160" s="77">
        <v>72.49799999999999</v>
      </c>
      <c r="F160" s="77">
        <v>94.163000000000011</v>
      </c>
      <c r="G160" s="77">
        <v>7.2519999999999998</v>
      </c>
      <c r="H160" s="62">
        <f t="shared" si="8"/>
        <v>101.41500000000001</v>
      </c>
      <c r="I160" s="77">
        <v>173.91300000000001</v>
      </c>
      <c r="J160" s="50">
        <v>8</v>
      </c>
      <c r="K160" s="48">
        <v>58.544414810810814</v>
      </c>
      <c r="L160" s="48">
        <v>60.235585189189187</v>
      </c>
      <c r="M160" s="48">
        <v>0</v>
      </c>
      <c r="N160" s="48">
        <v>118.78</v>
      </c>
      <c r="O160" s="62">
        <f t="shared" si="9"/>
        <v>-13.953585189189177</v>
      </c>
      <c r="P160" s="62">
        <f t="shared" si="10"/>
        <v>-41.179414810810819</v>
      </c>
      <c r="Q160" s="62">
        <f t="shared" si="11"/>
        <v>-55.13300000000001</v>
      </c>
    </row>
    <row r="161" spans="1:17" x14ac:dyDescent="0.25">
      <c r="A161" s="77" t="s">
        <v>204</v>
      </c>
      <c r="B161" s="77">
        <v>36</v>
      </c>
      <c r="C161" s="77"/>
      <c r="D161" s="77">
        <v>9</v>
      </c>
      <c r="E161" s="77">
        <v>34.124000000000002</v>
      </c>
      <c r="F161" s="77">
        <v>47.95</v>
      </c>
      <c r="G161" s="77">
        <v>2.4350000000000001</v>
      </c>
      <c r="H161" s="62">
        <f t="shared" si="8"/>
        <v>50.385000000000005</v>
      </c>
      <c r="I161" s="77">
        <v>84.509000000000015</v>
      </c>
      <c r="J161" s="77">
        <v>9</v>
      </c>
      <c r="K161" s="48">
        <v>69.111785189189192</v>
      </c>
      <c r="L161" s="48">
        <v>71.108214810810807</v>
      </c>
      <c r="M161" s="48">
        <v>0</v>
      </c>
      <c r="N161" s="48">
        <v>140.22</v>
      </c>
      <c r="O161" s="62">
        <f t="shared" si="9"/>
        <v>34.987785189189189</v>
      </c>
      <c r="P161" s="62">
        <f t="shared" si="10"/>
        <v>20.723214810810802</v>
      </c>
      <c r="Q161" s="62">
        <f t="shared" si="11"/>
        <v>55.710999999999984</v>
      </c>
    </row>
    <row r="162" spans="1:17" x14ac:dyDescent="0.25">
      <c r="A162" s="77" t="s">
        <v>204</v>
      </c>
      <c r="B162" s="77">
        <v>37</v>
      </c>
      <c r="C162" s="77"/>
      <c r="D162" s="50">
        <v>8</v>
      </c>
      <c r="E162" s="77">
        <v>46.011000000000003</v>
      </c>
      <c r="F162" s="77">
        <v>62.94</v>
      </c>
      <c r="G162" s="77">
        <v>2.9129999999999998</v>
      </c>
      <c r="H162" s="62">
        <f t="shared" si="8"/>
        <v>65.852999999999994</v>
      </c>
      <c r="I162" s="77">
        <v>111.86399999999999</v>
      </c>
      <c r="J162" s="50">
        <v>8</v>
      </c>
      <c r="K162" s="48">
        <v>62.719999999999992</v>
      </c>
      <c r="L162" s="48">
        <v>49.28</v>
      </c>
      <c r="M162" s="48">
        <v>0</v>
      </c>
      <c r="N162" s="48">
        <v>112</v>
      </c>
      <c r="O162" s="62">
        <f t="shared" si="9"/>
        <v>16.708999999999989</v>
      </c>
      <c r="P162" s="62">
        <f t="shared" si="10"/>
        <v>-16.572999999999993</v>
      </c>
      <c r="Q162" s="62">
        <f t="shared" si="11"/>
        <v>0.13600000000000989</v>
      </c>
    </row>
    <row r="163" spans="1:17" x14ac:dyDescent="0.25">
      <c r="A163" s="77" t="s">
        <v>204</v>
      </c>
      <c r="B163" s="77">
        <v>38</v>
      </c>
      <c r="C163" s="77"/>
      <c r="D163" s="50">
        <v>8</v>
      </c>
      <c r="E163" s="77">
        <v>298.00099999999998</v>
      </c>
      <c r="F163" s="77">
        <v>386.67</v>
      </c>
      <c r="G163" s="77">
        <v>14.757999999999999</v>
      </c>
      <c r="H163" s="62">
        <f t="shared" si="8"/>
        <v>401.428</v>
      </c>
      <c r="I163" s="77">
        <v>699.42900000000009</v>
      </c>
      <c r="J163" s="50">
        <v>8</v>
      </c>
      <c r="K163" s="48">
        <v>405.13760000000002</v>
      </c>
      <c r="L163" s="48">
        <v>294.86239999999998</v>
      </c>
      <c r="M163" s="48">
        <v>0</v>
      </c>
      <c r="N163" s="48">
        <v>700</v>
      </c>
      <c r="O163" s="62">
        <f t="shared" si="9"/>
        <v>107.13660000000004</v>
      </c>
      <c r="P163" s="62">
        <f t="shared" si="10"/>
        <v>-106.56560000000002</v>
      </c>
      <c r="Q163" s="62">
        <f t="shared" si="11"/>
        <v>0.57099999999991269</v>
      </c>
    </row>
    <row r="164" spans="1:17" x14ac:dyDescent="0.25">
      <c r="A164" s="77" t="s">
        <v>204</v>
      </c>
      <c r="B164" s="77">
        <v>39</v>
      </c>
      <c r="C164" s="77"/>
      <c r="D164" s="50">
        <v>8</v>
      </c>
      <c r="E164" s="77">
        <v>107.663</v>
      </c>
      <c r="F164" s="77">
        <v>150.1</v>
      </c>
      <c r="G164" s="77">
        <v>6.218</v>
      </c>
      <c r="H164" s="62">
        <f t="shared" si="8"/>
        <v>156.31799999999998</v>
      </c>
      <c r="I164" s="77">
        <v>263.98099999999999</v>
      </c>
      <c r="J164" s="50">
        <v>8</v>
      </c>
      <c r="K164" s="48">
        <v>148.4</v>
      </c>
      <c r="L164" s="48">
        <v>116.6</v>
      </c>
      <c r="M164" s="48">
        <v>0</v>
      </c>
      <c r="N164" s="48">
        <v>265</v>
      </c>
      <c r="O164" s="62">
        <f t="shared" si="9"/>
        <v>40.737000000000009</v>
      </c>
      <c r="P164" s="62">
        <f t="shared" si="10"/>
        <v>-39.717999999999989</v>
      </c>
      <c r="Q164" s="62">
        <f t="shared" si="11"/>
        <v>1.0190000000000055</v>
      </c>
    </row>
    <row r="165" spans="1:17" x14ac:dyDescent="0.25">
      <c r="A165" s="77" t="s">
        <v>204</v>
      </c>
      <c r="B165" s="77">
        <v>40</v>
      </c>
      <c r="C165" s="77"/>
      <c r="D165" s="50">
        <v>8</v>
      </c>
      <c r="E165" s="77">
        <v>57.587000000000003</v>
      </c>
      <c r="F165" s="77">
        <v>68.715000000000003</v>
      </c>
      <c r="G165" s="77">
        <v>5.133</v>
      </c>
      <c r="H165" s="62">
        <f t="shared" si="8"/>
        <v>73.847999999999999</v>
      </c>
      <c r="I165" s="77">
        <v>131.435</v>
      </c>
      <c r="J165" s="50">
        <v>8</v>
      </c>
      <c r="K165" s="48">
        <v>73.36</v>
      </c>
      <c r="L165" s="48">
        <v>57.64</v>
      </c>
      <c r="M165" s="48">
        <v>0</v>
      </c>
      <c r="N165" s="48">
        <v>131</v>
      </c>
      <c r="O165" s="62">
        <f t="shared" si="9"/>
        <v>15.772999999999996</v>
      </c>
      <c r="P165" s="62">
        <f t="shared" si="10"/>
        <v>-16.207999999999998</v>
      </c>
      <c r="Q165" s="62">
        <f t="shared" si="11"/>
        <v>-0.43500000000000227</v>
      </c>
    </row>
    <row r="166" spans="1:17" x14ac:dyDescent="0.25">
      <c r="A166" s="77" t="s">
        <v>204</v>
      </c>
      <c r="B166" s="77">
        <v>41</v>
      </c>
      <c r="C166" s="77"/>
      <c r="D166" s="50">
        <v>8</v>
      </c>
      <c r="E166" s="77">
        <v>8.4350000000000005</v>
      </c>
      <c r="F166" s="77">
        <v>14.131</v>
      </c>
      <c r="G166" s="77">
        <v>0.34</v>
      </c>
      <c r="H166" s="62">
        <f t="shared" si="8"/>
        <v>14.471</v>
      </c>
      <c r="I166" s="77">
        <v>22.906000000000002</v>
      </c>
      <c r="J166" s="50">
        <v>8</v>
      </c>
      <c r="K166" s="48">
        <v>0.44461120383693048</v>
      </c>
      <c r="L166" s="48">
        <v>0.56538879616306947</v>
      </c>
      <c r="M166" s="48">
        <v>0</v>
      </c>
      <c r="N166" s="48">
        <v>1.01</v>
      </c>
      <c r="O166" s="62">
        <f t="shared" si="9"/>
        <v>-7.99038879616307</v>
      </c>
      <c r="P166" s="62">
        <f t="shared" si="10"/>
        <v>-13.90561120383693</v>
      </c>
      <c r="Q166" s="62">
        <f t="shared" si="11"/>
        <v>-21.896000000000001</v>
      </c>
    </row>
    <row r="167" spans="1:17" x14ac:dyDescent="0.25">
      <c r="A167" s="77" t="s">
        <v>204</v>
      </c>
      <c r="B167" s="77">
        <v>41</v>
      </c>
      <c r="C167" s="77"/>
      <c r="D167" s="50">
        <v>9</v>
      </c>
      <c r="E167" s="77">
        <v>150.07400000000001</v>
      </c>
      <c r="F167" s="77">
        <v>237.35</v>
      </c>
      <c r="G167" s="77">
        <v>6.4359999999999999</v>
      </c>
      <c r="H167" s="62">
        <f t="shared" si="8"/>
        <v>243.786</v>
      </c>
      <c r="I167" s="77">
        <v>393.85999999999996</v>
      </c>
      <c r="J167" s="50">
        <v>9</v>
      </c>
      <c r="K167" s="48">
        <v>183.12258879616309</v>
      </c>
      <c r="L167" s="48">
        <v>232.86741120383689</v>
      </c>
      <c r="M167" s="48">
        <v>0</v>
      </c>
      <c r="N167" s="48">
        <v>415.99</v>
      </c>
      <c r="O167" s="62">
        <f t="shared" si="9"/>
        <v>33.048588796163074</v>
      </c>
      <c r="P167" s="62">
        <f t="shared" si="10"/>
        <v>-10.918588796163107</v>
      </c>
      <c r="Q167" s="62">
        <f t="shared" si="11"/>
        <v>22.130000000000052</v>
      </c>
    </row>
    <row r="168" spans="1:17" x14ac:dyDescent="0.25">
      <c r="A168" s="77" t="s">
        <v>204</v>
      </c>
      <c r="B168" s="77">
        <v>42</v>
      </c>
      <c r="C168" s="77"/>
      <c r="D168" s="50">
        <v>8</v>
      </c>
      <c r="E168" s="77">
        <v>37.889000000000003</v>
      </c>
      <c r="F168" s="77">
        <v>62.427999999999997</v>
      </c>
      <c r="G168" s="77">
        <v>3.3180000000000001</v>
      </c>
      <c r="H168" s="62">
        <f t="shared" si="8"/>
        <v>65.745999999999995</v>
      </c>
      <c r="I168" s="77">
        <v>103.63500000000001</v>
      </c>
      <c r="J168" s="50">
        <v>8</v>
      </c>
      <c r="K168" s="48">
        <v>40.922000000000004</v>
      </c>
      <c r="L168" s="48">
        <v>63.07800000000001</v>
      </c>
      <c r="M168" s="48">
        <v>0</v>
      </c>
      <c r="N168" s="48">
        <v>104</v>
      </c>
      <c r="O168" s="62">
        <f t="shared" si="9"/>
        <v>3.0330000000000013</v>
      </c>
      <c r="P168" s="62">
        <f t="shared" si="10"/>
        <v>-2.6679999999999851</v>
      </c>
      <c r="Q168" s="62">
        <f t="shared" si="11"/>
        <v>0.36499999999999488</v>
      </c>
    </row>
    <row r="169" spans="1:17" x14ac:dyDescent="0.25">
      <c r="A169" s="77" t="s">
        <v>204</v>
      </c>
      <c r="B169" s="77">
        <v>43</v>
      </c>
      <c r="C169" s="77"/>
      <c r="D169" s="50">
        <v>8</v>
      </c>
      <c r="E169" s="77">
        <v>89.878</v>
      </c>
      <c r="F169" s="77">
        <v>124.102</v>
      </c>
      <c r="G169" s="77">
        <v>7.968</v>
      </c>
      <c r="H169" s="62">
        <f t="shared" si="8"/>
        <v>132.07</v>
      </c>
      <c r="I169" s="77">
        <v>221.94800000000001</v>
      </c>
      <c r="J169" s="50">
        <v>8</v>
      </c>
      <c r="K169" s="48">
        <v>85.454387027027039</v>
      </c>
      <c r="L169" s="48">
        <v>97.605612972972978</v>
      </c>
      <c r="M169" s="48">
        <v>0</v>
      </c>
      <c r="N169" s="48">
        <v>183.06</v>
      </c>
      <c r="O169" s="62">
        <f t="shared" si="9"/>
        <v>-4.4236129729729612</v>
      </c>
      <c r="P169" s="62">
        <f t="shared" si="10"/>
        <v>-34.464387027027016</v>
      </c>
      <c r="Q169" s="62">
        <f t="shared" si="11"/>
        <v>-38.888000000000005</v>
      </c>
    </row>
    <row r="170" spans="1:17" x14ac:dyDescent="0.25">
      <c r="A170" s="77" t="s">
        <v>204</v>
      </c>
      <c r="B170" s="77">
        <v>43</v>
      </c>
      <c r="C170" s="77"/>
      <c r="D170" s="50">
        <v>9</v>
      </c>
      <c r="E170" s="77">
        <v>8.2000000000000003E-2</v>
      </c>
      <c r="F170" s="77">
        <v>0.13700000000000001</v>
      </c>
      <c r="G170" s="77">
        <v>3.0000000000000001E-3</v>
      </c>
      <c r="H170" s="62">
        <f t="shared" si="8"/>
        <v>0.14000000000000001</v>
      </c>
      <c r="I170" s="77">
        <v>0.22200000000000003</v>
      </c>
      <c r="J170" s="50">
        <v>9</v>
      </c>
      <c r="K170" s="48">
        <v>18.177612972972973</v>
      </c>
      <c r="L170" s="48">
        <v>20.762387027027028</v>
      </c>
      <c r="M170" s="48">
        <v>0</v>
      </c>
      <c r="N170" s="48">
        <v>38.94</v>
      </c>
      <c r="O170" s="62">
        <f t="shared" si="9"/>
        <v>18.095612972972972</v>
      </c>
      <c r="P170" s="62">
        <f t="shared" si="10"/>
        <v>20.622387027027028</v>
      </c>
      <c r="Q170" s="62">
        <f t="shared" si="11"/>
        <v>38.717999999999996</v>
      </c>
    </row>
    <row r="171" spans="1:17" x14ac:dyDescent="0.25">
      <c r="A171" s="77" t="s">
        <v>204</v>
      </c>
      <c r="B171" s="77">
        <v>44</v>
      </c>
      <c r="C171" s="77"/>
      <c r="D171" s="50">
        <v>8</v>
      </c>
      <c r="E171" s="77">
        <v>60.281999999999996</v>
      </c>
      <c r="F171" s="77">
        <v>101.36999999999999</v>
      </c>
      <c r="G171" s="77">
        <v>2.4740000000000002</v>
      </c>
      <c r="H171" s="62">
        <f t="shared" si="8"/>
        <v>103.84399999999999</v>
      </c>
      <c r="I171" s="77">
        <v>164.12599999999998</v>
      </c>
      <c r="J171" s="50">
        <v>8</v>
      </c>
      <c r="K171" s="48">
        <v>43.199570859903382</v>
      </c>
      <c r="L171" s="48">
        <v>62.956950879227058</v>
      </c>
      <c r="M171" s="48">
        <v>0</v>
      </c>
      <c r="N171" s="48">
        <v>122.08</v>
      </c>
      <c r="O171" s="62">
        <f t="shared" si="9"/>
        <v>-17.082429140096615</v>
      </c>
      <c r="P171" s="62">
        <f t="shared" si="10"/>
        <v>-40.887049120772936</v>
      </c>
      <c r="Q171" s="62">
        <f t="shared" si="11"/>
        <v>-42.045999999999978</v>
      </c>
    </row>
    <row r="172" spans="1:17" x14ac:dyDescent="0.25">
      <c r="A172" s="77" t="s">
        <v>204</v>
      </c>
      <c r="B172" s="77">
        <v>44</v>
      </c>
      <c r="C172" s="77"/>
      <c r="D172" s="50">
        <v>9</v>
      </c>
      <c r="E172" s="77">
        <v>15.680999999999999</v>
      </c>
      <c r="F172" s="77">
        <v>26.614000000000001</v>
      </c>
      <c r="G172" s="77">
        <v>0.627</v>
      </c>
      <c r="H172" s="62">
        <f t="shared" si="8"/>
        <v>27.241</v>
      </c>
      <c r="I172" s="77">
        <v>42.922000000000004</v>
      </c>
      <c r="J172" s="50">
        <v>9</v>
      </c>
      <c r="K172" s="48">
        <v>30.050029140096619</v>
      </c>
      <c r="L172" s="48">
        <v>43.793449120772955</v>
      </c>
      <c r="M172" s="48">
        <v>0</v>
      </c>
      <c r="N172" s="48">
        <v>84.92</v>
      </c>
      <c r="O172" s="62">
        <f t="shared" si="9"/>
        <v>14.36902914009662</v>
      </c>
      <c r="P172" s="62">
        <f t="shared" si="10"/>
        <v>16.552449120772955</v>
      </c>
      <c r="Q172" s="62">
        <f t="shared" si="11"/>
        <v>41.997999999999998</v>
      </c>
    </row>
    <row r="173" spans="1:17" x14ac:dyDescent="0.25">
      <c r="A173" s="77" t="s">
        <v>204</v>
      </c>
      <c r="B173" s="77">
        <v>45</v>
      </c>
      <c r="C173" s="77"/>
      <c r="D173" s="50">
        <v>8</v>
      </c>
      <c r="E173" s="77">
        <v>0.70099999999999996</v>
      </c>
      <c r="F173" s="77">
        <v>1.274</v>
      </c>
      <c r="G173" s="77">
        <v>2.7E-2</v>
      </c>
      <c r="H173" s="62">
        <f t="shared" si="8"/>
        <v>1.3009999999999999</v>
      </c>
      <c r="I173" s="77">
        <v>2.0020000000000002</v>
      </c>
      <c r="J173" s="50">
        <v>8</v>
      </c>
      <c r="K173" s="48"/>
      <c r="L173" s="48"/>
      <c r="M173" s="48"/>
      <c r="N173" s="48"/>
      <c r="O173" s="62"/>
      <c r="P173" s="62"/>
      <c r="Q173" s="62"/>
    </row>
    <row r="174" spans="1:17" x14ac:dyDescent="0.25">
      <c r="A174" s="77" t="s">
        <v>204</v>
      </c>
      <c r="B174" s="77">
        <v>45</v>
      </c>
      <c r="C174" s="77"/>
      <c r="D174" s="50">
        <v>9</v>
      </c>
      <c r="E174" s="77">
        <v>34.72</v>
      </c>
      <c r="F174" s="77">
        <v>56.643999999999998</v>
      </c>
      <c r="G174" s="77">
        <v>1.597</v>
      </c>
      <c r="H174" s="62">
        <f t="shared" si="8"/>
        <v>58.241</v>
      </c>
      <c r="I174" s="77">
        <v>92.960999999999999</v>
      </c>
      <c r="J174" s="50">
        <v>9</v>
      </c>
      <c r="K174" s="48">
        <v>44.708799999999997</v>
      </c>
      <c r="L174" s="48">
        <v>50.291200000000003</v>
      </c>
      <c r="M174" s="48">
        <v>0</v>
      </c>
      <c r="N174" s="48">
        <v>95</v>
      </c>
      <c r="O174" s="62">
        <f t="shared" si="9"/>
        <v>9.9887999999999977</v>
      </c>
      <c r="P174" s="62">
        <f t="shared" si="10"/>
        <v>-7.9497999999999962</v>
      </c>
      <c r="Q174" s="62">
        <f t="shared" si="11"/>
        <v>2.0390000000000015</v>
      </c>
    </row>
    <row r="175" spans="1:17" x14ac:dyDescent="0.25">
      <c r="A175" s="77" t="s">
        <v>204</v>
      </c>
      <c r="B175" s="77">
        <v>46</v>
      </c>
      <c r="C175" s="77"/>
      <c r="D175" s="50">
        <v>8</v>
      </c>
      <c r="E175" s="77">
        <v>98.873999999999995</v>
      </c>
      <c r="F175" s="77">
        <v>114.68</v>
      </c>
      <c r="G175" s="77">
        <v>5.0590000000000002</v>
      </c>
      <c r="H175" s="62">
        <f t="shared" si="8"/>
        <v>119.739</v>
      </c>
      <c r="I175" s="77">
        <v>218.613</v>
      </c>
      <c r="J175" s="50">
        <v>8</v>
      </c>
      <c r="K175" s="48">
        <v>127.3824</v>
      </c>
      <c r="L175" s="48">
        <v>90.617599999999996</v>
      </c>
      <c r="M175" s="48">
        <v>0</v>
      </c>
      <c r="N175" s="48">
        <v>218</v>
      </c>
      <c r="O175" s="62">
        <f t="shared" si="9"/>
        <v>28.508400000000009</v>
      </c>
      <c r="P175" s="62">
        <f t="shared" si="10"/>
        <v>-29.121400000000008</v>
      </c>
      <c r="Q175" s="62">
        <f t="shared" si="11"/>
        <v>-0.61299999999999955</v>
      </c>
    </row>
    <row r="176" spans="1:17" x14ac:dyDescent="0.25">
      <c r="A176" s="77" t="s">
        <v>204</v>
      </c>
      <c r="B176" s="77">
        <v>47</v>
      </c>
      <c r="C176" s="77"/>
      <c r="D176" s="50">
        <v>8</v>
      </c>
      <c r="E176" s="77">
        <v>10.121</v>
      </c>
      <c r="F176" s="77">
        <v>14.865</v>
      </c>
      <c r="G176" s="77">
        <v>0.58899999999999997</v>
      </c>
      <c r="H176" s="62">
        <f t="shared" si="8"/>
        <v>15.454000000000001</v>
      </c>
      <c r="I176" s="77">
        <v>25.574999999999999</v>
      </c>
      <c r="J176" s="50">
        <v>8</v>
      </c>
      <c r="K176" s="48">
        <v>12.581111111111111</v>
      </c>
      <c r="L176" s="48">
        <v>13.418888888888889</v>
      </c>
      <c r="M176" s="48">
        <v>0</v>
      </c>
      <c r="N176" s="48">
        <v>26</v>
      </c>
      <c r="O176" s="62">
        <f t="shared" si="9"/>
        <v>2.4601111111111109</v>
      </c>
      <c r="P176" s="62">
        <f t="shared" si="10"/>
        <v>-2.035111111111112</v>
      </c>
      <c r="Q176" s="62">
        <f t="shared" si="11"/>
        <v>0.42500000000000071</v>
      </c>
    </row>
    <row r="177" spans="1:17" x14ac:dyDescent="0.25">
      <c r="A177" s="77" t="s">
        <v>204</v>
      </c>
      <c r="B177" s="77">
        <v>47</v>
      </c>
      <c r="C177" s="77"/>
      <c r="D177" s="50">
        <v>9</v>
      </c>
      <c r="E177" s="77">
        <v>4.117</v>
      </c>
      <c r="F177" s="77">
        <v>6.101</v>
      </c>
      <c r="G177" s="77">
        <v>0.23499999999999999</v>
      </c>
      <c r="H177" s="62">
        <f t="shared" si="8"/>
        <v>6.3360000000000003</v>
      </c>
      <c r="I177" s="77">
        <v>10.452999999999999</v>
      </c>
      <c r="J177" s="50">
        <v>9</v>
      </c>
      <c r="K177" s="48"/>
      <c r="L177" s="48"/>
      <c r="M177" s="48"/>
      <c r="N177" s="48"/>
      <c r="O177" s="62"/>
      <c r="P177" s="62"/>
      <c r="Q177" s="62"/>
    </row>
    <row r="178" spans="1:17" x14ac:dyDescent="0.25">
      <c r="A178" s="80" t="s">
        <v>204</v>
      </c>
      <c r="B178" s="80">
        <v>48</v>
      </c>
      <c r="C178" s="80"/>
      <c r="D178" s="80">
        <v>8</v>
      </c>
      <c r="E178" s="77"/>
      <c r="F178" s="77"/>
      <c r="H178" s="62">
        <f t="shared" si="8"/>
        <v>0</v>
      </c>
      <c r="I178" s="77"/>
      <c r="J178" s="80">
        <v>8</v>
      </c>
      <c r="K178" s="48">
        <v>33.532899999999998</v>
      </c>
      <c r="L178" s="48">
        <v>8.4671000000000003</v>
      </c>
      <c r="M178" s="48">
        <v>0</v>
      </c>
      <c r="N178" s="48">
        <v>42</v>
      </c>
      <c r="O178" s="62"/>
      <c r="P178" s="62"/>
      <c r="Q178" s="62"/>
    </row>
    <row r="179" spans="1:17" x14ac:dyDescent="0.25">
      <c r="A179" s="77" t="s">
        <v>204</v>
      </c>
      <c r="B179" s="77">
        <v>48</v>
      </c>
      <c r="C179" s="77"/>
      <c r="D179" s="50">
        <v>9</v>
      </c>
      <c r="E179" s="77">
        <v>25.288</v>
      </c>
      <c r="F179" s="77">
        <v>14.57</v>
      </c>
      <c r="G179" s="77">
        <v>1.952</v>
      </c>
      <c r="H179" s="62">
        <f t="shared" si="8"/>
        <v>16.521999999999998</v>
      </c>
      <c r="I179" s="77">
        <v>41.81</v>
      </c>
      <c r="J179" s="50">
        <v>9</v>
      </c>
      <c r="K179" s="48"/>
      <c r="L179" s="48"/>
      <c r="M179" s="48"/>
      <c r="N179" s="48"/>
      <c r="O179" s="62"/>
      <c r="P179" s="62"/>
      <c r="Q179" s="62"/>
    </row>
    <row r="180" spans="1:17" x14ac:dyDescent="0.25">
      <c r="A180" s="77" t="s">
        <v>204</v>
      </c>
      <c r="B180" s="77">
        <v>49</v>
      </c>
      <c r="C180" s="77"/>
      <c r="D180" s="77">
        <v>8</v>
      </c>
      <c r="E180" s="77">
        <v>152.00399999999999</v>
      </c>
      <c r="F180" s="77">
        <v>158.40199999999999</v>
      </c>
      <c r="G180" s="77">
        <v>18.737000000000002</v>
      </c>
      <c r="H180" s="62">
        <f t="shared" si="8"/>
        <v>177.13899999999998</v>
      </c>
      <c r="I180" s="77">
        <v>329.14299999999997</v>
      </c>
      <c r="J180" s="77">
        <v>8</v>
      </c>
      <c r="K180" s="48">
        <v>85.907073508997414</v>
      </c>
      <c r="L180" s="48">
        <v>60.622926491002559</v>
      </c>
      <c r="M180" s="48">
        <v>0</v>
      </c>
      <c r="N180" s="48">
        <v>146.53</v>
      </c>
      <c r="O180" s="62">
        <f t="shared" si="9"/>
        <v>-66.096926491002577</v>
      </c>
      <c r="P180" s="62">
        <f t="shared" si="10"/>
        <v>-116.51607350899742</v>
      </c>
      <c r="Q180" s="62">
        <f t="shared" si="11"/>
        <v>-182.61299999999997</v>
      </c>
    </row>
    <row r="181" spans="1:17" x14ac:dyDescent="0.25">
      <c r="A181" s="77" t="s">
        <v>204</v>
      </c>
      <c r="B181" s="77">
        <v>49</v>
      </c>
      <c r="C181" s="77"/>
      <c r="D181" s="77">
        <v>9</v>
      </c>
      <c r="E181" s="77">
        <v>0.56499999999999995</v>
      </c>
      <c r="F181" s="77">
        <v>0.72699999999999998</v>
      </c>
      <c r="G181" s="77">
        <v>4.2000000000000003E-2</v>
      </c>
      <c r="H181" s="62">
        <f t="shared" si="8"/>
        <v>0.76900000000000002</v>
      </c>
      <c r="I181" s="77">
        <v>1.3339999999999999</v>
      </c>
      <c r="J181" s="77">
        <v>9</v>
      </c>
      <c r="K181" s="48">
        <v>142.15442649100254</v>
      </c>
      <c r="L181" s="48">
        <v>100.31557350899742</v>
      </c>
      <c r="M181" s="48">
        <v>0</v>
      </c>
      <c r="N181" s="48">
        <v>242.47</v>
      </c>
      <c r="O181" s="62">
        <f t="shared" si="9"/>
        <v>141.58942649100254</v>
      </c>
      <c r="P181" s="62">
        <f t="shared" si="10"/>
        <v>99.546573508997412</v>
      </c>
      <c r="Q181" s="62">
        <f t="shared" si="11"/>
        <v>241.136</v>
      </c>
    </row>
    <row r="182" spans="1:17" x14ac:dyDescent="0.25">
      <c r="A182" s="77" t="s">
        <v>204</v>
      </c>
      <c r="B182" s="77">
        <v>49</v>
      </c>
      <c r="C182" s="77"/>
      <c r="D182" s="50">
        <v>12</v>
      </c>
      <c r="E182" s="77">
        <v>23.353999999999999</v>
      </c>
      <c r="F182" s="77">
        <v>33.049999999999997</v>
      </c>
      <c r="G182" s="77">
        <v>1.641</v>
      </c>
      <c r="H182" s="62">
        <f t="shared" si="8"/>
        <v>34.690999999999995</v>
      </c>
      <c r="I182" s="77">
        <v>58.044999999999995</v>
      </c>
      <c r="J182" s="50">
        <v>12</v>
      </c>
      <c r="K182" s="48"/>
      <c r="L182" s="48"/>
      <c r="M182" s="48"/>
      <c r="N182" s="48"/>
      <c r="O182" s="62"/>
      <c r="P182" s="62"/>
      <c r="Q182" s="62"/>
    </row>
    <row r="183" spans="1:17" x14ac:dyDescent="0.25">
      <c r="A183" s="77" t="s">
        <v>204</v>
      </c>
      <c r="B183" s="77">
        <v>50</v>
      </c>
      <c r="C183" s="77"/>
      <c r="D183" s="50">
        <v>8</v>
      </c>
      <c r="E183" s="77">
        <v>67.278999999999996</v>
      </c>
      <c r="F183" s="77">
        <v>78.444000000000003</v>
      </c>
      <c r="G183" s="77">
        <v>25.521000000000001</v>
      </c>
      <c r="H183" s="62">
        <f t="shared" si="8"/>
        <v>103.965</v>
      </c>
      <c r="I183" s="77">
        <v>171.24400000000003</v>
      </c>
      <c r="J183" s="50">
        <v>8</v>
      </c>
      <c r="K183" s="48">
        <v>76.375200000000007</v>
      </c>
      <c r="L183" s="48">
        <v>95.624799999999993</v>
      </c>
      <c r="M183" s="48">
        <v>0</v>
      </c>
      <c r="N183" s="48">
        <v>172</v>
      </c>
      <c r="O183" s="62">
        <f t="shared" si="9"/>
        <v>9.0962000000000103</v>
      </c>
      <c r="P183" s="62">
        <f t="shared" si="10"/>
        <v>-8.34020000000001</v>
      </c>
      <c r="Q183" s="62">
        <f t="shared" si="11"/>
        <v>0.75599999999997181</v>
      </c>
    </row>
    <row r="184" spans="1:17" x14ac:dyDescent="0.25">
      <c r="A184" s="77" t="s">
        <v>204</v>
      </c>
      <c r="B184" s="77">
        <v>51</v>
      </c>
      <c r="C184" s="77"/>
      <c r="D184" s="50">
        <v>8</v>
      </c>
      <c r="E184" s="77">
        <v>96.278999999999996</v>
      </c>
      <c r="F184" s="77">
        <v>116.925</v>
      </c>
      <c r="G184" s="77">
        <v>5.1870000000000003</v>
      </c>
      <c r="H184" s="62">
        <f t="shared" si="8"/>
        <v>122.11199999999999</v>
      </c>
      <c r="I184" s="77">
        <v>218.39100000000002</v>
      </c>
      <c r="J184" s="50">
        <v>8</v>
      </c>
      <c r="K184" s="48">
        <v>127.62739999999999</v>
      </c>
      <c r="L184" s="48">
        <v>89.372600000000006</v>
      </c>
      <c r="M184" s="48">
        <v>0</v>
      </c>
      <c r="N184" s="48">
        <v>217</v>
      </c>
      <c r="O184" s="62">
        <f t="shared" si="9"/>
        <v>31.348399999999998</v>
      </c>
      <c r="P184" s="62">
        <f t="shared" si="10"/>
        <v>-32.739399999999989</v>
      </c>
      <c r="Q184" s="62">
        <f t="shared" si="11"/>
        <v>-1.3910000000000196</v>
      </c>
    </row>
    <row r="185" spans="1:17" x14ac:dyDescent="0.25">
      <c r="A185" s="77" t="s">
        <v>204</v>
      </c>
      <c r="B185" s="77">
        <v>52</v>
      </c>
      <c r="C185" s="77"/>
      <c r="D185" s="50">
        <v>5</v>
      </c>
      <c r="E185" s="77">
        <v>403.51400000000001</v>
      </c>
      <c r="F185" s="77">
        <v>326.62700000000001</v>
      </c>
      <c r="G185" s="77">
        <v>21.329000000000001</v>
      </c>
      <c r="H185" s="62">
        <f t="shared" si="8"/>
        <v>347.95600000000002</v>
      </c>
      <c r="I185" s="77">
        <v>751.47</v>
      </c>
      <c r="J185" s="50">
        <v>5</v>
      </c>
      <c r="K185" s="48">
        <v>406.904</v>
      </c>
      <c r="L185" s="48">
        <v>344.096</v>
      </c>
      <c r="M185" s="48">
        <v>0</v>
      </c>
      <c r="N185" s="48">
        <v>751</v>
      </c>
      <c r="O185" s="62">
        <f t="shared" si="9"/>
        <v>3.3899999999999864</v>
      </c>
      <c r="P185" s="62">
        <f t="shared" si="10"/>
        <v>-3.8600000000000136</v>
      </c>
      <c r="Q185" s="62">
        <f t="shared" si="11"/>
        <v>-0.47000000000002728</v>
      </c>
    </row>
    <row r="186" spans="1:17" x14ac:dyDescent="0.25">
      <c r="A186" s="77" t="s">
        <v>204</v>
      </c>
      <c r="B186" s="77">
        <v>53</v>
      </c>
      <c r="C186" s="77"/>
      <c r="D186" s="50">
        <v>8</v>
      </c>
      <c r="E186" s="77">
        <v>53.777000000000001</v>
      </c>
      <c r="F186" s="77">
        <v>87.275999999999996</v>
      </c>
      <c r="G186" s="77">
        <v>9.5069999999999997</v>
      </c>
      <c r="H186" s="62">
        <f t="shared" si="8"/>
        <v>96.783000000000001</v>
      </c>
      <c r="I186" s="77">
        <v>150.56</v>
      </c>
      <c r="J186" s="50">
        <v>8</v>
      </c>
      <c r="K186" s="48">
        <v>84.000000000000014</v>
      </c>
      <c r="L186" s="48">
        <v>66</v>
      </c>
      <c r="M186" s="48">
        <v>0</v>
      </c>
      <c r="N186" s="48">
        <v>150</v>
      </c>
      <c r="O186" s="62">
        <f t="shared" si="9"/>
        <v>30.223000000000013</v>
      </c>
      <c r="P186" s="62">
        <f t="shared" si="10"/>
        <v>-30.783000000000001</v>
      </c>
      <c r="Q186" s="62">
        <f t="shared" si="11"/>
        <v>-0.56000000000000227</v>
      </c>
    </row>
    <row r="187" spans="1:17" x14ac:dyDescent="0.25">
      <c r="A187" s="77" t="s">
        <v>204</v>
      </c>
      <c r="B187" s="77">
        <v>54</v>
      </c>
      <c r="C187" s="77"/>
      <c r="D187" s="50">
        <v>8</v>
      </c>
      <c r="E187" s="77">
        <v>57.094999999999999</v>
      </c>
      <c r="F187" s="77">
        <v>93.798000000000002</v>
      </c>
      <c r="G187" s="77">
        <v>2.5590000000000002</v>
      </c>
      <c r="H187" s="62">
        <f t="shared" si="8"/>
        <v>96.356999999999999</v>
      </c>
      <c r="I187" s="77">
        <v>153.452</v>
      </c>
      <c r="J187" s="50">
        <v>8</v>
      </c>
      <c r="K187" s="48">
        <v>85.68</v>
      </c>
      <c r="L187" s="48">
        <v>67.319999999999993</v>
      </c>
      <c r="M187" s="48">
        <v>0</v>
      </c>
      <c r="N187" s="48">
        <v>153</v>
      </c>
      <c r="O187" s="62">
        <f t="shared" si="9"/>
        <v>28.585000000000008</v>
      </c>
      <c r="P187" s="62">
        <f t="shared" si="10"/>
        <v>-29.037000000000006</v>
      </c>
      <c r="Q187" s="62">
        <f t="shared" si="11"/>
        <v>-0.45199999999999818</v>
      </c>
    </row>
    <row r="188" spans="1:17" x14ac:dyDescent="0.25">
      <c r="A188" s="77" t="s">
        <v>204</v>
      </c>
      <c r="B188" s="77">
        <v>55</v>
      </c>
      <c r="C188" s="77"/>
      <c r="D188" s="50">
        <v>8</v>
      </c>
      <c r="E188" s="77">
        <v>170.767</v>
      </c>
      <c r="F188" s="77">
        <v>248.67</v>
      </c>
      <c r="G188" s="77">
        <v>7.1139999999999999</v>
      </c>
      <c r="H188" s="62">
        <f t="shared" si="8"/>
        <v>255.78399999999999</v>
      </c>
      <c r="I188" s="77">
        <v>426.55099999999999</v>
      </c>
      <c r="J188" s="50">
        <v>8</v>
      </c>
      <c r="K188" s="48">
        <v>248.92178528506784</v>
      </c>
      <c r="L188" s="48">
        <v>175.19821471493213</v>
      </c>
      <c r="M188" s="48">
        <v>0</v>
      </c>
      <c r="N188" s="48">
        <v>424.12</v>
      </c>
      <c r="O188" s="62">
        <f t="shared" si="9"/>
        <v>78.154785285067845</v>
      </c>
      <c r="P188" s="62">
        <f t="shared" si="10"/>
        <v>-80.585785285067857</v>
      </c>
      <c r="Q188" s="62">
        <f t="shared" si="11"/>
        <v>-2.4309999999999832</v>
      </c>
    </row>
    <row r="189" spans="1:17" x14ac:dyDescent="0.25">
      <c r="A189" s="77" t="s">
        <v>204</v>
      </c>
      <c r="B189" s="77">
        <v>55</v>
      </c>
      <c r="C189" s="77"/>
      <c r="D189" s="50">
        <v>11</v>
      </c>
      <c r="E189" s="77">
        <v>6.5469999999999997</v>
      </c>
      <c r="F189" s="77">
        <v>8.6470000000000002</v>
      </c>
      <c r="G189" s="77">
        <v>0.374</v>
      </c>
      <c r="H189" s="62">
        <f t="shared" si="8"/>
        <v>9.0210000000000008</v>
      </c>
      <c r="I189" s="77">
        <v>15.568</v>
      </c>
      <c r="J189" s="50">
        <v>11</v>
      </c>
      <c r="K189" s="48">
        <v>10.494014714932126</v>
      </c>
      <c r="L189" s="48">
        <v>7.3859852850678731</v>
      </c>
      <c r="M189" s="48">
        <v>0</v>
      </c>
      <c r="N189" s="48">
        <v>17.88</v>
      </c>
      <c r="O189" s="62">
        <f t="shared" si="9"/>
        <v>3.9470147149321262</v>
      </c>
      <c r="P189" s="62">
        <f t="shared" si="10"/>
        <v>-1.6350147149321277</v>
      </c>
      <c r="Q189" s="62">
        <f t="shared" si="11"/>
        <v>2.3119999999999994</v>
      </c>
    </row>
    <row r="190" spans="1:17" x14ac:dyDescent="0.25">
      <c r="A190" s="77" t="s">
        <v>204</v>
      </c>
      <c r="B190" s="77">
        <v>56</v>
      </c>
      <c r="C190" s="77"/>
      <c r="D190" s="50">
        <v>8</v>
      </c>
      <c r="E190" s="77">
        <v>54.658000000000001</v>
      </c>
      <c r="F190" s="77">
        <v>94.085999999999999</v>
      </c>
      <c r="G190" s="77">
        <v>2.262</v>
      </c>
      <c r="H190" s="62">
        <f t="shared" si="8"/>
        <v>96.347999999999999</v>
      </c>
      <c r="I190" s="77">
        <v>151.006</v>
      </c>
      <c r="J190" s="50">
        <v>8</v>
      </c>
      <c r="K190" s="48">
        <v>84.7928</v>
      </c>
      <c r="L190" s="48">
        <v>66.2072</v>
      </c>
      <c r="M190" s="48">
        <v>0</v>
      </c>
      <c r="N190" s="48">
        <v>151</v>
      </c>
      <c r="O190" s="62">
        <f t="shared" si="9"/>
        <v>30.134799999999998</v>
      </c>
      <c r="P190" s="62">
        <f t="shared" si="10"/>
        <v>-30.140799999999999</v>
      </c>
      <c r="Q190" s="62">
        <f t="shared" si="11"/>
        <v>-6.0000000000002274E-3</v>
      </c>
    </row>
    <row r="191" spans="1:17" x14ac:dyDescent="0.25">
      <c r="A191" s="77" t="s">
        <v>204</v>
      </c>
      <c r="B191" s="77">
        <v>62</v>
      </c>
      <c r="C191" s="77"/>
      <c r="D191" s="50">
        <v>8</v>
      </c>
      <c r="E191" s="77">
        <v>17.28</v>
      </c>
      <c r="F191" s="77">
        <v>28.933</v>
      </c>
      <c r="G191" s="77">
        <v>5.16</v>
      </c>
      <c r="H191" s="62">
        <f t="shared" si="8"/>
        <v>34.093000000000004</v>
      </c>
      <c r="I191" s="77">
        <v>51.373000000000005</v>
      </c>
      <c r="J191" s="50">
        <v>8</v>
      </c>
      <c r="K191" s="48">
        <v>25.426500000000001</v>
      </c>
      <c r="L191" s="48">
        <v>25.573499999999996</v>
      </c>
      <c r="M191" s="48">
        <v>0</v>
      </c>
      <c r="N191" s="48">
        <v>51</v>
      </c>
      <c r="O191" s="62">
        <f t="shared" si="9"/>
        <v>8.1464999999999996</v>
      </c>
      <c r="P191" s="62">
        <f t="shared" si="10"/>
        <v>-8.5195000000000078</v>
      </c>
      <c r="Q191" s="62">
        <f t="shared" si="11"/>
        <v>-0.37300000000000466</v>
      </c>
    </row>
    <row r="192" spans="1:17" x14ac:dyDescent="0.25">
      <c r="A192" s="77" t="s">
        <v>204</v>
      </c>
      <c r="B192" s="77">
        <v>63</v>
      </c>
      <c r="C192" s="77"/>
      <c r="D192" s="50">
        <v>5</v>
      </c>
      <c r="E192" s="77">
        <v>15.772</v>
      </c>
      <c r="F192" s="77">
        <v>29.9</v>
      </c>
      <c r="G192" s="77">
        <v>0.58599999999999997</v>
      </c>
      <c r="H192" s="62">
        <f t="shared" si="8"/>
        <v>30.485999999999997</v>
      </c>
      <c r="I192" s="77">
        <v>46.257999999999996</v>
      </c>
      <c r="J192" s="50">
        <v>5</v>
      </c>
      <c r="K192" s="48">
        <v>75.845526405919671</v>
      </c>
      <c r="L192" s="48">
        <v>97.524473594080334</v>
      </c>
      <c r="M192" s="48">
        <v>0</v>
      </c>
      <c r="N192" s="48">
        <v>173.37</v>
      </c>
      <c r="O192" s="62">
        <f t="shared" si="9"/>
        <v>60.073526405919672</v>
      </c>
      <c r="P192" s="62">
        <f t="shared" si="10"/>
        <v>67.03847359408033</v>
      </c>
      <c r="Q192" s="62">
        <f t="shared" si="11"/>
        <v>127.11200000000001</v>
      </c>
    </row>
    <row r="193" spans="1:17" x14ac:dyDescent="0.25">
      <c r="A193" s="77" t="s">
        <v>204</v>
      </c>
      <c r="B193" s="77">
        <v>63</v>
      </c>
      <c r="C193" s="77"/>
      <c r="D193" s="50">
        <v>6</v>
      </c>
      <c r="E193" s="77">
        <v>167.66499999999999</v>
      </c>
      <c r="F193" s="77">
        <v>252.583</v>
      </c>
      <c r="G193" s="77">
        <v>6.9710000000000001</v>
      </c>
      <c r="H193" s="62">
        <f t="shared" si="8"/>
        <v>259.55399999999997</v>
      </c>
      <c r="I193" s="77">
        <v>427.21899999999999</v>
      </c>
      <c r="J193" s="50">
        <v>6</v>
      </c>
      <c r="K193" s="48">
        <v>114.17733135306554</v>
      </c>
      <c r="L193" s="48">
        <v>146.81266864693444</v>
      </c>
      <c r="M193" s="48">
        <v>0</v>
      </c>
      <c r="N193" s="48">
        <v>260.99</v>
      </c>
      <c r="O193" s="62">
        <f t="shared" si="9"/>
        <v>-53.487668646934452</v>
      </c>
      <c r="P193" s="62">
        <f t="shared" si="10"/>
        <v>-112.74133135306553</v>
      </c>
      <c r="Q193" s="62">
        <f t="shared" si="11"/>
        <v>-166.22899999999998</v>
      </c>
    </row>
    <row r="194" spans="1:17" x14ac:dyDescent="0.25">
      <c r="A194" s="80" t="s">
        <v>204</v>
      </c>
      <c r="B194" s="80">
        <v>63</v>
      </c>
      <c r="C194" s="80"/>
      <c r="D194" s="80">
        <v>9</v>
      </c>
      <c r="E194" s="77"/>
      <c r="F194" s="77"/>
      <c r="H194" s="62">
        <f t="shared" si="8"/>
        <v>0</v>
      </c>
      <c r="I194" s="77"/>
      <c r="J194" s="80">
        <v>9</v>
      </c>
      <c r="K194" s="48">
        <v>16.904142241014799</v>
      </c>
      <c r="L194" s="48">
        <v>21.735857758985198</v>
      </c>
      <c r="M194" s="48">
        <v>0</v>
      </c>
      <c r="N194" s="48">
        <v>38.64</v>
      </c>
      <c r="O194" s="62"/>
      <c r="P194" s="62"/>
      <c r="Q194" s="62"/>
    </row>
    <row r="195" spans="1:17" x14ac:dyDescent="0.25">
      <c r="A195" s="77" t="s">
        <v>204</v>
      </c>
      <c r="B195" s="77">
        <v>64</v>
      </c>
      <c r="C195" s="77"/>
      <c r="D195" s="50">
        <v>8</v>
      </c>
      <c r="E195" s="77">
        <v>5.6870000000000003</v>
      </c>
      <c r="F195" s="77">
        <v>9.3710000000000004</v>
      </c>
      <c r="G195" s="77">
        <v>0.28799999999999998</v>
      </c>
      <c r="H195" s="62">
        <f t="shared" si="8"/>
        <v>9.6590000000000007</v>
      </c>
      <c r="I195" s="77">
        <v>15.346</v>
      </c>
      <c r="J195" s="50">
        <v>8</v>
      </c>
      <c r="K195" s="48">
        <v>16.100941859999999</v>
      </c>
      <c r="L195" s="48">
        <v>10.26905814</v>
      </c>
      <c r="M195" s="48">
        <v>0</v>
      </c>
      <c r="N195" s="48">
        <v>26.37</v>
      </c>
      <c r="O195" s="62">
        <f t="shared" si="9"/>
        <v>10.413941859999998</v>
      </c>
      <c r="P195" s="62">
        <f t="shared" si="10"/>
        <v>0.61005813999999958</v>
      </c>
      <c r="Q195" s="62">
        <f t="shared" si="11"/>
        <v>11.024000000000001</v>
      </c>
    </row>
    <row r="196" spans="1:17" x14ac:dyDescent="0.25">
      <c r="A196" s="77" t="s">
        <v>204</v>
      </c>
      <c r="B196" s="77">
        <v>64</v>
      </c>
      <c r="C196" s="77"/>
      <c r="D196" s="50">
        <v>9</v>
      </c>
      <c r="E196" s="77">
        <v>16.664000000000001</v>
      </c>
      <c r="F196" s="77">
        <v>17.071999999999999</v>
      </c>
      <c r="G196" s="77">
        <v>0.73499999999999999</v>
      </c>
      <c r="H196" s="62">
        <f t="shared" si="8"/>
        <v>17.806999999999999</v>
      </c>
      <c r="I196" s="77">
        <v>34.471000000000004</v>
      </c>
      <c r="J196" s="50">
        <v>9</v>
      </c>
      <c r="K196" s="48">
        <v>14.427958139999998</v>
      </c>
      <c r="L196" s="48">
        <v>9.2020418599999996</v>
      </c>
      <c r="M196" s="48">
        <v>0</v>
      </c>
      <c r="N196" s="48">
        <v>23.63</v>
      </c>
      <c r="O196" s="62">
        <f t="shared" si="9"/>
        <v>-2.2360418600000038</v>
      </c>
      <c r="P196" s="62">
        <f t="shared" si="10"/>
        <v>-8.604958139999999</v>
      </c>
      <c r="Q196" s="62">
        <f t="shared" si="11"/>
        <v>-10.841000000000005</v>
      </c>
    </row>
    <row r="197" spans="1:17" x14ac:dyDescent="0.25">
      <c r="A197" s="77" t="s">
        <v>204</v>
      </c>
      <c r="B197" s="77">
        <v>65</v>
      </c>
      <c r="C197" s="77"/>
      <c r="D197" s="50">
        <v>8</v>
      </c>
      <c r="E197" s="77">
        <v>99.688000000000002</v>
      </c>
      <c r="F197" s="77">
        <v>147.73699999999999</v>
      </c>
      <c r="G197" s="77">
        <v>4.1020000000000003</v>
      </c>
      <c r="H197" s="62">
        <f t="shared" ref="H197:H260" si="12">F197+G197</f>
        <v>151.839</v>
      </c>
      <c r="I197" s="77">
        <v>251.52700000000002</v>
      </c>
      <c r="J197" s="50">
        <v>8</v>
      </c>
      <c r="K197" s="48">
        <v>120.1992</v>
      </c>
      <c r="L197" s="48">
        <v>131.80080000000001</v>
      </c>
      <c r="M197" s="48">
        <v>0</v>
      </c>
      <c r="N197" s="48">
        <v>252</v>
      </c>
      <c r="O197" s="62">
        <f t="shared" ref="O197:O260" si="13">K197-E197</f>
        <v>20.511200000000002</v>
      </c>
      <c r="P197" s="62">
        <f t="shared" ref="P197:P260" si="14">L197-H197</f>
        <v>-20.038199999999989</v>
      </c>
      <c r="Q197" s="62">
        <f t="shared" ref="Q197:Q260" si="15">N197-I197</f>
        <v>0.47299999999998477</v>
      </c>
    </row>
    <row r="198" spans="1:17" x14ac:dyDescent="0.25">
      <c r="A198" s="77" t="s">
        <v>204</v>
      </c>
      <c r="B198" s="77">
        <v>66</v>
      </c>
      <c r="C198" s="77"/>
      <c r="D198" s="50">
        <v>8</v>
      </c>
      <c r="E198" s="77">
        <v>16.443999999999999</v>
      </c>
      <c r="F198" s="77">
        <v>19.835000000000001</v>
      </c>
      <c r="G198" s="77">
        <v>1.3049999999999999</v>
      </c>
      <c r="H198" s="62">
        <f t="shared" si="12"/>
        <v>21.14</v>
      </c>
      <c r="I198" s="77">
        <v>37.583999999999996</v>
      </c>
      <c r="J198" s="50">
        <v>8</v>
      </c>
      <c r="K198" s="48">
        <v>19.898499999999999</v>
      </c>
      <c r="L198" s="48">
        <v>17.101500000000001</v>
      </c>
      <c r="M198" s="48">
        <v>0</v>
      </c>
      <c r="N198" s="48">
        <v>37</v>
      </c>
      <c r="O198" s="62">
        <f t="shared" si="13"/>
        <v>3.4544999999999995</v>
      </c>
      <c r="P198" s="62">
        <f t="shared" si="14"/>
        <v>-4.0384999999999991</v>
      </c>
      <c r="Q198" s="62">
        <f t="shared" si="15"/>
        <v>-0.58399999999999608</v>
      </c>
    </row>
    <row r="199" spans="1:17" x14ac:dyDescent="0.25">
      <c r="A199" s="77" t="s">
        <v>287</v>
      </c>
      <c r="B199" s="77">
        <v>1</v>
      </c>
      <c r="C199" s="77"/>
      <c r="D199" s="50">
        <v>2</v>
      </c>
      <c r="E199" s="77">
        <v>697.39200000000005</v>
      </c>
      <c r="F199" s="77">
        <v>1067.0050000000001</v>
      </c>
      <c r="G199" s="77">
        <v>25.873999999999999</v>
      </c>
      <c r="H199" s="62">
        <f t="shared" si="12"/>
        <v>1092.8790000000001</v>
      </c>
      <c r="I199" s="77">
        <v>1790.2710000000002</v>
      </c>
      <c r="J199" s="50">
        <v>2</v>
      </c>
      <c r="K199" s="48">
        <v>1708.5924999999997</v>
      </c>
      <c r="L199" s="48">
        <v>1210.4075</v>
      </c>
      <c r="M199" s="48">
        <v>0</v>
      </c>
      <c r="N199" s="48">
        <v>2919</v>
      </c>
      <c r="O199" s="62">
        <f t="shared" si="13"/>
        <v>1011.2004999999997</v>
      </c>
      <c r="P199" s="62">
        <f t="shared" si="14"/>
        <v>117.52849999999989</v>
      </c>
      <c r="Q199" s="62">
        <f t="shared" si="15"/>
        <v>1128.7289999999998</v>
      </c>
    </row>
    <row r="200" spans="1:17" x14ac:dyDescent="0.25">
      <c r="A200" s="77" t="s">
        <v>287</v>
      </c>
      <c r="B200" s="77">
        <v>1</v>
      </c>
      <c r="C200" s="77"/>
      <c r="D200" s="50">
        <v>4</v>
      </c>
      <c r="E200" s="77">
        <v>438.88600000000002</v>
      </c>
      <c r="F200" s="77">
        <v>666.61800000000005</v>
      </c>
      <c r="G200" s="77">
        <v>25.37</v>
      </c>
      <c r="H200" s="62">
        <f t="shared" si="12"/>
        <v>691.98800000000006</v>
      </c>
      <c r="I200" s="77">
        <v>1130.874</v>
      </c>
      <c r="J200" s="50">
        <v>4</v>
      </c>
      <c r="K200" s="48"/>
      <c r="L200" s="48"/>
      <c r="M200" s="48"/>
      <c r="N200" s="48"/>
      <c r="O200" s="62"/>
      <c r="P200" s="62"/>
      <c r="Q200" s="62"/>
    </row>
    <row r="201" spans="1:17" x14ac:dyDescent="0.25">
      <c r="A201" s="77" t="s">
        <v>287</v>
      </c>
      <c r="B201" s="77">
        <v>2</v>
      </c>
      <c r="C201" s="77"/>
      <c r="D201" s="50">
        <v>2</v>
      </c>
      <c r="E201" s="77">
        <v>13.763999999999999</v>
      </c>
      <c r="F201" s="77">
        <v>24.271999999999998</v>
      </c>
      <c r="G201" s="77">
        <v>0.66100000000000003</v>
      </c>
      <c r="H201" s="62">
        <f t="shared" si="12"/>
        <v>24.933</v>
      </c>
      <c r="I201" s="77">
        <v>38.697000000000003</v>
      </c>
      <c r="J201" s="50">
        <v>2</v>
      </c>
      <c r="K201" s="48">
        <v>49.948522291052825</v>
      </c>
      <c r="L201" s="48">
        <v>28.131477708947184</v>
      </c>
      <c r="M201" s="48">
        <v>0</v>
      </c>
      <c r="N201" s="48">
        <v>78.08</v>
      </c>
      <c r="O201" s="62">
        <f t="shared" si="13"/>
        <v>36.184522291052829</v>
      </c>
      <c r="P201" s="62">
        <f t="shared" si="14"/>
        <v>3.1984777089471841</v>
      </c>
      <c r="Q201" s="62">
        <f t="shared" si="15"/>
        <v>39.382999999999996</v>
      </c>
    </row>
    <row r="202" spans="1:17" x14ac:dyDescent="0.25">
      <c r="A202" s="77" t="s">
        <v>287</v>
      </c>
      <c r="B202" s="77">
        <v>2</v>
      </c>
      <c r="C202" s="77"/>
      <c r="D202" s="50">
        <v>4</v>
      </c>
      <c r="E202" s="77">
        <v>1244.672</v>
      </c>
      <c r="F202" s="77">
        <v>1406.8489999999999</v>
      </c>
      <c r="G202" s="77">
        <v>55.680999999999997</v>
      </c>
      <c r="H202" s="62">
        <f t="shared" si="12"/>
        <v>1462.53</v>
      </c>
      <c r="I202" s="77">
        <v>2707.2019999999998</v>
      </c>
      <c r="J202" s="50">
        <v>4</v>
      </c>
      <c r="K202" s="48">
        <v>1730.3631777089474</v>
      </c>
      <c r="L202" s="48">
        <v>974.55682229105298</v>
      </c>
      <c r="M202" s="48">
        <v>0</v>
      </c>
      <c r="N202" s="48">
        <v>2704.92</v>
      </c>
      <c r="O202" s="62">
        <f t="shared" si="13"/>
        <v>485.69117770894741</v>
      </c>
      <c r="P202" s="62">
        <f t="shared" si="14"/>
        <v>-487.97317770894699</v>
      </c>
      <c r="Q202" s="62">
        <f t="shared" si="15"/>
        <v>-2.281999999999698</v>
      </c>
    </row>
    <row r="203" spans="1:17" x14ac:dyDescent="0.25">
      <c r="A203" s="77" t="s">
        <v>287</v>
      </c>
      <c r="B203" s="77">
        <v>2</v>
      </c>
      <c r="C203" s="77"/>
      <c r="D203" s="50">
        <v>7</v>
      </c>
      <c r="E203" s="77">
        <v>9.9250000000000007</v>
      </c>
      <c r="F203" s="77">
        <v>26.579000000000001</v>
      </c>
      <c r="G203" s="77">
        <v>0.41299999999999998</v>
      </c>
      <c r="H203" s="62">
        <f t="shared" si="12"/>
        <v>26.992000000000001</v>
      </c>
      <c r="I203" s="77">
        <v>36.917000000000002</v>
      </c>
      <c r="J203" s="50">
        <v>7</v>
      </c>
      <c r="K203" s="48"/>
      <c r="L203" s="48"/>
      <c r="M203" s="48"/>
      <c r="N203" s="48"/>
      <c r="O203" s="62"/>
      <c r="P203" s="62"/>
      <c r="Q203" s="62"/>
    </row>
    <row r="204" spans="1:17" x14ac:dyDescent="0.25">
      <c r="A204" s="77" t="s">
        <v>287</v>
      </c>
      <c r="B204" s="77">
        <v>3</v>
      </c>
      <c r="C204" s="77"/>
      <c r="D204" s="50">
        <v>4</v>
      </c>
      <c r="E204" s="77">
        <v>497.01299999999998</v>
      </c>
      <c r="F204" s="77">
        <v>571.94799999999998</v>
      </c>
      <c r="G204" s="77">
        <v>20.102</v>
      </c>
      <c r="H204" s="62">
        <f t="shared" si="12"/>
        <v>592.04999999999995</v>
      </c>
      <c r="I204" s="77">
        <v>1089.0630000000001</v>
      </c>
      <c r="J204" s="50">
        <v>4</v>
      </c>
      <c r="K204" s="48">
        <v>707.81859999999995</v>
      </c>
      <c r="L204" s="48">
        <v>380.1814</v>
      </c>
      <c r="M204" s="48">
        <v>0</v>
      </c>
      <c r="N204" s="48">
        <v>1088</v>
      </c>
      <c r="O204" s="62">
        <f t="shared" si="13"/>
        <v>210.80559999999997</v>
      </c>
      <c r="P204" s="62">
        <f t="shared" si="14"/>
        <v>-211.86859999999996</v>
      </c>
      <c r="Q204" s="62">
        <f t="shared" si="15"/>
        <v>-1.0630000000001019</v>
      </c>
    </row>
    <row r="205" spans="1:17" x14ac:dyDescent="0.25">
      <c r="A205" s="77" t="s">
        <v>287</v>
      </c>
      <c r="B205" s="77">
        <v>4</v>
      </c>
      <c r="C205" s="77"/>
      <c r="D205" s="50">
        <v>4</v>
      </c>
      <c r="E205" s="77">
        <v>1992.6079999999999</v>
      </c>
      <c r="F205" s="77">
        <v>2293.165</v>
      </c>
      <c r="G205" s="77">
        <v>109.84399999999999</v>
      </c>
      <c r="H205" s="62">
        <f t="shared" si="12"/>
        <v>2403.009</v>
      </c>
      <c r="I205" s="77">
        <v>4395.6170000000002</v>
      </c>
      <c r="J205" s="50">
        <v>4</v>
      </c>
      <c r="K205" s="48">
        <v>1183.5411744047349</v>
      </c>
      <c r="L205" s="48">
        <v>956.75882559526531</v>
      </c>
      <c r="M205" s="48">
        <v>0</v>
      </c>
      <c r="N205" s="48">
        <v>2140.3000000000002</v>
      </c>
      <c r="O205" s="62">
        <f t="shared" si="13"/>
        <v>-809.06682559526507</v>
      </c>
      <c r="P205" s="62">
        <f t="shared" si="14"/>
        <v>-1446.2501744047347</v>
      </c>
      <c r="Q205" s="62">
        <f t="shared" si="15"/>
        <v>-2255.317</v>
      </c>
    </row>
    <row r="206" spans="1:17" x14ac:dyDescent="0.25">
      <c r="A206" s="77" t="s">
        <v>287</v>
      </c>
      <c r="B206" s="77">
        <v>5</v>
      </c>
      <c r="C206" s="77"/>
      <c r="D206" s="50">
        <v>4</v>
      </c>
      <c r="E206" s="77">
        <v>781.85299999999995</v>
      </c>
      <c r="F206" s="77">
        <v>773.59199999999998</v>
      </c>
      <c r="G206" s="77">
        <v>36.673999999999999</v>
      </c>
      <c r="H206" s="62">
        <f t="shared" si="12"/>
        <v>810.26599999999996</v>
      </c>
      <c r="I206" s="77">
        <v>1592.1189999999999</v>
      </c>
      <c r="J206" s="50">
        <v>4</v>
      </c>
      <c r="K206" s="48"/>
      <c r="L206" s="48"/>
      <c r="M206" s="48"/>
      <c r="N206" s="48"/>
      <c r="O206" s="62"/>
      <c r="P206" s="62"/>
      <c r="Q206" s="62"/>
    </row>
    <row r="207" spans="1:17" x14ac:dyDescent="0.25">
      <c r="A207" s="77" t="s">
        <v>287</v>
      </c>
      <c r="B207" s="77">
        <v>5</v>
      </c>
      <c r="C207" s="77"/>
      <c r="D207" s="50">
        <v>7</v>
      </c>
      <c r="E207" s="77">
        <v>310.58600000000001</v>
      </c>
      <c r="F207" s="77">
        <v>266.06400000000002</v>
      </c>
      <c r="G207" s="77">
        <v>12.693</v>
      </c>
      <c r="H207" s="62">
        <f t="shared" si="12"/>
        <v>278.75700000000001</v>
      </c>
      <c r="I207" s="77">
        <v>589.34300000000007</v>
      </c>
      <c r="J207" s="50">
        <v>7</v>
      </c>
      <c r="K207" s="48">
        <v>1245.6960255952652</v>
      </c>
      <c r="L207" s="48">
        <v>1007.0039744047348</v>
      </c>
      <c r="M207" s="48">
        <v>0</v>
      </c>
      <c r="N207" s="48">
        <v>2252.6999999999998</v>
      </c>
      <c r="O207" s="62">
        <f t="shared" si="13"/>
        <v>935.11002559526514</v>
      </c>
      <c r="P207" s="62">
        <f t="shared" si="14"/>
        <v>728.24697440473483</v>
      </c>
      <c r="Q207" s="62">
        <f t="shared" si="15"/>
        <v>1663.3569999999997</v>
      </c>
    </row>
    <row r="208" spans="1:17" x14ac:dyDescent="0.25">
      <c r="A208" s="77" t="s">
        <v>287</v>
      </c>
      <c r="B208" s="77">
        <v>6</v>
      </c>
      <c r="C208" s="77"/>
      <c r="D208" s="50">
        <v>4</v>
      </c>
      <c r="E208" s="77">
        <v>1594.0440000000001</v>
      </c>
      <c r="F208" s="77">
        <v>1695.597</v>
      </c>
      <c r="G208" s="77">
        <v>68.063000000000002</v>
      </c>
      <c r="H208" s="62">
        <f t="shared" si="12"/>
        <v>1763.66</v>
      </c>
      <c r="I208" s="77">
        <v>3357.7040000000002</v>
      </c>
      <c r="J208" s="50">
        <v>4</v>
      </c>
      <c r="K208" s="48">
        <v>1387.0373999999999</v>
      </c>
      <c r="L208" s="48">
        <v>796.96259999999995</v>
      </c>
      <c r="M208" s="48">
        <v>0</v>
      </c>
      <c r="N208" s="48">
        <v>2184</v>
      </c>
      <c r="O208" s="62">
        <f t="shared" si="13"/>
        <v>-207.00660000000016</v>
      </c>
      <c r="P208" s="62">
        <f t="shared" si="14"/>
        <v>-966.69740000000013</v>
      </c>
      <c r="Q208" s="62">
        <f t="shared" si="15"/>
        <v>-1173.7040000000002</v>
      </c>
    </row>
    <row r="209" spans="1:17" x14ac:dyDescent="0.25">
      <c r="A209" s="77" t="s">
        <v>287</v>
      </c>
      <c r="B209" s="77">
        <v>7</v>
      </c>
      <c r="C209" s="77"/>
      <c r="D209" s="50">
        <v>4</v>
      </c>
      <c r="E209" s="77">
        <v>142.86099999999999</v>
      </c>
      <c r="F209" s="77">
        <v>151.904</v>
      </c>
      <c r="G209" s="77">
        <v>7.69</v>
      </c>
      <c r="H209" s="62">
        <f t="shared" si="12"/>
        <v>159.59399999999999</v>
      </c>
      <c r="I209" s="77">
        <v>302.45499999999998</v>
      </c>
      <c r="J209" s="50">
        <v>4</v>
      </c>
      <c r="K209" s="48">
        <v>1991.7751000000001</v>
      </c>
      <c r="L209" s="48">
        <v>1362.2248999999999</v>
      </c>
      <c r="M209" s="48">
        <v>0</v>
      </c>
      <c r="N209" s="48">
        <v>3354</v>
      </c>
      <c r="O209" s="62">
        <f t="shared" si="13"/>
        <v>1848.9141</v>
      </c>
      <c r="P209" s="62">
        <f t="shared" si="14"/>
        <v>1202.6308999999999</v>
      </c>
      <c r="Q209" s="62">
        <f t="shared" si="15"/>
        <v>3051.5450000000001</v>
      </c>
    </row>
    <row r="210" spans="1:17" x14ac:dyDescent="0.25">
      <c r="A210" s="80" t="s">
        <v>287</v>
      </c>
      <c r="B210" s="80">
        <v>7</v>
      </c>
      <c r="C210" s="80"/>
      <c r="D210" s="80">
        <v>4</v>
      </c>
      <c r="E210" s="77"/>
      <c r="F210" s="77"/>
      <c r="H210" s="62">
        <f t="shared" si="12"/>
        <v>0</v>
      </c>
      <c r="I210" s="77"/>
      <c r="J210" s="80">
        <v>4</v>
      </c>
      <c r="K210" s="48">
        <v>459.23149999999998</v>
      </c>
      <c r="L210" s="48">
        <v>542.76850000000002</v>
      </c>
      <c r="M210" s="48">
        <v>0</v>
      </c>
      <c r="N210" s="48">
        <v>1002</v>
      </c>
      <c r="O210" s="62"/>
      <c r="P210" s="62"/>
      <c r="Q210" s="62"/>
    </row>
    <row r="211" spans="1:17" x14ac:dyDescent="0.25">
      <c r="A211" s="77" t="s">
        <v>287</v>
      </c>
      <c r="B211" s="77">
        <v>7</v>
      </c>
      <c r="C211" s="77"/>
      <c r="D211" s="50">
        <v>7</v>
      </c>
      <c r="E211" s="77">
        <v>313.51100000000002</v>
      </c>
      <c r="F211" s="77">
        <v>370.15800000000002</v>
      </c>
      <c r="G211" s="77">
        <v>15.76</v>
      </c>
      <c r="H211" s="62">
        <f t="shared" si="12"/>
        <v>385.91800000000001</v>
      </c>
      <c r="I211" s="77">
        <v>699.42900000000009</v>
      </c>
      <c r="J211" s="50">
        <v>7</v>
      </c>
      <c r="K211" s="48"/>
      <c r="L211" s="48"/>
      <c r="M211" s="48"/>
      <c r="N211" s="48"/>
      <c r="O211" s="62"/>
      <c r="P211" s="62"/>
      <c r="Q211" s="62"/>
    </row>
    <row r="212" spans="1:17" x14ac:dyDescent="0.25">
      <c r="A212" s="77" t="s">
        <v>287</v>
      </c>
      <c r="B212" s="77">
        <v>8</v>
      </c>
      <c r="C212" s="77"/>
      <c r="D212" s="50">
        <v>4</v>
      </c>
      <c r="E212" s="77">
        <v>454.96699999999998</v>
      </c>
      <c r="F212" s="77">
        <v>437.94400000000002</v>
      </c>
      <c r="G212" s="77">
        <v>42.033999999999999</v>
      </c>
      <c r="H212" s="62">
        <f t="shared" si="12"/>
        <v>479.97800000000001</v>
      </c>
      <c r="I212" s="77">
        <v>934.94500000000005</v>
      </c>
      <c r="J212" s="50">
        <v>4</v>
      </c>
      <c r="K212" s="48">
        <v>281.13345428325357</v>
      </c>
      <c r="L212" s="48">
        <v>230.5565457167464</v>
      </c>
      <c r="M212" s="48">
        <v>0</v>
      </c>
      <c r="N212" s="48">
        <v>511.69</v>
      </c>
      <c r="O212" s="62">
        <f t="shared" si="13"/>
        <v>-173.83354571674641</v>
      </c>
      <c r="P212" s="62">
        <f t="shared" si="14"/>
        <v>-249.42145428325361</v>
      </c>
      <c r="Q212" s="62">
        <f t="shared" si="15"/>
        <v>-423.25500000000005</v>
      </c>
    </row>
    <row r="213" spans="1:17" x14ac:dyDescent="0.25">
      <c r="A213" s="77" t="s">
        <v>287</v>
      </c>
      <c r="B213" s="77">
        <v>8</v>
      </c>
      <c r="C213" s="77"/>
      <c r="D213" s="50">
        <v>6</v>
      </c>
      <c r="E213" s="77">
        <v>0.84499999999999997</v>
      </c>
      <c r="F213" s="77">
        <v>4.3999999999999997E-2</v>
      </c>
      <c r="G213" s="77">
        <v>0</v>
      </c>
      <c r="H213" s="62">
        <f t="shared" si="12"/>
        <v>4.3999999999999997E-2</v>
      </c>
      <c r="I213" s="77">
        <v>0.88900000000000001</v>
      </c>
      <c r="J213" s="50">
        <v>6</v>
      </c>
      <c r="K213" s="48">
        <v>89.456798112918648</v>
      </c>
      <c r="L213" s="48">
        <v>73.363201887081331</v>
      </c>
      <c r="M213" s="48">
        <v>0</v>
      </c>
      <c r="N213" s="48">
        <v>162.82</v>
      </c>
      <c r="O213" s="62">
        <f t="shared" si="13"/>
        <v>88.611798112918649</v>
      </c>
      <c r="P213" s="62">
        <f t="shared" si="14"/>
        <v>73.319201887081334</v>
      </c>
      <c r="Q213" s="62">
        <f t="shared" si="15"/>
        <v>161.93099999999998</v>
      </c>
    </row>
    <row r="214" spans="1:17" x14ac:dyDescent="0.25">
      <c r="A214" s="77" t="s">
        <v>287</v>
      </c>
      <c r="B214" s="77">
        <v>8</v>
      </c>
      <c r="C214" s="77"/>
      <c r="D214" s="50">
        <v>7</v>
      </c>
      <c r="E214" s="77">
        <v>50.813000000000002</v>
      </c>
      <c r="F214" s="77">
        <v>38.466999999999999</v>
      </c>
      <c r="G214" s="77">
        <v>3.4580000000000002</v>
      </c>
      <c r="H214" s="62">
        <f t="shared" si="12"/>
        <v>41.924999999999997</v>
      </c>
      <c r="I214" s="77">
        <v>92.738</v>
      </c>
      <c r="J214" s="50">
        <v>7</v>
      </c>
      <c r="K214" s="48">
        <v>203.55514760382775</v>
      </c>
      <c r="L214" s="48">
        <v>166.93485239617226</v>
      </c>
      <c r="M214" s="48">
        <v>0</v>
      </c>
      <c r="N214" s="48">
        <v>370.49</v>
      </c>
      <c r="O214" s="62">
        <f t="shared" si="13"/>
        <v>152.74214760382773</v>
      </c>
      <c r="P214" s="62">
        <f t="shared" si="14"/>
        <v>125.00985239617226</v>
      </c>
      <c r="Q214" s="62">
        <f t="shared" si="15"/>
        <v>277.75200000000001</v>
      </c>
    </row>
    <row r="215" spans="1:17" x14ac:dyDescent="0.25">
      <c r="A215" s="77" t="s">
        <v>287</v>
      </c>
      <c r="B215" s="77">
        <v>9</v>
      </c>
      <c r="C215" s="77"/>
      <c r="D215" s="50">
        <v>4</v>
      </c>
      <c r="E215" s="77">
        <v>21.859000000000002</v>
      </c>
      <c r="F215" s="77">
        <v>6.0350000000000001</v>
      </c>
      <c r="G215" s="77">
        <v>0.35</v>
      </c>
      <c r="H215" s="62">
        <f t="shared" si="12"/>
        <v>6.3849999999999998</v>
      </c>
      <c r="I215" s="77">
        <v>28.244000000000003</v>
      </c>
      <c r="J215" s="50">
        <v>4</v>
      </c>
      <c r="K215" s="48">
        <v>375.95190656005218</v>
      </c>
      <c r="L215" s="48">
        <v>301.79809343994782</v>
      </c>
      <c r="M215" s="48">
        <v>0</v>
      </c>
      <c r="N215" s="48">
        <v>677.75</v>
      </c>
      <c r="O215" s="62">
        <f t="shared" si="13"/>
        <v>354.0929065600522</v>
      </c>
      <c r="P215" s="62">
        <f t="shared" si="14"/>
        <v>295.41309343994783</v>
      </c>
      <c r="Q215" s="62">
        <f t="shared" si="15"/>
        <v>649.50599999999997</v>
      </c>
    </row>
    <row r="216" spans="1:17" x14ac:dyDescent="0.25">
      <c r="A216" s="77" t="s">
        <v>287</v>
      </c>
      <c r="B216" s="77">
        <v>9</v>
      </c>
      <c r="C216" s="77"/>
      <c r="D216" s="50">
        <v>7</v>
      </c>
      <c r="E216" s="77">
        <v>3170.319</v>
      </c>
      <c r="F216" s="77">
        <v>2045.097</v>
      </c>
      <c r="G216" s="77">
        <v>118.036</v>
      </c>
      <c r="H216" s="62">
        <f t="shared" si="12"/>
        <v>2163.1329999999998</v>
      </c>
      <c r="I216" s="77">
        <v>5333.4520000000002</v>
      </c>
      <c r="J216" s="50">
        <v>7</v>
      </c>
      <c r="K216" s="48"/>
      <c r="L216" s="48"/>
      <c r="M216" s="48"/>
      <c r="N216" s="48"/>
      <c r="O216" s="62"/>
      <c r="P216" s="62"/>
      <c r="Q216" s="62"/>
    </row>
    <row r="217" spans="1:17" x14ac:dyDescent="0.25">
      <c r="A217" s="80" t="s">
        <v>287</v>
      </c>
      <c r="B217" s="80">
        <v>9</v>
      </c>
      <c r="C217" s="80"/>
      <c r="D217" s="80">
        <v>6</v>
      </c>
      <c r="E217" s="77"/>
      <c r="F217" s="77"/>
      <c r="H217" s="62">
        <f t="shared" si="12"/>
        <v>0</v>
      </c>
      <c r="I217" s="77"/>
      <c r="J217" s="80">
        <v>6</v>
      </c>
      <c r="K217" s="48">
        <v>2598.3809934399474</v>
      </c>
      <c r="L217" s="48">
        <v>2085.8690065600526</v>
      </c>
      <c r="M217" s="48">
        <v>0</v>
      </c>
      <c r="N217" s="48">
        <v>4684.25</v>
      </c>
      <c r="O217" s="62"/>
      <c r="P217" s="62"/>
      <c r="Q217" s="62"/>
    </row>
    <row r="218" spans="1:17" x14ac:dyDescent="0.25">
      <c r="A218" s="77" t="s">
        <v>287</v>
      </c>
      <c r="B218" s="77">
        <v>10</v>
      </c>
      <c r="C218" s="77" t="s">
        <v>446</v>
      </c>
      <c r="D218" s="50">
        <v>4</v>
      </c>
      <c r="E218" s="77">
        <v>104.123</v>
      </c>
      <c r="F218" s="77">
        <v>106.375</v>
      </c>
      <c r="G218" s="77">
        <v>7.226</v>
      </c>
      <c r="H218" s="62">
        <f t="shared" si="12"/>
        <v>113.601</v>
      </c>
      <c r="I218" s="77">
        <v>217.72399999999999</v>
      </c>
      <c r="J218" s="50">
        <v>4</v>
      </c>
      <c r="K218" s="48"/>
      <c r="L218" s="48"/>
      <c r="M218" s="48"/>
      <c r="N218" s="48"/>
      <c r="O218" s="62"/>
      <c r="P218" s="62"/>
      <c r="Q218" s="62"/>
    </row>
    <row r="219" spans="1:17" x14ac:dyDescent="0.25">
      <c r="A219" s="77" t="s">
        <v>287</v>
      </c>
      <c r="B219" s="77">
        <v>10</v>
      </c>
      <c r="C219" s="77" t="s">
        <v>446</v>
      </c>
      <c r="D219" s="50">
        <v>5</v>
      </c>
      <c r="E219" s="77">
        <v>4.6349999999999998</v>
      </c>
      <c r="F219" s="77">
        <v>4.8620000000000001</v>
      </c>
      <c r="G219" s="77">
        <v>0.28899999999999998</v>
      </c>
      <c r="H219" s="62">
        <f t="shared" si="12"/>
        <v>5.1509999999999998</v>
      </c>
      <c r="I219" s="77">
        <v>9.7859999999999996</v>
      </c>
      <c r="J219" s="50">
        <v>5</v>
      </c>
      <c r="K219" s="48"/>
      <c r="L219" s="48"/>
      <c r="M219" s="48"/>
      <c r="N219" s="48"/>
      <c r="O219" s="62"/>
      <c r="P219" s="62"/>
      <c r="Q219" s="62"/>
    </row>
    <row r="220" spans="1:17" x14ac:dyDescent="0.25">
      <c r="A220" s="77" t="s">
        <v>287</v>
      </c>
      <c r="B220" s="77">
        <v>10</v>
      </c>
      <c r="C220" s="77" t="s">
        <v>446</v>
      </c>
      <c r="D220" s="50">
        <v>6</v>
      </c>
      <c r="E220" s="77">
        <v>1501.4590000000001</v>
      </c>
      <c r="F220" s="77">
        <v>1237.7170000000001</v>
      </c>
      <c r="G220" s="77">
        <v>75.218999999999994</v>
      </c>
      <c r="H220" s="62">
        <f t="shared" si="12"/>
        <v>1312.9360000000001</v>
      </c>
      <c r="I220" s="77">
        <v>2814.3950000000004</v>
      </c>
      <c r="J220" s="50">
        <v>6</v>
      </c>
      <c r="K220" s="48">
        <v>1823.7819</v>
      </c>
      <c r="L220" s="48">
        <v>1285.2181</v>
      </c>
      <c r="M220" s="48">
        <v>0</v>
      </c>
      <c r="N220" s="48">
        <v>3109</v>
      </c>
      <c r="O220" s="62">
        <f t="shared" si="13"/>
        <v>322.32289999999989</v>
      </c>
      <c r="P220" s="62">
        <f t="shared" si="14"/>
        <v>-27.7179000000001</v>
      </c>
      <c r="Q220" s="62">
        <f t="shared" si="15"/>
        <v>294.60499999999956</v>
      </c>
    </row>
    <row r="221" spans="1:17" x14ac:dyDescent="0.25">
      <c r="A221" s="77" t="s">
        <v>287</v>
      </c>
      <c r="B221" s="77">
        <v>10</v>
      </c>
      <c r="C221" s="77" t="s">
        <v>446</v>
      </c>
      <c r="D221" s="50">
        <v>7</v>
      </c>
      <c r="E221" s="77">
        <v>45.066000000000003</v>
      </c>
      <c r="F221" s="77">
        <v>21.023</v>
      </c>
      <c r="G221" s="77">
        <v>1.2969999999999999</v>
      </c>
      <c r="H221" s="62">
        <f t="shared" si="12"/>
        <v>22.32</v>
      </c>
      <c r="I221" s="77">
        <v>67.385999999999996</v>
      </c>
      <c r="J221" s="50">
        <v>7</v>
      </c>
      <c r="K221" s="48"/>
      <c r="L221" s="48"/>
      <c r="M221" s="48"/>
      <c r="N221" s="48"/>
      <c r="O221" s="62"/>
      <c r="P221" s="62"/>
      <c r="Q221" s="62"/>
    </row>
    <row r="222" spans="1:17" x14ac:dyDescent="0.25">
      <c r="A222" s="77" t="s">
        <v>287</v>
      </c>
      <c r="B222" s="77">
        <v>10</v>
      </c>
      <c r="C222" s="77" t="s">
        <v>447</v>
      </c>
      <c r="D222" s="50">
        <v>6</v>
      </c>
      <c r="E222" s="77">
        <v>744.57299999999998</v>
      </c>
      <c r="F222" s="77">
        <v>594.14</v>
      </c>
      <c r="G222" s="77">
        <v>36.793999999999997</v>
      </c>
      <c r="H222" s="62">
        <f t="shared" si="12"/>
        <v>630.93399999999997</v>
      </c>
      <c r="I222" s="77">
        <v>1375.5070000000001</v>
      </c>
      <c r="J222" s="50">
        <v>6</v>
      </c>
      <c r="K222" s="48">
        <v>848.34657515904428</v>
      </c>
      <c r="L222" s="48">
        <v>612.13342484095574</v>
      </c>
      <c r="M222" s="48">
        <v>0</v>
      </c>
      <c r="N222" s="48">
        <v>1460.48</v>
      </c>
      <c r="O222" s="62">
        <f t="shared" si="13"/>
        <v>103.7735751590443</v>
      </c>
      <c r="P222" s="62">
        <f t="shared" si="14"/>
        <v>-18.800575159044229</v>
      </c>
      <c r="Q222" s="62">
        <f t="shared" si="15"/>
        <v>84.972999999999956</v>
      </c>
    </row>
    <row r="223" spans="1:17" x14ac:dyDescent="0.25">
      <c r="A223" s="77" t="s">
        <v>287</v>
      </c>
      <c r="B223" s="77">
        <v>10</v>
      </c>
      <c r="C223" s="77" t="s">
        <v>447</v>
      </c>
      <c r="D223" s="50">
        <v>7</v>
      </c>
      <c r="E223" s="77">
        <v>45.715000000000003</v>
      </c>
      <c r="F223" s="77">
        <v>41.667000000000002</v>
      </c>
      <c r="G223" s="77">
        <v>2.4649999999999999</v>
      </c>
      <c r="H223" s="62">
        <f t="shared" si="12"/>
        <v>44.132000000000005</v>
      </c>
      <c r="I223" s="77">
        <v>89.847000000000008</v>
      </c>
      <c r="J223" s="50">
        <v>7</v>
      </c>
      <c r="K223" s="48">
        <v>2.6255248409556309</v>
      </c>
      <c r="L223" s="48">
        <v>1.8944751590443687</v>
      </c>
      <c r="M223" s="48">
        <v>0</v>
      </c>
      <c r="N223" s="48">
        <v>4.5199999999999996</v>
      </c>
      <c r="O223" s="62">
        <f t="shared" si="13"/>
        <v>-43.089475159044369</v>
      </c>
      <c r="P223" s="62">
        <f t="shared" si="14"/>
        <v>-42.237524840955636</v>
      </c>
      <c r="Q223" s="62">
        <f t="shared" si="15"/>
        <v>-85.327000000000012</v>
      </c>
    </row>
    <row r="224" spans="1:17" x14ac:dyDescent="0.25">
      <c r="A224" s="80" t="s">
        <v>287</v>
      </c>
      <c r="B224" s="80">
        <v>11</v>
      </c>
      <c r="C224" s="80"/>
      <c r="D224" s="80">
        <v>6</v>
      </c>
      <c r="E224" s="77"/>
      <c r="F224" s="77"/>
      <c r="H224" s="62">
        <f t="shared" si="12"/>
        <v>0</v>
      </c>
      <c r="I224" s="77"/>
      <c r="J224" s="80">
        <v>6</v>
      </c>
      <c r="K224" s="48">
        <v>26.014459473684205</v>
      </c>
      <c r="L224" s="48">
        <v>14.435540526315787</v>
      </c>
      <c r="M224" s="48">
        <v>0</v>
      </c>
      <c r="N224" s="48">
        <v>40.450000000000003</v>
      </c>
      <c r="O224" s="62"/>
      <c r="P224" s="62"/>
      <c r="Q224" s="62"/>
    </row>
    <row r="225" spans="1:17" x14ac:dyDescent="0.25">
      <c r="A225" s="77" t="s">
        <v>287</v>
      </c>
      <c r="B225" s="77">
        <v>11</v>
      </c>
      <c r="C225" s="77"/>
      <c r="D225" s="50">
        <v>7</v>
      </c>
      <c r="E225" s="77">
        <v>605.79700000000003</v>
      </c>
      <c r="F225" s="77">
        <v>431.29</v>
      </c>
      <c r="G225" s="77">
        <v>27.291</v>
      </c>
      <c r="H225" s="62">
        <f t="shared" si="12"/>
        <v>458.58100000000002</v>
      </c>
      <c r="I225" s="77">
        <v>1064.3779999999999</v>
      </c>
      <c r="J225" s="50">
        <v>7</v>
      </c>
      <c r="K225" s="48">
        <v>658.27194052631557</v>
      </c>
      <c r="L225" s="48">
        <v>365.2780594736841</v>
      </c>
      <c r="M225" s="48">
        <v>0</v>
      </c>
      <c r="N225" s="48">
        <v>1023.55</v>
      </c>
      <c r="O225" s="62">
        <f t="shared" si="13"/>
        <v>52.47494052631555</v>
      </c>
      <c r="P225" s="62">
        <f t="shared" si="14"/>
        <v>-93.302940526315922</v>
      </c>
      <c r="Q225" s="62">
        <f t="shared" si="15"/>
        <v>-40.827999999999975</v>
      </c>
    </row>
    <row r="226" spans="1:17" x14ac:dyDescent="0.25">
      <c r="A226" s="77" t="s">
        <v>287</v>
      </c>
      <c r="B226" s="77">
        <v>12</v>
      </c>
      <c r="C226" s="77"/>
      <c r="D226" s="50">
        <v>6</v>
      </c>
      <c r="E226" s="77">
        <v>13.066000000000001</v>
      </c>
      <c r="F226" s="77">
        <v>10.894</v>
      </c>
      <c r="G226" s="77">
        <v>0.72599999999999998</v>
      </c>
      <c r="H226" s="62">
        <f t="shared" si="12"/>
        <v>11.620000000000001</v>
      </c>
      <c r="I226" s="77">
        <v>24.686</v>
      </c>
      <c r="J226" s="50">
        <v>6</v>
      </c>
      <c r="K226" s="48">
        <v>25.185904726027399</v>
      </c>
      <c r="L226" s="48">
        <v>15.464095273972601</v>
      </c>
      <c r="M226" s="48">
        <v>0</v>
      </c>
      <c r="N226" s="48">
        <v>40.65</v>
      </c>
      <c r="O226" s="62">
        <f t="shared" si="13"/>
        <v>12.119904726027398</v>
      </c>
      <c r="P226" s="62">
        <f t="shared" si="14"/>
        <v>3.8440952739726004</v>
      </c>
      <c r="Q226" s="62">
        <f t="shared" si="15"/>
        <v>15.963999999999999</v>
      </c>
    </row>
    <row r="227" spans="1:17" x14ac:dyDescent="0.25">
      <c r="A227" s="77" t="s">
        <v>287</v>
      </c>
      <c r="B227" s="77">
        <v>12</v>
      </c>
      <c r="C227" s="77"/>
      <c r="D227" s="50">
        <v>7</v>
      </c>
      <c r="E227" s="77">
        <v>115.169</v>
      </c>
      <c r="F227" s="77">
        <v>74.468999999999994</v>
      </c>
      <c r="G227" s="77">
        <v>4.7350000000000003</v>
      </c>
      <c r="H227" s="62">
        <f t="shared" si="12"/>
        <v>79.203999999999994</v>
      </c>
      <c r="I227" s="77">
        <v>194.37299999999999</v>
      </c>
      <c r="J227" s="50">
        <v>7</v>
      </c>
      <c r="K227" s="48">
        <v>110.50199527397261</v>
      </c>
      <c r="L227" s="48">
        <v>67.848004726027398</v>
      </c>
      <c r="M227" s="48">
        <v>0</v>
      </c>
      <c r="N227" s="48">
        <v>178.35</v>
      </c>
      <c r="O227" s="62">
        <f t="shared" si="13"/>
        <v>-4.6670047260273861</v>
      </c>
      <c r="P227" s="62">
        <f t="shared" si="14"/>
        <v>-11.355995273972596</v>
      </c>
      <c r="Q227" s="62">
        <f t="shared" si="15"/>
        <v>-16.022999999999996</v>
      </c>
    </row>
    <row r="228" spans="1:17" x14ac:dyDescent="0.25">
      <c r="A228" s="80" t="s">
        <v>287</v>
      </c>
      <c r="B228" s="80">
        <v>13</v>
      </c>
      <c r="C228" s="80"/>
      <c r="D228" s="80">
        <v>6</v>
      </c>
      <c r="E228" s="77"/>
      <c r="F228" s="77"/>
      <c r="H228" s="62"/>
      <c r="I228" s="77"/>
      <c r="J228" s="80">
        <v>6</v>
      </c>
      <c r="K228" s="48">
        <v>486.8614</v>
      </c>
      <c r="L228" s="48">
        <v>233.1386</v>
      </c>
      <c r="M228" s="48">
        <v>0</v>
      </c>
      <c r="N228" s="48">
        <v>720</v>
      </c>
      <c r="O228" s="62"/>
      <c r="P228" s="62"/>
      <c r="Q228" s="62"/>
    </row>
    <row r="229" spans="1:17" x14ac:dyDescent="0.25">
      <c r="A229" s="77" t="s">
        <v>287</v>
      </c>
      <c r="B229" s="77">
        <v>13</v>
      </c>
      <c r="C229" s="77"/>
      <c r="D229" s="50">
        <v>7</v>
      </c>
      <c r="E229" s="77">
        <v>434.14</v>
      </c>
      <c r="F229" s="77">
        <v>268.07600000000002</v>
      </c>
      <c r="G229" s="77">
        <v>18.562999999999999</v>
      </c>
      <c r="H229" s="62">
        <f t="shared" si="12"/>
        <v>286.63900000000001</v>
      </c>
      <c r="I229" s="77">
        <v>720.779</v>
      </c>
      <c r="J229" s="50">
        <v>7</v>
      </c>
      <c r="K229" s="48"/>
      <c r="L229" s="48"/>
      <c r="M229" s="48"/>
      <c r="N229" s="48"/>
      <c r="O229" s="62"/>
      <c r="P229" s="62"/>
      <c r="Q229" s="62"/>
    </row>
    <row r="230" spans="1:17" x14ac:dyDescent="0.25">
      <c r="A230" s="77" t="s">
        <v>287</v>
      </c>
      <c r="B230" s="77">
        <v>14</v>
      </c>
      <c r="C230" s="77"/>
      <c r="D230" s="50">
        <v>6</v>
      </c>
      <c r="E230" s="77">
        <v>181.505</v>
      </c>
      <c r="F230" s="77">
        <v>121.321</v>
      </c>
      <c r="G230" s="77">
        <v>7.6360000000000001</v>
      </c>
      <c r="H230" s="62">
        <f t="shared" si="12"/>
        <v>128.95699999999999</v>
      </c>
      <c r="I230" s="77">
        <v>310.46200000000005</v>
      </c>
      <c r="J230" s="50">
        <v>6</v>
      </c>
      <c r="K230" s="48">
        <v>415.1605215238784</v>
      </c>
      <c r="L230" s="48">
        <v>256.26947847612155</v>
      </c>
      <c r="M230" s="48">
        <v>0</v>
      </c>
      <c r="N230" s="48">
        <v>671.43</v>
      </c>
      <c r="O230" s="62">
        <f t="shared" si="13"/>
        <v>233.65552152387841</v>
      </c>
      <c r="P230" s="62">
        <f t="shared" si="14"/>
        <v>127.31247847612156</v>
      </c>
      <c r="Q230" s="62">
        <f t="shared" si="15"/>
        <v>360.9679999999999</v>
      </c>
    </row>
    <row r="231" spans="1:17" x14ac:dyDescent="0.25">
      <c r="A231" s="77" t="s">
        <v>287</v>
      </c>
      <c r="B231" s="77">
        <v>14</v>
      </c>
      <c r="C231" s="77"/>
      <c r="D231" s="50">
        <v>7</v>
      </c>
      <c r="E231" s="77">
        <v>203.05199999999999</v>
      </c>
      <c r="F231" s="77">
        <v>167.21199999999999</v>
      </c>
      <c r="G231" s="77">
        <v>10.917999999999999</v>
      </c>
      <c r="H231" s="62">
        <f t="shared" si="12"/>
        <v>178.13</v>
      </c>
      <c r="I231" s="77">
        <v>381.18200000000002</v>
      </c>
      <c r="J231" s="50">
        <v>7</v>
      </c>
      <c r="K231" s="48">
        <v>12.100578476121564</v>
      </c>
      <c r="L231" s="48">
        <v>7.4694215238784372</v>
      </c>
      <c r="M231" s="48">
        <v>0</v>
      </c>
      <c r="N231" s="48">
        <v>19.57</v>
      </c>
      <c r="O231" s="62">
        <f t="shared" si="13"/>
        <v>-190.95142152387842</v>
      </c>
      <c r="P231" s="62">
        <f t="shared" si="14"/>
        <v>-170.66057847612157</v>
      </c>
      <c r="Q231" s="62">
        <f t="shared" si="15"/>
        <v>-361.61200000000002</v>
      </c>
    </row>
    <row r="232" spans="1:17" x14ac:dyDescent="0.25">
      <c r="A232" s="80" t="s">
        <v>287</v>
      </c>
      <c r="B232" s="80">
        <v>15</v>
      </c>
      <c r="C232" s="80"/>
      <c r="D232" s="80">
        <v>6</v>
      </c>
      <c r="E232" s="77"/>
      <c r="F232" s="77"/>
      <c r="H232" s="62">
        <f t="shared" si="12"/>
        <v>0</v>
      </c>
      <c r="I232" s="77"/>
      <c r="J232" s="80">
        <v>6</v>
      </c>
      <c r="K232" s="48">
        <v>38.932197575091571</v>
      </c>
      <c r="L232" s="48">
        <v>19.367802424908426</v>
      </c>
      <c r="M232" s="48">
        <v>0</v>
      </c>
      <c r="N232" s="48">
        <v>58.3</v>
      </c>
      <c r="O232" s="62"/>
      <c r="P232" s="62"/>
      <c r="Q232" s="62"/>
    </row>
    <row r="233" spans="1:17" x14ac:dyDescent="0.25">
      <c r="A233" s="77" t="s">
        <v>287</v>
      </c>
      <c r="B233" s="77">
        <v>15</v>
      </c>
      <c r="C233" s="77"/>
      <c r="D233" s="50">
        <v>7</v>
      </c>
      <c r="E233" s="77">
        <v>891.06399999999996</v>
      </c>
      <c r="F233" s="77">
        <v>446.983</v>
      </c>
      <c r="G233" s="77">
        <v>30.565999999999999</v>
      </c>
      <c r="H233" s="62">
        <f t="shared" si="12"/>
        <v>477.54899999999998</v>
      </c>
      <c r="I233" s="77">
        <v>1368.6130000000001</v>
      </c>
      <c r="J233" s="50">
        <v>7</v>
      </c>
      <c r="K233" s="48">
        <v>872.60210242490848</v>
      </c>
      <c r="L233" s="48">
        <v>434.09789757509162</v>
      </c>
      <c r="M233" s="48">
        <v>0</v>
      </c>
      <c r="N233" s="48">
        <v>1306.7</v>
      </c>
      <c r="O233" s="62">
        <f t="shared" si="13"/>
        <v>-18.461897575091484</v>
      </c>
      <c r="P233" s="62">
        <f t="shared" si="14"/>
        <v>-43.451102424908356</v>
      </c>
      <c r="Q233" s="62">
        <f t="shared" si="15"/>
        <v>-61.913000000000011</v>
      </c>
    </row>
    <row r="234" spans="1:17" x14ac:dyDescent="0.25">
      <c r="A234" s="77" t="s">
        <v>287</v>
      </c>
      <c r="B234" s="77">
        <v>16</v>
      </c>
      <c r="C234" s="77"/>
      <c r="D234" s="50">
        <v>6</v>
      </c>
      <c r="E234" s="77">
        <v>2987.7919999999999</v>
      </c>
      <c r="F234" s="77">
        <v>2260.732</v>
      </c>
      <c r="G234" s="77">
        <v>156.983</v>
      </c>
      <c r="H234" s="62">
        <f t="shared" si="12"/>
        <v>2417.7150000000001</v>
      </c>
      <c r="I234" s="77">
        <v>5405.5069999999996</v>
      </c>
      <c r="J234" s="50">
        <v>6</v>
      </c>
      <c r="K234" s="48">
        <v>3227.4535999999994</v>
      </c>
      <c r="L234" s="48">
        <v>2188.5463999999997</v>
      </c>
      <c r="M234" s="48">
        <v>0</v>
      </c>
      <c r="N234" s="48">
        <v>5416</v>
      </c>
      <c r="O234" s="62">
        <f t="shared" si="13"/>
        <v>239.66159999999945</v>
      </c>
      <c r="P234" s="62">
        <f t="shared" si="14"/>
        <v>-229.16860000000042</v>
      </c>
      <c r="Q234" s="62">
        <f t="shared" si="15"/>
        <v>10.493000000000393</v>
      </c>
    </row>
    <row r="235" spans="1:17" x14ac:dyDescent="0.25">
      <c r="A235" s="77" t="s">
        <v>287</v>
      </c>
      <c r="B235" s="77">
        <v>16</v>
      </c>
      <c r="C235" s="77"/>
      <c r="D235" s="50">
        <v>7</v>
      </c>
      <c r="E235" s="77">
        <v>6.8609999999999998</v>
      </c>
      <c r="F235" s="77">
        <v>6.6340000000000003</v>
      </c>
      <c r="G235" s="77">
        <v>0.51600000000000001</v>
      </c>
      <c r="H235" s="62">
        <f t="shared" si="12"/>
        <v>7.15</v>
      </c>
      <c r="I235" s="77">
        <v>14.011000000000001</v>
      </c>
      <c r="J235" s="50">
        <v>7</v>
      </c>
      <c r="K235" s="48"/>
      <c r="L235" s="48"/>
      <c r="M235" s="48"/>
      <c r="N235" s="48"/>
      <c r="O235" s="62"/>
      <c r="P235" s="62"/>
      <c r="Q235" s="62"/>
    </row>
    <row r="236" spans="1:17" x14ac:dyDescent="0.25">
      <c r="A236" s="77" t="s">
        <v>287</v>
      </c>
      <c r="B236" s="77">
        <v>17</v>
      </c>
      <c r="C236" s="77"/>
      <c r="D236" s="50">
        <v>6</v>
      </c>
      <c r="E236" s="77">
        <v>94.206000000000003</v>
      </c>
      <c r="F236" s="77">
        <v>55.155000000000001</v>
      </c>
      <c r="G236" s="77">
        <v>4.0910000000000002</v>
      </c>
      <c r="H236" s="62">
        <f t="shared" si="12"/>
        <v>59.246000000000002</v>
      </c>
      <c r="I236" s="77">
        <v>153.452</v>
      </c>
      <c r="J236" s="50">
        <v>6</v>
      </c>
      <c r="K236" s="48">
        <v>230.27997004792337</v>
      </c>
      <c r="L236" s="48">
        <v>127.22002995207669</v>
      </c>
      <c r="M236" s="48">
        <v>0</v>
      </c>
      <c r="N236" s="48">
        <v>357.5</v>
      </c>
      <c r="O236" s="62">
        <f t="shared" si="13"/>
        <v>136.07397004792335</v>
      </c>
      <c r="P236" s="62">
        <f t="shared" si="14"/>
        <v>67.974029952076677</v>
      </c>
      <c r="Q236" s="62">
        <f t="shared" si="15"/>
        <v>204.048</v>
      </c>
    </row>
    <row r="237" spans="1:17" x14ac:dyDescent="0.25">
      <c r="A237" s="77" t="s">
        <v>287</v>
      </c>
      <c r="B237" s="77">
        <v>17</v>
      </c>
      <c r="C237" s="77"/>
      <c r="D237" s="50">
        <v>7</v>
      </c>
      <c r="E237" s="77">
        <v>319.27100000000002</v>
      </c>
      <c r="F237" s="77">
        <v>143.649</v>
      </c>
      <c r="G237" s="77">
        <v>10.335000000000001</v>
      </c>
      <c r="H237" s="62">
        <f t="shared" si="12"/>
        <v>153.98400000000001</v>
      </c>
      <c r="I237" s="77">
        <v>473.255</v>
      </c>
      <c r="J237" s="50">
        <v>7</v>
      </c>
      <c r="K237" s="48">
        <v>172.9515299520767</v>
      </c>
      <c r="L237" s="48">
        <v>95.548470047923331</v>
      </c>
      <c r="M237" s="48">
        <v>0</v>
      </c>
      <c r="N237" s="48">
        <v>268.5</v>
      </c>
      <c r="O237" s="62">
        <f t="shared" si="13"/>
        <v>-146.31947004792332</v>
      </c>
      <c r="P237" s="62">
        <f t="shared" si="14"/>
        <v>-58.435529952076678</v>
      </c>
      <c r="Q237" s="62">
        <f t="shared" si="15"/>
        <v>-204.755</v>
      </c>
    </row>
    <row r="238" spans="1:17" x14ac:dyDescent="0.25">
      <c r="A238" s="77" t="s">
        <v>287</v>
      </c>
      <c r="B238" s="77">
        <v>18</v>
      </c>
      <c r="C238" s="77"/>
      <c r="D238" s="50">
        <v>6</v>
      </c>
      <c r="E238" s="77">
        <v>1052.633</v>
      </c>
      <c r="F238" s="77">
        <v>621.87400000000002</v>
      </c>
      <c r="G238" s="77">
        <v>43.487000000000002</v>
      </c>
      <c r="H238" s="62">
        <f t="shared" si="12"/>
        <v>665.36099999999999</v>
      </c>
      <c r="I238" s="77">
        <v>1717.9940000000001</v>
      </c>
      <c r="J238" s="50">
        <v>6</v>
      </c>
      <c r="K238" s="48">
        <v>1078.3093870564785</v>
      </c>
      <c r="L238" s="48">
        <v>687.93061294352174</v>
      </c>
      <c r="M238" s="48">
        <v>0</v>
      </c>
      <c r="N238" s="48">
        <v>1766.24</v>
      </c>
      <c r="O238" s="62">
        <f t="shared" si="13"/>
        <v>25.676387056478461</v>
      </c>
      <c r="P238" s="62">
        <f t="shared" si="14"/>
        <v>22.569612943521747</v>
      </c>
      <c r="Q238" s="62">
        <f t="shared" si="15"/>
        <v>48.245999999999867</v>
      </c>
    </row>
    <row r="239" spans="1:17" x14ac:dyDescent="0.25">
      <c r="A239" s="77" t="s">
        <v>287</v>
      </c>
      <c r="B239" s="77">
        <v>18</v>
      </c>
      <c r="C239" s="77"/>
      <c r="D239" s="50">
        <v>7</v>
      </c>
      <c r="E239" s="77">
        <v>275.30799999999999</v>
      </c>
      <c r="F239" s="77">
        <v>106.866</v>
      </c>
      <c r="G239" s="77">
        <v>7.0149999999999997</v>
      </c>
      <c r="H239" s="62">
        <f t="shared" si="12"/>
        <v>113.881</v>
      </c>
      <c r="I239" s="77">
        <v>389.18899999999996</v>
      </c>
      <c r="J239" s="50">
        <v>7</v>
      </c>
      <c r="K239" s="48">
        <v>208.03781294352163</v>
      </c>
      <c r="L239" s="48">
        <v>132.72218705647842</v>
      </c>
      <c r="M239" s="48">
        <v>0</v>
      </c>
      <c r="N239" s="48">
        <v>340.76</v>
      </c>
      <c r="O239" s="62">
        <f t="shared" si="13"/>
        <v>-67.270187056478363</v>
      </c>
      <c r="P239" s="62">
        <f t="shared" si="14"/>
        <v>18.841187056478418</v>
      </c>
      <c r="Q239" s="62">
        <f t="shared" si="15"/>
        <v>-48.428999999999974</v>
      </c>
    </row>
    <row r="240" spans="1:17" x14ac:dyDescent="0.25">
      <c r="A240" s="77" t="s">
        <v>287</v>
      </c>
      <c r="B240" s="77">
        <v>19</v>
      </c>
      <c r="C240" s="77"/>
      <c r="D240" s="50">
        <v>7</v>
      </c>
      <c r="E240" s="77">
        <v>612.375</v>
      </c>
      <c r="F240" s="77">
        <v>289.57900000000001</v>
      </c>
      <c r="G240" s="77">
        <v>19.646000000000001</v>
      </c>
      <c r="H240" s="62">
        <f t="shared" si="12"/>
        <v>309.22500000000002</v>
      </c>
      <c r="I240" s="77">
        <v>921.59999999999991</v>
      </c>
      <c r="J240" s="50">
        <v>7</v>
      </c>
      <c r="K240" s="48">
        <v>508.01389999999998</v>
      </c>
      <c r="L240" s="48">
        <v>413.98610000000002</v>
      </c>
      <c r="M240" s="48">
        <v>0</v>
      </c>
      <c r="N240" s="48">
        <v>922</v>
      </c>
      <c r="O240" s="62">
        <f t="shared" si="13"/>
        <v>-104.36110000000002</v>
      </c>
      <c r="P240" s="62">
        <f t="shared" si="14"/>
        <v>104.7611</v>
      </c>
      <c r="Q240" s="62">
        <f t="shared" si="15"/>
        <v>0.40000000000009095</v>
      </c>
    </row>
    <row r="241" spans="1:17" x14ac:dyDescent="0.25">
      <c r="A241" s="77" t="s">
        <v>287</v>
      </c>
      <c r="B241" s="77">
        <v>20</v>
      </c>
      <c r="C241" s="77"/>
      <c r="D241" s="50">
        <v>6</v>
      </c>
      <c r="E241" s="77">
        <v>338.03899999999999</v>
      </c>
      <c r="F241" s="77">
        <v>262.71199999999999</v>
      </c>
      <c r="G241" s="77">
        <v>17.504999999999999</v>
      </c>
      <c r="H241" s="62">
        <f t="shared" si="12"/>
        <v>280.21699999999998</v>
      </c>
      <c r="I241" s="77">
        <v>618.25599999999997</v>
      </c>
      <c r="J241" s="50">
        <v>6</v>
      </c>
      <c r="K241" s="48">
        <v>406.42551571374042</v>
      </c>
      <c r="L241" s="48">
        <v>282.43448428625953</v>
      </c>
      <c r="M241" s="48">
        <v>0</v>
      </c>
      <c r="N241" s="48">
        <v>688.86</v>
      </c>
      <c r="O241" s="62">
        <f t="shared" si="13"/>
        <v>68.386515713740437</v>
      </c>
      <c r="P241" s="62">
        <f t="shared" si="14"/>
        <v>2.2174842862595483</v>
      </c>
      <c r="Q241" s="62">
        <f t="shared" si="15"/>
        <v>70.604000000000042</v>
      </c>
    </row>
    <row r="242" spans="1:17" x14ac:dyDescent="0.25">
      <c r="A242" s="77" t="s">
        <v>287</v>
      </c>
      <c r="B242" s="77">
        <v>20</v>
      </c>
      <c r="C242" s="77"/>
      <c r="D242" s="50">
        <v>7</v>
      </c>
      <c r="E242" s="77">
        <v>608.07399999999996</v>
      </c>
      <c r="F242" s="77">
        <v>323.26499999999999</v>
      </c>
      <c r="G242" s="77">
        <v>23.62</v>
      </c>
      <c r="H242" s="62">
        <f t="shared" si="12"/>
        <v>346.88499999999999</v>
      </c>
      <c r="I242" s="77">
        <v>954.95899999999995</v>
      </c>
      <c r="J242" s="50">
        <v>7</v>
      </c>
      <c r="K242" s="48">
        <v>521.05018428625942</v>
      </c>
      <c r="L242" s="48">
        <v>362.08981571374045</v>
      </c>
      <c r="M242" s="48">
        <v>0</v>
      </c>
      <c r="N242" s="48">
        <v>883.14</v>
      </c>
      <c r="O242" s="62">
        <f t="shared" si="13"/>
        <v>-87.023815713740532</v>
      </c>
      <c r="P242" s="62">
        <f t="shared" si="14"/>
        <v>15.204815713740459</v>
      </c>
      <c r="Q242" s="62">
        <f t="shared" si="15"/>
        <v>-71.81899999999996</v>
      </c>
    </row>
    <row r="243" spans="1:17" x14ac:dyDescent="0.25">
      <c r="A243" s="77" t="s">
        <v>287</v>
      </c>
      <c r="B243" s="77">
        <v>21</v>
      </c>
      <c r="C243" s="77"/>
      <c r="D243" s="50">
        <v>7</v>
      </c>
      <c r="E243" s="77">
        <v>770.79300000000001</v>
      </c>
      <c r="F243" s="77">
        <v>318.44099999999997</v>
      </c>
      <c r="G243" s="77">
        <v>21.178999999999998</v>
      </c>
      <c r="H243" s="62">
        <f t="shared" si="12"/>
        <v>339.61999999999995</v>
      </c>
      <c r="I243" s="77">
        <v>1110.413</v>
      </c>
      <c r="J243" s="50">
        <v>7</v>
      </c>
      <c r="K243" s="48">
        <v>814.3762999999999</v>
      </c>
      <c r="L243" s="48">
        <v>295.62369999999993</v>
      </c>
      <c r="M243" s="48">
        <v>0</v>
      </c>
      <c r="N243" s="48">
        <v>1110</v>
      </c>
      <c r="O243" s="62">
        <f t="shared" si="13"/>
        <v>43.583299999999895</v>
      </c>
      <c r="P243" s="62">
        <f t="shared" si="14"/>
        <v>-43.996300000000019</v>
      </c>
      <c r="Q243" s="62">
        <f t="shared" si="15"/>
        <v>-0.41300000000001091</v>
      </c>
    </row>
    <row r="244" spans="1:17" x14ac:dyDescent="0.25">
      <c r="A244" s="77" t="s">
        <v>287</v>
      </c>
      <c r="B244" s="77">
        <v>22</v>
      </c>
      <c r="C244" s="77"/>
      <c r="D244" s="50">
        <v>7</v>
      </c>
      <c r="E244" s="77">
        <v>112.006</v>
      </c>
      <c r="F244" s="77">
        <v>14.939</v>
      </c>
      <c r="G244" s="77">
        <v>0.70799999999999996</v>
      </c>
      <c r="H244" s="62">
        <f t="shared" si="12"/>
        <v>15.647</v>
      </c>
      <c r="I244" s="77">
        <v>127.65299999999999</v>
      </c>
      <c r="J244" s="50">
        <v>7</v>
      </c>
      <c r="K244" s="48">
        <v>87.227199999999996</v>
      </c>
      <c r="L244" s="48">
        <v>38.772799999999997</v>
      </c>
      <c r="M244" s="48">
        <v>0</v>
      </c>
      <c r="N244" s="48">
        <v>126</v>
      </c>
      <c r="O244" s="62">
        <f t="shared" si="13"/>
        <v>-24.778800000000004</v>
      </c>
      <c r="P244" s="62">
        <f t="shared" si="14"/>
        <v>23.125799999999998</v>
      </c>
      <c r="Q244" s="62">
        <f t="shared" si="15"/>
        <v>-1.6529999999999916</v>
      </c>
    </row>
    <row r="245" spans="1:17" x14ac:dyDescent="0.25">
      <c r="A245" s="77" t="s">
        <v>287</v>
      </c>
      <c r="B245" s="77">
        <v>23</v>
      </c>
      <c r="C245" s="77"/>
      <c r="D245" s="50">
        <v>6</v>
      </c>
      <c r="E245" s="77">
        <v>281.72000000000003</v>
      </c>
      <c r="F245" s="77">
        <v>252.416</v>
      </c>
      <c r="G245" s="77">
        <v>11.619</v>
      </c>
      <c r="H245" s="62">
        <f t="shared" si="12"/>
        <v>264.03499999999997</v>
      </c>
      <c r="I245" s="77">
        <v>545.755</v>
      </c>
      <c r="J245" s="50">
        <v>6</v>
      </c>
      <c r="K245" s="48">
        <v>327.78247074226806</v>
      </c>
      <c r="L245" s="48">
        <v>282.65752925773194</v>
      </c>
      <c r="M245" s="48">
        <v>0</v>
      </c>
      <c r="N245" s="48">
        <v>610.44000000000005</v>
      </c>
      <c r="O245" s="62">
        <f t="shared" si="13"/>
        <v>46.062470742268033</v>
      </c>
      <c r="P245" s="62">
        <f t="shared" si="14"/>
        <v>18.622529257731969</v>
      </c>
      <c r="Q245" s="62">
        <f t="shared" si="15"/>
        <v>64.685000000000059</v>
      </c>
    </row>
    <row r="246" spans="1:17" x14ac:dyDescent="0.25">
      <c r="A246" s="77" t="s">
        <v>287</v>
      </c>
      <c r="B246" s="77">
        <v>23</v>
      </c>
      <c r="C246" s="77"/>
      <c r="D246" s="50">
        <v>7</v>
      </c>
      <c r="E246" s="77">
        <v>478.714</v>
      </c>
      <c r="F246" s="77">
        <v>240.48699999999999</v>
      </c>
      <c r="G246" s="77">
        <v>16.033000000000001</v>
      </c>
      <c r="H246" s="62">
        <f t="shared" si="12"/>
        <v>256.52</v>
      </c>
      <c r="I246" s="77">
        <v>735.23400000000004</v>
      </c>
      <c r="J246" s="50">
        <v>7</v>
      </c>
      <c r="K246" s="48">
        <v>415.37154850171817</v>
      </c>
      <c r="L246" s="48">
        <v>358.18845149828172</v>
      </c>
      <c r="M246" s="48">
        <v>0</v>
      </c>
      <c r="N246" s="48">
        <v>773.56</v>
      </c>
      <c r="O246" s="62">
        <f t="shared" si="13"/>
        <v>-63.342451498281832</v>
      </c>
      <c r="P246" s="62">
        <f t="shared" si="14"/>
        <v>101.66845149828174</v>
      </c>
      <c r="Q246" s="62">
        <f t="shared" si="15"/>
        <v>38.325999999999908</v>
      </c>
    </row>
    <row r="247" spans="1:17" x14ac:dyDescent="0.25">
      <c r="A247" s="77" t="s">
        <v>287</v>
      </c>
      <c r="B247" s="77">
        <v>23</v>
      </c>
      <c r="C247" s="77"/>
      <c r="D247" s="50">
        <v>9</v>
      </c>
      <c r="E247" s="77">
        <v>277.25</v>
      </c>
      <c r="F247" s="77">
        <v>177.09100000000001</v>
      </c>
      <c r="G247" s="77">
        <v>10.018000000000001</v>
      </c>
      <c r="H247" s="62">
        <f t="shared" si="12"/>
        <v>187.10900000000001</v>
      </c>
      <c r="I247" s="77">
        <v>464.35900000000004</v>
      </c>
      <c r="J247" s="50">
        <v>9</v>
      </c>
      <c r="K247" s="48">
        <v>189.65462398625428</v>
      </c>
      <c r="L247" s="48">
        <v>163.54537601374568</v>
      </c>
      <c r="M247" s="48">
        <v>0</v>
      </c>
      <c r="N247" s="48">
        <v>353.2</v>
      </c>
      <c r="O247" s="62">
        <f t="shared" si="13"/>
        <v>-87.595376013745721</v>
      </c>
      <c r="P247" s="62">
        <f t="shared" si="14"/>
        <v>-23.563623986254328</v>
      </c>
      <c r="Q247" s="62">
        <f t="shared" si="15"/>
        <v>-111.15900000000005</v>
      </c>
    </row>
    <row r="248" spans="1:17" x14ac:dyDescent="0.25">
      <c r="A248" s="80" t="s">
        <v>287</v>
      </c>
      <c r="B248" s="80">
        <v>23</v>
      </c>
      <c r="C248" s="80"/>
      <c r="D248" s="80">
        <v>10</v>
      </c>
      <c r="E248" s="77"/>
      <c r="F248" s="77"/>
      <c r="H248" s="62">
        <f t="shared" si="12"/>
        <v>0</v>
      </c>
      <c r="I248" s="77"/>
      <c r="J248" s="80">
        <v>10</v>
      </c>
      <c r="K248" s="48">
        <v>4.7252567697594507</v>
      </c>
      <c r="L248" s="48">
        <v>4.07474323024055</v>
      </c>
      <c r="M248" s="48">
        <v>0</v>
      </c>
      <c r="N248" s="48">
        <v>8.8000000000000007</v>
      </c>
      <c r="O248" s="62"/>
      <c r="P248" s="62"/>
      <c r="Q248" s="62"/>
    </row>
    <row r="249" spans="1:17" x14ac:dyDescent="0.25">
      <c r="A249" s="77" t="s">
        <v>287</v>
      </c>
      <c r="B249" s="77">
        <v>24</v>
      </c>
      <c r="C249" s="77"/>
      <c r="D249" s="50">
        <v>7</v>
      </c>
      <c r="E249" s="77">
        <v>96.441000000000003</v>
      </c>
      <c r="F249" s="77">
        <v>12.772</v>
      </c>
      <c r="G249" s="77">
        <v>0.64900000000000002</v>
      </c>
      <c r="H249" s="62">
        <f t="shared" si="12"/>
        <v>13.420999999999999</v>
      </c>
      <c r="I249" s="77">
        <v>109.86200000000001</v>
      </c>
      <c r="J249" s="50">
        <v>7</v>
      </c>
      <c r="K249" s="48">
        <v>80.428799999999995</v>
      </c>
      <c r="L249" s="48">
        <v>28.571199999999997</v>
      </c>
      <c r="M249" s="48">
        <v>0</v>
      </c>
      <c r="N249" s="48">
        <v>109</v>
      </c>
      <c r="O249" s="62">
        <f t="shared" si="13"/>
        <v>-16.012200000000007</v>
      </c>
      <c r="P249" s="62">
        <f t="shared" si="14"/>
        <v>15.150199999999998</v>
      </c>
      <c r="Q249" s="62">
        <f t="shared" si="15"/>
        <v>-0.86200000000000898</v>
      </c>
    </row>
    <row r="250" spans="1:17" x14ac:dyDescent="0.25">
      <c r="A250" s="77" t="s">
        <v>287</v>
      </c>
      <c r="B250" s="77">
        <v>25</v>
      </c>
      <c r="C250" s="77"/>
      <c r="D250" s="50">
        <v>4</v>
      </c>
      <c r="E250" s="77">
        <v>337.27199999999999</v>
      </c>
      <c r="F250" s="77">
        <v>675.01199999999994</v>
      </c>
      <c r="G250" s="77">
        <v>396.137</v>
      </c>
      <c r="H250" s="62">
        <f t="shared" si="12"/>
        <v>1071.1489999999999</v>
      </c>
      <c r="I250" s="77">
        <v>1408.4209999999998</v>
      </c>
      <c r="J250" s="50">
        <v>4</v>
      </c>
      <c r="K250" s="48">
        <v>112.81328456027876</v>
      </c>
      <c r="L250" s="48">
        <v>571.70671543972139</v>
      </c>
      <c r="M250" s="48">
        <v>0</v>
      </c>
      <c r="N250" s="48">
        <v>684.52</v>
      </c>
      <c r="O250" s="62">
        <f t="shared" si="13"/>
        <v>-224.45871543972123</v>
      </c>
      <c r="P250" s="62">
        <f t="shared" si="14"/>
        <v>-499.44228456027849</v>
      </c>
      <c r="Q250" s="62">
        <f t="shared" si="15"/>
        <v>-723.90099999999984</v>
      </c>
    </row>
    <row r="251" spans="1:17" x14ac:dyDescent="0.25">
      <c r="A251" s="77" t="s">
        <v>287</v>
      </c>
      <c r="B251" s="77">
        <v>25</v>
      </c>
      <c r="C251" s="77"/>
      <c r="D251" s="50">
        <v>6</v>
      </c>
      <c r="E251" s="77">
        <v>5.1369999999999996</v>
      </c>
      <c r="F251" s="77">
        <v>5.1369999999999996</v>
      </c>
      <c r="G251" s="77">
        <v>0.4</v>
      </c>
      <c r="H251" s="62">
        <f t="shared" si="12"/>
        <v>5.5369999999999999</v>
      </c>
      <c r="I251" s="77">
        <v>10.673999999999999</v>
      </c>
      <c r="J251" s="50">
        <v>6</v>
      </c>
      <c r="K251" s="48">
        <v>123.68391543972128</v>
      </c>
      <c r="L251" s="48">
        <v>626.79608456027881</v>
      </c>
      <c r="M251" s="48">
        <v>0</v>
      </c>
      <c r="N251" s="48">
        <v>750.48</v>
      </c>
      <c r="O251" s="62">
        <f t="shared" si="13"/>
        <v>118.54691543972127</v>
      </c>
      <c r="P251" s="62">
        <f t="shared" si="14"/>
        <v>621.25908456027878</v>
      </c>
      <c r="Q251" s="62">
        <f t="shared" si="15"/>
        <v>739.80600000000004</v>
      </c>
    </row>
    <row r="252" spans="1:17" x14ac:dyDescent="0.25">
      <c r="A252" s="77" t="s">
        <v>287</v>
      </c>
      <c r="B252" s="77">
        <v>27</v>
      </c>
      <c r="C252" s="77"/>
      <c r="D252" s="50">
        <v>6</v>
      </c>
      <c r="E252" s="77">
        <v>2.4020000000000001</v>
      </c>
      <c r="F252" s="77">
        <v>0.66700000000000004</v>
      </c>
      <c r="G252" s="77">
        <v>4.3999999999999997E-2</v>
      </c>
      <c r="H252" s="62">
        <f t="shared" si="12"/>
        <v>0.71100000000000008</v>
      </c>
      <c r="I252" s="77">
        <v>3.113</v>
      </c>
      <c r="J252" s="50">
        <v>6</v>
      </c>
      <c r="K252" s="48">
        <v>1.832047813384811</v>
      </c>
      <c r="L252" s="48">
        <v>1.2979521866151849</v>
      </c>
      <c r="M252" s="48">
        <v>0</v>
      </c>
      <c r="N252" s="48">
        <v>3.1299999999999955</v>
      </c>
      <c r="O252" s="62">
        <f t="shared" si="13"/>
        <v>-0.56995218661518909</v>
      </c>
      <c r="P252" s="62">
        <f t="shared" si="14"/>
        <v>0.58695218661518478</v>
      </c>
      <c r="Q252" s="62">
        <f t="shared" si="15"/>
        <v>1.6999999999995463E-2</v>
      </c>
    </row>
    <row r="253" spans="1:17" x14ac:dyDescent="0.25">
      <c r="A253" s="77" t="s">
        <v>287</v>
      </c>
      <c r="B253" s="77">
        <v>27</v>
      </c>
      <c r="C253" s="77"/>
      <c r="D253" s="50">
        <v>7</v>
      </c>
      <c r="E253" s="77">
        <v>460.858</v>
      </c>
      <c r="F253" s="77">
        <v>162.50700000000001</v>
      </c>
      <c r="G253" s="77">
        <v>10.903</v>
      </c>
      <c r="H253" s="62">
        <f t="shared" si="12"/>
        <v>173.41</v>
      </c>
      <c r="I253" s="77">
        <v>634.26800000000003</v>
      </c>
      <c r="J253" s="50">
        <v>7</v>
      </c>
      <c r="K253" s="48">
        <v>376.80482439124842</v>
      </c>
      <c r="L253" s="48">
        <v>266.95517560875163</v>
      </c>
      <c r="M253" s="48">
        <v>0</v>
      </c>
      <c r="N253" s="48">
        <v>643.76</v>
      </c>
      <c r="O253" s="62">
        <f t="shared" si="13"/>
        <v>-84.053175608751587</v>
      </c>
      <c r="P253" s="62">
        <f t="shared" si="14"/>
        <v>93.545175608751634</v>
      </c>
      <c r="Q253" s="62">
        <f t="shared" si="15"/>
        <v>9.4919999999999618</v>
      </c>
    </row>
    <row r="254" spans="1:17" x14ac:dyDescent="0.25">
      <c r="A254" s="77" t="s">
        <v>287</v>
      </c>
      <c r="B254" s="77">
        <v>27</v>
      </c>
      <c r="C254" s="77"/>
      <c r="D254" s="50">
        <v>9</v>
      </c>
      <c r="E254" s="77">
        <v>35.082999999999998</v>
      </c>
      <c r="F254" s="77">
        <v>16.015000000000001</v>
      </c>
      <c r="G254" s="77">
        <v>1.165</v>
      </c>
      <c r="H254" s="62">
        <f t="shared" si="12"/>
        <v>17.18</v>
      </c>
      <c r="I254" s="77">
        <v>52.262999999999998</v>
      </c>
      <c r="J254" s="50">
        <v>9</v>
      </c>
      <c r="K254" s="48"/>
      <c r="L254" s="48"/>
      <c r="M254" s="48"/>
      <c r="N254" s="48"/>
      <c r="O254" s="62"/>
      <c r="P254" s="62"/>
      <c r="Q254" s="62"/>
    </row>
    <row r="255" spans="1:17" x14ac:dyDescent="0.25">
      <c r="A255" s="77" t="s">
        <v>287</v>
      </c>
      <c r="B255" s="77">
        <v>27</v>
      </c>
      <c r="C255" s="77"/>
      <c r="D255" s="50">
        <v>10</v>
      </c>
      <c r="E255" s="77">
        <v>68.614999999999995</v>
      </c>
      <c r="F255" s="77">
        <v>17.66</v>
      </c>
      <c r="G255" s="77">
        <v>1.125</v>
      </c>
      <c r="H255" s="62">
        <f t="shared" si="12"/>
        <v>18.785</v>
      </c>
      <c r="I255" s="77">
        <v>87.399999999999991</v>
      </c>
      <c r="J255" s="50">
        <v>10</v>
      </c>
      <c r="K255" s="48">
        <v>76.155827795366818</v>
      </c>
      <c r="L255" s="48">
        <v>53.954172204633217</v>
      </c>
      <c r="M255" s="48">
        <v>0</v>
      </c>
      <c r="N255" s="48">
        <v>130.11000000000001</v>
      </c>
      <c r="O255" s="62">
        <f t="shared" si="13"/>
        <v>7.5408277953668232</v>
      </c>
      <c r="P255" s="62">
        <f t="shared" si="14"/>
        <v>35.169172204633213</v>
      </c>
      <c r="Q255" s="62">
        <f t="shared" si="15"/>
        <v>42.710000000000022</v>
      </c>
    </row>
    <row r="256" spans="1:17" x14ac:dyDescent="0.25">
      <c r="A256" s="77" t="s">
        <v>287</v>
      </c>
      <c r="B256" s="77">
        <v>28</v>
      </c>
      <c r="C256" s="77"/>
      <c r="D256" s="50">
        <v>7</v>
      </c>
      <c r="E256" s="77">
        <v>232.06800000000001</v>
      </c>
      <c r="F256" s="77">
        <v>42.926000000000002</v>
      </c>
      <c r="G256" s="77">
        <v>2.5529999999999999</v>
      </c>
      <c r="H256" s="62">
        <f t="shared" si="12"/>
        <v>45.478999999999999</v>
      </c>
      <c r="I256" s="77">
        <v>277.54700000000003</v>
      </c>
      <c r="J256" s="50">
        <v>7</v>
      </c>
      <c r="K256" s="48">
        <v>235.2222773701657</v>
      </c>
      <c r="L256" s="48">
        <v>78.397722629834249</v>
      </c>
      <c r="M256" s="48">
        <v>0</v>
      </c>
      <c r="N256" s="48">
        <v>313.62</v>
      </c>
      <c r="O256" s="62">
        <f t="shared" si="13"/>
        <v>3.154277370165687</v>
      </c>
      <c r="P256" s="62">
        <f t="shared" si="14"/>
        <v>32.918722629834249</v>
      </c>
      <c r="Q256" s="62">
        <f t="shared" si="15"/>
        <v>36.072999999999979</v>
      </c>
    </row>
    <row r="257" spans="1:17" x14ac:dyDescent="0.25">
      <c r="A257" s="77" t="s">
        <v>287</v>
      </c>
      <c r="B257" s="77">
        <v>28</v>
      </c>
      <c r="C257" s="77"/>
      <c r="D257" s="50">
        <v>10</v>
      </c>
      <c r="E257" s="77">
        <v>75.914000000000001</v>
      </c>
      <c r="F257" s="77">
        <v>8.24</v>
      </c>
      <c r="G257" s="77">
        <v>0.35599999999999998</v>
      </c>
      <c r="H257" s="62">
        <f t="shared" si="12"/>
        <v>8.5960000000000001</v>
      </c>
      <c r="I257" s="77">
        <v>84.509999999999991</v>
      </c>
      <c r="J257" s="50">
        <v>10</v>
      </c>
      <c r="K257" s="48">
        <v>36.286122629834246</v>
      </c>
      <c r="L257" s="48">
        <v>12.093877370165744</v>
      </c>
      <c r="M257" s="48">
        <v>0</v>
      </c>
      <c r="N257" s="48">
        <v>48.38</v>
      </c>
      <c r="O257" s="62">
        <f t="shared" si="13"/>
        <v>-39.627877370165756</v>
      </c>
      <c r="P257" s="62">
        <f t="shared" si="14"/>
        <v>3.4978773701657442</v>
      </c>
      <c r="Q257" s="62">
        <f t="shared" si="15"/>
        <v>-36.129999999999988</v>
      </c>
    </row>
    <row r="258" spans="1:17" x14ac:dyDescent="0.25">
      <c r="A258" s="77" t="s">
        <v>287</v>
      </c>
      <c r="B258" s="77">
        <v>29</v>
      </c>
      <c r="C258" s="77"/>
      <c r="D258" s="50">
        <v>7</v>
      </c>
      <c r="E258" s="77">
        <v>127.581</v>
      </c>
      <c r="F258" s="77">
        <v>51.241999999999997</v>
      </c>
      <c r="G258" s="77">
        <v>3.3180000000000001</v>
      </c>
      <c r="H258" s="62">
        <f t="shared" si="12"/>
        <v>54.559999999999995</v>
      </c>
      <c r="I258" s="77">
        <v>182.14100000000002</v>
      </c>
      <c r="J258" s="50">
        <v>7</v>
      </c>
      <c r="K258" s="48">
        <v>154.11813492907802</v>
      </c>
      <c r="L258" s="48">
        <v>71.38186507092199</v>
      </c>
      <c r="M258" s="48">
        <v>0</v>
      </c>
      <c r="N258" s="48">
        <v>225.5</v>
      </c>
      <c r="O258" s="62">
        <f t="shared" si="13"/>
        <v>26.537134929078022</v>
      </c>
      <c r="P258" s="62">
        <f t="shared" si="14"/>
        <v>16.821865070921994</v>
      </c>
      <c r="Q258" s="62">
        <f t="shared" si="15"/>
        <v>43.35899999999998</v>
      </c>
    </row>
    <row r="259" spans="1:17" x14ac:dyDescent="0.25">
      <c r="A259" s="77" t="s">
        <v>287</v>
      </c>
      <c r="B259" s="77">
        <v>29</v>
      </c>
      <c r="C259" s="77"/>
      <c r="D259" s="50">
        <v>10</v>
      </c>
      <c r="E259" s="77">
        <v>566.91800000000001</v>
      </c>
      <c r="F259" s="77">
        <v>93.228999999999999</v>
      </c>
      <c r="G259" s="77">
        <v>4.367</v>
      </c>
      <c r="H259" s="62">
        <f t="shared" si="12"/>
        <v>97.596000000000004</v>
      </c>
      <c r="I259" s="77">
        <v>664.51400000000001</v>
      </c>
      <c r="J259" s="50">
        <v>10</v>
      </c>
      <c r="K259" s="48">
        <v>424.081165070922</v>
      </c>
      <c r="L259" s="48">
        <v>196.41883492907803</v>
      </c>
      <c r="M259" s="48">
        <v>0</v>
      </c>
      <c r="N259" s="48">
        <v>620.5</v>
      </c>
      <c r="O259" s="62">
        <f t="shared" si="13"/>
        <v>-142.83683492907801</v>
      </c>
      <c r="P259" s="62">
        <f t="shared" si="14"/>
        <v>98.822834929078027</v>
      </c>
      <c r="Q259" s="62">
        <f t="shared" si="15"/>
        <v>-44.01400000000001</v>
      </c>
    </row>
    <row r="260" spans="1:17" x14ac:dyDescent="0.25">
      <c r="A260" s="77" t="s">
        <v>287</v>
      </c>
      <c r="B260" s="77">
        <v>30</v>
      </c>
      <c r="C260" s="77"/>
      <c r="D260" s="50">
        <v>7</v>
      </c>
      <c r="E260" s="77">
        <v>263.05399999999997</v>
      </c>
      <c r="F260" s="77">
        <v>77.599999999999994</v>
      </c>
      <c r="G260" s="77">
        <v>4.9459999999999997</v>
      </c>
      <c r="H260" s="62">
        <f t="shared" si="12"/>
        <v>82.545999999999992</v>
      </c>
      <c r="I260" s="77">
        <v>345.6</v>
      </c>
      <c r="J260" s="50">
        <v>7</v>
      </c>
      <c r="K260" s="48">
        <v>391.55184829593088</v>
      </c>
      <c r="L260" s="48">
        <v>265.48815170406908</v>
      </c>
      <c r="M260" s="48">
        <v>0</v>
      </c>
      <c r="N260" s="48">
        <v>657.04</v>
      </c>
      <c r="O260" s="62">
        <f t="shared" si="13"/>
        <v>128.49784829593091</v>
      </c>
      <c r="P260" s="62">
        <f t="shared" si="14"/>
        <v>182.94215170406909</v>
      </c>
      <c r="Q260" s="62">
        <f t="shared" si="15"/>
        <v>311.43999999999994</v>
      </c>
    </row>
    <row r="261" spans="1:17" x14ac:dyDescent="0.25">
      <c r="A261" s="77" t="s">
        <v>287</v>
      </c>
      <c r="B261" s="77">
        <v>30</v>
      </c>
      <c r="C261" s="77"/>
      <c r="D261" s="50">
        <v>10</v>
      </c>
      <c r="E261" s="77">
        <v>399.65499999999997</v>
      </c>
      <c r="F261" s="77">
        <v>65.024000000000001</v>
      </c>
      <c r="G261" s="77">
        <v>3.016</v>
      </c>
      <c r="H261" s="62">
        <f t="shared" ref="H261:H265" si="16">F261+G261</f>
        <v>68.040000000000006</v>
      </c>
      <c r="I261" s="77">
        <v>467.69499999999999</v>
      </c>
      <c r="J261" s="50">
        <v>10</v>
      </c>
      <c r="K261" s="48">
        <v>91.749851704069044</v>
      </c>
      <c r="L261" s="48">
        <v>62.210148295930956</v>
      </c>
      <c r="M261" s="48">
        <v>0</v>
      </c>
      <c r="N261" s="48">
        <v>153.96</v>
      </c>
      <c r="O261" s="62">
        <f t="shared" ref="O261:O324" si="17">K261-E261</f>
        <v>-307.90514829593093</v>
      </c>
      <c r="P261" s="62">
        <f t="shared" ref="P261:P324" si="18">L261-H261</f>
        <v>-5.8298517040690498</v>
      </c>
      <c r="Q261" s="62">
        <f t="shared" ref="Q261:Q324" si="19">N261-I261</f>
        <v>-313.73500000000001</v>
      </c>
    </row>
    <row r="262" spans="1:17" x14ac:dyDescent="0.25">
      <c r="A262" s="77" t="s">
        <v>287</v>
      </c>
      <c r="B262" s="77">
        <v>31</v>
      </c>
      <c r="C262" s="77"/>
      <c r="D262" s="50">
        <v>10</v>
      </c>
      <c r="E262" s="77">
        <v>261.66000000000003</v>
      </c>
      <c r="F262" s="77">
        <v>72.444000000000003</v>
      </c>
      <c r="G262" s="77">
        <v>4.1580000000000004</v>
      </c>
      <c r="H262" s="62">
        <f t="shared" si="16"/>
        <v>76.602000000000004</v>
      </c>
      <c r="I262" s="77">
        <v>338.26200000000006</v>
      </c>
      <c r="J262" s="50">
        <v>10</v>
      </c>
      <c r="K262" s="48">
        <v>293.9751</v>
      </c>
      <c r="L262" s="48">
        <v>44.024900000000002</v>
      </c>
      <c r="M262" s="48">
        <v>0</v>
      </c>
      <c r="N262" s="48">
        <v>338</v>
      </c>
      <c r="O262" s="62">
        <f t="shared" si="17"/>
        <v>32.315099999999973</v>
      </c>
      <c r="P262" s="62">
        <f t="shared" si="18"/>
        <v>-32.577100000000002</v>
      </c>
      <c r="Q262" s="62">
        <f t="shared" si="19"/>
        <v>-0.2620000000000573</v>
      </c>
    </row>
    <row r="263" spans="1:17" x14ac:dyDescent="0.25">
      <c r="A263" s="77" t="s">
        <v>287</v>
      </c>
      <c r="B263" s="77">
        <v>32</v>
      </c>
      <c r="C263" s="77"/>
      <c r="D263" s="50">
        <v>10</v>
      </c>
      <c r="E263" s="77">
        <v>797.26700000000005</v>
      </c>
      <c r="F263" s="77">
        <v>212.30199999999999</v>
      </c>
      <c r="G263" s="77">
        <v>12.776999999999999</v>
      </c>
      <c r="H263" s="62">
        <f t="shared" si="16"/>
        <v>225.07899999999998</v>
      </c>
      <c r="I263" s="77">
        <v>1022.3460000000001</v>
      </c>
      <c r="J263" s="50">
        <v>10</v>
      </c>
      <c r="K263" s="48">
        <v>778.58349999999996</v>
      </c>
      <c r="L263" s="48">
        <v>243.41650000000001</v>
      </c>
      <c r="M263" s="48">
        <v>0</v>
      </c>
      <c r="N263" s="48">
        <v>1022</v>
      </c>
      <c r="O263" s="62">
        <f t="shared" si="17"/>
        <v>-18.683500000000095</v>
      </c>
      <c r="P263" s="62">
        <f t="shared" si="18"/>
        <v>18.337500000000034</v>
      </c>
      <c r="Q263" s="62">
        <f t="shared" si="19"/>
        <v>-0.34600000000011732</v>
      </c>
    </row>
    <row r="264" spans="1:17" x14ac:dyDescent="0.25">
      <c r="A264" s="77" t="s">
        <v>287</v>
      </c>
      <c r="B264" s="77">
        <v>33</v>
      </c>
      <c r="C264" s="77"/>
      <c r="D264" s="50">
        <v>10</v>
      </c>
      <c r="E264" s="77">
        <v>356.56599999999997</v>
      </c>
      <c r="F264" s="77">
        <v>34.273000000000003</v>
      </c>
      <c r="G264" s="77">
        <v>1.2410000000000001</v>
      </c>
      <c r="H264" s="62">
        <f t="shared" si="16"/>
        <v>35.514000000000003</v>
      </c>
      <c r="I264" s="77">
        <v>392.08</v>
      </c>
      <c r="J264" s="50">
        <v>10</v>
      </c>
      <c r="K264" s="48">
        <v>304.92079999999999</v>
      </c>
      <c r="L264" s="48">
        <v>87.0792</v>
      </c>
      <c r="M264" s="48">
        <v>0</v>
      </c>
      <c r="N264" s="48">
        <v>392</v>
      </c>
      <c r="O264" s="62">
        <f t="shared" si="17"/>
        <v>-51.645199999999988</v>
      </c>
      <c r="P264" s="62">
        <f t="shared" si="18"/>
        <v>51.565199999999997</v>
      </c>
      <c r="Q264" s="62">
        <f t="shared" si="19"/>
        <v>-7.9999999999984084E-2</v>
      </c>
    </row>
    <row r="265" spans="1:17" x14ac:dyDescent="0.25">
      <c r="A265" s="77" t="s">
        <v>287</v>
      </c>
      <c r="B265" s="77">
        <v>34</v>
      </c>
      <c r="C265" s="77"/>
      <c r="D265" s="50">
        <v>10</v>
      </c>
      <c r="E265" s="77">
        <v>2340.3850000000002</v>
      </c>
      <c r="F265" s="77">
        <v>873.84</v>
      </c>
      <c r="G265" s="77">
        <v>50.74</v>
      </c>
      <c r="H265" s="62">
        <f t="shared" si="16"/>
        <v>924.58</v>
      </c>
      <c r="I265" s="77">
        <v>3264.9650000000001</v>
      </c>
      <c r="J265" s="50">
        <v>10</v>
      </c>
      <c r="K265" s="48">
        <v>2249.1741414414419</v>
      </c>
      <c r="L265" s="48">
        <v>1013.8258585585587</v>
      </c>
      <c r="M265" s="48">
        <v>0</v>
      </c>
      <c r="N265" s="48">
        <v>3263</v>
      </c>
      <c r="O265" s="62">
        <f t="shared" si="17"/>
        <v>-91.210858558558357</v>
      </c>
      <c r="P265" s="62">
        <f t="shared" si="18"/>
        <v>89.245858558558666</v>
      </c>
      <c r="Q265" s="62">
        <f t="shared" si="19"/>
        <v>-1.9650000000001455</v>
      </c>
    </row>
    <row r="266" spans="1:17" x14ac:dyDescent="0.25">
      <c r="A266" s="77" t="s">
        <v>287</v>
      </c>
      <c r="B266" s="77">
        <v>35</v>
      </c>
      <c r="C266" s="77"/>
      <c r="D266" s="50">
        <v>10</v>
      </c>
      <c r="E266" s="77">
        <v>755.572</v>
      </c>
      <c r="F266" s="77">
        <v>242.69</v>
      </c>
      <c r="G266" s="77">
        <v>13.853</v>
      </c>
      <c r="H266" s="62">
        <f t="shared" ref="H266:H324" si="20">F266+G266</f>
        <v>256.54300000000001</v>
      </c>
      <c r="I266" s="77">
        <v>1012.1149999999999</v>
      </c>
      <c r="J266" s="50">
        <v>10</v>
      </c>
      <c r="K266" s="48">
        <v>741.75</v>
      </c>
      <c r="L266" s="48">
        <v>270.25</v>
      </c>
      <c r="M266" s="48">
        <v>0</v>
      </c>
      <c r="N266" s="48">
        <v>1012</v>
      </c>
      <c r="O266" s="62">
        <f t="shared" si="17"/>
        <v>-13.822000000000003</v>
      </c>
      <c r="P266" s="62">
        <f t="shared" si="18"/>
        <v>13.706999999999994</v>
      </c>
      <c r="Q266" s="62">
        <f t="shared" si="19"/>
        <v>-0.11499999999989541</v>
      </c>
    </row>
    <row r="267" spans="1:17" x14ac:dyDescent="0.25">
      <c r="A267" s="80" t="s">
        <v>287</v>
      </c>
      <c r="B267" s="80">
        <v>36</v>
      </c>
      <c r="C267" s="80"/>
      <c r="D267" s="80">
        <v>6</v>
      </c>
      <c r="E267" s="77"/>
      <c r="F267" s="77"/>
      <c r="H267" s="62"/>
      <c r="I267" s="77"/>
      <c r="J267" s="80">
        <v>6</v>
      </c>
      <c r="K267" s="48">
        <v>0.89979941210855952</v>
      </c>
      <c r="L267" s="48">
        <v>0.48020058789144043</v>
      </c>
      <c r="M267" s="48">
        <v>0</v>
      </c>
      <c r="N267" s="48">
        <v>1.38</v>
      </c>
      <c r="O267" s="62"/>
      <c r="P267" s="62"/>
      <c r="Q267" s="62"/>
    </row>
    <row r="268" spans="1:17" x14ac:dyDescent="0.25">
      <c r="A268" s="77" t="s">
        <v>287</v>
      </c>
      <c r="B268" s="77">
        <v>36</v>
      </c>
      <c r="C268" s="77"/>
      <c r="D268" s="50">
        <v>7</v>
      </c>
      <c r="E268" s="77">
        <v>0.1</v>
      </c>
      <c r="F268" s="77">
        <v>0.113</v>
      </c>
      <c r="G268" s="77">
        <v>8.9999999999999993E-3</v>
      </c>
      <c r="H268" s="62">
        <f t="shared" si="20"/>
        <v>0.122</v>
      </c>
      <c r="I268" s="77">
        <v>0.22200000000000003</v>
      </c>
      <c r="J268" s="50">
        <v>7</v>
      </c>
      <c r="K268" s="48">
        <v>2.7515605210855951</v>
      </c>
      <c r="L268" s="48">
        <v>1.4684394789144048</v>
      </c>
      <c r="M268" s="48">
        <v>0</v>
      </c>
      <c r="N268" s="48">
        <v>4.22</v>
      </c>
      <c r="O268" s="62">
        <f t="shared" si="17"/>
        <v>2.651560521085595</v>
      </c>
      <c r="P268" s="62">
        <f t="shared" si="18"/>
        <v>1.3464394789144047</v>
      </c>
      <c r="Q268" s="62">
        <f t="shared" si="19"/>
        <v>3.9979999999999998</v>
      </c>
    </row>
    <row r="269" spans="1:17" x14ac:dyDescent="0.25">
      <c r="A269" s="77" t="s">
        <v>287</v>
      </c>
      <c r="B269" s="77">
        <v>36</v>
      </c>
      <c r="C269" s="77"/>
      <c r="D269" s="50">
        <v>9</v>
      </c>
      <c r="E269" s="77">
        <v>648.40700000000004</v>
      </c>
      <c r="F269" s="77">
        <v>413.76400000000001</v>
      </c>
      <c r="G269" s="77">
        <v>24.001000000000001</v>
      </c>
      <c r="H269" s="62">
        <f t="shared" si="20"/>
        <v>437.76499999999999</v>
      </c>
      <c r="I269" s="77">
        <v>1086.172</v>
      </c>
      <c r="J269" s="50">
        <v>9</v>
      </c>
      <c r="K269" s="48">
        <v>538.19741358162844</v>
      </c>
      <c r="L269" s="48">
        <v>287.22258641837158</v>
      </c>
      <c r="M269" s="48">
        <v>0</v>
      </c>
      <c r="N269" s="48">
        <v>825.42</v>
      </c>
      <c r="O269" s="62">
        <f t="shared" si="17"/>
        <v>-110.2095864183716</v>
      </c>
      <c r="P269" s="62">
        <f t="shared" si="18"/>
        <v>-150.54241358162841</v>
      </c>
      <c r="Q269" s="62">
        <f t="shared" si="19"/>
        <v>-260.75200000000007</v>
      </c>
    </row>
    <row r="270" spans="1:17" x14ac:dyDescent="0.25">
      <c r="A270" s="77" t="s">
        <v>287</v>
      </c>
      <c r="B270" s="77">
        <v>36</v>
      </c>
      <c r="C270" s="77"/>
      <c r="D270" s="50">
        <v>10</v>
      </c>
      <c r="E270" s="77">
        <v>888.06399999999996</v>
      </c>
      <c r="F270" s="77">
        <v>397.77800000000002</v>
      </c>
      <c r="G270" s="77">
        <v>24.280999999999999</v>
      </c>
      <c r="H270" s="62">
        <f t="shared" si="20"/>
        <v>422.05900000000003</v>
      </c>
      <c r="I270" s="77">
        <v>1310.123</v>
      </c>
      <c r="J270" s="50">
        <v>10</v>
      </c>
      <c r="K270" s="48">
        <v>1019.7596264851776</v>
      </c>
      <c r="L270" s="48">
        <v>544.22037351482254</v>
      </c>
      <c r="M270" s="48">
        <v>0</v>
      </c>
      <c r="N270" s="48">
        <v>1563.98</v>
      </c>
      <c r="O270" s="62">
        <f t="shared" si="17"/>
        <v>131.69562648517763</v>
      </c>
      <c r="P270" s="62">
        <f t="shared" si="18"/>
        <v>122.16137351482251</v>
      </c>
      <c r="Q270" s="62">
        <f t="shared" si="19"/>
        <v>253.85699999999997</v>
      </c>
    </row>
    <row r="271" spans="1:17" x14ac:dyDescent="0.25">
      <c r="A271" s="77" t="s">
        <v>287</v>
      </c>
      <c r="B271" s="77">
        <v>37</v>
      </c>
      <c r="C271" s="77"/>
      <c r="D271" s="50">
        <v>10</v>
      </c>
      <c r="E271" s="77">
        <v>1016.645</v>
      </c>
      <c r="F271" s="77">
        <v>167.98099999999999</v>
      </c>
      <c r="G271" s="77">
        <v>8.5180000000000007</v>
      </c>
      <c r="H271" s="62">
        <f t="shared" si="20"/>
        <v>176.499</v>
      </c>
      <c r="I271" s="77">
        <v>1193.144</v>
      </c>
      <c r="J271" s="50">
        <v>10</v>
      </c>
      <c r="K271" s="48">
        <v>777.71100000000001</v>
      </c>
      <c r="L271" s="48">
        <v>417.28899999999999</v>
      </c>
      <c r="M271" s="48">
        <v>0</v>
      </c>
      <c r="N271" s="48">
        <v>1195</v>
      </c>
      <c r="O271" s="62">
        <f t="shared" si="17"/>
        <v>-238.93399999999997</v>
      </c>
      <c r="P271" s="62">
        <f t="shared" si="18"/>
        <v>240.79</v>
      </c>
      <c r="Q271" s="62">
        <f t="shared" si="19"/>
        <v>1.8559999999999945</v>
      </c>
    </row>
    <row r="272" spans="1:17" x14ac:dyDescent="0.25">
      <c r="A272" s="77" t="s">
        <v>287</v>
      </c>
      <c r="B272" s="77">
        <v>38</v>
      </c>
      <c r="C272" s="77"/>
      <c r="D272" s="50">
        <v>10</v>
      </c>
      <c r="E272" s="77">
        <v>218.744</v>
      </c>
      <c r="F272" s="77">
        <v>47.317</v>
      </c>
      <c r="G272" s="77">
        <v>2.8130000000000002</v>
      </c>
      <c r="H272" s="62">
        <f t="shared" si="20"/>
        <v>50.13</v>
      </c>
      <c r="I272" s="77">
        <v>268.87399999999997</v>
      </c>
      <c r="J272" s="50">
        <v>10</v>
      </c>
      <c r="K272" s="48">
        <v>192.1979</v>
      </c>
      <c r="L272" s="48">
        <v>75.802099999999996</v>
      </c>
      <c r="M272" s="48">
        <v>0</v>
      </c>
      <c r="N272" s="48">
        <v>268</v>
      </c>
      <c r="O272" s="62">
        <f t="shared" si="17"/>
        <v>-26.546099999999996</v>
      </c>
      <c r="P272" s="62">
        <f t="shared" si="18"/>
        <v>25.672099999999993</v>
      </c>
      <c r="Q272" s="62">
        <f t="shared" si="19"/>
        <v>-0.8739999999999668</v>
      </c>
    </row>
    <row r="273" spans="1:17" x14ac:dyDescent="0.25">
      <c r="A273" s="77" t="s">
        <v>287</v>
      </c>
      <c r="B273" s="77">
        <v>39</v>
      </c>
      <c r="C273" s="77"/>
      <c r="D273" s="50">
        <v>10</v>
      </c>
      <c r="E273" s="77">
        <v>396.27699999999999</v>
      </c>
      <c r="F273" s="77">
        <v>176.26300000000001</v>
      </c>
      <c r="G273" s="77">
        <v>12.134</v>
      </c>
      <c r="H273" s="62">
        <f t="shared" si="20"/>
        <v>188.39699999999999</v>
      </c>
      <c r="I273" s="77">
        <v>584.67399999999998</v>
      </c>
      <c r="J273" s="50">
        <v>10</v>
      </c>
      <c r="K273" s="48">
        <v>369.7362</v>
      </c>
      <c r="L273" s="48">
        <v>213.26380000000003</v>
      </c>
      <c r="M273" s="48">
        <v>0</v>
      </c>
      <c r="N273" s="48">
        <v>583</v>
      </c>
      <c r="O273" s="62">
        <f t="shared" si="17"/>
        <v>-26.54079999999999</v>
      </c>
      <c r="P273" s="62">
        <f t="shared" si="18"/>
        <v>24.86680000000004</v>
      </c>
      <c r="Q273" s="62">
        <f t="shared" si="19"/>
        <v>-1.6739999999999782</v>
      </c>
    </row>
    <row r="274" spans="1:17" x14ac:dyDescent="0.25">
      <c r="A274" s="77" t="s">
        <v>287</v>
      </c>
      <c r="B274" s="77">
        <v>40</v>
      </c>
      <c r="C274" s="77"/>
      <c r="D274" s="50">
        <v>10</v>
      </c>
      <c r="E274" s="77">
        <v>771.74300000000005</v>
      </c>
      <c r="F274" s="77">
        <v>374.899</v>
      </c>
      <c r="G274" s="77">
        <v>21.815999999999999</v>
      </c>
      <c r="H274" s="62">
        <f t="shared" si="20"/>
        <v>396.71499999999997</v>
      </c>
      <c r="I274" s="77">
        <v>1168.4580000000001</v>
      </c>
      <c r="J274" s="50">
        <v>10</v>
      </c>
      <c r="K274" s="48">
        <v>535.28226966713441</v>
      </c>
      <c r="L274" s="48">
        <v>359.6377303328656</v>
      </c>
      <c r="M274" s="48">
        <v>0</v>
      </c>
      <c r="N274" s="48">
        <v>894.92</v>
      </c>
      <c r="O274" s="62">
        <f t="shared" si="17"/>
        <v>-236.46073033286564</v>
      </c>
      <c r="P274" s="62">
        <f t="shared" si="18"/>
        <v>-37.077269667134374</v>
      </c>
      <c r="Q274" s="62">
        <f t="shared" si="19"/>
        <v>-273.53800000000012</v>
      </c>
    </row>
    <row r="275" spans="1:17" x14ac:dyDescent="0.25">
      <c r="A275" s="77" t="s">
        <v>287</v>
      </c>
      <c r="B275" s="77">
        <v>40</v>
      </c>
      <c r="C275" s="77"/>
      <c r="D275" s="50">
        <v>13</v>
      </c>
      <c r="E275" s="77">
        <v>5605.9179999999997</v>
      </c>
      <c r="F275" s="77">
        <v>5328.7250000000004</v>
      </c>
      <c r="G275" s="77">
        <v>276.459</v>
      </c>
      <c r="H275" s="62">
        <f t="shared" si="20"/>
        <v>5605.1840000000002</v>
      </c>
      <c r="I275" s="77">
        <v>11211.102000000001</v>
      </c>
      <c r="J275" s="50">
        <v>13</v>
      </c>
      <c r="K275" s="48">
        <v>6879.3748530895318</v>
      </c>
      <c r="L275" s="48">
        <v>4622.0151469104694</v>
      </c>
      <c r="M275" s="48">
        <v>0</v>
      </c>
      <c r="N275" s="48">
        <v>11501.39</v>
      </c>
      <c r="O275" s="62">
        <f t="shared" si="17"/>
        <v>1273.4568530895322</v>
      </c>
      <c r="P275" s="62">
        <f t="shared" si="18"/>
        <v>-983.16885308953078</v>
      </c>
      <c r="Q275" s="62">
        <f t="shared" si="19"/>
        <v>290.28799999999865</v>
      </c>
    </row>
    <row r="276" spans="1:17" x14ac:dyDescent="0.25">
      <c r="A276" s="77" t="s">
        <v>287</v>
      </c>
      <c r="B276" s="77">
        <v>40</v>
      </c>
      <c r="C276" s="77"/>
      <c r="D276" s="50">
        <v>14</v>
      </c>
      <c r="E276" s="77">
        <v>942.18499999999995</v>
      </c>
      <c r="F276" s="77">
        <v>889.62800000000004</v>
      </c>
      <c r="G276" s="77">
        <v>47.86</v>
      </c>
      <c r="H276" s="62">
        <f t="shared" si="20"/>
        <v>937.48800000000006</v>
      </c>
      <c r="I276" s="77">
        <v>1879.673</v>
      </c>
      <c r="J276" s="50">
        <v>14</v>
      </c>
      <c r="K276" s="48">
        <v>1109.9516772433344</v>
      </c>
      <c r="L276" s="48">
        <v>745.73832275666587</v>
      </c>
      <c r="M276" s="48">
        <v>0</v>
      </c>
      <c r="N276" s="48">
        <v>1855.69</v>
      </c>
      <c r="O276" s="62">
        <f t="shared" si="17"/>
        <v>167.76667724333447</v>
      </c>
      <c r="P276" s="62">
        <f t="shared" si="18"/>
        <v>-191.74967724333419</v>
      </c>
      <c r="Q276" s="62">
        <f t="shared" si="19"/>
        <v>-23.982999999999947</v>
      </c>
    </row>
    <row r="277" spans="1:17" x14ac:dyDescent="0.25">
      <c r="A277" s="80" t="s">
        <v>287</v>
      </c>
      <c r="B277" s="80">
        <v>41</v>
      </c>
      <c r="C277" s="80"/>
      <c r="D277" s="80">
        <v>9</v>
      </c>
      <c r="E277" s="77"/>
      <c r="F277" s="77"/>
      <c r="H277" s="62">
        <f t="shared" si="20"/>
        <v>0</v>
      </c>
      <c r="I277" s="77"/>
      <c r="J277" s="80">
        <v>9</v>
      </c>
      <c r="K277" s="48">
        <v>512.64402336647674</v>
      </c>
      <c r="L277" s="48">
        <v>294.07597663352328</v>
      </c>
      <c r="M277" s="48">
        <v>0</v>
      </c>
      <c r="N277" s="48">
        <v>806.72</v>
      </c>
      <c r="O277" s="62"/>
      <c r="P277" s="62"/>
      <c r="Q277" s="62"/>
    </row>
    <row r="278" spans="1:17" x14ac:dyDescent="0.25">
      <c r="A278" s="77" t="s">
        <v>287</v>
      </c>
      <c r="B278" s="77">
        <v>41</v>
      </c>
      <c r="C278" s="77"/>
      <c r="D278" s="50">
        <v>10</v>
      </c>
      <c r="E278" s="77">
        <v>1538.0170000000001</v>
      </c>
      <c r="F278" s="77">
        <v>716.56</v>
      </c>
      <c r="G278" s="77">
        <v>47.646000000000001</v>
      </c>
      <c r="H278" s="62">
        <f t="shared" si="20"/>
        <v>764.2059999999999</v>
      </c>
      <c r="I278" s="77">
        <v>2302.2230000000004</v>
      </c>
      <c r="J278" s="50">
        <v>10</v>
      </c>
      <c r="K278" s="48">
        <v>1223.4012715504027</v>
      </c>
      <c r="L278" s="48">
        <v>701.79872844959721</v>
      </c>
      <c r="M278" s="48">
        <v>0</v>
      </c>
      <c r="N278" s="48">
        <v>1925.2</v>
      </c>
      <c r="O278" s="62">
        <f t="shared" si="17"/>
        <v>-314.61572844959733</v>
      </c>
      <c r="P278" s="62">
        <f t="shared" si="18"/>
        <v>-62.407271550402697</v>
      </c>
      <c r="Q278" s="62">
        <f t="shared" si="19"/>
        <v>-377.02300000000037</v>
      </c>
    </row>
    <row r="279" spans="1:17" x14ac:dyDescent="0.25">
      <c r="A279" s="77" t="s">
        <v>287</v>
      </c>
      <c r="B279" s="77">
        <v>41</v>
      </c>
      <c r="C279" s="77"/>
      <c r="D279" s="50">
        <v>12</v>
      </c>
      <c r="E279" s="77">
        <v>177.13900000000001</v>
      </c>
      <c r="F279" s="77">
        <v>116.798</v>
      </c>
      <c r="G279" s="77">
        <v>7.8520000000000003</v>
      </c>
      <c r="H279" s="62">
        <f t="shared" si="20"/>
        <v>124.65</v>
      </c>
      <c r="I279" s="77">
        <v>301.78899999999999</v>
      </c>
      <c r="J279" s="50">
        <v>12</v>
      </c>
      <c r="K279" s="48">
        <v>444.62997906248773</v>
      </c>
      <c r="L279" s="48">
        <v>255.06002093751232</v>
      </c>
      <c r="M279" s="48">
        <v>0</v>
      </c>
      <c r="N279" s="48">
        <v>699.69</v>
      </c>
      <c r="O279" s="62">
        <f t="shared" si="17"/>
        <v>267.49097906248772</v>
      </c>
      <c r="P279" s="62">
        <f t="shared" si="18"/>
        <v>130.41002093751231</v>
      </c>
      <c r="Q279" s="62">
        <f t="shared" si="19"/>
        <v>397.90100000000007</v>
      </c>
    </row>
    <row r="280" spans="1:17" x14ac:dyDescent="0.25">
      <c r="A280" s="77" t="s">
        <v>287</v>
      </c>
      <c r="B280" s="77">
        <v>41</v>
      </c>
      <c r="C280" s="77"/>
      <c r="D280" s="50">
        <v>13</v>
      </c>
      <c r="E280" s="77">
        <v>1053.069</v>
      </c>
      <c r="F280" s="77">
        <v>836.18499999999995</v>
      </c>
      <c r="G280" s="77">
        <v>51.134</v>
      </c>
      <c r="H280" s="62">
        <f t="shared" si="20"/>
        <v>887.31899999999996</v>
      </c>
      <c r="I280" s="77">
        <v>1940.3879999999999</v>
      </c>
      <c r="J280" s="50">
        <v>13</v>
      </c>
      <c r="K280" s="48">
        <v>1053.2168260206329</v>
      </c>
      <c r="L280" s="48">
        <v>604.17317397936733</v>
      </c>
      <c r="M280" s="48">
        <v>0</v>
      </c>
      <c r="N280" s="48">
        <v>1657.39</v>
      </c>
      <c r="O280" s="62">
        <f t="shared" si="17"/>
        <v>0.14782602063291961</v>
      </c>
      <c r="P280" s="62">
        <f t="shared" si="18"/>
        <v>-283.14582602063263</v>
      </c>
      <c r="Q280" s="62">
        <f t="shared" si="19"/>
        <v>-282.99799999999982</v>
      </c>
    </row>
    <row r="281" spans="1:17" x14ac:dyDescent="0.25">
      <c r="A281" s="77" t="s">
        <v>287</v>
      </c>
      <c r="B281" s="77">
        <v>41</v>
      </c>
      <c r="C281" s="77"/>
      <c r="D281" s="50">
        <v>9</v>
      </c>
      <c r="E281" s="77">
        <v>422.07299999999998</v>
      </c>
      <c r="F281" s="77">
        <v>114.982</v>
      </c>
      <c r="G281" s="77">
        <v>7.5880000000000001</v>
      </c>
      <c r="H281" s="62">
        <f t="shared" si="20"/>
        <v>122.57</v>
      </c>
      <c r="I281" s="77">
        <v>544.64299999999992</v>
      </c>
      <c r="J281" s="50">
        <v>9</v>
      </c>
      <c r="K281" s="48"/>
      <c r="L281" s="48"/>
      <c r="M281" s="48"/>
      <c r="N281" s="48"/>
      <c r="O281" s="62"/>
      <c r="P281" s="62"/>
      <c r="Q281" s="62"/>
    </row>
    <row r="282" spans="1:17" x14ac:dyDescent="0.25">
      <c r="A282" s="77" t="s">
        <v>287</v>
      </c>
      <c r="B282" s="77">
        <v>42</v>
      </c>
      <c r="C282" s="77"/>
      <c r="D282" s="50">
        <v>9</v>
      </c>
      <c r="E282" s="77">
        <v>292.12799999999999</v>
      </c>
      <c r="F282" s="77">
        <v>245.65100000000001</v>
      </c>
      <c r="G282" s="77">
        <v>11.311999999999999</v>
      </c>
      <c r="H282" s="62">
        <f t="shared" si="20"/>
        <v>256.96300000000002</v>
      </c>
      <c r="I282" s="77">
        <v>549.09100000000001</v>
      </c>
      <c r="J282" s="50">
        <v>9</v>
      </c>
      <c r="K282" s="48">
        <v>284.2072933196481</v>
      </c>
      <c r="L282" s="48">
        <v>190.27270668035192</v>
      </c>
      <c r="M282" s="48">
        <v>0</v>
      </c>
      <c r="N282" s="48">
        <v>474.48</v>
      </c>
      <c r="O282" s="62">
        <f t="shared" si="17"/>
        <v>-7.9207066803518842</v>
      </c>
      <c r="P282" s="62">
        <f t="shared" si="18"/>
        <v>-66.690293319648106</v>
      </c>
      <c r="Q282" s="62">
        <f t="shared" si="19"/>
        <v>-74.61099999999999</v>
      </c>
    </row>
    <row r="283" spans="1:17" x14ac:dyDescent="0.25">
      <c r="A283" s="77" t="s">
        <v>287</v>
      </c>
      <c r="B283" s="77">
        <v>42</v>
      </c>
      <c r="C283" s="77"/>
      <c r="D283" s="50">
        <v>10</v>
      </c>
      <c r="E283" s="77">
        <v>535.96299999999997</v>
      </c>
      <c r="F283" s="77">
        <v>265.78300000000002</v>
      </c>
      <c r="G283" s="77">
        <v>15.106999999999999</v>
      </c>
      <c r="H283" s="62">
        <f t="shared" si="20"/>
        <v>280.89</v>
      </c>
      <c r="I283" s="77">
        <v>816.85299999999995</v>
      </c>
      <c r="J283" s="50">
        <v>10</v>
      </c>
      <c r="K283" s="48">
        <v>532.8108066803519</v>
      </c>
      <c r="L283" s="48">
        <v>356.70919331964808</v>
      </c>
      <c r="M283" s="48">
        <v>0</v>
      </c>
      <c r="N283" s="48">
        <v>889.52</v>
      </c>
      <c r="O283" s="62">
        <f t="shared" si="17"/>
        <v>-3.1521933196480632</v>
      </c>
      <c r="P283" s="62">
        <f t="shared" si="18"/>
        <v>75.819193319648093</v>
      </c>
      <c r="Q283" s="62">
        <f t="shared" si="19"/>
        <v>72.66700000000003</v>
      </c>
    </row>
    <row r="284" spans="1:17" x14ac:dyDescent="0.25">
      <c r="A284" s="77" t="s">
        <v>287</v>
      </c>
      <c r="B284" s="77">
        <v>43</v>
      </c>
      <c r="C284" s="77"/>
      <c r="D284" s="50">
        <v>9</v>
      </c>
      <c r="E284" s="77">
        <v>838.58799999999997</v>
      </c>
      <c r="F284" s="77">
        <v>544.89</v>
      </c>
      <c r="G284" s="77">
        <v>35.396000000000001</v>
      </c>
      <c r="H284" s="62">
        <f t="shared" si="20"/>
        <v>580.28599999999994</v>
      </c>
      <c r="I284" s="77">
        <v>1418.874</v>
      </c>
      <c r="J284" s="50">
        <v>9</v>
      </c>
      <c r="K284" s="48">
        <v>897.33920263933373</v>
      </c>
      <c r="L284" s="48">
        <v>561.56079736066636</v>
      </c>
      <c r="M284" s="48">
        <v>0</v>
      </c>
      <c r="N284" s="48">
        <v>1458.9</v>
      </c>
      <c r="O284" s="62">
        <f t="shared" si="17"/>
        <v>58.751202639333769</v>
      </c>
      <c r="P284" s="62">
        <f t="shared" si="18"/>
        <v>-18.725202639333588</v>
      </c>
      <c r="Q284" s="62">
        <f t="shared" si="19"/>
        <v>40.026000000000067</v>
      </c>
    </row>
    <row r="285" spans="1:17" x14ac:dyDescent="0.25">
      <c r="A285" s="77" t="s">
        <v>287</v>
      </c>
      <c r="B285" s="77">
        <v>43</v>
      </c>
      <c r="C285" s="77"/>
      <c r="D285" s="50">
        <v>10</v>
      </c>
      <c r="E285" s="77">
        <v>103.2</v>
      </c>
      <c r="F285" s="77">
        <v>38.564</v>
      </c>
      <c r="G285" s="77">
        <v>2.347</v>
      </c>
      <c r="H285" s="62">
        <f t="shared" si="20"/>
        <v>40.911000000000001</v>
      </c>
      <c r="I285" s="77">
        <v>144.11100000000002</v>
      </c>
      <c r="J285" s="50">
        <v>10</v>
      </c>
      <c r="K285" s="48">
        <v>62.799597360666233</v>
      </c>
      <c r="L285" s="48">
        <v>39.300402639333761</v>
      </c>
      <c r="M285" s="48">
        <v>0</v>
      </c>
      <c r="N285" s="48">
        <v>102.1</v>
      </c>
      <c r="O285" s="62">
        <f t="shared" si="17"/>
        <v>-40.40040263933377</v>
      </c>
      <c r="P285" s="62">
        <f t="shared" si="18"/>
        <v>-1.6105973606662403</v>
      </c>
      <c r="Q285" s="62">
        <f t="shared" si="19"/>
        <v>-42.011000000000024</v>
      </c>
    </row>
    <row r="286" spans="1:17" x14ac:dyDescent="0.25">
      <c r="A286" s="77" t="s">
        <v>287</v>
      </c>
      <c r="B286" s="77">
        <v>44</v>
      </c>
      <c r="C286" s="77"/>
      <c r="D286" s="50">
        <v>10</v>
      </c>
      <c r="E286" s="77">
        <v>235.61099999999999</v>
      </c>
      <c r="F286" s="77">
        <v>95.873999999999995</v>
      </c>
      <c r="G286" s="77">
        <v>5.6639999999999997</v>
      </c>
      <c r="H286" s="62">
        <f t="shared" si="20"/>
        <v>101.538</v>
      </c>
      <c r="I286" s="77">
        <v>337.149</v>
      </c>
      <c r="J286" s="50">
        <v>10</v>
      </c>
      <c r="K286" s="48">
        <v>193.05950000000004</v>
      </c>
      <c r="L286" s="48">
        <v>144.94050000000001</v>
      </c>
      <c r="M286" s="48">
        <v>0</v>
      </c>
      <c r="N286" s="48">
        <v>338</v>
      </c>
      <c r="O286" s="62">
        <f t="shared" si="17"/>
        <v>-42.551499999999947</v>
      </c>
      <c r="P286" s="62">
        <f t="shared" si="18"/>
        <v>43.402500000000018</v>
      </c>
      <c r="Q286" s="62">
        <f t="shared" si="19"/>
        <v>0.85099999999999909</v>
      </c>
    </row>
    <row r="287" spans="1:17" x14ac:dyDescent="0.25">
      <c r="A287" s="77" t="s">
        <v>287</v>
      </c>
      <c r="B287" s="77">
        <v>45</v>
      </c>
      <c r="C287" s="77"/>
      <c r="D287" s="50">
        <v>9</v>
      </c>
      <c r="E287" s="77">
        <v>634.03800000000001</v>
      </c>
      <c r="F287" s="77">
        <v>321.43</v>
      </c>
      <c r="G287" s="77">
        <v>21.73</v>
      </c>
      <c r="H287" s="62">
        <f t="shared" si="20"/>
        <v>343.16</v>
      </c>
      <c r="I287" s="77">
        <v>977.19800000000009</v>
      </c>
      <c r="J287" s="50">
        <v>9</v>
      </c>
      <c r="K287" s="48"/>
      <c r="L287" s="48"/>
      <c r="M287" s="48"/>
      <c r="N287" s="48"/>
      <c r="O287" s="62"/>
      <c r="P287" s="62"/>
      <c r="Q287" s="62"/>
    </row>
    <row r="288" spans="1:17" x14ac:dyDescent="0.25">
      <c r="A288" s="77" t="s">
        <v>287</v>
      </c>
      <c r="B288" s="77">
        <v>46</v>
      </c>
      <c r="C288" s="77"/>
      <c r="D288" s="50">
        <v>9</v>
      </c>
      <c r="E288" s="77">
        <v>708.53800000000001</v>
      </c>
      <c r="F288" s="77">
        <v>150.661</v>
      </c>
      <c r="G288" s="77">
        <v>9.2490000000000006</v>
      </c>
      <c r="H288" s="62">
        <f t="shared" si="20"/>
        <v>159.91</v>
      </c>
      <c r="I288" s="77">
        <v>868.44800000000009</v>
      </c>
      <c r="J288" s="50">
        <v>9</v>
      </c>
      <c r="K288" s="48">
        <v>1208.5439685876995</v>
      </c>
      <c r="L288" s="48">
        <v>697.25603141230079</v>
      </c>
      <c r="M288" s="48">
        <v>0</v>
      </c>
      <c r="N288" s="48">
        <v>1905.8</v>
      </c>
      <c r="O288" s="62">
        <f t="shared" si="17"/>
        <v>500.0059685876995</v>
      </c>
      <c r="P288" s="62">
        <f t="shared" si="18"/>
        <v>537.34603141230082</v>
      </c>
      <c r="Q288" s="62">
        <f t="shared" si="19"/>
        <v>1037.3519999999999</v>
      </c>
    </row>
    <row r="289" spans="1:17" x14ac:dyDescent="0.25">
      <c r="A289" s="77" t="s">
        <v>287</v>
      </c>
      <c r="B289" s="77">
        <v>46</v>
      </c>
      <c r="C289" s="77"/>
      <c r="D289" s="50">
        <v>12</v>
      </c>
      <c r="E289" s="77">
        <v>442.66800000000001</v>
      </c>
      <c r="F289" s="77">
        <v>323.45600000000002</v>
      </c>
      <c r="G289" s="77">
        <v>23.596</v>
      </c>
      <c r="H289" s="62">
        <f t="shared" si="20"/>
        <v>347.05200000000002</v>
      </c>
      <c r="I289" s="77">
        <v>789.72</v>
      </c>
      <c r="J289" s="50">
        <v>12</v>
      </c>
      <c r="K289" s="48">
        <v>461.78073141230078</v>
      </c>
      <c r="L289" s="48">
        <v>266.41926858769938</v>
      </c>
      <c r="M289" s="48">
        <v>0</v>
      </c>
      <c r="N289" s="48">
        <v>728.2</v>
      </c>
      <c r="O289" s="62">
        <f t="shared" si="17"/>
        <v>19.112731412300775</v>
      </c>
      <c r="P289" s="62">
        <f t="shared" si="18"/>
        <v>-80.632731412300643</v>
      </c>
      <c r="Q289" s="62">
        <f t="shared" si="19"/>
        <v>-61.519999999999982</v>
      </c>
    </row>
    <row r="290" spans="1:17" x14ac:dyDescent="0.25">
      <c r="A290" s="77" t="s">
        <v>287</v>
      </c>
      <c r="B290" s="77">
        <v>47</v>
      </c>
      <c r="C290" s="77"/>
      <c r="D290" s="50">
        <v>6</v>
      </c>
      <c r="E290" s="77">
        <v>588.221</v>
      </c>
      <c r="F290" s="77">
        <v>292.95299999999997</v>
      </c>
      <c r="G290" s="77">
        <v>20.189</v>
      </c>
      <c r="H290" s="62">
        <f t="shared" si="20"/>
        <v>313.142</v>
      </c>
      <c r="I290" s="77">
        <v>901.36299999999994</v>
      </c>
      <c r="J290" s="50">
        <v>6</v>
      </c>
      <c r="K290" s="48">
        <v>572.8099689944903</v>
      </c>
      <c r="L290" s="48">
        <v>328.00003100550964</v>
      </c>
      <c r="M290" s="48">
        <v>0</v>
      </c>
      <c r="N290" s="48">
        <v>900.81</v>
      </c>
      <c r="O290" s="62">
        <f t="shared" si="17"/>
        <v>-15.411031005509699</v>
      </c>
      <c r="P290" s="62">
        <f t="shared" si="18"/>
        <v>14.858031005509645</v>
      </c>
      <c r="Q290" s="62">
        <f t="shared" si="19"/>
        <v>-0.55299999999999727</v>
      </c>
    </row>
    <row r="291" spans="1:17" x14ac:dyDescent="0.25">
      <c r="A291" s="77" t="s">
        <v>287</v>
      </c>
      <c r="B291" s="77">
        <v>47</v>
      </c>
      <c r="C291" s="77"/>
      <c r="D291" s="50">
        <v>9</v>
      </c>
      <c r="E291" s="77">
        <v>1472.7190000000001</v>
      </c>
      <c r="F291" s="77">
        <v>848.02700000000004</v>
      </c>
      <c r="G291" s="77">
        <v>48.415999999999997</v>
      </c>
      <c r="H291" s="62">
        <f t="shared" si="20"/>
        <v>896.44299999999998</v>
      </c>
      <c r="I291" s="77">
        <v>2369.1620000000003</v>
      </c>
      <c r="J291" s="50">
        <v>9</v>
      </c>
      <c r="K291" s="48">
        <v>1504.6205310055097</v>
      </c>
      <c r="L291" s="48">
        <v>861.56946899449042</v>
      </c>
      <c r="M291" s="48">
        <v>0</v>
      </c>
      <c r="N291" s="48">
        <v>2366.19</v>
      </c>
      <c r="O291" s="62">
        <f t="shared" si="17"/>
        <v>31.901531005509696</v>
      </c>
      <c r="P291" s="62">
        <f t="shared" si="18"/>
        <v>-34.873531005509562</v>
      </c>
      <c r="Q291" s="62">
        <f t="shared" si="19"/>
        <v>-2.9720000000002074</v>
      </c>
    </row>
    <row r="292" spans="1:17" x14ac:dyDescent="0.25">
      <c r="A292" s="77" t="s">
        <v>287</v>
      </c>
      <c r="B292" s="77">
        <v>48</v>
      </c>
      <c r="C292" s="77" t="s">
        <v>204</v>
      </c>
      <c r="D292" s="50">
        <v>12</v>
      </c>
      <c r="E292" s="77">
        <v>733.28599999999994</v>
      </c>
      <c r="F292" s="77">
        <v>282.98500000000001</v>
      </c>
      <c r="G292" s="77">
        <v>17.417000000000002</v>
      </c>
      <c r="H292" s="62">
        <f t="shared" si="20"/>
        <v>300.40200000000004</v>
      </c>
      <c r="I292" s="77">
        <v>1033.6880000000001</v>
      </c>
      <c r="J292" s="50">
        <v>12</v>
      </c>
      <c r="K292" s="48"/>
      <c r="L292" s="48"/>
      <c r="M292" s="48"/>
      <c r="N292" s="48"/>
      <c r="O292" s="62"/>
      <c r="P292" s="62"/>
      <c r="Q292" s="62"/>
    </row>
    <row r="293" spans="1:17" x14ac:dyDescent="0.25">
      <c r="A293" s="77" t="s">
        <v>287</v>
      </c>
      <c r="B293" s="77">
        <v>49</v>
      </c>
      <c r="C293" s="77" t="s">
        <v>446</v>
      </c>
      <c r="D293" s="50">
        <v>9</v>
      </c>
      <c r="E293" s="77">
        <v>67.926000000000002</v>
      </c>
      <c r="F293" s="77">
        <v>31.931999999999999</v>
      </c>
      <c r="G293" s="77">
        <v>1.776</v>
      </c>
      <c r="H293" s="62">
        <f t="shared" si="20"/>
        <v>33.707999999999998</v>
      </c>
      <c r="I293" s="77">
        <v>101.634</v>
      </c>
      <c r="J293" s="50">
        <v>9</v>
      </c>
      <c r="K293" s="48">
        <v>410.28973175196012</v>
      </c>
      <c r="L293" s="48">
        <v>210.7802682480399</v>
      </c>
      <c r="M293" s="48">
        <v>0</v>
      </c>
      <c r="N293" s="48">
        <v>621.07000000000005</v>
      </c>
      <c r="O293" s="62">
        <f t="shared" si="17"/>
        <v>342.36373175196013</v>
      </c>
      <c r="P293" s="62">
        <f t="shared" si="18"/>
        <v>177.0722682480399</v>
      </c>
      <c r="Q293" s="62">
        <f t="shared" si="19"/>
        <v>519.43600000000004</v>
      </c>
    </row>
    <row r="294" spans="1:17" x14ac:dyDescent="0.25">
      <c r="A294" s="77" t="s">
        <v>287</v>
      </c>
      <c r="B294" s="77">
        <v>49</v>
      </c>
      <c r="C294" s="77" t="s">
        <v>446</v>
      </c>
      <c r="D294" s="50">
        <v>12</v>
      </c>
      <c r="E294" s="77">
        <v>839.78399999999999</v>
      </c>
      <c r="F294" s="77">
        <v>433.483</v>
      </c>
      <c r="G294" s="77">
        <v>28.85</v>
      </c>
      <c r="H294" s="62">
        <f t="shared" si="20"/>
        <v>462.33300000000003</v>
      </c>
      <c r="I294" s="77">
        <v>1302.117</v>
      </c>
      <c r="J294" s="50">
        <v>12</v>
      </c>
      <c r="K294" s="48">
        <v>516.55666824803995</v>
      </c>
      <c r="L294" s="48">
        <v>265.37333175196005</v>
      </c>
      <c r="M294" s="48">
        <v>0</v>
      </c>
      <c r="N294" s="48">
        <v>781.93</v>
      </c>
      <c r="O294" s="62">
        <f t="shared" si="17"/>
        <v>-323.22733175196004</v>
      </c>
      <c r="P294" s="62">
        <f t="shared" si="18"/>
        <v>-196.95966824803997</v>
      </c>
      <c r="Q294" s="62">
        <f t="shared" si="19"/>
        <v>-520.18700000000001</v>
      </c>
    </row>
    <row r="295" spans="1:17" x14ac:dyDescent="0.25">
      <c r="A295" s="77" t="s">
        <v>287</v>
      </c>
      <c r="B295" s="77">
        <v>49</v>
      </c>
      <c r="C295" s="77" t="s">
        <v>452</v>
      </c>
      <c r="D295" s="50">
        <v>12</v>
      </c>
      <c r="E295" s="77">
        <v>822.21500000000003</v>
      </c>
      <c r="F295" s="77">
        <v>557.37599999999998</v>
      </c>
      <c r="G295" s="77">
        <v>39.950000000000003</v>
      </c>
      <c r="H295" s="62">
        <f t="shared" si="20"/>
        <v>597.32600000000002</v>
      </c>
      <c r="I295" s="77">
        <v>1419.5409999999999</v>
      </c>
      <c r="J295" s="50">
        <v>12</v>
      </c>
      <c r="K295" s="48"/>
      <c r="L295" s="48"/>
      <c r="M295" s="48"/>
      <c r="N295" s="48"/>
      <c r="O295" s="62"/>
      <c r="P295" s="62"/>
      <c r="Q295" s="62"/>
    </row>
    <row r="296" spans="1:17" x14ac:dyDescent="0.25">
      <c r="A296" s="77" t="s">
        <v>287</v>
      </c>
      <c r="B296" s="77">
        <v>49</v>
      </c>
      <c r="C296" s="77" t="s">
        <v>453</v>
      </c>
      <c r="D296" s="50">
        <v>12</v>
      </c>
      <c r="E296" s="77">
        <v>297.41899999999998</v>
      </c>
      <c r="F296" s="77">
        <v>263.62799999999999</v>
      </c>
      <c r="G296" s="77">
        <v>17.844999999999999</v>
      </c>
      <c r="H296" s="62">
        <f t="shared" si="20"/>
        <v>281.47299999999996</v>
      </c>
      <c r="I296" s="77">
        <v>578.89200000000005</v>
      </c>
      <c r="J296" s="50">
        <v>12</v>
      </c>
      <c r="K296" s="48">
        <v>4181.0560782006924</v>
      </c>
      <c r="L296" s="48">
        <v>2711.7051674740483</v>
      </c>
      <c r="M296" s="48">
        <v>0</v>
      </c>
      <c r="N296" s="48">
        <v>1996</v>
      </c>
      <c r="O296" s="62">
        <f t="shared" si="17"/>
        <v>3883.6370782006925</v>
      </c>
      <c r="P296" s="62">
        <f t="shared" si="18"/>
        <v>2430.2321674740483</v>
      </c>
      <c r="Q296" s="62">
        <f t="shared" si="19"/>
        <v>1417.1079999999999</v>
      </c>
    </row>
    <row r="297" spans="1:17" x14ac:dyDescent="0.25">
      <c r="A297" s="77" t="s">
        <v>287</v>
      </c>
      <c r="B297" s="77">
        <v>49</v>
      </c>
      <c r="C297" s="77" t="s">
        <v>451</v>
      </c>
      <c r="D297" s="50">
        <v>9</v>
      </c>
      <c r="E297" s="77">
        <v>279.76499999999999</v>
      </c>
      <c r="F297" s="77">
        <v>141.357</v>
      </c>
      <c r="G297" s="77">
        <v>7.8760000000000003</v>
      </c>
      <c r="H297" s="62">
        <f t="shared" si="20"/>
        <v>149.233</v>
      </c>
      <c r="I297" s="77">
        <v>428.99799999999993</v>
      </c>
      <c r="J297" s="50">
        <v>9</v>
      </c>
      <c r="K297" s="48">
        <v>412.22142432636639</v>
      </c>
      <c r="L297" s="48">
        <v>294.23598724919611</v>
      </c>
      <c r="M297" s="48">
        <v>0</v>
      </c>
      <c r="N297" s="48">
        <v>631.54</v>
      </c>
      <c r="O297" s="62">
        <f t="shared" si="17"/>
        <v>132.4564243263664</v>
      </c>
      <c r="P297" s="62">
        <f t="shared" si="18"/>
        <v>145.00298724919611</v>
      </c>
      <c r="Q297" s="62">
        <f t="shared" si="19"/>
        <v>202.54200000000003</v>
      </c>
    </row>
    <row r="298" spans="1:17" x14ac:dyDescent="0.25">
      <c r="A298" s="77" t="s">
        <v>287</v>
      </c>
      <c r="B298" s="77">
        <v>49</v>
      </c>
      <c r="C298" s="77" t="s">
        <v>451</v>
      </c>
      <c r="D298" s="50">
        <v>12</v>
      </c>
      <c r="E298" s="77">
        <v>3018.8510000000001</v>
      </c>
      <c r="F298" s="77">
        <v>2360.9059999999999</v>
      </c>
      <c r="G298" s="77">
        <v>156.07300000000001</v>
      </c>
      <c r="H298" s="62">
        <f t="shared" si="20"/>
        <v>2516.9789999999998</v>
      </c>
      <c r="I298" s="77">
        <v>5535.83</v>
      </c>
      <c r="J298" s="50">
        <v>12</v>
      </c>
      <c r="K298" s="48">
        <v>5059.943899412493</v>
      </c>
      <c r="L298" s="48">
        <v>3611.6938635640786</v>
      </c>
      <c r="M298" s="48">
        <v>0</v>
      </c>
      <c r="N298" s="48">
        <v>7752.04</v>
      </c>
      <c r="O298" s="62">
        <f t="shared" si="17"/>
        <v>2041.0928994124929</v>
      </c>
      <c r="P298" s="62">
        <f t="shared" si="18"/>
        <v>1094.7148635640788</v>
      </c>
      <c r="Q298" s="62">
        <f t="shared" si="19"/>
        <v>2216.21</v>
      </c>
    </row>
    <row r="299" spans="1:17" x14ac:dyDescent="0.25">
      <c r="A299" s="77" t="s">
        <v>287</v>
      </c>
      <c r="B299" s="77">
        <v>49</v>
      </c>
      <c r="C299" s="77" t="s">
        <v>451</v>
      </c>
      <c r="D299" s="50">
        <v>13</v>
      </c>
      <c r="E299" s="77">
        <v>1464.5</v>
      </c>
      <c r="F299" s="77">
        <v>1216.97</v>
      </c>
      <c r="G299" s="77">
        <v>68.209000000000003</v>
      </c>
      <c r="H299" s="62">
        <f t="shared" si="20"/>
        <v>1285.1790000000001</v>
      </c>
      <c r="I299" s="77">
        <v>2749.6790000000001</v>
      </c>
      <c r="J299" s="50">
        <v>13</v>
      </c>
      <c r="K299" s="48">
        <v>886.02084714997682</v>
      </c>
      <c r="L299" s="48">
        <v>632.42520475631602</v>
      </c>
      <c r="M299" s="48">
        <v>0</v>
      </c>
      <c r="N299" s="48">
        <v>1357.42</v>
      </c>
      <c r="O299" s="62">
        <f t="shared" si="17"/>
        <v>-578.47915285002318</v>
      </c>
      <c r="P299" s="62">
        <f t="shared" si="18"/>
        <v>-652.75379524368407</v>
      </c>
      <c r="Q299" s="62">
        <f t="shared" si="19"/>
        <v>-1392.259</v>
      </c>
    </row>
    <row r="300" spans="1:17" x14ac:dyDescent="0.25">
      <c r="A300" s="77" t="s">
        <v>287</v>
      </c>
      <c r="B300" s="77">
        <v>50</v>
      </c>
      <c r="C300" s="77"/>
      <c r="D300" s="50">
        <v>10</v>
      </c>
      <c r="E300" s="77">
        <v>2478.5210000000002</v>
      </c>
      <c r="F300" s="77">
        <v>1678.1659999999999</v>
      </c>
      <c r="G300" s="77">
        <v>94.819000000000003</v>
      </c>
      <c r="H300" s="62">
        <f t="shared" si="20"/>
        <v>1772.9849999999999</v>
      </c>
      <c r="I300" s="77">
        <v>4251.5060000000003</v>
      </c>
      <c r="J300" s="50">
        <v>10</v>
      </c>
      <c r="K300" s="48">
        <v>2459.4440189444272</v>
      </c>
      <c r="L300" s="48">
        <v>1566.8459810555728</v>
      </c>
      <c r="M300" s="48">
        <v>0</v>
      </c>
      <c r="N300" s="48">
        <v>4026.29</v>
      </c>
      <c r="O300" s="62">
        <f t="shared" si="17"/>
        <v>-19.076981055573015</v>
      </c>
      <c r="P300" s="62">
        <f t="shared" si="18"/>
        <v>-206.13901894442711</v>
      </c>
      <c r="Q300" s="62">
        <f t="shared" si="19"/>
        <v>-225.21600000000035</v>
      </c>
    </row>
    <row r="301" spans="1:17" x14ac:dyDescent="0.25">
      <c r="A301" s="77" t="s">
        <v>287</v>
      </c>
      <c r="B301" s="77">
        <v>50</v>
      </c>
      <c r="C301" s="77"/>
      <c r="D301" s="50">
        <v>13</v>
      </c>
      <c r="E301" s="77">
        <v>378.548</v>
      </c>
      <c r="F301" s="77">
        <v>348.14400000000001</v>
      </c>
      <c r="G301" s="77">
        <v>18.105</v>
      </c>
      <c r="H301" s="62">
        <f t="shared" si="20"/>
        <v>366.24900000000002</v>
      </c>
      <c r="I301" s="77">
        <v>744.79700000000003</v>
      </c>
      <c r="J301" s="50">
        <v>13</v>
      </c>
      <c r="K301" s="48">
        <v>682.52902164711327</v>
      </c>
      <c r="L301" s="48">
        <v>434.82097835288664</v>
      </c>
      <c r="M301" s="48">
        <v>0</v>
      </c>
      <c r="N301" s="48">
        <v>1117.3499999999999</v>
      </c>
      <c r="O301" s="62">
        <f t="shared" si="17"/>
        <v>303.98102164711327</v>
      </c>
      <c r="P301" s="62">
        <f t="shared" si="18"/>
        <v>68.571978352886617</v>
      </c>
      <c r="Q301" s="62">
        <f t="shared" si="19"/>
        <v>372.55299999999988</v>
      </c>
    </row>
    <row r="302" spans="1:17" x14ac:dyDescent="0.25">
      <c r="A302" s="77" t="s">
        <v>287</v>
      </c>
      <c r="B302" s="77">
        <v>50</v>
      </c>
      <c r="C302" s="77"/>
      <c r="D302" s="50">
        <v>14</v>
      </c>
      <c r="E302" s="77">
        <v>740.86500000000001</v>
      </c>
      <c r="F302" s="77">
        <v>702.29899999999998</v>
      </c>
      <c r="G302" s="77">
        <v>38.201999999999998</v>
      </c>
      <c r="H302" s="62">
        <f t="shared" si="20"/>
        <v>740.50099999999998</v>
      </c>
      <c r="I302" s="77">
        <v>1481.366</v>
      </c>
      <c r="J302" s="50">
        <v>14</v>
      </c>
      <c r="K302" s="48">
        <v>815.08875940845928</v>
      </c>
      <c r="L302" s="48">
        <v>519.27124059154062</v>
      </c>
      <c r="M302" s="48">
        <v>0</v>
      </c>
      <c r="N302" s="48">
        <v>1334.36</v>
      </c>
      <c r="O302" s="62">
        <f t="shared" si="17"/>
        <v>74.223759408459273</v>
      </c>
      <c r="P302" s="62">
        <f t="shared" si="18"/>
        <v>-221.22975940845936</v>
      </c>
      <c r="Q302" s="62">
        <f t="shared" si="19"/>
        <v>-147.00600000000009</v>
      </c>
    </row>
    <row r="303" spans="1:17" x14ac:dyDescent="0.25">
      <c r="A303" s="77" t="s">
        <v>287</v>
      </c>
      <c r="B303" s="77">
        <v>51</v>
      </c>
      <c r="C303" s="77"/>
      <c r="D303" s="50">
        <v>6</v>
      </c>
      <c r="E303" s="77">
        <v>2330.1460000000002</v>
      </c>
      <c r="F303" s="77">
        <v>2013.35</v>
      </c>
      <c r="G303" s="77">
        <v>104.828</v>
      </c>
      <c r="H303" s="62">
        <f t="shared" si="20"/>
        <v>2118.1779999999999</v>
      </c>
      <c r="I303" s="77">
        <v>4448.3240000000005</v>
      </c>
      <c r="J303" s="50">
        <v>6</v>
      </c>
      <c r="K303" s="48">
        <v>2209.5365913716814</v>
      </c>
      <c r="L303" s="48">
        <v>1525.4634086283186</v>
      </c>
      <c r="M303" s="48">
        <v>0</v>
      </c>
      <c r="N303" s="48">
        <v>3735</v>
      </c>
      <c r="O303" s="62">
        <f t="shared" si="17"/>
        <v>-120.60940862831876</v>
      </c>
      <c r="P303" s="62">
        <f t="shared" si="18"/>
        <v>-592.71459137168131</v>
      </c>
      <c r="Q303" s="62">
        <f t="shared" si="19"/>
        <v>-713.32400000000052</v>
      </c>
    </row>
    <row r="304" spans="1:17" x14ac:dyDescent="0.25">
      <c r="A304" s="77" t="s">
        <v>287</v>
      </c>
      <c r="B304" s="77">
        <v>51</v>
      </c>
      <c r="C304" s="77"/>
      <c r="D304" s="50">
        <v>9</v>
      </c>
      <c r="E304" s="77">
        <v>3189.154</v>
      </c>
      <c r="F304" s="77">
        <v>2837.1619999999998</v>
      </c>
      <c r="G304" s="77">
        <v>159.79499999999999</v>
      </c>
      <c r="H304" s="62"/>
      <c r="I304" s="77">
        <v>6186.1109999999999</v>
      </c>
      <c r="J304" s="50">
        <v>9</v>
      </c>
      <c r="K304" s="48">
        <v>4463.2757460920357</v>
      </c>
      <c r="L304" s="48">
        <v>3081.4442539079646</v>
      </c>
      <c r="M304" s="48">
        <v>0</v>
      </c>
      <c r="N304" s="48">
        <v>7544.72</v>
      </c>
      <c r="O304" s="62">
        <f t="shared" si="17"/>
        <v>1274.1217460920357</v>
      </c>
      <c r="P304" s="62">
        <f t="shared" si="18"/>
        <v>3081.4442539079646</v>
      </c>
      <c r="Q304" s="62">
        <f t="shared" si="19"/>
        <v>1358.6090000000004</v>
      </c>
    </row>
    <row r="305" spans="1:17" x14ac:dyDescent="0.25">
      <c r="A305" s="77" t="s">
        <v>287</v>
      </c>
      <c r="B305" s="77">
        <v>51</v>
      </c>
      <c r="C305" s="77"/>
      <c r="D305" s="50">
        <v>12</v>
      </c>
      <c r="E305" s="77">
        <v>345.01100000000002</v>
      </c>
      <c r="F305" s="77">
        <v>315.53800000000001</v>
      </c>
      <c r="G305" s="77">
        <v>11.97</v>
      </c>
      <c r="H305" s="62">
        <f t="shared" si="20"/>
        <v>327.50800000000004</v>
      </c>
      <c r="I305" s="77">
        <v>672.51900000000001</v>
      </c>
      <c r="J305" s="50">
        <v>12</v>
      </c>
      <c r="K305" s="48">
        <v>11.997162536283188</v>
      </c>
      <c r="L305" s="48">
        <v>8.282837463716815</v>
      </c>
      <c r="M305" s="48">
        <v>0</v>
      </c>
      <c r="N305" s="48">
        <v>20.28</v>
      </c>
      <c r="O305" s="62">
        <f t="shared" si="17"/>
        <v>-333.01383746371681</v>
      </c>
      <c r="P305" s="62">
        <f t="shared" si="18"/>
        <v>-319.22516253628322</v>
      </c>
      <c r="Q305" s="62">
        <f t="shared" si="19"/>
        <v>-652.23900000000003</v>
      </c>
    </row>
    <row r="306" spans="1:17" x14ac:dyDescent="0.25">
      <c r="A306" s="77" t="s">
        <v>287</v>
      </c>
      <c r="B306" s="77">
        <v>52</v>
      </c>
      <c r="C306" s="77"/>
      <c r="D306" s="50">
        <v>9</v>
      </c>
      <c r="E306" s="77">
        <v>2985.2359999999999</v>
      </c>
      <c r="F306" s="77">
        <v>1378.06</v>
      </c>
      <c r="G306" s="77">
        <v>89.697999999999993</v>
      </c>
      <c r="H306" s="62">
        <f t="shared" si="20"/>
        <v>1467.758</v>
      </c>
      <c r="I306" s="77">
        <v>4452.9940000000006</v>
      </c>
      <c r="J306" s="50">
        <v>9</v>
      </c>
      <c r="K306" s="48">
        <v>2884.9580000000001</v>
      </c>
      <c r="L306" s="48">
        <v>1565.0419999999999</v>
      </c>
      <c r="M306" s="48">
        <v>0</v>
      </c>
      <c r="N306" s="48">
        <v>4450</v>
      </c>
      <c r="O306" s="62">
        <f t="shared" si="17"/>
        <v>-100.27799999999979</v>
      </c>
      <c r="P306" s="62">
        <f t="shared" si="18"/>
        <v>97.283999999999878</v>
      </c>
      <c r="Q306" s="62">
        <f t="shared" si="19"/>
        <v>-2.9940000000005966</v>
      </c>
    </row>
    <row r="307" spans="1:17" x14ac:dyDescent="0.25">
      <c r="A307" s="77" t="s">
        <v>287</v>
      </c>
      <c r="B307" s="77">
        <v>53</v>
      </c>
      <c r="C307" s="77"/>
      <c r="D307" s="50">
        <v>8</v>
      </c>
      <c r="E307" s="77">
        <v>848.471</v>
      </c>
      <c r="F307" s="77">
        <v>995.36099999999999</v>
      </c>
      <c r="G307" s="77">
        <v>40.067999999999998</v>
      </c>
      <c r="H307" s="62">
        <f t="shared" si="20"/>
        <v>1035.4290000000001</v>
      </c>
      <c r="I307" s="77">
        <v>1883.8999999999999</v>
      </c>
      <c r="J307" s="50">
        <v>8</v>
      </c>
      <c r="K307" s="48">
        <v>894.77872106391112</v>
      </c>
      <c r="L307" s="48">
        <v>800.62127893608886</v>
      </c>
      <c r="M307" s="48">
        <v>0</v>
      </c>
      <c r="N307" s="48">
        <v>1695.4</v>
      </c>
      <c r="O307" s="62">
        <f t="shared" si="17"/>
        <v>46.307721063911117</v>
      </c>
      <c r="P307" s="62">
        <f t="shared" si="18"/>
        <v>-234.80772106391123</v>
      </c>
      <c r="Q307" s="62">
        <f t="shared" si="19"/>
        <v>-188.49999999999977</v>
      </c>
    </row>
    <row r="308" spans="1:17" x14ac:dyDescent="0.25">
      <c r="A308" s="80" t="s">
        <v>287</v>
      </c>
      <c r="B308" s="80">
        <v>53</v>
      </c>
      <c r="C308" s="80"/>
      <c r="D308" s="80">
        <v>9</v>
      </c>
      <c r="E308" s="77"/>
      <c r="F308" s="77"/>
      <c r="H308" s="62">
        <f t="shared" si="20"/>
        <v>0</v>
      </c>
      <c r="I308" s="77"/>
      <c r="J308" s="80">
        <v>9</v>
      </c>
      <c r="K308" s="48">
        <v>15.321119660543435</v>
      </c>
      <c r="L308" s="48">
        <v>13.708880339456565</v>
      </c>
      <c r="M308" s="48">
        <v>0</v>
      </c>
      <c r="N308" s="48">
        <v>29.03</v>
      </c>
      <c r="O308" s="62"/>
      <c r="P308" s="62"/>
      <c r="Q308" s="62"/>
    </row>
    <row r="309" spans="1:17" x14ac:dyDescent="0.25">
      <c r="A309" s="77" t="s">
        <v>287</v>
      </c>
      <c r="B309" s="77">
        <v>53</v>
      </c>
      <c r="C309" s="77"/>
      <c r="D309" s="50">
        <v>11</v>
      </c>
      <c r="E309" s="77">
        <v>241.63499999999999</v>
      </c>
      <c r="F309" s="77">
        <v>368.94900000000001</v>
      </c>
      <c r="G309" s="77">
        <v>11.228999999999999</v>
      </c>
      <c r="H309" s="62">
        <f t="shared" si="20"/>
        <v>380.178</v>
      </c>
      <c r="I309" s="77">
        <v>621.8130000000001</v>
      </c>
      <c r="J309" s="50">
        <v>11</v>
      </c>
      <c r="K309" s="48">
        <v>468.95925927554532</v>
      </c>
      <c r="L309" s="48">
        <v>419.61074072445467</v>
      </c>
      <c r="M309" s="48">
        <v>0</v>
      </c>
      <c r="N309" s="48">
        <v>888.57</v>
      </c>
      <c r="O309" s="62">
        <f t="shared" si="17"/>
        <v>227.32425927554533</v>
      </c>
      <c r="P309" s="62">
        <f t="shared" si="18"/>
        <v>39.432740724454675</v>
      </c>
      <c r="Q309" s="62">
        <f t="shared" si="19"/>
        <v>266.75699999999995</v>
      </c>
    </row>
    <row r="310" spans="1:17" x14ac:dyDescent="0.25">
      <c r="A310" s="77" t="s">
        <v>287</v>
      </c>
      <c r="B310" s="77">
        <v>53</v>
      </c>
      <c r="C310" s="77"/>
      <c r="D310" s="50">
        <v>12</v>
      </c>
      <c r="E310" s="77">
        <v>49.051000000000002</v>
      </c>
      <c r="F310" s="77">
        <v>55.49</v>
      </c>
      <c r="G310" s="77">
        <v>4.4320000000000004</v>
      </c>
      <c r="H310" s="62">
        <f t="shared" si="20"/>
        <v>59.922000000000004</v>
      </c>
      <c r="I310" s="77">
        <v>108.973</v>
      </c>
      <c r="J310" s="50">
        <v>12</v>
      </c>
      <c r="K310" s="48"/>
      <c r="L310" s="48"/>
      <c r="M310" s="48"/>
      <c r="N310" s="48"/>
      <c r="O310" s="62"/>
      <c r="P310" s="62"/>
      <c r="Q310" s="62"/>
    </row>
    <row r="311" spans="1:17" x14ac:dyDescent="0.25">
      <c r="A311" s="80" t="s">
        <v>287</v>
      </c>
      <c r="B311" s="80">
        <v>55</v>
      </c>
      <c r="C311" s="80" t="s">
        <v>482</v>
      </c>
      <c r="D311" s="80">
        <v>11</v>
      </c>
      <c r="E311" s="77"/>
      <c r="F311" s="77"/>
      <c r="H311" s="62">
        <f t="shared" si="20"/>
        <v>0</v>
      </c>
      <c r="I311" s="77"/>
      <c r="J311" s="80">
        <v>11</v>
      </c>
      <c r="K311" s="48">
        <v>257.52544647773277</v>
      </c>
      <c r="L311" s="48">
        <v>132.55455352226718</v>
      </c>
      <c r="M311" s="48">
        <v>0</v>
      </c>
      <c r="N311" s="48">
        <v>390.08</v>
      </c>
      <c r="O311" s="62"/>
      <c r="P311" s="62"/>
      <c r="Q311" s="62"/>
    </row>
    <row r="312" spans="1:17" x14ac:dyDescent="0.25">
      <c r="A312" s="77" t="s">
        <v>287</v>
      </c>
      <c r="B312" s="77">
        <v>55</v>
      </c>
      <c r="C312" s="77" t="s">
        <v>446</v>
      </c>
      <c r="D312" s="50">
        <v>12</v>
      </c>
      <c r="E312" s="77">
        <v>562.25599999999997</v>
      </c>
      <c r="F312" s="77">
        <v>403.06599999999997</v>
      </c>
      <c r="G312" s="77">
        <v>22.552</v>
      </c>
      <c r="H312" s="62">
        <f t="shared" si="20"/>
        <v>425.61799999999999</v>
      </c>
      <c r="I312" s="77">
        <v>987.87399999999991</v>
      </c>
      <c r="J312" s="50">
        <v>12</v>
      </c>
      <c r="K312" s="48">
        <v>394.73855352226718</v>
      </c>
      <c r="L312" s="48">
        <v>203.18144647773275</v>
      </c>
      <c r="M312" s="48">
        <v>0</v>
      </c>
      <c r="N312" s="48">
        <v>597.91999999999996</v>
      </c>
      <c r="O312" s="62">
        <f t="shared" si="17"/>
        <v>-167.51744647773279</v>
      </c>
      <c r="P312" s="62">
        <f t="shared" si="18"/>
        <v>-222.43655352226725</v>
      </c>
      <c r="Q312" s="62">
        <f t="shared" si="19"/>
        <v>-389.95399999999995</v>
      </c>
    </row>
    <row r="313" spans="1:17" x14ac:dyDescent="0.25">
      <c r="A313" s="77" t="s">
        <v>287</v>
      </c>
      <c r="B313" s="77">
        <v>55</v>
      </c>
      <c r="C313" s="77" t="s">
        <v>447</v>
      </c>
      <c r="D313" s="50">
        <v>11</v>
      </c>
      <c r="E313" s="77">
        <v>204.96</v>
      </c>
      <c r="F313" s="77">
        <v>113.529</v>
      </c>
      <c r="G313" s="77">
        <v>29.335000000000001</v>
      </c>
      <c r="H313" s="62">
        <f t="shared" si="20"/>
        <v>142.864</v>
      </c>
      <c r="I313" s="77">
        <v>347.82400000000001</v>
      </c>
      <c r="J313" s="50">
        <v>11</v>
      </c>
      <c r="K313" s="48">
        <v>592.37179283437956</v>
      </c>
      <c r="L313" s="48">
        <v>234.14820716562048</v>
      </c>
      <c r="M313" s="48">
        <v>0</v>
      </c>
      <c r="N313" s="48">
        <v>826.52</v>
      </c>
      <c r="O313" s="62">
        <f t="shared" si="17"/>
        <v>387.41179283437953</v>
      </c>
      <c r="P313" s="62">
        <f t="shared" si="18"/>
        <v>91.284207165620472</v>
      </c>
      <c r="Q313" s="62">
        <f t="shared" si="19"/>
        <v>478.69599999999997</v>
      </c>
    </row>
    <row r="314" spans="1:17" x14ac:dyDescent="0.25">
      <c r="A314" s="77" t="s">
        <v>287</v>
      </c>
      <c r="B314" s="77">
        <v>55</v>
      </c>
      <c r="C314" s="77" t="s">
        <v>447</v>
      </c>
      <c r="D314" s="50">
        <v>12</v>
      </c>
      <c r="E314" s="77">
        <v>1324.825</v>
      </c>
      <c r="F314" s="77">
        <v>362.07100000000003</v>
      </c>
      <c r="G314" s="77">
        <v>30.43</v>
      </c>
      <c r="H314" s="62">
        <f t="shared" si="20"/>
        <v>392.50100000000003</v>
      </c>
      <c r="I314" s="77">
        <v>1717.3260000000002</v>
      </c>
      <c r="J314" s="50">
        <v>12</v>
      </c>
      <c r="K314" s="48">
        <v>891.92620716562044</v>
      </c>
      <c r="L314" s="48">
        <v>352.55379283437952</v>
      </c>
      <c r="M314" s="48">
        <v>0</v>
      </c>
      <c r="N314" s="48">
        <v>1244.48</v>
      </c>
      <c r="O314" s="62">
        <f t="shared" si="17"/>
        <v>-432.89879283437961</v>
      </c>
      <c r="P314" s="62">
        <f t="shared" si="18"/>
        <v>-39.947207165620512</v>
      </c>
      <c r="Q314" s="62">
        <f t="shared" si="19"/>
        <v>-472.84600000000023</v>
      </c>
    </row>
    <row r="315" spans="1:17" x14ac:dyDescent="0.25">
      <c r="A315" s="77" t="s">
        <v>360</v>
      </c>
      <c r="B315" s="77">
        <v>1</v>
      </c>
      <c r="C315" s="77" t="s">
        <v>446</v>
      </c>
      <c r="D315" s="50">
        <v>3</v>
      </c>
      <c r="E315" s="77">
        <v>45.781999999999996</v>
      </c>
      <c r="F315" s="77">
        <v>57.795000000000002</v>
      </c>
      <c r="G315" s="77">
        <v>3.1720000000000002</v>
      </c>
      <c r="H315" s="62">
        <f t="shared" si="20"/>
        <v>60.966999999999999</v>
      </c>
      <c r="I315" s="77">
        <v>106.749</v>
      </c>
      <c r="J315" s="50">
        <v>3</v>
      </c>
      <c r="K315" s="48">
        <v>61.538400000000003</v>
      </c>
      <c r="L315" s="48">
        <v>48.351599999999998</v>
      </c>
      <c r="M315" s="48">
        <v>0</v>
      </c>
      <c r="N315" s="48">
        <v>109.89</v>
      </c>
      <c r="O315" s="62">
        <f t="shared" si="17"/>
        <v>15.756400000000006</v>
      </c>
      <c r="P315" s="62">
        <f t="shared" si="18"/>
        <v>-12.615400000000001</v>
      </c>
      <c r="Q315" s="62">
        <f t="shared" si="19"/>
        <v>3.1410000000000053</v>
      </c>
    </row>
    <row r="316" spans="1:17" x14ac:dyDescent="0.25">
      <c r="A316" s="77" t="s">
        <v>360</v>
      </c>
      <c r="B316" s="77">
        <v>1</v>
      </c>
      <c r="C316" s="77" t="s">
        <v>446</v>
      </c>
      <c r="D316" s="50">
        <v>4</v>
      </c>
      <c r="E316" s="77">
        <v>91.825999999999993</v>
      </c>
      <c r="F316" s="77">
        <v>97.263999999999996</v>
      </c>
      <c r="G316" s="77">
        <v>6.1710000000000003</v>
      </c>
      <c r="H316" s="62">
        <f t="shared" si="20"/>
        <v>103.435</v>
      </c>
      <c r="I316" s="77">
        <v>195.26099999999997</v>
      </c>
      <c r="J316" s="50">
        <v>4</v>
      </c>
      <c r="K316" s="48">
        <v>107.58160000000002</v>
      </c>
      <c r="L316" s="48">
        <v>84.528400000000005</v>
      </c>
      <c r="M316" s="48">
        <v>0</v>
      </c>
      <c r="N316" s="48">
        <v>192.11</v>
      </c>
      <c r="O316" s="62">
        <f t="shared" si="17"/>
        <v>15.75560000000003</v>
      </c>
      <c r="P316" s="62">
        <f t="shared" si="18"/>
        <v>-18.906599999999997</v>
      </c>
      <c r="Q316" s="62">
        <f t="shared" si="19"/>
        <v>-3.1509999999999536</v>
      </c>
    </row>
    <row r="317" spans="1:17" x14ac:dyDescent="0.25">
      <c r="A317" s="77" t="s">
        <v>360</v>
      </c>
      <c r="B317" s="77">
        <v>1</v>
      </c>
      <c r="C317" s="77" t="s">
        <v>447</v>
      </c>
      <c r="D317" s="50">
        <v>3</v>
      </c>
      <c r="E317" s="77">
        <v>83.962999999999994</v>
      </c>
      <c r="F317" s="77">
        <v>90.378</v>
      </c>
      <c r="G317" s="77">
        <v>4.9089999999999998</v>
      </c>
      <c r="H317" s="62">
        <f t="shared" si="20"/>
        <v>95.287000000000006</v>
      </c>
      <c r="I317" s="77">
        <v>179.25</v>
      </c>
      <c r="J317" s="50">
        <v>3</v>
      </c>
      <c r="K317" s="48">
        <v>94.11318928672317</v>
      </c>
      <c r="L317" s="48">
        <v>104.97681071327685</v>
      </c>
      <c r="M317" s="48">
        <v>0</v>
      </c>
      <c r="N317" s="48">
        <v>199.09</v>
      </c>
      <c r="O317" s="62">
        <f t="shared" si="17"/>
        <v>10.150189286723176</v>
      </c>
      <c r="P317" s="62">
        <f t="shared" si="18"/>
        <v>9.6898107132768416</v>
      </c>
      <c r="Q317" s="62">
        <f t="shared" si="19"/>
        <v>19.840000000000003</v>
      </c>
    </row>
    <row r="318" spans="1:17" x14ac:dyDescent="0.25">
      <c r="A318" s="77" t="s">
        <v>360</v>
      </c>
      <c r="B318" s="77">
        <v>1</v>
      </c>
      <c r="C318" s="77" t="s">
        <v>447</v>
      </c>
      <c r="D318" s="50">
        <v>4</v>
      </c>
      <c r="E318" s="77">
        <v>502.86200000000002</v>
      </c>
      <c r="F318" s="77">
        <v>648.92999999999995</v>
      </c>
      <c r="G318" s="77">
        <v>79.159000000000006</v>
      </c>
      <c r="H318" s="62">
        <f t="shared" si="20"/>
        <v>728.08899999999994</v>
      </c>
      <c r="I318" s="77">
        <v>1230.951</v>
      </c>
      <c r="J318" s="50">
        <v>4</v>
      </c>
      <c r="K318" s="48">
        <v>556.85094538135593</v>
      </c>
      <c r="L318" s="48">
        <v>621.12905461864409</v>
      </c>
      <c r="M318" s="48">
        <v>0</v>
      </c>
      <c r="N318" s="48">
        <v>1177.98</v>
      </c>
      <c r="O318" s="62">
        <f t="shared" si="17"/>
        <v>53.988945381355904</v>
      </c>
      <c r="P318" s="62">
        <f t="shared" si="18"/>
        <v>-106.95994538135585</v>
      </c>
      <c r="Q318" s="62">
        <f t="shared" si="19"/>
        <v>-52.971000000000004</v>
      </c>
    </row>
    <row r="319" spans="1:17" x14ac:dyDescent="0.25">
      <c r="A319" s="80" t="s">
        <v>360</v>
      </c>
      <c r="B319" s="80">
        <v>1</v>
      </c>
      <c r="C319" s="80" t="s">
        <v>483</v>
      </c>
      <c r="D319" s="80">
        <v>6</v>
      </c>
      <c r="E319" s="77"/>
      <c r="F319" s="77"/>
      <c r="H319" s="62">
        <f t="shared" si="20"/>
        <v>0</v>
      </c>
      <c r="I319" s="77"/>
      <c r="J319" s="80">
        <v>6</v>
      </c>
      <c r="K319" s="48">
        <v>18.412319668079096</v>
      </c>
      <c r="L319" s="48">
        <v>20.537680331920907</v>
      </c>
      <c r="M319" s="48">
        <v>0</v>
      </c>
      <c r="N319" s="48">
        <v>38.950000000000003</v>
      </c>
      <c r="O319" s="62"/>
      <c r="P319" s="62"/>
      <c r="Q319" s="62"/>
    </row>
    <row r="320" spans="1:17" x14ac:dyDescent="0.25">
      <c r="A320" s="77" t="s">
        <v>360</v>
      </c>
      <c r="B320" s="77">
        <v>1</v>
      </c>
      <c r="C320" s="77" t="s">
        <v>456</v>
      </c>
      <c r="D320" s="50">
        <v>3</v>
      </c>
      <c r="E320" s="77">
        <v>101.36</v>
      </c>
      <c r="F320" s="77">
        <v>111.902</v>
      </c>
      <c r="G320" s="77">
        <v>6.6849999999999996</v>
      </c>
      <c r="H320" s="62">
        <f t="shared" si="20"/>
        <v>118.587</v>
      </c>
      <c r="I320" s="77">
        <v>219.947</v>
      </c>
      <c r="J320" s="50">
        <v>3</v>
      </c>
      <c r="K320" s="48">
        <v>124.38094032975116</v>
      </c>
      <c r="L320" s="48">
        <v>88.729059670248887</v>
      </c>
      <c r="M320" s="48">
        <v>0</v>
      </c>
      <c r="N320" s="48">
        <v>213.11</v>
      </c>
      <c r="O320" s="62">
        <f t="shared" si="17"/>
        <v>23.020940329751156</v>
      </c>
      <c r="P320" s="62">
        <f t="shared" si="18"/>
        <v>-29.857940329751116</v>
      </c>
      <c r="Q320" s="62">
        <f t="shared" si="19"/>
        <v>-6.8369999999999891</v>
      </c>
    </row>
    <row r="321" spans="1:17" x14ac:dyDescent="0.25">
      <c r="A321" s="77" t="s">
        <v>360</v>
      </c>
      <c r="B321" s="77">
        <v>1</v>
      </c>
      <c r="C321" s="77" t="s">
        <v>456</v>
      </c>
      <c r="D321" s="50">
        <v>4</v>
      </c>
      <c r="E321" s="77">
        <v>716.60400000000004</v>
      </c>
      <c r="F321" s="77">
        <v>696.52</v>
      </c>
      <c r="G321" s="77">
        <v>40.664999999999999</v>
      </c>
      <c r="H321" s="62">
        <f t="shared" si="20"/>
        <v>737.18499999999995</v>
      </c>
      <c r="I321" s="77">
        <v>1453.789</v>
      </c>
      <c r="J321" s="50">
        <v>4</v>
      </c>
      <c r="K321" s="48">
        <v>434.85761912386886</v>
      </c>
      <c r="L321" s="48">
        <v>310.21238087613131</v>
      </c>
      <c r="M321" s="48">
        <v>0</v>
      </c>
      <c r="N321" s="48">
        <v>745.07</v>
      </c>
      <c r="O321" s="62">
        <f t="shared" si="17"/>
        <v>-281.74638087613118</v>
      </c>
      <c r="P321" s="62">
        <f t="shared" si="18"/>
        <v>-426.97261912386864</v>
      </c>
      <c r="Q321" s="62">
        <f t="shared" si="19"/>
        <v>-708.71899999999994</v>
      </c>
    </row>
    <row r="322" spans="1:17" x14ac:dyDescent="0.25">
      <c r="A322" s="77" t="s">
        <v>360</v>
      </c>
      <c r="B322" s="77">
        <v>1</v>
      </c>
      <c r="C322" s="77" t="s">
        <v>456</v>
      </c>
      <c r="D322" s="50">
        <v>5</v>
      </c>
      <c r="E322" s="77">
        <v>8.02</v>
      </c>
      <c r="F322" s="77">
        <v>10.525</v>
      </c>
      <c r="G322" s="77">
        <v>0.58199999999999996</v>
      </c>
      <c r="H322" s="62">
        <f t="shared" si="20"/>
        <v>11.107000000000001</v>
      </c>
      <c r="I322" s="77">
        <v>19.127000000000002</v>
      </c>
      <c r="J322" s="50">
        <v>5</v>
      </c>
      <c r="K322" s="48"/>
      <c r="L322" s="48"/>
      <c r="M322" s="48"/>
      <c r="N322" s="48"/>
      <c r="O322" s="62"/>
      <c r="P322" s="62"/>
      <c r="Q322" s="62"/>
    </row>
    <row r="323" spans="1:17" x14ac:dyDescent="0.25">
      <c r="A323" s="77" t="s">
        <v>360</v>
      </c>
      <c r="B323" s="77">
        <v>1</v>
      </c>
      <c r="C323" s="77" t="s">
        <v>456</v>
      </c>
      <c r="D323" s="50">
        <v>6</v>
      </c>
      <c r="E323" s="77">
        <v>41.414000000000001</v>
      </c>
      <c r="F323" s="77">
        <v>33.040999999999997</v>
      </c>
      <c r="G323" s="77">
        <v>2.4929999999999999</v>
      </c>
      <c r="H323" s="62">
        <f t="shared" si="20"/>
        <v>35.533999999999999</v>
      </c>
      <c r="I323" s="77">
        <v>76.947999999999993</v>
      </c>
      <c r="J323" s="50">
        <v>6</v>
      </c>
      <c r="K323" s="48">
        <v>472.64874054638022</v>
      </c>
      <c r="L323" s="48">
        <v>337.17125945362</v>
      </c>
      <c r="M323" s="48">
        <v>0</v>
      </c>
      <c r="N323" s="48">
        <v>809.82</v>
      </c>
      <c r="O323" s="62">
        <f t="shared" si="17"/>
        <v>431.23474054638024</v>
      </c>
      <c r="P323" s="62">
        <f t="shared" si="18"/>
        <v>301.63725945362</v>
      </c>
      <c r="Q323" s="62">
        <f t="shared" si="19"/>
        <v>732.87200000000007</v>
      </c>
    </row>
    <row r="324" spans="1:17" x14ac:dyDescent="0.25">
      <c r="A324" s="77" t="s">
        <v>360</v>
      </c>
      <c r="B324" s="77">
        <v>1</v>
      </c>
      <c r="C324" s="77" t="s">
        <v>457</v>
      </c>
      <c r="D324" s="50">
        <v>4</v>
      </c>
      <c r="E324" s="77">
        <v>291.82100000000003</v>
      </c>
      <c r="F324" s="77">
        <v>228.381</v>
      </c>
      <c r="G324" s="77">
        <v>24.885999999999999</v>
      </c>
      <c r="H324" s="62">
        <f t="shared" si="20"/>
        <v>253.267</v>
      </c>
      <c r="I324" s="77">
        <v>545.08799999999997</v>
      </c>
      <c r="J324" s="50">
        <v>4</v>
      </c>
      <c r="K324" s="48">
        <v>122.92388685661764</v>
      </c>
      <c r="L324" s="48">
        <v>90.976113143382364</v>
      </c>
      <c r="M324" s="48">
        <v>0</v>
      </c>
      <c r="N324" s="48">
        <v>213.9</v>
      </c>
      <c r="O324" s="62">
        <f t="shared" si="17"/>
        <v>-168.8971131433824</v>
      </c>
      <c r="P324" s="62">
        <f t="shared" si="18"/>
        <v>-162.29088685661765</v>
      </c>
      <c r="Q324" s="62">
        <f t="shared" si="19"/>
        <v>-331.18799999999999</v>
      </c>
    </row>
    <row r="325" spans="1:17" x14ac:dyDescent="0.25">
      <c r="A325" s="80" t="s">
        <v>360</v>
      </c>
      <c r="B325" s="80">
        <v>1</v>
      </c>
      <c r="C325" s="80" t="s">
        <v>484</v>
      </c>
      <c r="D325" s="80">
        <v>6</v>
      </c>
      <c r="E325" s="77"/>
      <c r="F325" s="77"/>
      <c r="H325" s="62">
        <f t="shared" ref="H325:H349" si="21">F325+G325</f>
        <v>0</v>
      </c>
      <c r="I325" s="77"/>
      <c r="J325" s="80">
        <v>6</v>
      </c>
      <c r="K325" s="48">
        <v>189.70161314338236</v>
      </c>
      <c r="L325" s="48">
        <v>140.39838685661766</v>
      </c>
      <c r="M325" s="48">
        <v>0</v>
      </c>
      <c r="N325" s="48">
        <v>330.1</v>
      </c>
      <c r="O325" s="62"/>
      <c r="P325" s="62"/>
      <c r="Q325" s="62"/>
    </row>
    <row r="326" spans="1:17" x14ac:dyDescent="0.25">
      <c r="A326" s="77" t="s">
        <v>360</v>
      </c>
      <c r="B326" s="77">
        <v>1</v>
      </c>
      <c r="C326" s="77" t="s">
        <v>458</v>
      </c>
      <c r="D326" s="50">
        <v>4</v>
      </c>
      <c r="E326" s="77">
        <v>274.267</v>
      </c>
      <c r="F326" s="77">
        <v>260.55799999999999</v>
      </c>
      <c r="G326" s="77">
        <v>17.600999999999999</v>
      </c>
      <c r="H326" s="62">
        <f t="shared" si="21"/>
        <v>278.15899999999999</v>
      </c>
      <c r="I326" s="77">
        <v>552.42600000000004</v>
      </c>
      <c r="J326" s="50">
        <v>4</v>
      </c>
      <c r="K326" s="48"/>
      <c r="L326" s="48"/>
      <c r="M326" s="48"/>
      <c r="N326" s="48"/>
      <c r="O326" s="62"/>
      <c r="P326" s="62"/>
      <c r="Q326" s="62"/>
    </row>
    <row r="327" spans="1:17" x14ac:dyDescent="0.25">
      <c r="A327" s="77" t="s">
        <v>360</v>
      </c>
      <c r="B327" s="77">
        <v>1</v>
      </c>
      <c r="C327" s="77" t="s">
        <v>458</v>
      </c>
      <c r="D327" s="50">
        <v>6</v>
      </c>
      <c r="E327" s="77">
        <v>43.869</v>
      </c>
      <c r="F327" s="77">
        <v>42.511000000000003</v>
      </c>
      <c r="G327" s="77">
        <v>3.0219999999999998</v>
      </c>
      <c r="H327" s="62">
        <f t="shared" si="21"/>
        <v>45.533000000000001</v>
      </c>
      <c r="I327" s="77">
        <v>89.402000000000001</v>
      </c>
      <c r="J327" s="50">
        <v>6</v>
      </c>
      <c r="K327" s="48">
        <v>375.87630000000001</v>
      </c>
      <c r="L327" s="48">
        <v>264.12369999999999</v>
      </c>
      <c r="M327" s="48">
        <v>0</v>
      </c>
      <c r="N327" s="48">
        <v>640</v>
      </c>
      <c r="O327" s="62">
        <f t="shared" ref="O327:O349" si="22">K327-E327</f>
        <v>332.00729999999999</v>
      </c>
      <c r="P327" s="62">
        <f t="shared" ref="P327:P349" si="23">L327-H327</f>
        <v>218.59069999999997</v>
      </c>
      <c r="Q327" s="62">
        <f t="shared" ref="Q327:Q349" si="24">N327-I327</f>
        <v>550.59799999999996</v>
      </c>
    </row>
    <row r="328" spans="1:17" x14ac:dyDescent="0.25">
      <c r="A328" s="77" t="s">
        <v>360</v>
      </c>
      <c r="B328" s="77">
        <v>2</v>
      </c>
      <c r="C328" s="77" t="s">
        <v>446</v>
      </c>
      <c r="D328" s="50">
        <v>4</v>
      </c>
      <c r="E328" s="77">
        <v>105.922</v>
      </c>
      <c r="F328" s="77">
        <v>155.523</v>
      </c>
      <c r="G328" s="77">
        <v>5.4279999999999999</v>
      </c>
      <c r="H328" s="62">
        <f t="shared" si="21"/>
        <v>160.95099999999999</v>
      </c>
      <c r="I328" s="77">
        <v>266.87299999999999</v>
      </c>
      <c r="J328" s="50">
        <v>4</v>
      </c>
      <c r="K328" s="48">
        <v>106</v>
      </c>
      <c r="L328" s="48">
        <v>159</v>
      </c>
      <c r="M328" s="48">
        <v>0</v>
      </c>
      <c r="N328" s="48">
        <v>265</v>
      </c>
      <c r="O328" s="62">
        <f t="shared" si="22"/>
        <v>7.8000000000002956E-2</v>
      </c>
      <c r="P328" s="62">
        <f t="shared" si="23"/>
        <v>-1.9509999999999934</v>
      </c>
      <c r="Q328" s="62">
        <f t="shared" si="24"/>
        <v>-1.8729999999999905</v>
      </c>
    </row>
    <row r="329" spans="1:17" x14ac:dyDescent="0.25">
      <c r="A329" s="77" t="s">
        <v>360</v>
      </c>
      <c r="B329" s="77">
        <v>2</v>
      </c>
      <c r="C329" s="77" t="s">
        <v>447</v>
      </c>
      <c r="D329" s="50">
        <v>4</v>
      </c>
      <c r="E329" s="77">
        <v>300.10300000000001</v>
      </c>
      <c r="F329" s="77">
        <v>354.97300000000001</v>
      </c>
      <c r="G329" s="77">
        <v>13.44</v>
      </c>
      <c r="H329" s="62">
        <f t="shared" si="21"/>
        <v>368.41300000000001</v>
      </c>
      <c r="I329" s="77">
        <v>668.51600000000008</v>
      </c>
      <c r="J329" s="50">
        <v>4</v>
      </c>
      <c r="K329" s="48">
        <v>346.92490000000004</v>
      </c>
      <c r="L329" s="48">
        <v>322.07510000000008</v>
      </c>
      <c r="M329" s="48">
        <v>0</v>
      </c>
      <c r="N329" s="48">
        <v>669</v>
      </c>
      <c r="O329" s="62">
        <f t="shared" si="22"/>
        <v>46.821900000000028</v>
      </c>
      <c r="P329" s="62">
        <f t="shared" si="23"/>
        <v>-46.337899999999934</v>
      </c>
      <c r="Q329" s="62">
        <f t="shared" si="24"/>
        <v>0.4839999999999236</v>
      </c>
    </row>
    <row r="330" spans="1:17" x14ac:dyDescent="0.25">
      <c r="A330" s="77" t="s">
        <v>360</v>
      </c>
      <c r="B330" s="77">
        <v>2</v>
      </c>
      <c r="C330" s="77" t="s">
        <v>456</v>
      </c>
      <c r="D330" s="50">
        <v>4</v>
      </c>
      <c r="E330" s="77">
        <v>189.45099999999999</v>
      </c>
      <c r="F330" s="77">
        <v>266.48399999999998</v>
      </c>
      <c r="G330" s="77">
        <v>9.5359999999999996</v>
      </c>
      <c r="H330" s="62">
        <f t="shared" si="21"/>
        <v>276.02</v>
      </c>
      <c r="I330" s="77">
        <v>465.47099999999995</v>
      </c>
      <c r="J330" s="50">
        <v>4</v>
      </c>
      <c r="K330" s="48">
        <v>190.5886100862069</v>
      </c>
      <c r="L330" s="48">
        <v>253.7613899137931</v>
      </c>
      <c r="M330" s="48">
        <v>0</v>
      </c>
      <c r="N330" s="48">
        <v>444.35</v>
      </c>
      <c r="O330" s="62">
        <f t="shared" si="22"/>
        <v>1.1376100862069052</v>
      </c>
      <c r="P330" s="62">
        <f t="shared" si="23"/>
        <v>-22.258610086206886</v>
      </c>
      <c r="Q330" s="62">
        <f t="shared" si="24"/>
        <v>-21.120999999999924</v>
      </c>
    </row>
    <row r="331" spans="1:17" x14ac:dyDescent="0.25">
      <c r="A331" s="80" t="s">
        <v>360</v>
      </c>
      <c r="B331" s="80">
        <v>2</v>
      </c>
      <c r="C331" s="80" t="s">
        <v>485</v>
      </c>
      <c r="D331" s="80">
        <v>6</v>
      </c>
      <c r="E331" s="77"/>
      <c r="F331" s="77"/>
      <c r="H331" s="62">
        <f t="shared" si="21"/>
        <v>0</v>
      </c>
      <c r="I331" s="77"/>
      <c r="J331" s="80">
        <v>6</v>
      </c>
      <c r="K331" s="48">
        <v>8.4281899137931013</v>
      </c>
      <c r="L331" s="48">
        <v>11.221810086206895</v>
      </c>
      <c r="M331" s="48">
        <v>0</v>
      </c>
      <c r="N331" s="48">
        <v>19.649999999999999</v>
      </c>
      <c r="O331" s="62"/>
      <c r="P331" s="62"/>
      <c r="Q331" s="62"/>
    </row>
    <row r="332" spans="1:17" x14ac:dyDescent="0.25">
      <c r="A332" s="77" t="s">
        <v>360</v>
      </c>
      <c r="B332" s="77">
        <v>3</v>
      </c>
      <c r="C332" s="77"/>
      <c r="D332" s="50">
        <v>4</v>
      </c>
      <c r="E332" s="77">
        <v>848.32899999999995</v>
      </c>
      <c r="F332" s="77">
        <v>445.68799999999999</v>
      </c>
      <c r="G332" s="77">
        <v>23.667999999999999</v>
      </c>
      <c r="H332" s="62">
        <f t="shared" si="21"/>
        <v>469.35599999999999</v>
      </c>
      <c r="I332" s="77">
        <v>1317.6849999999999</v>
      </c>
      <c r="J332" s="50">
        <v>4</v>
      </c>
      <c r="K332" s="48">
        <v>796.27909999999997</v>
      </c>
      <c r="L332" s="48">
        <v>519.72090000000003</v>
      </c>
      <c r="M332" s="48">
        <v>0</v>
      </c>
      <c r="N332" s="48">
        <v>1316</v>
      </c>
      <c r="O332" s="62">
        <f t="shared" si="22"/>
        <v>-52.04989999999998</v>
      </c>
      <c r="P332" s="62">
        <f t="shared" si="23"/>
        <v>50.364900000000034</v>
      </c>
      <c r="Q332" s="62">
        <f t="shared" si="24"/>
        <v>-1.6849999999999454</v>
      </c>
    </row>
    <row r="333" spans="1:17" x14ac:dyDescent="0.25">
      <c r="A333" s="77" t="s">
        <v>360</v>
      </c>
      <c r="B333" s="77">
        <v>4</v>
      </c>
      <c r="C333" s="77"/>
      <c r="D333" s="50">
        <v>3</v>
      </c>
      <c r="E333" s="77">
        <v>176.977</v>
      </c>
      <c r="F333" s="77">
        <v>261.483</v>
      </c>
      <c r="G333" s="77">
        <v>9.8870000000000005</v>
      </c>
      <c r="H333" s="62">
        <f t="shared" si="21"/>
        <v>271.37</v>
      </c>
      <c r="I333" s="77">
        <v>448.34700000000004</v>
      </c>
      <c r="J333" s="50">
        <v>3</v>
      </c>
      <c r="K333" s="48">
        <v>232.34272791323212</v>
      </c>
      <c r="L333" s="48">
        <v>207.97727208676795</v>
      </c>
      <c r="M333" s="48">
        <v>0</v>
      </c>
      <c r="N333" s="48">
        <v>440.32</v>
      </c>
      <c r="O333" s="62">
        <f t="shared" si="22"/>
        <v>55.365727913232121</v>
      </c>
      <c r="P333" s="62">
        <f t="shared" si="23"/>
        <v>-63.392727913232051</v>
      </c>
      <c r="Q333" s="62">
        <f t="shared" si="24"/>
        <v>-8.0270000000000437</v>
      </c>
    </row>
    <row r="334" spans="1:17" x14ac:dyDescent="0.25">
      <c r="A334" s="77" t="s">
        <v>360</v>
      </c>
      <c r="B334" s="77">
        <v>4</v>
      </c>
      <c r="C334" s="77"/>
      <c r="D334" s="50">
        <v>4</v>
      </c>
      <c r="E334" s="77">
        <v>434.11099999999999</v>
      </c>
      <c r="F334" s="77">
        <v>476.61599999999999</v>
      </c>
      <c r="G334" s="77">
        <v>24.44</v>
      </c>
      <c r="H334" s="62">
        <f t="shared" si="21"/>
        <v>501.05599999999998</v>
      </c>
      <c r="I334" s="77">
        <v>935.16700000000003</v>
      </c>
      <c r="J334" s="50">
        <v>4</v>
      </c>
      <c r="K334" s="48">
        <v>497.42197208676794</v>
      </c>
      <c r="L334" s="48">
        <v>445.25802791323224</v>
      </c>
      <c r="M334" s="48">
        <v>0</v>
      </c>
      <c r="N334" s="48">
        <v>942.68</v>
      </c>
      <c r="O334" s="62">
        <f t="shared" si="22"/>
        <v>63.310972086767947</v>
      </c>
      <c r="P334" s="62">
        <f t="shared" si="23"/>
        <v>-55.797972086767743</v>
      </c>
      <c r="Q334" s="62">
        <f t="shared" si="24"/>
        <v>7.51299999999992</v>
      </c>
    </row>
    <row r="335" spans="1:17" x14ac:dyDescent="0.25">
      <c r="A335" s="77" t="s">
        <v>360</v>
      </c>
      <c r="B335" s="77">
        <v>5</v>
      </c>
      <c r="C335" s="77"/>
      <c r="D335" s="50">
        <v>4</v>
      </c>
      <c r="E335" s="77">
        <v>451.38400000000001</v>
      </c>
      <c r="F335" s="77">
        <v>463.87700000000001</v>
      </c>
      <c r="G335" s="77">
        <v>33.249000000000002</v>
      </c>
      <c r="H335" s="62">
        <f t="shared" si="21"/>
        <v>497.12600000000003</v>
      </c>
      <c r="I335" s="77">
        <v>948.51</v>
      </c>
      <c r="J335" s="50">
        <v>4</v>
      </c>
      <c r="K335" s="48">
        <v>573.66679999999997</v>
      </c>
      <c r="L335" s="48">
        <v>374.33319999999998</v>
      </c>
      <c r="M335" s="48">
        <v>0</v>
      </c>
      <c r="N335" s="48">
        <v>948</v>
      </c>
      <c r="O335" s="62">
        <f t="shared" si="22"/>
        <v>122.28279999999995</v>
      </c>
      <c r="P335" s="62">
        <f t="shared" si="23"/>
        <v>-122.79280000000006</v>
      </c>
      <c r="Q335" s="62">
        <f t="shared" si="24"/>
        <v>-0.50999999999999091</v>
      </c>
    </row>
    <row r="336" spans="1:17" x14ac:dyDescent="0.25">
      <c r="A336" s="80"/>
      <c r="B336" s="80"/>
      <c r="C336" s="80"/>
      <c r="D336" s="50"/>
      <c r="G336" s="62"/>
      <c r="H336" s="62"/>
      <c r="I336" s="62"/>
      <c r="J336" s="80">
        <v>4</v>
      </c>
      <c r="K336" s="48">
        <v>434.85761912386886</v>
      </c>
      <c r="L336" s="48">
        <v>310.21238087613131</v>
      </c>
      <c r="M336" s="48">
        <v>0</v>
      </c>
      <c r="N336" s="48">
        <v>745.07</v>
      </c>
      <c r="O336" s="62"/>
      <c r="P336" s="62"/>
      <c r="Q336" s="62"/>
    </row>
    <row r="337" spans="1:17" x14ac:dyDescent="0.25">
      <c r="A337" s="80" t="s">
        <v>360</v>
      </c>
      <c r="B337" s="80">
        <v>1</v>
      </c>
      <c r="C337" s="80">
        <v>3</v>
      </c>
      <c r="D337" s="50">
        <v>6</v>
      </c>
      <c r="E337" s="62">
        <v>873.56299999999999</v>
      </c>
      <c r="F337" s="62">
        <v>812.72799999999995</v>
      </c>
      <c r="G337" s="62">
        <v>83.52</v>
      </c>
      <c r="H337" s="62">
        <f t="shared" si="21"/>
        <v>896.24799999999993</v>
      </c>
      <c r="I337" s="62">
        <v>1769.8109999999999</v>
      </c>
      <c r="J337" s="80">
        <v>6</v>
      </c>
      <c r="K337" s="48">
        <v>472.64874054638022</v>
      </c>
      <c r="L337" s="48">
        <v>337.17125945362</v>
      </c>
      <c r="M337" s="48">
        <v>0</v>
      </c>
      <c r="N337" s="48">
        <v>809.82</v>
      </c>
      <c r="O337" s="62">
        <f t="shared" si="22"/>
        <v>-400.91425945361976</v>
      </c>
      <c r="P337" s="62">
        <f t="shared" si="23"/>
        <v>-559.07674054637994</v>
      </c>
      <c r="Q337" s="62">
        <f t="shared" si="24"/>
        <v>-959.99099999999987</v>
      </c>
    </row>
    <row r="338" spans="1:17" x14ac:dyDescent="0.25">
      <c r="A338" s="80" t="s">
        <v>360</v>
      </c>
      <c r="B338" s="80">
        <v>1</v>
      </c>
      <c r="C338" s="80">
        <v>4</v>
      </c>
      <c r="D338" s="50">
        <v>4</v>
      </c>
      <c r="E338" s="62">
        <v>0.21099999999999999</v>
      </c>
      <c r="F338" s="62">
        <v>0.245</v>
      </c>
      <c r="G338" s="62">
        <v>1.323</v>
      </c>
      <c r="H338" s="62">
        <f t="shared" si="21"/>
        <v>1.5680000000000001</v>
      </c>
      <c r="I338" s="62">
        <v>1.7789999999999999</v>
      </c>
      <c r="J338" s="80">
        <v>4</v>
      </c>
      <c r="K338" s="48">
        <v>122.92388685661764</v>
      </c>
      <c r="L338" s="48">
        <v>90.976113143382364</v>
      </c>
      <c r="M338" s="48">
        <v>0</v>
      </c>
      <c r="N338" s="48">
        <v>213.9</v>
      </c>
      <c r="O338" s="62">
        <f t="shared" si="22"/>
        <v>122.71288685661764</v>
      </c>
      <c r="P338" s="62">
        <f t="shared" si="23"/>
        <v>89.408113143382366</v>
      </c>
      <c r="Q338" s="62">
        <f t="shared" si="24"/>
        <v>212.12100000000001</v>
      </c>
    </row>
    <row r="339" spans="1:17" x14ac:dyDescent="0.25">
      <c r="A339" s="80" t="s">
        <v>360</v>
      </c>
      <c r="B339" s="80">
        <v>1</v>
      </c>
      <c r="C339" s="80">
        <v>4</v>
      </c>
      <c r="D339" s="50">
        <v>6</v>
      </c>
      <c r="E339" s="62">
        <v>281.09500000000003</v>
      </c>
      <c r="F339" s="62">
        <v>234.21199999999999</v>
      </c>
      <c r="G339" s="62">
        <v>28.001999999999999</v>
      </c>
      <c r="H339" s="62">
        <f t="shared" si="21"/>
        <v>262.214</v>
      </c>
      <c r="I339" s="62">
        <v>543.30899999999997</v>
      </c>
      <c r="J339" s="80">
        <v>6</v>
      </c>
      <c r="K339" s="48">
        <v>189.70161314338236</v>
      </c>
      <c r="L339" s="48">
        <v>140.39838685661766</v>
      </c>
      <c r="M339" s="48">
        <v>0</v>
      </c>
      <c r="N339" s="48">
        <v>330.1</v>
      </c>
      <c r="O339" s="62">
        <f t="shared" si="22"/>
        <v>-91.393386856617667</v>
      </c>
      <c r="P339" s="62">
        <f t="shared" si="23"/>
        <v>-121.81561314338234</v>
      </c>
      <c r="Q339" s="62">
        <f t="shared" si="24"/>
        <v>-213.20899999999995</v>
      </c>
    </row>
    <row r="340" spans="1:17" x14ac:dyDescent="0.25">
      <c r="A340" s="80" t="s">
        <v>360</v>
      </c>
      <c r="B340" s="80">
        <v>1</v>
      </c>
      <c r="C340" s="80">
        <v>5</v>
      </c>
      <c r="D340" s="50">
        <v>4</v>
      </c>
      <c r="E340" s="62">
        <v>28.434999999999999</v>
      </c>
      <c r="F340" s="62">
        <v>35.682000000000002</v>
      </c>
      <c r="G340" s="62">
        <v>6.1589999999999998</v>
      </c>
      <c r="H340" s="62">
        <f t="shared" si="21"/>
        <v>41.841000000000001</v>
      </c>
      <c r="I340" s="62">
        <v>70.27600000000001</v>
      </c>
      <c r="J340" s="80"/>
      <c r="K340" s="48"/>
      <c r="L340" s="48"/>
      <c r="M340" s="48"/>
      <c r="N340" s="48"/>
      <c r="O340" s="62"/>
      <c r="P340" s="62"/>
      <c r="Q340" s="62"/>
    </row>
    <row r="341" spans="1:17" x14ac:dyDescent="0.25">
      <c r="A341" s="80" t="s">
        <v>360</v>
      </c>
      <c r="B341" s="80">
        <v>1</v>
      </c>
      <c r="C341" s="80">
        <v>5</v>
      </c>
      <c r="D341" s="50">
        <v>6</v>
      </c>
      <c r="E341" s="62">
        <v>294.14</v>
      </c>
      <c r="F341" s="62">
        <v>249.47</v>
      </c>
      <c r="G341" s="62">
        <v>27.942</v>
      </c>
      <c r="H341" s="62">
        <f t="shared" si="21"/>
        <v>277.41199999999998</v>
      </c>
      <c r="I341" s="62">
        <v>571.55200000000002</v>
      </c>
      <c r="J341" s="80">
        <v>6</v>
      </c>
      <c r="K341" s="48">
        <v>375.87630000000001</v>
      </c>
      <c r="L341" s="48">
        <v>264.12369999999999</v>
      </c>
      <c r="M341" s="48">
        <v>0</v>
      </c>
      <c r="N341" s="48">
        <v>640</v>
      </c>
      <c r="O341" s="62">
        <f t="shared" si="22"/>
        <v>81.736300000000028</v>
      </c>
      <c r="P341" s="62">
        <f t="shared" si="23"/>
        <v>-13.288299999999992</v>
      </c>
      <c r="Q341" s="62">
        <f t="shared" si="24"/>
        <v>68.447999999999979</v>
      </c>
    </row>
    <row r="342" spans="1:17" x14ac:dyDescent="0.25">
      <c r="A342" s="80" t="s">
        <v>360</v>
      </c>
      <c r="B342" s="80">
        <v>2</v>
      </c>
      <c r="C342" s="80">
        <v>1</v>
      </c>
      <c r="D342" s="50">
        <v>4</v>
      </c>
      <c r="E342" s="62">
        <v>109.63800000000001</v>
      </c>
      <c r="F342" s="62">
        <v>126.39</v>
      </c>
      <c r="G342" s="62">
        <v>30.844999999999999</v>
      </c>
      <c r="H342" s="62">
        <f t="shared" si="21"/>
        <v>157.23500000000001</v>
      </c>
      <c r="I342" s="62">
        <v>266.87300000000005</v>
      </c>
      <c r="J342" s="80">
        <v>4</v>
      </c>
      <c r="K342" s="48">
        <v>106</v>
      </c>
      <c r="L342" s="48">
        <v>159</v>
      </c>
      <c r="M342" s="48">
        <v>0</v>
      </c>
      <c r="N342" s="48">
        <v>265</v>
      </c>
      <c r="O342" s="62">
        <f t="shared" si="22"/>
        <v>-3.6380000000000052</v>
      </c>
      <c r="P342" s="62">
        <f t="shared" si="23"/>
        <v>1.7649999999999864</v>
      </c>
      <c r="Q342" s="62">
        <f t="shared" si="24"/>
        <v>-1.8730000000000473</v>
      </c>
    </row>
    <row r="343" spans="1:17" x14ac:dyDescent="0.25">
      <c r="A343" s="80" t="s">
        <v>360</v>
      </c>
      <c r="B343" s="80">
        <v>2</v>
      </c>
      <c r="C343" s="80">
        <v>2</v>
      </c>
      <c r="D343" s="50">
        <v>4</v>
      </c>
      <c r="E343" s="62">
        <v>319.22699999999998</v>
      </c>
      <c r="F343" s="62">
        <v>300.036</v>
      </c>
      <c r="G343" s="62">
        <v>49.253999999999998</v>
      </c>
      <c r="H343" s="62">
        <f t="shared" si="21"/>
        <v>349.29</v>
      </c>
      <c r="I343" s="62">
        <v>668.51699999999994</v>
      </c>
      <c r="J343" s="80">
        <v>4</v>
      </c>
      <c r="K343" s="48">
        <v>346.92490000000004</v>
      </c>
      <c r="L343" s="48">
        <v>322.07510000000008</v>
      </c>
      <c r="M343" s="48">
        <v>0</v>
      </c>
      <c r="N343" s="48">
        <v>669</v>
      </c>
      <c r="O343" s="62">
        <f t="shared" si="22"/>
        <v>27.697900000000061</v>
      </c>
      <c r="P343" s="62">
        <f t="shared" si="23"/>
        <v>-27.214899999999943</v>
      </c>
      <c r="Q343" s="62">
        <f t="shared" si="24"/>
        <v>0.48300000000006094</v>
      </c>
    </row>
    <row r="344" spans="1:17" x14ac:dyDescent="0.25">
      <c r="A344" s="80" t="s">
        <v>360</v>
      </c>
      <c r="B344" s="80">
        <v>2</v>
      </c>
      <c r="C344" s="80">
        <v>3</v>
      </c>
      <c r="D344" s="50">
        <v>4</v>
      </c>
      <c r="E344" s="62">
        <v>215.642</v>
      </c>
      <c r="F344" s="62">
        <v>214.999</v>
      </c>
      <c r="G344" s="62">
        <v>34.829000000000001</v>
      </c>
      <c r="H344" s="62">
        <f t="shared" si="21"/>
        <v>249.828</v>
      </c>
      <c r="I344" s="62">
        <v>465.46999999999997</v>
      </c>
      <c r="J344" s="80">
        <v>4</v>
      </c>
      <c r="K344" s="48">
        <v>190.5886100862069</v>
      </c>
      <c r="L344" s="48">
        <v>253.7613899137931</v>
      </c>
      <c r="M344" s="48">
        <v>0</v>
      </c>
      <c r="N344" s="48">
        <v>444.35</v>
      </c>
      <c r="O344" s="62">
        <f t="shared" si="22"/>
        <v>-25.053389913793097</v>
      </c>
      <c r="P344" s="62">
        <f t="shared" si="23"/>
        <v>3.9333899137930928</v>
      </c>
      <c r="Q344" s="62">
        <f t="shared" si="24"/>
        <v>-21.119999999999948</v>
      </c>
    </row>
    <row r="345" spans="1:17" x14ac:dyDescent="0.25">
      <c r="A345" s="80"/>
      <c r="B345" s="80"/>
      <c r="C345" s="80"/>
      <c r="D345" s="50"/>
      <c r="G345" s="62"/>
      <c r="H345" s="62"/>
      <c r="I345" s="62"/>
      <c r="J345" s="80">
        <v>6</v>
      </c>
      <c r="K345" s="48">
        <v>8.4281899137931013</v>
      </c>
      <c r="L345" s="48">
        <v>11.221810086206895</v>
      </c>
      <c r="M345" s="48">
        <v>0</v>
      </c>
      <c r="N345" s="48">
        <v>19.649999999999999</v>
      </c>
      <c r="O345" s="62"/>
      <c r="P345" s="62"/>
      <c r="Q345" s="62"/>
    </row>
    <row r="346" spans="1:17" x14ac:dyDescent="0.25">
      <c r="A346" s="80" t="s">
        <v>360</v>
      </c>
      <c r="B346" s="80">
        <v>3</v>
      </c>
      <c r="C346" s="80"/>
      <c r="D346" s="50">
        <v>4</v>
      </c>
      <c r="E346" s="62">
        <v>947.13799999999992</v>
      </c>
      <c r="F346" s="62">
        <v>312.74599999999998</v>
      </c>
      <c r="G346" s="62">
        <v>58.689</v>
      </c>
      <c r="H346" s="62">
        <f t="shared" si="21"/>
        <v>371.435</v>
      </c>
      <c r="I346" s="62">
        <v>1318.5730000000001</v>
      </c>
      <c r="J346" s="80">
        <v>4</v>
      </c>
      <c r="K346" s="48">
        <v>796.27909999999997</v>
      </c>
      <c r="L346" s="48">
        <v>519.72090000000003</v>
      </c>
      <c r="M346" s="48">
        <v>0</v>
      </c>
      <c r="N346" s="48">
        <v>1316</v>
      </c>
      <c r="O346" s="62">
        <f t="shared" si="22"/>
        <v>-150.85889999999995</v>
      </c>
      <c r="P346" s="62">
        <f t="shared" si="23"/>
        <v>148.28590000000003</v>
      </c>
      <c r="Q346" s="62">
        <f t="shared" si="24"/>
        <v>-2.5730000000000928</v>
      </c>
    </row>
    <row r="347" spans="1:17" x14ac:dyDescent="0.25">
      <c r="A347" s="80" t="s">
        <v>360</v>
      </c>
      <c r="B347" s="80">
        <v>4</v>
      </c>
      <c r="C347" s="80"/>
      <c r="D347" s="50">
        <v>3</v>
      </c>
      <c r="E347" s="62">
        <v>165.154</v>
      </c>
      <c r="F347" s="62">
        <v>260.24400000000003</v>
      </c>
      <c r="G347" s="62">
        <v>23.614999999999998</v>
      </c>
      <c r="H347" s="62">
        <f t="shared" si="21"/>
        <v>283.85900000000004</v>
      </c>
      <c r="I347" s="62">
        <v>449.01300000000003</v>
      </c>
      <c r="J347" s="80">
        <v>3</v>
      </c>
      <c r="K347" s="48">
        <v>232.34272791323212</v>
      </c>
      <c r="L347" s="48">
        <v>207.97727208676795</v>
      </c>
      <c r="M347" s="48">
        <v>0</v>
      </c>
      <c r="N347" s="48">
        <v>440.32</v>
      </c>
      <c r="O347" s="62">
        <f t="shared" si="22"/>
        <v>67.188727913232128</v>
      </c>
      <c r="P347" s="62">
        <f t="shared" si="23"/>
        <v>-75.881727913232083</v>
      </c>
      <c r="Q347" s="62">
        <f t="shared" si="24"/>
        <v>-8.6930000000000405</v>
      </c>
    </row>
    <row r="348" spans="1:17" x14ac:dyDescent="0.25">
      <c r="A348" s="80" t="s">
        <v>360</v>
      </c>
      <c r="B348" s="80">
        <v>4</v>
      </c>
      <c r="C348" s="80"/>
      <c r="D348" s="50">
        <v>4</v>
      </c>
      <c r="E348" s="62">
        <v>436.59500000000003</v>
      </c>
      <c r="F348" s="62">
        <v>461.39100000000002</v>
      </c>
      <c r="G348" s="62">
        <v>36.514000000000003</v>
      </c>
      <c r="H348" s="62">
        <f t="shared" si="21"/>
        <v>497.90500000000003</v>
      </c>
      <c r="I348" s="62">
        <v>934.50000000000011</v>
      </c>
      <c r="J348" s="80">
        <v>4</v>
      </c>
      <c r="K348" s="48">
        <v>497.42197208676794</v>
      </c>
      <c r="L348" s="48">
        <v>445.25802791323224</v>
      </c>
      <c r="M348" s="48">
        <v>0</v>
      </c>
      <c r="N348" s="48">
        <v>942.68</v>
      </c>
      <c r="O348" s="62">
        <f t="shared" si="22"/>
        <v>60.82697208676791</v>
      </c>
      <c r="P348" s="62">
        <f t="shared" si="23"/>
        <v>-52.646972086767789</v>
      </c>
      <c r="Q348" s="62">
        <f t="shared" si="24"/>
        <v>8.1799999999998363</v>
      </c>
    </row>
    <row r="349" spans="1:17" x14ac:dyDescent="0.25">
      <c r="A349" s="80" t="s">
        <v>360</v>
      </c>
      <c r="B349" s="80">
        <v>5</v>
      </c>
      <c r="C349" s="80"/>
      <c r="D349" s="50">
        <v>4</v>
      </c>
      <c r="E349" s="62">
        <v>522.25900000000001</v>
      </c>
      <c r="F349" s="62">
        <v>374.06099999999998</v>
      </c>
      <c r="G349" s="62">
        <v>52.19</v>
      </c>
      <c r="H349" s="62">
        <f t="shared" si="21"/>
        <v>426.25099999999998</v>
      </c>
      <c r="I349" s="62">
        <v>948.51</v>
      </c>
      <c r="J349" s="80">
        <v>4</v>
      </c>
      <c r="K349" s="48">
        <v>573.66679999999997</v>
      </c>
      <c r="L349" s="48">
        <v>374.33319999999998</v>
      </c>
      <c r="M349" s="48">
        <v>0</v>
      </c>
      <c r="N349" s="48">
        <v>948</v>
      </c>
      <c r="O349" s="62">
        <f t="shared" si="22"/>
        <v>51.407799999999952</v>
      </c>
      <c r="P349" s="62">
        <f t="shared" si="23"/>
        <v>-51.9178</v>
      </c>
      <c r="Q349" s="62">
        <f t="shared" si="24"/>
        <v>-0.50999999999999091</v>
      </c>
    </row>
    <row r="350" spans="1:17" x14ac:dyDescent="0.25">
      <c r="I350" s="62"/>
      <c r="J350" s="80"/>
      <c r="K350" s="48"/>
      <c r="L350" s="48"/>
      <c r="M350" s="48"/>
      <c r="N350" s="48"/>
      <c r="O350" s="77"/>
      <c r="P350" s="77"/>
      <c r="Q350" s="77"/>
    </row>
    <row r="351" spans="1:17" x14ac:dyDescent="0.25">
      <c r="I351" s="62"/>
      <c r="J351" s="80"/>
      <c r="K351" s="48"/>
      <c r="L351" s="48"/>
      <c r="M351" s="48"/>
      <c r="N351" s="48"/>
      <c r="O351" s="77"/>
      <c r="P351" s="77"/>
      <c r="Q351" s="77"/>
    </row>
    <row r="352" spans="1:17" x14ac:dyDescent="0.25">
      <c r="I352" s="62"/>
      <c r="J352" s="80"/>
      <c r="K352" s="48"/>
      <c r="L352" s="48"/>
      <c r="M352" s="48"/>
      <c r="N352" s="48"/>
      <c r="O352" s="77"/>
      <c r="P352" s="77"/>
      <c r="Q352" s="77"/>
    </row>
    <row r="353" spans="9:14" x14ac:dyDescent="0.25">
      <c r="I353" s="62"/>
      <c r="J353" s="80"/>
      <c r="K353" s="48"/>
      <c r="L353" s="48"/>
      <c r="M353" s="48"/>
      <c r="N353" s="48"/>
    </row>
    <row r="354" spans="9:14" x14ac:dyDescent="0.25">
      <c r="I354" s="62"/>
      <c r="J354" s="80"/>
      <c r="K354" s="48"/>
      <c r="L354" s="48"/>
      <c r="M354" s="48"/>
      <c r="N354" s="48"/>
    </row>
    <row r="355" spans="9:14" x14ac:dyDescent="0.25">
      <c r="I355" s="77"/>
      <c r="J355" s="80"/>
      <c r="K355" s="48"/>
      <c r="L355" s="48"/>
      <c r="M355" s="48"/>
      <c r="N355" s="48"/>
    </row>
    <row r="356" spans="9:14" x14ac:dyDescent="0.25">
      <c r="I356" s="77"/>
      <c r="J356" s="80"/>
      <c r="K356" s="48"/>
      <c r="L356" s="48"/>
      <c r="M356" s="48"/>
      <c r="N356" s="48"/>
    </row>
    <row r="357" spans="9:14" x14ac:dyDescent="0.25">
      <c r="I357" s="77"/>
      <c r="J357" s="80"/>
      <c r="K357" s="48"/>
      <c r="L357" s="48"/>
      <c r="M357" s="48"/>
      <c r="N357" s="48"/>
    </row>
    <row r="358" spans="9:14" x14ac:dyDescent="0.25">
      <c r="I358" s="77"/>
      <c r="J358" s="80"/>
      <c r="K358" s="48"/>
      <c r="L358" s="48"/>
      <c r="M358" s="48"/>
      <c r="N358" s="48"/>
    </row>
    <row r="359" spans="9:14" x14ac:dyDescent="0.25">
      <c r="I359" s="77"/>
      <c r="J359" s="80"/>
      <c r="K359" s="48"/>
      <c r="L359" s="48"/>
      <c r="M359" s="48"/>
      <c r="N359" s="48"/>
    </row>
    <row r="360" spans="9:14" x14ac:dyDescent="0.25">
      <c r="I360" s="77"/>
      <c r="J360" s="80"/>
      <c r="K360" s="48"/>
      <c r="L360" s="48"/>
      <c r="M360" s="48"/>
      <c r="N360" s="48"/>
    </row>
    <row r="361" spans="9:14" x14ac:dyDescent="0.25">
      <c r="I361" s="77"/>
      <c r="J361" s="80"/>
      <c r="K361" s="48"/>
      <c r="L361" s="48"/>
      <c r="M361" s="48"/>
      <c r="N361" s="48"/>
    </row>
    <row r="362" spans="9:14" x14ac:dyDescent="0.25">
      <c r="I362" s="77"/>
      <c r="J362" s="80"/>
      <c r="K362" s="48"/>
      <c r="L362" s="48"/>
      <c r="M362" s="48"/>
      <c r="N362" s="48"/>
    </row>
    <row r="363" spans="9:14" x14ac:dyDescent="0.25">
      <c r="I363" s="77"/>
      <c r="J363" s="80"/>
      <c r="K363" s="48"/>
      <c r="L363" s="48"/>
      <c r="M363" s="48"/>
      <c r="N363" s="48"/>
    </row>
    <row r="364" spans="9:14" x14ac:dyDescent="0.25">
      <c r="I364" s="77"/>
      <c r="J364" s="80"/>
      <c r="K364" s="48"/>
      <c r="L364" s="48"/>
      <c r="M364" s="48"/>
      <c r="N364" s="48"/>
    </row>
    <row r="365" spans="9:14" x14ac:dyDescent="0.25">
      <c r="I365" s="77"/>
      <c r="J365" s="80"/>
      <c r="K365" s="48"/>
      <c r="L365" s="48"/>
      <c r="M365" s="48"/>
      <c r="N365" s="48"/>
    </row>
    <row r="366" spans="9:14" x14ac:dyDescent="0.25">
      <c r="I366" s="77"/>
      <c r="J366" s="80"/>
      <c r="K366" s="48"/>
      <c r="L366" s="48"/>
      <c r="M366" s="48"/>
      <c r="N366" s="48"/>
    </row>
    <row r="367" spans="9:14" x14ac:dyDescent="0.25">
      <c r="I367" s="77"/>
      <c r="J367" s="80"/>
      <c r="K367" s="48"/>
      <c r="L367" s="48"/>
      <c r="M367" s="48"/>
      <c r="N367" s="48"/>
    </row>
    <row r="368" spans="9:14" x14ac:dyDescent="0.25">
      <c r="I368" s="77"/>
      <c r="J368" s="80"/>
      <c r="K368" s="48"/>
      <c r="L368" s="48"/>
      <c r="M368" s="48"/>
      <c r="N368" s="48"/>
    </row>
    <row r="369" spans="11:14" x14ac:dyDescent="0.25">
      <c r="K369" s="48"/>
      <c r="L369" s="48"/>
      <c r="M369" s="48"/>
      <c r="N369" s="48"/>
    </row>
    <row r="370" spans="11:14" x14ac:dyDescent="0.25">
      <c r="K370" s="48"/>
      <c r="L370" s="48"/>
      <c r="M370" s="48"/>
      <c r="N370" s="48"/>
    </row>
    <row r="371" spans="11:14" x14ac:dyDescent="0.25">
      <c r="K371" s="48"/>
      <c r="L371" s="48"/>
      <c r="M371" s="48"/>
      <c r="N371" s="48"/>
    </row>
    <row r="372" spans="11:14" x14ac:dyDescent="0.25">
      <c r="K372" s="48"/>
      <c r="L372" s="48"/>
      <c r="M372" s="48"/>
      <c r="N372" s="48"/>
    </row>
    <row r="373" spans="11:14" x14ac:dyDescent="0.25">
      <c r="K373" s="48"/>
      <c r="L373" s="48"/>
      <c r="M373" s="48"/>
      <c r="N373" s="48"/>
    </row>
    <row r="374" spans="11:14" x14ac:dyDescent="0.25">
      <c r="K374" s="48"/>
      <c r="L374" s="48"/>
      <c r="M374" s="48"/>
      <c r="N374" s="48"/>
    </row>
    <row r="375" spans="11:14" x14ac:dyDescent="0.25">
      <c r="K375" s="48"/>
      <c r="L375" s="48"/>
      <c r="M375" s="48"/>
      <c r="N375" s="48"/>
    </row>
    <row r="376" spans="11:14" x14ac:dyDescent="0.25">
      <c r="K376" s="48"/>
      <c r="L376" s="48"/>
      <c r="M376" s="48"/>
      <c r="N376" s="48"/>
    </row>
    <row r="377" spans="11:14" x14ac:dyDescent="0.25">
      <c r="K377" s="48"/>
      <c r="L377" s="48"/>
      <c r="M377" s="48"/>
      <c r="N377" s="48"/>
    </row>
    <row r="378" spans="11:14" x14ac:dyDescent="0.25">
      <c r="K378" s="48"/>
      <c r="L378" s="48"/>
      <c r="M378" s="48"/>
      <c r="N378" s="48"/>
    </row>
    <row r="379" spans="11:14" x14ac:dyDescent="0.25">
      <c r="K379" s="48"/>
      <c r="L379" s="48"/>
      <c r="M379" s="48"/>
      <c r="N379" s="48"/>
    </row>
  </sheetData>
  <mergeCells count="6">
    <mergeCell ref="A2:C3"/>
    <mergeCell ref="V6:W6"/>
    <mergeCell ref="T6:U6"/>
    <mergeCell ref="D2:I2"/>
    <mergeCell ref="J2:N2"/>
    <mergeCell ref="O2:Q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zoomScale="70" zoomScaleNormal="70" workbookViewId="0">
      <selection activeCell="N38" sqref="N38"/>
    </sheetView>
  </sheetViews>
  <sheetFormatPr defaultColWidth="9.140625" defaultRowHeight="15" x14ac:dyDescent="0.25"/>
  <cols>
    <col min="1" max="1" width="9.140625" style="49"/>
    <col min="2" max="16" width="15.7109375" style="49" customWidth="1"/>
    <col min="17" max="17" width="12.85546875" style="49" customWidth="1"/>
    <col min="18" max="18" width="11" style="49" bestFit="1" customWidth="1"/>
    <col min="19" max="25" width="14.5703125" style="49" customWidth="1"/>
    <col min="26" max="16384" width="9.140625" style="49"/>
  </cols>
  <sheetData>
    <row r="1" spans="1:25" s="67" customFormat="1" x14ac:dyDescent="0.25">
      <c r="A1" s="77"/>
      <c r="B1" s="77"/>
      <c r="C1" s="77"/>
      <c r="D1" s="77"/>
      <c r="E1" s="77"/>
      <c r="F1" s="77"/>
      <c r="G1" s="77"/>
      <c r="H1" s="77"/>
      <c r="I1" s="77"/>
      <c r="J1" s="77"/>
      <c r="K1" s="77"/>
      <c r="L1" s="77"/>
      <c r="M1" s="77"/>
      <c r="N1" s="77"/>
      <c r="O1" s="77"/>
      <c r="P1" s="77"/>
      <c r="Q1" s="77"/>
      <c r="R1" s="77"/>
      <c r="S1" s="77"/>
      <c r="T1" s="77"/>
      <c r="U1" s="77"/>
      <c r="V1" s="77"/>
      <c r="W1" s="77"/>
      <c r="X1" s="77"/>
      <c r="Y1" s="77"/>
    </row>
    <row r="2" spans="1:25" x14ac:dyDescent="0.25">
      <c r="A2" s="113" t="s">
        <v>486</v>
      </c>
      <c r="B2" s="121" t="s">
        <v>506</v>
      </c>
      <c r="C2" s="121"/>
      <c r="D2" s="121"/>
      <c r="E2" s="121"/>
      <c r="F2" s="121"/>
      <c r="G2" s="121"/>
      <c r="H2" s="121"/>
      <c r="I2" s="121"/>
      <c r="J2" s="121"/>
      <c r="K2" s="121"/>
      <c r="L2" s="121"/>
      <c r="M2" s="121"/>
      <c r="N2" s="121"/>
      <c r="O2" s="121"/>
      <c r="P2" s="121"/>
      <c r="Q2" s="122"/>
      <c r="R2" s="77"/>
      <c r="S2" s="125" t="s">
        <v>488</v>
      </c>
      <c r="T2" s="125"/>
      <c r="U2" s="125"/>
      <c r="V2" s="125"/>
      <c r="W2" s="125"/>
      <c r="X2" s="125"/>
      <c r="Y2" s="125"/>
    </row>
    <row r="3" spans="1:25" ht="45" x14ac:dyDescent="0.25">
      <c r="A3" s="114"/>
      <c r="B3" s="68" t="s">
        <v>59</v>
      </c>
      <c r="C3" s="69" t="s">
        <v>88</v>
      </c>
      <c r="D3" s="69" t="s">
        <v>489</v>
      </c>
      <c r="E3" s="69" t="s">
        <v>490</v>
      </c>
      <c r="F3" s="69" t="s">
        <v>491</v>
      </c>
      <c r="G3" s="69" t="s">
        <v>492</v>
      </c>
      <c r="H3" s="69" t="s">
        <v>93</v>
      </c>
      <c r="I3" s="69" t="s">
        <v>94</v>
      </c>
      <c r="J3" s="69" t="s">
        <v>386</v>
      </c>
      <c r="K3" s="69" t="s">
        <v>387</v>
      </c>
      <c r="L3" s="69" t="s">
        <v>97</v>
      </c>
      <c r="M3" s="69" t="s">
        <v>98</v>
      </c>
      <c r="N3" s="69" t="s">
        <v>99</v>
      </c>
      <c r="O3" s="69" t="s">
        <v>100</v>
      </c>
      <c r="P3" s="69" t="s">
        <v>101</v>
      </c>
      <c r="Q3" s="70" t="s">
        <v>475</v>
      </c>
      <c r="R3" s="78"/>
      <c r="S3" s="71" t="s">
        <v>508</v>
      </c>
      <c r="T3" s="71" t="s">
        <v>509</v>
      </c>
      <c r="U3" s="71" t="s">
        <v>510</v>
      </c>
      <c r="V3" s="71" t="s">
        <v>511</v>
      </c>
      <c r="W3" s="71" t="s">
        <v>476</v>
      </c>
      <c r="X3" s="71" t="s">
        <v>477</v>
      </c>
      <c r="Y3" s="71" t="s">
        <v>493</v>
      </c>
    </row>
    <row r="4" spans="1:25" x14ac:dyDescent="0.25">
      <c r="A4" s="77">
        <v>1992</v>
      </c>
      <c r="B4" s="76">
        <f>SUM('Table 7-NLCD92 Partitioning'!E2:E199)</f>
        <v>4554.5091210000037</v>
      </c>
      <c r="C4" s="76">
        <f>SUM('Table 7-NLCD92 Partitioning'!F2:F199)</f>
        <v>12753.915453000003</v>
      </c>
      <c r="D4" s="76">
        <f>SUM('Table 7-NLCD92 Partitioning'!G2:G199)</f>
        <v>9828.7014060000001</v>
      </c>
      <c r="E4" s="76">
        <f>SUM('Table 7-NLCD92 Partitioning'!H2:H199)</f>
        <v>128512.37255400003</v>
      </c>
      <c r="F4" s="76">
        <f>SUM('Table 7-NLCD92 Partitioning'!I2:I199)</f>
        <v>48000.598568999987</v>
      </c>
      <c r="G4" s="76">
        <f>SUM('Table 7-NLCD92 Partitioning'!J2:J199)</f>
        <v>224.84538899999998</v>
      </c>
      <c r="H4" s="76">
        <f>SUM('Table 7-NLCD92 Partitioning'!K2:K199)</f>
        <v>8990.9243729999998</v>
      </c>
      <c r="I4" s="76">
        <f>SUM('Table 7-NLCD92 Partitioning'!L2:L199)</f>
        <v>2060.5267349999976</v>
      </c>
      <c r="J4" s="76">
        <f>SUM('Table 7-NLCD92 Partitioning'!M2:M199)</f>
        <v>0</v>
      </c>
      <c r="K4" s="76">
        <f>SUM('Table 7-NLCD92 Partitioning'!N2:N199)</f>
        <v>0</v>
      </c>
      <c r="L4" s="76">
        <f>SUM('Table 7-NLCD92 Partitioning'!O2:O199)</f>
        <v>378.74549699999989</v>
      </c>
      <c r="M4" s="76">
        <f>SUM('Table 7-NLCD92 Partitioning'!P2:P199)</f>
        <v>409.65895799999993</v>
      </c>
      <c r="N4" s="76">
        <f>SUM('Table 7-NLCD92 Partitioning'!Q2:Q199)</f>
        <v>500.84254799999968</v>
      </c>
      <c r="O4" s="76">
        <f>SUM('Table 7-NLCD92 Partitioning'!R2:R199)</f>
        <v>1358.8578899999975</v>
      </c>
      <c r="P4" s="76">
        <f>SUM('Table 7-NLCD92 Partitioning'!S2:S199)</f>
        <v>474.59946599999978</v>
      </c>
      <c r="Q4" s="79">
        <f t="shared" ref="Q4:Q7" si="0">SUM(B4:P4)</f>
        <v>218049.09795899998</v>
      </c>
      <c r="R4" s="79"/>
      <c r="S4" s="92">
        <f>SUM('Table 7-NLCD92 Partitioning'!U2:U199)</f>
        <v>114211.54700000004</v>
      </c>
      <c r="T4" s="92">
        <f>SUM('Table 7-NLCD92 Partitioning'!V2:V199)</f>
        <v>87176.960999999981</v>
      </c>
      <c r="U4" s="92">
        <f>SUM('Table 7-NLCD92 Partitioning'!W2:W199)</f>
        <v>16627.971000000001</v>
      </c>
      <c r="V4" s="92">
        <f>SUM(S4:U4)</f>
        <v>218016.47900000002</v>
      </c>
      <c r="W4" s="89">
        <f>(S4/$V$4)*100</f>
        <v>52.386657891122091</v>
      </c>
      <c r="X4" s="89">
        <f t="shared" ref="X4:Y4" si="1">(T4/$V$4)*100</f>
        <v>39.986409009018061</v>
      </c>
      <c r="Y4" s="89">
        <f t="shared" si="1"/>
        <v>7.6269330998598504</v>
      </c>
    </row>
    <row r="5" spans="1:25" x14ac:dyDescent="0.25">
      <c r="A5" s="77">
        <v>2001</v>
      </c>
      <c r="B5" s="27">
        <f>SUM('Table 8-NLCD01 Partitioning'!E2:E199)</f>
        <v>2427.6583619999997</v>
      </c>
      <c r="C5" s="27">
        <f>SUM('Table 8-NLCD01 Partitioning'!F2:F199)</f>
        <v>9517.5950219999995</v>
      </c>
      <c r="D5" s="27">
        <f>SUM('Table 8-NLCD01 Partitioning'!G2:G199)</f>
        <v>62748.163386000007</v>
      </c>
      <c r="E5" s="27">
        <f>SUM('Table 8-NLCD01 Partitioning'!H2:H199)</f>
        <v>92018.615503499983</v>
      </c>
      <c r="F5" s="27">
        <f>SUM('Table 8-NLCD01 Partitioning'!I2:I199)</f>
        <v>48347.22993300001</v>
      </c>
      <c r="G5" s="27">
        <f>SUM('Table 8-NLCD01 Partitioning'!J2:J199)</f>
        <v>127.209654</v>
      </c>
      <c r="H5" s="27">
        <f>SUM('Table 8-NLCD01 Partitioning'!K2:K199)</f>
        <v>544.19934149999995</v>
      </c>
      <c r="I5" s="27">
        <f>SUM('Table 8-NLCD01 Partitioning'!L2:L199)</f>
        <v>58.489753500000006</v>
      </c>
      <c r="J5" s="27">
        <f>SUM('Table 8-NLCD01 Partitioning'!M2:M199)</f>
        <v>163.45995749999997</v>
      </c>
      <c r="K5" s="27">
        <f>SUM('Table 8-NLCD01 Partitioning'!N2:N199)</f>
        <v>39.808615500000002</v>
      </c>
      <c r="L5" s="27">
        <f>SUM('Table 8-NLCD01 Partitioning'!O2:O199)</f>
        <v>199.710261</v>
      </c>
      <c r="M5" s="27">
        <f>SUM('Table 8-NLCD01 Partitioning'!P2:P199)</f>
        <v>56.043414000000006</v>
      </c>
      <c r="N5" s="27">
        <f>SUM('Table 8-NLCD01 Partitioning'!Q2:Q199)</f>
        <v>30.245652</v>
      </c>
      <c r="O5" s="27">
        <f>SUM('Table 8-NLCD01 Partitioning'!R2:R199)</f>
        <v>1634.8219694999998</v>
      </c>
      <c r="P5" s="27">
        <f>SUM('Table 8-NLCD01 Partitioning'!S2:S199)</f>
        <v>131.43514949999999</v>
      </c>
      <c r="Q5" s="79">
        <f t="shared" si="0"/>
        <v>218044.6859745</v>
      </c>
      <c r="R5" s="79"/>
      <c r="S5" s="92">
        <f>SUM('Table 8-NLCD01 Partitioning'!U2:U199)</f>
        <v>114886.19100000002</v>
      </c>
      <c r="T5" s="92">
        <f>SUM('Table 8-NLCD01 Partitioning'!V2:V199)</f>
        <v>96083.895999999979</v>
      </c>
      <c r="U5" s="92">
        <f>SUM('Table 8-NLCD01 Partitioning'!W2:W199)</f>
        <v>7074.068000000002</v>
      </c>
      <c r="V5" s="92">
        <f t="shared" ref="V5:V7" si="2">SUM(S5:U5)</f>
        <v>218044.155</v>
      </c>
      <c r="W5" s="89">
        <f>(S5/$V$5)*100</f>
        <v>52.689415591076049</v>
      </c>
      <c r="X5" s="89">
        <f t="shared" ref="X5:Y5" si="3">(T5/$V$5)*100</f>
        <v>44.066256213105085</v>
      </c>
      <c r="Y5" s="89">
        <f t="shared" si="3"/>
        <v>3.2443281958188708</v>
      </c>
    </row>
    <row r="6" spans="1:25" x14ac:dyDescent="0.25">
      <c r="A6" s="77">
        <v>2006</v>
      </c>
      <c r="B6" s="27">
        <f>SUM('Table 9-NLCD06 Partitioning'!E2:E199)</f>
        <v>2337.5885895000001</v>
      </c>
      <c r="C6" s="27">
        <f>SUM('Table 9-NLCD06 Partitioning'!F2:F199)</f>
        <v>9521.1533340000005</v>
      </c>
      <c r="D6" s="27">
        <f>SUM('Table 9-NLCD06 Partitioning'!G2:G199)</f>
        <v>62753.945642999999</v>
      </c>
      <c r="E6" s="27">
        <f>SUM('Table 9-NLCD06 Partitioning'!H2:H199)</f>
        <v>92022.396209999977</v>
      </c>
      <c r="F6" s="27">
        <f>SUM('Table 9-NLCD06 Partitioning'!I2:I199)</f>
        <v>48355.680924000015</v>
      </c>
      <c r="G6" s="27">
        <f>SUM('Table 9-NLCD06 Partitioning'!J2:J199)</f>
        <v>208.38364650000003</v>
      </c>
      <c r="H6" s="27">
        <f>SUM('Table 9-NLCD06 Partitioning'!K2:K199)</f>
        <v>541.08581849999996</v>
      </c>
      <c r="I6" s="27">
        <f>SUM('Table 9-NLCD06 Partitioning'!L2:L199)</f>
        <v>58.489753500000006</v>
      </c>
      <c r="J6" s="27">
        <f>SUM('Table 9-NLCD06 Partitioning'!M2:M199)</f>
        <v>147.00276449999998</v>
      </c>
      <c r="K6" s="27">
        <f>SUM('Table 9-NLCD06 Partitioning'!N2:N199)</f>
        <v>39.808615500000002</v>
      </c>
      <c r="L6" s="27">
        <f>SUM('Table 9-NLCD06 Partitioning'!O2:O199)</f>
        <v>218.83618799999999</v>
      </c>
      <c r="M6" s="27">
        <f>SUM('Table 9-NLCD06 Partitioning'!P2:P199)</f>
        <v>56.043414000000006</v>
      </c>
      <c r="N6" s="27">
        <f>SUM('Table 9-NLCD06 Partitioning'!Q2:Q199)</f>
        <v>30.245652</v>
      </c>
      <c r="O6" s="27">
        <f>SUM('Table 9-NLCD06 Partitioning'!R2:R199)</f>
        <v>1575.2202434999999</v>
      </c>
      <c r="P6" s="27">
        <f>SUM('Table 9-NLCD06 Partitioning'!S2:S199)</f>
        <v>178.80517800000001</v>
      </c>
      <c r="Q6" s="79">
        <f t="shared" si="0"/>
        <v>218044.6859745</v>
      </c>
      <c r="R6" s="79"/>
      <c r="S6" s="92">
        <f>SUM('Table 9-NLCD06 Partitioning'!U2:U199)</f>
        <v>114869.54600000002</v>
      </c>
      <c r="T6" s="92">
        <f>SUM('Table 9-NLCD06 Partitioning'!V2:V199)</f>
        <v>96126.433999999994</v>
      </c>
      <c r="U6" s="92">
        <f>SUM('Table 9-NLCD06 Partitioning'!W2:W199)</f>
        <v>7048.1730000000016</v>
      </c>
      <c r="V6" s="92">
        <f t="shared" si="2"/>
        <v>218044.15300000002</v>
      </c>
      <c r="W6" s="89">
        <f>(S6/$V$6)*100</f>
        <v>52.681782299385951</v>
      </c>
      <c r="X6" s="89">
        <f t="shared" ref="X6:Y6" si="4">(T6/$V$6)*100</f>
        <v>44.085765510070793</v>
      </c>
      <c r="Y6" s="89">
        <f t="shared" si="4"/>
        <v>3.2324521905432619</v>
      </c>
    </row>
    <row r="7" spans="1:25" x14ac:dyDescent="0.25">
      <c r="A7" s="72">
        <v>2011</v>
      </c>
      <c r="B7" s="73">
        <f>SUM('Table 10-NLCD11 Partitioning'!E2:E199)</f>
        <v>2175.6853934999999</v>
      </c>
      <c r="C7" s="73">
        <f>SUM('Table 10-NLCD11 Partitioning'!F2:F199)</f>
        <v>7973.7324030000009</v>
      </c>
      <c r="D7" s="73">
        <f>SUM('Table 10-NLCD11 Partitioning'!G2:G199)</f>
        <v>59630.414890500011</v>
      </c>
      <c r="E7" s="73">
        <f>SUM('Table 10-NLCD11 Partitioning'!H2:H199)</f>
        <v>93758.852465999968</v>
      </c>
      <c r="F7" s="73">
        <f>SUM('Table 10-NLCD11 Partitioning'!I2:I199)</f>
        <v>49852.395909000021</v>
      </c>
      <c r="G7" s="73">
        <f>SUM('Table 10-NLCD11 Partitioning'!J2:J199)</f>
        <v>714.55352850000008</v>
      </c>
      <c r="H7" s="73">
        <f>SUM('Table 10-NLCD11 Partitioning'!K2:K199)</f>
        <v>607.13698499999998</v>
      </c>
      <c r="I7" s="73">
        <f>SUM('Table 10-NLCD11 Partitioning'!L2:L199)</f>
        <v>57.600175500000006</v>
      </c>
      <c r="J7" s="73">
        <f>SUM('Table 10-NLCD11 Partitioning'!M2:M199)</f>
        <v>166.12869149999995</v>
      </c>
      <c r="K7" s="73">
        <f>SUM('Table 10-NLCD11 Partitioning'!N2:N199)</f>
        <v>28.688890499999999</v>
      </c>
      <c r="L7" s="73">
        <f>SUM('Table 10-NLCD11 Partitioning'!O2:O199)</f>
        <v>613.14163649999966</v>
      </c>
      <c r="M7" s="73">
        <f>SUM('Table 10-NLCD11 Partitioning'!P2:P199)</f>
        <v>570.66428700000006</v>
      </c>
      <c r="N7" s="73">
        <f>SUM('Table 10-NLCD11 Partitioning'!Q2:Q199)</f>
        <v>14.233248000000001</v>
      </c>
      <c r="O7" s="73">
        <f>SUM('Table 10-NLCD11 Partitioning'!R2:R199)</f>
        <v>1559.4302340000002</v>
      </c>
      <c r="P7" s="73">
        <f>SUM('Table 10-NLCD11 Partitioning'!S2:S199)</f>
        <v>322.02723600000002</v>
      </c>
      <c r="Q7" s="74">
        <f t="shared" si="0"/>
        <v>218044.68597449997</v>
      </c>
      <c r="R7" s="79"/>
      <c r="S7" s="93">
        <f>SUM('Table 10-NLCD11 Partitioning'!U2:U199)</f>
        <v>115840.84100000003</v>
      </c>
      <c r="T7" s="93">
        <f>SUM('Table 10-NLCD11 Partitioning'!V2:V199)</f>
        <v>94900.591999999946</v>
      </c>
      <c r="U7" s="93">
        <f>SUM('Table 10-NLCD11 Partitioning'!W2:W199)</f>
        <v>7302.7220000000007</v>
      </c>
      <c r="V7" s="93">
        <f t="shared" si="2"/>
        <v>218044.15499999997</v>
      </c>
      <c r="W7" s="90">
        <f>(S7/$V$7)*100</f>
        <v>53.127239755635756</v>
      </c>
      <c r="X7" s="90">
        <f t="shared" ref="X7:Y7" si="5">(T7/$V$7)*100</f>
        <v>43.523566132740385</v>
      </c>
      <c r="Y7" s="90">
        <f t="shared" si="5"/>
        <v>3.3491941116238602</v>
      </c>
    </row>
    <row r="9" spans="1:25" s="77" customFormat="1" x14ac:dyDescent="0.25">
      <c r="A9" s="113" t="s">
        <v>486</v>
      </c>
      <c r="B9" s="123" t="s">
        <v>507</v>
      </c>
      <c r="C9" s="123"/>
      <c r="D9" s="123"/>
      <c r="E9" s="123"/>
      <c r="F9" s="123"/>
      <c r="G9" s="123"/>
      <c r="H9" s="123"/>
      <c r="I9" s="123"/>
      <c r="J9" s="123"/>
      <c r="K9" s="123"/>
      <c r="L9" s="123"/>
      <c r="M9" s="123"/>
      <c r="N9" s="123"/>
      <c r="O9" s="123"/>
      <c r="P9" s="123"/>
      <c r="Q9" s="124"/>
    </row>
    <row r="10" spans="1:25" s="77" customFormat="1" ht="45" x14ac:dyDescent="0.25">
      <c r="A10" s="114"/>
      <c r="B10" s="68" t="s">
        <v>59</v>
      </c>
      <c r="C10" s="69" t="s">
        <v>88</v>
      </c>
      <c r="D10" s="69" t="s">
        <v>489</v>
      </c>
      <c r="E10" s="69" t="s">
        <v>490</v>
      </c>
      <c r="F10" s="69" t="s">
        <v>491</v>
      </c>
      <c r="G10" s="69" t="s">
        <v>492</v>
      </c>
      <c r="H10" s="69" t="s">
        <v>93</v>
      </c>
      <c r="I10" s="69" t="s">
        <v>94</v>
      </c>
      <c r="J10" s="69" t="s">
        <v>386</v>
      </c>
      <c r="K10" s="69" t="s">
        <v>387</v>
      </c>
      <c r="L10" s="69" t="s">
        <v>97</v>
      </c>
      <c r="M10" s="69" t="s">
        <v>98</v>
      </c>
      <c r="N10" s="69" t="s">
        <v>99</v>
      </c>
      <c r="O10" s="69" t="s">
        <v>100</v>
      </c>
      <c r="P10" s="69" t="s">
        <v>101</v>
      </c>
      <c r="Q10" s="70" t="s">
        <v>475</v>
      </c>
    </row>
    <row r="11" spans="1:25" s="77" customFormat="1" x14ac:dyDescent="0.25">
      <c r="A11" s="77">
        <v>1992</v>
      </c>
      <c r="B11" s="27">
        <f>(B4/Q4)*100</f>
        <v>2.088753938278797</v>
      </c>
      <c r="C11" s="27">
        <f>(C4/Q4)*100</f>
        <v>5.8491025977085842</v>
      </c>
      <c r="D11" s="27">
        <f>(D4/Q4)*100</f>
        <v>4.5075634331897589</v>
      </c>
      <c r="E11" s="27">
        <f>(E4/Q4)*100</f>
        <v>58.937355740937001</v>
      </c>
      <c r="F11" s="27">
        <f>(F4/Q4)*100</f>
        <v>22.013665279195788</v>
      </c>
      <c r="G11" s="27">
        <f>(G4/Q4)*100</f>
        <v>0.1031168627178994</v>
      </c>
      <c r="H11" s="27">
        <f>(H4/Q4)*100</f>
        <v>4.1233485747740053</v>
      </c>
      <c r="I11" s="27">
        <f>(I4/Q4)*100</f>
        <v>0.94498292095087733</v>
      </c>
      <c r="J11" s="27">
        <f>(J4/Q4)*100</f>
        <v>0</v>
      </c>
      <c r="K11" s="27">
        <f>(K4/Q4)*100</f>
        <v>0</v>
      </c>
      <c r="L11" s="27">
        <f>(L4/Q4)*100</f>
        <v>0.17369734639820239</v>
      </c>
      <c r="M11" s="27">
        <f>(M4/Q4)*100</f>
        <v>0.18787464008543092</v>
      </c>
      <c r="N11" s="27">
        <f>(N4/Q4)*100</f>
        <v>0.22969255671682426</v>
      </c>
      <c r="O11" s="27">
        <f>(O4/Q4)*100</f>
        <v>0.62318895272637409</v>
      </c>
      <c r="P11" s="27">
        <f>(P4/Q4)*100</f>
        <v>0.21765715632047203</v>
      </c>
      <c r="Q11" s="62">
        <f>SUM(B11:P11)</f>
        <v>100.00000000000001</v>
      </c>
    </row>
    <row r="12" spans="1:25" s="77" customFormat="1" x14ac:dyDescent="0.25">
      <c r="A12" s="77">
        <v>2001</v>
      </c>
      <c r="B12" s="27">
        <f>(B5/Q5)*100</f>
        <v>1.1133765315811965</v>
      </c>
      <c r="C12" s="27">
        <f>(C5/Q5)*100</f>
        <v>4.3649745369685684</v>
      </c>
      <c r="D12" s="27">
        <f>(D5/Q5)*100</f>
        <v>28.777662296864374</v>
      </c>
      <c r="E12" s="27">
        <f>(E5/Q5)*100</f>
        <v>42.20172351013472</v>
      </c>
      <c r="F12" s="27">
        <f>(F5/Q5)*100</f>
        <v>22.173083336988157</v>
      </c>
      <c r="G12" s="27">
        <f>(G5/Q5)*100</f>
        <v>5.834109344672448E-2</v>
      </c>
      <c r="H12" s="27">
        <f>(H5/Q5)*100</f>
        <v>0.24958156584638952</v>
      </c>
      <c r="I12" s="27">
        <f>(I5/Q5)*100</f>
        <v>2.6824663595259687E-2</v>
      </c>
      <c r="J12" s="27">
        <f>(J5/Q5)*100</f>
        <v>7.4966265180668692E-2</v>
      </c>
      <c r="K12" s="27">
        <f>(K5/Q5)*100</f>
        <v>1.8257090431754691E-2</v>
      </c>
      <c r="L12" s="27">
        <f>(L5/Q5)*100</f>
        <v>9.1591436914612911E-2</v>
      </c>
      <c r="M12" s="27">
        <f>(M5/Q5)*100</f>
        <v>2.5702719490514985E-2</v>
      </c>
      <c r="N12" s="27">
        <f>(N5/Q5)*100</f>
        <v>1.3871308931389038E-2</v>
      </c>
      <c r="O12" s="27">
        <f>(O5/Q5)*100</f>
        <v>0.74976464672530008</v>
      </c>
      <c r="P12" s="27">
        <f>(P5/Q5)*100</f>
        <v>6.0278996900374415E-2</v>
      </c>
      <c r="Q12" s="62">
        <f>SUM(B12:P12)</f>
        <v>100</v>
      </c>
    </row>
    <row r="13" spans="1:25" s="77" customFormat="1" x14ac:dyDescent="0.25">
      <c r="A13" s="77">
        <v>2006</v>
      </c>
      <c r="B13" s="27">
        <f>(B6/Q6)*100</f>
        <v>1.072068589542869</v>
      </c>
      <c r="C13" s="27">
        <f>(C6/Q6)*100</f>
        <v>4.3666064556663793</v>
      </c>
      <c r="D13" s="27">
        <f>(D6/Q6)*100</f>
        <v>28.780314164748312</v>
      </c>
      <c r="E13" s="27">
        <f>(E6/Q6)*100</f>
        <v>42.203457423751139</v>
      </c>
      <c r="F13" s="27">
        <f>(F6/Q6)*100</f>
        <v>22.176959143895459</v>
      </c>
      <c r="G13" s="27">
        <f>(G6/Q6)*100</f>
        <v>9.5569238740525961E-2</v>
      </c>
      <c r="H13" s="27">
        <f>(H6/Q6)*100</f>
        <v>0.24815363698580534</v>
      </c>
      <c r="I13" s="27">
        <f>(I6/Q6)*100</f>
        <v>2.6824663595259687E-2</v>
      </c>
      <c r="J13" s="27">
        <f>(J6/Q6)*100</f>
        <v>6.7418641203295243E-2</v>
      </c>
      <c r="K13" s="27">
        <f>(K6/Q6)*100</f>
        <v>1.8257090431754691E-2</v>
      </c>
      <c r="L13" s="27">
        <f>(L6/Q6)*100</f>
        <v>0.10036299991534421</v>
      </c>
      <c r="M13" s="27">
        <f>(M6/Q6)*100</f>
        <v>2.5702719490514985E-2</v>
      </c>
      <c r="N13" s="27">
        <f>(N6/Q6)*100</f>
        <v>1.3871308931389038E-2</v>
      </c>
      <c r="O13" s="27">
        <f>(O6/Q6)*100</f>
        <v>0.72243000853697459</v>
      </c>
      <c r="P13" s="27">
        <f>(P6/Q6)*100</f>
        <v>8.2003914564976382E-2</v>
      </c>
      <c r="Q13" s="62">
        <f>SUM(B13:P13)</f>
        <v>99.999999999999986</v>
      </c>
    </row>
    <row r="14" spans="1:25" s="77" customFormat="1" x14ac:dyDescent="0.25">
      <c r="A14" s="72">
        <v>2011</v>
      </c>
      <c r="B14" s="73">
        <f>(B7/Q7)*100</f>
        <v>0.99781628879249251</v>
      </c>
      <c r="C14" s="73">
        <f>(C7/Q7)*100</f>
        <v>3.6569258119560493</v>
      </c>
      <c r="D14" s="73">
        <f>(D7/Q7)*100</f>
        <v>27.347795532826563</v>
      </c>
      <c r="E14" s="73">
        <f>(E7/Q7)*100</f>
        <v>42.999833748282654</v>
      </c>
      <c r="F14" s="73">
        <f>(F7/Q7)*100</f>
        <v>22.863384946161997</v>
      </c>
      <c r="G14" s="73">
        <f>(G7/Q7)*100</f>
        <v>0.32770967350406616</v>
      </c>
      <c r="H14" s="73">
        <f>(H7/Q7)*100</f>
        <v>0.27844612781391237</v>
      </c>
      <c r="I14" s="73">
        <f>(I7/Q7)*100</f>
        <v>2.6416683920807073E-2</v>
      </c>
      <c r="J14" s="73">
        <f>(J7/Q7)*100</f>
        <v>7.6190204204026543E-2</v>
      </c>
      <c r="K14" s="73">
        <f>(K7/Q7)*100</f>
        <v>1.3157344501096957E-2</v>
      </c>
      <c r="L14" s="73">
        <f>(L7/Q7)*100</f>
        <v>0.28119999061646739</v>
      </c>
      <c r="M14" s="73">
        <f>(M7/Q7)*100</f>
        <v>0.26171896116135501</v>
      </c>
      <c r="N14" s="73">
        <f>(N7/Q7)*100</f>
        <v>6.5276747912419025E-3</v>
      </c>
      <c r="O14" s="73">
        <f>(O7/Q7)*100</f>
        <v>0.71518836931544094</v>
      </c>
      <c r="P14" s="73">
        <f>(P7/Q7)*100</f>
        <v>0.14768864215184802</v>
      </c>
      <c r="Q14" s="120">
        <f>SUM(B14:P14)</f>
        <v>100</v>
      </c>
    </row>
    <row r="15" spans="1:25" s="77" customFormat="1" x14ac:dyDescent="0.25"/>
    <row r="16" spans="1:25" s="77" customFormat="1" x14ac:dyDescent="0.25"/>
    <row r="17" spans="1:25" x14ac:dyDescent="0.25">
      <c r="A17" s="75" t="s">
        <v>494</v>
      </c>
      <c r="B17" s="77"/>
      <c r="C17" s="77"/>
      <c r="D17" s="77"/>
      <c r="E17" s="77"/>
      <c r="F17" s="77"/>
      <c r="G17" s="77"/>
      <c r="H17" s="77"/>
      <c r="I17" s="77"/>
      <c r="J17" s="77"/>
      <c r="K17" s="77"/>
      <c r="L17" s="77"/>
      <c r="M17" s="77"/>
      <c r="N17" s="77"/>
      <c r="O17" s="77"/>
      <c r="P17" s="77"/>
      <c r="Q17" s="77"/>
      <c r="R17" s="77"/>
      <c r="S17" s="77"/>
      <c r="T17" s="77"/>
      <c r="U17" s="77"/>
      <c r="V17" s="77"/>
      <c r="W17" s="77"/>
      <c r="X17" s="77"/>
      <c r="Y17" s="77"/>
    </row>
    <row r="53" spans="13:13" x14ac:dyDescent="0.25">
      <c r="M53" s="77"/>
    </row>
  </sheetData>
  <mergeCells count="5">
    <mergeCell ref="B2:P2"/>
    <mergeCell ref="S2:Y2"/>
    <mergeCell ref="A2:A3"/>
    <mergeCell ref="A9:A10"/>
    <mergeCell ref="B9:P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Q28" sqref="Q28"/>
    </sheetView>
  </sheetViews>
  <sheetFormatPr defaultColWidth="9.140625" defaultRowHeight="15" x14ac:dyDescent="0.25"/>
  <cols>
    <col min="1" max="1" width="13.28515625" style="77" customWidth="1"/>
    <col min="2" max="2" width="14.5703125" style="77" customWidth="1"/>
    <col min="3" max="3" width="16.42578125" style="77" customWidth="1"/>
    <col min="4" max="4" width="15.140625" style="77" customWidth="1"/>
    <col min="5" max="5" width="19.5703125" style="77" customWidth="1"/>
    <col min="6" max="6" width="15.5703125" style="77" customWidth="1"/>
    <col min="7" max="7" width="16.5703125" style="77" customWidth="1"/>
    <col min="8" max="8" width="14.28515625" style="77" customWidth="1"/>
    <col min="9" max="9" width="13.140625" style="77" customWidth="1"/>
    <col min="10" max="10" width="12" style="77" customWidth="1"/>
    <col min="11" max="11" width="14.28515625" style="77" customWidth="1"/>
    <col min="12" max="12" width="15.28515625" style="77" customWidth="1"/>
    <col min="13" max="13" width="14.42578125" style="77" customWidth="1"/>
    <col min="14" max="14" width="14.140625" style="77" customWidth="1"/>
    <col min="15" max="15" width="12" style="77" customWidth="1"/>
    <col min="16" max="16" width="15.28515625" style="77" customWidth="1"/>
    <col min="17" max="17" width="16.140625" style="77" customWidth="1"/>
    <col min="18" max="18" width="12.5703125" style="77" customWidth="1"/>
    <col min="19" max="19" width="14.5703125" style="77" customWidth="1"/>
    <col min="20" max="20" width="12.85546875" style="77" customWidth="1"/>
    <col min="21" max="21" width="11.85546875" style="77" customWidth="1"/>
    <col min="22" max="22" width="12" style="77" customWidth="1"/>
    <col min="23" max="23" width="11.42578125" style="77" customWidth="1"/>
    <col min="24" max="24" width="11" style="77" customWidth="1"/>
    <col min="25" max="25" width="10.5703125" style="77" customWidth="1"/>
    <col min="26" max="26" width="11.85546875" style="77" customWidth="1"/>
    <col min="27" max="27" width="12.5703125" style="77" bestFit="1" customWidth="1"/>
    <col min="28" max="28" width="13.5703125" style="77" customWidth="1"/>
    <col min="29" max="29" width="12.5703125" style="77" customWidth="1"/>
    <col min="30" max="30" width="12" style="77" customWidth="1"/>
    <col min="31" max="16384" width="9.140625" style="77"/>
  </cols>
  <sheetData>
    <row r="1" spans="1:30" ht="22.5" customHeight="1" x14ac:dyDescent="0.25"/>
    <row r="2" spans="1:30" x14ac:dyDescent="0.25">
      <c r="A2" s="113" t="s">
        <v>486</v>
      </c>
      <c r="B2" s="121" t="s">
        <v>487</v>
      </c>
      <c r="C2" s="121"/>
      <c r="D2" s="121"/>
      <c r="E2" s="121"/>
      <c r="F2" s="121"/>
      <c r="G2" s="121"/>
      <c r="H2" s="121"/>
      <c r="I2" s="121"/>
      <c r="J2" s="121"/>
      <c r="K2" s="121"/>
      <c r="L2" s="121"/>
      <c r="M2" s="121"/>
      <c r="N2" s="121"/>
      <c r="O2" s="121"/>
      <c r="P2" s="121"/>
      <c r="Q2" s="122"/>
      <c r="U2" s="115" t="s">
        <v>56</v>
      </c>
      <c r="V2" s="116"/>
      <c r="W2" s="115" t="s">
        <v>57</v>
      </c>
      <c r="X2" s="116"/>
      <c r="Y2" s="115" t="s">
        <v>58</v>
      </c>
      <c r="Z2" s="116"/>
      <c r="AA2" s="83"/>
      <c r="AB2" s="83"/>
      <c r="AC2" s="83"/>
      <c r="AD2" s="83"/>
    </row>
    <row r="3" spans="1:30" ht="45" x14ac:dyDescent="0.25">
      <c r="A3" s="114"/>
      <c r="B3" s="68" t="s">
        <v>59</v>
      </c>
      <c r="C3" s="69" t="s">
        <v>88</v>
      </c>
      <c r="D3" s="69" t="s">
        <v>489</v>
      </c>
      <c r="E3" s="69" t="s">
        <v>490</v>
      </c>
      <c r="F3" s="69" t="s">
        <v>491</v>
      </c>
      <c r="G3" s="69" t="s">
        <v>492</v>
      </c>
      <c r="H3" s="69" t="s">
        <v>93</v>
      </c>
      <c r="I3" s="69" t="s">
        <v>94</v>
      </c>
      <c r="J3" s="69" t="s">
        <v>386</v>
      </c>
      <c r="K3" s="69" t="s">
        <v>387</v>
      </c>
      <c r="L3" s="69" t="s">
        <v>97</v>
      </c>
      <c r="M3" s="69" t="s">
        <v>98</v>
      </c>
      <c r="N3" s="69" t="s">
        <v>99</v>
      </c>
      <c r="O3" s="69" t="s">
        <v>100</v>
      </c>
      <c r="P3" s="69" t="s">
        <v>101</v>
      </c>
      <c r="Q3" s="70" t="s">
        <v>475</v>
      </c>
      <c r="R3" s="78"/>
      <c r="S3" s="78"/>
      <c r="T3" s="78"/>
      <c r="U3" s="87" t="s">
        <v>478</v>
      </c>
      <c r="V3" s="87" t="s">
        <v>479</v>
      </c>
      <c r="W3" s="87" t="s">
        <v>478</v>
      </c>
      <c r="X3" s="87" t="s">
        <v>479</v>
      </c>
      <c r="Y3" s="87" t="s">
        <v>478</v>
      </c>
      <c r="Z3" s="87" t="s">
        <v>479</v>
      </c>
      <c r="AA3" s="102" t="s">
        <v>475</v>
      </c>
      <c r="AB3" s="102" t="s">
        <v>476</v>
      </c>
      <c r="AC3" s="102" t="s">
        <v>477</v>
      </c>
      <c r="AD3" s="102" t="s">
        <v>493</v>
      </c>
    </row>
    <row r="4" spans="1:30" x14ac:dyDescent="0.25">
      <c r="A4" s="77" t="s">
        <v>495</v>
      </c>
      <c r="B4" s="76">
        <f>COUNTIF('Table 20-92,01,06,11_Comparison'!E3:E200,"&gt;0.5")+COUNTIF('Table 20-92,01,06,11_Comparison'!E3:E200,"&lt;-0.5")</f>
        <v>6</v>
      </c>
      <c r="C4" s="76">
        <f>COUNTIF('Table 20-92,01,06,11_Comparison'!F3:F200,"&gt;0.5")+COUNTIF('Table 20-92,01,06,11_Comparison'!F3:F200,"&lt;-0.5")</f>
        <v>9</v>
      </c>
      <c r="D4" s="76">
        <f>COUNTIF('Table 20-92,01,06,11_Comparison'!G3:G200,"&gt;0.5")+COUNTIF('Table 20-92,01,06,11_Comparison'!G3:G200,"&lt;-0.5")</f>
        <v>3</v>
      </c>
      <c r="E4" s="76">
        <f>COUNTIF('Table 20-92,01,06,11_Comparison'!H3:H200,"&gt;0.5")+COUNTIF('Table 20-92,01,06,11_Comparison'!H3:H200,"&lt;-0.5")</f>
        <v>3</v>
      </c>
      <c r="F4" s="76">
        <f>COUNTIF('Table 20-92,01,06,11_Comparison'!I3:I200,"&gt;0.5")+COUNTIF('Table 20-92,01,06,11_Comparison'!I3:I200,"&lt;-0.5")</f>
        <v>3</v>
      </c>
      <c r="G4" s="76">
        <f>COUNTIF('Table 20-92,01,06,11_Comparison'!J3:J200,"&gt;0.5")+COUNTIF('Table 20-92,01,06,11_Comparison'!J3:J200,"&lt;-0.5")</f>
        <v>3</v>
      </c>
      <c r="H4" s="76">
        <f>COUNTIF('Table 20-92,01,06,11_Comparison'!K3:K200,"&gt;0.5")+COUNTIF('Table 20-92,01,06,11_Comparison'!K3:K200,"&lt;-0.5")</f>
        <v>1</v>
      </c>
      <c r="I4" s="76">
        <f>COUNTIF('Table 20-92,01,06,11_Comparison'!L3:L200,"&gt;0.5")+COUNTIF('Table 20-92,01,06,11_Comparison'!L3:L200,"&lt;-0.5")</f>
        <v>0</v>
      </c>
      <c r="J4" s="76">
        <f>COUNTIF('Table 20-92,01,06,11_Comparison'!M3:M200,"&gt;0.5")+COUNTIF('Table 20-92,01,06,11_Comparison'!M3:M200,"&lt;-0.5")</f>
        <v>2</v>
      </c>
      <c r="K4" s="76">
        <f>COUNTIF('Table 20-92,01,06,11_Comparison'!N3:N200,"&gt;0.5")+COUNTIF('Table 20-92,01,06,11_Comparison'!N3:N200,"&lt;-0.5")</f>
        <v>0</v>
      </c>
      <c r="L4" s="76">
        <f>COUNTIF('Table 20-92,01,06,11_Comparison'!O3:O200,"&gt;0.5")+COUNTIF('Table 20-92,01,06,11_Comparison'!O3:O200,"&lt;-0.5")</f>
        <v>6</v>
      </c>
      <c r="M4" s="76">
        <f>COUNTIF('Table 20-92,01,06,11_Comparison'!P3:P200,"&gt;0.5")+COUNTIF('Table 20-92,01,06,11_Comparison'!P3:P200,"&lt;-0.5")</f>
        <v>0</v>
      </c>
      <c r="N4" s="76">
        <f>COUNTIF('Table 20-92,01,06,11_Comparison'!Q3:Q200,"&gt;0.5")+COUNTIF('Table 20-92,01,06,11_Comparison'!Q3:Q200,"&lt;-0.5")</f>
        <v>0</v>
      </c>
      <c r="O4" s="76">
        <f>COUNTIF('Table 20-92,01,06,11_Comparison'!R3:R200,"&gt;0.5")+COUNTIF('Table 20-92,01,06,11_Comparison'!R3:R200,"&lt;-0.5")</f>
        <v>5</v>
      </c>
      <c r="P4" s="76">
        <f>COUNTIF('Table 20-92,01,06,11_Comparison'!S3:S200,"&gt;0.5")+COUNTIF('Table 20-92,01,06,11_Comparison'!S3:S200,"&lt;-0.5")</f>
        <v>1</v>
      </c>
      <c r="Q4" s="79">
        <f>SUM(B4:P4)</f>
        <v>42</v>
      </c>
      <c r="R4" s="79"/>
      <c r="S4" s="138" t="s">
        <v>519</v>
      </c>
      <c r="T4" s="139" t="s">
        <v>495</v>
      </c>
      <c r="U4" s="172">
        <f>COUNTIF('Table 20-92,01,06,11_Comparison'!U3:U200,"&gt;0.5")</f>
        <v>6</v>
      </c>
      <c r="V4" s="172">
        <f>-COUNTIF('Table 20-92,01,06,11_Comparison'!U3:U200,"&lt;-0.5")</f>
        <v>-5</v>
      </c>
      <c r="W4" s="172">
        <f>COUNTIF('Table 20-92,01,06,11_Comparison'!V3:V200,"&gt;0.5")</f>
        <v>10</v>
      </c>
      <c r="X4" s="172">
        <f>-COUNTIF('Table 20-92,01,06,11_Comparison'!V3:V200,"&lt;-0.5")</f>
        <v>-3</v>
      </c>
      <c r="Y4" s="172">
        <f>COUNTIF('Table 20-92,01,06,11_Comparison'!W3:W200,"&gt;0.5")</f>
        <v>0</v>
      </c>
      <c r="Z4" s="172">
        <f>-COUNTIF('Table 20-92,01,06,11_Comparison'!W3:W200,"&lt;-0.5")</f>
        <v>-6</v>
      </c>
      <c r="AA4" s="173">
        <f>U4-V4+W4-X4+Y4-Z4</f>
        <v>30</v>
      </c>
      <c r="AB4" s="81">
        <f>((U4-V4)/$AA$4)*100</f>
        <v>36.666666666666664</v>
      </c>
      <c r="AC4" s="81">
        <f>((W4-X4)/$AA$4)*100</f>
        <v>43.333333333333336</v>
      </c>
      <c r="AD4" s="81">
        <f>((Y4-Z4)/$AA$4)*100</f>
        <v>20</v>
      </c>
    </row>
    <row r="5" spans="1:30" x14ac:dyDescent="0.25">
      <c r="A5" s="77" t="s">
        <v>496</v>
      </c>
      <c r="B5" s="76">
        <f>COUNTIF('Table 20-92,01,06,11_Comparison'!E204:E401,"&gt;0.5")+COUNTIF('Table 20-92,01,06,11_Comparison'!E204:E401,"&lt;-0.5")</f>
        <v>23</v>
      </c>
      <c r="C5" s="76">
        <f>COUNTIF('Table 20-92,01,06,11_Comparison'!F204:F401,"&gt;0.5")+COUNTIF('Table 20-92,01,06,11_Comparison'!F204:F401,"&lt;-0.5")</f>
        <v>94</v>
      </c>
      <c r="D5" s="76">
        <f>COUNTIF('Table 20-92,01,06,11_Comparison'!G204:G401,"&gt;0.5")+COUNTIF('Table 20-92,01,06,11_Comparison'!G204:G401,"&lt;-0.5")</f>
        <v>139</v>
      </c>
      <c r="E5" s="76">
        <f>COUNTIF('Table 20-92,01,06,11_Comparison'!H204:H401,"&gt;0.5")+COUNTIF('Table 20-92,01,06,11_Comparison'!H204:H401,"&lt;-0.5")</f>
        <v>130</v>
      </c>
      <c r="F5" s="76">
        <f>COUNTIF('Table 20-92,01,06,11_Comparison'!I204:I401,"&gt;0.5")+COUNTIF('Table 20-92,01,06,11_Comparison'!I204:I401,"&lt;-0.5")</f>
        <v>125</v>
      </c>
      <c r="G5" s="76">
        <f>COUNTIF('Table 20-92,01,06,11_Comparison'!J204:J401,"&gt;0.5")+COUNTIF('Table 20-92,01,06,11_Comparison'!J204:J401,"&lt;-0.5")</f>
        <v>14</v>
      </c>
      <c r="H5" s="76">
        <f>COUNTIF('Table 20-92,01,06,11_Comparison'!K204:K401,"&gt;0.5")+COUNTIF('Table 20-92,01,06,11_Comparison'!K204:K401,"&lt;-0.5")</f>
        <v>15</v>
      </c>
      <c r="I5" s="76">
        <f>COUNTIF('Table 20-92,01,06,11_Comparison'!L204:L401,"&gt;0.5")+COUNTIF('Table 20-92,01,06,11_Comparison'!L204:L401,"&lt;-0.5")</f>
        <v>3</v>
      </c>
      <c r="J5" s="76">
        <f>COUNTIF('Table 20-92,01,06,11_Comparison'!M204:M401,"&gt;0.5")+COUNTIF('Table 20-92,01,06,11_Comparison'!M204:M401,"&lt;-0.5")</f>
        <v>8</v>
      </c>
      <c r="K5" s="76">
        <f>COUNTIF('Table 20-92,01,06,11_Comparison'!N204:N401,"&gt;0.5")+COUNTIF('Table 20-92,01,06,11_Comparison'!N204:N401,"&lt;-0.5")</f>
        <v>2</v>
      </c>
      <c r="L5" s="76">
        <f>COUNTIF('Table 20-92,01,06,11_Comparison'!O204:O401,"&gt;0.5")+COUNTIF('Table 20-92,01,06,11_Comparison'!O204:O401,"&lt;-0.5")</f>
        <v>21</v>
      </c>
      <c r="M5" s="76">
        <f>COUNTIF('Table 20-92,01,06,11_Comparison'!P204:P401,"&gt;0.5")+COUNTIF('Table 20-92,01,06,11_Comparison'!P204:P401,"&lt;-0.5")</f>
        <v>13</v>
      </c>
      <c r="N5" s="76">
        <f>COUNTIF('Table 20-92,01,06,11_Comparison'!Q204:Q401,"&gt;0.5")+COUNTIF('Table 20-92,01,06,11_Comparison'!Q204:Q401,"&lt;-0.5")</f>
        <v>2</v>
      </c>
      <c r="O5" s="76">
        <f>COUNTIF('Table 20-92,01,06,11_Comparison'!R204:R401,"&gt;0.5")+COUNTIF('Table 20-92,01,06,11_Comparison'!R204:R401,"&lt;-0.5")</f>
        <v>23</v>
      </c>
      <c r="P5" s="76">
        <f>COUNTIF('Table 20-92,01,06,11_Comparison'!S204:S401,"&gt;0.5")+COUNTIF('Table 20-92,01,06,11_Comparison'!S204:S401,"&lt;-0.5")</f>
        <v>9</v>
      </c>
      <c r="Q5" s="79">
        <f t="shared" ref="Q5:Q7" si="0">SUM(B5:P5)</f>
        <v>621</v>
      </c>
      <c r="R5" s="79"/>
      <c r="S5" s="131"/>
      <c r="T5" s="139" t="s">
        <v>496</v>
      </c>
      <c r="U5" s="172">
        <f>COUNTIF('Table 20-92,01,06,11_Comparison'!U204:U401,"&gt;0.5")</f>
        <v>113</v>
      </c>
      <c r="V5" s="172">
        <f>-COUNTIF('Table 20-92,01,06,11_Comparison'!U204:U401,"&lt;-0.5")</f>
        <v>-11</v>
      </c>
      <c r="W5" s="172">
        <f>COUNTIF('Table 20-92,01,06,11_Comparison'!V204:V401,"&gt;0.5")</f>
        <v>11</v>
      </c>
      <c r="X5" s="172">
        <f>-COUNTIF('Table 20-92,01,06,11_Comparison'!V204:V401,"&lt;-0.5")</f>
        <v>-114</v>
      </c>
      <c r="Y5" s="172">
        <f>COUNTIF('Table 20-92,01,06,11_Comparison'!W204:W401,"&gt;0.5")</f>
        <v>26</v>
      </c>
      <c r="Z5" s="172">
        <f>-COUNTIF('Table 20-92,01,06,11_Comparison'!W204:W401,"&lt;-0.5")</f>
        <v>-15</v>
      </c>
      <c r="AA5" s="173">
        <f t="shared" ref="AA5:AA7" si="1">U5-V5+W5-X5+Y5-Z5</f>
        <v>290</v>
      </c>
      <c r="AB5" s="81">
        <f>((U5-V5)/$AA$5)*100</f>
        <v>42.758620689655174</v>
      </c>
      <c r="AC5" s="81">
        <f>((W5-X5)/$AA$5)*100</f>
        <v>43.103448275862064</v>
      </c>
      <c r="AD5" s="81">
        <f>((Y5-Z5)/$AA$5)*100</f>
        <v>14.13793103448276</v>
      </c>
    </row>
    <row r="6" spans="1:30" x14ac:dyDescent="0.25">
      <c r="A6" s="77" t="s">
        <v>497</v>
      </c>
      <c r="B6" s="79">
        <f>COUNTIF('Table 20-92,01,06,11_Comparison'!E410:E607,"&gt;0.5")+COUNTIF('Table 20-92,01,06,11_Comparison'!E410:E607,"&lt;-0.5")</f>
        <v>120</v>
      </c>
      <c r="C6" s="79">
        <f>COUNTIF('Table 20-92,01,06,11_Comparison'!F410:F607,"&gt;0.5")+COUNTIF('Table 20-92,01,06,11_Comparison'!F410:F607,"&lt;-0.5")</f>
        <v>176</v>
      </c>
      <c r="D6" s="79">
        <f>COUNTIF('Table 20-92,01,06,11_Comparison'!G410:G607,"&gt;0.5")+COUNTIF('Table 20-92,01,06,11_Comparison'!G410:G607,"&lt;-0.5")</f>
        <v>194</v>
      </c>
      <c r="E6" s="79">
        <f>COUNTIF('Table 20-92,01,06,11_Comparison'!H410:H607,"&gt;0.5")+COUNTIF('Table 20-92,01,06,11_Comparison'!H410:H607,"&lt;-0.5")</f>
        <v>193</v>
      </c>
      <c r="F6" s="79">
        <f>COUNTIF('Table 20-92,01,06,11_Comparison'!I410:I607,"&gt;0.5")+COUNTIF('Table 20-92,01,06,11_Comparison'!I410:I607,"&lt;-0.5")</f>
        <v>184</v>
      </c>
      <c r="G6" s="79">
        <f>COUNTIF('Table 20-92,01,06,11_Comparison'!J410:J607,"&gt;0.5")+COUNTIF('Table 20-92,01,06,11_Comparison'!J410:J607,"&lt;-0.5")</f>
        <v>19</v>
      </c>
      <c r="H6" s="79">
        <f>COUNTIF('Table 20-92,01,06,11_Comparison'!K410:K607,"&gt;0.5")+COUNTIF('Table 20-92,01,06,11_Comparison'!K410:K607,"&lt;-0.5")</f>
        <v>184</v>
      </c>
      <c r="I6" s="79">
        <f>COUNTIF('Table 20-92,01,06,11_Comparison'!L410:L607,"&gt;0.5")+COUNTIF('Table 20-92,01,06,11_Comparison'!L410:L607,"&lt;-0.5")</f>
        <v>149</v>
      </c>
      <c r="J6" s="79">
        <f>COUNTIF('Table 20-92,01,06,11_Comparison'!M410:M607,"&gt;0.5")+COUNTIF('Table 20-92,01,06,11_Comparison'!M410:M607,"&lt;-0.5")</f>
        <v>27</v>
      </c>
      <c r="K6" s="79">
        <f>COUNTIF('Table 20-92,01,06,11_Comparison'!N410:N607,"&gt;0.5")+COUNTIF('Table 20-92,01,06,11_Comparison'!N410:N607,"&lt;-0.5")</f>
        <v>3</v>
      </c>
      <c r="L6" s="79">
        <f>COUNTIF('Table 20-92,01,06,11_Comparison'!O410:O607,"&gt;0.5")+COUNTIF('Table 20-92,01,06,11_Comparison'!O410:O607,"&lt;-0.5")</f>
        <v>61</v>
      </c>
      <c r="M6" s="79">
        <f>COUNTIF('Table 20-92,01,06,11_Comparison'!P410:P607,"&gt;0.5")+COUNTIF('Table 20-92,01,06,11_Comparison'!P410:P607,"&lt;-0.5")</f>
        <v>40</v>
      </c>
      <c r="N6" s="79">
        <f>COUNTIF('Table 20-92,01,06,11_Comparison'!Q410:Q607,"&gt;0.5")+COUNTIF('Table 20-92,01,06,11_Comparison'!Q410:Q607,"&lt;-0.5")</f>
        <v>40</v>
      </c>
      <c r="O6" s="79">
        <f>COUNTIF('Table 20-92,01,06,11_Comparison'!R410:R607,"&gt;0.5")+COUNTIF('Table 20-92,01,06,11_Comparison'!R410:R607,"&lt;-0.5")</f>
        <v>138</v>
      </c>
      <c r="P6" s="79">
        <f>COUNTIF('Table 20-92,01,06,11_Comparison'!S410:S607,"&gt;0.5")+COUNTIF('Table 20-92,01,06,11_Comparison'!S410:S607,"&lt;-0.5")</f>
        <v>64</v>
      </c>
      <c r="Q6" s="79">
        <f t="shared" si="0"/>
        <v>1592</v>
      </c>
      <c r="R6" s="79"/>
      <c r="S6" s="131"/>
      <c r="T6" s="139" t="s">
        <v>497</v>
      </c>
      <c r="U6" s="172">
        <f>COUNTIF('Table 20-92,01,06,11_Comparison'!U410:U607,"&gt;0.5")</f>
        <v>89</v>
      </c>
      <c r="V6" s="172">
        <f>-COUNTIF('Table 20-92,01,06,11_Comparison'!U410:U607,"&lt;-0.5")</f>
        <v>-102</v>
      </c>
      <c r="W6" s="172">
        <f>COUNTIF('Table 20-92,01,06,11_Comparison'!V410:V607,"&gt;0.5")</f>
        <v>146</v>
      </c>
      <c r="X6" s="172">
        <f>-COUNTIF('Table 20-92,01,06,11_Comparison'!V410:V607,"&lt;-0.5")</f>
        <v>-46</v>
      </c>
      <c r="Y6" s="172">
        <f>COUNTIF('Table 20-92,01,06,11_Comparison'!W410:W607,"&gt;0.5")</f>
        <v>5</v>
      </c>
      <c r="Z6" s="172">
        <f>-COUNTIF('Table 20-92,01,06,11_Comparison'!W410:W607,"&lt;-0.5")</f>
        <v>-187</v>
      </c>
      <c r="AA6" s="173">
        <f t="shared" si="1"/>
        <v>575</v>
      </c>
      <c r="AB6" s="81">
        <f>((U6-V6)/$AA$6)*100</f>
        <v>33.217391304347828</v>
      </c>
      <c r="AC6" s="81">
        <f>((W6-X6)/$AA$6)*100</f>
        <v>33.391304347826093</v>
      </c>
      <c r="AD6" s="81">
        <f>((Y6-Z6)/$AA$6)*100</f>
        <v>33.391304347826093</v>
      </c>
    </row>
    <row r="7" spans="1:30" x14ac:dyDescent="0.25">
      <c r="A7" s="72" t="s">
        <v>498</v>
      </c>
      <c r="B7" s="74">
        <f>COUNTIF('Table 20-92,01,06,11_Comparison'!E613:E810,"&gt;0.5")+COUNTIF('Table 20-92,01,06,11_Comparison'!E613:E810,"&lt;-0.5")</f>
        <v>117</v>
      </c>
      <c r="C7" s="74">
        <f>COUNTIF('Table 20-92,01,06,11_Comparison'!F613:F810,"&gt;0.5")+COUNTIF('Table 20-92,01,06,11_Comparison'!F613:F810,"&lt;-0.5")</f>
        <v>171</v>
      </c>
      <c r="D7" s="74">
        <f>COUNTIF('Table 20-92,01,06,11_Comparison'!G613:G810,"&gt;0.5")+COUNTIF('Table 20-92,01,06,11_Comparison'!G613:G810,"&lt;-0.5")</f>
        <v>191</v>
      </c>
      <c r="E7" s="74">
        <f>COUNTIF('Table 20-92,01,06,11_Comparison'!H613:H810,"&gt;0.5")+COUNTIF('Table 20-92,01,06,11_Comparison'!H613:H810,"&lt;-0.5")</f>
        <v>191</v>
      </c>
      <c r="F7" s="74">
        <f>COUNTIF('Table 20-92,01,06,11_Comparison'!I613:I810,"&gt;0.5")+COUNTIF('Table 20-92,01,06,11_Comparison'!I613:I810,"&lt;-0.5")</f>
        <v>183</v>
      </c>
      <c r="G7" s="74">
        <f>COUNTIF('Table 20-92,01,06,11_Comparison'!J613:J810,"&gt;0.5")+COUNTIF('Table 20-92,01,06,11_Comparison'!J613:J810,"&lt;-0.5")</f>
        <v>25</v>
      </c>
      <c r="H7" s="74">
        <f>COUNTIF('Table 20-92,01,06,11_Comparison'!K613:K810,"&gt;0.5")+COUNTIF('Table 20-92,01,06,11_Comparison'!K613:K810,"&lt;-0.5")</f>
        <v>181</v>
      </c>
      <c r="I7" s="74">
        <f>COUNTIF('Table 20-92,01,06,11_Comparison'!L613:L810,"&gt;0.5")+COUNTIF('Table 20-92,01,06,11_Comparison'!L613:L810,"&lt;-0.5")</f>
        <v>145</v>
      </c>
      <c r="J7" s="74">
        <f>COUNTIF('Table 20-92,01,06,11_Comparison'!M613:M810,"&gt;0.5")+COUNTIF('Table 20-92,01,06,11_Comparison'!M613:M810,"&lt;-0.5")</f>
        <v>25</v>
      </c>
      <c r="K7" s="74">
        <f>COUNTIF('Table 20-92,01,06,11_Comparison'!N613:N810,"&gt;0.5")+COUNTIF('Table 20-92,01,06,11_Comparison'!N613:N810,"&lt;-0.5")</f>
        <v>2</v>
      </c>
      <c r="L7" s="74">
        <f>COUNTIF('Table 20-92,01,06,11_Comparison'!O613:O810,"&gt;0.5")+COUNTIF('Table 20-92,01,06,11_Comparison'!O613:O810,"&lt;-0.5")</f>
        <v>61</v>
      </c>
      <c r="M7" s="74">
        <f>COUNTIF('Table 20-92,01,06,11_Comparison'!P613:P810,"&gt;0.5")+COUNTIF('Table 20-92,01,06,11_Comparison'!P613:P810,"&lt;-0.5")</f>
        <v>40</v>
      </c>
      <c r="N7" s="74">
        <f>COUNTIF('Table 20-92,01,06,11_Comparison'!Q613:Q810,"&gt;0.5")+COUNTIF('Table 20-92,01,06,11_Comparison'!Q613:Q810,"&lt;-0.5")</f>
        <v>37</v>
      </c>
      <c r="O7" s="74">
        <f>COUNTIF('Table 20-92,01,06,11_Comparison'!R613:R810,"&gt;0.5")+COUNTIF('Table 20-92,01,06,11_Comparison'!R613:R810,"&lt;-0.5")</f>
        <v>139</v>
      </c>
      <c r="P7" s="74">
        <f>COUNTIF('Table 20-92,01,06,11_Comparison'!S613:S810,"&gt;0.5")+COUNTIF('Table 20-92,01,06,11_Comparison'!S613:S810,"&lt;-0.5")</f>
        <v>61</v>
      </c>
      <c r="Q7" s="74">
        <f t="shared" si="0"/>
        <v>1569</v>
      </c>
      <c r="R7" s="79"/>
      <c r="S7" s="131"/>
      <c r="T7" s="139" t="s">
        <v>498</v>
      </c>
      <c r="U7" s="172">
        <f>COUNTIF('Table 20-92,01,06,11_Comparison'!U613:U810,"&gt;0.5")</f>
        <v>91</v>
      </c>
      <c r="V7" s="172">
        <f>-COUNTIF('Table 20-92,01,06,11_Comparison'!U613:U810,"&lt;-0.5")</f>
        <v>-97</v>
      </c>
      <c r="W7" s="172">
        <f>COUNTIF('Table 20-92,01,06,11_Comparison'!V613:V810,"&gt;0.5")</f>
        <v>141</v>
      </c>
      <c r="X7" s="172">
        <f>-COUNTIF('Table 20-92,01,06,11_Comparison'!V613:V810,"&lt;-0.5")</f>
        <v>-48</v>
      </c>
      <c r="Y7" s="172">
        <f>COUNTIF('Table 20-92,01,06,11_Comparison'!W613:W810,"&gt;0.5")</f>
        <v>6</v>
      </c>
      <c r="Z7" s="172">
        <f>-COUNTIF('Table 20-92,01,06,11_Comparison'!W613:W810,"&lt;-0.5")</f>
        <v>-183</v>
      </c>
      <c r="AA7" s="173">
        <f t="shared" si="1"/>
        <v>566</v>
      </c>
      <c r="AB7" s="81">
        <f>((U7-V7)/$AA$7)*100</f>
        <v>33.215547703180206</v>
      </c>
      <c r="AC7" s="81">
        <f>((W7-X7)/$AA$7)*100</f>
        <v>33.39222614840989</v>
      </c>
      <c r="AD7" s="81">
        <f>((Y7-Z7)/$AA$7)*100</f>
        <v>33.39222614840989</v>
      </c>
    </row>
    <row r="8" spans="1:30" x14ac:dyDescent="0.25">
      <c r="A8" s="75" t="s">
        <v>494</v>
      </c>
      <c r="S8" s="140" t="s">
        <v>520</v>
      </c>
      <c r="T8" s="141" t="s">
        <v>495</v>
      </c>
      <c r="U8" s="174">
        <f>SUMIF('Table 20-92,01,06,11_Comparison'!U3:U200,"&gt;0.5")</f>
        <v>8.1499999999999773</v>
      </c>
      <c r="V8" s="174">
        <f>SUMIF('Table 20-92,01,06,11_Comparison'!U3:U200,"&lt;-0.5")</f>
        <v>-26.297999999999888</v>
      </c>
      <c r="W8" s="174">
        <f>SUMIF('Table 20-92,01,06,11_Comparison'!V3:V200,"&gt;0.5")</f>
        <v>47.032000000000139</v>
      </c>
      <c r="X8" s="174">
        <f>SUMIF('Table 20-92,01,06,11_Comparison'!V3:V200,"&lt;-0.5")</f>
        <v>-3</v>
      </c>
      <c r="Y8" s="174">
        <f>SUMIF('Table 20-92,01,06,11_Comparison'!W3:W200,"&gt;0.5")</f>
        <v>0</v>
      </c>
      <c r="Z8" s="174">
        <f>SUMIF('Table 20-92,01,06,11_Comparison'!W3:W200,"&lt;-0.5")</f>
        <v>-26.287999999999965</v>
      </c>
      <c r="AA8" s="175">
        <f>U8-V8+W8-X8+Y8-Z8</f>
        <v>110.76799999999997</v>
      </c>
      <c r="AB8" s="82"/>
      <c r="AC8" s="82"/>
      <c r="AD8" s="82"/>
    </row>
    <row r="9" spans="1:30" x14ac:dyDescent="0.25">
      <c r="S9" s="137"/>
      <c r="T9" s="141" t="s">
        <v>496</v>
      </c>
      <c r="U9" s="174">
        <f>SUMIF('Table 20-92,01,06,11_Comparison'!U204:U401,"&gt;0.5")</f>
        <v>5653.1809999999996</v>
      </c>
      <c r="V9" s="174">
        <f>SUMIF('Table 20-92,01,06,11_Comparison'!U204:U401,"&lt;-0.5")</f>
        <v>-4693.2190000000001</v>
      </c>
      <c r="W9" s="174">
        <f>SUMIF('Table 20-92,01,06,11_Comparison'!V204:V401,"&gt;0.5")</f>
        <v>3678.4569999999999</v>
      </c>
      <c r="X9" s="174">
        <f>SUMIF('Table 20-92,01,06,11_Comparison'!V204:V401,"&lt;-0.5")</f>
        <v>-4893.9139999999979</v>
      </c>
      <c r="Y9" s="174">
        <f>SUMIF('Table 20-92,01,06,11_Comparison'!W204:W401,"&gt;0.5")</f>
        <v>539.93599999999981</v>
      </c>
      <c r="Z9" s="174">
        <f>SUMIF('Table 20-92,01,06,11_Comparison'!W204:W401,"&lt;-0.5")</f>
        <v>-290.61899999999997</v>
      </c>
      <c r="AA9" s="175">
        <f t="shared" ref="AA9:AA11" si="2">U9-V9+W9-X9+Y9-Z9</f>
        <v>19749.325999999997</v>
      </c>
      <c r="AB9" s="82"/>
      <c r="AC9" s="82"/>
      <c r="AD9" s="82"/>
    </row>
    <row r="10" spans="1:30" x14ac:dyDescent="0.25">
      <c r="S10" s="137"/>
      <c r="T10" s="141" t="s">
        <v>497</v>
      </c>
      <c r="U10" s="174">
        <f>SUMIF('Table 20-92,01,06,11_Comparison'!U410:U607,"&gt;0.5")</f>
        <v>4988.6600000000008</v>
      </c>
      <c r="V10" s="174">
        <f>SUMIF('Table 20-92,01,06,11_Comparison'!U410:U607,"&lt;-0.5")</f>
        <v>-4196.247000000003</v>
      </c>
      <c r="W10" s="174">
        <f>SUMIF('Table 20-92,01,06,11_Comparison'!V410:V607,"&gt;0.5")</f>
        <v>11073.685000000001</v>
      </c>
      <c r="X10" s="174">
        <f>SUMIF('Table 20-92,01,06,11_Comparison'!V410:V607,"&lt;-0.5")</f>
        <v>-2465.395</v>
      </c>
      <c r="Y10" s="174">
        <f>SUMIF('Table 20-92,01,06,11_Comparison'!W410:W607,"&gt;0.5")</f>
        <v>34.004000000000005</v>
      </c>
      <c r="Z10" s="174">
        <f>SUMIF('Table 20-92,01,06,11_Comparison'!W410:W607,"&lt;-0.5")</f>
        <v>-9406.2290000000048</v>
      </c>
      <c r="AA10" s="175">
        <f t="shared" si="2"/>
        <v>32164.220000000008</v>
      </c>
      <c r="AB10" s="82"/>
      <c r="AC10" s="82"/>
      <c r="AD10" s="82"/>
    </row>
    <row r="11" spans="1:30" x14ac:dyDescent="0.25">
      <c r="S11" s="137"/>
      <c r="T11" s="141" t="s">
        <v>498</v>
      </c>
      <c r="U11" s="174">
        <f>SUMIF('Table 20-92,01,06,11_Comparison'!U613:U810,"&gt;0.5")</f>
        <v>9693.3749999999964</v>
      </c>
      <c r="V11" s="174">
        <f>SUMIF('Table 20-92,01,06,11_Comparison'!U613:U810,"&lt;-0.5")</f>
        <v>-7565.72</v>
      </c>
      <c r="W11" s="174">
        <f>SUMIF('Table 20-92,01,06,11_Comparison'!V613:V810,"&gt;0.5")</f>
        <v>13077.354000000001</v>
      </c>
      <c r="X11" s="174">
        <f>SUMIF('Table 20-92,01,06,11_Comparison'!V613:V810,"&lt;-0.5")</f>
        <v>-6325.8939999999993</v>
      </c>
      <c r="Y11" s="174">
        <f>SUMIF('Table 20-92,01,06,11_Comparison'!W613:W810,"&gt;0.5")</f>
        <v>237.75899999999999</v>
      </c>
      <c r="Z11" s="174">
        <f>SUMIF('Table 20-92,01,06,11_Comparison'!W613:W810,"&lt;-0.5")</f>
        <v>-9088.6170000000038</v>
      </c>
      <c r="AA11" s="175">
        <f t="shared" si="2"/>
        <v>45988.719000000005</v>
      </c>
      <c r="AB11" s="82"/>
      <c r="AC11" s="82"/>
      <c r="AD11" s="82"/>
    </row>
    <row r="13" spans="1:30" x14ac:dyDescent="0.25">
      <c r="Q13" s="80"/>
    </row>
    <row r="14" spans="1:30" x14ac:dyDescent="0.25">
      <c r="Q14" s="57"/>
    </row>
    <row r="15" spans="1:30" x14ac:dyDescent="0.25">
      <c r="Q15" s="57"/>
    </row>
    <row r="16" spans="1:30" x14ac:dyDescent="0.25">
      <c r="Q16" s="57"/>
    </row>
    <row r="17" spans="17:27" x14ac:dyDescent="0.25">
      <c r="Q17" s="57"/>
    </row>
    <row r="29" spans="17:27" x14ac:dyDescent="0.25">
      <c r="U29" s="86"/>
      <c r="V29" s="86"/>
      <c r="W29" s="86"/>
      <c r="X29" s="86"/>
      <c r="Y29" s="86"/>
      <c r="Z29" s="86"/>
      <c r="AA29" s="86"/>
    </row>
    <row r="30" spans="17:27" x14ac:dyDescent="0.25">
      <c r="U30" s="84"/>
      <c r="V30" s="84"/>
      <c r="W30" s="84"/>
      <c r="X30" s="84"/>
      <c r="Y30" s="85"/>
      <c r="Z30" s="85"/>
      <c r="AA30" s="85"/>
    </row>
    <row r="31" spans="17:27" x14ac:dyDescent="0.25">
      <c r="U31" s="84"/>
      <c r="V31" s="84"/>
      <c r="W31" s="84"/>
      <c r="X31" s="84"/>
      <c r="Y31" s="85"/>
      <c r="Z31" s="85"/>
      <c r="AA31" s="85"/>
    </row>
    <row r="32" spans="17:27" x14ac:dyDescent="0.25">
      <c r="U32" s="84"/>
      <c r="V32" s="84"/>
      <c r="W32" s="84"/>
      <c r="X32" s="84"/>
      <c r="Y32" s="85"/>
      <c r="Z32" s="85"/>
      <c r="AA32" s="85"/>
    </row>
    <row r="33" spans="21:27" x14ac:dyDescent="0.25">
      <c r="U33" s="84"/>
      <c r="V33" s="84"/>
      <c r="W33" s="84"/>
      <c r="X33" s="84"/>
      <c r="Y33" s="85"/>
      <c r="Z33" s="85"/>
      <c r="AA33" s="85"/>
    </row>
  </sheetData>
  <mergeCells count="7">
    <mergeCell ref="S4:S7"/>
    <mergeCell ref="S8:S11"/>
    <mergeCell ref="A2:A3"/>
    <mergeCell ref="B2:P2"/>
    <mergeCell ref="U2:V2"/>
    <mergeCell ref="W2:X2"/>
    <mergeCell ref="Y2:Z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04"/>
  <sheetViews>
    <sheetView zoomScale="70" zoomScaleNormal="70" workbookViewId="0">
      <selection activeCell="P636" sqref="P636"/>
    </sheetView>
  </sheetViews>
  <sheetFormatPr defaultColWidth="9.140625" defaultRowHeight="15" x14ac:dyDescent="0.25"/>
  <cols>
    <col min="1" max="1" width="18.7109375" style="49" customWidth="1"/>
    <col min="2" max="3" width="9.140625" style="49"/>
    <col min="4" max="23" width="15.85546875" style="49" customWidth="1"/>
    <col min="24" max="16384" width="9.140625" style="49"/>
  </cols>
  <sheetData>
    <row r="1" spans="1:46" s="65" customForma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row>
    <row r="2" spans="1:46" x14ac:dyDescent="0.25">
      <c r="A2" s="148" t="s">
        <v>83</v>
      </c>
      <c r="B2" s="142" t="s">
        <v>499</v>
      </c>
      <c r="C2" s="142"/>
      <c r="D2" s="142"/>
      <c r="E2" s="142"/>
      <c r="F2" s="142"/>
      <c r="G2" s="142"/>
      <c r="H2" s="142"/>
      <c r="I2" s="142"/>
      <c r="J2" s="142"/>
      <c r="K2" s="142"/>
      <c r="L2" s="142"/>
      <c r="M2" s="142"/>
      <c r="N2" s="142"/>
      <c r="O2" s="142"/>
      <c r="P2" s="142"/>
      <c r="Q2" s="142"/>
      <c r="R2" s="142"/>
      <c r="S2" s="142"/>
      <c r="T2" s="142"/>
      <c r="U2" s="142"/>
      <c r="V2" s="142"/>
      <c r="W2" s="142"/>
      <c r="X2" s="77"/>
      <c r="Y2" s="77"/>
      <c r="Z2" s="77"/>
      <c r="AA2" s="77"/>
      <c r="AB2" s="77"/>
      <c r="AC2" s="77"/>
      <c r="AD2" s="77"/>
      <c r="AE2" s="77"/>
      <c r="AF2" s="77"/>
      <c r="AG2" s="77"/>
      <c r="AH2" s="77"/>
      <c r="AI2" s="77"/>
      <c r="AJ2" s="77"/>
      <c r="AK2" s="77"/>
      <c r="AL2" s="77"/>
      <c r="AM2" s="77"/>
      <c r="AN2" s="77"/>
      <c r="AO2" s="77"/>
      <c r="AP2" s="77"/>
      <c r="AQ2" s="77"/>
      <c r="AR2" s="77"/>
      <c r="AS2" s="77"/>
      <c r="AT2" s="77"/>
    </row>
    <row r="3" spans="1:46" ht="63.75" customHeight="1" x14ac:dyDescent="0.25">
      <c r="A3" s="149"/>
      <c r="B3" s="143" t="s">
        <v>84</v>
      </c>
      <c r="C3" s="144" t="s">
        <v>85</v>
      </c>
      <c r="D3" s="145" t="s">
        <v>86</v>
      </c>
      <c r="E3" s="146" t="s">
        <v>87</v>
      </c>
      <c r="F3" s="146" t="s">
        <v>88</v>
      </c>
      <c r="G3" s="146" t="s">
        <v>89</v>
      </c>
      <c r="H3" s="146" t="s">
        <v>90</v>
      </c>
      <c r="I3" s="146" t="s">
        <v>91</v>
      </c>
      <c r="J3" s="146" t="s">
        <v>92</v>
      </c>
      <c r="K3" s="146" t="s">
        <v>93</v>
      </c>
      <c r="L3" s="146" t="s">
        <v>94</v>
      </c>
      <c r="M3" s="146" t="s">
        <v>386</v>
      </c>
      <c r="N3" s="146" t="s">
        <v>387</v>
      </c>
      <c r="O3" s="146" t="s">
        <v>97</v>
      </c>
      <c r="P3" s="146" t="s">
        <v>98</v>
      </c>
      <c r="Q3" s="146" t="s">
        <v>99</v>
      </c>
      <c r="R3" s="146" t="s">
        <v>100</v>
      </c>
      <c r="S3" s="146" t="s">
        <v>101</v>
      </c>
      <c r="T3" s="147" t="s">
        <v>102</v>
      </c>
      <c r="U3" s="146" t="s">
        <v>103</v>
      </c>
      <c r="V3" s="146" t="s">
        <v>104</v>
      </c>
      <c r="W3" s="146" t="s">
        <v>105</v>
      </c>
      <c r="X3" s="88"/>
      <c r="Y3" s="88"/>
      <c r="Z3" s="88"/>
      <c r="AA3" s="88"/>
      <c r="AB3" s="88"/>
      <c r="AC3" s="12"/>
      <c r="AD3" s="88"/>
      <c r="AE3" s="88"/>
      <c r="AF3" s="11"/>
      <c r="AG3" s="11"/>
      <c r="AH3" s="11"/>
      <c r="AI3" s="12"/>
      <c r="AJ3" s="88"/>
      <c r="AK3" s="88"/>
      <c r="AL3" s="11"/>
      <c r="AM3" s="11"/>
      <c r="AN3" s="11"/>
      <c r="AO3" s="12"/>
      <c r="AP3" s="88"/>
      <c r="AQ3" s="88"/>
      <c r="AR3" s="11"/>
      <c r="AS3" s="11"/>
      <c r="AT3" s="11"/>
    </row>
    <row r="4" spans="1:46" x14ac:dyDescent="0.25">
      <c r="A4" s="77" t="s">
        <v>121</v>
      </c>
      <c r="B4" s="10" t="s">
        <v>122</v>
      </c>
      <c r="C4" s="3">
        <v>10</v>
      </c>
      <c r="D4" s="77" t="s">
        <v>121</v>
      </c>
      <c r="E4" s="62">
        <f>'Table 9-NLCD06 Partitioning'!E2-'Table 8-NLCD01 Partitioning'!E2</f>
        <v>0</v>
      </c>
      <c r="F4" s="62">
        <f>'Table 9-NLCD06 Partitioning'!F2-'Table 8-NLCD01 Partitioning'!F2</f>
        <v>0</v>
      </c>
      <c r="G4" s="62">
        <f>'Table 9-NLCD06 Partitioning'!G2-'Table 8-NLCD01 Partitioning'!G2</f>
        <v>0</v>
      </c>
      <c r="H4" s="62">
        <f>'Table 9-NLCD06 Partitioning'!H2-'Table 8-NLCD01 Partitioning'!H2</f>
        <v>0</v>
      </c>
      <c r="I4" s="62">
        <f>'Table 9-NLCD06 Partitioning'!I2-'Table 8-NLCD01 Partitioning'!I2</f>
        <v>0</v>
      </c>
      <c r="J4" s="62">
        <f>'Table 9-NLCD06 Partitioning'!J2-'Table 8-NLCD01 Partitioning'!J2</f>
        <v>0</v>
      </c>
      <c r="K4" s="62">
        <f>'Table 9-NLCD06 Partitioning'!K2-'Table 8-NLCD01 Partitioning'!K2</f>
        <v>0</v>
      </c>
      <c r="L4" s="62">
        <f>'Table 9-NLCD06 Partitioning'!L2-'Table 8-NLCD01 Partitioning'!L2</f>
        <v>0</v>
      </c>
      <c r="M4" s="62">
        <f>'Table 9-NLCD06 Partitioning'!M2-'Table 8-NLCD01 Partitioning'!M2</f>
        <v>0</v>
      </c>
      <c r="N4" s="62">
        <f>'Table 9-NLCD06 Partitioning'!N2-'Table 8-NLCD01 Partitioning'!N2</f>
        <v>0</v>
      </c>
      <c r="O4" s="62">
        <f>'Table 9-NLCD06 Partitioning'!O2-'Table 8-NLCD01 Partitioning'!O2</f>
        <v>0</v>
      </c>
      <c r="P4" s="62">
        <f>'Table 9-NLCD06 Partitioning'!P2-'Table 8-NLCD01 Partitioning'!P2</f>
        <v>0</v>
      </c>
      <c r="Q4" s="62">
        <f>'Table 9-NLCD06 Partitioning'!Q2-'Table 8-NLCD01 Partitioning'!Q2</f>
        <v>0</v>
      </c>
      <c r="R4" s="62">
        <f>'Table 9-NLCD06 Partitioning'!R2-'Table 8-NLCD01 Partitioning'!R2</f>
        <v>0</v>
      </c>
      <c r="S4" s="62">
        <f>'Table 9-NLCD06 Partitioning'!S2-'Table 8-NLCD01 Partitioning'!S2</f>
        <v>0</v>
      </c>
      <c r="T4" s="62">
        <f>'Table 9-NLCD06 Partitioning'!T2-'Table 8-NLCD01 Partitioning'!T2</f>
        <v>0</v>
      </c>
      <c r="U4" s="62">
        <f>'Table 9-NLCD06 Partitioning'!U2-'Table 8-NLCD01 Partitioning'!U2</f>
        <v>0</v>
      </c>
      <c r="V4" s="62">
        <f>'Table 9-NLCD06 Partitioning'!V2-'Table 8-NLCD01 Partitioning'!V2</f>
        <v>0</v>
      </c>
      <c r="W4" s="62">
        <f>'Table 9-NLCD06 Partitioning'!W2-'Table 8-NLCD01 Partitioning'!W2</f>
        <v>0</v>
      </c>
      <c r="X4" s="77"/>
      <c r="Y4" s="77"/>
      <c r="Z4" s="77"/>
      <c r="AA4" s="77"/>
      <c r="AB4" s="77"/>
      <c r="AC4" s="77"/>
      <c r="AD4" s="77"/>
      <c r="AE4" s="77"/>
      <c r="AF4" s="77"/>
      <c r="AG4" s="77"/>
      <c r="AH4" s="77"/>
      <c r="AI4" s="77"/>
      <c r="AJ4" s="77"/>
      <c r="AK4" s="77"/>
      <c r="AL4" s="77"/>
      <c r="AM4" s="77"/>
      <c r="AN4" s="77"/>
      <c r="AO4" s="77"/>
      <c r="AP4" s="77"/>
      <c r="AQ4" s="77"/>
      <c r="AR4" s="77"/>
      <c r="AS4" s="77"/>
      <c r="AT4" s="77"/>
    </row>
    <row r="5" spans="1:46" x14ac:dyDescent="0.25">
      <c r="A5" s="77" t="s">
        <v>123</v>
      </c>
      <c r="B5" s="10" t="s">
        <v>122</v>
      </c>
      <c r="C5" s="3" t="s">
        <v>124</v>
      </c>
      <c r="D5" s="77" t="s">
        <v>123</v>
      </c>
      <c r="E5" s="62">
        <f>'Table 9-NLCD06 Partitioning'!E3-'Table 8-NLCD01 Partitioning'!E3</f>
        <v>0</v>
      </c>
      <c r="F5" s="62">
        <f>'Table 9-NLCD06 Partitioning'!F3-'Table 8-NLCD01 Partitioning'!F3</f>
        <v>0</v>
      </c>
      <c r="G5" s="62">
        <f>'Table 9-NLCD06 Partitioning'!G3-'Table 8-NLCD01 Partitioning'!G3</f>
        <v>0</v>
      </c>
      <c r="H5" s="62">
        <f>'Table 9-NLCD06 Partitioning'!H3-'Table 8-NLCD01 Partitioning'!H3</f>
        <v>0</v>
      </c>
      <c r="I5" s="62">
        <f>'Table 9-NLCD06 Partitioning'!I3-'Table 8-NLCD01 Partitioning'!I3</f>
        <v>0</v>
      </c>
      <c r="J5" s="62">
        <f>'Table 9-NLCD06 Partitioning'!J3-'Table 8-NLCD01 Partitioning'!J3</f>
        <v>0</v>
      </c>
      <c r="K5" s="62">
        <f>'Table 9-NLCD06 Partitioning'!K3-'Table 8-NLCD01 Partitioning'!K3</f>
        <v>0</v>
      </c>
      <c r="L5" s="62">
        <f>'Table 9-NLCD06 Partitioning'!L3-'Table 8-NLCD01 Partitioning'!L3</f>
        <v>0</v>
      </c>
      <c r="M5" s="62">
        <f>'Table 9-NLCD06 Partitioning'!M3-'Table 8-NLCD01 Partitioning'!M3</f>
        <v>0</v>
      </c>
      <c r="N5" s="62">
        <f>'Table 9-NLCD06 Partitioning'!N3-'Table 8-NLCD01 Partitioning'!N3</f>
        <v>0</v>
      </c>
      <c r="O5" s="62">
        <f>'Table 9-NLCD06 Partitioning'!O3-'Table 8-NLCD01 Partitioning'!O3</f>
        <v>0</v>
      </c>
      <c r="P5" s="62">
        <f>'Table 9-NLCD06 Partitioning'!P3-'Table 8-NLCD01 Partitioning'!P3</f>
        <v>0</v>
      </c>
      <c r="Q5" s="62">
        <f>'Table 9-NLCD06 Partitioning'!Q3-'Table 8-NLCD01 Partitioning'!Q3</f>
        <v>0</v>
      </c>
      <c r="R5" s="62">
        <f>'Table 9-NLCD06 Partitioning'!R3-'Table 8-NLCD01 Partitioning'!R3</f>
        <v>0</v>
      </c>
      <c r="S5" s="62">
        <f>'Table 9-NLCD06 Partitioning'!S3-'Table 8-NLCD01 Partitioning'!S3</f>
        <v>0</v>
      </c>
      <c r="T5" s="62">
        <f>'Table 9-NLCD06 Partitioning'!T3-'Table 8-NLCD01 Partitioning'!T3</f>
        <v>0</v>
      </c>
      <c r="U5" s="62">
        <f>'Table 9-NLCD06 Partitioning'!U3-'Table 8-NLCD01 Partitioning'!U3</f>
        <v>0</v>
      </c>
      <c r="V5" s="62">
        <f>'Table 9-NLCD06 Partitioning'!V3-'Table 8-NLCD01 Partitioning'!V3</f>
        <v>0</v>
      </c>
      <c r="W5" s="62">
        <f>'Table 9-NLCD06 Partitioning'!W3-'Table 8-NLCD01 Partitioning'!W3</f>
        <v>0</v>
      </c>
      <c r="X5" s="77"/>
      <c r="Y5" s="77"/>
      <c r="Z5" s="77"/>
      <c r="AA5" s="77"/>
      <c r="AB5" s="77"/>
      <c r="AC5" s="77"/>
      <c r="AD5" s="77"/>
      <c r="AE5" s="77"/>
      <c r="AF5" s="77"/>
      <c r="AG5" s="77"/>
      <c r="AH5" s="77"/>
      <c r="AI5" s="77"/>
      <c r="AJ5" s="77"/>
      <c r="AK5" s="77"/>
      <c r="AL5" s="77"/>
      <c r="AM5" s="77"/>
      <c r="AN5" s="77"/>
      <c r="AO5" s="77"/>
      <c r="AP5" s="77"/>
      <c r="AQ5" s="77"/>
      <c r="AR5" s="77"/>
      <c r="AS5" s="77"/>
      <c r="AT5" s="77"/>
    </row>
    <row r="6" spans="1:46" x14ac:dyDescent="0.25">
      <c r="A6" s="77" t="s">
        <v>125</v>
      </c>
      <c r="B6" s="10" t="s">
        <v>122</v>
      </c>
      <c r="C6" s="3" t="s">
        <v>126</v>
      </c>
      <c r="D6" s="77" t="s">
        <v>125</v>
      </c>
      <c r="E6" s="62">
        <f>'Table 9-NLCD06 Partitioning'!E4-'Table 8-NLCD01 Partitioning'!E4</f>
        <v>0</v>
      </c>
      <c r="F6" s="62">
        <f>'Table 9-NLCD06 Partitioning'!F4-'Table 8-NLCD01 Partitioning'!F4</f>
        <v>0</v>
      </c>
      <c r="G6" s="62">
        <f>'Table 9-NLCD06 Partitioning'!G4-'Table 8-NLCD01 Partitioning'!G4</f>
        <v>0</v>
      </c>
      <c r="H6" s="62">
        <f>'Table 9-NLCD06 Partitioning'!H4-'Table 8-NLCD01 Partitioning'!H4</f>
        <v>0</v>
      </c>
      <c r="I6" s="62">
        <f>'Table 9-NLCD06 Partitioning'!I4-'Table 8-NLCD01 Partitioning'!I4</f>
        <v>0</v>
      </c>
      <c r="J6" s="62">
        <f>'Table 9-NLCD06 Partitioning'!J4-'Table 8-NLCD01 Partitioning'!J4</f>
        <v>0</v>
      </c>
      <c r="K6" s="62">
        <f>'Table 9-NLCD06 Partitioning'!K4-'Table 8-NLCD01 Partitioning'!K4</f>
        <v>0</v>
      </c>
      <c r="L6" s="62">
        <f>'Table 9-NLCD06 Partitioning'!L4-'Table 8-NLCD01 Partitioning'!L4</f>
        <v>0</v>
      </c>
      <c r="M6" s="62">
        <f>'Table 9-NLCD06 Partitioning'!M4-'Table 8-NLCD01 Partitioning'!M4</f>
        <v>0</v>
      </c>
      <c r="N6" s="62">
        <f>'Table 9-NLCD06 Partitioning'!N4-'Table 8-NLCD01 Partitioning'!N4</f>
        <v>0</v>
      </c>
      <c r="O6" s="62">
        <f>'Table 9-NLCD06 Partitioning'!O4-'Table 8-NLCD01 Partitioning'!O4</f>
        <v>0</v>
      </c>
      <c r="P6" s="62">
        <f>'Table 9-NLCD06 Partitioning'!P4-'Table 8-NLCD01 Partitioning'!P4</f>
        <v>0</v>
      </c>
      <c r="Q6" s="62">
        <f>'Table 9-NLCD06 Partitioning'!Q4-'Table 8-NLCD01 Partitioning'!Q4</f>
        <v>0</v>
      </c>
      <c r="R6" s="62">
        <f>'Table 9-NLCD06 Partitioning'!R4-'Table 8-NLCD01 Partitioning'!R4</f>
        <v>0</v>
      </c>
      <c r="S6" s="62">
        <f>'Table 9-NLCD06 Partitioning'!S4-'Table 8-NLCD01 Partitioning'!S4</f>
        <v>0</v>
      </c>
      <c r="T6" s="62">
        <f>'Table 9-NLCD06 Partitioning'!T4-'Table 8-NLCD01 Partitioning'!T4</f>
        <v>0</v>
      </c>
      <c r="U6" s="62">
        <f>'Table 9-NLCD06 Partitioning'!U4-'Table 8-NLCD01 Partitioning'!U4</f>
        <v>0</v>
      </c>
      <c r="V6" s="62">
        <f>'Table 9-NLCD06 Partitioning'!V4-'Table 8-NLCD01 Partitioning'!V4</f>
        <v>0</v>
      </c>
      <c r="W6" s="62">
        <f>'Table 9-NLCD06 Partitioning'!W4-'Table 8-NLCD01 Partitioning'!W4</f>
        <v>0</v>
      </c>
      <c r="X6" s="77"/>
      <c r="Y6" s="77"/>
      <c r="Z6" s="77"/>
      <c r="AA6" s="77"/>
      <c r="AB6" s="77"/>
      <c r="AC6" s="77"/>
      <c r="AD6" s="77"/>
      <c r="AE6" s="77"/>
      <c r="AF6" s="77"/>
      <c r="AG6" s="77"/>
      <c r="AH6" s="77"/>
      <c r="AI6" s="77"/>
      <c r="AJ6" s="77"/>
      <c r="AK6" s="77"/>
      <c r="AL6" s="77"/>
      <c r="AM6" s="77"/>
      <c r="AN6" s="77"/>
      <c r="AO6" s="77"/>
      <c r="AP6" s="77"/>
      <c r="AQ6" s="77"/>
      <c r="AR6" s="77"/>
      <c r="AS6" s="77"/>
      <c r="AT6" s="77"/>
    </row>
    <row r="7" spans="1:46" x14ac:dyDescent="0.25">
      <c r="A7" s="77" t="s">
        <v>127</v>
      </c>
      <c r="B7" s="10" t="s">
        <v>122</v>
      </c>
      <c r="C7" s="3">
        <v>12</v>
      </c>
      <c r="D7" s="77" t="s">
        <v>127</v>
      </c>
      <c r="E7" s="62">
        <f>'Table 9-NLCD06 Partitioning'!E5-'Table 8-NLCD01 Partitioning'!E5</f>
        <v>0</v>
      </c>
      <c r="F7" s="62">
        <f>'Table 9-NLCD06 Partitioning'!F5-'Table 8-NLCD01 Partitioning'!F5</f>
        <v>0</v>
      </c>
      <c r="G7" s="62">
        <f>'Table 9-NLCD06 Partitioning'!G5-'Table 8-NLCD01 Partitioning'!G5</f>
        <v>0</v>
      </c>
      <c r="H7" s="62">
        <f>'Table 9-NLCD06 Partitioning'!H5-'Table 8-NLCD01 Partitioning'!H5</f>
        <v>0</v>
      </c>
      <c r="I7" s="62">
        <f>'Table 9-NLCD06 Partitioning'!I5-'Table 8-NLCD01 Partitioning'!I5</f>
        <v>0</v>
      </c>
      <c r="J7" s="62">
        <f>'Table 9-NLCD06 Partitioning'!J5-'Table 8-NLCD01 Partitioning'!J5</f>
        <v>0</v>
      </c>
      <c r="K7" s="62">
        <f>'Table 9-NLCD06 Partitioning'!K5-'Table 8-NLCD01 Partitioning'!K5</f>
        <v>0</v>
      </c>
      <c r="L7" s="62">
        <f>'Table 9-NLCD06 Partitioning'!L5-'Table 8-NLCD01 Partitioning'!L5</f>
        <v>0</v>
      </c>
      <c r="M7" s="62">
        <f>'Table 9-NLCD06 Partitioning'!M5-'Table 8-NLCD01 Partitioning'!M5</f>
        <v>0</v>
      </c>
      <c r="N7" s="62">
        <f>'Table 9-NLCD06 Partitioning'!N5-'Table 8-NLCD01 Partitioning'!N5</f>
        <v>0</v>
      </c>
      <c r="O7" s="62">
        <f>'Table 9-NLCD06 Partitioning'!O5-'Table 8-NLCD01 Partitioning'!O5</f>
        <v>0</v>
      </c>
      <c r="P7" s="62">
        <f>'Table 9-NLCD06 Partitioning'!P5-'Table 8-NLCD01 Partitioning'!P5</f>
        <v>0</v>
      </c>
      <c r="Q7" s="62">
        <f>'Table 9-NLCD06 Partitioning'!Q5-'Table 8-NLCD01 Partitioning'!Q5</f>
        <v>0</v>
      </c>
      <c r="R7" s="62">
        <f>'Table 9-NLCD06 Partitioning'!R5-'Table 8-NLCD01 Partitioning'!R5</f>
        <v>0</v>
      </c>
      <c r="S7" s="62">
        <f>'Table 9-NLCD06 Partitioning'!S5-'Table 8-NLCD01 Partitioning'!S5</f>
        <v>0</v>
      </c>
      <c r="T7" s="62">
        <f>'Table 9-NLCD06 Partitioning'!T5-'Table 8-NLCD01 Partitioning'!T5</f>
        <v>0</v>
      </c>
      <c r="U7" s="62">
        <f>'Table 9-NLCD06 Partitioning'!U5-'Table 8-NLCD01 Partitioning'!U5</f>
        <v>0</v>
      </c>
      <c r="V7" s="62">
        <f>'Table 9-NLCD06 Partitioning'!V5-'Table 8-NLCD01 Partitioning'!V5</f>
        <v>0</v>
      </c>
      <c r="W7" s="62">
        <f>'Table 9-NLCD06 Partitioning'!W5-'Table 8-NLCD01 Partitioning'!W5</f>
        <v>0</v>
      </c>
      <c r="X7" s="77"/>
      <c r="Y7" s="77"/>
      <c r="Z7" s="77"/>
      <c r="AA7" s="77"/>
      <c r="AB7" s="77"/>
      <c r="AC7" s="77"/>
      <c r="AD7" s="77"/>
      <c r="AE7" s="77"/>
      <c r="AF7" s="77"/>
      <c r="AG7" s="77"/>
      <c r="AH7" s="77"/>
      <c r="AI7" s="77"/>
      <c r="AJ7" s="77"/>
      <c r="AK7" s="77"/>
      <c r="AL7" s="77"/>
      <c r="AM7" s="77"/>
      <c r="AN7" s="77"/>
      <c r="AO7" s="77"/>
      <c r="AP7" s="77"/>
      <c r="AQ7" s="77"/>
      <c r="AR7" s="77"/>
      <c r="AS7" s="77"/>
      <c r="AT7" s="77"/>
    </row>
    <row r="8" spans="1:46" x14ac:dyDescent="0.25">
      <c r="A8" s="77" t="s">
        <v>128</v>
      </c>
      <c r="B8" s="10" t="s">
        <v>122</v>
      </c>
      <c r="C8" s="3">
        <v>13</v>
      </c>
      <c r="D8" s="77" t="s">
        <v>128</v>
      </c>
      <c r="E8" s="62">
        <f>'Table 9-NLCD06 Partitioning'!E6-'Table 8-NLCD01 Partitioning'!E6</f>
        <v>-5.1150735000000003</v>
      </c>
      <c r="F8" s="62">
        <f>'Table 9-NLCD06 Partitioning'!F6-'Table 8-NLCD01 Partitioning'!F6</f>
        <v>0</v>
      </c>
      <c r="G8" s="62">
        <f>'Table 9-NLCD06 Partitioning'!G6-'Table 8-NLCD01 Partitioning'!G6</f>
        <v>0</v>
      </c>
      <c r="H8" s="62">
        <f>'Table 9-NLCD06 Partitioning'!H6-'Table 8-NLCD01 Partitioning'!H6</f>
        <v>0</v>
      </c>
      <c r="I8" s="62">
        <f>'Table 9-NLCD06 Partitioning'!I6-'Table 8-NLCD01 Partitioning'!I6</f>
        <v>0</v>
      </c>
      <c r="J8" s="62">
        <f>'Table 9-NLCD06 Partitioning'!J6-'Table 8-NLCD01 Partitioning'!J6</f>
        <v>3.1135230000000003</v>
      </c>
      <c r="K8" s="62">
        <f>'Table 9-NLCD06 Partitioning'!K6-'Table 8-NLCD01 Partitioning'!K6</f>
        <v>0</v>
      </c>
      <c r="L8" s="62">
        <f>'Table 9-NLCD06 Partitioning'!L6-'Table 8-NLCD01 Partitioning'!L6</f>
        <v>0</v>
      </c>
      <c r="M8" s="62">
        <f>'Table 9-NLCD06 Partitioning'!M6-'Table 8-NLCD01 Partitioning'!M6</f>
        <v>0</v>
      </c>
      <c r="N8" s="62">
        <f>'Table 9-NLCD06 Partitioning'!N6-'Table 8-NLCD01 Partitioning'!N6</f>
        <v>0</v>
      </c>
      <c r="O8" s="62">
        <f>'Table 9-NLCD06 Partitioning'!O6-'Table 8-NLCD01 Partitioning'!O6</f>
        <v>2.0015505000000005</v>
      </c>
      <c r="P8" s="62">
        <f>'Table 9-NLCD06 Partitioning'!P6-'Table 8-NLCD01 Partitioning'!P6</f>
        <v>0</v>
      </c>
      <c r="Q8" s="62">
        <f>'Table 9-NLCD06 Partitioning'!Q6-'Table 8-NLCD01 Partitioning'!Q6</f>
        <v>0</v>
      </c>
      <c r="R8" s="62">
        <f>'Table 9-NLCD06 Partitioning'!R6-'Table 8-NLCD01 Partitioning'!R6</f>
        <v>0</v>
      </c>
      <c r="S8" s="62">
        <f>'Table 9-NLCD06 Partitioning'!S6-'Table 8-NLCD01 Partitioning'!S6</f>
        <v>0</v>
      </c>
      <c r="T8" s="62">
        <f>'Table 9-NLCD06 Partitioning'!T6-'Table 8-NLCD01 Partitioning'!T6</f>
        <v>0</v>
      </c>
      <c r="U8" s="62">
        <f>'Table 9-NLCD06 Partitioning'!U6-'Table 8-NLCD01 Partitioning'!U6</f>
        <v>-2.7799999999999727</v>
      </c>
      <c r="V8" s="62">
        <f>'Table 9-NLCD06 Partitioning'!V6-'Table 8-NLCD01 Partitioning'!V6</f>
        <v>2.5799999999999272</v>
      </c>
      <c r="W8" s="62">
        <f>'Table 9-NLCD06 Partitioning'!W6-'Table 8-NLCD01 Partitioning'!W6</f>
        <v>0.20000000000000284</v>
      </c>
      <c r="X8" s="77"/>
      <c r="Y8" s="77"/>
      <c r="Z8" s="77"/>
      <c r="AA8" s="77"/>
      <c r="AB8" s="77"/>
      <c r="AC8" s="77"/>
      <c r="AD8" s="77"/>
      <c r="AE8" s="77"/>
      <c r="AF8" s="77"/>
      <c r="AG8" s="77"/>
      <c r="AH8" s="77"/>
      <c r="AI8" s="77"/>
      <c r="AJ8" s="77"/>
      <c r="AK8" s="77"/>
      <c r="AL8" s="77"/>
      <c r="AM8" s="77"/>
      <c r="AN8" s="77"/>
      <c r="AO8" s="77"/>
      <c r="AP8" s="77"/>
      <c r="AQ8" s="77"/>
      <c r="AR8" s="77"/>
      <c r="AS8" s="77"/>
      <c r="AT8" s="77"/>
    </row>
    <row r="9" spans="1:46" x14ac:dyDescent="0.25">
      <c r="A9" s="77" t="s">
        <v>129</v>
      </c>
      <c r="B9" s="10" t="s">
        <v>122</v>
      </c>
      <c r="C9" s="3">
        <v>14</v>
      </c>
      <c r="D9" s="77" t="s">
        <v>129</v>
      </c>
      <c r="E9" s="62">
        <f>'Table 9-NLCD06 Partitioning'!E7-'Table 8-NLCD01 Partitioning'!E7</f>
        <v>0</v>
      </c>
      <c r="F9" s="62">
        <f>'Table 9-NLCD06 Partitioning'!F7-'Table 8-NLCD01 Partitioning'!F7</f>
        <v>0</v>
      </c>
      <c r="G9" s="62">
        <f>'Table 9-NLCD06 Partitioning'!G7-'Table 8-NLCD01 Partitioning'!G7</f>
        <v>0</v>
      </c>
      <c r="H9" s="62">
        <f>'Table 9-NLCD06 Partitioning'!H7-'Table 8-NLCD01 Partitioning'!H7</f>
        <v>0</v>
      </c>
      <c r="I9" s="62">
        <f>'Table 9-NLCD06 Partitioning'!I7-'Table 8-NLCD01 Partitioning'!I7</f>
        <v>0</v>
      </c>
      <c r="J9" s="62">
        <f>'Table 9-NLCD06 Partitioning'!J7-'Table 8-NLCD01 Partitioning'!J7</f>
        <v>0</v>
      </c>
      <c r="K9" s="62">
        <f>'Table 9-NLCD06 Partitioning'!K7-'Table 8-NLCD01 Partitioning'!K7</f>
        <v>0</v>
      </c>
      <c r="L9" s="62">
        <f>'Table 9-NLCD06 Partitioning'!L7-'Table 8-NLCD01 Partitioning'!L7</f>
        <v>0</v>
      </c>
      <c r="M9" s="62">
        <f>'Table 9-NLCD06 Partitioning'!M7-'Table 8-NLCD01 Partitioning'!M7</f>
        <v>0</v>
      </c>
      <c r="N9" s="62">
        <f>'Table 9-NLCD06 Partitioning'!N7-'Table 8-NLCD01 Partitioning'!N7</f>
        <v>0</v>
      </c>
      <c r="O9" s="62">
        <f>'Table 9-NLCD06 Partitioning'!O7-'Table 8-NLCD01 Partitioning'!O7</f>
        <v>0</v>
      </c>
      <c r="P9" s="62">
        <f>'Table 9-NLCD06 Partitioning'!P7-'Table 8-NLCD01 Partitioning'!P7</f>
        <v>0</v>
      </c>
      <c r="Q9" s="62">
        <f>'Table 9-NLCD06 Partitioning'!Q7-'Table 8-NLCD01 Partitioning'!Q7</f>
        <v>0</v>
      </c>
      <c r="R9" s="62">
        <f>'Table 9-NLCD06 Partitioning'!R7-'Table 8-NLCD01 Partitioning'!R7</f>
        <v>0</v>
      </c>
      <c r="S9" s="62">
        <f>'Table 9-NLCD06 Partitioning'!S7-'Table 8-NLCD01 Partitioning'!S7</f>
        <v>0</v>
      </c>
      <c r="T9" s="62">
        <f>'Table 9-NLCD06 Partitioning'!T7-'Table 8-NLCD01 Partitioning'!T7</f>
        <v>0</v>
      </c>
      <c r="U9" s="62">
        <f>'Table 9-NLCD06 Partitioning'!U7-'Table 8-NLCD01 Partitioning'!U7</f>
        <v>0</v>
      </c>
      <c r="V9" s="62">
        <f>'Table 9-NLCD06 Partitioning'!V7-'Table 8-NLCD01 Partitioning'!V7</f>
        <v>0</v>
      </c>
      <c r="W9" s="62">
        <f>'Table 9-NLCD06 Partitioning'!W7-'Table 8-NLCD01 Partitioning'!W7</f>
        <v>0</v>
      </c>
      <c r="X9" s="77"/>
      <c r="Y9" s="77"/>
      <c r="Z9" s="77"/>
      <c r="AA9" s="77"/>
      <c r="AB9" s="77"/>
      <c r="AC9" s="77"/>
      <c r="AD9" s="77"/>
      <c r="AE9" s="77"/>
      <c r="AF9" s="77"/>
      <c r="AG9" s="77"/>
      <c r="AH9" s="77"/>
      <c r="AI9" s="77"/>
      <c r="AJ9" s="77"/>
      <c r="AK9" s="77"/>
      <c r="AL9" s="77"/>
      <c r="AM9" s="77"/>
      <c r="AN9" s="77"/>
      <c r="AO9" s="77"/>
      <c r="AP9" s="77"/>
      <c r="AQ9" s="77"/>
      <c r="AR9" s="77"/>
      <c r="AS9" s="77"/>
      <c r="AT9" s="77"/>
    </row>
    <row r="10" spans="1:46" x14ac:dyDescent="0.25">
      <c r="A10" s="77" t="s">
        <v>130</v>
      </c>
      <c r="B10" s="10" t="s">
        <v>122</v>
      </c>
      <c r="C10" s="3" t="s">
        <v>131</v>
      </c>
      <c r="D10" s="77" t="s">
        <v>130</v>
      </c>
      <c r="E10" s="62">
        <f>'Table 9-NLCD06 Partitioning'!E8-'Table 8-NLCD01 Partitioning'!E8</f>
        <v>0</v>
      </c>
      <c r="F10" s="62">
        <f>'Table 9-NLCD06 Partitioning'!F8-'Table 8-NLCD01 Partitioning'!F8</f>
        <v>0</v>
      </c>
      <c r="G10" s="62">
        <f>'Table 9-NLCD06 Partitioning'!G8-'Table 8-NLCD01 Partitioning'!G8</f>
        <v>0</v>
      </c>
      <c r="H10" s="62">
        <f>'Table 9-NLCD06 Partitioning'!H8-'Table 8-NLCD01 Partitioning'!H8</f>
        <v>0</v>
      </c>
      <c r="I10" s="62">
        <f>'Table 9-NLCD06 Partitioning'!I8-'Table 8-NLCD01 Partitioning'!I8</f>
        <v>0</v>
      </c>
      <c r="J10" s="62">
        <f>'Table 9-NLCD06 Partitioning'!J8-'Table 8-NLCD01 Partitioning'!J8</f>
        <v>0</v>
      </c>
      <c r="K10" s="62">
        <f>'Table 9-NLCD06 Partitioning'!K8-'Table 8-NLCD01 Partitioning'!K8</f>
        <v>0</v>
      </c>
      <c r="L10" s="62">
        <f>'Table 9-NLCD06 Partitioning'!L8-'Table 8-NLCD01 Partitioning'!L8</f>
        <v>0</v>
      </c>
      <c r="M10" s="62">
        <f>'Table 9-NLCD06 Partitioning'!M8-'Table 8-NLCD01 Partitioning'!M8</f>
        <v>0</v>
      </c>
      <c r="N10" s="62">
        <f>'Table 9-NLCD06 Partitioning'!N8-'Table 8-NLCD01 Partitioning'!N8</f>
        <v>0</v>
      </c>
      <c r="O10" s="62">
        <f>'Table 9-NLCD06 Partitioning'!O8-'Table 8-NLCD01 Partitioning'!O8</f>
        <v>0</v>
      </c>
      <c r="P10" s="62">
        <f>'Table 9-NLCD06 Partitioning'!P8-'Table 8-NLCD01 Partitioning'!P8</f>
        <v>0</v>
      </c>
      <c r="Q10" s="62">
        <f>'Table 9-NLCD06 Partitioning'!Q8-'Table 8-NLCD01 Partitioning'!Q8</f>
        <v>0</v>
      </c>
      <c r="R10" s="62">
        <f>'Table 9-NLCD06 Partitioning'!R8-'Table 8-NLCD01 Partitioning'!R8</f>
        <v>0</v>
      </c>
      <c r="S10" s="62">
        <f>'Table 9-NLCD06 Partitioning'!S8-'Table 8-NLCD01 Partitioning'!S8</f>
        <v>0</v>
      </c>
      <c r="T10" s="62">
        <f>'Table 9-NLCD06 Partitioning'!T8-'Table 8-NLCD01 Partitioning'!T8</f>
        <v>0</v>
      </c>
      <c r="U10" s="62">
        <f>'Table 9-NLCD06 Partitioning'!U8-'Table 8-NLCD01 Partitioning'!U8</f>
        <v>0</v>
      </c>
      <c r="V10" s="62">
        <f>'Table 9-NLCD06 Partitioning'!V8-'Table 8-NLCD01 Partitioning'!V8</f>
        <v>0</v>
      </c>
      <c r="W10" s="62">
        <f>'Table 9-NLCD06 Partitioning'!W8-'Table 8-NLCD01 Partitioning'!W8</f>
        <v>0</v>
      </c>
      <c r="X10" s="77"/>
      <c r="Y10" s="77"/>
      <c r="Z10" s="77"/>
      <c r="AA10" s="77"/>
      <c r="AB10" s="77"/>
      <c r="AC10" s="77"/>
      <c r="AD10" s="77"/>
      <c r="AE10" s="77"/>
      <c r="AF10" s="77"/>
      <c r="AG10" s="77"/>
      <c r="AH10" s="77"/>
      <c r="AI10" s="77"/>
      <c r="AJ10" s="77"/>
      <c r="AK10" s="77"/>
      <c r="AL10" s="77"/>
      <c r="AM10" s="77"/>
      <c r="AN10" s="77"/>
      <c r="AO10" s="77"/>
      <c r="AP10" s="77"/>
      <c r="AQ10" s="77"/>
      <c r="AR10" s="77"/>
      <c r="AS10" s="77"/>
      <c r="AT10" s="77"/>
    </row>
    <row r="11" spans="1:46" x14ac:dyDescent="0.25">
      <c r="A11" s="77" t="s">
        <v>132</v>
      </c>
      <c r="B11" s="10" t="s">
        <v>122</v>
      </c>
      <c r="C11" s="3" t="s">
        <v>133</v>
      </c>
      <c r="D11" s="77" t="s">
        <v>132</v>
      </c>
      <c r="E11" s="62">
        <f>'Table 9-NLCD06 Partitioning'!E9-'Table 8-NLCD01 Partitioning'!E9</f>
        <v>0</v>
      </c>
      <c r="F11" s="62">
        <f>'Table 9-NLCD06 Partitioning'!F9-'Table 8-NLCD01 Partitioning'!F9</f>
        <v>0</v>
      </c>
      <c r="G11" s="62">
        <f>'Table 9-NLCD06 Partitioning'!G9-'Table 8-NLCD01 Partitioning'!G9</f>
        <v>0</v>
      </c>
      <c r="H11" s="62">
        <f>'Table 9-NLCD06 Partitioning'!H9-'Table 8-NLCD01 Partitioning'!H9</f>
        <v>0</v>
      </c>
      <c r="I11" s="62">
        <f>'Table 9-NLCD06 Partitioning'!I9-'Table 8-NLCD01 Partitioning'!I9</f>
        <v>0</v>
      </c>
      <c r="J11" s="62">
        <f>'Table 9-NLCD06 Partitioning'!J9-'Table 8-NLCD01 Partitioning'!J9</f>
        <v>0</v>
      </c>
      <c r="K11" s="62">
        <f>'Table 9-NLCD06 Partitioning'!K9-'Table 8-NLCD01 Partitioning'!K9</f>
        <v>0</v>
      </c>
      <c r="L11" s="62">
        <f>'Table 9-NLCD06 Partitioning'!L9-'Table 8-NLCD01 Partitioning'!L9</f>
        <v>0</v>
      </c>
      <c r="M11" s="62">
        <f>'Table 9-NLCD06 Partitioning'!M9-'Table 8-NLCD01 Partitioning'!M9</f>
        <v>0</v>
      </c>
      <c r="N11" s="62">
        <f>'Table 9-NLCD06 Partitioning'!N9-'Table 8-NLCD01 Partitioning'!N9</f>
        <v>0</v>
      </c>
      <c r="O11" s="62">
        <f>'Table 9-NLCD06 Partitioning'!O9-'Table 8-NLCD01 Partitioning'!O9</f>
        <v>0</v>
      </c>
      <c r="P11" s="62">
        <f>'Table 9-NLCD06 Partitioning'!P9-'Table 8-NLCD01 Partitioning'!P9</f>
        <v>0</v>
      </c>
      <c r="Q11" s="62">
        <f>'Table 9-NLCD06 Partitioning'!Q9-'Table 8-NLCD01 Partitioning'!Q9</f>
        <v>0</v>
      </c>
      <c r="R11" s="62">
        <f>'Table 9-NLCD06 Partitioning'!R9-'Table 8-NLCD01 Partitioning'!R9</f>
        <v>0</v>
      </c>
      <c r="S11" s="62">
        <f>'Table 9-NLCD06 Partitioning'!S9-'Table 8-NLCD01 Partitioning'!S9</f>
        <v>0</v>
      </c>
      <c r="T11" s="62">
        <f>'Table 9-NLCD06 Partitioning'!T9-'Table 8-NLCD01 Partitioning'!T9</f>
        <v>0</v>
      </c>
      <c r="U11" s="62">
        <f>'Table 9-NLCD06 Partitioning'!U9-'Table 8-NLCD01 Partitioning'!U9</f>
        <v>0</v>
      </c>
      <c r="V11" s="62">
        <f>'Table 9-NLCD06 Partitioning'!V9-'Table 8-NLCD01 Partitioning'!V9</f>
        <v>0</v>
      </c>
      <c r="W11" s="62">
        <f>'Table 9-NLCD06 Partitioning'!W9-'Table 8-NLCD01 Partitioning'!W9</f>
        <v>0</v>
      </c>
      <c r="X11" s="77"/>
      <c r="Y11" s="77"/>
      <c r="Z11" s="77"/>
      <c r="AA11" s="77"/>
      <c r="AB11" s="77"/>
      <c r="AC11" s="77"/>
      <c r="AD11" s="77"/>
      <c r="AE11" s="77"/>
      <c r="AF11" s="77"/>
      <c r="AG11" s="77"/>
      <c r="AH11" s="77"/>
      <c r="AI11" s="77"/>
      <c r="AJ11" s="77"/>
      <c r="AK11" s="77"/>
      <c r="AL11" s="77"/>
      <c r="AM11" s="77"/>
      <c r="AN11" s="77"/>
      <c r="AO11" s="77"/>
      <c r="AP11" s="77"/>
      <c r="AQ11" s="77"/>
      <c r="AR11" s="77"/>
      <c r="AS11" s="77"/>
      <c r="AT11" s="77"/>
    </row>
    <row r="12" spans="1:46" x14ac:dyDescent="0.25">
      <c r="A12" s="77" t="s">
        <v>134</v>
      </c>
      <c r="B12" s="10" t="s">
        <v>122</v>
      </c>
      <c r="C12" s="3">
        <v>16</v>
      </c>
      <c r="D12" s="77" t="s">
        <v>134</v>
      </c>
      <c r="E12" s="62">
        <f>'Table 9-NLCD06 Partitioning'!E10-'Table 8-NLCD01 Partitioning'!E10</f>
        <v>0</v>
      </c>
      <c r="F12" s="62">
        <f>'Table 9-NLCD06 Partitioning'!F10-'Table 8-NLCD01 Partitioning'!F10</f>
        <v>0</v>
      </c>
      <c r="G12" s="62">
        <f>'Table 9-NLCD06 Partitioning'!G10-'Table 8-NLCD01 Partitioning'!G10</f>
        <v>0</v>
      </c>
      <c r="H12" s="62">
        <f>'Table 9-NLCD06 Partitioning'!H10-'Table 8-NLCD01 Partitioning'!H10</f>
        <v>0</v>
      </c>
      <c r="I12" s="62">
        <f>'Table 9-NLCD06 Partitioning'!I10-'Table 8-NLCD01 Partitioning'!I10</f>
        <v>0</v>
      </c>
      <c r="J12" s="62">
        <f>'Table 9-NLCD06 Partitioning'!J10-'Table 8-NLCD01 Partitioning'!J10</f>
        <v>0</v>
      </c>
      <c r="K12" s="62">
        <f>'Table 9-NLCD06 Partitioning'!K10-'Table 8-NLCD01 Partitioning'!K10</f>
        <v>0</v>
      </c>
      <c r="L12" s="62">
        <f>'Table 9-NLCD06 Partitioning'!L10-'Table 8-NLCD01 Partitioning'!L10</f>
        <v>0</v>
      </c>
      <c r="M12" s="62">
        <f>'Table 9-NLCD06 Partitioning'!M10-'Table 8-NLCD01 Partitioning'!M10</f>
        <v>0</v>
      </c>
      <c r="N12" s="62">
        <f>'Table 9-NLCD06 Partitioning'!N10-'Table 8-NLCD01 Partitioning'!N10</f>
        <v>0</v>
      </c>
      <c r="O12" s="62">
        <f>'Table 9-NLCD06 Partitioning'!O10-'Table 8-NLCD01 Partitioning'!O10</f>
        <v>0</v>
      </c>
      <c r="P12" s="62">
        <f>'Table 9-NLCD06 Partitioning'!P10-'Table 8-NLCD01 Partitioning'!P10</f>
        <v>0</v>
      </c>
      <c r="Q12" s="62">
        <f>'Table 9-NLCD06 Partitioning'!Q10-'Table 8-NLCD01 Partitioning'!Q10</f>
        <v>0</v>
      </c>
      <c r="R12" s="62">
        <f>'Table 9-NLCD06 Partitioning'!R10-'Table 8-NLCD01 Partitioning'!R10</f>
        <v>0</v>
      </c>
      <c r="S12" s="62">
        <f>'Table 9-NLCD06 Partitioning'!S10-'Table 8-NLCD01 Partitioning'!S10</f>
        <v>0</v>
      </c>
      <c r="T12" s="62">
        <f>'Table 9-NLCD06 Partitioning'!T10-'Table 8-NLCD01 Partitioning'!T10</f>
        <v>0</v>
      </c>
      <c r="U12" s="62">
        <f>'Table 9-NLCD06 Partitioning'!U10-'Table 8-NLCD01 Partitioning'!U10</f>
        <v>0</v>
      </c>
      <c r="V12" s="62">
        <f>'Table 9-NLCD06 Partitioning'!V10-'Table 8-NLCD01 Partitioning'!V10</f>
        <v>0</v>
      </c>
      <c r="W12" s="62">
        <f>'Table 9-NLCD06 Partitioning'!W10-'Table 8-NLCD01 Partitioning'!W10</f>
        <v>0</v>
      </c>
      <c r="X12" s="77"/>
      <c r="Y12" s="77"/>
      <c r="Z12" s="77"/>
      <c r="AA12" s="77"/>
      <c r="AB12" s="77"/>
      <c r="AC12" s="77"/>
      <c r="AD12" s="77"/>
      <c r="AE12" s="77"/>
      <c r="AF12" s="77"/>
      <c r="AG12" s="77"/>
      <c r="AH12" s="77"/>
      <c r="AI12" s="77"/>
      <c r="AJ12" s="77"/>
      <c r="AK12" s="77"/>
      <c r="AL12" s="77"/>
      <c r="AM12" s="77"/>
      <c r="AN12" s="77"/>
      <c r="AO12" s="77"/>
      <c r="AP12" s="77"/>
      <c r="AQ12" s="77"/>
      <c r="AR12" s="77"/>
      <c r="AS12" s="77"/>
      <c r="AT12" s="77"/>
    </row>
    <row r="13" spans="1:46" x14ac:dyDescent="0.25">
      <c r="A13" s="77" t="s">
        <v>135</v>
      </c>
      <c r="B13" s="10" t="s">
        <v>122</v>
      </c>
      <c r="C13" s="3">
        <v>17</v>
      </c>
      <c r="D13" s="77" t="s">
        <v>135</v>
      </c>
      <c r="E13" s="62">
        <f>'Table 9-NLCD06 Partitioning'!E11-'Table 8-NLCD01 Partitioning'!E11</f>
        <v>0</v>
      </c>
      <c r="F13" s="62">
        <f>'Table 9-NLCD06 Partitioning'!F11-'Table 8-NLCD01 Partitioning'!F11</f>
        <v>0</v>
      </c>
      <c r="G13" s="62">
        <f>'Table 9-NLCD06 Partitioning'!G11-'Table 8-NLCD01 Partitioning'!G11</f>
        <v>0</v>
      </c>
      <c r="H13" s="62">
        <f>'Table 9-NLCD06 Partitioning'!H11-'Table 8-NLCD01 Partitioning'!H11</f>
        <v>0</v>
      </c>
      <c r="I13" s="62">
        <f>'Table 9-NLCD06 Partitioning'!I11-'Table 8-NLCD01 Partitioning'!I11</f>
        <v>0</v>
      </c>
      <c r="J13" s="62">
        <f>'Table 9-NLCD06 Partitioning'!J11-'Table 8-NLCD01 Partitioning'!J11</f>
        <v>0</v>
      </c>
      <c r="K13" s="62">
        <f>'Table 9-NLCD06 Partitioning'!K11-'Table 8-NLCD01 Partitioning'!K11</f>
        <v>0</v>
      </c>
      <c r="L13" s="62">
        <f>'Table 9-NLCD06 Partitioning'!L11-'Table 8-NLCD01 Partitioning'!L11</f>
        <v>0</v>
      </c>
      <c r="M13" s="62">
        <f>'Table 9-NLCD06 Partitioning'!M11-'Table 8-NLCD01 Partitioning'!M11</f>
        <v>0</v>
      </c>
      <c r="N13" s="62">
        <f>'Table 9-NLCD06 Partitioning'!N11-'Table 8-NLCD01 Partitioning'!N11</f>
        <v>0</v>
      </c>
      <c r="O13" s="62">
        <f>'Table 9-NLCD06 Partitioning'!O11-'Table 8-NLCD01 Partitioning'!O11</f>
        <v>0</v>
      </c>
      <c r="P13" s="62">
        <f>'Table 9-NLCD06 Partitioning'!P11-'Table 8-NLCD01 Partitioning'!P11</f>
        <v>0</v>
      </c>
      <c r="Q13" s="62">
        <f>'Table 9-NLCD06 Partitioning'!Q11-'Table 8-NLCD01 Partitioning'!Q11</f>
        <v>0</v>
      </c>
      <c r="R13" s="62">
        <f>'Table 9-NLCD06 Partitioning'!R11-'Table 8-NLCD01 Partitioning'!R11</f>
        <v>0</v>
      </c>
      <c r="S13" s="62">
        <f>'Table 9-NLCD06 Partitioning'!S11-'Table 8-NLCD01 Partitioning'!S11</f>
        <v>0</v>
      </c>
      <c r="T13" s="62">
        <f>'Table 9-NLCD06 Partitioning'!T11-'Table 8-NLCD01 Partitioning'!T11</f>
        <v>0</v>
      </c>
      <c r="U13" s="62">
        <f>'Table 9-NLCD06 Partitioning'!U11-'Table 8-NLCD01 Partitioning'!U11</f>
        <v>0</v>
      </c>
      <c r="V13" s="62">
        <f>'Table 9-NLCD06 Partitioning'!V11-'Table 8-NLCD01 Partitioning'!V11</f>
        <v>0</v>
      </c>
      <c r="W13" s="62">
        <f>'Table 9-NLCD06 Partitioning'!W11-'Table 8-NLCD01 Partitioning'!W11</f>
        <v>0</v>
      </c>
      <c r="X13" s="77"/>
      <c r="Y13" s="77"/>
      <c r="Z13" s="77"/>
      <c r="AA13" s="77"/>
      <c r="AB13" s="77"/>
      <c r="AC13" s="77"/>
      <c r="AD13" s="77"/>
      <c r="AE13" s="77"/>
      <c r="AF13" s="77"/>
      <c r="AG13" s="77"/>
      <c r="AH13" s="77"/>
      <c r="AI13" s="77"/>
      <c r="AJ13" s="77"/>
      <c r="AK13" s="77"/>
      <c r="AL13" s="77"/>
      <c r="AM13" s="77"/>
      <c r="AN13" s="77"/>
      <c r="AO13" s="77"/>
      <c r="AP13" s="77"/>
      <c r="AQ13" s="77"/>
      <c r="AR13" s="77"/>
      <c r="AS13" s="77"/>
      <c r="AT13" s="77"/>
    </row>
    <row r="14" spans="1:46" x14ac:dyDescent="0.25">
      <c r="A14" s="77" t="s">
        <v>136</v>
      </c>
      <c r="B14" s="10" t="s">
        <v>122</v>
      </c>
      <c r="C14" s="3">
        <v>18</v>
      </c>
      <c r="D14" s="77" t="s">
        <v>136</v>
      </c>
      <c r="E14" s="62">
        <f>'Table 9-NLCD06 Partitioning'!E12-'Table 8-NLCD01 Partitioning'!E12</f>
        <v>0</v>
      </c>
      <c r="F14" s="62">
        <f>'Table 9-NLCD06 Partitioning'!F12-'Table 8-NLCD01 Partitioning'!F12</f>
        <v>0</v>
      </c>
      <c r="G14" s="62">
        <f>'Table 9-NLCD06 Partitioning'!G12-'Table 8-NLCD01 Partitioning'!G12</f>
        <v>0</v>
      </c>
      <c r="H14" s="62">
        <f>'Table 9-NLCD06 Partitioning'!H12-'Table 8-NLCD01 Partitioning'!H12</f>
        <v>0</v>
      </c>
      <c r="I14" s="62">
        <f>'Table 9-NLCD06 Partitioning'!I12-'Table 8-NLCD01 Partitioning'!I12</f>
        <v>0</v>
      </c>
      <c r="J14" s="62">
        <f>'Table 9-NLCD06 Partitioning'!J12-'Table 8-NLCD01 Partitioning'!J12</f>
        <v>0</v>
      </c>
      <c r="K14" s="62">
        <f>'Table 9-NLCD06 Partitioning'!K12-'Table 8-NLCD01 Partitioning'!K12</f>
        <v>0</v>
      </c>
      <c r="L14" s="62">
        <f>'Table 9-NLCD06 Partitioning'!L12-'Table 8-NLCD01 Partitioning'!L12</f>
        <v>0</v>
      </c>
      <c r="M14" s="62">
        <f>'Table 9-NLCD06 Partitioning'!M12-'Table 8-NLCD01 Partitioning'!M12</f>
        <v>0</v>
      </c>
      <c r="N14" s="62">
        <f>'Table 9-NLCD06 Partitioning'!N12-'Table 8-NLCD01 Partitioning'!N12</f>
        <v>0</v>
      </c>
      <c r="O14" s="62">
        <f>'Table 9-NLCD06 Partitioning'!O12-'Table 8-NLCD01 Partitioning'!O12</f>
        <v>0</v>
      </c>
      <c r="P14" s="62">
        <f>'Table 9-NLCD06 Partitioning'!P12-'Table 8-NLCD01 Partitioning'!P12</f>
        <v>0</v>
      </c>
      <c r="Q14" s="62">
        <f>'Table 9-NLCD06 Partitioning'!Q12-'Table 8-NLCD01 Partitioning'!Q12</f>
        <v>0</v>
      </c>
      <c r="R14" s="62">
        <f>'Table 9-NLCD06 Partitioning'!R12-'Table 8-NLCD01 Partitioning'!R12</f>
        <v>0</v>
      </c>
      <c r="S14" s="62">
        <f>'Table 9-NLCD06 Partitioning'!S12-'Table 8-NLCD01 Partitioning'!S12</f>
        <v>0</v>
      </c>
      <c r="T14" s="62">
        <f>'Table 9-NLCD06 Partitioning'!T12-'Table 8-NLCD01 Partitioning'!T12</f>
        <v>0</v>
      </c>
      <c r="U14" s="62">
        <f>'Table 9-NLCD06 Partitioning'!U12-'Table 8-NLCD01 Partitioning'!U12</f>
        <v>0</v>
      </c>
      <c r="V14" s="62">
        <f>'Table 9-NLCD06 Partitioning'!V12-'Table 8-NLCD01 Partitioning'!V12</f>
        <v>0</v>
      </c>
      <c r="W14" s="62">
        <f>'Table 9-NLCD06 Partitioning'!W12-'Table 8-NLCD01 Partitioning'!W12</f>
        <v>0</v>
      </c>
      <c r="X14" s="77"/>
      <c r="Y14" s="77"/>
      <c r="Z14" s="77"/>
      <c r="AA14" s="77"/>
      <c r="AB14" s="77"/>
      <c r="AC14" s="77"/>
      <c r="AD14" s="77"/>
      <c r="AE14" s="77"/>
      <c r="AF14" s="77"/>
      <c r="AG14" s="77"/>
      <c r="AH14" s="77"/>
      <c r="AI14" s="77"/>
      <c r="AJ14" s="77"/>
      <c r="AK14" s="77"/>
      <c r="AL14" s="77"/>
      <c r="AM14" s="77"/>
      <c r="AN14" s="77"/>
      <c r="AO14" s="77"/>
      <c r="AP14" s="77"/>
      <c r="AQ14" s="77"/>
      <c r="AR14" s="77"/>
      <c r="AS14" s="77"/>
      <c r="AT14" s="77"/>
    </row>
    <row r="15" spans="1:46" x14ac:dyDescent="0.25">
      <c r="A15" s="77" t="s">
        <v>137</v>
      </c>
      <c r="B15" s="10" t="s">
        <v>122</v>
      </c>
      <c r="C15" s="3" t="s">
        <v>138</v>
      </c>
      <c r="D15" s="77" t="s">
        <v>137</v>
      </c>
      <c r="E15" s="62">
        <f>'Table 9-NLCD06 Partitioning'!E13-'Table 8-NLCD01 Partitioning'!E13</f>
        <v>0</v>
      </c>
      <c r="F15" s="62">
        <f>'Table 9-NLCD06 Partitioning'!F13-'Table 8-NLCD01 Partitioning'!F13</f>
        <v>0</v>
      </c>
      <c r="G15" s="62">
        <f>'Table 9-NLCD06 Partitioning'!G13-'Table 8-NLCD01 Partitioning'!G13</f>
        <v>0</v>
      </c>
      <c r="H15" s="62">
        <f>'Table 9-NLCD06 Partitioning'!H13-'Table 8-NLCD01 Partitioning'!H13</f>
        <v>0</v>
      </c>
      <c r="I15" s="62">
        <f>'Table 9-NLCD06 Partitioning'!I13-'Table 8-NLCD01 Partitioning'!I13</f>
        <v>0</v>
      </c>
      <c r="J15" s="62">
        <f>'Table 9-NLCD06 Partitioning'!J13-'Table 8-NLCD01 Partitioning'!J13</f>
        <v>0</v>
      </c>
      <c r="K15" s="62">
        <f>'Table 9-NLCD06 Partitioning'!K13-'Table 8-NLCD01 Partitioning'!K13</f>
        <v>0</v>
      </c>
      <c r="L15" s="62">
        <f>'Table 9-NLCD06 Partitioning'!L13-'Table 8-NLCD01 Partitioning'!L13</f>
        <v>0</v>
      </c>
      <c r="M15" s="62">
        <f>'Table 9-NLCD06 Partitioning'!M13-'Table 8-NLCD01 Partitioning'!M13</f>
        <v>0</v>
      </c>
      <c r="N15" s="62">
        <f>'Table 9-NLCD06 Partitioning'!N13-'Table 8-NLCD01 Partitioning'!N13</f>
        <v>0</v>
      </c>
      <c r="O15" s="62">
        <f>'Table 9-NLCD06 Partitioning'!O13-'Table 8-NLCD01 Partitioning'!O13</f>
        <v>0</v>
      </c>
      <c r="P15" s="62">
        <f>'Table 9-NLCD06 Partitioning'!P13-'Table 8-NLCD01 Partitioning'!P13</f>
        <v>0</v>
      </c>
      <c r="Q15" s="62">
        <f>'Table 9-NLCD06 Partitioning'!Q13-'Table 8-NLCD01 Partitioning'!Q13</f>
        <v>0</v>
      </c>
      <c r="R15" s="62">
        <f>'Table 9-NLCD06 Partitioning'!R13-'Table 8-NLCD01 Partitioning'!R13</f>
        <v>0</v>
      </c>
      <c r="S15" s="62">
        <f>'Table 9-NLCD06 Partitioning'!S13-'Table 8-NLCD01 Partitioning'!S13</f>
        <v>0</v>
      </c>
      <c r="T15" s="62">
        <f>'Table 9-NLCD06 Partitioning'!T13-'Table 8-NLCD01 Partitioning'!T13</f>
        <v>0</v>
      </c>
      <c r="U15" s="62">
        <f>'Table 9-NLCD06 Partitioning'!U13-'Table 8-NLCD01 Partitioning'!U13</f>
        <v>0</v>
      </c>
      <c r="V15" s="62">
        <f>'Table 9-NLCD06 Partitioning'!V13-'Table 8-NLCD01 Partitioning'!V13</f>
        <v>0</v>
      </c>
      <c r="W15" s="62">
        <f>'Table 9-NLCD06 Partitioning'!W13-'Table 8-NLCD01 Partitioning'!W13</f>
        <v>0</v>
      </c>
      <c r="X15" s="77"/>
      <c r="Y15" s="77"/>
      <c r="Z15" s="77"/>
      <c r="AA15" s="77"/>
      <c r="AB15" s="77"/>
      <c r="AC15" s="77"/>
      <c r="AD15" s="77"/>
      <c r="AE15" s="77"/>
      <c r="AF15" s="77"/>
      <c r="AG15" s="77"/>
      <c r="AH15" s="77"/>
      <c r="AI15" s="77"/>
      <c r="AJ15" s="77"/>
      <c r="AK15" s="77"/>
      <c r="AL15" s="77"/>
      <c r="AM15" s="77"/>
      <c r="AN15" s="77"/>
      <c r="AO15" s="77"/>
      <c r="AP15" s="77"/>
      <c r="AQ15" s="77"/>
      <c r="AR15" s="77"/>
      <c r="AS15" s="77"/>
      <c r="AT15" s="77"/>
    </row>
    <row r="16" spans="1:46" x14ac:dyDescent="0.25">
      <c r="A16" s="77" t="s">
        <v>139</v>
      </c>
      <c r="B16" s="10" t="s">
        <v>122</v>
      </c>
      <c r="C16" s="3" t="s">
        <v>140</v>
      </c>
      <c r="D16" s="77" t="s">
        <v>139</v>
      </c>
      <c r="E16" s="62">
        <f>'Table 9-NLCD06 Partitioning'!E14-'Table 8-NLCD01 Partitioning'!E14</f>
        <v>0</v>
      </c>
      <c r="F16" s="62">
        <f>'Table 9-NLCD06 Partitioning'!F14-'Table 8-NLCD01 Partitioning'!F14</f>
        <v>0</v>
      </c>
      <c r="G16" s="62">
        <f>'Table 9-NLCD06 Partitioning'!G14-'Table 8-NLCD01 Partitioning'!G14</f>
        <v>0</v>
      </c>
      <c r="H16" s="62">
        <f>'Table 9-NLCD06 Partitioning'!H14-'Table 8-NLCD01 Partitioning'!H14</f>
        <v>0</v>
      </c>
      <c r="I16" s="62">
        <f>'Table 9-NLCD06 Partitioning'!I14-'Table 8-NLCD01 Partitioning'!I14</f>
        <v>0</v>
      </c>
      <c r="J16" s="62">
        <f>'Table 9-NLCD06 Partitioning'!J14-'Table 8-NLCD01 Partitioning'!J14</f>
        <v>0</v>
      </c>
      <c r="K16" s="62">
        <f>'Table 9-NLCD06 Partitioning'!K14-'Table 8-NLCD01 Partitioning'!K14</f>
        <v>0</v>
      </c>
      <c r="L16" s="62">
        <f>'Table 9-NLCD06 Partitioning'!L14-'Table 8-NLCD01 Partitioning'!L14</f>
        <v>0</v>
      </c>
      <c r="M16" s="62">
        <f>'Table 9-NLCD06 Partitioning'!M14-'Table 8-NLCD01 Partitioning'!M14</f>
        <v>0</v>
      </c>
      <c r="N16" s="62">
        <f>'Table 9-NLCD06 Partitioning'!N14-'Table 8-NLCD01 Partitioning'!N14</f>
        <v>0</v>
      </c>
      <c r="O16" s="62">
        <f>'Table 9-NLCD06 Partitioning'!O14-'Table 8-NLCD01 Partitioning'!O14</f>
        <v>0</v>
      </c>
      <c r="P16" s="62">
        <f>'Table 9-NLCD06 Partitioning'!P14-'Table 8-NLCD01 Partitioning'!P14</f>
        <v>0</v>
      </c>
      <c r="Q16" s="62">
        <f>'Table 9-NLCD06 Partitioning'!Q14-'Table 8-NLCD01 Partitioning'!Q14</f>
        <v>0</v>
      </c>
      <c r="R16" s="62">
        <f>'Table 9-NLCD06 Partitioning'!R14-'Table 8-NLCD01 Partitioning'!R14</f>
        <v>0</v>
      </c>
      <c r="S16" s="62">
        <f>'Table 9-NLCD06 Partitioning'!S14-'Table 8-NLCD01 Partitioning'!S14</f>
        <v>0</v>
      </c>
      <c r="T16" s="62">
        <f>'Table 9-NLCD06 Partitioning'!T14-'Table 8-NLCD01 Partitioning'!T14</f>
        <v>0</v>
      </c>
      <c r="U16" s="62">
        <f>'Table 9-NLCD06 Partitioning'!U14-'Table 8-NLCD01 Partitioning'!U14</f>
        <v>0</v>
      </c>
      <c r="V16" s="62">
        <f>'Table 9-NLCD06 Partitioning'!V14-'Table 8-NLCD01 Partitioning'!V14</f>
        <v>0</v>
      </c>
      <c r="W16" s="62">
        <f>'Table 9-NLCD06 Partitioning'!W14-'Table 8-NLCD01 Partitioning'!W14</f>
        <v>0</v>
      </c>
      <c r="X16" s="77"/>
      <c r="Y16" s="77"/>
      <c r="Z16" s="77"/>
      <c r="AA16" s="77"/>
      <c r="AB16" s="77"/>
      <c r="AC16" s="77"/>
      <c r="AD16" s="77"/>
      <c r="AE16" s="77"/>
      <c r="AF16" s="77"/>
      <c r="AG16" s="77"/>
      <c r="AH16" s="77"/>
      <c r="AI16" s="77"/>
      <c r="AJ16" s="77"/>
      <c r="AK16" s="77"/>
      <c r="AL16" s="77"/>
      <c r="AM16" s="77"/>
      <c r="AN16" s="77"/>
      <c r="AO16" s="77"/>
      <c r="AP16" s="77"/>
      <c r="AQ16" s="77"/>
      <c r="AR16" s="77"/>
      <c r="AS16" s="77"/>
      <c r="AT16" s="77"/>
    </row>
    <row r="17" spans="1:23" x14ac:dyDescent="0.25">
      <c r="A17" s="77" t="s">
        <v>141</v>
      </c>
      <c r="B17" s="10" t="s">
        <v>122</v>
      </c>
      <c r="C17" s="3">
        <v>19</v>
      </c>
      <c r="D17" s="77" t="s">
        <v>141</v>
      </c>
      <c r="E17" s="62">
        <f>'Table 9-NLCD06 Partitioning'!E15-'Table 8-NLCD01 Partitioning'!E15</f>
        <v>0</v>
      </c>
      <c r="F17" s="62">
        <f>'Table 9-NLCD06 Partitioning'!F15-'Table 8-NLCD01 Partitioning'!F15</f>
        <v>0</v>
      </c>
      <c r="G17" s="62">
        <f>'Table 9-NLCD06 Partitioning'!G15-'Table 8-NLCD01 Partitioning'!G15</f>
        <v>0</v>
      </c>
      <c r="H17" s="62">
        <f>'Table 9-NLCD06 Partitioning'!H15-'Table 8-NLCD01 Partitioning'!H15</f>
        <v>0</v>
      </c>
      <c r="I17" s="62">
        <f>'Table 9-NLCD06 Partitioning'!I15-'Table 8-NLCD01 Partitioning'!I15</f>
        <v>0</v>
      </c>
      <c r="J17" s="62">
        <f>'Table 9-NLCD06 Partitioning'!J15-'Table 8-NLCD01 Partitioning'!J15</f>
        <v>0</v>
      </c>
      <c r="K17" s="62">
        <f>'Table 9-NLCD06 Partitioning'!K15-'Table 8-NLCD01 Partitioning'!K15</f>
        <v>0</v>
      </c>
      <c r="L17" s="62">
        <f>'Table 9-NLCD06 Partitioning'!L15-'Table 8-NLCD01 Partitioning'!L15</f>
        <v>0</v>
      </c>
      <c r="M17" s="62">
        <f>'Table 9-NLCD06 Partitioning'!M15-'Table 8-NLCD01 Partitioning'!M15</f>
        <v>0</v>
      </c>
      <c r="N17" s="62">
        <f>'Table 9-NLCD06 Partitioning'!N15-'Table 8-NLCD01 Partitioning'!N15</f>
        <v>0</v>
      </c>
      <c r="O17" s="62">
        <f>'Table 9-NLCD06 Partitioning'!O15-'Table 8-NLCD01 Partitioning'!O15</f>
        <v>0</v>
      </c>
      <c r="P17" s="62">
        <f>'Table 9-NLCD06 Partitioning'!P15-'Table 8-NLCD01 Partitioning'!P15</f>
        <v>0</v>
      </c>
      <c r="Q17" s="62">
        <f>'Table 9-NLCD06 Partitioning'!Q15-'Table 8-NLCD01 Partitioning'!Q15</f>
        <v>0</v>
      </c>
      <c r="R17" s="62">
        <f>'Table 9-NLCD06 Partitioning'!R15-'Table 8-NLCD01 Partitioning'!R15</f>
        <v>0</v>
      </c>
      <c r="S17" s="62">
        <f>'Table 9-NLCD06 Partitioning'!S15-'Table 8-NLCD01 Partitioning'!S15</f>
        <v>0</v>
      </c>
      <c r="T17" s="62">
        <f>'Table 9-NLCD06 Partitioning'!T15-'Table 8-NLCD01 Partitioning'!T15</f>
        <v>0</v>
      </c>
      <c r="U17" s="62">
        <f>'Table 9-NLCD06 Partitioning'!U15-'Table 8-NLCD01 Partitioning'!U15</f>
        <v>0</v>
      </c>
      <c r="V17" s="62">
        <f>'Table 9-NLCD06 Partitioning'!V15-'Table 8-NLCD01 Partitioning'!V15</f>
        <v>0</v>
      </c>
      <c r="W17" s="62">
        <f>'Table 9-NLCD06 Partitioning'!W15-'Table 8-NLCD01 Partitioning'!W15</f>
        <v>0</v>
      </c>
    </row>
    <row r="18" spans="1:23" x14ac:dyDescent="0.25">
      <c r="A18" s="77" t="s">
        <v>142</v>
      </c>
      <c r="B18" s="10" t="s">
        <v>122</v>
      </c>
      <c r="C18" s="3">
        <v>2</v>
      </c>
      <c r="D18" s="77" t="s">
        <v>142</v>
      </c>
      <c r="E18" s="62">
        <f>'Table 9-NLCD06 Partitioning'!E16-'Table 8-NLCD01 Partitioning'!E16</f>
        <v>0</v>
      </c>
      <c r="F18" s="62">
        <f>'Table 9-NLCD06 Partitioning'!F16-'Table 8-NLCD01 Partitioning'!F16</f>
        <v>0</v>
      </c>
      <c r="G18" s="62">
        <f>'Table 9-NLCD06 Partitioning'!G16-'Table 8-NLCD01 Partitioning'!G16</f>
        <v>0</v>
      </c>
      <c r="H18" s="62">
        <f>'Table 9-NLCD06 Partitioning'!H16-'Table 8-NLCD01 Partitioning'!H16</f>
        <v>0</v>
      </c>
      <c r="I18" s="62">
        <f>'Table 9-NLCD06 Partitioning'!I16-'Table 8-NLCD01 Partitioning'!I16</f>
        <v>0</v>
      </c>
      <c r="J18" s="62">
        <f>'Table 9-NLCD06 Partitioning'!J16-'Table 8-NLCD01 Partitioning'!J16</f>
        <v>0</v>
      </c>
      <c r="K18" s="62">
        <f>'Table 9-NLCD06 Partitioning'!K16-'Table 8-NLCD01 Partitioning'!K16</f>
        <v>0</v>
      </c>
      <c r="L18" s="62">
        <f>'Table 9-NLCD06 Partitioning'!L16-'Table 8-NLCD01 Partitioning'!L16</f>
        <v>0</v>
      </c>
      <c r="M18" s="62">
        <f>'Table 9-NLCD06 Partitioning'!M16-'Table 8-NLCD01 Partitioning'!M16</f>
        <v>0</v>
      </c>
      <c r="N18" s="62">
        <f>'Table 9-NLCD06 Partitioning'!N16-'Table 8-NLCD01 Partitioning'!N16</f>
        <v>0</v>
      </c>
      <c r="O18" s="62">
        <f>'Table 9-NLCD06 Partitioning'!O16-'Table 8-NLCD01 Partitioning'!O16</f>
        <v>0</v>
      </c>
      <c r="P18" s="62">
        <f>'Table 9-NLCD06 Partitioning'!P16-'Table 8-NLCD01 Partitioning'!P16</f>
        <v>0</v>
      </c>
      <c r="Q18" s="62">
        <f>'Table 9-NLCD06 Partitioning'!Q16-'Table 8-NLCD01 Partitioning'!Q16</f>
        <v>0</v>
      </c>
      <c r="R18" s="62">
        <f>'Table 9-NLCD06 Partitioning'!R16-'Table 8-NLCD01 Partitioning'!R16</f>
        <v>0</v>
      </c>
      <c r="S18" s="62">
        <f>'Table 9-NLCD06 Partitioning'!S16-'Table 8-NLCD01 Partitioning'!S16</f>
        <v>0</v>
      </c>
      <c r="T18" s="62">
        <f>'Table 9-NLCD06 Partitioning'!T16-'Table 8-NLCD01 Partitioning'!T16</f>
        <v>0</v>
      </c>
      <c r="U18" s="62">
        <f>'Table 9-NLCD06 Partitioning'!U16-'Table 8-NLCD01 Partitioning'!U16</f>
        <v>0</v>
      </c>
      <c r="V18" s="62">
        <f>'Table 9-NLCD06 Partitioning'!V16-'Table 8-NLCD01 Partitioning'!V16</f>
        <v>0</v>
      </c>
      <c r="W18" s="62">
        <f>'Table 9-NLCD06 Partitioning'!W16-'Table 8-NLCD01 Partitioning'!W16</f>
        <v>0</v>
      </c>
    </row>
    <row r="19" spans="1:23" x14ac:dyDescent="0.25">
      <c r="A19" s="77" t="s">
        <v>143</v>
      </c>
      <c r="B19" s="10" t="s">
        <v>122</v>
      </c>
      <c r="C19" s="3">
        <v>20</v>
      </c>
      <c r="D19" s="77" t="s">
        <v>143</v>
      </c>
      <c r="E19" s="62">
        <f>'Table 9-NLCD06 Partitioning'!E17-'Table 8-NLCD01 Partitioning'!E17</f>
        <v>0</v>
      </c>
      <c r="F19" s="62">
        <f>'Table 9-NLCD06 Partitioning'!F17-'Table 8-NLCD01 Partitioning'!F17</f>
        <v>-1.5567615000000004</v>
      </c>
      <c r="G19" s="62">
        <f>'Table 9-NLCD06 Partitioning'!G17-'Table 8-NLCD01 Partitioning'!G17</f>
        <v>0</v>
      </c>
      <c r="H19" s="62">
        <f>'Table 9-NLCD06 Partitioning'!H17-'Table 8-NLCD01 Partitioning'!H17</f>
        <v>0</v>
      </c>
      <c r="I19" s="62">
        <f>'Table 9-NLCD06 Partitioning'!I17-'Table 8-NLCD01 Partitioning'!I17</f>
        <v>1.5567614999999932</v>
      </c>
      <c r="J19" s="62">
        <f>'Table 9-NLCD06 Partitioning'!J17-'Table 8-NLCD01 Partitioning'!J17</f>
        <v>0</v>
      </c>
      <c r="K19" s="62">
        <f>'Table 9-NLCD06 Partitioning'!K17-'Table 8-NLCD01 Partitioning'!K17</f>
        <v>0</v>
      </c>
      <c r="L19" s="62">
        <f>'Table 9-NLCD06 Partitioning'!L17-'Table 8-NLCD01 Partitioning'!L17</f>
        <v>0</v>
      </c>
      <c r="M19" s="62">
        <f>'Table 9-NLCD06 Partitioning'!M17-'Table 8-NLCD01 Partitioning'!M17</f>
        <v>0</v>
      </c>
      <c r="N19" s="62">
        <f>'Table 9-NLCD06 Partitioning'!N17-'Table 8-NLCD01 Partitioning'!N17</f>
        <v>0</v>
      </c>
      <c r="O19" s="62">
        <f>'Table 9-NLCD06 Partitioning'!O17-'Table 8-NLCD01 Partitioning'!O17</f>
        <v>0</v>
      </c>
      <c r="P19" s="62">
        <f>'Table 9-NLCD06 Partitioning'!P17-'Table 8-NLCD01 Partitioning'!P17</f>
        <v>0</v>
      </c>
      <c r="Q19" s="62">
        <f>'Table 9-NLCD06 Partitioning'!Q17-'Table 8-NLCD01 Partitioning'!Q17</f>
        <v>0</v>
      </c>
      <c r="R19" s="62">
        <f>'Table 9-NLCD06 Partitioning'!R17-'Table 8-NLCD01 Partitioning'!R17</f>
        <v>0</v>
      </c>
      <c r="S19" s="62">
        <f>'Table 9-NLCD06 Partitioning'!S17-'Table 8-NLCD01 Partitioning'!S17</f>
        <v>0</v>
      </c>
      <c r="T19" s="62">
        <f>'Table 9-NLCD06 Partitioning'!T17-'Table 8-NLCD01 Partitioning'!T17</f>
        <v>0</v>
      </c>
      <c r="U19" s="62">
        <f>'Table 9-NLCD06 Partitioning'!U17-'Table 8-NLCD01 Partitioning'!U17</f>
        <v>1.1829999999999927</v>
      </c>
      <c r="V19" s="62">
        <f>'Table 9-NLCD06 Partitioning'!V17-'Table 8-NLCD01 Partitioning'!V17</f>
        <v>-1.1829999999999927</v>
      </c>
      <c r="W19" s="62">
        <f>'Table 9-NLCD06 Partitioning'!W17-'Table 8-NLCD01 Partitioning'!W17</f>
        <v>0</v>
      </c>
    </row>
    <row r="20" spans="1:23" x14ac:dyDescent="0.25">
      <c r="A20" s="77" t="s">
        <v>144</v>
      </c>
      <c r="B20" s="10" t="s">
        <v>122</v>
      </c>
      <c r="C20" s="3">
        <v>21</v>
      </c>
      <c r="D20" s="77" t="s">
        <v>144</v>
      </c>
      <c r="E20" s="62">
        <f>'Table 9-NLCD06 Partitioning'!E18-'Table 8-NLCD01 Partitioning'!E18</f>
        <v>-1.7791560000000004</v>
      </c>
      <c r="F20" s="62">
        <f>'Table 9-NLCD06 Partitioning'!F18-'Table 8-NLCD01 Partitioning'!F18</f>
        <v>0</v>
      </c>
      <c r="G20" s="62">
        <f>'Table 9-NLCD06 Partitioning'!G18-'Table 8-NLCD01 Partitioning'!G18</f>
        <v>0</v>
      </c>
      <c r="H20" s="62">
        <f>'Table 9-NLCD06 Partitioning'!H18-'Table 8-NLCD01 Partitioning'!H18</f>
        <v>0</v>
      </c>
      <c r="I20" s="62">
        <f>'Table 9-NLCD06 Partitioning'!I18-'Table 8-NLCD01 Partitioning'!I18</f>
        <v>0</v>
      </c>
      <c r="J20" s="62">
        <f>'Table 9-NLCD06 Partitioning'!J18-'Table 8-NLCD01 Partitioning'!J18</f>
        <v>0</v>
      </c>
      <c r="K20" s="62">
        <f>'Table 9-NLCD06 Partitioning'!K18-'Table 8-NLCD01 Partitioning'!K18</f>
        <v>-3.1135230000000007</v>
      </c>
      <c r="L20" s="62">
        <f>'Table 9-NLCD06 Partitioning'!L18-'Table 8-NLCD01 Partitioning'!L18</f>
        <v>0</v>
      </c>
      <c r="M20" s="62">
        <f>'Table 9-NLCD06 Partitioning'!M18-'Table 8-NLCD01 Partitioning'!M18</f>
        <v>-8.4509910000000001</v>
      </c>
      <c r="N20" s="62">
        <f>'Table 9-NLCD06 Partitioning'!N18-'Table 8-NLCD01 Partitioning'!N18</f>
        <v>0</v>
      </c>
      <c r="O20" s="62">
        <f>'Table 9-NLCD06 Partitioning'!O18-'Table 8-NLCD01 Partitioning'!O18</f>
        <v>16.2347985</v>
      </c>
      <c r="P20" s="62">
        <f>'Table 9-NLCD06 Partitioning'!P18-'Table 8-NLCD01 Partitioning'!P18</f>
        <v>0</v>
      </c>
      <c r="Q20" s="62">
        <f>'Table 9-NLCD06 Partitioning'!Q18-'Table 8-NLCD01 Partitioning'!Q18</f>
        <v>0</v>
      </c>
      <c r="R20" s="62">
        <f>'Table 9-NLCD06 Partitioning'!R18-'Table 8-NLCD01 Partitioning'!R18</f>
        <v>-50.261157000000011</v>
      </c>
      <c r="S20" s="62">
        <f>'Table 9-NLCD06 Partitioning'!S18-'Table 8-NLCD01 Partitioning'!S18</f>
        <v>47.370028500000004</v>
      </c>
      <c r="T20" s="62">
        <f>'Table 9-NLCD06 Partitioning'!T18-'Table 8-NLCD01 Partitioning'!T18</f>
        <v>0</v>
      </c>
      <c r="U20" s="62">
        <f>'Table 9-NLCD06 Partitioning'!U18-'Table 8-NLCD01 Partitioning'!U18</f>
        <v>-1.7789999999999964</v>
      </c>
      <c r="V20" s="62">
        <f>'Table 9-NLCD06 Partitioning'!V18-'Table 8-NLCD01 Partitioning'!V18</f>
        <v>12.454000000000008</v>
      </c>
      <c r="W20" s="62">
        <f>'Table 9-NLCD06 Partitioning'!W18-'Table 8-NLCD01 Partitioning'!W18</f>
        <v>-10.674999999999983</v>
      </c>
    </row>
    <row r="21" spans="1:23" x14ac:dyDescent="0.25">
      <c r="A21" s="77" t="s">
        <v>145</v>
      </c>
      <c r="B21" s="10" t="s">
        <v>122</v>
      </c>
      <c r="C21" s="3">
        <v>22</v>
      </c>
      <c r="D21" s="77" t="s">
        <v>145</v>
      </c>
      <c r="E21" s="62">
        <f>'Table 9-NLCD06 Partitioning'!E19-'Table 8-NLCD01 Partitioning'!E19</f>
        <v>0</v>
      </c>
      <c r="F21" s="62">
        <f>'Table 9-NLCD06 Partitioning'!F19-'Table 8-NLCD01 Partitioning'!F19</f>
        <v>-1.5567614999999932</v>
      </c>
      <c r="G21" s="62">
        <f>'Table 9-NLCD06 Partitioning'!G19-'Table 8-NLCD01 Partitioning'!G19</f>
        <v>0</v>
      </c>
      <c r="H21" s="62">
        <f>'Table 9-NLCD06 Partitioning'!H19-'Table 8-NLCD01 Partitioning'!H19</f>
        <v>0</v>
      </c>
      <c r="I21" s="62">
        <f>'Table 9-NLCD06 Partitioning'!I19-'Table 8-NLCD01 Partitioning'!I19</f>
        <v>1.5567615000000004</v>
      </c>
      <c r="J21" s="62">
        <f>'Table 9-NLCD06 Partitioning'!J19-'Table 8-NLCD01 Partitioning'!J19</f>
        <v>0</v>
      </c>
      <c r="K21" s="62">
        <f>'Table 9-NLCD06 Partitioning'!K19-'Table 8-NLCD01 Partitioning'!K19</f>
        <v>0</v>
      </c>
      <c r="L21" s="62">
        <f>'Table 9-NLCD06 Partitioning'!L19-'Table 8-NLCD01 Partitioning'!L19</f>
        <v>0</v>
      </c>
      <c r="M21" s="62">
        <f>'Table 9-NLCD06 Partitioning'!M19-'Table 8-NLCD01 Partitioning'!M19</f>
        <v>0</v>
      </c>
      <c r="N21" s="62">
        <f>'Table 9-NLCD06 Partitioning'!N19-'Table 8-NLCD01 Partitioning'!N19</f>
        <v>0</v>
      </c>
      <c r="O21" s="62">
        <f>'Table 9-NLCD06 Partitioning'!O19-'Table 8-NLCD01 Partitioning'!O19</f>
        <v>0</v>
      </c>
      <c r="P21" s="62">
        <f>'Table 9-NLCD06 Partitioning'!P19-'Table 8-NLCD01 Partitioning'!P19</f>
        <v>0</v>
      </c>
      <c r="Q21" s="62">
        <f>'Table 9-NLCD06 Partitioning'!Q19-'Table 8-NLCD01 Partitioning'!Q19</f>
        <v>0</v>
      </c>
      <c r="R21" s="62">
        <f>'Table 9-NLCD06 Partitioning'!R19-'Table 8-NLCD01 Partitioning'!R19</f>
        <v>0</v>
      </c>
      <c r="S21" s="62">
        <f>'Table 9-NLCD06 Partitioning'!S19-'Table 8-NLCD01 Partitioning'!S19</f>
        <v>0</v>
      </c>
      <c r="T21" s="62">
        <f>'Table 9-NLCD06 Partitioning'!T19-'Table 8-NLCD01 Partitioning'!T19</f>
        <v>0</v>
      </c>
      <c r="U21" s="62">
        <f>'Table 9-NLCD06 Partitioning'!U19-'Table 8-NLCD01 Partitioning'!U19</f>
        <v>1.1829999999999927</v>
      </c>
      <c r="V21" s="62">
        <f>'Table 9-NLCD06 Partitioning'!V19-'Table 8-NLCD01 Partitioning'!V19</f>
        <v>-1.1839999999999691</v>
      </c>
      <c r="W21" s="62">
        <f>'Table 9-NLCD06 Partitioning'!W19-'Table 8-NLCD01 Partitioning'!W19</f>
        <v>0</v>
      </c>
    </row>
    <row r="22" spans="1:23" x14ac:dyDescent="0.25">
      <c r="A22" s="77" t="s">
        <v>146</v>
      </c>
      <c r="B22" s="10" t="s">
        <v>122</v>
      </c>
      <c r="C22" s="3">
        <v>23</v>
      </c>
      <c r="D22" s="77" t="s">
        <v>146</v>
      </c>
      <c r="E22" s="62">
        <f>'Table 9-NLCD06 Partitioning'!E20-'Table 8-NLCD01 Partitioning'!E20</f>
        <v>0</v>
      </c>
      <c r="F22" s="62">
        <f>'Table 9-NLCD06 Partitioning'!F20-'Table 8-NLCD01 Partitioning'!F20</f>
        <v>0</v>
      </c>
      <c r="G22" s="62">
        <f>'Table 9-NLCD06 Partitioning'!G20-'Table 8-NLCD01 Partitioning'!G20</f>
        <v>0</v>
      </c>
      <c r="H22" s="62">
        <f>'Table 9-NLCD06 Partitioning'!H20-'Table 8-NLCD01 Partitioning'!H20</f>
        <v>0</v>
      </c>
      <c r="I22" s="62">
        <f>'Table 9-NLCD06 Partitioning'!I20-'Table 8-NLCD01 Partitioning'!I20</f>
        <v>0</v>
      </c>
      <c r="J22" s="62">
        <f>'Table 9-NLCD06 Partitioning'!J20-'Table 8-NLCD01 Partitioning'!J20</f>
        <v>0</v>
      </c>
      <c r="K22" s="62">
        <f>'Table 9-NLCD06 Partitioning'!K20-'Table 8-NLCD01 Partitioning'!K20</f>
        <v>0</v>
      </c>
      <c r="L22" s="62">
        <f>'Table 9-NLCD06 Partitioning'!L20-'Table 8-NLCD01 Partitioning'!L20</f>
        <v>0</v>
      </c>
      <c r="M22" s="62">
        <f>'Table 9-NLCD06 Partitioning'!M20-'Table 8-NLCD01 Partitioning'!M20</f>
        <v>0</v>
      </c>
      <c r="N22" s="62">
        <f>'Table 9-NLCD06 Partitioning'!N20-'Table 8-NLCD01 Partitioning'!N20</f>
        <v>0</v>
      </c>
      <c r="O22" s="62">
        <f>'Table 9-NLCD06 Partitioning'!O20-'Table 8-NLCD01 Partitioning'!O20</f>
        <v>0.8895780000000002</v>
      </c>
      <c r="P22" s="62">
        <f>'Table 9-NLCD06 Partitioning'!P20-'Table 8-NLCD01 Partitioning'!P20</f>
        <v>0</v>
      </c>
      <c r="Q22" s="62">
        <f>'Table 9-NLCD06 Partitioning'!Q20-'Table 8-NLCD01 Partitioning'!Q20</f>
        <v>0</v>
      </c>
      <c r="R22" s="62">
        <f>'Table 9-NLCD06 Partitioning'!R20-'Table 8-NLCD01 Partitioning'!R20</f>
        <v>-0.8895780000000002</v>
      </c>
      <c r="S22" s="62">
        <f>'Table 9-NLCD06 Partitioning'!S20-'Table 8-NLCD01 Partitioning'!S20</f>
        <v>0</v>
      </c>
      <c r="T22" s="62">
        <f>'Table 9-NLCD06 Partitioning'!T20-'Table 8-NLCD01 Partitioning'!T20</f>
        <v>0</v>
      </c>
      <c r="U22" s="62">
        <f>'Table 9-NLCD06 Partitioning'!U20-'Table 8-NLCD01 Partitioning'!U20</f>
        <v>0</v>
      </c>
      <c r="V22" s="62">
        <f>'Table 9-NLCD06 Partitioning'!V20-'Table 8-NLCD01 Partitioning'!V20</f>
        <v>0.80100000000004457</v>
      </c>
      <c r="W22" s="62">
        <f>'Table 9-NLCD06 Partitioning'!W20-'Table 8-NLCD01 Partitioning'!W20</f>
        <v>-0.80100000000000193</v>
      </c>
    </row>
    <row r="23" spans="1:23" x14ac:dyDescent="0.25">
      <c r="A23" s="77" t="s">
        <v>147</v>
      </c>
      <c r="B23" s="10" t="s">
        <v>122</v>
      </c>
      <c r="C23" s="3">
        <v>24</v>
      </c>
      <c r="D23" s="77" t="s">
        <v>147</v>
      </c>
      <c r="E23" s="62">
        <f>'Table 9-NLCD06 Partitioning'!E21-'Table 8-NLCD01 Partitioning'!E21</f>
        <v>0</v>
      </c>
      <c r="F23" s="62">
        <f>'Table 9-NLCD06 Partitioning'!F21-'Table 8-NLCD01 Partitioning'!F21</f>
        <v>0</v>
      </c>
      <c r="G23" s="62">
        <f>'Table 9-NLCD06 Partitioning'!G21-'Table 8-NLCD01 Partitioning'!G21</f>
        <v>0</v>
      </c>
      <c r="H23" s="62">
        <f>'Table 9-NLCD06 Partitioning'!H21-'Table 8-NLCD01 Partitioning'!H21</f>
        <v>0</v>
      </c>
      <c r="I23" s="62">
        <f>'Table 9-NLCD06 Partitioning'!I21-'Table 8-NLCD01 Partitioning'!I21</f>
        <v>0</v>
      </c>
      <c r="J23" s="62">
        <f>'Table 9-NLCD06 Partitioning'!J21-'Table 8-NLCD01 Partitioning'!J21</f>
        <v>0</v>
      </c>
      <c r="K23" s="62">
        <f>'Table 9-NLCD06 Partitioning'!K21-'Table 8-NLCD01 Partitioning'!K21</f>
        <v>0</v>
      </c>
      <c r="L23" s="62">
        <f>'Table 9-NLCD06 Partitioning'!L21-'Table 8-NLCD01 Partitioning'!L21</f>
        <v>0</v>
      </c>
      <c r="M23" s="62">
        <f>'Table 9-NLCD06 Partitioning'!M21-'Table 8-NLCD01 Partitioning'!M21</f>
        <v>0</v>
      </c>
      <c r="N23" s="62">
        <f>'Table 9-NLCD06 Partitioning'!N21-'Table 8-NLCD01 Partitioning'!N21</f>
        <v>0</v>
      </c>
      <c r="O23" s="62">
        <f>'Table 9-NLCD06 Partitioning'!O21-'Table 8-NLCD01 Partitioning'!O21</f>
        <v>0</v>
      </c>
      <c r="P23" s="62">
        <f>'Table 9-NLCD06 Partitioning'!P21-'Table 8-NLCD01 Partitioning'!P21</f>
        <v>0</v>
      </c>
      <c r="Q23" s="62">
        <f>'Table 9-NLCD06 Partitioning'!Q21-'Table 8-NLCD01 Partitioning'!Q21</f>
        <v>0</v>
      </c>
      <c r="R23" s="62">
        <f>'Table 9-NLCD06 Partitioning'!R21-'Table 8-NLCD01 Partitioning'!R21</f>
        <v>0</v>
      </c>
      <c r="S23" s="62">
        <f>'Table 9-NLCD06 Partitioning'!S21-'Table 8-NLCD01 Partitioning'!S21</f>
        <v>0</v>
      </c>
      <c r="T23" s="62">
        <f>'Table 9-NLCD06 Partitioning'!T21-'Table 8-NLCD01 Partitioning'!T21</f>
        <v>0</v>
      </c>
      <c r="U23" s="62">
        <f>'Table 9-NLCD06 Partitioning'!U21-'Table 8-NLCD01 Partitioning'!U21</f>
        <v>0</v>
      </c>
      <c r="V23" s="62">
        <f>'Table 9-NLCD06 Partitioning'!V21-'Table 8-NLCD01 Partitioning'!V21</f>
        <v>0</v>
      </c>
      <c r="W23" s="62">
        <f>'Table 9-NLCD06 Partitioning'!W21-'Table 8-NLCD01 Partitioning'!W21</f>
        <v>0</v>
      </c>
    </row>
    <row r="24" spans="1:23" x14ac:dyDescent="0.25">
      <c r="A24" s="77" t="s">
        <v>148</v>
      </c>
      <c r="B24" s="10" t="s">
        <v>122</v>
      </c>
      <c r="C24" s="3">
        <v>25</v>
      </c>
      <c r="D24" s="77" t="s">
        <v>148</v>
      </c>
      <c r="E24" s="62">
        <f>'Table 9-NLCD06 Partitioning'!E22-'Table 8-NLCD01 Partitioning'!E22</f>
        <v>0</v>
      </c>
      <c r="F24" s="62">
        <f>'Table 9-NLCD06 Partitioning'!F22-'Table 8-NLCD01 Partitioning'!F22</f>
        <v>0</v>
      </c>
      <c r="G24" s="62">
        <f>'Table 9-NLCD06 Partitioning'!G22-'Table 8-NLCD01 Partitioning'!G22</f>
        <v>0</v>
      </c>
      <c r="H24" s="62">
        <f>'Table 9-NLCD06 Partitioning'!H22-'Table 8-NLCD01 Partitioning'!H22</f>
        <v>0</v>
      </c>
      <c r="I24" s="62">
        <f>'Table 9-NLCD06 Partitioning'!I22-'Table 8-NLCD01 Partitioning'!I22</f>
        <v>0</v>
      </c>
      <c r="J24" s="62">
        <f>'Table 9-NLCD06 Partitioning'!J22-'Table 8-NLCD01 Partitioning'!J22</f>
        <v>0</v>
      </c>
      <c r="K24" s="62">
        <f>'Table 9-NLCD06 Partitioning'!K22-'Table 8-NLCD01 Partitioning'!K22</f>
        <v>0</v>
      </c>
      <c r="L24" s="62">
        <f>'Table 9-NLCD06 Partitioning'!L22-'Table 8-NLCD01 Partitioning'!L22</f>
        <v>0</v>
      </c>
      <c r="M24" s="62">
        <f>'Table 9-NLCD06 Partitioning'!M22-'Table 8-NLCD01 Partitioning'!M22</f>
        <v>0</v>
      </c>
      <c r="N24" s="62">
        <f>'Table 9-NLCD06 Partitioning'!N22-'Table 8-NLCD01 Partitioning'!N22</f>
        <v>0</v>
      </c>
      <c r="O24" s="62">
        <f>'Table 9-NLCD06 Partitioning'!O22-'Table 8-NLCD01 Partitioning'!O22</f>
        <v>0</v>
      </c>
      <c r="P24" s="62">
        <f>'Table 9-NLCD06 Partitioning'!P22-'Table 8-NLCD01 Partitioning'!P22</f>
        <v>0</v>
      </c>
      <c r="Q24" s="62">
        <f>'Table 9-NLCD06 Partitioning'!Q22-'Table 8-NLCD01 Partitioning'!Q22</f>
        <v>0</v>
      </c>
      <c r="R24" s="62">
        <f>'Table 9-NLCD06 Partitioning'!R22-'Table 8-NLCD01 Partitioning'!R22</f>
        <v>0</v>
      </c>
      <c r="S24" s="62">
        <f>'Table 9-NLCD06 Partitioning'!S22-'Table 8-NLCD01 Partitioning'!S22</f>
        <v>0</v>
      </c>
      <c r="T24" s="62">
        <f>'Table 9-NLCD06 Partitioning'!T22-'Table 8-NLCD01 Partitioning'!T22</f>
        <v>0</v>
      </c>
      <c r="U24" s="62">
        <f>'Table 9-NLCD06 Partitioning'!U22-'Table 8-NLCD01 Partitioning'!U22</f>
        <v>0</v>
      </c>
      <c r="V24" s="62">
        <f>'Table 9-NLCD06 Partitioning'!V22-'Table 8-NLCD01 Partitioning'!V22</f>
        <v>0</v>
      </c>
      <c r="W24" s="62">
        <f>'Table 9-NLCD06 Partitioning'!W22-'Table 8-NLCD01 Partitioning'!W22</f>
        <v>0</v>
      </c>
    </row>
    <row r="25" spans="1:23" x14ac:dyDescent="0.25">
      <c r="A25" s="77" t="s">
        <v>149</v>
      </c>
      <c r="B25" s="10" t="s">
        <v>122</v>
      </c>
      <c r="C25" s="3">
        <v>26</v>
      </c>
      <c r="D25" s="77" t="s">
        <v>149</v>
      </c>
      <c r="E25" s="62">
        <f>'Table 9-NLCD06 Partitioning'!E23-'Table 8-NLCD01 Partitioning'!E23</f>
        <v>0</v>
      </c>
      <c r="F25" s="62">
        <f>'Table 9-NLCD06 Partitioning'!F23-'Table 8-NLCD01 Partitioning'!F23</f>
        <v>0</v>
      </c>
      <c r="G25" s="62">
        <f>'Table 9-NLCD06 Partitioning'!G23-'Table 8-NLCD01 Partitioning'!G23</f>
        <v>0</v>
      </c>
      <c r="H25" s="62">
        <f>'Table 9-NLCD06 Partitioning'!H23-'Table 8-NLCD01 Partitioning'!H23</f>
        <v>0</v>
      </c>
      <c r="I25" s="62">
        <f>'Table 9-NLCD06 Partitioning'!I23-'Table 8-NLCD01 Partitioning'!I23</f>
        <v>0</v>
      </c>
      <c r="J25" s="62">
        <f>'Table 9-NLCD06 Partitioning'!J23-'Table 8-NLCD01 Partitioning'!J23</f>
        <v>0</v>
      </c>
      <c r="K25" s="62">
        <f>'Table 9-NLCD06 Partitioning'!K23-'Table 8-NLCD01 Partitioning'!K23</f>
        <v>0</v>
      </c>
      <c r="L25" s="62">
        <f>'Table 9-NLCD06 Partitioning'!L23-'Table 8-NLCD01 Partitioning'!L23</f>
        <v>0</v>
      </c>
      <c r="M25" s="62">
        <f>'Table 9-NLCD06 Partitioning'!M23-'Table 8-NLCD01 Partitioning'!M23</f>
        <v>0</v>
      </c>
      <c r="N25" s="62">
        <f>'Table 9-NLCD06 Partitioning'!N23-'Table 8-NLCD01 Partitioning'!N23</f>
        <v>0</v>
      </c>
      <c r="O25" s="62">
        <f>'Table 9-NLCD06 Partitioning'!O23-'Table 8-NLCD01 Partitioning'!O23</f>
        <v>0</v>
      </c>
      <c r="P25" s="62">
        <f>'Table 9-NLCD06 Partitioning'!P23-'Table 8-NLCD01 Partitioning'!P23</f>
        <v>0</v>
      </c>
      <c r="Q25" s="62">
        <f>'Table 9-NLCD06 Partitioning'!Q23-'Table 8-NLCD01 Partitioning'!Q23</f>
        <v>0</v>
      </c>
      <c r="R25" s="62">
        <f>'Table 9-NLCD06 Partitioning'!R23-'Table 8-NLCD01 Partitioning'!R23</f>
        <v>0</v>
      </c>
      <c r="S25" s="62">
        <f>'Table 9-NLCD06 Partitioning'!S23-'Table 8-NLCD01 Partitioning'!S23</f>
        <v>0</v>
      </c>
      <c r="T25" s="62">
        <f>'Table 9-NLCD06 Partitioning'!T23-'Table 8-NLCD01 Partitioning'!T23</f>
        <v>0</v>
      </c>
      <c r="U25" s="62">
        <f>'Table 9-NLCD06 Partitioning'!U23-'Table 8-NLCD01 Partitioning'!U23</f>
        <v>0</v>
      </c>
      <c r="V25" s="62">
        <f>'Table 9-NLCD06 Partitioning'!V23-'Table 8-NLCD01 Partitioning'!V23</f>
        <v>0</v>
      </c>
      <c r="W25" s="62">
        <f>'Table 9-NLCD06 Partitioning'!W23-'Table 8-NLCD01 Partitioning'!W23</f>
        <v>0</v>
      </c>
    </row>
    <row r="26" spans="1:23" x14ac:dyDescent="0.25">
      <c r="A26" s="77" t="s">
        <v>150</v>
      </c>
      <c r="B26" s="10" t="s">
        <v>122</v>
      </c>
      <c r="C26" s="3">
        <v>27</v>
      </c>
      <c r="D26" s="77" t="s">
        <v>150</v>
      </c>
      <c r="E26" s="62">
        <f>'Table 9-NLCD06 Partitioning'!E24-'Table 8-NLCD01 Partitioning'!E24</f>
        <v>0</v>
      </c>
      <c r="F26" s="62">
        <f>'Table 9-NLCD06 Partitioning'!F24-'Table 8-NLCD01 Partitioning'!F24</f>
        <v>0</v>
      </c>
      <c r="G26" s="62">
        <f>'Table 9-NLCD06 Partitioning'!G24-'Table 8-NLCD01 Partitioning'!G24</f>
        <v>0</v>
      </c>
      <c r="H26" s="62">
        <f>'Table 9-NLCD06 Partitioning'!H24-'Table 8-NLCD01 Partitioning'!H24</f>
        <v>0</v>
      </c>
      <c r="I26" s="62">
        <f>'Table 9-NLCD06 Partitioning'!I24-'Table 8-NLCD01 Partitioning'!I24</f>
        <v>0</v>
      </c>
      <c r="J26" s="62">
        <f>'Table 9-NLCD06 Partitioning'!J24-'Table 8-NLCD01 Partitioning'!J24</f>
        <v>0</v>
      </c>
      <c r="K26" s="62">
        <f>'Table 9-NLCD06 Partitioning'!K24-'Table 8-NLCD01 Partitioning'!K24</f>
        <v>0</v>
      </c>
      <c r="L26" s="62">
        <f>'Table 9-NLCD06 Partitioning'!L24-'Table 8-NLCD01 Partitioning'!L24</f>
        <v>0</v>
      </c>
      <c r="M26" s="62">
        <f>'Table 9-NLCD06 Partitioning'!M24-'Table 8-NLCD01 Partitioning'!M24</f>
        <v>0</v>
      </c>
      <c r="N26" s="62">
        <f>'Table 9-NLCD06 Partitioning'!N24-'Table 8-NLCD01 Partitioning'!N24</f>
        <v>0</v>
      </c>
      <c r="O26" s="62">
        <f>'Table 9-NLCD06 Partitioning'!O24-'Table 8-NLCD01 Partitioning'!O24</f>
        <v>0</v>
      </c>
      <c r="P26" s="62">
        <f>'Table 9-NLCD06 Partitioning'!P24-'Table 8-NLCD01 Partitioning'!P24</f>
        <v>0</v>
      </c>
      <c r="Q26" s="62">
        <f>'Table 9-NLCD06 Partitioning'!Q24-'Table 8-NLCD01 Partitioning'!Q24</f>
        <v>0</v>
      </c>
      <c r="R26" s="62">
        <f>'Table 9-NLCD06 Partitioning'!R24-'Table 8-NLCD01 Partitioning'!R24</f>
        <v>0</v>
      </c>
      <c r="S26" s="62">
        <f>'Table 9-NLCD06 Partitioning'!S24-'Table 8-NLCD01 Partitioning'!S24</f>
        <v>0</v>
      </c>
      <c r="T26" s="62">
        <f>'Table 9-NLCD06 Partitioning'!T24-'Table 8-NLCD01 Partitioning'!T24</f>
        <v>0</v>
      </c>
      <c r="U26" s="62">
        <f>'Table 9-NLCD06 Partitioning'!U24-'Table 8-NLCD01 Partitioning'!U24</f>
        <v>0</v>
      </c>
      <c r="V26" s="62">
        <f>'Table 9-NLCD06 Partitioning'!V24-'Table 8-NLCD01 Partitioning'!V24</f>
        <v>0</v>
      </c>
      <c r="W26" s="62">
        <f>'Table 9-NLCD06 Partitioning'!W24-'Table 8-NLCD01 Partitioning'!W24</f>
        <v>0</v>
      </c>
    </row>
    <row r="27" spans="1:23" x14ac:dyDescent="0.25">
      <c r="A27" s="77" t="s">
        <v>151</v>
      </c>
      <c r="B27" s="10" t="s">
        <v>122</v>
      </c>
      <c r="C27" s="3">
        <v>28</v>
      </c>
      <c r="D27" s="77" t="s">
        <v>151</v>
      </c>
      <c r="E27" s="62">
        <f>'Table 9-NLCD06 Partitioning'!E25-'Table 8-NLCD01 Partitioning'!E25</f>
        <v>0</v>
      </c>
      <c r="F27" s="62">
        <f>'Table 9-NLCD06 Partitioning'!F25-'Table 8-NLCD01 Partitioning'!F25</f>
        <v>0</v>
      </c>
      <c r="G27" s="62">
        <f>'Table 9-NLCD06 Partitioning'!G25-'Table 8-NLCD01 Partitioning'!G25</f>
        <v>0</v>
      </c>
      <c r="H27" s="62">
        <f>'Table 9-NLCD06 Partitioning'!H25-'Table 8-NLCD01 Partitioning'!H25</f>
        <v>0</v>
      </c>
      <c r="I27" s="62">
        <f>'Table 9-NLCD06 Partitioning'!I25-'Table 8-NLCD01 Partitioning'!I25</f>
        <v>0</v>
      </c>
      <c r="J27" s="62">
        <f>'Table 9-NLCD06 Partitioning'!J25-'Table 8-NLCD01 Partitioning'!J25</f>
        <v>0</v>
      </c>
      <c r="K27" s="62">
        <f>'Table 9-NLCD06 Partitioning'!K25-'Table 8-NLCD01 Partitioning'!K25</f>
        <v>0</v>
      </c>
      <c r="L27" s="62">
        <f>'Table 9-NLCD06 Partitioning'!L25-'Table 8-NLCD01 Partitioning'!L25</f>
        <v>0</v>
      </c>
      <c r="M27" s="62">
        <f>'Table 9-NLCD06 Partitioning'!M25-'Table 8-NLCD01 Partitioning'!M25</f>
        <v>0</v>
      </c>
      <c r="N27" s="62">
        <f>'Table 9-NLCD06 Partitioning'!N25-'Table 8-NLCD01 Partitioning'!N25</f>
        <v>0</v>
      </c>
      <c r="O27" s="62">
        <f>'Table 9-NLCD06 Partitioning'!O25-'Table 8-NLCD01 Partitioning'!O25</f>
        <v>0</v>
      </c>
      <c r="P27" s="62">
        <f>'Table 9-NLCD06 Partitioning'!P25-'Table 8-NLCD01 Partitioning'!P25</f>
        <v>0</v>
      </c>
      <c r="Q27" s="62">
        <f>'Table 9-NLCD06 Partitioning'!Q25-'Table 8-NLCD01 Partitioning'!Q25</f>
        <v>0</v>
      </c>
      <c r="R27" s="62">
        <f>'Table 9-NLCD06 Partitioning'!R25-'Table 8-NLCD01 Partitioning'!R25</f>
        <v>0</v>
      </c>
      <c r="S27" s="62">
        <f>'Table 9-NLCD06 Partitioning'!S25-'Table 8-NLCD01 Partitioning'!S25</f>
        <v>0</v>
      </c>
      <c r="T27" s="62">
        <f>'Table 9-NLCD06 Partitioning'!T25-'Table 8-NLCD01 Partitioning'!T25</f>
        <v>0</v>
      </c>
      <c r="U27" s="62">
        <f>'Table 9-NLCD06 Partitioning'!U25-'Table 8-NLCD01 Partitioning'!U25</f>
        <v>0</v>
      </c>
      <c r="V27" s="62">
        <f>'Table 9-NLCD06 Partitioning'!V25-'Table 8-NLCD01 Partitioning'!V25</f>
        <v>0</v>
      </c>
      <c r="W27" s="62">
        <f>'Table 9-NLCD06 Partitioning'!W25-'Table 8-NLCD01 Partitioning'!W25</f>
        <v>0</v>
      </c>
    </row>
    <row r="28" spans="1:23" x14ac:dyDescent="0.25">
      <c r="A28" s="77" t="s">
        <v>152</v>
      </c>
      <c r="B28" s="10" t="s">
        <v>122</v>
      </c>
      <c r="C28" s="3">
        <v>29</v>
      </c>
      <c r="D28" s="77" t="s">
        <v>152</v>
      </c>
      <c r="E28" s="62">
        <f>'Table 9-NLCD06 Partitioning'!E26-'Table 8-NLCD01 Partitioning'!E26</f>
        <v>-37.362275999999994</v>
      </c>
      <c r="F28" s="62">
        <f>'Table 9-NLCD06 Partitioning'!F26-'Table 8-NLCD01 Partitioning'!F26</f>
        <v>0</v>
      </c>
      <c r="G28" s="62">
        <f>'Table 9-NLCD06 Partitioning'!G26-'Table 8-NLCD01 Partitioning'!G26</f>
        <v>0</v>
      </c>
      <c r="H28" s="62">
        <f>'Table 9-NLCD06 Partitioning'!H26-'Table 8-NLCD01 Partitioning'!H26</f>
        <v>0</v>
      </c>
      <c r="I28" s="62">
        <f>'Table 9-NLCD06 Partitioning'!I26-'Table 8-NLCD01 Partitioning'!I26</f>
        <v>0</v>
      </c>
      <c r="J28" s="62">
        <f>'Table 9-NLCD06 Partitioning'!J26-'Table 8-NLCD01 Partitioning'!J26</f>
        <v>37.362276000000001</v>
      </c>
      <c r="K28" s="62">
        <f>'Table 9-NLCD06 Partitioning'!K26-'Table 8-NLCD01 Partitioning'!K26</f>
        <v>0</v>
      </c>
      <c r="L28" s="62">
        <f>'Table 9-NLCD06 Partitioning'!L26-'Table 8-NLCD01 Partitioning'!L26</f>
        <v>0</v>
      </c>
      <c r="M28" s="62">
        <f>'Table 9-NLCD06 Partitioning'!M26-'Table 8-NLCD01 Partitioning'!M26</f>
        <v>0</v>
      </c>
      <c r="N28" s="62">
        <f>'Table 9-NLCD06 Partitioning'!N26-'Table 8-NLCD01 Partitioning'!N26</f>
        <v>0</v>
      </c>
      <c r="O28" s="62">
        <f>'Table 9-NLCD06 Partitioning'!O26-'Table 8-NLCD01 Partitioning'!O26</f>
        <v>0</v>
      </c>
      <c r="P28" s="62">
        <f>'Table 9-NLCD06 Partitioning'!P26-'Table 8-NLCD01 Partitioning'!P26</f>
        <v>0</v>
      </c>
      <c r="Q28" s="62">
        <f>'Table 9-NLCD06 Partitioning'!Q26-'Table 8-NLCD01 Partitioning'!Q26</f>
        <v>0</v>
      </c>
      <c r="R28" s="62">
        <f>'Table 9-NLCD06 Partitioning'!R26-'Table 8-NLCD01 Partitioning'!R26</f>
        <v>0</v>
      </c>
      <c r="S28" s="62">
        <f>'Table 9-NLCD06 Partitioning'!S26-'Table 8-NLCD01 Partitioning'!S26</f>
        <v>0</v>
      </c>
      <c r="T28" s="62">
        <f>'Table 9-NLCD06 Partitioning'!T26-'Table 8-NLCD01 Partitioning'!T26</f>
        <v>0</v>
      </c>
      <c r="U28" s="62">
        <f>'Table 9-NLCD06 Partitioning'!U26-'Table 8-NLCD01 Partitioning'!U26</f>
        <v>-9.3410000000000082</v>
      </c>
      <c r="V28" s="62">
        <f>'Table 9-NLCD06 Partitioning'!V26-'Table 8-NLCD01 Partitioning'!V26</f>
        <v>9.339999999999975</v>
      </c>
      <c r="W28" s="62">
        <f>'Table 9-NLCD06 Partitioning'!W26-'Table 8-NLCD01 Partitioning'!W26</f>
        <v>0</v>
      </c>
    </row>
    <row r="29" spans="1:23" x14ac:dyDescent="0.25">
      <c r="A29" s="77" t="s">
        <v>153</v>
      </c>
      <c r="B29" s="10" t="s">
        <v>122</v>
      </c>
      <c r="C29" s="3">
        <v>30</v>
      </c>
      <c r="D29" s="77" t="s">
        <v>153</v>
      </c>
      <c r="E29" s="62">
        <f>'Table 9-NLCD06 Partitioning'!E27-'Table 8-NLCD01 Partitioning'!E27</f>
        <v>0</v>
      </c>
      <c r="F29" s="62">
        <f>'Table 9-NLCD06 Partitioning'!F27-'Table 8-NLCD01 Partitioning'!F27</f>
        <v>-1.7791560000000004</v>
      </c>
      <c r="G29" s="62">
        <f>'Table 9-NLCD06 Partitioning'!G27-'Table 8-NLCD01 Partitioning'!G27</f>
        <v>1.7791560000000004</v>
      </c>
      <c r="H29" s="62">
        <f>'Table 9-NLCD06 Partitioning'!H27-'Table 8-NLCD01 Partitioning'!H27</f>
        <v>0</v>
      </c>
      <c r="I29" s="62">
        <f>'Table 9-NLCD06 Partitioning'!I27-'Table 8-NLCD01 Partitioning'!I27</f>
        <v>0</v>
      </c>
      <c r="J29" s="62">
        <f>'Table 9-NLCD06 Partitioning'!J27-'Table 8-NLCD01 Partitioning'!J27</f>
        <v>0</v>
      </c>
      <c r="K29" s="62">
        <f>'Table 9-NLCD06 Partitioning'!K27-'Table 8-NLCD01 Partitioning'!K27</f>
        <v>0</v>
      </c>
      <c r="L29" s="62">
        <f>'Table 9-NLCD06 Partitioning'!L27-'Table 8-NLCD01 Partitioning'!L27</f>
        <v>0</v>
      </c>
      <c r="M29" s="62">
        <f>'Table 9-NLCD06 Partitioning'!M27-'Table 8-NLCD01 Partitioning'!M27</f>
        <v>0</v>
      </c>
      <c r="N29" s="62">
        <f>'Table 9-NLCD06 Partitioning'!N27-'Table 8-NLCD01 Partitioning'!N27</f>
        <v>0</v>
      </c>
      <c r="O29" s="62">
        <f>'Table 9-NLCD06 Partitioning'!O27-'Table 8-NLCD01 Partitioning'!O27</f>
        <v>0</v>
      </c>
      <c r="P29" s="62">
        <f>'Table 9-NLCD06 Partitioning'!P27-'Table 8-NLCD01 Partitioning'!P27</f>
        <v>0</v>
      </c>
      <c r="Q29" s="62">
        <f>'Table 9-NLCD06 Partitioning'!Q27-'Table 8-NLCD01 Partitioning'!Q27</f>
        <v>0</v>
      </c>
      <c r="R29" s="62">
        <f>'Table 9-NLCD06 Partitioning'!R27-'Table 8-NLCD01 Partitioning'!R27</f>
        <v>0</v>
      </c>
      <c r="S29" s="62">
        <f>'Table 9-NLCD06 Partitioning'!S27-'Table 8-NLCD01 Partitioning'!S27</f>
        <v>0</v>
      </c>
      <c r="T29" s="62">
        <f>'Table 9-NLCD06 Partitioning'!T27-'Table 8-NLCD01 Partitioning'!T27</f>
        <v>0</v>
      </c>
      <c r="U29" s="62">
        <f>'Table 9-NLCD06 Partitioning'!U27-'Table 8-NLCD01 Partitioning'!U27</f>
        <v>0.31999999999999318</v>
      </c>
      <c r="V29" s="62">
        <f>'Table 9-NLCD06 Partitioning'!V27-'Table 8-NLCD01 Partitioning'!V27</f>
        <v>-0.34699999999997999</v>
      </c>
      <c r="W29" s="62">
        <f>'Table 9-NLCD06 Partitioning'!W27-'Table 8-NLCD01 Partitioning'!W27</f>
        <v>2.6000000000003354E-2</v>
      </c>
    </row>
    <row r="30" spans="1:23" x14ac:dyDescent="0.25">
      <c r="A30" s="77" t="s">
        <v>154</v>
      </c>
      <c r="B30" s="10" t="s">
        <v>122</v>
      </c>
      <c r="C30" s="3">
        <v>31</v>
      </c>
      <c r="D30" s="77" t="s">
        <v>154</v>
      </c>
      <c r="E30" s="62">
        <f>'Table 9-NLCD06 Partitioning'!E28-'Table 8-NLCD01 Partitioning'!E28</f>
        <v>0</v>
      </c>
      <c r="F30" s="62">
        <f>'Table 9-NLCD06 Partitioning'!F28-'Table 8-NLCD01 Partitioning'!F28</f>
        <v>0</v>
      </c>
      <c r="G30" s="62">
        <f>'Table 9-NLCD06 Partitioning'!G28-'Table 8-NLCD01 Partitioning'!G28</f>
        <v>0</v>
      </c>
      <c r="H30" s="62">
        <f>'Table 9-NLCD06 Partitioning'!H28-'Table 8-NLCD01 Partitioning'!H28</f>
        <v>0</v>
      </c>
      <c r="I30" s="62">
        <f>'Table 9-NLCD06 Partitioning'!I28-'Table 8-NLCD01 Partitioning'!I28</f>
        <v>0</v>
      </c>
      <c r="J30" s="62">
        <f>'Table 9-NLCD06 Partitioning'!J28-'Table 8-NLCD01 Partitioning'!J28</f>
        <v>0</v>
      </c>
      <c r="K30" s="62">
        <f>'Table 9-NLCD06 Partitioning'!K28-'Table 8-NLCD01 Partitioning'!K28</f>
        <v>0</v>
      </c>
      <c r="L30" s="62">
        <f>'Table 9-NLCD06 Partitioning'!L28-'Table 8-NLCD01 Partitioning'!L28</f>
        <v>0</v>
      </c>
      <c r="M30" s="62">
        <f>'Table 9-NLCD06 Partitioning'!M28-'Table 8-NLCD01 Partitioning'!M28</f>
        <v>0</v>
      </c>
      <c r="N30" s="62">
        <f>'Table 9-NLCD06 Partitioning'!N28-'Table 8-NLCD01 Partitioning'!N28</f>
        <v>0</v>
      </c>
      <c r="O30" s="62">
        <f>'Table 9-NLCD06 Partitioning'!O28-'Table 8-NLCD01 Partitioning'!O28</f>
        <v>0</v>
      </c>
      <c r="P30" s="62">
        <f>'Table 9-NLCD06 Partitioning'!P28-'Table 8-NLCD01 Partitioning'!P28</f>
        <v>0</v>
      </c>
      <c r="Q30" s="62">
        <f>'Table 9-NLCD06 Partitioning'!Q28-'Table 8-NLCD01 Partitioning'!Q28</f>
        <v>0</v>
      </c>
      <c r="R30" s="62">
        <f>'Table 9-NLCD06 Partitioning'!R28-'Table 8-NLCD01 Partitioning'!R28</f>
        <v>0</v>
      </c>
      <c r="S30" s="62">
        <f>'Table 9-NLCD06 Partitioning'!S28-'Table 8-NLCD01 Partitioning'!S28</f>
        <v>0</v>
      </c>
      <c r="T30" s="62">
        <f>'Table 9-NLCD06 Partitioning'!T28-'Table 8-NLCD01 Partitioning'!T28</f>
        <v>0</v>
      </c>
      <c r="U30" s="62">
        <f>'Table 9-NLCD06 Partitioning'!U28-'Table 8-NLCD01 Partitioning'!U28</f>
        <v>0</v>
      </c>
      <c r="V30" s="62">
        <f>'Table 9-NLCD06 Partitioning'!V28-'Table 8-NLCD01 Partitioning'!V28</f>
        <v>0</v>
      </c>
      <c r="W30" s="62">
        <f>'Table 9-NLCD06 Partitioning'!W28-'Table 8-NLCD01 Partitioning'!W28</f>
        <v>0</v>
      </c>
    </row>
    <row r="31" spans="1:23" x14ac:dyDescent="0.25">
      <c r="A31" s="77" t="s">
        <v>155</v>
      </c>
      <c r="B31" s="10" t="s">
        <v>122</v>
      </c>
      <c r="C31" s="3">
        <v>32</v>
      </c>
      <c r="D31" s="77" t="s">
        <v>155</v>
      </c>
      <c r="E31" s="62">
        <f>'Table 9-NLCD06 Partitioning'!E29-'Table 8-NLCD01 Partitioning'!E29</f>
        <v>0</v>
      </c>
      <c r="F31" s="62">
        <f>'Table 9-NLCD06 Partitioning'!F29-'Table 8-NLCD01 Partitioning'!F29</f>
        <v>0</v>
      </c>
      <c r="G31" s="62">
        <f>'Table 9-NLCD06 Partitioning'!G29-'Table 8-NLCD01 Partitioning'!G29</f>
        <v>0</v>
      </c>
      <c r="H31" s="62">
        <f>'Table 9-NLCD06 Partitioning'!H29-'Table 8-NLCD01 Partitioning'!H29</f>
        <v>0</v>
      </c>
      <c r="I31" s="62">
        <f>'Table 9-NLCD06 Partitioning'!I29-'Table 8-NLCD01 Partitioning'!I29</f>
        <v>0</v>
      </c>
      <c r="J31" s="62">
        <f>'Table 9-NLCD06 Partitioning'!J29-'Table 8-NLCD01 Partitioning'!J29</f>
        <v>0</v>
      </c>
      <c r="K31" s="62">
        <f>'Table 9-NLCD06 Partitioning'!K29-'Table 8-NLCD01 Partitioning'!K29</f>
        <v>0</v>
      </c>
      <c r="L31" s="62">
        <f>'Table 9-NLCD06 Partitioning'!L29-'Table 8-NLCD01 Partitioning'!L29</f>
        <v>0</v>
      </c>
      <c r="M31" s="62">
        <f>'Table 9-NLCD06 Partitioning'!M29-'Table 8-NLCD01 Partitioning'!M29</f>
        <v>0</v>
      </c>
      <c r="N31" s="62">
        <f>'Table 9-NLCD06 Partitioning'!N29-'Table 8-NLCD01 Partitioning'!N29</f>
        <v>0</v>
      </c>
      <c r="O31" s="62">
        <f>'Table 9-NLCD06 Partitioning'!O29-'Table 8-NLCD01 Partitioning'!O29</f>
        <v>0</v>
      </c>
      <c r="P31" s="62">
        <f>'Table 9-NLCD06 Partitioning'!P29-'Table 8-NLCD01 Partitioning'!P29</f>
        <v>0</v>
      </c>
      <c r="Q31" s="62">
        <f>'Table 9-NLCD06 Partitioning'!Q29-'Table 8-NLCD01 Partitioning'!Q29</f>
        <v>0</v>
      </c>
      <c r="R31" s="62">
        <f>'Table 9-NLCD06 Partitioning'!R29-'Table 8-NLCD01 Partitioning'!R29</f>
        <v>0</v>
      </c>
      <c r="S31" s="62">
        <f>'Table 9-NLCD06 Partitioning'!S29-'Table 8-NLCD01 Partitioning'!S29</f>
        <v>0</v>
      </c>
      <c r="T31" s="62">
        <f>'Table 9-NLCD06 Partitioning'!T29-'Table 8-NLCD01 Partitioning'!T29</f>
        <v>0</v>
      </c>
      <c r="U31" s="62">
        <f>'Table 9-NLCD06 Partitioning'!U29-'Table 8-NLCD01 Partitioning'!U29</f>
        <v>0</v>
      </c>
      <c r="V31" s="62">
        <f>'Table 9-NLCD06 Partitioning'!V29-'Table 8-NLCD01 Partitioning'!V29</f>
        <v>0</v>
      </c>
      <c r="W31" s="62">
        <f>'Table 9-NLCD06 Partitioning'!W29-'Table 8-NLCD01 Partitioning'!W29</f>
        <v>0</v>
      </c>
    </row>
    <row r="32" spans="1:23" x14ac:dyDescent="0.25">
      <c r="A32" s="77" t="s">
        <v>156</v>
      </c>
      <c r="B32" s="10" t="s">
        <v>122</v>
      </c>
      <c r="C32" s="3">
        <v>33</v>
      </c>
      <c r="D32" s="77" t="s">
        <v>156</v>
      </c>
      <c r="E32" s="62">
        <f>'Table 9-NLCD06 Partitioning'!E30-'Table 8-NLCD01 Partitioning'!E30</f>
        <v>0</v>
      </c>
      <c r="F32" s="62">
        <f>'Table 9-NLCD06 Partitioning'!F30-'Table 8-NLCD01 Partitioning'!F30</f>
        <v>0</v>
      </c>
      <c r="G32" s="62">
        <f>'Table 9-NLCD06 Partitioning'!G30-'Table 8-NLCD01 Partitioning'!G30</f>
        <v>0</v>
      </c>
      <c r="H32" s="62">
        <f>'Table 9-NLCD06 Partitioning'!H30-'Table 8-NLCD01 Partitioning'!H30</f>
        <v>0</v>
      </c>
      <c r="I32" s="62">
        <f>'Table 9-NLCD06 Partitioning'!I30-'Table 8-NLCD01 Partitioning'!I30</f>
        <v>0</v>
      </c>
      <c r="J32" s="62">
        <f>'Table 9-NLCD06 Partitioning'!J30-'Table 8-NLCD01 Partitioning'!J30</f>
        <v>0</v>
      </c>
      <c r="K32" s="62">
        <f>'Table 9-NLCD06 Partitioning'!K30-'Table 8-NLCD01 Partitioning'!K30</f>
        <v>0</v>
      </c>
      <c r="L32" s="62">
        <f>'Table 9-NLCD06 Partitioning'!L30-'Table 8-NLCD01 Partitioning'!L30</f>
        <v>0</v>
      </c>
      <c r="M32" s="62">
        <f>'Table 9-NLCD06 Partitioning'!M30-'Table 8-NLCD01 Partitioning'!M30</f>
        <v>0</v>
      </c>
      <c r="N32" s="62">
        <f>'Table 9-NLCD06 Partitioning'!N30-'Table 8-NLCD01 Partitioning'!N30</f>
        <v>0</v>
      </c>
      <c r="O32" s="62">
        <f>'Table 9-NLCD06 Partitioning'!O30-'Table 8-NLCD01 Partitioning'!O30</f>
        <v>0</v>
      </c>
      <c r="P32" s="62">
        <f>'Table 9-NLCD06 Partitioning'!P30-'Table 8-NLCD01 Partitioning'!P30</f>
        <v>0</v>
      </c>
      <c r="Q32" s="62">
        <f>'Table 9-NLCD06 Partitioning'!Q30-'Table 8-NLCD01 Partitioning'!Q30</f>
        <v>0</v>
      </c>
      <c r="R32" s="62">
        <f>'Table 9-NLCD06 Partitioning'!R30-'Table 8-NLCD01 Partitioning'!R30</f>
        <v>0</v>
      </c>
      <c r="S32" s="62">
        <f>'Table 9-NLCD06 Partitioning'!S30-'Table 8-NLCD01 Partitioning'!S30</f>
        <v>0</v>
      </c>
      <c r="T32" s="62">
        <f>'Table 9-NLCD06 Partitioning'!T30-'Table 8-NLCD01 Partitioning'!T30</f>
        <v>0</v>
      </c>
      <c r="U32" s="62">
        <f>'Table 9-NLCD06 Partitioning'!U30-'Table 8-NLCD01 Partitioning'!U30</f>
        <v>0</v>
      </c>
      <c r="V32" s="62">
        <f>'Table 9-NLCD06 Partitioning'!V30-'Table 8-NLCD01 Partitioning'!V30</f>
        <v>0</v>
      </c>
      <c r="W32" s="62">
        <f>'Table 9-NLCD06 Partitioning'!W30-'Table 8-NLCD01 Partitioning'!W30</f>
        <v>0</v>
      </c>
    </row>
    <row r="33" spans="1:23" x14ac:dyDescent="0.25">
      <c r="A33" s="77" t="s">
        <v>157</v>
      </c>
      <c r="B33" s="10" t="s">
        <v>122</v>
      </c>
      <c r="C33" s="3" t="s">
        <v>158</v>
      </c>
      <c r="D33" s="77" t="s">
        <v>157</v>
      </c>
      <c r="E33" s="62">
        <f>'Table 9-NLCD06 Partitioning'!E31-'Table 8-NLCD01 Partitioning'!E31</f>
        <v>0</v>
      </c>
      <c r="F33" s="62">
        <f>'Table 9-NLCD06 Partitioning'!F31-'Table 8-NLCD01 Partitioning'!F31</f>
        <v>0</v>
      </c>
      <c r="G33" s="62">
        <f>'Table 9-NLCD06 Partitioning'!G31-'Table 8-NLCD01 Partitioning'!G31</f>
        <v>0</v>
      </c>
      <c r="H33" s="62">
        <f>'Table 9-NLCD06 Partitioning'!H31-'Table 8-NLCD01 Partitioning'!H31</f>
        <v>0</v>
      </c>
      <c r="I33" s="62">
        <f>'Table 9-NLCD06 Partitioning'!I31-'Table 8-NLCD01 Partitioning'!I31</f>
        <v>0</v>
      </c>
      <c r="J33" s="62">
        <f>'Table 9-NLCD06 Partitioning'!J31-'Table 8-NLCD01 Partitioning'!J31</f>
        <v>0</v>
      </c>
      <c r="K33" s="62">
        <f>'Table 9-NLCD06 Partitioning'!K31-'Table 8-NLCD01 Partitioning'!K31</f>
        <v>0</v>
      </c>
      <c r="L33" s="62">
        <f>'Table 9-NLCD06 Partitioning'!L31-'Table 8-NLCD01 Partitioning'!L31</f>
        <v>0</v>
      </c>
      <c r="M33" s="62">
        <f>'Table 9-NLCD06 Partitioning'!M31-'Table 8-NLCD01 Partitioning'!M31</f>
        <v>0</v>
      </c>
      <c r="N33" s="62">
        <f>'Table 9-NLCD06 Partitioning'!N31-'Table 8-NLCD01 Partitioning'!N31</f>
        <v>0</v>
      </c>
      <c r="O33" s="62">
        <f>'Table 9-NLCD06 Partitioning'!O31-'Table 8-NLCD01 Partitioning'!O31</f>
        <v>0</v>
      </c>
      <c r="P33" s="62">
        <f>'Table 9-NLCD06 Partitioning'!P31-'Table 8-NLCD01 Partitioning'!P31</f>
        <v>0</v>
      </c>
      <c r="Q33" s="62">
        <f>'Table 9-NLCD06 Partitioning'!Q31-'Table 8-NLCD01 Partitioning'!Q31</f>
        <v>0</v>
      </c>
      <c r="R33" s="62">
        <f>'Table 9-NLCD06 Partitioning'!R31-'Table 8-NLCD01 Partitioning'!R31</f>
        <v>0</v>
      </c>
      <c r="S33" s="62">
        <f>'Table 9-NLCD06 Partitioning'!S31-'Table 8-NLCD01 Partitioning'!S31</f>
        <v>0</v>
      </c>
      <c r="T33" s="62">
        <f>'Table 9-NLCD06 Partitioning'!T31-'Table 8-NLCD01 Partitioning'!T31</f>
        <v>0</v>
      </c>
      <c r="U33" s="62">
        <f>'Table 9-NLCD06 Partitioning'!U31-'Table 8-NLCD01 Partitioning'!U31</f>
        <v>0</v>
      </c>
      <c r="V33" s="62">
        <f>'Table 9-NLCD06 Partitioning'!V31-'Table 8-NLCD01 Partitioning'!V31</f>
        <v>0</v>
      </c>
      <c r="W33" s="62">
        <f>'Table 9-NLCD06 Partitioning'!W31-'Table 8-NLCD01 Partitioning'!W31</f>
        <v>0</v>
      </c>
    </row>
    <row r="34" spans="1:23" x14ac:dyDescent="0.25">
      <c r="A34" s="77" t="s">
        <v>159</v>
      </c>
      <c r="B34" s="10" t="s">
        <v>122</v>
      </c>
      <c r="C34" s="3" t="s">
        <v>160</v>
      </c>
      <c r="D34" s="77" t="s">
        <v>159</v>
      </c>
      <c r="E34" s="62">
        <f>'Table 9-NLCD06 Partitioning'!E32-'Table 8-NLCD01 Partitioning'!E32</f>
        <v>0</v>
      </c>
      <c r="F34" s="62">
        <f>'Table 9-NLCD06 Partitioning'!F32-'Table 8-NLCD01 Partitioning'!F32</f>
        <v>0</v>
      </c>
      <c r="G34" s="62">
        <f>'Table 9-NLCD06 Partitioning'!G32-'Table 8-NLCD01 Partitioning'!G32</f>
        <v>0</v>
      </c>
      <c r="H34" s="62">
        <f>'Table 9-NLCD06 Partitioning'!H32-'Table 8-NLCD01 Partitioning'!H32</f>
        <v>0</v>
      </c>
      <c r="I34" s="62">
        <f>'Table 9-NLCD06 Partitioning'!I32-'Table 8-NLCD01 Partitioning'!I32</f>
        <v>0</v>
      </c>
      <c r="J34" s="62">
        <f>'Table 9-NLCD06 Partitioning'!J32-'Table 8-NLCD01 Partitioning'!J32</f>
        <v>0</v>
      </c>
      <c r="K34" s="62">
        <f>'Table 9-NLCD06 Partitioning'!K32-'Table 8-NLCD01 Partitioning'!K32</f>
        <v>0</v>
      </c>
      <c r="L34" s="62">
        <f>'Table 9-NLCD06 Partitioning'!L32-'Table 8-NLCD01 Partitioning'!L32</f>
        <v>0</v>
      </c>
      <c r="M34" s="62">
        <f>'Table 9-NLCD06 Partitioning'!M32-'Table 8-NLCD01 Partitioning'!M32</f>
        <v>0</v>
      </c>
      <c r="N34" s="62">
        <f>'Table 9-NLCD06 Partitioning'!N32-'Table 8-NLCD01 Partitioning'!N32</f>
        <v>0</v>
      </c>
      <c r="O34" s="62">
        <f>'Table 9-NLCD06 Partitioning'!O32-'Table 8-NLCD01 Partitioning'!O32</f>
        <v>0</v>
      </c>
      <c r="P34" s="62">
        <f>'Table 9-NLCD06 Partitioning'!P32-'Table 8-NLCD01 Partitioning'!P32</f>
        <v>0</v>
      </c>
      <c r="Q34" s="62">
        <f>'Table 9-NLCD06 Partitioning'!Q32-'Table 8-NLCD01 Partitioning'!Q32</f>
        <v>0</v>
      </c>
      <c r="R34" s="62">
        <f>'Table 9-NLCD06 Partitioning'!R32-'Table 8-NLCD01 Partitioning'!R32</f>
        <v>0</v>
      </c>
      <c r="S34" s="62">
        <f>'Table 9-NLCD06 Partitioning'!S32-'Table 8-NLCD01 Partitioning'!S32</f>
        <v>0</v>
      </c>
      <c r="T34" s="62">
        <f>'Table 9-NLCD06 Partitioning'!T32-'Table 8-NLCD01 Partitioning'!T32</f>
        <v>0</v>
      </c>
      <c r="U34" s="62">
        <f>'Table 9-NLCD06 Partitioning'!U32-'Table 8-NLCD01 Partitioning'!U32</f>
        <v>0</v>
      </c>
      <c r="V34" s="62">
        <f>'Table 9-NLCD06 Partitioning'!V32-'Table 8-NLCD01 Partitioning'!V32</f>
        <v>0</v>
      </c>
      <c r="W34" s="62">
        <f>'Table 9-NLCD06 Partitioning'!W32-'Table 8-NLCD01 Partitioning'!W32</f>
        <v>0</v>
      </c>
    </row>
    <row r="35" spans="1:23" x14ac:dyDescent="0.25">
      <c r="A35" s="77" t="s">
        <v>161</v>
      </c>
      <c r="B35" s="10" t="s">
        <v>122</v>
      </c>
      <c r="C35" s="3">
        <v>36</v>
      </c>
      <c r="D35" s="77" t="s">
        <v>161</v>
      </c>
      <c r="E35" s="62">
        <f>'Table 9-NLCD06 Partitioning'!E33-'Table 8-NLCD01 Partitioning'!E33</f>
        <v>0</v>
      </c>
      <c r="F35" s="62">
        <f>'Table 9-NLCD06 Partitioning'!F33-'Table 8-NLCD01 Partitioning'!F33</f>
        <v>0</v>
      </c>
      <c r="G35" s="62">
        <f>'Table 9-NLCD06 Partitioning'!G33-'Table 8-NLCD01 Partitioning'!G33</f>
        <v>0</v>
      </c>
      <c r="H35" s="62">
        <f>'Table 9-NLCD06 Partitioning'!H33-'Table 8-NLCD01 Partitioning'!H33</f>
        <v>0</v>
      </c>
      <c r="I35" s="62">
        <f>'Table 9-NLCD06 Partitioning'!I33-'Table 8-NLCD01 Partitioning'!I33</f>
        <v>0</v>
      </c>
      <c r="J35" s="62">
        <f>'Table 9-NLCD06 Partitioning'!J33-'Table 8-NLCD01 Partitioning'!J33</f>
        <v>0</v>
      </c>
      <c r="K35" s="62">
        <f>'Table 9-NLCD06 Partitioning'!K33-'Table 8-NLCD01 Partitioning'!K33</f>
        <v>0</v>
      </c>
      <c r="L35" s="62">
        <f>'Table 9-NLCD06 Partitioning'!L33-'Table 8-NLCD01 Partitioning'!L33</f>
        <v>0</v>
      </c>
      <c r="M35" s="62">
        <f>'Table 9-NLCD06 Partitioning'!M33-'Table 8-NLCD01 Partitioning'!M33</f>
        <v>0</v>
      </c>
      <c r="N35" s="62">
        <f>'Table 9-NLCD06 Partitioning'!N33-'Table 8-NLCD01 Partitioning'!N33</f>
        <v>0</v>
      </c>
      <c r="O35" s="62">
        <f>'Table 9-NLCD06 Partitioning'!O33-'Table 8-NLCD01 Partitioning'!O33</f>
        <v>0</v>
      </c>
      <c r="P35" s="62">
        <f>'Table 9-NLCD06 Partitioning'!P33-'Table 8-NLCD01 Partitioning'!P33</f>
        <v>0</v>
      </c>
      <c r="Q35" s="62">
        <f>'Table 9-NLCD06 Partitioning'!Q33-'Table 8-NLCD01 Partitioning'!Q33</f>
        <v>0</v>
      </c>
      <c r="R35" s="62">
        <f>'Table 9-NLCD06 Partitioning'!R33-'Table 8-NLCD01 Partitioning'!R33</f>
        <v>0</v>
      </c>
      <c r="S35" s="62">
        <f>'Table 9-NLCD06 Partitioning'!S33-'Table 8-NLCD01 Partitioning'!S33</f>
        <v>0</v>
      </c>
      <c r="T35" s="62">
        <f>'Table 9-NLCD06 Partitioning'!T33-'Table 8-NLCD01 Partitioning'!T33</f>
        <v>0</v>
      </c>
      <c r="U35" s="62">
        <f>'Table 9-NLCD06 Partitioning'!U33-'Table 8-NLCD01 Partitioning'!U33</f>
        <v>0</v>
      </c>
      <c r="V35" s="62">
        <f>'Table 9-NLCD06 Partitioning'!V33-'Table 8-NLCD01 Partitioning'!V33</f>
        <v>0</v>
      </c>
      <c r="W35" s="62">
        <f>'Table 9-NLCD06 Partitioning'!W33-'Table 8-NLCD01 Partitioning'!W33</f>
        <v>0</v>
      </c>
    </row>
    <row r="36" spans="1:23" x14ac:dyDescent="0.25">
      <c r="A36" s="77" t="s">
        <v>162</v>
      </c>
      <c r="B36" s="10" t="s">
        <v>122</v>
      </c>
      <c r="C36" s="3">
        <v>38</v>
      </c>
      <c r="D36" s="77" t="s">
        <v>162</v>
      </c>
      <c r="E36" s="62">
        <f>'Table 9-NLCD06 Partitioning'!E34-'Table 8-NLCD01 Partitioning'!E34</f>
        <v>0</v>
      </c>
      <c r="F36" s="62">
        <f>'Table 9-NLCD06 Partitioning'!F34-'Table 8-NLCD01 Partitioning'!F34</f>
        <v>0</v>
      </c>
      <c r="G36" s="62">
        <f>'Table 9-NLCD06 Partitioning'!G34-'Table 8-NLCD01 Partitioning'!G34</f>
        <v>0</v>
      </c>
      <c r="H36" s="62">
        <f>'Table 9-NLCD06 Partitioning'!H34-'Table 8-NLCD01 Partitioning'!H34</f>
        <v>0</v>
      </c>
      <c r="I36" s="62">
        <f>'Table 9-NLCD06 Partitioning'!I34-'Table 8-NLCD01 Partitioning'!I34</f>
        <v>0</v>
      </c>
      <c r="J36" s="62">
        <f>'Table 9-NLCD06 Partitioning'!J34-'Table 8-NLCD01 Partitioning'!J34</f>
        <v>0</v>
      </c>
      <c r="K36" s="62">
        <f>'Table 9-NLCD06 Partitioning'!K34-'Table 8-NLCD01 Partitioning'!K34</f>
        <v>0</v>
      </c>
      <c r="L36" s="62">
        <f>'Table 9-NLCD06 Partitioning'!L34-'Table 8-NLCD01 Partitioning'!L34</f>
        <v>0</v>
      </c>
      <c r="M36" s="62">
        <f>'Table 9-NLCD06 Partitioning'!M34-'Table 8-NLCD01 Partitioning'!M34</f>
        <v>0</v>
      </c>
      <c r="N36" s="62">
        <f>'Table 9-NLCD06 Partitioning'!N34-'Table 8-NLCD01 Partitioning'!N34</f>
        <v>0</v>
      </c>
      <c r="O36" s="62">
        <f>'Table 9-NLCD06 Partitioning'!O34-'Table 8-NLCD01 Partitioning'!O34</f>
        <v>0</v>
      </c>
      <c r="P36" s="62">
        <f>'Table 9-NLCD06 Partitioning'!P34-'Table 8-NLCD01 Partitioning'!P34</f>
        <v>0</v>
      </c>
      <c r="Q36" s="62">
        <f>'Table 9-NLCD06 Partitioning'!Q34-'Table 8-NLCD01 Partitioning'!Q34</f>
        <v>0</v>
      </c>
      <c r="R36" s="62">
        <f>'Table 9-NLCD06 Partitioning'!R34-'Table 8-NLCD01 Partitioning'!R34</f>
        <v>0</v>
      </c>
      <c r="S36" s="62">
        <f>'Table 9-NLCD06 Partitioning'!S34-'Table 8-NLCD01 Partitioning'!S34</f>
        <v>0</v>
      </c>
      <c r="T36" s="62">
        <f>'Table 9-NLCD06 Partitioning'!T34-'Table 8-NLCD01 Partitioning'!T34</f>
        <v>0</v>
      </c>
      <c r="U36" s="62">
        <f>'Table 9-NLCD06 Partitioning'!U34-'Table 8-NLCD01 Partitioning'!U34</f>
        <v>0</v>
      </c>
      <c r="V36" s="62">
        <f>'Table 9-NLCD06 Partitioning'!V34-'Table 8-NLCD01 Partitioning'!V34</f>
        <v>0</v>
      </c>
      <c r="W36" s="62">
        <f>'Table 9-NLCD06 Partitioning'!W34-'Table 8-NLCD01 Partitioning'!W34</f>
        <v>0</v>
      </c>
    </row>
    <row r="37" spans="1:23" x14ac:dyDescent="0.25">
      <c r="A37" s="77" t="s">
        <v>163</v>
      </c>
      <c r="B37" s="10" t="s">
        <v>122</v>
      </c>
      <c r="C37" s="3">
        <v>39</v>
      </c>
      <c r="D37" s="77" t="s">
        <v>163</v>
      </c>
      <c r="E37" s="62">
        <f>'Table 9-NLCD06 Partitioning'!E35-'Table 8-NLCD01 Partitioning'!E35</f>
        <v>0</v>
      </c>
      <c r="F37" s="62">
        <f>'Table 9-NLCD06 Partitioning'!F35-'Table 8-NLCD01 Partitioning'!F35</f>
        <v>0</v>
      </c>
      <c r="G37" s="62">
        <f>'Table 9-NLCD06 Partitioning'!G35-'Table 8-NLCD01 Partitioning'!G35</f>
        <v>0</v>
      </c>
      <c r="H37" s="62">
        <f>'Table 9-NLCD06 Partitioning'!H35-'Table 8-NLCD01 Partitioning'!H35</f>
        <v>0</v>
      </c>
      <c r="I37" s="62">
        <f>'Table 9-NLCD06 Partitioning'!I35-'Table 8-NLCD01 Partitioning'!I35</f>
        <v>0</v>
      </c>
      <c r="J37" s="62">
        <f>'Table 9-NLCD06 Partitioning'!J35-'Table 8-NLCD01 Partitioning'!J35</f>
        <v>0</v>
      </c>
      <c r="K37" s="62">
        <f>'Table 9-NLCD06 Partitioning'!K35-'Table 8-NLCD01 Partitioning'!K35</f>
        <v>0</v>
      </c>
      <c r="L37" s="62">
        <f>'Table 9-NLCD06 Partitioning'!L35-'Table 8-NLCD01 Partitioning'!L35</f>
        <v>0</v>
      </c>
      <c r="M37" s="62">
        <f>'Table 9-NLCD06 Partitioning'!M35-'Table 8-NLCD01 Partitioning'!M35</f>
        <v>0</v>
      </c>
      <c r="N37" s="62">
        <f>'Table 9-NLCD06 Partitioning'!N35-'Table 8-NLCD01 Partitioning'!N35</f>
        <v>0</v>
      </c>
      <c r="O37" s="62">
        <f>'Table 9-NLCD06 Partitioning'!O35-'Table 8-NLCD01 Partitioning'!O35</f>
        <v>0</v>
      </c>
      <c r="P37" s="62">
        <f>'Table 9-NLCD06 Partitioning'!P35-'Table 8-NLCD01 Partitioning'!P35</f>
        <v>0</v>
      </c>
      <c r="Q37" s="62">
        <f>'Table 9-NLCD06 Partitioning'!Q35-'Table 8-NLCD01 Partitioning'!Q35</f>
        <v>0</v>
      </c>
      <c r="R37" s="62">
        <f>'Table 9-NLCD06 Partitioning'!R35-'Table 8-NLCD01 Partitioning'!R35</f>
        <v>0</v>
      </c>
      <c r="S37" s="62">
        <f>'Table 9-NLCD06 Partitioning'!S35-'Table 8-NLCD01 Partitioning'!S35</f>
        <v>0</v>
      </c>
      <c r="T37" s="62">
        <f>'Table 9-NLCD06 Partitioning'!T35-'Table 8-NLCD01 Partitioning'!T35</f>
        <v>0</v>
      </c>
      <c r="U37" s="62">
        <f>'Table 9-NLCD06 Partitioning'!U35-'Table 8-NLCD01 Partitioning'!U35</f>
        <v>0</v>
      </c>
      <c r="V37" s="62">
        <f>'Table 9-NLCD06 Partitioning'!V35-'Table 8-NLCD01 Partitioning'!V35</f>
        <v>0</v>
      </c>
      <c r="W37" s="62">
        <f>'Table 9-NLCD06 Partitioning'!W35-'Table 8-NLCD01 Partitioning'!W35</f>
        <v>0</v>
      </c>
    </row>
    <row r="38" spans="1:23" x14ac:dyDescent="0.25">
      <c r="A38" s="77" t="s">
        <v>164</v>
      </c>
      <c r="B38" s="10" t="s">
        <v>122</v>
      </c>
      <c r="C38" s="3">
        <v>40</v>
      </c>
      <c r="D38" s="77" t="s">
        <v>164</v>
      </c>
      <c r="E38" s="62">
        <f>'Table 9-NLCD06 Partitioning'!E36-'Table 8-NLCD01 Partitioning'!E36</f>
        <v>0</v>
      </c>
      <c r="F38" s="62">
        <f>'Table 9-NLCD06 Partitioning'!F36-'Table 8-NLCD01 Partitioning'!F36</f>
        <v>8.0062019999999876</v>
      </c>
      <c r="G38" s="62">
        <f>'Table 9-NLCD06 Partitioning'!G36-'Table 8-NLCD01 Partitioning'!G36</f>
        <v>0</v>
      </c>
      <c r="H38" s="62">
        <f>'Table 9-NLCD06 Partitioning'!H36-'Table 8-NLCD01 Partitioning'!H36</f>
        <v>0</v>
      </c>
      <c r="I38" s="62">
        <f>'Table 9-NLCD06 Partitioning'!I36-'Table 8-NLCD01 Partitioning'!I36</f>
        <v>0</v>
      </c>
      <c r="J38" s="62">
        <f>'Table 9-NLCD06 Partitioning'!J36-'Table 8-NLCD01 Partitioning'!J36</f>
        <v>0</v>
      </c>
      <c r="K38" s="62">
        <f>'Table 9-NLCD06 Partitioning'!K36-'Table 8-NLCD01 Partitioning'!K36</f>
        <v>0</v>
      </c>
      <c r="L38" s="62">
        <f>'Table 9-NLCD06 Partitioning'!L36-'Table 8-NLCD01 Partitioning'!L36</f>
        <v>0</v>
      </c>
      <c r="M38" s="62">
        <f>'Table 9-NLCD06 Partitioning'!M36-'Table 8-NLCD01 Partitioning'!M36</f>
        <v>-8.006202</v>
      </c>
      <c r="N38" s="62">
        <f>'Table 9-NLCD06 Partitioning'!N36-'Table 8-NLCD01 Partitioning'!N36</f>
        <v>0</v>
      </c>
      <c r="O38" s="62">
        <f>'Table 9-NLCD06 Partitioning'!O36-'Table 8-NLCD01 Partitioning'!O36</f>
        <v>0</v>
      </c>
      <c r="P38" s="62">
        <f>'Table 9-NLCD06 Partitioning'!P36-'Table 8-NLCD01 Partitioning'!P36</f>
        <v>0</v>
      </c>
      <c r="Q38" s="62">
        <f>'Table 9-NLCD06 Partitioning'!Q36-'Table 8-NLCD01 Partitioning'!Q36</f>
        <v>0</v>
      </c>
      <c r="R38" s="62">
        <f>'Table 9-NLCD06 Partitioning'!R36-'Table 8-NLCD01 Partitioning'!R36</f>
        <v>0</v>
      </c>
      <c r="S38" s="62">
        <f>'Table 9-NLCD06 Partitioning'!S36-'Table 8-NLCD01 Partitioning'!S36</f>
        <v>0</v>
      </c>
      <c r="T38" s="62">
        <f>'Table 9-NLCD06 Partitioning'!T36-'Table 8-NLCD01 Partitioning'!T36</f>
        <v>0</v>
      </c>
      <c r="U38" s="62">
        <f>'Table 9-NLCD06 Partitioning'!U36-'Table 8-NLCD01 Partitioning'!U36</f>
        <v>1.5209999999999582</v>
      </c>
      <c r="V38" s="62">
        <f>'Table 9-NLCD06 Partitioning'!V36-'Table 8-NLCD01 Partitioning'!V36</f>
        <v>4.8840000000000146</v>
      </c>
      <c r="W38" s="62">
        <f>'Table 9-NLCD06 Partitioning'!W36-'Table 8-NLCD01 Partitioning'!W36</f>
        <v>-6.4049999999999976</v>
      </c>
    </row>
    <row r="39" spans="1:23" x14ac:dyDescent="0.25">
      <c r="A39" s="77" t="s">
        <v>165</v>
      </c>
      <c r="B39" s="10" t="s">
        <v>122</v>
      </c>
      <c r="C39" s="3">
        <v>41</v>
      </c>
      <c r="D39" s="77" t="s">
        <v>165</v>
      </c>
      <c r="E39" s="62">
        <f>'Table 9-NLCD06 Partitioning'!E37-'Table 8-NLCD01 Partitioning'!E37</f>
        <v>0</v>
      </c>
      <c r="F39" s="62">
        <f>'Table 9-NLCD06 Partitioning'!F37-'Table 8-NLCD01 Partitioning'!F37</f>
        <v>-1.1119725000000003</v>
      </c>
      <c r="G39" s="62">
        <f>'Table 9-NLCD06 Partitioning'!G37-'Table 8-NLCD01 Partitioning'!G37</f>
        <v>0</v>
      </c>
      <c r="H39" s="62">
        <f>'Table 9-NLCD06 Partitioning'!H37-'Table 8-NLCD01 Partitioning'!H37</f>
        <v>1.1119725000000074</v>
      </c>
      <c r="I39" s="62">
        <f>'Table 9-NLCD06 Partitioning'!I37-'Table 8-NLCD01 Partitioning'!I37</f>
        <v>0</v>
      </c>
      <c r="J39" s="62">
        <f>'Table 9-NLCD06 Partitioning'!J37-'Table 8-NLCD01 Partitioning'!J37</f>
        <v>0</v>
      </c>
      <c r="K39" s="62">
        <f>'Table 9-NLCD06 Partitioning'!K37-'Table 8-NLCD01 Partitioning'!K37</f>
        <v>0</v>
      </c>
      <c r="L39" s="62">
        <f>'Table 9-NLCD06 Partitioning'!L37-'Table 8-NLCD01 Partitioning'!L37</f>
        <v>0</v>
      </c>
      <c r="M39" s="62">
        <f>'Table 9-NLCD06 Partitioning'!M37-'Table 8-NLCD01 Partitioning'!M37</f>
        <v>0</v>
      </c>
      <c r="N39" s="62">
        <f>'Table 9-NLCD06 Partitioning'!N37-'Table 8-NLCD01 Partitioning'!N37</f>
        <v>0</v>
      </c>
      <c r="O39" s="62">
        <f>'Table 9-NLCD06 Partitioning'!O37-'Table 8-NLCD01 Partitioning'!O37</f>
        <v>0</v>
      </c>
      <c r="P39" s="62">
        <f>'Table 9-NLCD06 Partitioning'!P37-'Table 8-NLCD01 Partitioning'!P37</f>
        <v>0</v>
      </c>
      <c r="Q39" s="62">
        <f>'Table 9-NLCD06 Partitioning'!Q37-'Table 8-NLCD01 Partitioning'!Q37</f>
        <v>0</v>
      </c>
      <c r="R39" s="62">
        <f>'Table 9-NLCD06 Partitioning'!R37-'Table 8-NLCD01 Partitioning'!R37</f>
        <v>0</v>
      </c>
      <c r="S39" s="62">
        <f>'Table 9-NLCD06 Partitioning'!S37-'Table 8-NLCD01 Partitioning'!S37</f>
        <v>0</v>
      </c>
      <c r="T39" s="62">
        <f>'Table 9-NLCD06 Partitioning'!T37-'Table 8-NLCD01 Partitioning'!T37</f>
        <v>0</v>
      </c>
      <c r="U39" s="62">
        <f>'Table 9-NLCD06 Partitioning'!U37-'Table 8-NLCD01 Partitioning'!U37</f>
        <v>0.28999999999999204</v>
      </c>
      <c r="V39" s="62">
        <f>'Table 9-NLCD06 Partitioning'!V37-'Table 8-NLCD01 Partitioning'!V37</f>
        <v>-0.33299999999999841</v>
      </c>
      <c r="W39" s="62">
        <f>'Table 9-NLCD06 Partitioning'!W37-'Table 8-NLCD01 Partitioning'!W37</f>
        <v>4.4999999999999929E-2</v>
      </c>
    </row>
    <row r="40" spans="1:23" x14ac:dyDescent="0.25">
      <c r="A40" s="77" t="s">
        <v>166</v>
      </c>
      <c r="B40" s="10" t="s">
        <v>122</v>
      </c>
      <c r="C40" s="3" t="s">
        <v>167</v>
      </c>
      <c r="D40" s="77" t="s">
        <v>166</v>
      </c>
      <c r="E40" s="62">
        <f>'Table 9-NLCD06 Partitioning'!E38-'Table 8-NLCD01 Partitioning'!E38</f>
        <v>0</v>
      </c>
      <c r="F40" s="62">
        <f>'Table 9-NLCD06 Partitioning'!F38-'Table 8-NLCD01 Partitioning'!F38</f>
        <v>0</v>
      </c>
      <c r="G40" s="62">
        <f>'Table 9-NLCD06 Partitioning'!G38-'Table 8-NLCD01 Partitioning'!G38</f>
        <v>0</v>
      </c>
      <c r="H40" s="62">
        <f>'Table 9-NLCD06 Partitioning'!H38-'Table 8-NLCD01 Partitioning'!H38</f>
        <v>0</v>
      </c>
      <c r="I40" s="62">
        <f>'Table 9-NLCD06 Partitioning'!I38-'Table 8-NLCD01 Partitioning'!I38</f>
        <v>0</v>
      </c>
      <c r="J40" s="62">
        <f>'Table 9-NLCD06 Partitioning'!J38-'Table 8-NLCD01 Partitioning'!J38</f>
        <v>0</v>
      </c>
      <c r="K40" s="62">
        <f>'Table 9-NLCD06 Partitioning'!K38-'Table 8-NLCD01 Partitioning'!K38</f>
        <v>0</v>
      </c>
      <c r="L40" s="62">
        <f>'Table 9-NLCD06 Partitioning'!L38-'Table 8-NLCD01 Partitioning'!L38</f>
        <v>0</v>
      </c>
      <c r="M40" s="62">
        <f>'Table 9-NLCD06 Partitioning'!M38-'Table 8-NLCD01 Partitioning'!M38</f>
        <v>0</v>
      </c>
      <c r="N40" s="62">
        <f>'Table 9-NLCD06 Partitioning'!N38-'Table 8-NLCD01 Partitioning'!N38</f>
        <v>0</v>
      </c>
      <c r="O40" s="62">
        <f>'Table 9-NLCD06 Partitioning'!O38-'Table 8-NLCD01 Partitioning'!O38</f>
        <v>0</v>
      </c>
      <c r="P40" s="62">
        <f>'Table 9-NLCD06 Partitioning'!P38-'Table 8-NLCD01 Partitioning'!P38</f>
        <v>0</v>
      </c>
      <c r="Q40" s="62">
        <f>'Table 9-NLCD06 Partitioning'!Q38-'Table 8-NLCD01 Partitioning'!Q38</f>
        <v>0</v>
      </c>
      <c r="R40" s="62">
        <f>'Table 9-NLCD06 Partitioning'!R38-'Table 8-NLCD01 Partitioning'!R38</f>
        <v>0</v>
      </c>
      <c r="S40" s="62">
        <f>'Table 9-NLCD06 Partitioning'!S38-'Table 8-NLCD01 Partitioning'!S38</f>
        <v>0</v>
      </c>
      <c r="T40" s="62">
        <f>'Table 9-NLCD06 Partitioning'!T38-'Table 8-NLCD01 Partitioning'!T38</f>
        <v>0</v>
      </c>
      <c r="U40" s="62">
        <f>'Table 9-NLCD06 Partitioning'!U38-'Table 8-NLCD01 Partitioning'!U38</f>
        <v>0</v>
      </c>
      <c r="V40" s="62">
        <f>'Table 9-NLCD06 Partitioning'!V38-'Table 8-NLCD01 Partitioning'!V38</f>
        <v>0</v>
      </c>
      <c r="W40" s="62">
        <f>'Table 9-NLCD06 Partitioning'!W38-'Table 8-NLCD01 Partitioning'!W38</f>
        <v>0</v>
      </c>
    </row>
    <row r="41" spans="1:23" x14ac:dyDescent="0.25">
      <c r="A41" s="77" t="s">
        <v>168</v>
      </c>
      <c r="B41" s="10" t="s">
        <v>122</v>
      </c>
      <c r="C41" s="3" t="s">
        <v>169</v>
      </c>
      <c r="D41" s="77" t="s">
        <v>168</v>
      </c>
      <c r="E41" s="62">
        <f>'Table 9-NLCD06 Partitioning'!E39-'Table 8-NLCD01 Partitioning'!E39</f>
        <v>0</v>
      </c>
      <c r="F41" s="62">
        <f>'Table 9-NLCD06 Partitioning'!F39-'Table 8-NLCD01 Partitioning'!F39</f>
        <v>0</v>
      </c>
      <c r="G41" s="62">
        <f>'Table 9-NLCD06 Partitioning'!G39-'Table 8-NLCD01 Partitioning'!G39</f>
        <v>0</v>
      </c>
      <c r="H41" s="62">
        <f>'Table 9-NLCD06 Partitioning'!H39-'Table 8-NLCD01 Partitioning'!H39</f>
        <v>0</v>
      </c>
      <c r="I41" s="62">
        <f>'Table 9-NLCD06 Partitioning'!I39-'Table 8-NLCD01 Partitioning'!I39</f>
        <v>0</v>
      </c>
      <c r="J41" s="62">
        <f>'Table 9-NLCD06 Partitioning'!J39-'Table 8-NLCD01 Partitioning'!J39</f>
        <v>0</v>
      </c>
      <c r="K41" s="62">
        <f>'Table 9-NLCD06 Partitioning'!K39-'Table 8-NLCD01 Partitioning'!K39</f>
        <v>0</v>
      </c>
      <c r="L41" s="62">
        <f>'Table 9-NLCD06 Partitioning'!L39-'Table 8-NLCD01 Partitioning'!L39</f>
        <v>0</v>
      </c>
      <c r="M41" s="62">
        <f>'Table 9-NLCD06 Partitioning'!M39-'Table 8-NLCD01 Partitioning'!M39</f>
        <v>0</v>
      </c>
      <c r="N41" s="62">
        <f>'Table 9-NLCD06 Partitioning'!N39-'Table 8-NLCD01 Partitioning'!N39</f>
        <v>0</v>
      </c>
      <c r="O41" s="62">
        <f>'Table 9-NLCD06 Partitioning'!O39-'Table 8-NLCD01 Partitioning'!O39</f>
        <v>0</v>
      </c>
      <c r="P41" s="62">
        <f>'Table 9-NLCD06 Partitioning'!P39-'Table 8-NLCD01 Partitioning'!P39</f>
        <v>0</v>
      </c>
      <c r="Q41" s="62">
        <f>'Table 9-NLCD06 Partitioning'!Q39-'Table 8-NLCD01 Partitioning'!Q39</f>
        <v>0</v>
      </c>
      <c r="R41" s="62">
        <f>'Table 9-NLCD06 Partitioning'!R39-'Table 8-NLCD01 Partitioning'!R39</f>
        <v>0</v>
      </c>
      <c r="S41" s="62">
        <f>'Table 9-NLCD06 Partitioning'!S39-'Table 8-NLCD01 Partitioning'!S39</f>
        <v>0</v>
      </c>
      <c r="T41" s="62">
        <f>'Table 9-NLCD06 Partitioning'!T39-'Table 8-NLCD01 Partitioning'!T39</f>
        <v>0</v>
      </c>
      <c r="U41" s="62">
        <f>'Table 9-NLCD06 Partitioning'!U39-'Table 8-NLCD01 Partitioning'!U39</f>
        <v>0</v>
      </c>
      <c r="V41" s="62">
        <f>'Table 9-NLCD06 Partitioning'!V39-'Table 8-NLCD01 Partitioning'!V39</f>
        <v>0</v>
      </c>
      <c r="W41" s="62">
        <f>'Table 9-NLCD06 Partitioning'!W39-'Table 8-NLCD01 Partitioning'!W39</f>
        <v>0</v>
      </c>
    </row>
    <row r="42" spans="1:23" x14ac:dyDescent="0.25">
      <c r="A42" s="77" t="s">
        <v>170</v>
      </c>
      <c r="B42" s="10" t="s">
        <v>122</v>
      </c>
      <c r="C42" s="3" t="s">
        <v>171</v>
      </c>
      <c r="D42" s="77" t="s">
        <v>170</v>
      </c>
      <c r="E42" s="62">
        <f>'Table 9-NLCD06 Partitioning'!E40-'Table 8-NLCD01 Partitioning'!E40</f>
        <v>0</v>
      </c>
      <c r="F42" s="62">
        <f>'Table 9-NLCD06 Partitioning'!F40-'Table 8-NLCD01 Partitioning'!F40</f>
        <v>0</v>
      </c>
      <c r="G42" s="62">
        <f>'Table 9-NLCD06 Partitioning'!G40-'Table 8-NLCD01 Partitioning'!G40</f>
        <v>0</v>
      </c>
      <c r="H42" s="62">
        <f>'Table 9-NLCD06 Partitioning'!H40-'Table 8-NLCD01 Partitioning'!H40</f>
        <v>0</v>
      </c>
      <c r="I42" s="62">
        <f>'Table 9-NLCD06 Partitioning'!I40-'Table 8-NLCD01 Partitioning'!I40</f>
        <v>0</v>
      </c>
      <c r="J42" s="62">
        <f>'Table 9-NLCD06 Partitioning'!J40-'Table 8-NLCD01 Partitioning'!J40</f>
        <v>0</v>
      </c>
      <c r="K42" s="62">
        <f>'Table 9-NLCD06 Partitioning'!K40-'Table 8-NLCD01 Partitioning'!K40</f>
        <v>0</v>
      </c>
      <c r="L42" s="62">
        <f>'Table 9-NLCD06 Partitioning'!L40-'Table 8-NLCD01 Partitioning'!L40</f>
        <v>0</v>
      </c>
      <c r="M42" s="62">
        <f>'Table 9-NLCD06 Partitioning'!M40-'Table 8-NLCD01 Partitioning'!M40</f>
        <v>0</v>
      </c>
      <c r="N42" s="62">
        <f>'Table 9-NLCD06 Partitioning'!N40-'Table 8-NLCD01 Partitioning'!N40</f>
        <v>0</v>
      </c>
      <c r="O42" s="62">
        <f>'Table 9-NLCD06 Partitioning'!O40-'Table 8-NLCD01 Partitioning'!O40</f>
        <v>0</v>
      </c>
      <c r="P42" s="62">
        <f>'Table 9-NLCD06 Partitioning'!P40-'Table 8-NLCD01 Partitioning'!P40</f>
        <v>0</v>
      </c>
      <c r="Q42" s="62">
        <f>'Table 9-NLCD06 Partitioning'!Q40-'Table 8-NLCD01 Partitioning'!Q40</f>
        <v>0</v>
      </c>
      <c r="R42" s="62">
        <f>'Table 9-NLCD06 Partitioning'!R40-'Table 8-NLCD01 Partitioning'!R40</f>
        <v>0</v>
      </c>
      <c r="S42" s="62">
        <f>'Table 9-NLCD06 Partitioning'!S40-'Table 8-NLCD01 Partitioning'!S40</f>
        <v>0</v>
      </c>
      <c r="T42" s="62">
        <f>'Table 9-NLCD06 Partitioning'!T40-'Table 8-NLCD01 Partitioning'!T40</f>
        <v>0</v>
      </c>
      <c r="U42" s="62">
        <f>'Table 9-NLCD06 Partitioning'!U40-'Table 8-NLCD01 Partitioning'!U40</f>
        <v>0</v>
      </c>
      <c r="V42" s="62">
        <f>'Table 9-NLCD06 Partitioning'!V40-'Table 8-NLCD01 Partitioning'!V40</f>
        <v>0</v>
      </c>
      <c r="W42" s="62">
        <f>'Table 9-NLCD06 Partitioning'!W40-'Table 8-NLCD01 Partitioning'!W40</f>
        <v>0</v>
      </c>
    </row>
    <row r="43" spans="1:23" x14ac:dyDescent="0.25">
      <c r="A43" s="77" t="s">
        <v>172</v>
      </c>
      <c r="B43" s="10" t="s">
        <v>122</v>
      </c>
      <c r="C43" s="3" t="s">
        <v>173</v>
      </c>
      <c r="D43" s="77" t="s">
        <v>172</v>
      </c>
      <c r="E43" s="62">
        <f>'Table 9-NLCD06 Partitioning'!E41-'Table 8-NLCD01 Partitioning'!E41</f>
        <v>0</v>
      </c>
      <c r="F43" s="62">
        <f>'Table 9-NLCD06 Partitioning'!F41-'Table 8-NLCD01 Partitioning'!F41</f>
        <v>0</v>
      </c>
      <c r="G43" s="62">
        <f>'Table 9-NLCD06 Partitioning'!G41-'Table 8-NLCD01 Partitioning'!G41</f>
        <v>0</v>
      </c>
      <c r="H43" s="62">
        <f>'Table 9-NLCD06 Partitioning'!H41-'Table 8-NLCD01 Partitioning'!H41</f>
        <v>0</v>
      </c>
      <c r="I43" s="62">
        <f>'Table 9-NLCD06 Partitioning'!I41-'Table 8-NLCD01 Partitioning'!I41</f>
        <v>0</v>
      </c>
      <c r="J43" s="62">
        <f>'Table 9-NLCD06 Partitioning'!J41-'Table 8-NLCD01 Partitioning'!J41</f>
        <v>0</v>
      </c>
      <c r="K43" s="62">
        <f>'Table 9-NLCD06 Partitioning'!K41-'Table 8-NLCD01 Partitioning'!K41</f>
        <v>0</v>
      </c>
      <c r="L43" s="62">
        <f>'Table 9-NLCD06 Partitioning'!L41-'Table 8-NLCD01 Partitioning'!L41</f>
        <v>0</v>
      </c>
      <c r="M43" s="62">
        <f>'Table 9-NLCD06 Partitioning'!M41-'Table 8-NLCD01 Partitioning'!M41</f>
        <v>0</v>
      </c>
      <c r="N43" s="62">
        <f>'Table 9-NLCD06 Partitioning'!N41-'Table 8-NLCD01 Partitioning'!N41</f>
        <v>0</v>
      </c>
      <c r="O43" s="62">
        <f>'Table 9-NLCD06 Partitioning'!O41-'Table 8-NLCD01 Partitioning'!O41</f>
        <v>0</v>
      </c>
      <c r="P43" s="62">
        <f>'Table 9-NLCD06 Partitioning'!P41-'Table 8-NLCD01 Partitioning'!P41</f>
        <v>0</v>
      </c>
      <c r="Q43" s="62">
        <f>'Table 9-NLCD06 Partitioning'!Q41-'Table 8-NLCD01 Partitioning'!Q41</f>
        <v>0</v>
      </c>
      <c r="R43" s="62">
        <f>'Table 9-NLCD06 Partitioning'!R41-'Table 8-NLCD01 Partitioning'!R41</f>
        <v>0</v>
      </c>
      <c r="S43" s="62">
        <f>'Table 9-NLCD06 Partitioning'!S41-'Table 8-NLCD01 Partitioning'!S41</f>
        <v>0</v>
      </c>
      <c r="T43" s="62">
        <f>'Table 9-NLCD06 Partitioning'!T41-'Table 8-NLCD01 Partitioning'!T41</f>
        <v>0</v>
      </c>
      <c r="U43" s="62">
        <f>'Table 9-NLCD06 Partitioning'!U41-'Table 8-NLCD01 Partitioning'!U41</f>
        <v>0</v>
      </c>
      <c r="V43" s="62">
        <f>'Table 9-NLCD06 Partitioning'!V41-'Table 8-NLCD01 Partitioning'!V41</f>
        <v>0</v>
      </c>
      <c r="W43" s="62">
        <f>'Table 9-NLCD06 Partitioning'!W41-'Table 8-NLCD01 Partitioning'!W41</f>
        <v>0</v>
      </c>
    </row>
    <row r="44" spans="1:23" x14ac:dyDescent="0.25">
      <c r="A44" s="77" t="s">
        <v>174</v>
      </c>
      <c r="B44" s="10" t="s">
        <v>122</v>
      </c>
      <c r="C44" s="3">
        <v>44</v>
      </c>
      <c r="D44" s="77" t="s">
        <v>174</v>
      </c>
      <c r="E44" s="62">
        <f>'Table 9-NLCD06 Partitioning'!E42-'Table 8-NLCD01 Partitioning'!E42</f>
        <v>0</v>
      </c>
      <c r="F44" s="62">
        <f>'Table 9-NLCD06 Partitioning'!F42-'Table 8-NLCD01 Partitioning'!F42</f>
        <v>0</v>
      </c>
      <c r="G44" s="62">
        <f>'Table 9-NLCD06 Partitioning'!G42-'Table 8-NLCD01 Partitioning'!G42</f>
        <v>0</v>
      </c>
      <c r="H44" s="62">
        <f>'Table 9-NLCD06 Partitioning'!H42-'Table 8-NLCD01 Partitioning'!H42</f>
        <v>0</v>
      </c>
      <c r="I44" s="62">
        <f>'Table 9-NLCD06 Partitioning'!I42-'Table 8-NLCD01 Partitioning'!I42</f>
        <v>0</v>
      </c>
      <c r="J44" s="62">
        <f>'Table 9-NLCD06 Partitioning'!J42-'Table 8-NLCD01 Partitioning'!J42</f>
        <v>0</v>
      </c>
      <c r="K44" s="62">
        <f>'Table 9-NLCD06 Partitioning'!K42-'Table 8-NLCD01 Partitioning'!K42</f>
        <v>0</v>
      </c>
      <c r="L44" s="62">
        <f>'Table 9-NLCD06 Partitioning'!L42-'Table 8-NLCD01 Partitioning'!L42</f>
        <v>0</v>
      </c>
      <c r="M44" s="62">
        <f>'Table 9-NLCD06 Partitioning'!M42-'Table 8-NLCD01 Partitioning'!M42</f>
        <v>0</v>
      </c>
      <c r="N44" s="62">
        <f>'Table 9-NLCD06 Partitioning'!N42-'Table 8-NLCD01 Partitioning'!N42</f>
        <v>0</v>
      </c>
      <c r="O44" s="62">
        <f>'Table 9-NLCD06 Partitioning'!O42-'Table 8-NLCD01 Partitioning'!O42</f>
        <v>0</v>
      </c>
      <c r="P44" s="62">
        <f>'Table 9-NLCD06 Partitioning'!P42-'Table 8-NLCD01 Partitioning'!P42</f>
        <v>0</v>
      </c>
      <c r="Q44" s="62">
        <f>'Table 9-NLCD06 Partitioning'!Q42-'Table 8-NLCD01 Partitioning'!Q42</f>
        <v>0</v>
      </c>
      <c r="R44" s="62">
        <f>'Table 9-NLCD06 Partitioning'!R42-'Table 8-NLCD01 Partitioning'!R42</f>
        <v>0</v>
      </c>
      <c r="S44" s="62">
        <f>'Table 9-NLCD06 Partitioning'!S42-'Table 8-NLCD01 Partitioning'!S42</f>
        <v>0</v>
      </c>
      <c r="T44" s="62">
        <f>'Table 9-NLCD06 Partitioning'!T42-'Table 8-NLCD01 Partitioning'!T42</f>
        <v>0</v>
      </c>
      <c r="U44" s="62">
        <f>'Table 9-NLCD06 Partitioning'!U42-'Table 8-NLCD01 Partitioning'!U42</f>
        <v>0</v>
      </c>
      <c r="V44" s="62">
        <f>'Table 9-NLCD06 Partitioning'!V42-'Table 8-NLCD01 Partitioning'!V42</f>
        <v>0</v>
      </c>
      <c r="W44" s="62">
        <f>'Table 9-NLCD06 Partitioning'!W42-'Table 8-NLCD01 Partitioning'!W42</f>
        <v>0</v>
      </c>
    </row>
    <row r="45" spans="1:23" x14ac:dyDescent="0.25">
      <c r="A45" s="77" t="s">
        <v>175</v>
      </c>
      <c r="B45" s="10" t="s">
        <v>122</v>
      </c>
      <c r="C45" s="3">
        <v>45</v>
      </c>
      <c r="D45" s="77" t="s">
        <v>175</v>
      </c>
      <c r="E45" s="62">
        <f>'Table 9-NLCD06 Partitioning'!E43-'Table 8-NLCD01 Partitioning'!E43</f>
        <v>0</v>
      </c>
      <c r="F45" s="62">
        <f>'Table 9-NLCD06 Partitioning'!F43-'Table 8-NLCD01 Partitioning'!F43</f>
        <v>0</v>
      </c>
      <c r="G45" s="62">
        <f>'Table 9-NLCD06 Partitioning'!G43-'Table 8-NLCD01 Partitioning'!G43</f>
        <v>0</v>
      </c>
      <c r="H45" s="62">
        <f>'Table 9-NLCD06 Partitioning'!H43-'Table 8-NLCD01 Partitioning'!H43</f>
        <v>0</v>
      </c>
      <c r="I45" s="62">
        <f>'Table 9-NLCD06 Partitioning'!I43-'Table 8-NLCD01 Partitioning'!I43</f>
        <v>0</v>
      </c>
      <c r="J45" s="62">
        <f>'Table 9-NLCD06 Partitioning'!J43-'Table 8-NLCD01 Partitioning'!J43</f>
        <v>0</v>
      </c>
      <c r="K45" s="62">
        <f>'Table 9-NLCD06 Partitioning'!K43-'Table 8-NLCD01 Partitioning'!K43</f>
        <v>0</v>
      </c>
      <c r="L45" s="62">
        <f>'Table 9-NLCD06 Partitioning'!L43-'Table 8-NLCD01 Partitioning'!L43</f>
        <v>0</v>
      </c>
      <c r="M45" s="62">
        <f>'Table 9-NLCD06 Partitioning'!M43-'Table 8-NLCD01 Partitioning'!M43</f>
        <v>0</v>
      </c>
      <c r="N45" s="62">
        <f>'Table 9-NLCD06 Partitioning'!N43-'Table 8-NLCD01 Partitioning'!N43</f>
        <v>0</v>
      </c>
      <c r="O45" s="62">
        <f>'Table 9-NLCD06 Partitioning'!O43-'Table 8-NLCD01 Partitioning'!O43</f>
        <v>0</v>
      </c>
      <c r="P45" s="62">
        <f>'Table 9-NLCD06 Partitioning'!P43-'Table 8-NLCD01 Partitioning'!P43</f>
        <v>0</v>
      </c>
      <c r="Q45" s="62">
        <f>'Table 9-NLCD06 Partitioning'!Q43-'Table 8-NLCD01 Partitioning'!Q43</f>
        <v>0</v>
      </c>
      <c r="R45" s="62">
        <f>'Table 9-NLCD06 Partitioning'!R43-'Table 8-NLCD01 Partitioning'!R43</f>
        <v>0</v>
      </c>
      <c r="S45" s="62">
        <f>'Table 9-NLCD06 Partitioning'!S43-'Table 8-NLCD01 Partitioning'!S43</f>
        <v>0</v>
      </c>
      <c r="T45" s="62">
        <f>'Table 9-NLCD06 Partitioning'!T43-'Table 8-NLCD01 Partitioning'!T43</f>
        <v>0</v>
      </c>
      <c r="U45" s="62">
        <f>'Table 9-NLCD06 Partitioning'!U43-'Table 8-NLCD01 Partitioning'!U43</f>
        <v>0</v>
      </c>
      <c r="V45" s="62">
        <f>'Table 9-NLCD06 Partitioning'!V43-'Table 8-NLCD01 Partitioning'!V43</f>
        <v>0</v>
      </c>
      <c r="W45" s="62">
        <f>'Table 9-NLCD06 Partitioning'!W43-'Table 8-NLCD01 Partitioning'!W43</f>
        <v>0</v>
      </c>
    </row>
    <row r="46" spans="1:23" x14ac:dyDescent="0.25">
      <c r="A46" s="77" t="s">
        <v>176</v>
      </c>
      <c r="B46" s="10" t="s">
        <v>122</v>
      </c>
      <c r="C46" s="3">
        <v>46</v>
      </c>
      <c r="D46" s="77" t="s">
        <v>176</v>
      </c>
      <c r="E46" s="62">
        <f>'Table 9-NLCD06 Partitioning'!E44-'Table 8-NLCD01 Partitioning'!E44</f>
        <v>0</v>
      </c>
      <c r="F46" s="62">
        <f>'Table 9-NLCD06 Partitioning'!F44-'Table 8-NLCD01 Partitioning'!F44</f>
        <v>0</v>
      </c>
      <c r="G46" s="62">
        <f>'Table 9-NLCD06 Partitioning'!G44-'Table 8-NLCD01 Partitioning'!G44</f>
        <v>0</v>
      </c>
      <c r="H46" s="62">
        <f>'Table 9-NLCD06 Partitioning'!H44-'Table 8-NLCD01 Partitioning'!H44</f>
        <v>0</v>
      </c>
      <c r="I46" s="62">
        <f>'Table 9-NLCD06 Partitioning'!I44-'Table 8-NLCD01 Partitioning'!I44</f>
        <v>0</v>
      </c>
      <c r="J46" s="62">
        <f>'Table 9-NLCD06 Partitioning'!J44-'Table 8-NLCD01 Partitioning'!J44</f>
        <v>0</v>
      </c>
      <c r="K46" s="62">
        <f>'Table 9-NLCD06 Partitioning'!K44-'Table 8-NLCD01 Partitioning'!K44</f>
        <v>0</v>
      </c>
      <c r="L46" s="62">
        <f>'Table 9-NLCD06 Partitioning'!L44-'Table 8-NLCD01 Partitioning'!L44</f>
        <v>0</v>
      </c>
      <c r="M46" s="62">
        <f>'Table 9-NLCD06 Partitioning'!M44-'Table 8-NLCD01 Partitioning'!M44</f>
        <v>0</v>
      </c>
      <c r="N46" s="62">
        <f>'Table 9-NLCD06 Partitioning'!N44-'Table 8-NLCD01 Partitioning'!N44</f>
        <v>0</v>
      </c>
      <c r="O46" s="62">
        <f>'Table 9-NLCD06 Partitioning'!O44-'Table 8-NLCD01 Partitioning'!O44</f>
        <v>0</v>
      </c>
      <c r="P46" s="62">
        <f>'Table 9-NLCD06 Partitioning'!P44-'Table 8-NLCD01 Partitioning'!P44</f>
        <v>0</v>
      </c>
      <c r="Q46" s="62">
        <f>'Table 9-NLCD06 Partitioning'!Q44-'Table 8-NLCD01 Partitioning'!Q44</f>
        <v>0</v>
      </c>
      <c r="R46" s="62">
        <f>'Table 9-NLCD06 Partitioning'!R44-'Table 8-NLCD01 Partitioning'!R44</f>
        <v>0</v>
      </c>
      <c r="S46" s="62">
        <f>'Table 9-NLCD06 Partitioning'!S44-'Table 8-NLCD01 Partitioning'!S44</f>
        <v>0</v>
      </c>
      <c r="T46" s="62">
        <f>'Table 9-NLCD06 Partitioning'!T44-'Table 8-NLCD01 Partitioning'!T44</f>
        <v>0</v>
      </c>
      <c r="U46" s="62">
        <f>'Table 9-NLCD06 Partitioning'!U44-'Table 8-NLCD01 Partitioning'!U44</f>
        <v>0</v>
      </c>
      <c r="V46" s="62">
        <f>'Table 9-NLCD06 Partitioning'!V44-'Table 8-NLCD01 Partitioning'!V44</f>
        <v>0</v>
      </c>
      <c r="W46" s="62">
        <f>'Table 9-NLCD06 Partitioning'!W44-'Table 8-NLCD01 Partitioning'!W44</f>
        <v>0</v>
      </c>
    </row>
    <row r="47" spans="1:23" x14ac:dyDescent="0.25">
      <c r="A47" s="77" t="s">
        <v>177</v>
      </c>
      <c r="B47" s="10" t="s">
        <v>122</v>
      </c>
      <c r="C47" s="3">
        <v>47</v>
      </c>
      <c r="D47" s="77" t="s">
        <v>177</v>
      </c>
      <c r="E47" s="62">
        <f>'Table 9-NLCD06 Partitioning'!E45-'Table 8-NLCD01 Partitioning'!E45</f>
        <v>0</v>
      </c>
      <c r="F47" s="62">
        <f>'Table 9-NLCD06 Partitioning'!F45-'Table 8-NLCD01 Partitioning'!F45</f>
        <v>0</v>
      </c>
      <c r="G47" s="62">
        <f>'Table 9-NLCD06 Partitioning'!G45-'Table 8-NLCD01 Partitioning'!G45</f>
        <v>0</v>
      </c>
      <c r="H47" s="62">
        <f>'Table 9-NLCD06 Partitioning'!H45-'Table 8-NLCD01 Partitioning'!H45</f>
        <v>0</v>
      </c>
      <c r="I47" s="62">
        <f>'Table 9-NLCD06 Partitioning'!I45-'Table 8-NLCD01 Partitioning'!I45</f>
        <v>0</v>
      </c>
      <c r="J47" s="62">
        <f>'Table 9-NLCD06 Partitioning'!J45-'Table 8-NLCD01 Partitioning'!J45</f>
        <v>0</v>
      </c>
      <c r="K47" s="62">
        <f>'Table 9-NLCD06 Partitioning'!K45-'Table 8-NLCD01 Partitioning'!K45</f>
        <v>0</v>
      </c>
      <c r="L47" s="62">
        <f>'Table 9-NLCD06 Partitioning'!L45-'Table 8-NLCD01 Partitioning'!L45</f>
        <v>0</v>
      </c>
      <c r="M47" s="62">
        <f>'Table 9-NLCD06 Partitioning'!M45-'Table 8-NLCD01 Partitioning'!M45</f>
        <v>0</v>
      </c>
      <c r="N47" s="62">
        <f>'Table 9-NLCD06 Partitioning'!N45-'Table 8-NLCD01 Partitioning'!N45</f>
        <v>0</v>
      </c>
      <c r="O47" s="62">
        <f>'Table 9-NLCD06 Partitioning'!O45-'Table 8-NLCD01 Partitioning'!O45</f>
        <v>0</v>
      </c>
      <c r="P47" s="62">
        <f>'Table 9-NLCD06 Partitioning'!P45-'Table 8-NLCD01 Partitioning'!P45</f>
        <v>0</v>
      </c>
      <c r="Q47" s="62">
        <f>'Table 9-NLCD06 Partitioning'!Q45-'Table 8-NLCD01 Partitioning'!Q45</f>
        <v>0</v>
      </c>
      <c r="R47" s="62">
        <f>'Table 9-NLCD06 Partitioning'!R45-'Table 8-NLCD01 Partitioning'!R45</f>
        <v>0</v>
      </c>
      <c r="S47" s="62">
        <f>'Table 9-NLCD06 Partitioning'!S45-'Table 8-NLCD01 Partitioning'!S45</f>
        <v>0</v>
      </c>
      <c r="T47" s="62">
        <f>'Table 9-NLCD06 Partitioning'!T45-'Table 8-NLCD01 Partitioning'!T45</f>
        <v>0</v>
      </c>
      <c r="U47" s="62">
        <f>'Table 9-NLCD06 Partitioning'!U45-'Table 8-NLCD01 Partitioning'!U45</f>
        <v>0</v>
      </c>
      <c r="V47" s="62">
        <f>'Table 9-NLCD06 Partitioning'!V45-'Table 8-NLCD01 Partitioning'!V45</f>
        <v>0</v>
      </c>
      <c r="W47" s="62">
        <f>'Table 9-NLCD06 Partitioning'!W45-'Table 8-NLCD01 Partitioning'!W45</f>
        <v>0</v>
      </c>
    </row>
    <row r="48" spans="1:23" x14ac:dyDescent="0.25">
      <c r="A48" s="77" t="s">
        <v>178</v>
      </c>
      <c r="B48" s="10" t="s">
        <v>122</v>
      </c>
      <c r="C48" s="3">
        <v>48</v>
      </c>
      <c r="D48" s="77" t="s">
        <v>178</v>
      </c>
      <c r="E48" s="62">
        <f>'Table 9-NLCD06 Partitioning'!E46-'Table 8-NLCD01 Partitioning'!E46</f>
        <v>0</v>
      </c>
      <c r="F48" s="62">
        <f>'Table 9-NLCD06 Partitioning'!F46-'Table 8-NLCD01 Partitioning'!F46</f>
        <v>-1.5567615000000004</v>
      </c>
      <c r="G48" s="62">
        <f>'Table 9-NLCD06 Partitioning'!G46-'Table 8-NLCD01 Partitioning'!G46</f>
        <v>0</v>
      </c>
      <c r="H48" s="62">
        <f>'Table 9-NLCD06 Partitioning'!H46-'Table 8-NLCD01 Partitioning'!H46</f>
        <v>1.5567614999999932</v>
      </c>
      <c r="I48" s="62">
        <f>'Table 9-NLCD06 Partitioning'!I46-'Table 8-NLCD01 Partitioning'!I46</f>
        <v>0</v>
      </c>
      <c r="J48" s="62">
        <f>'Table 9-NLCD06 Partitioning'!J46-'Table 8-NLCD01 Partitioning'!J46</f>
        <v>0</v>
      </c>
      <c r="K48" s="62">
        <f>'Table 9-NLCD06 Partitioning'!K46-'Table 8-NLCD01 Partitioning'!K46</f>
        <v>0</v>
      </c>
      <c r="L48" s="62">
        <f>'Table 9-NLCD06 Partitioning'!L46-'Table 8-NLCD01 Partitioning'!L46</f>
        <v>0</v>
      </c>
      <c r="M48" s="62">
        <f>'Table 9-NLCD06 Partitioning'!M46-'Table 8-NLCD01 Partitioning'!M46</f>
        <v>0</v>
      </c>
      <c r="N48" s="62">
        <f>'Table 9-NLCD06 Partitioning'!N46-'Table 8-NLCD01 Partitioning'!N46</f>
        <v>0</v>
      </c>
      <c r="O48" s="62">
        <f>'Table 9-NLCD06 Partitioning'!O46-'Table 8-NLCD01 Partitioning'!O46</f>
        <v>0</v>
      </c>
      <c r="P48" s="62">
        <f>'Table 9-NLCD06 Partitioning'!P46-'Table 8-NLCD01 Partitioning'!P46</f>
        <v>0</v>
      </c>
      <c r="Q48" s="62">
        <f>'Table 9-NLCD06 Partitioning'!Q46-'Table 8-NLCD01 Partitioning'!Q46</f>
        <v>0</v>
      </c>
      <c r="R48" s="62">
        <f>'Table 9-NLCD06 Partitioning'!R46-'Table 8-NLCD01 Partitioning'!R46</f>
        <v>0</v>
      </c>
      <c r="S48" s="62">
        <f>'Table 9-NLCD06 Partitioning'!S46-'Table 8-NLCD01 Partitioning'!S46</f>
        <v>0</v>
      </c>
      <c r="T48" s="62">
        <f>'Table 9-NLCD06 Partitioning'!T46-'Table 8-NLCD01 Partitioning'!T46</f>
        <v>0</v>
      </c>
      <c r="U48" s="62">
        <f>'Table 9-NLCD06 Partitioning'!U46-'Table 8-NLCD01 Partitioning'!U46</f>
        <v>0.40399999999999636</v>
      </c>
      <c r="V48" s="62">
        <f>'Table 9-NLCD06 Partitioning'!V46-'Table 8-NLCD01 Partitioning'!V46</f>
        <v>-0.46699999999998454</v>
      </c>
      <c r="W48" s="62">
        <f>'Table 9-NLCD06 Partitioning'!W46-'Table 8-NLCD01 Partitioning'!W46</f>
        <v>6.1999999999999389E-2</v>
      </c>
    </row>
    <row r="49" spans="1:23" x14ac:dyDescent="0.25">
      <c r="A49" s="77" t="s">
        <v>179</v>
      </c>
      <c r="B49" s="10" t="s">
        <v>122</v>
      </c>
      <c r="C49" s="3">
        <v>49</v>
      </c>
      <c r="D49" s="77" t="s">
        <v>179</v>
      </c>
      <c r="E49" s="62">
        <f>'Table 9-NLCD06 Partitioning'!E47-'Table 8-NLCD01 Partitioning'!E47</f>
        <v>0</v>
      </c>
      <c r="F49" s="62">
        <f>'Table 9-NLCD06 Partitioning'!F47-'Table 8-NLCD01 Partitioning'!F47</f>
        <v>0</v>
      </c>
      <c r="G49" s="62">
        <f>'Table 9-NLCD06 Partitioning'!G47-'Table 8-NLCD01 Partitioning'!G47</f>
        <v>0</v>
      </c>
      <c r="H49" s="62">
        <f>'Table 9-NLCD06 Partitioning'!H47-'Table 8-NLCD01 Partitioning'!H47</f>
        <v>0</v>
      </c>
      <c r="I49" s="62">
        <f>'Table 9-NLCD06 Partitioning'!I47-'Table 8-NLCD01 Partitioning'!I47</f>
        <v>0</v>
      </c>
      <c r="J49" s="62">
        <f>'Table 9-NLCD06 Partitioning'!J47-'Table 8-NLCD01 Partitioning'!J47</f>
        <v>0</v>
      </c>
      <c r="K49" s="62">
        <f>'Table 9-NLCD06 Partitioning'!K47-'Table 8-NLCD01 Partitioning'!K47</f>
        <v>0</v>
      </c>
      <c r="L49" s="62">
        <f>'Table 9-NLCD06 Partitioning'!L47-'Table 8-NLCD01 Partitioning'!L47</f>
        <v>0</v>
      </c>
      <c r="M49" s="62">
        <f>'Table 9-NLCD06 Partitioning'!M47-'Table 8-NLCD01 Partitioning'!M47</f>
        <v>0</v>
      </c>
      <c r="N49" s="62">
        <f>'Table 9-NLCD06 Partitioning'!N47-'Table 8-NLCD01 Partitioning'!N47</f>
        <v>0</v>
      </c>
      <c r="O49" s="62">
        <f>'Table 9-NLCD06 Partitioning'!O47-'Table 8-NLCD01 Partitioning'!O47</f>
        <v>0</v>
      </c>
      <c r="P49" s="62">
        <f>'Table 9-NLCD06 Partitioning'!P47-'Table 8-NLCD01 Partitioning'!P47</f>
        <v>0</v>
      </c>
      <c r="Q49" s="62">
        <f>'Table 9-NLCD06 Partitioning'!Q47-'Table 8-NLCD01 Partitioning'!Q47</f>
        <v>0</v>
      </c>
      <c r="R49" s="62">
        <f>'Table 9-NLCD06 Partitioning'!R47-'Table 8-NLCD01 Partitioning'!R47</f>
        <v>0</v>
      </c>
      <c r="S49" s="62">
        <f>'Table 9-NLCD06 Partitioning'!S47-'Table 8-NLCD01 Partitioning'!S47</f>
        <v>0</v>
      </c>
      <c r="T49" s="62">
        <f>'Table 9-NLCD06 Partitioning'!T47-'Table 8-NLCD01 Partitioning'!T47</f>
        <v>0</v>
      </c>
      <c r="U49" s="62">
        <f>'Table 9-NLCD06 Partitioning'!U47-'Table 8-NLCD01 Partitioning'!U47</f>
        <v>0</v>
      </c>
      <c r="V49" s="62">
        <f>'Table 9-NLCD06 Partitioning'!V47-'Table 8-NLCD01 Partitioning'!V47</f>
        <v>0</v>
      </c>
      <c r="W49" s="62">
        <f>'Table 9-NLCD06 Partitioning'!W47-'Table 8-NLCD01 Partitioning'!W47</f>
        <v>0</v>
      </c>
    </row>
    <row r="50" spans="1:23" x14ac:dyDescent="0.25">
      <c r="A50" s="77" t="s">
        <v>180</v>
      </c>
      <c r="B50" s="10" t="s">
        <v>122</v>
      </c>
      <c r="C50" s="3">
        <v>5</v>
      </c>
      <c r="D50" s="77" t="s">
        <v>180</v>
      </c>
      <c r="E50" s="62">
        <f>'Table 9-NLCD06 Partitioning'!E48-'Table 8-NLCD01 Partitioning'!E48</f>
        <v>0</v>
      </c>
      <c r="F50" s="62">
        <f>'Table 9-NLCD06 Partitioning'!F48-'Table 8-NLCD01 Partitioning'!F48</f>
        <v>0</v>
      </c>
      <c r="G50" s="62">
        <f>'Table 9-NLCD06 Partitioning'!G48-'Table 8-NLCD01 Partitioning'!G48</f>
        <v>0</v>
      </c>
      <c r="H50" s="62">
        <f>'Table 9-NLCD06 Partitioning'!H48-'Table 8-NLCD01 Partitioning'!H48</f>
        <v>0</v>
      </c>
      <c r="I50" s="62">
        <f>'Table 9-NLCD06 Partitioning'!I48-'Table 8-NLCD01 Partitioning'!I48</f>
        <v>0</v>
      </c>
      <c r="J50" s="62">
        <f>'Table 9-NLCD06 Partitioning'!J48-'Table 8-NLCD01 Partitioning'!J48</f>
        <v>0</v>
      </c>
      <c r="K50" s="62">
        <f>'Table 9-NLCD06 Partitioning'!K48-'Table 8-NLCD01 Partitioning'!K48</f>
        <v>0</v>
      </c>
      <c r="L50" s="62">
        <f>'Table 9-NLCD06 Partitioning'!L48-'Table 8-NLCD01 Partitioning'!L48</f>
        <v>0</v>
      </c>
      <c r="M50" s="62">
        <f>'Table 9-NLCD06 Partitioning'!M48-'Table 8-NLCD01 Partitioning'!M48</f>
        <v>0</v>
      </c>
      <c r="N50" s="62">
        <f>'Table 9-NLCD06 Partitioning'!N48-'Table 8-NLCD01 Partitioning'!N48</f>
        <v>0</v>
      </c>
      <c r="O50" s="62">
        <f>'Table 9-NLCD06 Partitioning'!O48-'Table 8-NLCD01 Partitioning'!O48</f>
        <v>0</v>
      </c>
      <c r="P50" s="62">
        <f>'Table 9-NLCD06 Partitioning'!P48-'Table 8-NLCD01 Partitioning'!P48</f>
        <v>0</v>
      </c>
      <c r="Q50" s="62">
        <f>'Table 9-NLCD06 Partitioning'!Q48-'Table 8-NLCD01 Partitioning'!Q48</f>
        <v>0</v>
      </c>
      <c r="R50" s="62">
        <f>'Table 9-NLCD06 Partitioning'!R48-'Table 8-NLCD01 Partitioning'!R48</f>
        <v>0</v>
      </c>
      <c r="S50" s="62">
        <f>'Table 9-NLCD06 Partitioning'!S48-'Table 8-NLCD01 Partitioning'!S48</f>
        <v>0</v>
      </c>
      <c r="T50" s="62">
        <f>'Table 9-NLCD06 Partitioning'!T48-'Table 8-NLCD01 Partitioning'!T48</f>
        <v>0</v>
      </c>
      <c r="U50" s="62">
        <f>'Table 9-NLCD06 Partitioning'!U48-'Table 8-NLCD01 Partitioning'!U48</f>
        <v>0</v>
      </c>
      <c r="V50" s="62">
        <f>'Table 9-NLCD06 Partitioning'!V48-'Table 8-NLCD01 Partitioning'!V48</f>
        <v>0</v>
      </c>
      <c r="W50" s="62">
        <f>'Table 9-NLCD06 Partitioning'!W48-'Table 8-NLCD01 Partitioning'!W48</f>
        <v>0</v>
      </c>
    </row>
    <row r="51" spans="1:23" x14ac:dyDescent="0.25">
      <c r="A51" s="77" t="s">
        <v>181</v>
      </c>
      <c r="B51" s="10" t="s">
        <v>122</v>
      </c>
      <c r="C51" s="3">
        <v>50</v>
      </c>
      <c r="D51" s="77" t="s">
        <v>181</v>
      </c>
      <c r="E51" s="62">
        <f>'Table 9-NLCD06 Partitioning'!E49-'Table 8-NLCD01 Partitioning'!E49</f>
        <v>0</v>
      </c>
      <c r="F51" s="62">
        <f>'Table 9-NLCD06 Partitioning'!F49-'Table 8-NLCD01 Partitioning'!F49</f>
        <v>0</v>
      </c>
      <c r="G51" s="62">
        <f>'Table 9-NLCD06 Partitioning'!G49-'Table 8-NLCD01 Partitioning'!G49</f>
        <v>0</v>
      </c>
      <c r="H51" s="62">
        <f>'Table 9-NLCD06 Partitioning'!H49-'Table 8-NLCD01 Partitioning'!H49</f>
        <v>0</v>
      </c>
      <c r="I51" s="62">
        <f>'Table 9-NLCD06 Partitioning'!I49-'Table 8-NLCD01 Partitioning'!I49</f>
        <v>0</v>
      </c>
      <c r="J51" s="62">
        <f>'Table 9-NLCD06 Partitioning'!J49-'Table 8-NLCD01 Partitioning'!J49</f>
        <v>0</v>
      </c>
      <c r="K51" s="62">
        <f>'Table 9-NLCD06 Partitioning'!K49-'Table 8-NLCD01 Partitioning'!K49</f>
        <v>0</v>
      </c>
      <c r="L51" s="62">
        <f>'Table 9-NLCD06 Partitioning'!L49-'Table 8-NLCD01 Partitioning'!L49</f>
        <v>0</v>
      </c>
      <c r="M51" s="62">
        <f>'Table 9-NLCD06 Partitioning'!M49-'Table 8-NLCD01 Partitioning'!M49</f>
        <v>0</v>
      </c>
      <c r="N51" s="62">
        <f>'Table 9-NLCD06 Partitioning'!N49-'Table 8-NLCD01 Partitioning'!N49</f>
        <v>0</v>
      </c>
      <c r="O51" s="62">
        <f>'Table 9-NLCD06 Partitioning'!O49-'Table 8-NLCD01 Partitioning'!O49</f>
        <v>0</v>
      </c>
      <c r="P51" s="62">
        <f>'Table 9-NLCD06 Partitioning'!P49-'Table 8-NLCD01 Partitioning'!P49</f>
        <v>0</v>
      </c>
      <c r="Q51" s="62">
        <f>'Table 9-NLCD06 Partitioning'!Q49-'Table 8-NLCD01 Partitioning'!Q49</f>
        <v>0</v>
      </c>
      <c r="R51" s="62">
        <f>'Table 9-NLCD06 Partitioning'!R49-'Table 8-NLCD01 Partitioning'!R49</f>
        <v>0</v>
      </c>
      <c r="S51" s="62">
        <f>'Table 9-NLCD06 Partitioning'!S49-'Table 8-NLCD01 Partitioning'!S49</f>
        <v>0</v>
      </c>
      <c r="T51" s="62">
        <f>'Table 9-NLCD06 Partitioning'!T49-'Table 8-NLCD01 Partitioning'!T49</f>
        <v>0</v>
      </c>
      <c r="U51" s="62">
        <f>'Table 9-NLCD06 Partitioning'!U49-'Table 8-NLCD01 Partitioning'!U49</f>
        <v>0</v>
      </c>
      <c r="V51" s="62">
        <f>'Table 9-NLCD06 Partitioning'!V49-'Table 8-NLCD01 Partitioning'!V49</f>
        <v>0</v>
      </c>
      <c r="W51" s="62">
        <f>'Table 9-NLCD06 Partitioning'!W49-'Table 8-NLCD01 Partitioning'!W49</f>
        <v>0</v>
      </c>
    </row>
    <row r="52" spans="1:23" x14ac:dyDescent="0.25">
      <c r="A52" s="77" t="s">
        <v>182</v>
      </c>
      <c r="B52" s="10" t="s">
        <v>122</v>
      </c>
      <c r="C52" s="3">
        <v>51</v>
      </c>
      <c r="D52" s="77" t="s">
        <v>182</v>
      </c>
      <c r="E52" s="62">
        <f>'Table 9-NLCD06 Partitioning'!E50-'Table 8-NLCD01 Partitioning'!E50</f>
        <v>0</v>
      </c>
      <c r="F52" s="62">
        <f>'Table 9-NLCD06 Partitioning'!F50-'Table 8-NLCD01 Partitioning'!F50</f>
        <v>0</v>
      </c>
      <c r="G52" s="62">
        <f>'Table 9-NLCD06 Partitioning'!G50-'Table 8-NLCD01 Partitioning'!G50</f>
        <v>0</v>
      </c>
      <c r="H52" s="62">
        <f>'Table 9-NLCD06 Partitioning'!H50-'Table 8-NLCD01 Partitioning'!H50</f>
        <v>0</v>
      </c>
      <c r="I52" s="62">
        <f>'Table 9-NLCD06 Partitioning'!I50-'Table 8-NLCD01 Partitioning'!I50</f>
        <v>0</v>
      </c>
      <c r="J52" s="62">
        <f>'Table 9-NLCD06 Partitioning'!J50-'Table 8-NLCD01 Partitioning'!J50</f>
        <v>0</v>
      </c>
      <c r="K52" s="62">
        <f>'Table 9-NLCD06 Partitioning'!K50-'Table 8-NLCD01 Partitioning'!K50</f>
        <v>0</v>
      </c>
      <c r="L52" s="62">
        <f>'Table 9-NLCD06 Partitioning'!L50-'Table 8-NLCD01 Partitioning'!L50</f>
        <v>0</v>
      </c>
      <c r="M52" s="62">
        <f>'Table 9-NLCD06 Partitioning'!M50-'Table 8-NLCD01 Partitioning'!M50</f>
        <v>0</v>
      </c>
      <c r="N52" s="62">
        <f>'Table 9-NLCD06 Partitioning'!N50-'Table 8-NLCD01 Partitioning'!N50</f>
        <v>0</v>
      </c>
      <c r="O52" s="62">
        <f>'Table 9-NLCD06 Partitioning'!O50-'Table 8-NLCD01 Partitioning'!O50</f>
        <v>0</v>
      </c>
      <c r="P52" s="62">
        <f>'Table 9-NLCD06 Partitioning'!P50-'Table 8-NLCD01 Partitioning'!P50</f>
        <v>0</v>
      </c>
      <c r="Q52" s="62">
        <f>'Table 9-NLCD06 Partitioning'!Q50-'Table 8-NLCD01 Partitioning'!Q50</f>
        <v>0</v>
      </c>
      <c r="R52" s="62">
        <f>'Table 9-NLCD06 Partitioning'!R50-'Table 8-NLCD01 Partitioning'!R50</f>
        <v>0</v>
      </c>
      <c r="S52" s="62">
        <f>'Table 9-NLCD06 Partitioning'!S50-'Table 8-NLCD01 Partitioning'!S50</f>
        <v>0</v>
      </c>
      <c r="T52" s="62">
        <f>'Table 9-NLCD06 Partitioning'!T50-'Table 8-NLCD01 Partitioning'!T50</f>
        <v>0</v>
      </c>
      <c r="U52" s="62">
        <f>'Table 9-NLCD06 Partitioning'!U50-'Table 8-NLCD01 Partitioning'!U50</f>
        <v>0</v>
      </c>
      <c r="V52" s="62">
        <f>'Table 9-NLCD06 Partitioning'!V50-'Table 8-NLCD01 Partitioning'!V50</f>
        <v>0</v>
      </c>
      <c r="W52" s="62">
        <f>'Table 9-NLCD06 Partitioning'!W50-'Table 8-NLCD01 Partitioning'!W50</f>
        <v>0</v>
      </c>
    </row>
    <row r="53" spans="1:23" x14ac:dyDescent="0.25">
      <c r="A53" s="77" t="s">
        <v>183</v>
      </c>
      <c r="B53" s="10" t="s">
        <v>122</v>
      </c>
      <c r="C53" s="3">
        <v>53</v>
      </c>
      <c r="D53" s="77" t="s">
        <v>183</v>
      </c>
      <c r="E53" s="62">
        <f>'Table 9-NLCD06 Partitioning'!E51-'Table 8-NLCD01 Partitioning'!E51</f>
        <v>0</v>
      </c>
      <c r="F53" s="62">
        <f>'Table 9-NLCD06 Partitioning'!F51-'Table 8-NLCD01 Partitioning'!F51</f>
        <v>0</v>
      </c>
      <c r="G53" s="62">
        <f>'Table 9-NLCD06 Partitioning'!G51-'Table 8-NLCD01 Partitioning'!G51</f>
        <v>0</v>
      </c>
      <c r="H53" s="62">
        <f>'Table 9-NLCD06 Partitioning'!H51-'Table 8-NLCD01 Partitioning'!H51</f>
        <v>0</v>
      </c>
      <c r="I53" s="62">
        <f>'Table 9-NLCD06 Partitioning'!I51-'Table 8-NLCD01 Partitioning'!I51</f>
        <v>0</v>
      </c>
      <c r="J53" s="62">
        <f>'Table 9-NLCD06 Partitioning'!J51-'Table 8-NLCD01 Partitioning'!J51</f>
        <v>0</v>
      </c>
      <c r="K53" s="62">
        <f>'Table 9-NLCD06 Partitioning'!K51-'Table 8-NLCD01 Partitioning'!K51</f>
        <v>0</v>
      </c>
      <c r="L53" s="62">
        <f>'Table 9-NLCD06 Partitioning'!L51-'Table 8-NLCD01 Partitioning'!L51</f>
        <v>0</v>
      </c>
      <c r="M53" s="62">
        <f>'Table 9-NLCD06 Partitioning'!M51-'Table 8-NLCD01 Partitioning'!M51</f>
        <v>0</v>
      </c>
      <c r="N53" s="62">
        <f>'Table 9-NLCD06 Partitioning'!N51-'Table 8-NLCD01 Partitioning'!N51</f>
        <v>0</v>
      </c>
      <c r="O53" s="62">
        <f>'Table 9-NLCD06 Partitioning'!O51-'Table 8-NLCD01 Partitioning'!O51</f>
        <v>0</v>
      </c>
      <c r="P53" s="62">
        <f>'Table 9-NLCD06 Partitioning'!P51-'Table 8-NLCD01 Partitioning'!P51</f>
        <v>0</v>
      </c>
      <c r="Q53" s="62">
        <f>'Table 9-NLCD06 Partitioning'!Q51-'Table 8-NLCD01 Partitioning'!Q51</f>
        <v>0</v>
      </c>
      <c r="R53" s="62">
        <f>'Table 9-NLCD06 Partitioning'!R51-'Table 8-NLCD01 Partitioning'!R51</f>
        <v>0</v>
      </c>
      <c r="S53" s="62">
        <f>'Table 9-NLCD06 Partitioning'!S51-'Table 8-NLCD01 Partitioning'!S51</f>
        <v>0</v>
      </c>
      <c r="T53" s="62">
        <f>'Table 9-NLCD06 Partitioning'!T51-'Table 8-NLCD01 Partitioning'!T51</f>
        <v>0</v>
      </c>
      <c r="U53" s="62">
        <f>'Table 9-NLCD06 Partitioning'!U51-'Table 8-NLCD01 Partitioning'!U51</f>
        <v>0</v>
      </c>
      <c r="V53" s="62">
        <f>'Table 9-NLCD06 Partitioning'!V51-'Table 8-NLCD01 Partitioning'!V51</f>
        <v>0</v>
      </c>
      <c r="W53" s="62">
        <f>'Table 9-NLCD06 Partitioning'!W51-'Table 8-NLCD01 Partitioning'!W51</f>
        <v>0</v>
      </c>
    </row>
    <row r="54" spans="1:23" x14ac:dyDescent="0.25">
      <c r="A54" s="77" t="s">
        <v>184</v>
      </c>
      <c r="B54" s="10" t="s">
        <v>122</v>
      </c>
      <c r="C54" s="3">
        <v>54</v>
      </c>
      <c r="D54" s="77" t="s">
        <v>184</v>
      </c>
      <c r="E54" s="62">
        <f>'Table 9-NLCD06 Partitioning'!E52-'Table 8-NLCD01 Partitioning'!E52</f>
        <v>0</v>
      </c>
      <c r="F54" s="62">
        <f>'Table 9-NLCD06 Partitioning'!F52-'Table 8-NLCD01 Partitioning'!F52</f>
        <v>0</v>
      </c>
      <c r="G54" s="62">
        <f>'Table 9-NLCD06 Partitioning'!G52-'Table 8-NLCD01 Partitioning'!G52</f>
        <v>0</v>
      </c>
      <c r="H54" s="62">
        <f>'Table 9-NLCD06 Partitioning'!H52-'Table 8-NLCD01 Partitioning'!H52</f>
        <v>0</v>
      </c>
      <c r="I54" s="62">
        <f>'Table 9-NLCD06 Partitioning'!I52-'Table 8-NLCD01 Partitioning'!I52</f>
        <v>0</v>
      </c>
      <c r="J54" s="62">
        <f>'Table 9-NLCD06 Partitioning'!J52-'Table 8-NLCD01 Partitioning'!J52</f>
        <v>0</v>
      </c>
      <c r="K54" s="62">
        <f>'Table 9-NLCD06 Partitioning'!K52-'Table 8-NLCD01 Partitioning'!K52</f>
        <v>0</v>
      </c>
      <c r="L54" s="62">
        <f>'Table 9-NLCD06 Partitioning'!L52-'Table 8-NLCD01 Partitioning'!L52</f>
        <v>0</v>
      </c>
      <c r="M54" s="62">
        <f>'Table 9-NLCD06 Partitioning'!M52-'Table 8-NLCD01 Partitioning'!M52</f>
        <v>0</v>
      </c>
      <c r="N54" s="62">
        <f>'Table 9-NLCD06 Partitioning'!N52-'Table 8-NLCD01 Partitioning'!N52</f>
        <v>0</v>
      </c>
      <c r="O54" s="62">
        <f>'Table 9-NLCD06 Partitioning'!O52-'Table 8-NLCD01 Partitioning'!O52</f>
        <v>0</v>
      </c>
      <c r="P54" s="62">
        <f>'Table 9-NLCD06 Partitioning'!P52-'Table 8-NLCD01 Partitioning'!P52</f>
        <v>0</v>
      </c>
      <c r="Q54" s="62">
        <f>'Table 9-NLCD06 Partitioning'!Q52-'Table 8-NLCD01 Partitioning'!Q52</f>
        <v>0</v>
      </c>
      <c r="R54" s="62">
        <f>'Table 9-NLCD06 Partitioning'!R52-'Table 8-NLCD01 Partitioning'!R52</f>
        <v>0</v>
      </c>
      <c r="S54" s="62">
        <f>'Table 9-NLCD06 Partitioning'!S52-'Table 8-NLCD01 Partitioning'!S52</f>
        <v>0</v>
      </c>
      <c r="T54" s="62">
        <f>'Table 9-NLCD06 Partitioning'!T52-'Table 8-NLCD01 Partitioning'!T52</f>
        <v>0</v>
      </c>
      <c r="U54" s="62">
        <f>'Table 9-NLCD06 Partitioning'!U52-'Table 8-NLCD01 Partitioning'!U52</f>
        <v>0</v>
      </c>
      <c r="V54" s="62">
        <f>'Table 9-NLCD06 Partitioning'!V52-'Table 8-NLCD01 Partitioning'!V52</f>
        <v>0</v>
      </c>
      <c r="W54" s="62">
        <f>'Table 9-NLCD06 Partitioning'!W52-'Table 8-NLCD01 Partitioning'!W52</f>
        <v>0</v>
      </c>
    </row>
    <row r="55" spans="1:23" x14ac:dyDescent="0.25">
      <c r="A55" s="77" t="s">
        <v>185</v>
      </c>
      <c r="B55" s="10" t="s">
        <v>122</v>
      </c>
      <c r="C55" s="3">
        <v>55</v>
      </c>
      <c r="D55" s="77" t="s">
        <v>185</v>
      </c>
      <c r="E55" s="62">
        <f>'Table 9-NLCD06 Partitioning'!E53-'Table 8-NLCD01 Partitioning'!E53</f>
        <v>0</v>
      </c>
      <c r="F55" s="62">
        <f>'Table 9-NLCD06 Partitioning'!F53-'Table 8-NLCD01 Partitioning'!F53</f>
        <v>0</v>
      </c>
      <c r="G55" s="62">
        <f>'Table 9-NLCD06 Partitioning'!G53-'Table 8-NLCD01 Partitioning'!G53</f>
        <v>0</v>
      </c>
      <c r="H55" s="62">
        <f>'Table 9-NLCD06 Partitioning'!H53-'Table 8-NLCD01 Partitioning'!H53</f>
        <v>0</v>
      </c>
      <c r="I55" s="62">
        <f>'Table 9-NLCD06 Partitioning'!I53-'Table 8-NLCD01 Partitioning'!I53</f>
        <v>0</v>
      </c>
      <c r="J55" s="62">
        <f>'Table 9-NLCD06 Partitioning'!J53-'Table 8-NLCD01 Partitioning'!J53</f>
        <v>0</v>
      </c>
      <c r="K55" s="62">
        <f>'Table 9-NLCD06 Partitioning'!K53-'Table 8-NLCD01 Partitioning'!K53</f>
        <v>0</v>
      </c>
      <c r="L55" s="62">
        <f>'Table 9-NLCD06 Partitioning'!L53-'Table 8-NLCD01 Partitioning'!L53</f>
        <v>0</v>
      </c>
      <c r="M55" s="62">
        <f>'Table 9-NLCD06 Partitioning'!M53-'Table 8-NLCD01 Partitioning'!M53</f>
        <v>0</v>
      </c>
      <c r="N55" s="62">
        <f>'Table 9-NLCD06 Partitioning'!N53-'Table 8-NLCD01 Partitioning'!N53</f>
        <v>0</v>
      </c>
      <c r="O55" s="62">
        <f>'Table 9-NLCD06 Partitioning'!O53-'Table 8-NLCD01 Partitioning'!O53</f>
        <v>0</v>
      </c>
      <c r="P55" s="62">
        <f>'Table 9-NLCD06 Partitioning'!P53-'Table 8-NLCD01 Partitioning'!P53</f>
        <v>0</v>
      </c>
      <c r="Q55" s="62">
        <f>'Table 9-NLCD06 Partitioning'!Q53-'Table 8-NLCD01 Partitioning'!Q53</f>
        <v>0</v>
      </c>
      <c r="R55" s="62">
        <f>'Table 9-NLCD06 Partitioning'!R53-'Table 8-NLCD01 Partitioning'!R53</f>
        <v>0</v>
      </c>
      <c r="S55" s="62">
        <f>'Table 9-NLCD06 Partitioning'!S53-'Table 8-NLCD01 Partitioning'!S53</f>
        <v>0</v>
      </c>
      <c r="T55" s="62">
        <f>'Table 9-NLCD06 Partitioning'!T53-'Table 8-NLCD01 Partitioning'!T53</f>
        <v>0</v>
      </c>
      <c r="U55" s="62">
        <f>'Table 9-NLCD06 Partitioning'!U53-'Table 8-NLCD01 Partitioning'!U53</f>
        <v>0</v>
      </c>
      <c r="V55" s="62">
        <f>'Table 9-NLCD06 Partitioning'!V53-'Table 8-NLCD01 Partitioning'!V53</f>
        <v>0</v>
      </c>
      <c r="W55" s="62">
        <f>'Table 9-NLCD06 Partitioning'!W53-'Table 8-NLCD01 Partitioning'!W53</f>
        <v>0</v>
      </c>
    </row>
    <row r="56" spans="1:23" x14ac:dyDescent="0.25">
      <c r="A56" s="77" t="s">
        <v>186</v>
      </c>
      <c r="B56" s="10" t="s">
        <v>122</v>
      </c>
      <c r="C56" s="3">
        <v>56</v>
      </c>
      <c r="D56" s="77" t="s">
        <v>186</v>
      </c>
      <c r="E56" s="62">
        <f>'Table 9-NLCD06 Partitioning'!E54-'Table 8-NLCD01 Partitioning'!E54</f>
        <v>0</v>
      </c>
      <c r="F56" s="62">
        <f>'Table 9-NLCD06 Partitioning'!F54-'Table 8-NLCD01 Partitioning'!F54</f>
        <v>0</v>
      </c>
      <c r="G56" s="62">
        <f>'Table 9-NLCD06 Partitioning'!G54-'Table 8-NLCD01 Partitioning'!G54</f>
        <v>2.2239449999999579</v>
      </c>
      <c r="H56" s="62">
        <f>'Table 9-NLCD06 Partitioning'!H54-'Table 8-NLCD01 Partitioning'!H54</f>
        <v>0</v>
      </c>
      <c r="I56" s="62">
        <f>'Table 9-NLCD06 Partitioning'!I54-'Table 8-NLCD01 Partitioning'!I54</f>
        <v>0</v>
      </c>
      <c r="J56" s="62">
        <f>'Table 9-NLCD06 Partitioning'!J54-'Table 8-NLCD01 Partitioning'!J54</f>
        <v>0</v>
      </c>
      <c r="K56" s="62">
        <f>'Table 9-NLCD06 Partitioning'!K54-'Table 8-NLCD01 Partitioning'!K54</f>
        <v>0</v>
      </c>
      <c r="L56" s="62">
        <f>'Table 9-NLCD06 Partitioning'!L54-'Table 8-NLCD01 Partitioning'!L54</f>
        <v>0</v>
      </c>
      <c r="M56" s="62">
        <f>'Table 9-NLCD06 Partitioning'!M54-'Table 8-NLCD01 Partitioning'!M54</f>
        <v>0</v>
      </c>
      <c r="N56" s="62">
        <f>'Table 9-NLCD06 Partitioning'!N54-'Table 8-NLCD01 Partitioning'!N54</f>
        <v>0</v>
      </c>
      <c r="O56" s="62">
        <f>'Table 9-NLCD06 Partitioning'!O54-'Table 8-NLCD01 Partitioning'!O54</f>
        <v>-2.2239450000000005</v>
      </c>
      <c r="P56" s="62">
        <f>'Table 9-NLCD06 Partitioning'!P54-'Table 8-NLCD01 Partitioning'!P54</f>
        <v>0</v>
      </c>
      <c r="Q56" s="62">
        <f>'Table 9-NLCD06 Partitioning'!Q54-'Table 8-NLCD01 Partitioning'!Q54</f>
        <v>0</v>
      </c>
      <c r="R56" s="62">
        <f>'Table 9-NLCD06 Partitioning'!R54-'Table 8-NLCD01 Partitioning'!R54</f>
        <v>0</v>
      </c>
      <c r="S56" s="62">
        <f>'Table 9-NLCD06 Partitioning'!S54-'Table 8-NLCD01 Partitioning'!S54</f>
        <v>0</v>
      </c>
      <c r="T56" s="62">
        <f>'Table 9-NLCD06 Partitioning'!T54-'Table 8-NLCD01 Partitioning'!T54</f>
        <v>0</v>
      </c>
      <c r="U56" s="62">
        <f>'Table 9-NLCD06 Partitioning'!U54-'Table 8-NLCD01 Partitioning'!U54</f>
        <v>0.82300000000009277</v>
      </c>
      <c r="V56" s="62">
        <f>'Table 9-NLCD06 Partitioning'!V54-'Table 8-NLCD01 Partitioning'!V54</f>
        <v>-0.6330000000000382</v>
      </c>
      <c r="W56" s="62">
        <f>'Table 9-NLCD06 Partitioning'!W54-'Table 8-NLCD01 Partitioning'!W54</f>
        <v>-0.18900000000000006</v>
      </c>
    </row>
    <row r="57" spans="1:23" x14ac:dyDescent="0.25">
      <c r="A57" s="77" t="s">
        <v>187</v>
      </c>
      <c r="B57" s="10" t="s">
        <v>122</v>
      </c>
      <c r="C57" s="3">
        <v>57</v>
      </c>
      <c r="D57" s="77" t="s">
        <v>187</v>
      </c>
      <c r="E57" s="62">
        <f>'Table 9-NLCD06 Partitioning'!E55-'Table 8-NLCD01 Partitioning'!E55</f>
        <v>0</v>
      </c>
      <c r="F57" s="62">
        <f>'Table 9-NLCD06 Partitioning'!F55-'Table 8-NLCD01 Partitioning'!F55</f>
        <v>0</v>
      </c>
      <c r="G57" s="62">
        <f>'Table 9-NLCD06 Partitioning'!G55-'Table 8-NLCD01 Partitioning'!G55</f>
        <v>0</v>
      </c>
      <c r="H57" s="62">
        <f>'Table 9-NLCD06 Partitioning'!H55-'Table 8-NLCD01 Partitioning'!H55</f>
        <v>0</v>
      </c>
      <c r="I57" s="62">
        <f>'Table 9-NLCD06 Partitioning'!I55-'Table 8-NLCD01 Partitioning'!I55</f>
        <v>0</v>
      </c>
      <c r="J57" s="62">
        <f>'Table 9-NLCD06 Partitioning'!J55-'Table 8-NLCD01 Partitioning'!J55</f>
        <v>0</v>
      </c>
      <c r="K57" s="62">
        <f>'Table 9-NLCD06 Partitioning'!K55-'Table 8-NLCD01 Partitioning'!K55</f>
        <v>0</v>
      </c>
      <c r="L57" s="62">
        <f>'Table 9-NLCD06 Partitioning'!L55-'Table 8-NLCD01 Partitioning'!L55</f>
        <v>0</v>
      </c>
      <c r="M57" s="62">
        <f>'Table 9-NLCD06 Partitioning'!M55-'Table 8-NLCD01 Partitioning'!M55</f>
        <v>0</v>
      </c>
      <c r="N57" s="62">
        <f>'Table 9-NLCD06 Partitioning'!N55-'Table 8-NLCD01 Partitioning'!N55</f>
        <v>0</v>
      </c>
      <c r="O57" s="62">
        <f>'Table 9-NLCD06 Partitioning'!O55-'Table 8-NLCD01 Partitioning'!O55</f>
        <v>0</v>
      </c>
      <c r="P57" s="62">
        <f>'Table 9-NLCD06 Partitioning'!P55-'Table 8-NLCD01 Partitioning'!P55</f>
        <v>0</v>
      </c>
      <c r="Q57" s="62">
        <f>'Table 9-NLCD06 Partitioning'!Q55-'Table 8-NLCD01 Partitioning'!Q55</f>
        <v>0</v>
      </c>
      <c r="R57" s="62">
        <f>'Table 9-NLCD06 Partitioning'!R55-'Table 8-NLCD01 Partitioning'!R55</f>
        <v>0</v>
      </c>
      <c r="S57" s="62">
        <f>'Table 9-NLCD06 Partitioning'!S55-'Table 8-NLCD01 Partitioning'!S55</f>
        <v>0</v>
      </c>
      <c r="T57" s="62">
        <f>'Table 9-NLCD06 Partitioning'!T55-'Table 8-NLCD01 Partitioning'!T55</f>
        <v>0</v>
      </c>
      <c r="U57" s="62">
        <f>'Table 9-NLCD06 Partitioning'!U55-'Table 8-NLCD01 Partitioning'!U55</f>
        <v>0</v>
      </c>
      <c r="V57" s="62">
        <f>'Table 9-NLCD06 Partitioning'!V55-'Table 8-NLCD01 Partitioning'!V55</f>
        <v>0</v>
      </c>
      <c r="W57" s="62">
        <f>'Table 9-NLCD06 Partitioning'!W55-'Table 8-NLCD01 Partitioning'!W55</f>
        <v>0</v>
      </c>
    </row>
    <row r="58" spans="1:23" x14ac:dyDescent="0.25">
      <c r="A58" s="77" t="s">
        <v>188</v>
      </c>
      <c r="B58" s="10" t="s">
        <v>122</v>
      </c>
      <c r="C58" s="3">
        <v>58</v>
      </c>
      <c r="D58" s="77" t="s">
        <v>188</v>
      </c>
      <c r="E58" s="62">
        <f>'Table 9-NLCD06 Partitioning'!E56-'Table 8-NLCD01 Partitioning'!E56</f>
        <v>0</v>
      </c>
      <c r="F58" s="62">
        <f>'Table 9-NLCD06 Partitioning'!F56-'Table 8-NLCD01 Partitioning'!F56</f>
        <v>0.8895780000000002</v>
      </c>
      <c r="G58" s="62">
        <f>'Table 9-NLCD06 Partitioning'!G56-'Table 8-NLCD01 Partitioning'!G56</f>
        <v>0</v>
      </c>
      <c r="H58" s="62">
        <f>'Table 9-NLCD06 Partitioning'!H56-'Table 8-NLCD01 Partitioning'!H56</f>
        <v>0</v>
      </c>
      <c r="I58" s="62">
        <f>'Table 9-NLCD06 Partitioning'!I56-'Table 8-NLCD01 Partitioning'!I56</f>
        <v>0</v>
      </c>
      <c r="J58" s="62">
        <f>'Table 9-NLCD06 Partitioning'!J56-'Table 8-NLCD01 Partitioning'!J56</f>
        <v>0</v>
      </c>
      <c r="K58" s="62">
        <f>'Table 9-NLCD06 Partitioning'!K56-'Table 8-NLCD01 Partitioning'!K56</f>
        <v>0</v>
      </c>
      <c r="L58" s="62">
        <f>'Table 9-NLCD06 Partitioning'!L56-'Table 8-NLCD01 Partitioning'!L56</f>
        <v>0</v>
      </c>
      <c r="M58" s="62">
        <f>'Table 9-NLCD06 Partitioning'!M56-'Table 8-NLCD01 Partitioning'!M56</f>
        <v>0</v>
      </c>
      <c r="N58" s="62">
        <f>'Table 9-NLCD06 Partitioning'!N56-'Table 8-NLCD01 Partitioning'!N56</f>
        <v>0</v>
      </c>
      <c r="O58" s="62">
        <f>'Table 9-NLCD06 Partitioning'!O56-'Table 8-NLCD01 Partitioning'!O56</f>
        <v>0</v>
      </c>
      <c r="P58" s="62">
        <f>'Table 9-NLCD06 Partitioning'!P56-'Table 8-NLCD01 Partitioning'!P56</f>
        <v>0</v>
      </c>
      <c r="Q58" s="62">
        <f>'Table 9-NLCD06 Partitioning'!Q56-'Table 8-NLCD01 Partitioning'!Q56</f>
        <v>0</v>
      </c>
      <c r="R58" s="62">
        <f>'Table 9-NLCD06 Partitioning'!R56-'Table 8-NLCD01 Partitioning'!R56</f>
        <v>-0.8895780000000002</v>
      </c>
      <c r="S58" s="62">
        <f>'Table 9-NLCD06 Partitioning'!S56-'Table 8-NLCD01 Partitioning'!S56</f>
        <v>0</v>
      </c>
      <c r="T58" s="62">
        <f>'Table 9-NLCD06 Partitioning'!T56-'Table 8-NLCD01 Partitioning'!T56</f>
        <v>0</v>
      </c>
      <c r="U58" s="62">
        <f>'Table 9-NLCD06 Partitioning'!U56-'Table 8-NLCD01 Partitioning'!U56</f>
        <v>0.16899999999998272</v>
      </c>
      <c r="V58" s="62">
        <f>'Table 9-NLCD06 Partitioning'!V56-'Table 8-NLCD01 Partitioning'!V56</f>
        <v>0.72100000000000364</v>
      </c>
      <c r="W58" s="62">
        <f>'Table 9-NLCD06 Partitioning'!W56-'Table 8-NLCD01 Partitioning'!W56</f>
        <v>-0.88999999999998636</v>
      </c>
    </row>
    <row r="59" spans="1:23" x14ac:dyDescent="0.25">
      <c r="A59" s="77" t="s">
        <v>189</v>
      </c>
      <c r="B59" s="10" t="s">
        <v>122</v>
      </c>
      <c r="C59" s="3">
        <v>6</v>
      </c>
      <c r="D59" s="77" t="s">
        <v>189</v>
      </c>
      <c r="E59" s="62">
        <f>'Table 9-NLCD06 Partitioning'!E57-'Table 8-NLCD01 Partitioning'!E57</f>
        <v>0</v>
      </c>
      <c r="F59" s="62">
        <f>'Table 9-NLCD06 Partitioning'!F57-'Table 8-NLCD01 Partitioning'!F57</f>
        <v>0</v>
      </c>
      <c r="G59" s="62">
        <f>'Table 9-NLCD06 Partitioning'!G57-'Table 8-NLCD01 Partitioning'!G57</f>
        <v>0</v>
      </c>
      <c r="H59" s="62">
        <f>'Table 9-NLCD06 Partitioning'!H57-'Table 8-NLCD01 Partitioning'!H57</f>
        <v>0</v>
      </c>
      <c r="I59" s="62">
        <f>'Table 9-NLCD06 Partitioning'!I57-'Table 8-NLCD01 Partitioning'!I57</f>
        <v>0</v>
      </c>
      <c r="J59" s="62">
        <f>'Table 9-NLCD06 Partitioning'!J57-'Table 8-NLCD01 Partitioning'!J57</f>
        <v>0</v>
      </c>
      <c r="K59" s="62">
        <f>'Table 9-NLCD06 Partitioning'!K57-'Table 8-NLCD01 Partitioning'!K57</f>
        <v>0</v>
      </c>
      <c r="L59" s="62">
        <f>'Table 9-NLCD06 Partitioning'!L57-'Table 8-NLCD01 Partitioning'!L57</f>
        <v>0</v>
      </c>
      <c r="M59" s="62">
        <f>'Table 9-NLCD06 Partitioning'!M57-'Table 8-NLCD01 Partitioning'!M57</f>
        <v>0</v>
      </c>
      <c r="N59" s="62">
        <f>'Table 9-NLCD06 Partitioning'!N57-'Table 8-NLCD01 Partitioning'!N57</f>
        <v>0</v>
      </c>
      <c r="O59" s="62">
        <f>'Table 9-NLCD06 Partitioning'!O57-'Table 8-NLCD01 Partitioning'!O57</f>
        <v>0</v>
      </c>
      <c r="P59" s="62">
        <f>'Table 9-NLCD06 Partitioning'!P57-'Table 8-NLCD01 Partitioning'!P57</f>
        <v>0</v>
      </c>
      <c r="Q59" s="62">
        <f>'Table 9-NLCD06 Partitioning'!Q57-'Table 8-NLCD01 Partitioning'!Q57</f>
        <v>0</v>
      </c>
      <c r="R59" s="62">
        <f>'Table 9-NLCD06 Partitioning'!R57-'Table 8-NLCD01 Partitioning'!R57</f>
        <v>0</v>
      </c>
      <c r="S59" s="62">
        <f>'Table 9-NLCD06 Partitioning'!S57-'Table 8-NLCD01 Partitioning'!S57</f>
        <v>0</v>
      </c>
      <c r="T59" s="62">
        <f>'Table 9-NLCD06 Partitioning'!T57-'Table 8-NLCD01 Partitioning'!T57</f>
        <v>0</v>
      </c>
      <c r="U59" s="62">
        <f>'Table 9-NLCD06 Partitioning'!U57-'Table 8-NLCD01 Partitioning'!U57</f>
        <v>0</v>
      </c>
      <c r="V59" s="62">
        <f>'Table 9-NLCD06 Partitioning'!V57-'Table 8-NLCD01 Partitioning'!V57</f>
        <v>0</v>
      </c>
      <c r="W59" s="62">
        <f>'Table 9-NLCD06 Partitioning'!W57-'Table 8-NLCD01 Partitioning'!W57</f>
        <v>0</v>
      </c>
    </row>
    <row r="60" spans="1:23" x14ac:dyDescent="0.25">
      <c r="A60" s="77" t="s">
        <v>190</v>
      </c>
      <c r="B60" s="10" t="s">
        <v>122</v>
      </c>
      <c r="C60" s="3">
        <v>61</v>
      </c>
      <c r="D60" s="77" t="s">
        <v>190</v>
      </c>
      <c r="E60" s="62">
        <f>'Table 9-NLCD06 Partitioning'!E58-'Table 8-NLCD01 Partitioning'!E58</f>
        <v>0</v>
      </c>
      <c r="F60" s="62">
        <f>'Table 9-NLCD06 Partitioning'!F58-'Table 8-NLCD01 Partitioning'!F58</f>
        <v>0</v>
      </c>
      <c r="G60" s="62">
        <f>'Table 9-NLCD06 Partitioning'!G58-'Table 8-NLCD01 Partitioning'!G58</f>
        <v>0</v>
      </c>
      <c r="H60" s="62">
        <f>'Table 9-NLCD06 Partitioning'!H58-'Table 8-NLCD01 Partitioning'!H58</f>
        <v>0</v>
      </c>
      <c r="I60" s="62">
        <f>'Table 9-NLCD06 Partitioning'!I58-'Table 8-NLCD01 Partitioning'!I58</f>
        <v>0</v>
      </c>
      <c r="J60" s="62">
        <f>'Table 9-NLCD06 Partitioning'!J58-'Table 8-NLCD01 Partitioning'!J58</f>
        <v>0</v>
      </c>
      <c r="K60" s="62">
        <f>'Table 9-NLCD06 Partitioning'!K58-'Table 8-NLCD01 Partitioning'!K58</f>
        <v>0</v>
      </c>
      <c r="L60" s="62">
        <f>'Table 9-NLCD06 Partitioning'!L58-'Table 8-NLCD01 Partitioning'!L58</f>
        <v>0</v>
      </c>
      <c r="M60" s="62">
        <f>'Table 9-NLCD06 Partitioning'!M58-'Table 8-NLCD01 Partitioning'!M58</f>
        <v>0</v>
      </c>
      <c r="N60" s="62">
        <f>'Table 9-NLCD06 Partitioning'!N58-'Table 8-NLCD01 Partitioning'!N58</f>
        <v>0</v>
      </c>
      <c r="O60" s="62">
        <f>'Table 9-NLCD06 Partitioning'!O58-'Table 8-NLCD01 Partitioning'!O58</f>
        <v>0</v>
      </c>
      <c r="P60" s="62">
        <f>'Table 9-NLCD06 Partitioning'!P58-'Table 8-NLCD01 Partitioning'!P58</f>
        <v>0</v>
      </c>
      <c r="Q60" s="62">
        <f>'Table 9-NLCD06 Partitioning'!Q58-'Table 8-NLCD01 Partitioning'!Q58</f>
        <v>0</v>
      </c>
      <c r="R60" s="62">
        <f>'Table 9-NLCD06 Partitioning'!R58-'Table 8-NLCD01 Partitioning'!R58</f>
        <v>0</v>
      </c>
      <c r="S60" s="62">
        <f>'Table 9-NLCD06 Partitioning'!S58-'Table 8-NLCD01 Partitioning'!S58</f>
        <v>0</v>
      </c>
      <c r="T60" s="62">
        <f>'Table 9-NLCD06 Partitioning'!T58-'Table 8-NLCD01 Partitioning'!T58</f>
        <v>0</v>
      </c>
      <c r="U60" s="62">
        <f>'Table 9-NLCD06 Partitioning'!U58-'Table 8-NLCD01 Partitioning'!U58</f>
        <v>0</v>
      </c>
      <c r="V60" s="62">
        <f>'Table 9-NLCD06 Partitioning'!V58-'Table 8-NLCD01 Partitioning'!V58</f>
        <v>0</v>
      </c>
      <c r="W60" s="62">
        <f>'Table 9-NLCD06 Partitioning'!W58-'Table 8-NLCD01 Partitioning'!W58</f>
        <v>0</v>
      </c>
    </row>
    <row r="61" spans="1:23" x14ac:dyDescent="0.25">
      <c r="A61" s="77" t="s">
        <v>191</v>
      </c>
      <c r="B61" s="10" t="s">
        <v>122</v>
      </c>
      <c r="C61" s="3">
        <v>62</v>
      </c>
      <c r="D61" s="77" t="s">
        <v>191</v>
      </c>
      <c r="E61" s="62">
        <f>'Table 9-NLCD06 Partitioning'!E59-'Table 8-NLCD01 Partitioning'!E59</f>
        <v>0</v>
      </c>
      <c r="F61" s="62">
        <f>'Table 9-NLCD06 Partitioning'!F59-'Table 8-NLCD01 Partitioning'!F59</f>
        <v>0</v>
      </c>
      <c r="G61" s="62">
        <f>'Table 9-NLCD06 Partitioning'!G59-'Table 8-NLCD01 Partitioning'!G59</f>
        <v>0</v>
      </c>
      <c r="H61" s="62">
        <f>'Table 9-NLCD06 Partitioning'!H59-'Table 8-NLCD01 Partitioning'!H59</f>
        <v>0</v>
      </c>
      <c r="I61" s="62">
        <f>'Table 9-NLCD06 Partitioning'!I59-'Table 8-NLCD01 Partitioning'!I59</f>
        <v>0</v>
      </c>
      <c r="J61" s="62">
        <f>'Table 9-NLCD06 Partitioning'!J59-'Table 8-NLCD01 Partitioning'!J59</f>
        <v>0</v>
      </c>
      <c r="K61" s="62">
        <f>'Table 9-NLCD06 Partitioning'!K59-'Table 8-NLCD01 Partitioning'!K59</f>
        <v>0</v>
      </c>
      <c r="L61" s="62">
        <f>'Table 9-NLCD06 Partitioning'!L59-'Table 8-NLCD01 Partitioning'!L59</f>
        <v>0</v>
      </c>
      <c r="M61" s="62">
        <f>'Table 9-NLCD06 Partitioning'!M59-'Table 8-NLCD01 Partitioning'!M59</f>
        <v>0</v>
      </c>
      <c r="N61" s="62">
        <f>'Table 9-NLCD06 Partitioning'!N59-'Table 8-NLCD01 Partitioning'!N59</f>
        <v>0</v>
      </c>
      <c r="O61" s="62">
        <f>'Table 9-NLCD06 Partitioning'!O59-'Table 8-NLCD01 Partitioning'!O59</f>
        <v>0</v>
      </c>
      <c r="P61" s="62">
        <f>'Table 9-NLCD06 Partitioning'!P59-'Table 8-NLCD01 Partitioning'!P59</f>
        <v>0</v>
      </c>
      <c r="Q61" s="62">
        <f>'Table 9-NLCD06 Partitioning'!Q59-'Table 8-NLCD01 Partitioning'!Q59</f>
        <v>0</v>
      </c>
      <c r="R61" s="62">
        <f>'Table 9-NLCD06 Partitioning'!R59-'Table 8-NLCD01 Partitioning'!R59</f>
        <v>0</v>
      </c>
      <c r="S61" s="62">
        <f>'Table 9-NLCD06 Partitioning'!S59-'Table 8-NLCD01 Partitioning'!S59</f>
        <v>0</v>
      </c>
      <c r="T61" s="62">
        <f>'Table 9-NLCD06 Partitioning'!T59-'Table 8-NLCD01 Partitioning'!T59</f>
        <v>0</v>
      </c>
      <c r="U61" s="62">
        <f>'Table 9-NLCD06 Partitioning'!U59-'Table 8-NLCD01 Partitioning'!U59</f>
        <v>0</v>
      </c>
      <c r="V61" s="62">
        <f>'Table 9-NLCD06 Partitioning'!V59-'Table 8-NLCD01 Partitioning'!V59</f>
        <v>0</v>
      </c>
      <c r="W61" s="62">
        <f>'Table 9-NLCD06 Partitioning'!W59-'Table 8-NLCD01 Partitioning'!W59</f>
        <v>0</v>
      </c>
    </row>
    <row r="62" spans="1:23" x14ac:dyDescent="0.25">
      <c r="A62" s="77" t="s">
        <v>192</v>
      </c>
      <c r="B62" s="10" t="s">
        <v>122</v>
      </c>
      <c r="C62" s="3">
        <v>7</v>
      </c>
      <c r="D62" s="77" t="s">
        <v>192</v>
      </c>
      <c r="E62" s="62">
        <f>'Table 9-NLCD06 Partitioning'!E60-'Table 8-NLCD01 Partitioning'!E60</f>
        <v>0</v>
      </c>
      <c r="F62" s="62">
        <f>'Table 9-NLCD06 Partitioning'!F60-'Table 8-NLCD01 Partitioning'!F60</f>
        <v>0</v>
      </c>
      <c r="G62" s="62">
        <f>'Table 9-NLCD06 Partitioning'!G60-'Table 8-NLCD01 Partitioning'!G60</f>
        <v>0</v>
      </c>
      <c r="H62" s="62">
        <f>'Table 9-NLCD06 Partitioning'!H60-'Table 8-NLCD01 Partitioning'!H60</f>
        <v>0</v>
      </c>
      <c r="I62" s="62">
        <f>'Table 9-NLCD06 Partitioning'!I60-'Table 8-NLCD01 Partitioning'!I60</f>
        <v>0</v>
      </c>
      <c r="J62" s="62">
        <f>'Table 9-NLCD06 Partitioning'!J60-'Table 8-NLCD01 Partitioning'!J60</f>
        <v>0</v>
      </c>
      <c r="K62" s="62">
        <f>'Table 9-NLCD06 Partitioning'!K60-'Table 8-NLCD01 Partitioning'!K60</f>
        <v>0</v>
      </c>
      <c r="L62" s="62">
        <f>'Table 9-NLCD06 Partitioning'!L60-'Table 8-NLCD01 Partitioning'!L60</f>
        <v>0</v>
      </c>
      <c r="M62" s="62">
        <f>'Table 9-NLCD06 Partitioning'!M60-'Table 8-NLCD01 Partitioning'!M60</f>
        <v>0</v>
      </c>
      <c r="N62" s="62">
        <f>'Table 9-NLCD06 Partitioning'!N60-'Table 8-NLCD01 Partitioning'!N60</f>
        <v>0</v>
      </c>
      <c r="O62" s="62">
        <f>'Table 9-NLCD06 Partitioning'!O60-'Table 8-NLCD01 Partitioning'!O60</f>
        <v>0</v>
      </c>
      <c r="P62" s="62">
        <f>'Table 9-NLCD06 Partitioning'!P60-'Table 8-NLCD01 Partitioning'!P60</f>
        <v>0</v>
      </c>
      <c r="Q62" s="62">
        <f>'Table 9-NLCD06 Partitioning'!Q60-'Table 8-NLCD01 Partitioning'!Q60</f>
        <v>0</v>
      </c>
      <c r="R62" s="62">
        <f>'Table 9-NLCD06 Partitioning'!R60-'Table 8-NLCD01 Partitioning'!R60</f>
        <v>0</v>
      </c>
      <c r="S62" s="62">
        <f>'Table 9-NLCD06 Partitioning'!S60-'Table 8-NLCD01 Partitioning'!S60</f>
        <v>0</v>
      </c>
      <c r="T62" s="62">
        <f>'Table 9-NLCD06 Partitioning'!T60-'Table 8-NLCD01 Partitioning'!T60</f>
        <v>0</v>
      </c>
      <c r="U62" s="62">
        <f>'Table 9-NLCD06 Partitioning'!U60-'Table 8-NLCD01 Partitioning'!U60</f>
        <v>0</v>
      </c>
      <c r="V62" s="62">
        <f>'Table 9-NLCD06 Partitioning'!V60-'Table 8-NLCD01 Partitioning'!V60</f>
        <v>0</v>
      </c>
      <c r="W62" s="62">
        <f>'Table 9-NLCD06 Partitioning'!W60-'Table 8-NLCD01 Partitioning'!W60</f>
        <v>0</v>
      </c>
    </row>
    <row r="63" spans="1:23" x14ac:dyDescent="0.25">
      <c r="A63" s="77" t="s">
        <v>193</v>
      </c>
      <c r="B63" s="10" t="s">
        <v>122</v>
      </c>
      <c r="C63" s="3" t="s">
        <v>194</v>
      </c>
      <c r="D63" s="77" t="s">
        <v>193</v>
      </c>
      <c r="E63" s="62">
        <f>'Table 9-NLCD06 Partitioning'!E61-'Table 8-NLCD01 Partitioning'!E61</f>
        <v>-2.8911285000000078</v>
      </c>
      <c r="F63" s="62">
        <f>'Table 9-NLCD06 Partitioning'!F61-'Table 8-NLCD01 Partitioning'!F61</f>
        <v>0</v>
      </c>
      <c r="G63" s="62">
        <f>'Table 9-NLCD06 Partitioning'!G61-'Table 8-NLCD01 Partitioning'!G61</f>
        <v>0</v>
      </c>
      <c r="H63" s="62">
        <f>'Table 9-NLCD06 Partitioning'!H61-'Table 8-NLCD01 Partitioning'!H61</f>
        <v>1.1119725000000074</v>
      </c>
      <c r="I63" s="62">
        <f>'Table 9-NLCD06 Partitioning'!I61-'Table 8-NLCD01 Partitioning'!I61</f>
        <v>5.3374680000000012</v>
      </c>
      <c r="J63" s="62">
        <f>'Table 9-NLCD06 Partitioning'!J61-'Table 8-NLCD01 Partitioning'!J61</f>
        <v>0</v>
      </c>
      <c r="K63" s="62">
        <f>'Table 9-NLCD06 Partitioning'!K61-'Table 8-NLCD01 Partitioning'!K61</f>
        <v>0</v>
      </c>
      <c r="L63" s="62">
        <f>'Table 9-NLCD06 Partitioning'!L61-'Table 8-NLCD01 Partitioning'!L61</f>
        <v>0</v>
      </c>
      <c r="M63" s="62">
        <f>'Table 9-NLCD06 Partitioning'!M61-'Table 8-NLCD01 Partitioning'!M61</f>
        <v>0</v>
      </c>
      <c r="N63" s="62">
        <f>'Table 9-NLCD06 Partitioning'!N61-'Table 8-NLCD01 Partitioning'!N61</f>
        <v>0</v>
      </c>
      <c r="O63" s="62">
        <f>'Table 9-NLCD06 Partitioning'!O61-'Table 8-NLCD01 Partitioning'!O61</f>
        <v>0</v>
      </c>
      <c r="P63" s="62">
        <f>'Table 9-NLCD06 Partitioning'!P61-'Table 8-NLCD01 Partitioning'!P61</f>
        <v>0</v>
      </c>
      <c r="Q63" s="62">
        <f>'Table 9-NLCD06 Partitioning'!Q61-'Table 8-NLCD01 Partitioning'!Q61</f>
        <v>0</v>
      </c>
      <c r="R63" s="62">
        <f>'Table 9-NLCD06 Partitioning'!R61-'Table 8-NLCD01 Partitioning'!R61</f>
        <v>-3.5583119999999999</v>
      </c>
      <c r="S63" s="62">
        <f>'Table 9-NLCD06 Partitioning'!S61-'Table 8-NLCD01 Partitioning'!S61</f>
        <v>0</v>
      </c>
      <c r="T63" s="62">
        <f>'Table 9-NLCD06 Partitioning'!T61-'Table 8-NLCD01 Partitioning'!T61</f>
        <v>0</v>
      </c>
      <c r="U63" s="62">
        <f>'Table 9-NLCD06 Partitioning'!U61-'Table 8-NLCD01 Partitioning'!U61</f>
        <v>2.67999999999995</v>
      </c>
      <c r="V63" s="62">
        <f>'Table 9-NLCD06 Partitioning'!V61-'Table 8-NLCD01 Partitioning'!V61</f>
        <v>0.83399999999998897</v>
      </c>
      <c r="W63" s="62">
        <f>'Table 9-NLCD06 Partitioning'!W61-'Table 8-NLCD01 Partitioning'!W61</f>
        <v>-3.5139999999999958</v>
      </c>
    </row>
    <row r="64" spans="1:23" x14ac:dyDescent="0.25">
      <c r="A64" s="77" t="s">
        <v>195</v>
      </c>
      <c r="B64" s="10" t="s">
        <v>122</v>
      </c>
      <c r="C64" s="3" t="s">
        <v>196</v>
      </c>
      <c r="D64" s="77" t="s">
        <v>195</v>
      </c>
      <c r="E64" s="62">
        <f>'Table 9-NLCD06 Partitioning'!E62-'Table 8-NLCD01 Partitioning'!E62</f>
        <v>0</v>
      </c>
      <c r="F64" s="62">
        <f>'Table 9-NLCD06 Partitioning'!F62-'Table 8-NLCD01 Partitioning'!F62</f>
        <v>0</v>
      </c>
      <c r="G64" s="62">
        <f>'Table 9-NLCD06 Partitioning'!G62-'Table 8-NLCD01 Partitioning'!G62</f>
        <v>0</v>
      </c>
      <c r="H64" s="62">
        <f>'Table 9-NLCD06 Partitioning'!H62-'Table 8-NLCD01 Partitioning'!H62</f>
        <v>0</v>
      </c>
      <c r="I64" s="62">
        <f>'Table 9-NLCD06 Partitioning'!I62-'Table 8-NLCD01 Partitioning'!I62</f>
        <v>0</v>
      </c>
      <c r="J64" s="62">
        <f>'Table 9-NLCD06 Partitioning'!J62-'Table 8-NLCD01 Partitioning'!J62</f>
        <v>0</v>
      </c>
      <c r="K64" s="62">
        <f>'Table 9-NLCD06 Partitioning'!K62-'Table 8-NLCD01 Partitioning'!K62</f>
        <v>0</v>
      </c>
      <c r="L64" s="62">
        <f>'Table 9-NLCD06 Partitioning'!L62-'Table 8-NLCD01 Partitioning'!L62</f>
        <v>0</v>
      </c>
      <c r="M64" s="62">
        <f>'Table 9-NLCD06 Partitioning'!M62-'Table 8-NLCD01 Partitioning'!M62</f>
        <v>0</v>
      </c>
      <c r="N64" s="62">
        <f>'Table 9-NLCD06 Partitioning'!N62-'Table 8-NLCD01 Partitioning'!N62</f>
        <v>0</v>
      </c>
      <c r="O64" s="62">
        <f>'Table 9-NLCD06 Partitioning'!O62-'Table 8-NLCD01 Partitioning'!O62</f>
        <v>0</v>
      </c>
      <c r="P64" s="62">
        <f>'Table 9-NLCD06 Partitioning'!P62-'Table 8-NLCD01 Partitioning'!P62</f>
        <v>0</v>
      </c>
      <c r="Q64" s="62">
        <f>'Table 9-NLCD06 Partitioning'!Q62-'Table 8-NLCD01 Partitioning'!Q62</f>
        <v>0</v>
      </c>
      <c r="R64" s="62">
        <f>'Table 9-NLCD06 Partitioning'!R62-'Table 8-NLCD01 Partitioning'!R62</f>
        <v>0</v>
      </c>
      <c r="S64" s="62">
        <f>'Table 9-NLCD06 Partitioning'!S62-'Table 8-NLCD01 Partitioning'!S62</f>
        <v>0</v>
      </c>
      <c r="T64" s="62">
        <f>'Table 9-NLCD06 Partitioning'!T62-'Table 8-NLCD01 Partitioning'!T62</f>
        <v>0</v>
      </c>
      <c r="U64" s="62">
        <f>'Table 9-NLCD06 Partitioning'!U62-'Table 8-NLCD01 Partitioning'!U62</f>
        <v>0</v>
      </c>
      <c r="V64" s="62">
        <f>'Table 9-NLCD06 Partitioning'!V62-'Table 8-NLCD01 Partitioning'!V62</f>
        <v>0</v>
      </c>
      <c r="W64" s="62">
        <f>'Table 9-NLCD06 Partitioning'!W62-'Table 8-NLCD01 Partitioning'!W62</f>
        <v>0</v>
      </c>
    </row>
    <row r="65" spans="1:23" x14ac:dyDescent="0.25">
      <c r="A65" s="77" t="s">
        <v>197</v>
      </c>
      <c r="B65" s="10" t="s">
        <v>122</v>
      </c>
      <c r="C65" s="3" t="s">
        <v>198</v>
      </c>
      <c r="D65" s="77" t="s">
        <v>197</v>
      </c>
      <c r="E65" s="62">
        <f>'Table 9-NLCD06 Partitioning'!E63-'Table 8-NLCD01 Partitioning'!E63</f>
        <v>0</v>
      </c>
      <c r="F65" s="62">
        <f>'Table 9-NLCD06 Partitioning'!F63-'Table 8-NLCD01 Partitioning'!F63</f>
        <v>0</v>
      </c>
      <c r="G65" s="62">
        <f>'Table 9-NLCD06 Partitioning'!G63-'Table 8-NLCD01 Partitioning'!G63</f>
        <v>0</v>
      </c>
      <c r="H65" s="62">
        <f>'Table 9-NLCD06 Partitioning'!H63-'Table 8-NLCD01 Partitioning'!H63</f>
        <v>0</v>
      </c>
      <c r="I65" s="62">
        <f>'Table 9-NLCD06 Partitioning'!I63-'Table 8-NLCD01 Partitioning'!I63</f>
        <v>0</v>
      </c>
      <c r="J65" s="62">
        <f>'Table 9-NLCD06 Partitioning'!J63-'Table 8-NLCD01 Partitioning'!J63</f>
        <v>0</v>
      </c>
      <c r="K65" s="62">
        <f>'Table 9-NLCD06 Partitioning'!K63-'Table 8-NLCD01 Partitioning'!K63</f>
        <v>0</v>
      </c>
      <c r="L65" s="62">
        <f>'Table 9-NLCD06 Partitioning'!L63-'Table 8-NLCD01 Partitioning'!L63</f>
        <v>0</v>
      </c>
      <c r="M65" s="62">
        <f>'Table 9-NLCD06 Partitioning'!M63-'Table 8-NLCD01 Partitioning'!M63</f>
        <v>0</v>
      </c>
      <c r="N65" s="62">
        <f>'Table 9-NLCD06 Partitioning'!N63-'Table 8-NLCD01 Partitioning'!N63</f>
        <v>0</v>
      </c>
      <c r="O65" s="62">
        <f>'Table 9-NLCD06 Partitioning'!O63-'Table 8-NLCD01 Partitioning'!O63</f>
        <v>0</v>
      </c>
      <c r="P65" s="62">
        <f>'Table 9-NLCD06 Partitioning'!P63-'Table 8-NLCD01 Partitioning'!P63</f>
        <v>0</v>
      </c>
      <c r="Q65" s="62">
        <f>'Table 9-NLCD06 Partitioning'!Q63-'Table 8-NLCD01 Partitioning'!Q63</f>
        <v>0</v>
      </c>
      <c r="R65" s="62">
        <f>'Table 9-NLCD06 Partitioning'!R63-'Table 8-NLCD01 Partitioning'!R63</f>
        <v>0</v>
      </c>
      <c r="S65" s="62">
        <f>'Table 9-NLCD06 Partitioning'!S63-'Table 8-NLCD01 Partitioning'!S63</f>
        <v>0</v>
      </c>
      <c r="T65" s="62">
        <f>'Table 9-NLCD06 Partitioning'!T63-'Table 8-NLCD01 Partitioning'!T63</f>
        <v>0</v>
      </c>
      <c r="U65" s="62">
        <f>'Table 9-NLCD06 Partitioning'!U63-'Table 8-NLCD01 Partitioning'!U63</f>
        <v>0</v>
      </c>
      <c r="V65" s="62">
        <f>'Table 9-NLCD06 Partitioning'!V63-'Table 8-NLCD01 Partitioning'!V63</f>
        <v>0</v>
      </c>
      <c r="W65" s="62">
        <f>'Table 9-NLCD06 Partitioning'!W63-'Table 8-NLCD01 Partitioning'!W63</f>
        <v>0</v>
      </c>
    </row>
    <row r="66" spans="1:23" x14ac:dyDescent="0.25">
      <c r="A66" s="77" t="s">
        <v>199</v>
      </c>
      <c r="B66" s="10" t="s">
        <v>122</v>
      </c>
      <c r="C66" s="3" t="s">
        <v>200</v>
      </c>
      <c r="D66" s="77" t="s">
        <v>199</v>
      </c>
      <c r="E66" s="62">
        <f>'Table 9-NLCD06 Partitioning'!E64-'Table 8-NLCD01 Partitioning'!E64</f>
        <v>-41.587771500000002</v>
      </c>
      <c r="F66" s="62">
        <f>'Table 9-NLCD06 Partitioning'!F64-'Table 8-NLCD01 Partitioning'!F64</f>
        <v>0</v>
      </c>
      <c r="G66" s="62">
        <f>'Table 9-NLCD06 Partitioning'!G64-'Table 8-NLCD01 Partitioning'!G64</f>
        <v>0</v>
      </c>
      <c r="H66" s="62">
        <f>'Table 9-NLCD06 Partitioning'!H64-'Table 8-NLCD01 Partitioning'!H64</f>
        <v>0</v>
      </c>
      <c r="I66" s="62">
        <f>'Table 9-NLCD06 Partitioning'!I64-'Table 8-NLCD01 Partitioning'!I64</f>
        <v>0</v>
      </c>
      <c r="J66" s="62">
        <f>'Table 9-NLCD06 Partitioning'!J64-'Table 8-NLCD01 Partitioning'!J64</f>
        <v>40.698193500000002</v>
      </c>
      <c r="K66" s="62">
        <f>'Table 9-NLCD06 Partitioning'!K64-'Table 8-NLCD01 Partitioning'!K64</f>
        <v>0</v>
      </c>
      <c r="L66" s="62">
        <f>'Table 9-NLCD06 Partitioning'!L64-'Table 8-NLCD01 Partitioning'!L64</f>
        <v>0</v>
      </c>
      <c r="M66" s="62">
        <f>'Table 9-NLCD06 Partitioning'!M64-'Table 8-NLCD01 Partitioning'!M64</f>
        <v>0</v>
      </c>
      <c r="N66" s="62">
        <f>'Table 9-NLCD06 Partitioning'!N64-'Table 8-NLCD01 Partitioning'!N64</f>
        <v>0</v>
      </c>
      <c r="O66" s="62">
        <f>'Table 9-NLCD06 Partitioning'!O64-'Table 8-NLCD01 Partitioning'!O64</f>
        <v>0.88957799999999976</v>
      </c>
      <c r="P66" s="62">
        <f>'Table 9-NLCD06 Partitioning'!P64-'Table 8-NLCD01 Partitioning'!P64</f>
        <v>0</v>
      </c>
      <c r="Q66" s="62">
        <f>'Table 9-NLCD06 Partitioning'!Q64-'Table 8-NLCD01 Partitioning'!Q64</f>
        <v>0</v>
      </c>
      <c r="R66" s="62">
        <f>'Table 9-NLCD06 Partitioning'!R64-'Table 8-NLCD01 Partitioning'!R64</f>
        <v>0</v>
      </c>
      <c r="S66" s="62">
        <f>'Table 9-NLCD06 Partitioning'!S64-'Table 8-NLCD01 Partitioning'!S64</f>
        <v>0</v>
      </c>
      <c r="T66" s="62">
        <f>'Table 9-NLCD06 Partitioning'!T64-'Table 8-NLCD01 Partitioning'!T64</f>
        <v>0</v>
      </c>
      <c r="U66" s="62">
        <f>'Table 9-NLCD06 Partitioning'!U64-'Table 8-NLCD01 Partitioning'!U64</f>
        <v>-11.064000000000078</v>
      </c>
      <c r="V66" s="62">
        <f>'Table 9-NLCD06 Partitioning'!V64-'Table 8-NLCD01 Partitioning'!V64</f>
        <v>10.975000000000136</v>
      </c>
      <c r="W66" s="62">
        <f>'Table 9-NLCD06 Partitioning'!W64-'Table 8-NLCD01 Partitioning'!W64</f>
        <v>8.8999999999998636E-2</v>
      </c>
    </row>
    <row r="67" spans="1:23" x14ac:dyDescent="0.25">
      <c r="A67" s="77" t="s">
        <v>201</v>
      </c>
      <c r="B67" s="10" t="s">
        <v>122</v>
      </c>
      <c r="C67" s="3">
        <v>8</v>
      </c>
      <c r="D67" s="77" t="s">
        <v>201</v>
      </c>
      <c r="E67" s="62">
        <f>'Table 9-NLCD06 Partitioning'!E65-'Table 8-NLCD01 Partitioning'!E65</f>
        <v>0</v>
      </c>
      <c r="F67" s="62">
        <f>'Table 9-NLCD06 Partitioning'!F65-'Table 8-NLCD01 Partitioning'!F65</f>
        <v>4.0031010000000009</v>
      </c>
      <c r="G67" s="62">
        <f>'Table 9-NLCD06 Partitioning'!G65-'Table 8-NLCD01 Partitioning'!G65</f>
        <v>0</v>
      </c>
      <c r="H67" s="62">
        <f>'Table 9-NLCD06 Partitioning'!H65-'Table 8-NLCD01 Partitioning'!H65</f>
        <v>0</v>
      </c>
      <c r="I67" s="62">
        <f>'Table 9-NLCD06 Partitioning'!I65-'Table 8-NLCD01 Partitioning'!I65</f>
        <v>0</v>
      </c>
      <c r="J67" s="62">
        <f>'Table 9-NLCD06 Partitioning'!J65-'Table 8-NLCD01 Partitioning'!J65</f>
        <v>0</v>
      </c>
      <c r="K67" s="62">
        <f>'Table 9-NLCD06 Partitioning'!K65-'Table 8-NLCD01 Partitioning'!K65</f>
        <v>0</v>
      </c>
      <c r="L67" s="62">
        <f>'Table 9-NLCD06 Partitioning'!L65-'Table 8-NLCD01 Partitioning'!L65</f>
        <v>0</v>
      </c>
      <c r="M67" s="62">
        <f>'Table 9-NLCD06 Partitioning'!M65-'Table 8-NLCD01 Partitioning'!M65</f>
        <v>0</v>
      </c>
      <c r="N67" s="62">
        <f>'Table 9-NLCD06 Partitioning'!N65-'Table 8-NLCD01 Partitioning'!N65</f>
        <v>0</v>
      </c>
      <c r="O67" s="62">
        <f>'Table 9-NLCD06 Partitioning'!O65-'Table 8-NLCD01 Partitioning'!O65</f>
        <v>0</v>
      </c>
      <c r="P67" s="62">
        <f>'Table 9-NLCD06 Partitioning'!P65-'Table 8-NLCD01 Partitioning'!P65</f>
        <v>0</v>
      </c>
      <c r="Q67" s="62">
        <f>'Table 9-NLCD06 Partitioning'!Q65-'Table 8-NLCD01 Partitioning'!Q65</f>
        <v>0</v>
      </c>
      <c r="R67" s="62">
        <f>'Table 9-NLCD06 Partitioning'!R65-'Table 8-NLCD01 Partitioning'!R65</f>
        <v>-4.0031010000000009</v>
      </c>
      <c r="S67" s="62">
        <f>'Table 9-NLCD06 Partitioning'!S65-'Table 8-NLCD01 Partitioning'!S65</f>
        <v>0</v>
      </c>
      <c r="T67" s="62">
        <f>'Table 9-NLCD06 Partitioning'!T65-'Table 8-NLCD01 Partitioning'!T65</f>
        <v>0</v>
      </c>
      <c r="U67" s="62">
        <f>'Table 9-NLCD06 Partitioning'!U65-'Table 8-NLCD01 Partitioning'!U65</f>
        <v>0.75999999999999091</v>
      </c>
      <c r="V67" s="62">
        <f>'Table 9-NLCD06 Partitioning'!V65-'Table 8-NLCD01 Partitioning'!V65</f>
        <v>3.2420000000000186</v>
      </c>
      <c r="W67" s="62">
        <f>'Table 9-NLCD06 Partitioning'!W65-'Table 8-NLCD01 Partitioning'!W65</f>
        <v>-4.0030000000000001</v>
      </c>
    </row>
    <row r="68" spans="1:23" x14ac:dyDescent="0.25">
      <c r="A68" s="77" t="s">
        <v>202</v>
      </c>
      <c r="B68" s="10" t="s">
        <v>122</v>
      </c>
      <c r="C68" s="3">
        <v>9</v>
      </c>
      <c r="D68" s="77" t="s">
        <v>202</v>
      </c>
      <c r="E68" s="62">
        <f>'Table 9-NLCD06 Partitioning'!E66-'Table 8-NLCD01 Partitioning'!E66</f>
        <v>0</v>
      </c>
      <c r="F68" s="62">
        <f>'Table 9-NLCD06 Partitioning'!F66-'Table 8-NLCD01 Partitioning'!F66</f>
        <v>0</v>
      </c>
      <c r="G68" s="62">
        <f>'Table 9-NLCD06 Partitioning'!G66-'Table 8-NLCD01 Partitioning'!G66</f>
        <v>0</v>
      </c>
      <c r="H68" s="62">
        <f>'Table 9-NLCD06 Partitioning'!H66-'Table 8-NLCD01 Partitioning'!H66</f>
        <v>0</v>
      </c>
      <c r="I68" s="62">
        <f>'Table 9-NLCD06 Partitioning'!I66-'Table 8-NLCD01 Partitioning'!I66</f>
        <v>0</v>
      </c>
      <c r="J68" s="62">
        <f>'Table 9-NLCD06 Partitioning'!J66-'Table 8-NLCD01 Partitioning'!J66</f>
        <v>0</v>
      </c>
      <c r="K68" s="62">
        <f>'Table 9-NLCD06 Partitioning'!K66-'Table 8-NLCD01 Partitioning'!K66</f>
        <v>0</v>
      </c>
      <c r="L68" s="62">
        <f>'Table 9-NLCD06 Partitioning'!L66-'Table 8-NLCD01 Partitioning'!L66</f>
        <v>0</v>
      </c>
      <c r="M68" s="62">
        <f>'Table 9-NLCD06 Partitioning'!M66-'Table 8-NLCD01 Partitioning'!M66</f>
        <v>0</v>
      </c>
      <c r="N68" s="62">
        <f>'Table 9-NLCD06 Partitioning'!N66-'Table 8-NLCD01 Partitioning'!N66</f>
        <v>0</v>
      </c>
      <c r="O68" s="62">
        <f>'Table 9-NLCD06 Partitioning'!O66-'Table 8-NLCD01 Partitioning'!O66</f>
        <v>0</v>
      </c>
      <c r="P68" s="62">
        <f>'Table 9-NLCD06 Partitioning'!P66-'Table 8-NLCD01 Partitioning'!P66</f>
        <v>0</v>
      </c>
      <c r="Q68" s="62">
        <f>'Table 9-NLCD06 Partitioning'!Q66-'Table 8-NLCD01 Partitioning'!Q66</f>
        <v>0</v>
      </c>
      <c r="R68" s="62">
        <f>'Table 9-NLCD06 Partitioning'!R66-'Table 8-NLCD01 Partitioning'!R66</f>
        <v>0</v>
      </c>
      <c r="S68" s="62">
        <f>'Table 9-NLCD06 Partitioning'!S66-'Table 8-NLCD01 Partitioning'!S66</f>
        <v>0</v>
      </c>
      <c r="T68" s="62">
        <f>'Table 9-NLCD06 Partitioning'!T66-'Table 8-NLCD01 Partitioning'!T66</f>
        <v>0</v>
      </c>
      <c r="U68" s="62">
        <f>'Table 9-NLCD06 Partitioning'!U66-'Table 8-NLCD01 Partitioning'!U66</f>
        <v>0</v>
      </c>
      <c r="V68" s="62">
        <f>'Table 9-NLCD06 Partitioning'!V66-'Table 8-NLCD01 Partitioning'!V66</f>
        <v>0</v>
      </c>
      <c r="W68" s="62">
        <f>'Table 9-NLCD06 Partitioning'!W66-'Table 8-NLCD01 Partitioning'!W66</f>
        <v>0</v>
      </c>
    </row>
    <row r="69" spans="1:23" x14ac:dyDescent="0.25">
      <c r="A69" s="77" t="s">
        <v>203</v>
      </c>
      <c r="B69" s="10" t="s">
        <v>204</v>
      </c>
      <c r="C69" s="3" t="s">
        <v>205</v>
      </c>
      <c r="D69" s="77" t="s">
        <v>203</v>
      </c>
      <c r="E69" s="62">
        <f>'Table 9-NLCD06 Partitioning'!E67-'Table 8-NLCD01 Partitioning'!E67</f>
        <v>0</v>
      </c>
      <c r="F69" s="62">
        <f>'Table 9-NLCD06 Partitioning'!F67-'Table 8-NLCD01 Partitioning'!F67</f>
        <v>0</v>
      </c>
      <c r="G69" s="62">
        <f>'Table 9-NLCD06 Partitioning'!G67-'Table 8-NLCD01 Partitioning'!G67</f>
        <v>0</v>
      </c>
      <c r="H69" s="62">
        <f>'Table 9-NLCD06 Partitioning'!H67-'Table 8-NLCD01 Partitioning'!H67</f>
        <v>0</v>
      </c>
      <c r="I69" s="62">
        <f>'Table 9-NLCD06 Partitioning'!I67-'Table 8-NLCD01 Partitioning'!I67</f>
        <v>0</v>
      </c>
      <c r="J69" s="62">
        <f>'Table 9-NLCD06 Partitioning'!J67-'Table 8-NLCD01 Partitioning'!J67</f>
        <v>0</v>
      </c>
      <c r="K69" s="62">
        <f>'Table 9-NLCD06 Partitioning'!K67-'Table 8-NLCD01 Partitioning'!K67</f>
        <v>0</v>
      </c>
      <c r="L69" s="62">
        <f>'Table 9-NLCD06 Partitioning'!L67-'Table 8-NLCD01 Partitioning'!L67</f>
        <v>0</v>
      </c>
      <c r="M69" s="62">
        <f>'Table 9-NLCD06 Partitioning'!M67-'Table 8-NLCD01 Partitioning'!M67</f>
        <v>0</v>
      </c>
      <c r="N69" s="62">
        <f>'Table 9-NLCD06 Partitioning'!N67-'Table 8-NLCD01 Partitioning'!N67</f>
        <v>0</v>
      </c>
      <c r="O69" s="62">
        <f>'Table 9-NLCD06 Partitioning'!O67-'Table 8-NLCD01 Partitioning'!O67</f>
        <v>0</v>
      </c>
      <c r="P69" s="62">
        <f>'Table 9-NLCD06 Partitioning'!P67-'Table 8-NLCD01 Partitioning'!P67</f>
        <v>0</v>
      </c>
      <c r="Q69" s="62">
        <f>'Table 9-NLCD06 Partitioning'!Q67-'Table 8-NLCD01 Partitioning'!Q67</f>
        <v>0</v>
      </c>
      <c r="R69" s="62">
        <f>'Table 9-NLCD06 Partitioning'!R67-'Table 8-NLCD01 Partitioning'!R67</f>
        <v>0</v>
      </c>
      <c r="S69" s="62">
        <f>'Table 9-NLCD06 Partitioning'!S67-'Table 8-NLCD01 Partitioning'!S67</f>
        <v>0</v>
      </c>
      <c r="T69" s="62">
        <f>'Table 9-NLCD06 Partitioning'!T67-'Table 8-NLCD01 Partitioning'!T67</f>
        <v>0</v>
      </c>
      <c r="U69" s="62">
        <f>'Table 9-NLCD06 Partitioning'!U67-'Table 8-NLCD01 Partitioning'!U67</f>
        <v>0</v>
      </c>
      <c r="V69" s="62">
        <f>'Table 9-NLCD06 Partitioning'!V67-'Table 8-NLCD01 Partitioning'!V67</f>
        <v>0</v>
      </c>
      <c r="W69" s="62">
        <f>'Table 9-NLCD06 Partitioning'!W67-'Table 8-NLCD01 Partitioning'!W67</f>
        <v>0</v>
      </c>
    </row>
    <row r="70" spans="1:23" x14ac:dyDescent="0.25">
      <c r="A70" s="77" t="s">
        <v>206</v>
      </c>
      <c r="B70" s="10" t="s">
        <v>204</v>
      </c>
      <c r="C70" s="3">
        <v>10</v>
      </c>
      <c r="D70" s="77" t="s">
        <v>206</v>
      </c>
      <c r="E70" s="62">
        <f>'Table 9-NLCD06 Partitioning'!E68-'Table 8-NLCD01 Partitioning'!E68</f>
        <v>0</v>
      </c>
      <c r="F70" s="62">
        <f>'Table 9-NLCD06 Partitioning'!F68-'Table 8-NLCD01 Partitioning'!F68</f>
        <v>0</v>
      </c>
      <c r="G70" s="62">
        <f>'Table 9-NLCD06 Partitioning'!G68-'Table 8-NLCD01 Partitioning'!G68</f>
        <v>0</v>
      </c>
      <c r="H70" s="62">
        <f>'Table 9-NLCD06 Partitioning'!H68-'Table 8-NLCD01 Partitioning'!H68</f>
        <v>0</v>
      </c>
      <c r="I70" s="62">
        <f>'Table 9-NLCD06 Partitioning'!I68-'Table 8-NLCD01 Partitioning'!I68</f>
        <v>0</v>
      </c>
      <c r="J70" s="62">
        <f>'Table 9-NLCD06 Partitioning'!J68-'Table 8-NLCD01 Partitioning'!J68</f>
        <v>0</v>
      </c>
      <c r="K70" s="62">
        <f>'Table 9-NLCD06 Partitioning'!K68-'Table 8-NLCD01 Partitioning'!K68</f>
        <v>0</v>
      </c>
      <c r="L70" s="62">
        <f>'Table 9-NLCD06 Partitioning'!L68-'Table 8-NLCD01 Partitioning'!L68</f>
        <v>0</v>
      </c>
      <c r="M70" s="62">
        <f>'Table 9-NLCD06 Partitioning'!M68-'Table 8-NLCD01 Partitioning'!M68</f>
        <v>0</v>
      </c>
      <c r="N70" s="62">
        <f>'Table 9-NLCD06 Partitioning'!N68-'Table 8-NLCD01 Partitioning'!N68</f>
        <v>0</v>
      </c>
      <c r="O70" s="62">
        <f>'Table 9-NLCD06 Partitioning'!O68-'Table 8-NLCD01 Partitioning'!O68</f>
        <v>0</v>
      </c>
      <c r="P70" s="62">
        <f>'Table 9-NLCD06 Partitioning'!P68-'Table 8-NLCD01 Partitioning'!P68</f>
        <v>0</v>
      </c>
      <c r="Q70" s="62">
        <f>'Table 9-NLCD06 Partitioning'!Q68-'Table 8-NLCD01 Partitioning'!Q68</f>
        <v>0</v>
      </c>
      <c r="R70" s="62">
        <f>'Table 9-NLCD06 Partitioning'!R68-'Table 8-NLCD01 Partitioning'!R68</f>
        <v>0</v>
      </c>
      <c r="S70" s="62">
        <f>'Table 9-NLCD06 Partitioning'!S68-'Table 8-NLCD01 Partitioning'!S68</f>
        <v>0</v>
      </c>
      <c r="T70" s="62">
        <f>'Table 9-NLCD06 Partitioning'!T68-'Table 8-NLCD01 Partitioning'!T68</f>
        <v>0</v>
      </c>
      <c r="U70" s="62">
        <f>'Table 9-NLCD06 Partitioning'!U68-'Table 8-NLCD01 Partitioning'!U68</f>
        <v>0</v>
      </c>
      <c r="V70" s="62">
        <f>'Table 9-NLCD06 Partitioning'!V68-'Table 8-NLCD01 Partitioning'!V68</f>
        <v>0</v>
      </c>
      <c r="W70" s="62">
        <f>'Table 9-NLCD06 Partitioning'!W68-'Table 8-NLCD01 Partitioning'!W68</f>
        <v>0</v>
      </c>
    </row>
    <row r="71" spans="1:23" x14ac:dyDescent="0.25">
      <c r="A71" s="77" t="s">
        <v>207</v>
      </c>
      <c r="B71" s="10" t="s">
        <v>204</v>
      </c>
      <c r="C71" s="3">
        <v>11</v>
      </c>
      <c r="D71" s="77" t="s">
        <v>207</v>
      </c>
      <c r="E71" s="62">
        <f>'Table 9-NLCD06 Partitioning'!E69-'Table 8-NLCD01 Partitioning'!E69</f>
        <v>0</v>
      </c>
      <c r="F71" s="62">
        <f>'Table 9-NLCD06 Partitioning'!F69-'Table 8-NLCD01 Partitioning'!F69</f>
        <v>0</v>
      </c>
      <c r="G71" s="62">
        <f>'Table 9-NLCD06 Partitioning'!G69-'Table 8-NLCD01 Partitioning'!G69</f>
        <v>0</v>
      </c>
      <c r="H71" s="62">
        <f>'Table 9-NLCD06 Partitioning'!H69-'Table 8-NLCD01 Partitioning'!H69</f>
        <v>0</v>
      </c>
      <c r="I71" s="62">
        <f>'Table 9-NLCD06 Partitioning'!I69-'Table 8-NLCD01 Partitioning'!I69</f>
        <v>0</v>
      </c>
      <c r="J71" s="62">
        <f>'Table 9-NLCD06 Partitioning'!J69-'Table 8-NLCD01 Partitioning'!J69</f>
        <v>0</v>
      </c>
      <c r="K71" s="62">
        <f>'Table 9-NLCD06 Partitioning'!K69-'Table 8-NLCD01 Partitioning'!K69</f>
        <v>0</v>
      </c>
      <c r="L71" s="62">
        <f>'Table 9-NLCD06 Partitioning'!L69-'Table 8-NLCD01 Partitioning'!L69</f>
        <v>0</v>
      </c>
      <c r="M71" s="62">
        <f>'Table 9-NLCD06 Partitioning'!M69-'Table 8-NLCD01 Partitioning'!M69</f>
        <v>0</v>
      </c>
      <c r="N71" s="62">
        <f>'Table 9-NLCD06 Partitioning'!N69-'Table 8-NLCD01 Partitioning'!N69</f>
        <v>0</v>
      </c>
      <c r="O71" s="62">
        <f>'Table 9-NLCD06 Partitioning'!O69-'Table 8-NLCD01 Partitioning'!O69</f>
        <v>0</v>
      </c>
      <c r="P71" s="62">
        <f>'Table 9-NLCD06 Partitioning'!P69-'Table 8-NLCD01 Partitioning'!P69</f>
        <v>0</v>
      </c>
      <c r="Q71" s="62">
        <f>'Table 9-NLCD06 Partitioning'!Q69-'Table 8-NLCD01 Partitioning'!Q69</f>
        <v>0</v>
      </c>
      <c r="R71" s="62">
        <f>'Table 9-NLCD06 Partitioning'!R69-'Table 8-NLCD01 Partitioning'!R69</f>
        <v>0</v>
      </c>
      <c r="S71" s="62">
        <f>'Table 9-NLCD06 Partitioning'!S69-'Table 8-NLCD01 Partitioning'!S69</f>
        <v>0</v>
      </c>
      <c r="T71" s="62">
        <f>'Table 9-NLCD06 Partitioning'!T69-'Table 8-NLCD01 Partitioning'!T69</f>
        <v>0</v>
      </c>
      <c r="U71" s="62">
        <f>'Table 9-NLCD06 Partitioning'!U69-'Table 8-NLCD01 Partitioning'!U69</f>
        <v>0</v>
      </c>
      <c r="V71" s="62">
        <f>'Table 9-NLCD06 Partitioning'!V69-'Table 8-NLCD01 Partitioning'!V69</f>
        <v>0</v>
      </c>
      <c r="W71" s="62">
        <f>'Table 9-NLCD06 Partitioning'!W69-'Table 8-NLCD01 Partitioning'!W69</f>
        <v>0</v>
      </c>
    </row>
    <row r="72" spans="1:23" x14ac:dyDescent="0.25">
      <c r="A72" s="77" t="s">
        <v>208</v>
      </c>
      <c r="B72" s="10" t="s">
        <v>204</v>
      </c>
      <c r="C72" s="3">
        <v>12</v>
      </c>
      <c r="D72" s="77" t="s">
        <v>208</v>
      </c>
      <c r="E72" s="62">
        <f>'Table 9-NLCD06 Partitioning'!E70-'Table 8-NLCD01 Partitioning'!E70</f>
        <v>0</v>
      </c>
      <c r="F72" s="62">
        <f>'Table 9-NLCD06 Partitioning'!F70-'Table 8-NLCD01 Partitioning'!F70</f>
        <v>0</v>
      </c>
      <c r="G72" s="62">
        <f>'Table 9-NLCD06 Partitioning'!G70-'Table 8-NLCD01 Partitioning'!G70</f>
        <v>0</v>
      </c>
      <c r="H72" s="62">
        <f>'Table 9-NLCD06 Partitioning'!H70-'Table 8-NLCD01 Partitioning'!H70</f>
        <v>0</v>
      </c>
      <c r="I72" s="62">
        <f>'Table 9-NLCD06 Partitioning'!I70-'Table 8-NLCD01 Partitioning'!I70</f>
        <v>0</v>
      </c>
      <c r="J72" s="62">
        <f>'Table 9-NLCD06 Partitioning'!J70-'Table 8-NLCD01 Partitioning'!J70</f>
        <v>0</v>
      </c>
      <c r="K72" s="62">
        <f>'Table 9-NLCD06 Partitioning'!K70-'Table 8-NLCD01 Partitioning'!K70</f>
        <v>0</v>
      </c>
      <c r="L72" s="62">
        <f>'Table 9-NLCD06 Partitioning'!L70-'Table 8-NLCD01 Partitioning'!L70</f>
        <v>0</v>
      </c>
      <c r="M72" s="62">
        <f>'Table 9-NLCD06 Partitioning'!M70-'Table 8-NLCD01 Partitioning'!M70</f>
        <v>0</v>
      </c>
      <c r="N72" s="62">
        <f>'Table 9-NLCD06 Partitioning'!N70-'Table 8-NLCD01 Partitioning'!N70</f>
        <v>0</v>
      </c>
      <c r="O72" s="62">
        <f>'Table 9-NLCD06 Partitioning'!O70-'Table 8-NLCD01 Partitioning'!O70</f>
        <v>0</v>
      </c>
      <c r="P72" s="62">
        <f>'Table 9-NLCD06 Partitioning'!P70-'Table 8-NLCD01 Partitioning'!P70</f>
        <v>0</v>
      </c>
      <c r="Q72" s="62">
        <f>'Table 9-NLCD06 Partitioning'!Q70-'Table 8-NLCD01 Partitioning'!Q70</f>
        <v>0</v>
      </c>
      <c r="R72" s="62">
        <f>'Table 9-NLCD06 Partitioning'!R70-'Table 8-NLCD01 Partitioning'!R70</f>
        <v>0</v>
      </c>
      <c r="S72" s="62">
        <f>'Table 9-NLCD06 Partitioning'!S70-'Table 8-NLCD01 Partitioning'!S70</f>
        <v>0</v>
      </c>
      <c r="T72" s="62">
        <f>'Table 9-NLCD06 Partitioning'!T70-'Table 8-NLCD01 Partitioning'!T70</f>
        <v>0</v>
      </c>
      <c r="U72" s="62">
        <f>'Table 9-NLCD06 Partitioning'!U70-'Table 8-NLCD01 Partitioning'!U70</f>
        <v>0</v>
      </c>
      <c r="V72" s="62">
        <f>'Table 9-NLCD06 Partitioning'!V70-'Table 8-NLCD01 Partitioning'!V70</f>
        <v>0</v>
      </c>
      <c r="W72" s="62">
        <f>'Table 9-NLCD06 Partitioning'!W70-'Table 8-NLCD01 Partitioning'!W70</f>
        <v>0</v>
      </c>
    </row>
    <row r="73" spans="1:23" x14ac:dyDescent="0.25">
      <c r="A73" s="77" t="s">
        <v>209</v>
      </c>
      <c r="B73" s="10" t="s">
        <v>204</v>
      </c>
      <c r="C73" s="3">
        <v>13</v>
      </c>
      <c r="D73" s="77" t="s">
        <v>209</v>
      </c>
      <c r="E73" s="62">
        <f>'Table 9-NLCD06 Partitioning'!E71-'Table 8-NLCD01 Partitioning'!E71</f>
        <v>0</v>
      </c>
      <c r="F73" s="62">
        <f>'Table 9-NLCD06 Partitioning'!F71-'Table 8-NLCD01 Partitioning'!F71</f>
        <v>0</v>
      </c>
      <c r="G73" s="62">
        <f>'Table 9-NLCD06 Partitioning'!G71-'Table 8-NLCD01 Partitioning'!G71</f>
        <v>0</v>
      </c>
      <c r="H73" s="62">
        <f>'Table 9-NLCD06 Partitioning'!H71-'Table 8-NLCD01 Partitioning'!H71</f>
        <v>0</v>
      </c>
      <c r="I73" s="62">
        <f>'Table 9-NLCD06 Partitioning'!I71-'Table 8-NLCD01 Partitioning'!I71</f>
        <v>0</v>
      </c>
      <c r="J73" s="62">
        <f>'Table 9-NLCD06 Partitioning'!J71-'Table 8-NLCD01 Partitioning'!J71</f>
        <v>0</v>
      </c>
      <c r="K73" s="62">
        <f>'Table 9-NLCD06 Partitioning'!K71-'Table 8-NLCD01 Partitioning'!K71</f>
        <v>0</v>
      </c>
      <c r="L73" s="62">
        <f>'Table 9-NLCD06 Partitioning'!L71-'Table 8-NLCD01 Partitioning'!L71</f>
        <v>0</v>
      </c>
      <c r="M73" s="62">
        <f>'Table 9-NLCD06 Partitioning'!M71-'Table 8-NLCD01 Partitioning'!M71</f>
        <v>0</v>
      </c>
      <c r="N73" s="62">
        <f>'Table 9-NLCD06 Partitioning'!N71-'Table 8-NLCD01 Partitioning'!N71</f>
        <v>0</v>
      </c>
      <c r="O73" s="62">
        <f>'Table 9-NLCD06 Partitioning'!O71-'Table 8-NLCD01 Partitioning'!O71</f>
        <v>0</v>
      </c>
      <c r="P73" s="62">
        <f>'Table 9-NLCD06 Partitioning'!P71-'Table 8-NLCD01 Partitioning'!P71</f>
        <v>0</v>
      </c>
      <c r="Q73" s="62">
        <f>'Table 9-NLCD06 Partitioning'!Q71-'Table 8-NLCD01 Partitioning'!Q71</f>
        <v>0</v>
      </c>
      <c r="R73" s="62">
        <f>'Table 9-NLCD06 Partitioning'!R71-'Table 8-NLCD01 Partitioning'!R71</f>
        <v>0</v>
      </c>
      <c r="S73" s="62">
        <f>'Table 9-NLCD06 Partitioning'!S71-'Table 8-NLCD01 Partitioning'!S71</f>
        <v>0</v>
      </c>
      <c r="T73" s="62">
        <f>'Table 9-NLCD06 Partitioning'!T71-'Table 8-NLCD01 Partitioning'!T71</f>
        <v>0</v>
      </c>
      <c r="U73" s="62">
        <f>'Table 9-NLCD06 Partitioning'!U71-'Table 8-NLCD01 Partitioning'!U71</f>
        <v>0</v>
      </c>
      <c r="V73" s="62">
        <f>'Table 9-NLCD06 Partitioning'!V71-'Table 8-NLCD01 Partitioning'!V71</f>
        <v>0</v>
      </c>
      <c r="W73" s="62">
        <f>'Table 9-NLCD06 Partitioning'!W71-'Table 8-NLCD01 Partitioning'!W71</f>
        <v>0</v>
      </c>
    </row>
    <row r="74" spans="1:23" x14ac:dyDescent="0.25">
      <c r="A74" s="77" t="s">
        <v>210</v>
      </c>
      <c r="B74" s="10" t="s">
        <v>204</v>
      </c>
      <c r="C74" s="3">
        <v>14</v>
      </c>
      <c r="D74" s="77" t="s">
        <v>210</v>
      </c>
      <c r="E74" s="62">
        <f>'Table 9-NLCD06 Partitioning'!E72-'Table 8-NLCD01 Partitioning'!E72</f>
        <v>0</v>
      </c>
      <c r="F74" s="62">
        <f>'Table 9-NLCD06 Partitioning'!F72-'Table 8-NLCD01 Partitioning'!F72</f>
        <v>0</v>
      </c>
      <c r="G74" s="62">
        <f>'Table 9-NLCD06 Partitioning'!G72-'Table 8-NLCD01 Partitioning'!G72</f>
        <v>0</v>
      </c>
      <c r="H74" s="62">
        <f>'Table 9-NLCD06 Partitioning'!H72-'Table 8-NLCD01 Partitioning'!H72</f>
        <v>0</v>
      </c>
      <c r="I74" s="62">
        <f>'Table 9-NLCD06 Partitioning'!I72-'Table 8-NLCD01 Partitioning'!I72</f>
        <v>0</v>
      </c>
      <c r="J74" s="62">
        <f>'Table 9-NLCD06 Partitioning'!J72-'Table 8-NLCD01 Partitioning'!J72</f>
        <v>0</v>
      </c>
      <c r="K74" s="62">
        <f>'Table 9-NLCD06 Partitioning'!K72-'Table 8-NLCD01 Partitioning'!K72</f>
        <v>0</v>
      </c>
      <c r="L74" s="62">
        <f>'Table 9-NLCD06 Partitioning'!L72-'Table 8-NLCD01 Partitioning'!L72</f>
        <v>0</v>
      </c>
      <c r="M74" s="62">
        <f>'Table 9-NLCD06 Partitioning'!M72-'Table 8-NLCD01 Partitioning'!M72</f>
        <v>0</v>
      </c>
      <c r="N74" s="62">
        <f>'Table 9-NLCD06 Partitioning'!N72-'Table 8-NLCD01 Partitioning'!N72</f>
        <v>0</v>
      </c>
      <c r="O74" s="62">
        <f>'Table 9-NLCD06 Partitioning'!O72-'Table 8-NLCD01 Partitioning'!O72</f>
        <v>0</v>
      </c>
      <c r="P74" s="62">
        <f>'Table 9-NLCD06 Partitioning'!P72-'Table 8-NLCD01 Partitioning'!P72</f>
        <v>0</v>
      </c>
      <c r="Q74" s="62">
        <f>'Table 9-NLCD06 Partitioning'!Q72-'Table 8-NLCD01 Partitioning'!Q72</f>
        <v>0</v>
      </c>
      <c r="R74" s="62">
        <f>'Table 9-NLCD06 Partitioning'!R72-'Table 8-NLCD01 Partitioning'!R72</f>
        <v>0</v>
      </c>
      <c r="S74" s="62">
        <f>'Table 9-NLCD06 Partitioning'!S72-'Table 8-NLCD01 Partitioning'!S72</f>
        <v>0</v>
      </c>
      <c r="T74" s="62">
        <f>'Table 9-NLCD06 Partitioning'!T72-'Table 8-NLCD01 Partitioning'!T72</f>
        <v>0</v>
      </c>
      <c r="U74" s="62">
        <f>'Table 9-NLCD06 Partitioning'!U72-'Table 8-NLCD01 Partitioning'!U72</f>
        <v>0</v>
      </c>
      <c r="V74" s="62">
        <f>'Table 9-NLCD06 Partitioning'!V72-'Table 8-NLCD01 Partitioning'!V72</f>
        <v>0</v>
      </c>
      <c r="W74" s="62">
        <f>'Table 9-NLCD06 Partitioning'!W72-'Table 8-NLCD01 Partitioning'!W72</f>
        <v>0</v>
      </c>
    </row>
    <row r="75" spans="1:23" x14ac:dyDescent="0.25">
      <c r="A75" s="77" t="s">
        <v>211</v>
      </c>
      <c r="B75" s="10" t="s">
        <v>204</v>
      </c>
      <c r="C75" s="3">
        <v>15</v>
      </c>
      <c r="D75" s="77" t="s">
        <v>211</v>
      </c>
      <c r="E75" s="62">
        <f>'Table 9-NLCD06 Partitioning'!E73-'Table 8-NLCD01 Partitioning'!E73</f>
        <v>0</v>
      </c>
      <c r="F75" s="62">
        <f>'Table 9-NLCD06 Partitioning'!F73-'Table 8-NLCD01 Partitioning'!F73</f>
        <v>0</v>
      </c>
      <c r="G75" s="62">
        <f>'Table 9-NLCD06 Partitioning'!G73-'Table 8-NLCD01 Partitioning'!G73</f>
        <v>0</v>
      </c>
      <c r="H75" s="62">
        <f>'Table 9-NLCD06 Partitioning'!H73-'Table 8-NLCD01 Partitioning'!H73</f>
        <v>0</v>
      </c>
      <c r="I75" s="62">
        <f>'Table 9-NLCD06 Partitioning'!I73-'Table 8-NLCD01 Partitioning'!I73</f>
        <v>0</v>
      </c>
      <c r="J75" s="62">
        <f>'Table 9-NLCD06 Partitioning'!J73-'Table 8-NLCD01 Partitioning'!J73</f>
        <v>0</v>
      </c>
      <c r="K75" s="62">
        <f>'Table 9-NLCD06 Partitioning'!K73-'Table 8-NLCD01 Partitioning'!K73</f>
        <v>0</v>
      </c>
      <c r="L75" s="62">
        <f>'Table 9-NLCD06 Partitioning'!L73-'Table 8-NLCD01 Partitioning'!L73</f>
        <v>0</v>
      </c>
      <c r="M75" s="62">
        <f>'Table 9-NLCD06 Partitioning'!M73-'Table 8-NLCD01 Partitioning'!M73</f>
        <v>0</v>
      </c>
      <c r="N75" s="62">
        <f>'Table 9-NLCD06 Partitioning'!N73-'Table 8-NLCD01 Partitioning'!N73</f>
        <v>0</v>
      </c>
      <c r="O75" s="62">
        <f>'Table 9-NLCD06 Partitioning'!O73-'Table 8-NLCD01 Partitioning'!O73</f>
        <v>0</v>
      </c>
      <c r="P75" s="62">
        <f>'Table 9-NLCD06 Partitioning'!P73-'Table 8-NLCD01 Partitioning'!P73</f>
        <v>0</v>
      </c>
      <c r="Q75" s="62">
        <f>'Table 9-NLCD06 Partitioning'!Q73-'Table 8-NLCD01 Partitioning'!Q73</f>
        <v>0</v>
      </c>
      <c r="R75" s="62">
        <f>'Table 9-NLCD06 Partitioning'!R73-'Table 8-NLCD01 Partitioning'!R73</f>
        <v>0</v>
      </c>
      <c r="S75" s="62">
        <f>'Table 9-NLCD06 Partitioning'!S73-'Table 8-NLCD01 Partitioning'!S73</f>
        <v>0</v>
      </c>
      <c r="T75" s="62">
        <f>'Table 9-NLCD06 Partitioning'!T73-'Table 8-NLCD01 Partitioning'!T73</f>
        <v>0</v>
      </c>
      <c r="U75" s="62">
        <f>'Table 9-NLCD06 Partitioning'!U73-'Table 8-NLCD01 Partitioning'!U73</f>
        <v>0</v>
      </c>
      <c r="V75" s="62">
        <f>'Table 9-NLCD06 Partitioning'!V73-'Table 8-NLCD01 Partitioning'!V73</f>
        <v>0</v>
      </c>
      <c r="W75" s="62">
        <f>'Table 9-NLCD06 Partitioning'!W73-'Table 8-NLCD01 Partitioning'!W73</f>
        <v>0</v>
      </c>
    </row>
    <row r="76" spans="1:23" x14ac:dyDescent="0.25">
      <c r="A76" s="77" t="s">
        <v>212</v>
      </c>
      <c r="B76" s="10" t="s">
        <v>204</v>
      </c>
      <c r="C76" s="3">
        <v>16</v>
      </c>
      <c r="D76" s="77" t="s">
        <v>212</v>
      </c>
      <c r="E76" s="62">
        <f>'Table 9-NLCD06 Partitioning'!E74-'Table 8-NLCD01 Partitioning'!E74</f>
        <v>0</v>
      </c>
      <c r="F76" s="62">
        <f>'Table 9-NLCD06 Partitioning'!F74-'Table 8-NLCD01 Partitioning'!F74</f>
        <v>0</v>
      </c>
      <c r="G76" s="62">
        <f>'Table 9-NLCD06 Partitioning'!G74-'Table 8-NLCD01 Partitioning'!G74</f>
        <v>0</v>
      </c>
      <c r="H76" s="62">
        <f>'Table 9-NLCD06 Partitioning'!H74-'Table 8-NLCD01 Partitioning'!H74</f>
        <v>0</v>
      </c>
      <c r="I76" s="62">
        <f>'Table 9-NLCD06 Partitioning'!I74-'Table 8-NLCD01 Partitioning'!I74</f>
        <v>0</v>
      </c>
      <c r="J76" s="62">
        <f>'Table 9-NLCD06 Partitioning'!J74-'Table 8-NLCD01 Partitioning'!J74</f>
        <v>0</v>
      </c>
      <c r="K76" s="62">
        <f>'Table 9-NLCD06 Partitioning'!K74-'Table 8-NLCD01 Partitioning'!K74</f>
        <v>0</v>
      </c>
      <c r="L76" s="62">
        <f>'Table 9-NLCD06 Partitioning'!L74-'Table 8-NLCD01 Partitioning'!L74</f>
        <v>0</v>
      </c>
      <c r="M76" s="62">
        <f>'Table 9-NLCD06 Partitioning'!M74-'Table 8-NLCD01 Partitioning'!M74</f>
        <v>0</v>
      </c>
      <c r="N76" s="62">
        <f>'Table 9-NLCD06 Partitioning'!N74-'Table 8-NLCD01 Partitioning'!N74</f>
        <v>0</v>
      </c>
      <c r="O76" s="62">
        <f>'Table 9-NLCD06 Partitioning'!O74-'Table 8-NLCD01 Partitioning'!O74</f>
        <v>0</v>
      </c>
      <c r="P76" s="62">
        <f>'Table 9-NLCD06 Partitioning'!P74-'Table 8-NLCD01 Partitioning'!P74</f>
        <v>0</v>
      </c>
      <c r="Q76" s="62">
        <f>'Table 9-NLCD06 Partitioning'!Q74-'Table 8-NLCD01 Partitioning'!Q74</f>
        <v>0</v>
      </c>
      <c r="R76" s="62">
        <f>'Table 9-NLCD06 Partitioning'!R74-'Table 8-NLCD01 Partitioning'!R74</f>
        <v>0</v>
      </c>
      <c r="S76" s="62">
        <f>'Table 9-NLCD06 Partitioning'!S74-'Table 8-NLCD01 Partitioning'!S74</f>
        <v>0</v>
      </c>
      <c r="T76" s="62">
        <f>'Table 9-NLCD06 Partitioning'!T74-'Table 8-NLCD01 Partitioning'!T74</f>
        <v>0</v>
      </c>
      <c r="U76" s="62">
        <f>'Table 9-NLCD06 Partitioning'!U74-'Table 8-NLCD01 Partitioning'!U74</f>
        <v>0</v>
      </c>
      <c r="V76" s="62">
        <f>'Table 9-NLCD06 Partitioning'!V74-'Table 8-NLCD01 Partitioning'!V74</f>
        <v>0</v>
      </c>
      <c r="W76" s="62">
        <f>'Table 9-NLCD06 Partitioning'!W74-'Table 8-NLCD01 Partitioning'!W74</f>
        <v>0</v>
      </c>
    </row>
    <row r="77" spans="1:23" x14ac:dyDescent="0.25">
      <c r="A77" s="77" t="s">
        <v>213</v>
      </c>
      <c r="B77" s="10" t="s">
        <v>204</v>
      </c>
      <c r="C77" s="3" t="s">
        <v>214</v>
      </c>
      <c r="D77" s="77" t="s">
        <v>215</v>
      </c>
      <c r="E77" s="62">
        <f>'Table 9-NLCD06 Partitioning'!E75-'Table 8-NLCD01 Partitioning'!E75</f>
        <v>0</v>
      </c>
      <c r="F77" s="62">
        <f>'Table 9-NLCD06 Partitioning'!F75-'Table 8-NLCD01 Partitioning'!F75</f>
        <v>0</v>
      </c>
      <c r="G77" s="62">
        <f>'Table 9-NLCD06 Partitioning'!G75-'Table 8-NLCD01 Partitioning'!G75</f>
        <v>0</v>
      </c>
      <c r="H77" s="62">
        <f>'Table 9-NLCD06 Partitioning'!H75-'Table 8-NLCD01 Partitioning'!H75</f>
        <v>0</v>
      </c>
      <c r="I77" s="62">
        <f>'Table 9-NLCD06 Partitioning'!I75-'Table 8-NLCD01 Partitioning'!I75</f>
        <v>0</v>
      </c>
      <c r="J77" s="62">
        <f>'Table 9-NLCD06 Partitioning'!J75-'Table 8-NLCD01 Partitioning'!J75</f>
        <v>0</v>
      </c>
      <c r="K77" s="62">
        <f>'Table 9-NLCD06 Partitioning'!K75-'Table 8-NLCD01 Partitioning'!K75</f>
        <v>0</v>
      </c>
      <c r="L77" s="62">
        <f>'Table 9-NLCD06 Partitioning'!L75-'Table 8-NLCD01 Partitioning'!L75</f>
        <v>0</v>
      </c>
      <c r="M77" s="62">
        <f>'Table 9-NLCD06 Partitioning'!M75-'Table 8-NLCD01 Partitioning'!M75</f>
        <v>0</v>
      </c>
      <c r="N77" s="62">
        <f>'Table 9-NLCD06 Partitioning'!N75-'Table 8-NLCD01 Partitioning'!N75</f>
        <v>0</v>
      </c>
      <c r="O77" s="62">
        <f>'Table 9-NLCD06 Partitioning'!O75-'Table 8-NLCD01 Partitioning'!O75</f>
        <v>0</v>
      </c>
      <c r="P77" s="62">
        <f>'Table 9-NLCD06 Partitioning'!P75-'Table 8-NLCD01 Partitioning'!P75</f>
        <v>0</v>
      </c>
      <c r="Q77" s="62">
        <f>'Table 9-NLCD06 Partitioning'!Q75-'Table 8-NLCD01 Partitioning'!Q75</f>
        <v>0</v>
      </c>
      <c r="R77" s="62">
        <f>'Table 9-NLCD06 Partitioning'!R75-'Table 8-NLCD01 Partitioning'!R75</f>
        <v>0</v>
      </c>
      <c r="S77" s="62">
        <f>'Table 9-NLCD06 Partitioning'!S75-'Table 8-NLCD01 Partitioning'!S75</f>
        <v>0</v>
      </c>
      <c r="T77" s="62">
        <f>'Table 9-NLCD06 Partitioning'!T75-'Table 8-NLCD01 Partitioning'!T75</f>
        <v>0</v>
      </c>
      <c r="U77" s="62">
        <f>'Table 9-NLCD06 Partitioning'!U75-'Table 8-NLCD01 Partitioning'!U75</f>
        <v>0</v>
      </c>
      <c r="V77" s="62">
        <f>'Table 9-NLCD06 Partitioning'!V75-'Table 8-NLCD01 Partitioning'!V75</f>
        <v>0</v>
      </c>
      <c r="W77" s="62">
        <f>'Table 9-NLCD06 Partitioning'!W75-'Table 8-NLCD01 Partitioning'!W75</f>
        <v>0</v>
      </c>
    </row>
    <row r="78" spans="1:23" x14ac:dyDescent="0.25">
      <c r="A78" s="77" t="s">
        <v>216</v>
      </c>
      <c r="B78" s="10" t="s">
        <v>204</v>
      </c>
      <c r="C78" s="3" t="s">
        <v>217</v>
      </c>
      <c r="D78" s="77" t="s">
        <v>218</v>
      </c>
      <c r="E78" s="62">
        <f>'Table 9-NLCD06 Partitioning'!E76-'Table 8-NLCD01 Partitioning'!E76</f>
        <v>0</v>
      </c>
      <c r="F78" s="62">
        <f>'Table 9-NLCD06 Partitioning'!F76-'Table 8-NLCD01 Partitioning'!F76</f>
        <v>0</v>
      </c>
      <c r="G78" s="62">
        <f>'Table 9-NLCD06 Partitioning'!G76-'Table 8-NLCD01 Partitioning'!G76</f>
        <v>0</v>
      </c>
      <c r="H78" s="62">
        <f>'Table 9-NLCD06 Partitioning'!H76-'Table 8-NLCD01 Partitioning'!H76</f>
        <v>0</v>
      </c>
      <c r="I78" s="62">
        <f>'Table 9-NLCD06 Partitioning'!I76-'Table 8-NLCD01 Partitioning'!I76</f>
        <v>0</v>
      </c>
      <c r="J78" s="62">
        <f>'Table 9-NLCD06 Partitioning'!J76-'Table 8-NLCD01 Partitioning'!J76</f>
        <v>0</v>
      </c>
      <c r="K78" s="62">
        <f>'Table 9-NLCD06 Partitioning'!K76-'Table 8-NLCD01 Partitioning'!K76</f>
        <v>0</v>
      </c>
      <c r="L78" s="62">
        <f>'Table 9-NLCD06 Partitioning'!L76-'Table 8-NLCD01 Partitioning'!L76</f>
        <v>0</v>
      </c>
      <c r="M78" s="62">
        <f>'Table 9-NLCD06 Partitioning'!M76-'Table 8-NLCD01 Partitioning'!M76</f>
        <v>0</v>
      </c>
      <c r="N78" s="62">
        <f>'Table 9-NLCD06 Partitioning'!N76-'Table 8-NLCD01 Partitioning'!N76</f>
        <v>0</v>
      </c>
      <c r="O78" s="62">
        <f>'Table 9-NLCD06 Partitioning'!O76-'Table 8-NLCD01 Partitioning'!O76</f>
        <v>0</v>
      </c>
      <c r="P78" s="62">
        <f>'Table 9-NLCD06 Partitioning'!P76-'Table 8-NLCD01 Partitioning'!P76</f>
        <v>0</v>
      </c>
      <c r="Q78" s="62">
        <f>'Table 9-NLCD06 Partitioning'!Q76-'Table 8-NLCD01 Partitioning'!Q76</f>
        <v>0</v>
      </c>
      <c r="R78" s="62">
        <f>'Table 9-NLCD06 Partitioning'!R76-'Table 8-NLCD01 Partitioning'!R76</f>
        <v>0</v>
      </c>
      <c r="S78" s="62">
        <f>'Table 9-NLCD06 Partitioning'!S76-'Table 8-NLCD01 Partitioning'!S76</f>
        <v>0</v>
      </c>
      <c r="T78" s="62">
        <f>'Table 9-NLCD06 Partitioning'!T76-'Table 8-NLCD01 Partitioning'!T76</f>
        <v>0</v>
      </c>
      <c r="U78" s="62">
        <f>'Table 9-NLCD06 Partitioning'!U76-'Table 8-NLCD01 Partitioning'!U76</f>
        <v>0</v>
      </c>
      <c r="V78" s="62">
        <f>'Table 9-NLCD06 Partitioning'!V76-'Table 8-NLCD01 Partitioning'!V76</f>
        <v>0</v>
      </c>
      <c r="W78" s="62">
        <f>'Table 9-NLCD06 Partitioning'!W76-'Table 8-NLCD01 Partitioning'!W76</f>
        <v>0</v>
      </c>
    </row>
    <row r="79" spans="1:23" x14ac:dyDescent="0.25">
      <c r="A79" s="77" t="s">
        <v>219</v>
      </c>
      <c r="B79" s="10" t="s">
        <v>204</v>
      </c>
      <c r="C79" s="3">
        <v>18</v>
      </c>
      <c r="D79" s="77" t="s">
        <v>219</v>
      </c>
      <c r="E79" s="62">
        <f>'Table 9-NLCD06 Partitioning'!E77-'Table 8-NLCD01 Partitioning'!E77</f>
        <v>0</v>
      </c>
      <c r="F79" s="62">
        <f>'Table 9-NLCD06 Partitioning'!F77-'Table 8-NLCD01 Partitioning'!F77</f>
        <v>0</v>
      </c>
      <c r="G79" s="62">
        <f>'Table 9-NLCD06 Partitioning'!G77-'Table 8-NLCD01 Partitioning'!G77</f>
        <v>0</v>
      </c>
      <c r="H79" s="62">
        <f>'Table 9-NLCD06 Partitioning'!H77-'Table 8-NLCD01 Partitioning'!H77</f>
        <v>0</v>
      </c>
      <c r="I79" s="62">
        <f>'Table 9-NLCD06 Partitioning'!I77-'Table 8-NLCD01 Partitioning'!I77</f>
        <v>0</v>
      </c>
      <c r="J79" s="62">
        <f>'Table 9-NLCD06 Partitioning'!J77-'Table 8-NLCD01 Partitioning'!J77</f>
        <v>0</v>
      </c>
      <c r="K79" s="62">
        <f>'Table 9-NLCD06 Partitioning'!K77-'Table 8-NLCD01 Partitioning'!K77</f>
        <v>0</v>
      </c>
      <c r="L79" s="62">
        <f>'Table 9-NLCD06 Partitioning'!L77-'Table 8-NLCD01 Partitioning'!L77</f>
        <v>0</v>
      </c>
      <c r="M79" s="62">
        <f>'Table 9-NLCD06 Partitioning'!M77-'Table 8-NLCD01 Partitioning'!M77</f>
        <v>0</v>
      </c>
      <c r="N79" s="62">
        <f>'Table 9-NLCD06 Partitioning'!N77-'Table 8-NLCD01 Partitioning'!N77</f>
        <v>0</v>
      </c>
      <c r="O79" s="62">
        <f>'Table 9-NLCD06 Partitioning'!O77-'Table 8-NLCD01 Partitioning'!O77</f>
        <v>0</v>
      </c>
      <c r="P79" s="62">
        <f>'Table 9-NLCD06 Partitioning'!P77-'Table 8-NLCD01 Partitioning'!P77</f>
        <v>0</v>
      </c>
      <c r="Q79" s="62">
        <f>'Table 9-NLCD06 Partitioning'!Q77-'Table 8-NLCD01 Partitioning'!Q77</f>
        <v>0</v>
      </c>
      <c r="R79" s="62">
        <f>'Table 9-NLCD06 Partitioning'!R77-'Table 8-NLCD01 Partitioning'!R77</f>
        <v>0</v>
      </c>
      <c r="S79" s="62">
        <f>'Table 9-NLCD06 Partitioning'!S77-'Table 8-NLCD01 Partitioning'!S77</f>
        <v>0</v>
      </c>
      <c r="T79" s="62">
        <f>'Table 9-NLCD06 Partitioning'!T77-'Table 8-NLCD01 Partitioning'!T77</f>
        <v>0</v>
      </c>
      <c r="U79" s="62">
        <f>'Table 9-NLCD06 Partitioning'!U77-'Table 8-NLCD01 Partitioning'!U77</f>
        <v>0</v>
      </c>
      <c r="V79" s="62">
        <f>'Table 9-NLCD06 Partitioning'!V77-'Table 8-NLCD01 Partitioning'!V77</f>
        <v>0</v>
      </c>
      <c r="W79" s="62">
        <f>'Table 9-NLCD06 Partitioning'!W77-'Table 8-NLCD01 Partitioning'!W77</f>
        <v>0</v>
      </c>
    </row>
    <row r="80" spans="1:23" x14ac:dyDescent="0.25">
      <c r="A80" s="77" t="s">
        <v>220</v>
      </c>
      <c r="B80" s="10" t="s">
        <v>204</v>
      </c>
      <c r="C80" s="3">
        <v>19</v>
      </c>
      <c r="D80" s="77" t="s">
        <v>220</v>
      </c>
      <c r="E80" s="62">
        <f>'Table 9-NLCD06 Partitioning'!E78-'Table 8-NLCD01 Partitioning'!E78</f>
        <v>0</v>
      </c>
      <c r="F80" s="62">
        <f>'Table 9-NLCD06 Partitioning'!F78-'Table 8-NLCD01 Partitioning'!F78</f>
        <v>0</v>
      </c>
      <c r="G80" s="62">
        <f>'Table 9-NLCD06 Partitioning'!G78-'Table 8-NLCD01 Partitioning'!G78</f>
        <v>0</v>
      </c>
      <c r="H80" s="62">
        <f>'Table 9-NLCD06 Partitioning'!H78-'Table 8-NLCD01 Partitioning'!H78</f>
        <v>0</v>
      </c>
      <c r="I80" s="62">
        <f>'Table 9-NLCD06 Partitioning'!I78-'Table 8-NLCD01 Partitioning'!I78</f>
        <v>0</v>
      </c>
      <c r="J80" s="62">
        <f>'Table 9-NLCD06 Partitioning'!J78-'Table 8-NLCD01 Partitioning'!J78</f>
        <v>0</v>
      </c>
      <c r="K80" s="62">
        <f>'Table 9-NLCD06 Partitioning'!K78-'Table 8-NLCD01 Partitioning'!K78</f>
        <v>0</v>
      </c>
      <c r="L80" s="62">
        <f>'Table 9-NLCD06 Partitioning'!L78-'Table 8-NLCD01 Partitioning'!L78</f>
        <v>0</v>
      </c>
      <c r="M80" s="62">
        <f>'Table 9-NLCD06 Partitioning'!M78-'Table 8-NLCD01 Partitioning'!M78</f>
        <v>0</v>
      </c>
      <c r="N80" s="62">
        <f>'Table 9-NLCD06 Partitioning'!N78-'Table 8-NLCD01 Partitioning'!N78</f>
        <v>0</v>
      </c>
      <c r="O80" s="62">
        <f>'Table 9-NLCD06 Partitioning'!O78-'Table 8-NLCD01 Partitioning'!O78</f>
        <v>0</v>
      </c>
      <c r="P80" s="62">
        <f>'Table 9-NLCD06 Partitioning'!P78-'Table 8-NLCD01 Partitioning'!P78</f>
        <v>0</v>
      </c>
      <c r="Q80" s="62">
        <f>'Table 9-NLCD06 Partitioning'!Q78-'Table 8-NLCD01 Partitioning'!Q78</f>
        <v>0</v>
      </c>
      <c r="R80" s="62">
        <f>'Table 9-NLCD06 Partitioning'!R78-'Table 8-NLCD01 Partitioning'!R78</f>
        <v>0</v>
      </c>
      <c r="S80" s="62">
        <f>'Table 9-NLCD06 Partitioning'!S78-'Table 8-NLCD01 Partitioning'!S78</f>
        <v>0</v>
      </c>
      <c r="T80" s="62">
        <f>'Table 9-NLCD06 Partitioning'!T78-'Table 8-NLCD01 Partitioning'!T78</f>
        <v>0</v>
      </c>
      <c r="U80" s="62">
        <f>'Table 9-NLCD06 Partitioning'!U78-'Table 8-NLCD01 Partitioning'!U78</f>
        <v>0</v>
      </c>
      <c r="V80" s="62">
        <f>'Table 9-NLCD06 Partitioning'!V78-'Table 8-NLCD01 Partitioning'!V78</f>
        <v>0</v>
      </c>
      <c r="W80" s="62">
        <f>'Table 9-NLCD06 Partitioning'!W78-'Table 8-NLCD01 Partitioning'!W78</f>
        <v>0</v>
      </c>
    </row>
    <row r="81" spans="1:23" x14ac:dyDescent="0.25">
      <c r="A81" s="77" t="s">
        <v>221</v>
      </c>
      <c r="B81" s="10" t="s">
        <v>204</v>
      </c>
      <c r="C81" s="3">
        <v>20</v>
      </c>
      <c r="D81" s="77" t="s">
        <v>221</v>
      </c>
      <c r="E81" s="62">
        <f>'Table 9-NLCD06 Partitioning'!E79-'Table 8-NLCD01 Partitioning'!E79</f>
        <v>0</v>
      </c>
      <c r="F81" s="62">
        <f>'Table 9-NLCD06 Partitioning'!F79-'Table 8-NLCD01 Partitioning'!F79</f>
        <v>0</v>
      </c>
      <c r="G81" s="62">
        <f>'Table 9-NLCD06 Partitioning'!G79-'Table 8-NLCD01 Partitioning'!G79</f>
        <v>0</v>
      </c>
      <c r="H81" s="62">
        <f>'Table 9-NLCD06 Partitioning'!H79-'Table 8-NLCD01 Partitioning'!H79</f>
        <v>0</v>
      </c>
      <c r="I81" s="62">
        <f>'Table 9-NLCD06 Partitioning'!I79-'Table 8-NLCD01 Partitioning'!I79</f>
        <v>0</v>
      </c>
      <c r="J81" s="62">
        <f>'Table 9-NLCD06 Partitioning'!J79-'Table 8-NLCD01 Partitioning'!J79</f>
        <v>0</v>
      </c>
      <c r="K81" s="62">
        <f>'Table 9-NLCD06 Partitioning'!K79-'Table 8-NLCD01 Partitioning'!K79</f>
        <v>0</v>
      </c>
      <c r="L81" s="62">
        <f>'Table 9-NLCD06 Partitioning'!L79-'Table 8-NLCD01 Partitioning'!L79</f>
        <v>0</v>
      </c>
      <c r="M81" s="62">
        <f>'Table 9-NLCD06 Partitioning'!M79-'Table 8-NLCD01 Partitioning'!M79</f>
        <v>0</v>
      </c>
      <c r="N81" s="62">
        <f>'Table 9-NLCD06 Partitioning'!N79-'Table 8-NLCD01 Partitioning'!N79</f>
        <v>0</v>
      </c>
      <c r="O81" s="62">
        <f>'Table 9-NLCD06 Partitioning'!O79-'Table 8-NLCD01 Partitioning'!O79</f>
        <v>0</v>
      </c>
      <c r="P81" s="62">
        <f>'Table 9-NLCD06 Partitioning'!P79-'Table 8-NLCD01 Partitioning'!P79</f>
        <v>0</v>
      </c>
      <c r="Q81" s="62">
        <f>'Table 9-NLCD06 Partitioning'!Q79-'Table 8-NLCD01 Partitioning'!Q79</f>
        <v>0</v>
      </c>
      <c r="R81" s="62">
        <f>'Table 9-NLCD06 Partitioning'!R79-'Table 8-NLCD01 Partitioning'!R79</f>
        <v>0</v>
      </c>
      <c r="S81" s="62">
        <f>'Table 9-NLCD06 Partitioning'!S79-'Table 8-NLCD01 Partitioning'!S79</f>
        <v>0</v>
      </c>
      <c r="T81" s="62">
        <f>'Table 9-NLCD06 Partitioning'!T79-'Table 8-NLCD01 Partitioning'!T79</f>
        <v>0</v>
      </c>
      <c r="U81" s="62">
        <f>'Table 9-NLCD06 Partitioning'!U79-'Table 8-NLCD01 Partitioning'!U79</f>
        <v>0</v>
      </c>
      <c r="V81" s="62">
        <f>'Table 9-NLCD06 Partitioning'!V79-'Table 8-NLCD01 Partitioning'!V79</f>
        <v>0</v>
      </c>
      <c r="W81" s="62">
        <f>'Table 9-NLCD06 Partitioning'!W79-'Table 8-NLCD01 Partitioning'!W79</f>
        <v>0</v>
      </c>
    </row>
    <row r="82" spans="1:23" x14ac:dyDescent="0.25">
      <c r="A82" s="77" t="s">
        <v>222</v>
      </c>
      <c r="B82" s="10" t="s">
        <v>204</v>
      </c>
      <c r="C82" s="3">
        <v>21</v>
      </c>
      <c r="D82" s="77" t="s">
        <v>222</v>
      </c>
      <c r="E82" s="62">
        <f>'Table 9-NLCD06 Partitioning'!E80-'Table 8-NLCD01 Partitioning'!E80</f>
        <v>0</v>
      </c>
      <c r="F82" s="62">
        <f>'Table 9-NLCD06 Partitioning'!F80-'Table 8-NLCD01 Partitioning'!F80</f>
        <v>0</v>
      </c>
      <c r="G82" s="62">
        <f>'Table 9-NLCD06 Partitioning'!G80-'Table 8-NLCD01 Partitioning'!G80</f>
        <v>0</v>
      </c>
      <c r="H82" s="62">
        <f>'Table 9-NLCD06 Partitioning'!H80-'Table 8-NLCD01 Partitioning'!H80</f>
        <v>0</v>
      </c>
      <c r="I82" s="62">
        <f>'Table 9-NLCD06 Partitioning'!I80-'Table 8-NLCD01 Partitioning'!I80</f>
        <v>0</v>
      </c>
      <c r="J82" s="62">
        <f>'Table 9-NLCD06 Partitioning'!J80-'Table 8-NLCD01 Partitioning'!J80</f>
        <v>0</v>
      </c>
      <c r="K82" s="62">
        <f>'Table 9-NLCD06 Partitioning'!K80-'Table 8-NLCD01 Partitioning'!K80</f>
        <v>0</v>
      </c>
      <c r="L82" s="62">
        <f>'Table 9-NLCD06 Partitioning'!L80-'Table 8-NLCD01 Partitioning'!L80</f>
        <v>0</v>
      </c>
      <c r="M82" s="62">
        <f>'Table 9-NLCD06 Partitioning'!M80-'Table 8-NLCD01 Partitioning'!M80</f>
        <v>0</v>
      </c>
      <c r="N82" s="62">
        <f>'Table 9-NLCD06 Partitioning'!N80-'Table 8-NLCD01 Partitioning'!N80</f>
        <v>0</v>
      </c>
      <c r="O82" s="62">
        <f>'Table 9-NLCD06 Partitioning'!O80-'Table 8-NLCD01 Partitioning'!O80</f>
        <v>0</v>
      </c>
      <c r="P82" s="62">
        <f>'Table 9-NLCD06 Partitioning'!P80-'Table 8-NLCD01 Partitioning'!P80</f>
        <v>0</v>
      </c>
      <c r="Q82" s="62">
        <f>'Table 9-NLCD06 Partitioning'!Q80-'Table 8-NLCD01 Partitioning'!Q80</f>
        <v>0</v>
      </c>
      <c r="R82" s="62">
        <f>'Table 9-NLCD06 Partitioning'!R80-'Table 8-NLCD01 Partitioning'!R80</f>
        <v>0</v>
      </c>
      <c r="S82" s="62">
        <f>'Table 9-NLCD06 Partitioning'!S80-'Table 8-NLCD01 Partitioning'!S80</f>
        <v>0</v>
      </c>
      <c r="T82" s="62">
        <f>'Table 9-NLCD06 Partitioning'!T80-'Table 8-NLCD01 Partitioning'!T80</f>
        <v>0</v>
      </c>
      <c r="U82" s="62">
        <f>'Table 9-NLCD06 Partitioning'!U80-'Table 8-NLCD01 Partitioning'!U80</f>
        <v>0</v>
      </c>
      <c r="V82" s="62">
        <f>'Table 9-NLCD06 Partitioning'!V80-'Table 8-NLCD01 Partitioning'!V80</f>
        <v>0</v>
      </c>
      <c r="W82" s="62">
        <f>'Table 9-NLCD06 Partitioning'!W80-'Table 8-NLCD01 Partitioning'!W80</f>
        <v>0</v>
      </c>
    </row>
    <row r="83" spans="1:23" x14ac:dyDescent="0.25">
      <c r="A83" s="77" t="s">
        <v>223</v>
      </c>
      <c r="B83" s="10" t="s">
        <v>204</v>
      </c>
      <c r="C83" s="3" t="s">
        <v>224</v>
      </c>
      <c r="D83" s="77" t="s">
        <v>225</v>
      </c>
      <c r="E83" s="62">
        <f>'Table 9-NLCD06 Partitioning'!E81-'Table 8-NLCD01 Partitioning'!E81</f>
        <v>0</v>
      </c>
      <c r="F83" s="62">
        <f>'Table 9-NLCD06 Partitioning'!F81-'Table 8-NLCD01 Partitioning'!F81</f>
        <v>0</v>
      </c>
      <c r="G83" s="62">
        <f>'Table 9-NLCD06 Partitioning'!G81-'Table 8-NLCD01 Partitioning'!G81</f>
        <v>0</v>
      </c>
      <c r="H83" s="62">
        <f>'Table 9-NLCD06 Partitioning'!H81-'Table 8-NLCD01 Partitioning'!H81</f>
        <v>0</v>
      </c>
      <c r="I83" s="62">
        <f>'Table 9-NLCD06 Partitioning'!I81-'Table 8-NLCD01 Partitioning'!I81</f>
        <v>0</v>
      </c>
      <c r="J83" s="62">
        <f>'Table 9-NLCD06 Partitioning'!J81-'Table 8-NLCD01 Partitioning'!J81</f>
        <v>0</v>
      </c>
      <c r="K83" s="62">
        <f>'Table 9-NLCD06 Partitioning'!K81-'Table 8-NLCD01 Partitioning'!K81</f>
        <v>0</v>
      </c>
      <c r="L83" s="62">
        <f>'Table 9-NLCD06 Partitioning'!L81-'Table 8-NLCD01 Partitioning'!L81</f>
        <v>0</v>
      </c>
      <c r="M83" s="62">
        <f>'Table 9-NLCD06 Partitioning'!M81-'Table 8-NLCD01 Partitioning'!M81</f>
        <v>0</v>
      </c>
      <c r="N83" s="62">
        <f>'Table 9-NLCD06 Partitioning'!N81-'Table 8-NLCD01 Partitioning'!N81</f>
        <v>0</v>
      </c>
      <c r="O83" s="62">
        <f>'Table 9-NLCD06 Partitioning'!O81-'Table 8-NLCD01 Partitioning'!O81</f>
        <v>0</v>
      </c>
      <c r="P83" s="62">
        <f>'Table 9-NLCD06 Partitioning'!P81-'Table 8-NLCD01 Partitioning'!P81</f>
        <v>0</v>
      </c>
      <c r="Q83" s="62">
        <f>'Table 9-NLCD06 Partitioning'!Q81-'Table 8-NLCD01 Partitioning'!Q81</f>
        <v>0</v>
      </c>
      <c r="R83" s="62">
        <f>'Table 9-NLCD06 Partitioning'!R81-'Table 8-NLCD01 Partitioning'!R81</f>
        <v>0</v>
      </c>
      <c r="S83" s="62">
        <f>'Table 9-NLCD06 Partitioning'!S81-'Table 8-NLCD01 Partitioning'!S81</f>
        <v>0</v>
      </c>
      <c r="T83" s="62">
        <f>'Table 9-NLCD06 Partitioning'!T81-'Table 8-NLCD01 Partitioning'!T81</f>
        <v>0</v>
      </c>
      <c r="U83" s="62">
        <f>'Table 9-NLCD06 Partitioning'!U81-'Table 8-NLCD01 Partitioning'!U81</f>
        <v>0</v>
      </c>
      <c r="V83" s="62">
        <f>'Table 9-NLCD06 Partitioning'!V81-'Table 8-NLCD01 Partitioning'!V81</f>
        <v>0</v>
      </c>
      <c r="W83" s="62">
        <f>'Table 9-NLCD06 Partitioning'!W81-'Table 8-NLCD01 Partitioning'!W81</f>
        <v>0</v>
      </c>
    </row>
    <row r="84" spans="1:23" x14ac:dyDescent="0.25">
      <c r="A84" s="77" t="s">
        <v>226</v>
      </c>
      <c r="B84" s="10" t="s">
        <v>204</v>
      </c>
      <c r="C84" s="3">
        <v>22</v>
      </c>
      <c r="D84" s="77" t="s">
        <v>226</v>
      </c>
      <c r="E84" s="62">
        <f>'Table 9-NLCD06 Partitioning'!E82-'Table 8-NLCD01 Partitioning'!E82</f>
        <v>0</v>
      </c>
      <c r="F84" s="62">
        <f>'Table 9-NLCD06 Partitioning'!F82-'Table 8-NLCD01 Partitioning'!F82</f>
        <v>0</v>
      </c>
      <c r="G84" s="62">
        <f>'Table 9-NLCD06 Partitioning'!G82-'Table 8-NLCD01 Partitioning'!G82</f>
        <v>0</v>
      </c>
      <c r="H84" s="62">
        <f>'Table 9-NLCD06 Partitioning'!H82-'Table 8-NLCD01 Partitioning'!H82</f>
        <v>0</v>
      </c>
      <c r="I84" s="62">
        <f>'Table 9-NLCD06 Partitioning'!I82-'Table 8-NLCD01 Partitioning'!I82</f>
        <v>0</v>
      </c>
      <c r="J84" s="62">
        <f>'Table 9-NLCD06 Partitioning'!J82-'Table 8-NLCD01 Partitioning'!J82</f>
        <v>0</v>
      </c>
      <c r="K84" s="62">
        <f>'Table 9-NLCD06 Partitioning'!K82-'Table 8-NLCD01 Partitioning'!K82</f>
        <v>0</v>
      </c>
      <c r="L84" s="62">
        <f>'Table 9-NLCD06 Partitioning'!L82-'Table 8-NLCD01 Partitioning'!L82</f>
        <v>0</v>
      </c>
      <c r="M84" s="62">
        <f>'Table 9-NLCD06 Partitioning'!M82-'Table 8-NLCD01 Partitioning'!M82</f>
        <v>0</v>
      </c>
      <c r="N84" s="62">
        <f>'Table 9-NLCD06 Partitioning'!N82-'Table 8-NLCD01 Partitioning'!N82</f>
        <v>0</v>
      </c>
      <c r="O84" s="62">
        <f>'Table 9-NLCD06 Partitioning'!O82-'Table 8-NLCD01 Partitioning'!O82</f>
        <v>0</v>
      </c>
      <c r="P84" s="62">
        <f>'Table 9-NLCD06 Partitioning'!P82-'Table 8-NLCD01 Partitioning'!P82</f>
        <v>0</v>
      </c>
      <c r="Q84" s="62">
        <f>'Table 9-NLCD06 Partitioning'!Q82-'Table 8-NLCD01 Partitioning'!Q82</f>
        <v>0</v>
      </c>
      <c r="R84" s="62">
        <f>'Table 9-NLCD06 Partitioning'!R82-'Table 8-NLCD01 Partitioning'!R82</f>
        <v>0</v>
      </c>
      <c r="S84" s="62">
        <f>'Table 9-NLCD06 Partitioning'!S82-'Table 8-NLCD01 Partitioning'!S82</f>
        <v>0</v>
      </c>
      <c r="T84" s="62">
        <f>'Table 9-NLCD06 Partitioning'!T82-'Table 8-NLCD01 Partitioning'!T82</f>
        <v>0</v>
      </c>
      <c r="U84" s="62">
        <f>'Table 9-NLCD06 Partitioning'!U82-'Table 8-NLCD01 Partitioning'!U82</f>
        <v>0</v>
      </c>
      <c r="V84" s="62">
        <f>'Table 9-NLCD06 Partitioning'!V82-'Table 8-NLCD01 Partitioning'!V82</f>
        <v>0</v>
      </c>
      <c r="W84" s="62">
        <f>'Table 9-NLCD06 Partitioning'!W82-'Table 8-NLCD01 Partitioning'!W82</f>
        <v>0</v>
      </c>
    </row>
    <row r="85" spans="1:23" x14ac:dyDescent="0.25">
      <c r="A85" s="77" t="s">
        <v>227</v>
      </c>
      <c r="B85" s="10" t="s">
        <v>204</v>
      </c>
      <c r="C85" s="3" t="s">
        <v>228</v>
      </c>
      <c r="D85" s="77" t="s">
        <v>229</v>
      </c>
      <c r="E85" s="62">
        <f>'Table 9-NLCD06 Partitioning'!E83-'Table 8-NLCD01 Partitioning'!E83</f>
        <v>0</v>
      </c>
      <c r="F85" s="62">
        <f>'Table 9-NLCD06 Partitioning'!F83-'Table 8-NLCD01 Partitioning'!F83</f>
        <v>0</v>
      </c>
      <c r="G85" s="62">
        <f>'Table 9-NLCD06 Partitioning'!G83-'Table 8-NLCD01 Partitioning'!G83</f>
        <v>0</v>
      </c>
      <c r="H85" s="62">
        <f>'Table 9-NLCD06 Partitioning'!H83-'Table 8-NLCD01 Partitioning'!H83</f>
        <v>0</v>
      </c>
      <c r="I85" s="62">
        <f>'Table 9-NLCD06 Partitioning'!I83-'Table 8-NLCD01 Partitioning'!I83</f>
        <v>0</v>
      </c>
      <c r="J85" s="62">
        <f>'Table 9-NLCD06 Partitioning'!J83-'Table 8-NLCD01 Partitioning'!J83</f>
        <v>0</v>
      </c>
      <c r="K85" s="62">
        <f>'Table 9-NLCD06 Partitioning'!K83-'Table 8-NLCD01 Partitioning'!K83</f>
        <v>0</v>
      </c>
      <c r="L85" s="62">
        <f>'Table 9-NLCD06 Partitioning'!L83-'Table 8-NLCD01 Partitioning'!L83</f>
        <v>0</v>
      </c>
      <c r="M85" s="62">
        <f>'Table 9-NLCD06 Partitioning'!M83-'Table 8-NLCD01 Partitioning'!M83</f>
        <v>0</v>
      </c>
      <c r="N85" s="62">
        <f>'Table 9-NLCD06 Partitioning'!N83-'Table 8-NLCD01 Partitioning'!N83</f>
        <v>0</v>
      </c>
      <c r="O85" s="62">
        <f>'Table 9-NLCD06 Partitioning'!O83-'Table 8-NLCD01 Partitioning'!O83</f>
        <v>0</v>
      </c>
      <c r="P85" s="62">
        <f>'Table 9-NLCD06 Partitioning'!P83-'Table 8-NLCD01 Partitioning'!P83</f>
        <v>0</v>
      </c>
      <c r="Q85" s="62">
        <f>'Table 9-NLCD06 Partitioning'!Q83-'Table 8-NLCD01 Partitioning'!Q83</f>
        <v>0</v>
      </c>
      <c r="R85" s="62">
        <f>'Table 9-NLCD06 Partitioning'!R83-'Table 8-NLCD01 Partitioning'!R83</f>
        <v>0</v>
      </c>
      <c r="S85" s="62">
        <f>'Table 9-NLCD06 Partitioning'!S83-'Table 8-NLCD01 Partitioning'!S83</f>
        <v>0</v>
      </c>
      <c r="T85" s="62">
        <f>'Table 9-NLCD06 Partitioning'!T83-'Table 8-NLCD01 Partitioning'!T83</f>
        <v>0</v>
      </c>
      <c r="U85" s="62">
        <f>'Table 9-NLCD06 Partitioning'!U83-'Table 8-NLCD01 Partitioning'!U83</f>
        <v>0</v>
      </c>
      <c r="V85" s="62">
        <f>'Table 9-NLCD06 Partitioning'!V83-'Table 8-NLCD01 Partitioning'!V83</f>
        <v>0</v>
      </c>
      <c r="W85" s="62">
        <f>'Table 9-NLCD06 Partitioning'!W83-'Table 8-NLCD01 Partitioning'!W83</f>
        <v>0</v>
      </c>
    </row>
    <row r="86" spans="1:23" x14ac:dyDescent="0.25">
      <c r="A86" s="77" t="s">
        <v>230</v>
      </c>
      <c r="B86" s="10" t="s">
        <v>204</v>
      </c>
      <c r="C86" s="3">
        <v>23</v>
      </c>
      <c r="D86" s="77" t="s">
        <v>230</v>
      </c>
      <c r="E86" s="62">
        <f>'Table 9-NLCD06 Partitioning'!E84-'Table 8-NLCD01 Partitioning'!E84</f>
        <v>0</v>
      </c>
      <c r="F86" s="62">
        <f>'Table 9-NLCD06 Partitioning'!F84-'Table 8-NLCD01 Partitioning'!F84</f>
        <v>0</v>
      </c>
      <c r="G86" s="62">
        <f>'Table 9-NLCD06 Partitioning'!G84-'Table 8-NLCD01 Partitioning'!G84</f>
        <v>0</v>
      </c>
      <c r="H86" s="62">
        <f>'Table 9-NLCD06 Partitioning'!H84-'Table 8-NLCD01 Partitioning'!H84</f>
        <v>0</v>
      </c>
      <c r="I86" s="62">
        <f>'Table 9-NLCD06 Partitioning'!I84-'Table 8-NLCD01 Partitioning'!I84</f>
        <v>0</v>
      </c>
      <c r="J86" s="62">
        <f>'Table 9-NLCD06 Partitioning'!J84-'Table 8-NLCD01 Partitioning'!J84</f>
        <v>0</v>
      </c>
      <c r="K86" s="62">
        <f>'Table 9-NLCD06 Partitioning'!K84-'Table 8-NLCD01 Partitioning'!K84</f>
        <v>0</v>
      </c>
      <c r="L86" s="62">
        <f>'Table 9-NLCD06 Partitioning'!L84-'Table 8-NLCD01 Partitioning'!L84</f>
        <v>0</v>
      </c>
      <c r="M86" s="62">
        <f>'Table 9-NLCD06 Partitioning'!M84-'Table 8-NLCD01 Partitioning'!M84</f>
        <v>0</v>
      </c>
      <c r="N86" s="62">
        <f>'Table 9-NLCD06 Partitioning'!N84-'Table 8-NLCD01 Partitioning'!N84</f>
        <v>0</v>
      </c>
      <c r="O86" s="62">
        <f>'Table 9-NLCD06 Partitioning'!O84-'Table 8-NLCD01 Partitioning'!O84</f>
        <v>0</v>
      </c>
      <c r="P86" s="62">
        <f>'Table 9-NLCD06 Partitioning'!P84-'Table 8-NLCD01 Partitioning'!P84</f>
        <v>0</v>
      </c>
      <c r="Q86" s="62">
        <f>'Table 9-NLCD06 Partitioning'!Q84-'Table 8-NLCD01 Partitioning'!Q84</f>
        <v>0</v>
      </c>
      <c r="R86" s="62">
        <f>'Table 9-NLCD06 Partitioning'!R84-'Table 8-NLCD01 Partitioning'!R84</f>
        <v>0</v>
      </c>
      <c r="S86" s="62">
        <f>'Table 9-NLCD06 Partitioning'!S84-'Table 8-NLCD01 Partitioning'!S84</f>
        <v>0</v>
      </c>
      <c r="T86" s="62">
        <f>'Table 9-NLCD06 Partitioning'!T84-'Table 8-NLCD01 Partitioning'!T84</f>
        <v>0</v>
      </c>
      <c r="U86" s="62">
        <f>'Table 9-NLCD06 Partitioning'!U84-'Table 8-NLCD01 Partitioning'!U84</f>
        <v>0</v>
      </c>
      <c r="V86" s="62">
        <f>'Table 9-NLCD06 Partitioning'!V84-'Table 8-NLCD01 Partitioning'!V84</f>
        <v>0</v>
      </c>
      <c r="W86" s="62">
        <f>'Table 9-NLCD06 Partitioning'!W84-'Table 8-NLCD01 Partitioning'!W84</f>
        <v>0</v>
      </c>
    </row>
    <row r="87" spans="1:23" x14ac:dyDescent="0.25">
      <c r="A87" s="77" t="s">
        <v>231</v>
      </c>
      <c r="B87" s="10" t="s">
        <v>204</v>
      </c>
      <c r="C87" s="3">
        <v>24</v>
      </c>
      <c r="D87" s="77" t="s">
        <v>231</v>
      </c>
      <c r="E87" s="62">
        <f>'Table 9-NLCD06 Partitioning'!E85-'Table 8-NLCD01 Partitioning'!E85</f>
        <v>0</v>
      </c>
      <c r="F87" s="62">
        <f>'Table 9-NLCD06 Partitioning'!F85-'Table 8-NLCD01 Partitioning'!F85</f>
        <v>0</v>
      </c>
      <c r="G87" s="62">
        <f>'Table 9-NLCD06 Partitioning'!G85-'Table 8-NLCD01 Partitioning'!G85</f>
        <v>0</v>
      </c>
      <c r="H87" s="62">
        <f>'Table 9-NLCD06 Partitioning'!H85-'Table 8-NLCD01 Partitioning'!H85</f>
        <v>0</v>
      </c>
      <c r="I87" s="62">
        <f>'Table 9-NLCD06 Partitioning'!I85-'Table 8-NLCD01 Partitioning'!I85</f>
        <v>0</v>
      </c>
      <c r="J87" s="62">
        <f>'Table 9-NLCD06 Partitioning'!J85-'Table 8-NLCD01 Partitioning'!J85</f>
        <v>0</v>
      </c>
      <c r="K87" s="62">
        <f>'Table 9-NLCD06 Partitioning'!K85-'Table 8-NLCD01 Partitioning'!K85</f>
        <v>0</v>
      </c>
      <c r="L87" s="62">
        <f>'Table 9-NLCD06 Partitioning'!L85-'Table 8-NLCD01 Partitioning'!L85</f>
        <v>0</v>
      </c>
      <c r="M87" s="62">
        <f>'Table 9-NLCD06 Partitioning'!M85-'Table 8-NLCD01 Partitioning'!M85</f>
        <v>0</v>
      </c>
      <c r="N87" s="62">
        <f>'Table 9-NLCD06 Partitioning'!N85-'Table 8-NLCD01 Partitioning'!N85</f>
        <v>0</v>
      </c>
      <c r="O87" s="62">
        <f>'Table 9-NLCD06 Partitioning'!O85-'Table 8-NLCD01 Partitioning'!O85</f>
        <v>0</v>
      </c>
      <c r="P87" s="62">
        <f>'Table 9-NLCD06 Partitioning'!P85-'Table 8-NLCD01 Partitioning'!P85</f>
        <v>0</v>
      </c>
      <c r="Q87" s="62">
        <f>'Table 9-NLCD06 Partitioning'!Q85-'Table 8-NLCD01 Partitioning'!Q85</f>
        <v>0</v>
      </c>
      <c r="R87" s="62">
        <f>'Table 9-NLCD06 Partitioning'!R85-'Table 8-NLCD01 Partitioning'!R85</f>
        <v>0</v>
      </c>
      <c r="S87" s="62">
        <f>'Table 9-NLCD06 Partitioning'!S85-'Table 8-NLCD01 Partitioning'!S85</f>
        <v>0</v>
      </c>
      <c r="T87" s="62">
        <f>'Table 9-NLCD06 Partitioning'!T85-'Table 8-NLCD01 Partitioning'!T85</f>
        <v>0</v>
      </c>
      <c r="U87" s="62">
        <f>'Table 9-NLCD06 Partitioning'!U85-'Table 8-NLCD01 Partitioning'!U85</f>
        <v>0</v>
      </c>
      <c r="V87" s="62">
        <f>'Table 9-NLCD06 Partitioning'!V85-'Table 8-NLCD01 Partitioning'!V85</f>
        <v>0</v>
      </c>
      <c r="W87" s="62">
        <f>'Table 9-NLCD06 Partitioning'!W85-'Table 8-NLCD01 Partitioning'!W85</f>
        <v>0</v>
      </c>
    </row>
    <row r="88" spans="1:23" x14ac:dyDescent="0.25">
      <c r="A88" s="77" t="s">
        <v>232</v>
      </c>
      <c r="B88" s="10" t="s">
        <v>204</v>
      </c>
      <c r="C88" s="3" t="s">
        <v>233</v>
      </c>
      <c r="D88" s="77" t="s">
        <v>398</v>
      </c>
      <c r="E88" s="62">
        <f>'Table 9-NLCD06 Partitioning'!E86-'Table 8-NLCD01 Partitioning'!E86</f>
        <v>0</v>
      </c>
      <c r="F88" s="62">
        <f>'Table 9-NLCD06 Partitioning'!F86-'Table 8-NLCD01 Partitioning'!F86</f>
        <v>0</v>
      </c>
      <c r="G88" s="62">
        <f>'Table 9-NLCD06 Partitioning'!G86-'Table 8-NLCD01 Partitioning'!G86</f>
        <v>0</v>
      </c>
      <c r="H88" s="62">
        <f>'Table 9-NLCD06 Partitioning'!H86-'Table 8-NLCD01 Partitioning'!H86</f>
        <v>0</v>
      </c>
      <c r="I88" s="62">
        <f>'Table 9-NLCD06 Partitioning'!I86-'Table 8-NLCD01 Partitioning'!I86</f>
        <v>0</v>
      </c>
      <c r="J88" s="62">
        <f>'Table 9-NLCD06 Partitioning'!J86-'Table 8-NLCD01 Partitioning'!J86</f>
        <v>0</v>
      </c>
      <c r="K88" s="62">
        <f>'Table 9-NLCD06 Partitioning'!K86-'Table 8-NLCD01 Partitioning'!K86</f>
        <v>0</v>
      </c>
      <c r="L88" s="62">
        <f>'Table 9-NLCD06 Partitioning'!L86-'Table 8-NLCD01 Partitioning'!L86</f>
        <v>0</v>
      </c>
      <c r="M88" s="62">
        <f>'Table 9-NLCD06 Partitioning'!M86-'Table 8-NLCD01 Partitioning'!M86</f>
        <v>0</v>
      </c>
      <c r="N88" s="62">
        <f>'Table 9-NLCD06 Partitioning'!N86-'Table 8-NLCD01 Partitioning'!N86</f>
        <v>0</v>
      </c>
      <c r="O88" s="62">
        <f>'Table 9-NLCD06 Partitioning'!O86-'Table 8-NLCD01 Partitioning'!O86</f>
        <v>0</v>
      </c>
      <c r="P88" s="62">
        <f>'Table 9-NLCD06 Partitioning'!P86-'Table 8-NLCD01 Partitioning'!P86</f>
        <v>0</v>
      </c>
      <c r="Q88" s="62">
        <f>'Table 9-NLCD06 Partitioning'!Q86-'Table 8-NLCD01 Partitioning'!Q86</f>
        <v>0</v>
      </c>
      <c r="R88" s="62">
        <f>'Table 9-NLCD06 Partitioning'!R86-'Table 8-NLCD01 Partitioning'!R86</f>
        <v>0</v>
      </c>
      <c r="S88" s="62">
        <f>'Table 9-NLCD06 Partitioning'!S86-'Table 8-NLCD01 Partitioning'!S86</f>
        <v>0</v>
      </c>
      <c r="T88" s="62">
        <f>'Table 9-NLCD06 Partitioning'!T86-'Table 8-NLCD01 Partitioning'!T86</f>
        <v>0</v>
      </c>
      <c r="U88" s="62">
        <f>'Table 9-NLCD06 Partitioning'!U86-'Table 8-NLCD01 Partitioning'!U86</f>
        <v>0</v>
      </c>
      <c r="V88" s="62">
        <f>'Table 9-NLCD06 Partitioning'!V86-'Table 8-NLCD01 Partitioning'!V86</f>
        <v>0</v>
      </c>
      <c r="W88" s="62">
        <f>'Table 9-NLCD06 Partitioning'!W86-'Table 8-NLCD01 Partitioning'!W86</f>
        <v>0</v>
      </c>
    </row>
    <row r="89" spans="1:23" x14ac:dyDescent="0.25">
      <c r="A89" s="77" t="s">
        <v>235</v>
      </c>
      <c r="B89" s="10" t="s">
        <v>204</v>
      </c>
      <c r="C89" s="3" t="s">
        <v>236</v>
      </c>
      <c r="D89" s="77" t="s">
        <v>398</v>
      </c>
      <c r="E89" s="62">
        <f>'Table 9-NLCD06 Partitioning'!E87-'Table 8-NLCD01 Partitioning'!E87</f>
        <v>0</v>
      </c>
      <c r="F89" s="62">
        <f>'Table 9-NLCD06 Partitioning'!F87-'Table 8-NLCD01 Partitioning'!F87</f>
        <v>0</v>
      </c>
      <c r="G89" s="62">
        <f>'Table 9-NLCD06 Partitioning'!G87-'Table 8-NLCD01 Partitioning'!G87</f>
        <v>0</v>
      </c>
      <c r="H89" s="62">
        <f>'Table 9-NLCD06 Partitioning'!H87-'Table 8-NLCD01 Partitioning'!H87</f>
        <v>0</v>
      </c>
      <c r="I89" s="62">
        <f>'Table 9-NLCD06 Partitioning'!I87-'Table 8-NLCD01 Partitioning'!I87</f>
        <v>0</v>
      </c>
      <c r="J89" s="62">
        <f>'Table 9-NLCD06 Partitioning'!J87-'Table 8-NLCD01 Partitioning'!J87</f>
        <v>0</v>
      </c>
      <c r="K89" s="62">
        <f>'Table 9-NLCD06 Partitioning'!K87-'Table 8-NLCD01 Partitioning'!K87</f>
        <v>0</v>
      </c>
      <c r="L89" s="62">
        <f>'Table 9-NLCD06 Partitioning'!L87-'Table 8-NLCD01 Partitioning'!L87</f>
        <v>0</v>
      </c>
      <c r="M89" s="62">
        <f>'Table 9-NLCD06 Partitioning'!M87-'Table 8-NLCD01 Partitioning'!M87</f>
        <v>0</v>
      </c>
      <c r="N89" s="62">
        <f>'Table 9-NLCD06 Partitioning'!N87-'Table 8-NLCD01 Partitioning'!N87</f>
        <v>0</v>
      </c>
      <c r="O89" s="62">
        <f>'Table 9-NLCD06 Partitioning'!O87-'Table 8-NLCD01 Partitioning'!O87</f>
        <v>0</v>
      </c>
      <c r="P89" s="62">
        <f>'Table 9-NLCD06 Partitioning'!P87-'Table 8-NLCD01 Partitioning'!P87</f>
        <v>0</v>
      </c>
      <c r="Q89" s="62">
        <f>'Table 9-NLCD06 Partitioning'!Q87-'Table 8-NLCD01 Partitioning'!Q87</f>
        <v>0</v>
      </c>
      <c r="R89" s="62">
        <f>'Table 9-NLCD06 Partitioning'!R87-'Table 8-NLCD01 Partitioning'!R87</f>
        <v>0</v>
      </c>
      <c r="S89" s="62">
        <f>'Table 9-NLCD06 Partitioning'!S87-'Table 8-NLCD01 Partitioning'!S87</f>
        <v>0</v>
      </c>
      <c r="T89" s="62">
        <f>'Table 9-NLCD06 Partitioning'!T87-'Table 8-NLCD01 Partitioning'!T87</f>
        <v>0</v>
      </c>
      <c r="U89" s="62">
        <f>'Table 9-NLCD06 Partitioning'!U87-'Table 8-NLCD01 Partitioning'!U87</f>
        <v>0</v>
      </c>
      <c r="V89" s="62">
        <f>'Table 9-NLCD06 Partitioning'!V87-'Table 8-NLCD01 Partitioning'!V87</f>
        <v>0</v>
      </c>
      <c r="W89" s="62">
        <f>'Table 9-NLCD06 Partitioning'!W87-'Table 8-NLCD01 Partitioning'!W87</f>
        <v>0</v>
      </c>
    </row>
    <row r="90" spans="1:23" x14ac:dyDescent="0.25">
      <c r="A90" s="77" t="s">
        <v>238</v>
      </c>
      <c r="B90" s="10" t="s">
        <v>204</v>
      </c>
      <c r="C90" s="3">
        <v>26</v>
      </c>
      <c r="D90" s="77" t="s">
        <v>238</v>
      </c>
      <c r="E90" s="62">
        <f>'Table 9-NLCD06 Partitioning'!E88-'Table 8-NLCD01 Partitioning'!E88</f>
        <v>0</v>
      </c>
      <c r="F90" s="62">
        <f>'Table 9-NLCD06 Partitioning'!F88-'Table 8-NLCD01 Partitioning'!F88</f>
        <v>0</v>
      </c>
      <c r="G90" s="62">
        <f>'Table 9-NLCD06 Partitioning'!G88-'Table 8-NLCD01 Partitioning'!G88</f>
        <v>0</v>
      </c>
      <c r="H90" s="62">
        <f>'Table 9-NLCD06 Partitioning'!H88-'Table 8-NLCD01 Partitioning'!H88</f>
        <v>0</v>
      </c>
      <c r="I90" s="62">
        <f>'Table 9-NLCD06 Partitioning'!I88-'Table 8-NLCD01 Partitioning'!I88</f>
        <v>0</v>
      </c>
      <c r="J90" s="62">
        <f>'Table 9-NLCD06 Partitioning'!J88-'Table 8-NLCD01 Partitioning'!J88</f>
        <v>0</v>
      </c>
      <c r="K90" s="62">
        <f>'Table 9-NLCD06 Partitioning'!K88-'Table 8-NLCD01 Partitioning'!K88</f>
        <v>0</v>
      </c>
      <c r="L90" s="62">
        <f>'Table 9-NLCD06 Partitioning'!L88-'Table 8-NLCD01 Partitioning'!L88</f>
        <v>0</v>
      </c>
      <c r="M90" s="62">
        <f>'Table 9-NLCD06 Partitioning'!M88-'Table 8-NLCD01 Partitioning'!M88</f>
        <v>0</v>
      </c>
      <c r="N90" s="62">
        <f>'Table 9-NLCD06 Partitioning'!N88-'Table 8-NLCD01 Partitioning'!N88</f>
        <v>0</v>
      </c>
      <c r="O90" s="62">
        <f>'Table 9-NLCD06 Partitioning'!O88-'Table 8-NLCD01 Partitioning'!O88</f>
        <v>0</v>
      </c>
      <c r="P90" s="62">
        <f>'Table 9-NLCD06 Partitioning'!P88-'Table 8-NLCD01 Partitioning'!P88</f>
        <v>0</v>
      </c>
      <c r="Q90" s="62">
        <f>'Table 9-NLCD06 Partitioning'!Q88-'Table 8-NLCD01 Partitioning'!Q88</f>
        <v>0</v>
      </c>
      <c r="R90" s="62">
        <f>'Table 9-NLCD06 Partitioning'!R88-'Table 8-NLCD01 Partitioning'!R88</f>
        <v>0</v>
      </c>
      <c r="S90" s="62">
        <f>'Table 9-NLCD06 Partitioning'!S88-'Table 8-NLCD01 Partitioning'!S88</f>
        <v>0</v>
      </c>
      <c r="T90" s="62">
        <f>'Table 9-NLCD06 Partitioning'!T88-'Table 8-NLCD01 Partitioning'!T88</f>
        <v>0</v>
      </c>
      <c r="U90" s="62">
        <f>'Table 9-NLCD06 Partitioning'!U88-'Table 8-NLCD01 Partitioning'!U88</f>
        <v>0</v>
      </c>
      <c r="V90" s="62">
        <f>'Table 9-NLCD06 Partitioning'!V88-'Table 8-NLCD01 Partitioning'!V88</f>
        <v>0</v>
      </c>
      <c r="W90" s="62">
        <f>'Table 9-NLCD06 Partitioning'!W88-'Table 8-NLCD01 Partitioning'!W88</f>
        <v>0</v>
      </c>
    </row>
    <row r="91" spans="1:23" x14ac:dyDescent="0.25">
      <c r="A91" s="77" t="s">
        <v>239</v>
      </c>
      <c r="B91" s="10" t="s">
        <v>204</v>
      </c>
      <c r="C91" s="3">
        <v>27</v>
      </c>
      <c r="D91" s="77" t="s">
        <v>239</v>
      </c>
      <c r="E91" s="62">
        <f>'Table 9-NLCD06 Partitioning'!E89-'Table 8-NLCD01 Partitioning'!E89</f>
        <v>0</v>
      </c>
      <c r="F91" s="62">
        <f>'Table 9-NLCD06 Partitioning'!F89-'Table 8-NLCD01 Partitioning'!F89</f>
        <v>0</v>
      </c>
      <c r="G91" s="62">
        <f>'Table 9-NLCD06 Partitioning'!G89-'Table 8-NLCD01 Partitioning'!G89</f>
        <v>0</v>
      </c>
      <c r="H91" s="62">
        <f>'Table 9-NLCD06 Partitioning'!H89-'Table 8-NLCD01 Partitioning'!H89</f>
        <v>0</v>
      </c>
      <c r="I91" s="62">
        <f>'Table 9-NLCD06 Partitioning'!I89-'Table 8-NLCD01 Partitioning'!I89</f>
        <v>0</v>
      </c>
      <c r="J91" s="62">
        <f>'Table 9-NLCD06 Partitioning'!J89-'Table 8-NLCD01 Partitioning'!J89</f>
        <v>0</v>
      </c>
      <c r="K91" s="62">
        <f>'Table 9-NLCD06 Partitioning'!K89-'Table 8-NLCD01 Partitioning'!K89</f>
        <v>0</v>
      </c>
      <c r="L91" s="62">
        <f>'Table 9-NLCD06 Partitioning'!L89-'Table 8-NLCD01 Partitioning'!L89</f>
        <v>0</v>
      </c>
      <c r="M91" s="62">
        <f>'Table 9-NLCD06 Partitioning'!M89-'Table 8-NLCD01 Partitioning'!M89</f>
        <v>0</v>
      </c>
      <c r="N91" s="62">
        <f>'Table 9-NLCD06 Partitioning'!N89-'Table 8-NLCD01 Partitioning'!N89</f>
        <v>0</v>
      </c>
      <c r="O91" s="62">
        <f>'Table 9-NLCD06 Partitioning'!O89-'Table 8-NLCD01 Partitioning'!O89</f>
        <v>0</v>
      </c>
      <c r="P91" s="62">
        <f>'Table 9-NLCD06 Partitioning'!P89-'Table 8-NLCD01 Partitioning'!P89</f>
        <v>0</v>
      </c>
      <c r="Q91" s="62">
        <f>'Table 9-NLCD06 Partitioning'!Q89-'Table 8-NLCD01 Partitioning'!Q89</f>
        <v>0</v>
      </c>
      <c r="R91" s="62">
        <f>'Table 9-NLCD06 Partitioning'!R89-'Table 8-NLCD01 Partitioning'!R89</f>
        <v>0</v>
      </c>
      <c r="S91" s="62">
        <f>'Table 9-NLCD06 Partitioning'!S89-'Table 8-NLCD01 Partitioning'!S89</f>
        <v>0</v>
      </c>
      <c r="T91" s="62">
        <f>'Table 9-NLCD06 Partitioning'!T89-'Table 8-NLCD01 Partitioning'!T89</f>
        <v>0</v>
      </c>
      <c r="U91" s="62">
        <f>'Table 9-NLCD06 Partitioning'!U89-'Table 8-NLCD01 Partitioning'!U89</f>
        <v>0</v>
      </c>
      <c r="V91" s="62">
        <f>'Table 9-NLCD06 Partitioning'!V89-'Table 8-NLCD01 Partitioning'!V89</f>
        <v>0</v>
      </c>
      <c r="W91" s="62">
        <f>'Table 9-NLCD06 Partitioning'!W89-'Table 8-NLCD01 Partitioning'!W89</f>
        <v>0</v>
      </c>
    </row>
    <row r="92" spans="1:23" x14ac:dyDescent="0.25">
      <c r="A92" s="77" t="s">
        <v>240</v>
      </c>
      <c r="B92" s="10" t="s">
        <v>204</v>
      </c>
      <c r="C92" s="3">
        <v>28</v>
      </c>
      <c r="D92" s="77" t="s">
        <v>240</v>
      </c>
      <c r="E92" s="62">
        <f>'Table 9-NLCD06 Partitioning'!E90-'Table 8-NLCD01 Partitioning'!E90</f>
        <v>0</v>
      </c>
      <c r="F92" s="62">
        <f>'Table 9-NLCD06 Partitioning'!F90-'Table 8-NLCD01 Partitioning'!F90</f>
        <v>0</v>
      </c>
      <c r="G92" s="62">
        <f>'Table 9-NLCD06 Partitioning'!G90-'Table 8-NLCD01 Partitioning'!G90</f>
        <v>0</v>
      </c>
      <c r="H92" s="62">
        <f>'Table 9-NLCD06 Partitioning'!H90-'Table 8-NLCD01 Partitioning'!H90</f>
        <v>0</v>
      </c>
      <c r="I92" s="62">
        <f>'Table 9-NLCD06 Partitioning'!I90-'Table 8-NLCD01 Partitioning'!I90</f>
        <v>0</v>
      </c>
      <c r="J92" s="62">
        <f>'Table 9-NLCD06 Partitioning'!J90-'Table 8-NLCD01 Partitioning'!J90</f>
        <v>0</v>
      </c>
      <c r="K92" s="62">
        <f>'Table 9-NLCD06 Partitioning'!K90-'Table 8-NLCD01 Partitioning'!K90</f>
        <v>0</v>
      </c>
      <c r="L92" s="62">
        <f>'Table 9-NLCD06 Partitioning'!L90-'Table 8-NLCD01 Partitioning'!L90</f>
        <v>0</v>
      </c>
      <c r="M92" s="62">
        <f>'Table 9-NLCD06 Partitioning'!M90-'Table 8-NLCD01 Partitioning'!M90</f>
        <v>0</v>
      </c>
      <c r="N92" s="62">
        <f>'Table 9-NLCD06 Partitioning'!N90-'Table 8-NLCD01 Partitioning'!N90</f>
        <v>0</v>
      </c>
      <c r="O92" s="62">
        <f>'Table 9-NLCD06 Partitioning'!O90-'Table 8-NLCD01 Partitioning'!O90</f>
        <v>0</v>
      </c>
      <c r="P92" s="62">
        <f>'Table 9-NLCD06 Partitioning'!P90-'Table 8-NLCD01 Partitioning'!P90</f>
        <v>0</v>
      </c>
      <c r="Q92" s="62">
        <f>'Table 9-NLCD06 Partitioning'!Q90-'Table 8-NLCD01 Partitioning'!Q90</f>
        <v>0</v>
      </c>
      <c r="R92" s="62">
        <f>'Table 9-NLCD06 Partitioning'!R90-'Table 8-NLCD01 Partitioning'!R90</f>
        <v>0</v>
      </c>
      <c r="S92" s="62">
        <f>'Table 9-NLCD06 Partitioning'!S90-'Table 8-NLCD01 Partitioning'!S90</f>
        <v>0</v>
      </c>
      <c r="T92" s="62">
        <f>'Table 9-NLCD06 Partitioning'!T90-'Table 8-NLCD01 Partitioning'!T90</f>
        <v>0</v>
      </c>
      <c r="U92" s="62">
        <f>'Table 9-NLCD06 Partitioning'!U90-'Table 8-NLCD01 Partitioning'!U90</f>
        <v>0</v>
      </c>
      <c r="V92" s="62">
        <f>'Table 9-NLCD06 Partitioning'!V90-'Table 8-NLCD01 Partitioning'!V90</f>
        <v>0</v>
      </c>
      <c r="W92" s="62">
        <f>'Table 9-NLCD06 Partitioning'!W90-'Table 8-NLCD01 Partitioning'!W90</f>
        <v>0</v>
      </c>
    </row>
    <row r="93" spans="1:23" x14ac:dyDescent="0.25">
      <c r="A93" s="77" t="s">
        <v>241</v>
      </c>
      <c r="B93" s="10" t="s">
        <v>204</v>
      </c>
      <c r="C93" s="3">
        <v>29</v>
      </c>
      <c r="D93" s="77" t="s">
        <v>241</v>
      </c>
      <c r="E93" s="62">
        <f>'Table 9-NLCD06 Partitioning'!E91-'Table 8-NLCD01 Partitioning'!E91</f>
        <v>0</v>
      </c>
      <c r="F93" s="62">
        <f>'Table 9-NLCD06 Partitioning'!F91-'Table 8-NLCD01 Partitioning'!F91</f>
        <v>0</v>
      </c>
      <c r="G93" s="62">
        <f>'Table 9-NLCD06 Partitioning'!G91-'Table 8-NLCD01 Partitioning'!G91</f>
        <v>0</v>
      </c>
      <c r="H93" s="62">
        <f>'Table 9-NLCD06 Partitioning'!H91-'Table 8-NLCD01 Partitioning'!H91</f>
        <v>0</v>
      </c>
      <c r="I93" s="62">
        <f>'Table 9-NLCD06 Partitioning'!I91-'Table 8-NLCD01 Partitioning'!I91</f>
        <v>0</v>
      </c>
      <c r="J93" s="62">
        <f>'Table 9-NLCD06 Partitioning'!J91-'Table 8-NLCD01 Partitioning'!J91</f>
        <v>0</v>
      </c>
      <c r="K93" s="62">
        <f>'Table 9-NLCD06 Partitioning'!K91-'Table 8-NLCD01 Partitioning'!K91</f>
        <v>0</v>
      </c>
      <c r="L93" s="62">
        <f>'Table 9-NLCD06 Partitioning'!L91-'Table 8-NLCD01 Partitioning'!L91</f>
        <v>0</v>
      </c>
      <c r="M93" s="62">
        <f>'Table 9-NLCD06 Partitioning'!M91-'Table 8-NLCD01 Partitioning'!M91</f>
        <v>0</v>
      </c>
      <c r="N93" s="62">
        <f>'Table 9-NLCD06 Partitioning'!N91-'Table 8-NLCD01 Partitioning'!N91</f>
        <v>0</v>
      </c>
      <c r="O93" s="62">
        <f>'Table 9-NLCD06 Partitioning'!O91-'Table 8-NLCD01 Partitioning'!O91</f>
        <v>0</v>
      </c>
      <c r="P93" s="62">
        <f>'Table 9-NLCD06 Partitioning'!P91-'Table 8-NLCD01 Partitioning'!P91</f>
        <v>0</v>
      </c>
      <c r="Q93" s="62">
        <f>'Table 9-NLCD06 Partitioning'!Q91-'Table 8-NLCD01 Partitioning'!Q91</f>
        <v>0</v>
      </c>
      <c r="R93" s="62">
        <f>'Table 9-NLCD06 Partitioning'!R91-'Table 8-NLCD01 Partitioning'!R91</f>
        <v>0</v>
      </c>
      <c r="S93" s="62">
        <f>'Table 9-NLCD06 Partitioning'!S91-'Table 8-NLCD01 Partitioning'!S91</f>
        <v>0</v>
      </c>
      <c r="T93" s="62">
        <f>'Table 9-NLCD06 Partitioning'!T91-'Table 8-NLCD01 Partitioning'!T91</f>
        <v>0</v>
      </c>
      <c r="U93" s="62">
        <f>'Table 9-NLCD06 Partitioning'!U91-'Table 8-NLCD01 Partitioning'!U91</f>
        <v>0</v>
      </c>
      <c r="V93" s="62">
        <f>'Table 9-NLCD06 Partitioning'!V91-'Table 8-NLCD01 Partitioning'!V91</f>
        <v>0</v>
      </c>
      <c r="W93" s="62">
        <f>'Table 9-NLCD06 Partitioning'!W91-'Table 8-NLCD01 Partitioning'!W91</f>
        <v>0</v>
      </c>
    </row>
    <row r="94" spans="1:23" x14ac:dyDescent="0.25">
      <c r="A94" s="77" t="s">
        <v>242</v>
      </c>
      <c r="B94" s="10" t="s">
        <v>204</v>
      </c>
      <c r="C94" s="3" t="s">
        <v>243</v>
      </c>
      <c r="D94" s="77" t="s">
        <v>242</v>
      </c>
      <c r="E94" s="62">
        <f>'Table 9-NLCD06 Partitioning'!E92-'Table 8-NLCD01 Partitioning'!E92</f>
        <v>0</v>
      </c>
      <c r="F94" s="62">
        <f>'Table 9-NLCD06 Partitioning'!F92-'Table 8-NLCD01 Partitioning'!F92</f>
        <v>0</v>
      </c>
      <c r="G94" s="62">
        <f>'Table 9-NLCD06 Partitioning'!G92-'Table 8-NLCD01 Partitioning'!G92</f>
        <v>0</v>
      </c>
      <c r="H94" s="62">
        <f>'Table 9-NLCD06 Partitioning'!H92-'Table 8-NLCD01 Partitioning'!H92</f>
        <v>0</v>
      </c>
      <c r="I94" s="62">
        <f>'Table 9-NLCD06 Partitioning'!I92-'Table 8-NLCD01 Partitioning'!I92</f>
        <v>0</v>
      </c>
      <c r="J94" s="62">
        <f>'Table 9-NLCD06 Partitioning'!J92-'Table 8-NLCD01 Partitioning'!J92</f>
        <v>0</v>
      </c>
      <c r="K94" s="62">
        <f>'Table 9-NLCD06 Partitioning'!K92-'Table 8-NLCD01 Partitioning'!K92</f>
        <v>0</v>
      </c>
      <c r="L94" s="62">
        <f>'Table 9-NLCD06 Partitioning'!L92-'Table 8-NLCD01 Partitioning'!L92</f>
        <v>0</v>
      </c>
      <c r="M94" s="62">
        <f>'Table 9-NLCD06 Partitioning'!M92-'Table 8-NLCD01 Partitioning'!M92</f>
        <v>0</v>
      </c>
      <c r="N94" s="62">
        <f>'Table 9-NLCD06 Partitioning'!N92-'Table 8-NLCD01 Partitioning'!N92</f>
        <v>0</v>
      </c>
      <c r="O94" s="62">
        <f>'Table 9-NLCD06 Partitioning'!O92-'Table 8-NLCD01 Partitioning'!O92</f>
        <v>0</v>
      </c>
      <c r="P94" s="62">
        <f>'Table 9-NLCD06 Partitioning'!P92-'Table 8-NLCD01 Partitioning'!P92</f>
        <v>0</v>
      </c>
      <c r="Q94" s="62">
        <f>'Table 9-NLCD06 Partitioning'!Q92-'Table 8-NLCD01 Partitioning'!Q92</f>
        <v>0</v>
      </c>
      <c r="R94" s="62">
        <f>'Table 9-NLCD06 Partitioning'!R92-'Table 8-NLCD01 Partitioning'!R92</f>
        <v>0</v>
      </c>
      <c r="S94" s="62">
        <f>'Table 9-NLCD06 Partitioning'!S92-'Table 8-NLCD01 Partitioning'!S92</f>
        <v>0</v>
      </c>
      <c r="T94" s="62">
        <f>'Table 9-NLCD06 Partitioning'!T92-'Table 8-NLCD01 Partitioning'!T92</f>
        <v>0</v>
      </c>
      <c r="U94" s="62">
        <f>'Table 9-NLCD06 Partitioning'!U92-'Table 8-NLCD01 Partitioning'!U92</f>
        <v>0</v>
      </c>
      <c r="V94" s="62">
        <f>'Table 9-NLCD06 Partitioning'!V92-'Table 8-NLCD01 Partitioning'!V92</f>
        <v>0</v>
      </c>
      <c r="W94" s="62">
        <f>'Table 9-NLCD06 Partitioning'!W92-'Table 8-NLCD01 Partitioning'!W92</f>
        <v>0</v>
      </c>
    </row>
    <row r="95" spans="1:23" x14ac:dyDescent="0.25">
      <c r="A95" s="77" t="s">
        <v>244</v>
      </c>
      <c r="B95" s="10" t="s">
        <v>204</v>
      </c>
      <c r="C95" s="3">
        <v>30</v>
      </c>
      <c r="D95" s="77" t="s">
        <v>244</v>
      </c>
      <c r="E95" s="62">
        <f>'Table 9-NLCD06 Partitioning'!E93-'Table 8-NLCD01 Partitioning'!E93</f>
        <v>0</v>
      </c>
      <c r="F95" s="62">
        <f>'Table 9-NLCD06 Partitioning'!F93-'Table 8-NLCD01 Partitioning'!F93</f>
        <v>0</v>
      </c>
      <c r="G95" s="62">
        <f>'Table 9-NLCD06 Partitioning'!G93-'Table 8-NLCD01 Partitioning'!G93</f>
        <v>0</v>
      </c>
      <c r="H95" s="62">
        <f>'Table 9-NLCD06 Partitioning'!H93-'Table 8-NLCD01 Partitioning'!H93</f>
        <v>0</v>
      </c>
      <c r="I95" s="62">
        <f>'Table 9-NLCD06 Partitioning'!I93-'Table 8-NLCD01 Partitioning'!I93</f>
        <v>0</v>
      </c>
      <c r="J95" s="62">
        <f>'Table 9-NLCD06 Partitioning'!J93-'Table 8-NLCD01 Partitioning'!J93</f>
        <v>0</v>
      </c>
      <c r="K95" s="62">
        <f>'Table 9-NLCD06 Partitioning'!K93-'Table 8-NLCD01 Partitioning'!K93</f>
        <v>0</v>
      </c>
      <c r="L95" s="62">
        <f>'Table 9-NLCD06 Partitioning'!L93-'Table 8-NLCD01 Partitioning'!L93</f>
        <v>0</v>
      </c>
      <c r="M95" s="62">
        <f>'Table 9-NLCD06 Partitioning'!M93-'Table 8-NLCD01 Partitioning'!M93</f>
        <v>0</v>
      </c>
      <c r="N95" s="62">
        <f>'Table 9-NLCD06 Partitioning'!N93-'Table 8-NLCD01 Partitioning'!N93</f>
        <v>0</v>
      </c>
      <c r="O95" s="62">
        <f>'Table 9-NLCD06 Partitioning'!O93-'Table 8-NLCD01 Partitioning'!O93</f>
        <v>0</v>
      </c>
      <c r="P95" s="62">
        <f>'Table 9-NLCD06 Partitioning'!P93-'Table 8-NLCD01 Partitioning'!P93</f>
        <v>0</v>
      </c>
      <c r="Q95" s="62">
        <f>'Table 9-NLCD06 Partitioning'!Q93-'Table 8-NLCD01 Partitioning'!Q93</f>
        <v>0</v>
      </c>
      <c r="R95" s="62">
        <f>'Table 9-NLCD06 Partitioning'!R93-'Table 8-NLCD01 Partitioning'!R93</f>
        <v>0</v>
      </c>
      <c r="S95" s="62">
        <f>'Table 9-NLCD06 Partitioning'!S93-'Table 8-NLCD01 Partitioning'!S93</f>
        <v>0</v>
      </c>
      <c r="T95" s="62">
        <f>'Table 9-NLCD06 Partitioning'!T93-'Table 8-NLCD01 Partitioning'!T93</f>
        <v>0</v>
      </c>
      <c r="U95" s="62">
        <f>'Table 9-NLCD06 Partitioning'!U93-'Table 8-NLCD01 Partitioning'!U93</f>
        <v>0</v>
      </c>
      <c r="V95" s="62">
        <f>'Table 9-NLCD06 Partitioning'!V93-'Table 8-NLCD01 Partitioning'!V93</f>
        <v>0</v>
      </c>
      <c r="W95" s="62">
        <f>'Table 9-NLCD06 Partitioning'!W93-'Table 8-NLCD01 Partitioning'!W93</f>
        <v>0</v>
      </c>
    </row>
    <row r="96" spans="1:23" x14ac:dyDescent="0.25">
      <c r="A96" s="77" t="s">
        <v>245</v>
      </c>
      <c r="B96" s="10" t="s">
        <v>204</v>
      </c>
      <c r="C96" s="3">
        <v>31</v>
      </c>
      <c r="D96" s="77" t="s">
        <v>245</v>
      </c>
      <c r="E96" s="62">
        <f>'Table 9-NLCD06 Partitioning'!E94-'Table 8-NLCD01 Partitioning'!E94</f>
        <v>0</v>
      </c>
      <c r="F96" s="62">
        <f>'Table 9-NLCD06 Partitioning'!F94-'Table 8-NLCD01 Partitioning'!F94</f>
        <v>0</v>
      </c>
      <c r="G96" s="62">
        <f>'Table 9-NLCD06 Partitioning'!G94-'Table 8-NLCD01 Partitioning'!G94</f>
        <v>0</v>
      </c>
      <c r="H96" s="62">
        <f>'Table 9-NLCD06 Partitioning'!H94-'Table 8-NLCD01 Partitioning'!H94</f>
        <v>0</v>
      </c>
      <c r="I96" s="62">
        <f>'Table 9-NLCD06 Partitioning'!I94-'Table 8-NLCD01 Partitioning'!I94</f>
        <v>0</v>
      </c>
      <c r="J96" s="62">
        <f>'Table 9-NLCD06 Partitioning'!J94-'Table 8-NLCD01 Partitioning'!J94</f>
        <v>0</v>
      </c>
      <c r="K96" s="62">
        <f>'Table 9-NLCD06 Partitioning'!K94-'Table 8-NLCD01 Partitioning'!K94</f>
        <v>0</v>
      </c>
      <c r="L96" s="62">
        <f>'Table 9-NLCD06 Partitioning'!L94-'Table 8-NLCD01 Partitioning'!L94</f>
        <v>0</v>
      </c>
      <c r="M96" s="62">
        <f>'Table 9-NLCD06 Partitioning'!M94-'Table 8-NLCD01 Partitioning'!M94</f>
        <v>0</v>
      </c>
      <c r="N96" s="62">
        <f>'Table 9-NLCD06 Partitioning'!N94-'Table 8-NLCD01 Partitioning'!N94</f>
        <v>0</v>
      </c>
      <c r="O96" s="62">
        <f>'Table 9-NLCD06 Partitioning'!O94-'Table 8-NLCD01 Partitioning'!O94</f>
        <v>0</v>
      </c>
      <c r="P96" s="62">
        <f>'Table 9-NLCD06 Partitioning'!P94-'Table 8-NLCD01 Partitioning'!P94</f>
        <v>0</v>
      </c>
      <c r="Q96" s="62">
        <f>'Table 9-NLCD06 Partitioning'!Q94-'Table 8-NLCD01 Partitioning'!Q94</f>
        <v>0</v>
      </c>
      <c r="R96" s="62">
        <f>'Table 9-NLCD06 Partitioning'!R94-'Table 8-NLCD01 Partitioning'!R94</f>
        <v>0</v>
      </c>
      <c r="S96" s="62">
        <f>'Table 9-NLCD06 Partitioning'!S94-'Table 8-NLCD01 Partitioning'!S94</f>
        <v>0</v>
      </c>
      <c r="T96" s="62">
        <f>'Table 9-NLCD06 Partitioning'!T94-'Table 8-NLCD01 Partitioning'!T94</f>
        <v>0</v>
      </c>
      <c r="U96" s="62">
        <f>'Table 9-NLCD06 Partitioning'!U94-'Table 8-NLCD01 Partitioning'!U94</f>
        <v>0</v>
      </c>
      <c r="V96" s="62">
        <f>'Table 9-NLCD06 Partitioning'!V94-'Table 8-NLCD01 Partitioning'!V94</f>
        <v>0</v>
      </c>
      <c r="W96" s="62">
        <f>'Table 9-NLCD06 Partitioning'!W94-'Table 8-NLCD01 Partitioning'!W94</f>
        <v>0</v>
      </c>
    </row>
    <row r="97" spans="1:23" x14ac:dyDescent="0.25">
      <c r="A97" s="77" t="s">
        <v>246</v>
      </c>
      <c r="B97" s="10" t="s">
        <v>204</v>
      </c>
      <c r="C97" s="3">
        <v>32</v>
      </c>
      <c r="D97" s="77" t="s">
        <v>246</v>
      </c>
      <c r="E97" s="62">
        <f>'Table 9-NLCD06 Partitioning'!E95-'Table 8-NLCD01 Partitioning'!E95</f>
        <v>0</v>
      </c>
      <c r="F97" s="62">
        <f>'Table 9-NLCD06 Partitioning'!F95-'Table 8-NLCD01 Partitioning'!F95</f>
        <v>0</v>
      </c>
      <c r="G97" s="62">
        <f>'Table 9-NLCD06 Partitioning'!G95-'Table 8-NLCD01 Partitioning'!G95</f>
        <v>0</v>
      </c>
      <c r="H97" s="62">
        <f>'Table 9-NLCD06 Partitioning'!H95-'Table 8-NLCD01 Partitioning'!H95</f>
        <v>0</v>
      </c>
      <c r="I97" s="62">
        <f>'Table 9-NLCD06 Partitioning'!I95-'Table 8-NLCD01 Partitioning'!I95</f>
        <v>0</v>
      </c>
      <c r="J97" s="62">
        <f>'Table 9-NLCD06 Partitioning'!J95-'Table 8-NLCD01 Partitioning'!J95</f>
        <v>0</v>
      </c>
      <c r="K97" s="62">
        <f>'Table 9-NLCD06 Partitioning'!K95-'Table 8-NLCD01 Partitioning'!K95</f>
        <v>0</v>
      </c>
      <c r="L97" s="62">
        <f>'Table 9-NLCD06 Partitioning'!L95-'Table 8-NLCD01 Partitioning'!L95</f>
        <v>0</v>
      </c>
      <c r="M97" s="62">
        <f>'Table 9-NLCD06 Partitioning'!M95-'Table 8-NLCD01 Partitioning'!M95</f>
        <v>0</v>
      </c>
      <c r="N97" s="62">
        <f>'Table 9-NLCD06 Partitioning'!N95-'Table 8-NLCD01 Partitioning'!N95</f>
        <v>0</v>
      </c>
      <c r="O97" s="62">
        <f>'Table 9-NLCD06 Partitioning'!O95-'Table 8-NLCD01 Partitioning'!O95</f>
        <v>0</v>
      </c>
      <c r="P97" s="62">
        <f>'Table 9-NLCD06 Partitioning'!P95-'Table 8-NLCD01 Partitioning'!P95</f>
        <v>0</v>
      </c>
      <c r="Q97" s="62">
        <f>'Table 9-NLCD06 Partitioning'!Q95-'Table 8-NLCD01 Partitioning'!Q95</f>
        <v>0</v>
      </c>
      <c r="R97" s="62">
        <f>'Table 9-NLCD06 Partitioning'!R95-'Table 8-NLCD01 Partitioning'!R95</f>
        <v>0</v>
      </c>
      <c r="S97" s="62">
        <f>'Table 9-NLCD06 Partitioning'!S95-'Table 8-NLCD01 Partitioning'!S95</f>
        <v>0</v>
      </c>
      <c r="T97" s="62">
        <f>'Table 9-NLCD06 Partitioning'!T95-'Table 8-NLCD01 Partitioning'!T95</f>
        <v>0</v>
      </c>
      <c r="U97" s="62">
        <f>'Table 9-NLCD06 Partitioning'!U95-'Table 8-NLCD01 Partitioning'!U95</f>
        <v>0</v>
      </c>
      <c r="V97" s="62">
        <f>'Table 9-NLCD06 Partitioning'!V95-'Table 8-NLCD01 Partitioning'!V95</f>
        <v>0</v>
      </c>
      <c r="W97" s="62">
        <f>'Table 9-NLCD06 Partitioning'!W95-'Table 8-NLCD01 Partitioning'!W95</f>
        <v>0</v>
      </c>
    </row>
    <row r="98" spans="1:23" x14ac:dyDescent="0.25">
      <c r="A98" s="77" t="s">
        <v>247</v>
      </c>
      <c r="B98" s="10" t="s">
        <v>204</v>
      </c>
      <c r="C98" s="3">
        <v>33</v>
      </c>
      <c r="D98" s="77" t="s">
        <v>247</v>
      </c>
      <c r="E98" s="62">
        <f>'Table 9-NLCD06 Partitioning'!E96-'Table 8-NLCD01 Partitioning'!E96</f>
        <v>0</v>
      </c>
      <c r="F98" s="62">
        <f>'Table 9-NLCD06 Partitioning'!F96-'Table 8-NLCD01 Partitioning'!F96</f>
        <v>0</v>
      </c>
      <c r="G98" s="62">
        <f>'Table 9-NLCD06 Partitioning'!G96-'Table 8-NLCD01 Partitioning'!G96</f>
        <v>0</v>
      </c>
      <c r="H98" s="62">
        <f>'Table 9-NLCD06 Partitioning'!H96-'Table 8-NLCD01 Partitioning'!H96</f>
        <v>0</v>
      </c>
      <c r="I98" s="62">
        <f>'Table 9-NLCD06 Partitioning'!I96-'Table 8-NLCD01 Partitioning'!I96</f>
        <v>0</v>
      </c>
      <c r="J98" s="62">
        <f>'Table 9-NLCD06 Partitioning'!J96-'Table 8-NLCD01 Partitioning'!J96</f>
        <v>0</v>
      </c>
      <c r="K98" s="62">
        <f>'Table 9-NLCD06 Partitioning'!K96-'Table 8-NLCD01 Partitioning'!K96</f>
        <v>0</v>
      </c>
      <c r="L98" s="62">
        <f>'Table 9-NLCD06 Partitioning'!L96-'Table 8-NLCD01 Partitioning'!L96</f>
        <v>0</v>
      </c>
      <c r="M98" s="62">
        <f>'Table 9-NLCD06 Partitioning'!M96-'Table 8-NLCD01 Partitioning'!M96</f>
        <v>0</v>
      </c>
      <c r="N98" s="62">
        <f>'Table 9-NLCD06 Partitioning'!N96-'Table 8-NLCD01 Partitioning'!N96</f>
        <v>0</v>
      </c>
      <c r="O98" s="62">
        <f>'Table 9-NLCD06 Partitioning'!O96-'Table 8-NLCD01 Partitioning'!O96</f>
        <v>0</v>
      </c>
      <c r="P98" s="62">
        <f>'Table 9-NLCD06 Partitioning'!P96-'Table 8-NLCD01 Partitioning'!P96</f>
        <v>0</v>
      </c>
      <c r="Q98" s="62">
        <f>'Table 9-NLCD06 Partitioning'!Q96-'Table 8-NLCD01 Partitioning'!Q96</f>
        <v>0</v>
      </c>
      <c r="R98" s="62">
        <f>'Table 9-NLCD06 Partitioning'!R96-'Table 8-NLCD01 Partitioning'!R96</f>
        <v>0</v>
      </c>
      <c r="S98" s="62">
        <f>'Table 9-NLCD06 Partitioning'!S96-'Table 8-NLCD01 Partitioning'!S96</f>
        <v>0</v>
      </c>
      <c r="T98" s="62">
        <f>'Table 9-NLCD06 Partitioning'!T96-'Table 8-NLCD01 Partitioning'!T96</f>
        <v>0</v>
      </c>
      <c r="U98" s="62">
        <f>'Table 9-NLCD06 Partitioning'!U96-'Table 8-NLCD01 Partitioning'!U96</f>
        <v>0</v>
      </c>
      <c r="V98" s="62">
        <f>'Table 9-NLCD06 Partitioning'!V96-'Table 8-NLCD01 Partitioning'!V96</f>
        <v>0</v>
      </c>
      <c r="W98" s="62">
        <f>'Table 9-NLCD06 Partitioning'!W96-'Table 8-NLCD01 Partitioning'!W96</f>
        <v>0</v>
      </c>
    </row>
    <row r="99" spans="1:23" x14ac:dyDescent="0.25">
      <c r="A99" s="77" t="s">
        <v>248</v>
      </c>
      <c r="B99" s="10" t="s">
        <v>204</v>
      </c>
      <c r="C99" s="3">
        <v>34</v>
      </c>
      <c r="D99" s="77" t="s">
        <v>248</v>
      </c>
      <c r="E99" s="62">
        <f>'Table 9-NLCD06 Partitioning'!E97-'Table 8-NLCD01 Partitioning'!E97</f>
        <v>0</v>
      </c>
      <c r="F99" s="62">
        <f>'Table 9-NLCD06 Partitioning'!F97-'Table 8-NLCD01 Partitioning'!F97</f>
        <v>0</v>
      </c>
      <c r="G99" s="62">
        <f>'Table 9-NLCD06 Partitioning'!G97-'Table 8-NLCD01 Partitioning'!G97</f>
        <v>0</v>
      </c>
      <c r="H99" s="62">
        <f>'Table 9-NLCD06 Partitioning'!H97-'Table 8-NLCD01 Partitioning'!H97</f>
        <v>0</v>
      </c>
      <c r="I99" s="62">
        <f>'Table 9-NLCD06 Partitioning'!I97-'Table 8-NLCD01 Partitioning'!I97</f>
        <v>0</v>
      </c>
      <c r="J99" s="62">
        <f>'Table 9-NLCD06 Partitioning'!J97-'Table 8-NLCD01 Partitioning'!J97</f>
        <v>0</v>
      </c>
      <c r="K99" s="62">
        <f>'Table 9-NLCD06 Partitioning'!K97-'Table 8-NLCD01 Partitioning'!K97</f>
        <v>0</v>
      </c>
      <c r="L99" s="62">
        <f>'Table 9-NLCD06 Partitioning'!L97-'Table 8-NLCD01 Partitioning'!L97</f>
        <v>0</v>
      </c>
      <c r="M99" s="62">
        <f>'Table 9-NLCD06 Partitioning'!M97-'Table 8-NLCD01 Partitioning'!M97</f>
        <v>0</v>
      </c>
      <c r="N99" s="62">
        <f>'Table 9-NLCD06 Partitioning'!N97-'Table 8-NLCD01 Partitioning'!N97</f>
        <v>0</v>
      </c>
      <c r="O99" s="62">
        <f>'Table 9-NLCD06 Partitioning'!O97-'Table 8-NLCD01 Partitioning'!O97</f>
        <v>0</v>
      </c>
      <c r="P99" s="62">
        <f>'Table 9-NLCD06 Partitioning'!P97-'Table 8-NLCD01 Partitioning'!P97</f>
        <v>0</v>
      </c>
      <c r="Q99" s="62">
        <f>'Table 9-NLCD06 Partitioning'!Q97-'Table 8-NLCD01 Partitioning'!Q97</f>
        <v>0</v>
      </c>
      <c r="R99" s="62">
        <f>'Table 9-NLCD06 Partitioning'!R97-'Table 8-NLCD01 Partitioning'!R97</f>
        <v>0</v>
      </c>
      <c r="S99" s="62">
        <f>'Table 9-NLCD06 Partitioning'!S97-'Table 8-NLCD01 Partitioning'!S97</f>
        <v>0</v>
      </c>
      <c r="T99" s="62">
        <f>'Table 9-NLCD06 Partitioning'!T97-'Table 8-NLCD01 Partitioning'!T97</f>
        <v>0</v>
      </c>
      <c r="U99" s="62">
        <f>'Table 9-NLCD06 Partitioning'!U97-'Table 8-NLCD01 Partitioning'!U97</f>
        <v>0</v>
      </c>
      <c r="V99" s="62">
        <f>'Table 9-NLCD06 Partitioning'!V97-'Table 8-NLCD01 Partitioning'!V97</f>
        <v>0</v>
      </c>
      <c r="W99" s="62">
        <f>'Table 9-NLCD06 Partitioning'!W97-'Table 8-NLCD01 Partitioning'!W97</f>
        <v>0</v>
      </c>
    </row>
    <row r="100" spans="1:23" x14ac:dyDescent="0.25">
      <c r="A100" s="77" t="s">
        <v>249</v>
      </c>
      <c r="B100" s="10" t="s">
        <v>204</v>
      </c>
      <c r="C100" s="3">
        <v>35</v>
      </c>
      <c r="D100" s="77" t="s">
        <v>249</v>
      </c>
      <c r="E100" s="62">
        <f>'Table 9-NLCD06 Partitioning'!E98-'Table 8-NLCD01 Partitioning'!E98</f>
        <v>0</v>
      </c>
      <c r="F100" s="62">
        <f>'Table 9-NLCD06 Partitioning'!F98-'Table 8-NLCD01 Partitioning'!F98</f>
        <v>0</v>
      </c>
      <c r="G100" s="62">
        <f>'Table 9-NLCD06 Partitioning'!G98-'Table 8-NLCD01 Partitioning'!G98</f>
        <v>0</v>
      </c>
      <c r="H100" s="62">
        <f>'Table 9-NLCD06 Partitioning'!H98-'Table 8-NLCD01 Partitioning'!H98</f>
        <v>0</v>
      </c>
      <c r="I100" s="62">
        <f>'Table 9-NLCD06 Partitioning'!I98-'Table 8-NLCD01 Partitioning'!I98</f>
        <v>0</v>
      </c>
      <c r="J100" s="62">
        <f>'Table 9-NLCD06 Partitioning'!J98-'Table 8-NLCD01 Partitioning'!J98</f>
        <v>0</v>
      </c>
      <c r="K100" s="62">
        <f>'Table 9-NLCD06 Partitioning'!K98-'Table 8-NLCD01 Partitioning'!K98</f>
        <v>0</v>
      </c>
      <c r="L100" s="62">
        <f>'Table 9-NLCD06 Partitioning'!L98-'Table 8-NLCD01 Partitioning'!L98</f>
        <v>0</v>
      </c>
      <c r="M100" s="62">
        <f>'Table 9-NLCD06 Partitioning'!M98-'Table 8-NLCD01 Partitioning'!M98</f>
        <v>0</v>
      </c>
      <c r="N100" s="62">
        <f>'Table 9-NLCD06 Partitioning'!N98-'Table 8-NLCD01 Partitioning'!N98</f>
        <v>0</v>
      </c>
      <c r="O100" s="62">
        <f>'Table 9-NLCD06 Partitioning'!O98-'Table 8-NLCD01 Partitioning'!O98</f>
        <v>0</v>
      </c>
      <c r="P100" s="62">
        <f>'Table 9-NLCD06 Partitioning'!P98-'Table 8-NLCD01 Partitioning'!P98</f>
        <v>0</v>
      </c>
      <c r="Q100" s="62">
        <f>'Table 9-NLCD06 Partitioning'!Q98-'Table 8-NLCD01 Partitioning'!Q98</f>
        <v>0</v>
      </c>
      <c r="R100" s="62">
        <f>'Table 9-NLCD06 Partitioning'!R98-'Table 8-NLCD01 Partitioning'!R98</f>
        <v>0</v>
      </c>
      <c r="S100" s="62">
        <f>'Table 9-NLCD06 Partitioning'!S98-'Table 8-NLCD01 Partitioning'!S98</f>
        <v>0</v>
      </c>
      <c r="T100" s="62">
        <f>'Table 9-NLCD06 Partitioning'!T98-'Table 8-NLCD01 Partitioning'!T98</f>
        <v>0</v>
      </c>
      <c r="U100" s="62">
        <f>'Table 9-NLCD06 Partitioning'!U98-'Table 8-NLCD01 Partitioning'!U98</f>
        <v>0</v>
      </c>
      <c r="V100" s="62">
        <f>'Table 9-NLCD06 Partitioning'!V98-'Table 8-NLCD01 Partitioning'!V98</f>
        <v>0</v>
      </c>
      <c r="W100" s="62">
        <f>'Table 9-NLCD06 Partitioning'!W98-'Table 8-NLCD01 Partitioning'!W98</f>
        <v>0</v>
      </c>
    </row>
    <row r="101" spans="1:23" x14ac:dyDescent="0.25">
      <c r="A101" s="77" t="s">
        <v>250</v>
      </c>
      <c r="B101" s="10" t="s">
        <v>204</v>
      </c>
      <c r="C101" s="3" t="s">
        <v>251</v>
      </c>
      <c r="D101" s="77" t="s">
        <v>250</v>
      </c>
      <c r="E101" s="62">
        <f>'Table 9-NLCD06 Partitioning'!E99-'Table 8-NLCD01 Partitioning'!E99</f>
        <v>0</v>
      </c>
      <c r="F101" s="62">
        <f>'Table 9-NLCD06 Partitioning'!F99-'Table 8-NLCD01 Partitioning'!F99</f>
        <v>0</v>
      </c>
      <c r="G101" s="62">
        <f>'Table 9-NLCD06 Partitioning'!G99-'Table 8-NLCD01 Partitioning'!G99</f>
        <v>0</v>
      </c>
      <c r="H101" s="62">
        <f>'Table 9-NLCD06 Partitioning'!H99-'Table 8-NLCD01 Partitioning'!H99</f>
        <v>0</v>
      </c>
      <c r="I101" s="62">
        <f>'Table 9-NLCD06 Partitioning'!I99-'Table 8-NLCD01 Partitioning'!I99</f>
        <v>0</v>
      </c>
      <c r="J101" s="62">
        <f>'Table 9-NLCD06 Partitioning'!J99-'Table 8-NLCD01 Partitioning'!J99</f>
        <v>0</v>
      </c>
      <c r="K101" s="62">
        <f>'Table 9-NLCD06 Partitioning'!K99-'Table 8-NLCD01 Partitioning'!K99</f>
        <v>0</v>
      </c>
      <c r="L101" s="62">
        <f>'Table 9-NLCD06 Partitioning'!L99-'Table 8-NLCD01 Partitioning'!L99</f>
        <v>0</v>
      </c>
      <c r="M101" s="62">
        <f>'Table 9-NLCD06 Partitioning'!M99-'Table 8-NLCD01 Partitioning'!M99</f>
        <v>0</v>
      </c>
      <c r="N101" s="62">
        <f>'Table 9-NLCD06 Partitioning'!N99-'Table 8-NLCD01 Partitioning'!N99</f>
        <v>0</v>
      </c>
      <c r="O101" s="62">
        <f>'Table 9-NLCD06 Partitioning'!O99-'Table 8-NLCD01 Partitioning'!O99</f>
        <v>0</v>
      </c>
      <c r="P101" s="62">
        <f>'Table 9-NLCD06 Partitioning'!P99-'Table 8-NLCD01 Partitioning'!P99</f>
        <v>0</v>
      </c>
      <c r="Q101" s="62">
        <f>'Table 9-NLCD06 Partitioning'!Q99-'Table 8-NLCD01 Partitioning'!Q99</f>
        <v>0</v>
      </c>
      <c r="R101" s="62">
        <f>'Table 9-NLCD06 Partitioning'!R99-'Table 8-NLCD01 Partitioning'!R99</f>
        <v>0</v>
      </c>
      <c r="S101" s="62">
        <f>'Table 9-NLCD06 Partitioning'!S99-'Table 8-NLCD01 Partitioning'!S99</f>
        <v>0</v>
      </c>
      <c r="T101" s="62">
        <f>'Table 9-NLCD06 Partitioning'!T99-'Table 8-NLCD01 Partitioning'!T99</f>
        <v>0</v>
      </c>
      <c r="U101" s="62">
        <f>'Table 9-NLCD06 Partitioning'!U99-'Table 8-NLCD01 Partitioning'!U99</f>
        <v>0</v>
      </c>
      <c r="V101" s="62">
        <f>'Table 9-NLCD06 Partitioning'!V99-'Table 8-NLCD01 Partitioning'!V99</f>
        <v>0</v>
      </c>
      <c r="W101" s="62">
        <f>'Table 9-NLCD06 Partitioning'!W99-'Table 8-NLCD01 Partitioning'!W99</f>
        <v>0</v>
      </c>
    </row>
    <row r="102" spans="1:23" x14ac:dyDescent="0.25">
      <c r="A102" s="77" t="s">
        <v>252</v>
      </c>
      <c r="B102" s="10" t="s">
        <v>204</v>
      </c>
      <c r="C102" s="3">
        <v>37</v>
      </c>
      <c r="D102" s="77" t="s">
        <v>252</v>
      </c>
      <c r="E102" s="62">
        <f>'Table 9-NLCD06 Partitioning'!E100-'Table 8-NLCD01 Partitioning'!E100</f>
        <v>0</v>
      </c>
      <c r="F102" s="62">
        <f>'Table 9-NLCD06 Partitioning'!F100-'Table 8-NLCD01 Partitioning'!F100</f>
        <v>0</v>
      </c>
      <c r="G102" s="62">
        <f>'Table 9-NLCD06 Partitioning'!G100-'Table 8-NLCD01 Partitioning'!G100</f>
        <v>0</v>
      </c>
      <c r="H102" s="62">
        <f>'Table 9-NLCD06 Partitioning'!H100-'Table 8-NLCD01 Partitioning'!H100</f>
        <v>0</v>
      </c>
      <c r="I102" s="62">
        <f>'Table 9-NLCD06 Partitioning'!I100-'Table 8-NLCD01 Partitioning'!I100</f>
        <v>0</v>
      </c>
      <c r="J102" s="62">
        <f>'Table 9-NLCD06 Partitioning'!J100-'Table 8-NLCD01 Partitioning'!J100</f>
        <v>0</v>
      </c>
      <c r="K102" s="62">
        <f>'Table 9-NLCD06 Partitioning'!K100-'Table 8-NLCD01 Partitioning'!K100</f>
        <v>0</v>
      </c>
      <c r="L102" s="62">
        <f>'Table 9-NLCD06 Partitioning'!L100-'Table 8-NLCD01 Partitioning'!L100</f>
        <v>0</v>
      </c>
      <c r="M102" s="62">
        <f>'Table 9-NLCD06 Partitioning'!M100-'Table 8-NLCD01 Partitioning'!M100</f>
        <v>0</v>
      </c>
      <c r="N102" s="62">
        <f>'Table 9-NLCD06 Partitioning'!N100-'Table 8-NLCD01 Partitioning'!N100</f>
        <v>0</v>
      </c>
      <c r="O102" s="62">
        <f>'Table 9-NLCD06 Partitioning'!O100-'Table 8-NLCD01 Partitioning'!O100</f>
        <v>0</v>
      </c>
      <c r="P102" s="62">
        <f>'Table 9-NLCD06 Partitioning'!P100-'Table 8-NLCD01 Partitioning'!P100</f>
        <v>0</v>
      </c>
      <c r="Q102" s="62">
        <f>'Table 9-NLCD06 Partitioning'!Q100-'Table 8-NLCD01 Partitioning'!Q100</f>
        <v>0</v>
      </c>
      <c r="R102" s="62">
        <f>'Table 9-NLCD06 Partitioning'!R100-'Table 8-NLCD01 Partitioning'!R100</f>
        <v>0</v>
      </c>
      <c r="S102" s="62">
        <f>'Table 9-NLCD06 Partitioning'!S100-'Table 8-NLCD01 Partitioning'!S100</f>
        <v>0</v>
      </c>
      <c r="T102" s="62">
        <f>'Table 9-NLCD06 Partitioning'!T100-'Table 8-NLCD01 Partitioning'!T100</f>
        <v>0</v>
      </c>
      <c r="U102" s="62">
        <f>'Table 9-NLCD06 Partitioning'!U100-'Table 8-NLCD01 Partitioning'!U100</f>
        <v>0</v>
      </c>
      <c r="V102" s="62">
        <f>'Table 9-NLCD06 Partitioning'!V100-'Table 8-NLCD01 Partitioning'!V100</f>
        <v>0</v>
      </c>
      <c r="W102" s="62">
        <f>'Table 9-NLCD06 Partitioning'!W100-'Table 8-NLCD01 Partitioning'!W100</f>
        <v>0</v>
      </c>
    </row>
    <row r="103" spans="1:23" x14ac:dyDescent="0.25">
      <c r="A103" s="77" t="s">
        <v>253</v>
      </c>
      <c r="B103" s="10" t="s">
        <v>204</v>
      </c>
      <c r="C103" s="3">
        <v>38</v>
      </c>
      <c r="D103" s="77" t="s">
        <v>253</v>
      </c>
      <c r="E103" s="62">
        <f>'Table 9-NLCD06 Partitioning'!E101-'Table 8-NLCD01 Partitioning'!E101</f>
        <v>0</v>
      </c>
      <c r="F103" s="62">
        <f>'Table 9-NLCD06 Partitioning'!F101-'Table 8-NLCD01 Partitioning'!F101</f>
        <v>0</v>
      </c>
      <c r="G103" s="62">
        <f>'Table 9-NLCD06 Partitioning'!G101-'Table 8-NLCD01 Partitioning'!G101</f>
        <v>0</v>
      </c>
      <c r="H103" s="62">
        <f>'Table 9-NLCD06 Partitioning'!H101-'Table 8-NLCD01 Partitioning'!H101</f>
        <v>0</v>
      </c>
      <c r="I103" s="62">
        <f>'Table 9-NLCD06 Partitioning'!I101-'Table 8-NLCD01 Partitioning'!I101</f>
        <v>0</v>
      </c>
      <c r="J103" s="62">
        <f>'Table 9-NLCD06 Partitioning'!J101-'Table 8-NLCD01 Partitioning'!J101</f>
        <v>0</v>
      </c>
      <c r="K103" s="62">
        <f>'Table 9-NLCD06 Partitioning'!K101-'Table 8-NLCD01 Partitioning'!K101</f>
        <v>0</v>
      </c>
      <c r="L103" s="62">
        <f>'Table 9-NLCD06 Partitioning'!L101-'Table 8-NLCD01 Partitioning'!L101</f>
        <v>0</v>
      </c>
      <c r="M103" s="62">
        <f>'Table 9-NLCD06 Partitioning'!M101-'Table 8-NLCD01 Partitioning'!M101</f>
        <v>0</v>
      </c>
      <c r="N103" s="62">
        <f>'Table 9-NLCD06 Partitioning'!N101-'Table 8-NLCD01 Partitioning'!N101</f>
        <v>0</v>
      </c>
      <c r="O103" s="62">
        <f>'Table 9-NLCD06 Partitioning'!O101-'Table 8-NLCD01 Partitioning'!O101</f>
        <v>0</v>
      </c>
      <c r="P103" s="62">
        <f>'Table 9-NLCD06 Partitioning'!P101-'Table 8-NLCD01 Partitioning'!P101</f>
        <v>0</v>
      </c>
      <c r="Q103" s="62">
        <f>'Table 9-NLCD06 Partitioning'!Q101-'Table 8-NLCD01 Partitioning'!Q101</f>
        <v>0</v>
      </c>
      <c r="R103" s="62">
        <f>'Table 9-NLCD06 Partitioning'!R101-'Table 8-NLCD01 Partitioning'!R101</f>
        <v>0</v>
      </c>
      <c r="S103" s="62">
        <f>'Table 9-NLCD06 Partitioning'!S101-'Table 8-NLCD01 Partitioning'!S101</f>
        <v>0</v>
      </c>
      <c r="T103" s="62">
        <f>'Table 9-NLCD06 Partitioning'!T101-'Table 8-NLCD01 Partitioning'!T101</f>
        <v>0</v>
      </c>
      <c r="U103" s="62">
        <f>'Table 9-NLCD06 Partitioning'!U101-'Table 8-NLCD01 Partitioning'!U101</f>
        <v>0</v>
      </c>
      <c r="V103" s="62">
        <f>'Table 9-NLCD06 Partitioning'!V101-'Table 8-NLCD01 Partitioning'!V101</f>
        <v>0</v>
      </c>
      <c r="W103" s="62">
        <f>'Table 9-NLCD06 Partitioning'!W101-'Table 8-NLCD01 Partitioning'!W101</f>
        <v>0</v>
      </c>
    </row>
    <row r="104" spans="1:23" x14ac:dyDescent="0.25">
      <c r="A104" s="77" t="s">
        <v>254</v>
      </c>
      <c r="B104" s="10" t="s">
        <v>204</v>
      </c>
      <c r="C104" s="3" t="s">
        <v>255</v>
      </c>
      <c r="D104" s="77" t="s">
        <v>254</v>
      </c>
      <c r="E104" s="62">
        <f>'Table 9-NLCD06 Partitioning'!E102-'Table 8-NLCD01 Partitioning'!E102</f>
        <v>0</v>
      </c>
      <c r="F104" s="62">
        <f>'Table 9-NLCD06 Partitioning'!F102-'Table 8-NLCD01 Partitioning'!F102</f>
        <v>0</v>
      </c>
      <c r="G104" s="62">
        <f>'Table 9-NLCD06 Partitioning'!G102-'Table 8-NLCD01 Partitioning'!G102</f>
        <v>0</v>
      </c>
      <c r="H104" s="62">
        <f>'Table 9-NLCD06 Partitioning'!H102-'Table 8-NLCD01 Partitioning'!H102</f>
        <v>0</v>
      </c>
      <c r="I104" s="62">
        <f>'Table 9-NLCD06 Partitioning'!I102-'Table 8-NLCD01 Partitioning'!I102</f>
        <v>0</v>
      </c>
      <c r="J104" s="62">
        <f>'Table 9-NLCD06 Partitioning'!J102-'Table 8-NLCD01 Partitioning'!J102</f>
        <v>0</v>
      </c>
      <c r="K104" s="62">
        <f>'Table 9-NLCD06 Partitioning'!K102-'Table 8-NLCD01 Partitioning'!K102</f>
        <v>0</v>
      </c>
      <c r="L104" s="62">
        <f>'Table 9-NLCD06 Partitioning'!L102-'Table 8-NLCD01 Partitioning'!L102</f>
        <v>0</v>
      </c>
      <c r="M104" s="62">
        <f>'Table 9-NLCD06 Partitioning'!M102-'Table 8-NLCD01 Partitioning'!M102</f>
        <v>0</v>
      </c>
      <c r="N104" s="62">
        <f>'Table 9-NLCD06 Partitioning'!N102-'Table 8-NLCD01 Partitioning'!N102</f>
        <v>0</v>
      </c>
      <c r="O104" s="62">
        <f>'Table 9-NLCD06 Partitioning'!O102-'Table 8-NLCD01 Partitioning'!O102</f>
        <v>0</v>
      </c>
      <c r="P104" s="62">
        <f>'Table 9-NLCD06 Partitioning'!P102-'Table 8-NLCD01 Partitioning'!P102</f>
        <v>0</v>
      </c>
      <c r="Q104" s="62">
        <f>'Table 9-NLCD06 Partitioning'!Q102-'Table 8-NLCD01 Partitioning'!Q102</f>
        <v>0</v>
      </c>
      <c r="R104" s="62">
        <f>'Table 9-NLCD06 Partitioning'!R102-'Table 8-NLCD01 Partitioning'!R102</f>
        <v>0</v>
      </c>
      <c r="S104" s="62">
        <f>'Table 9-NLCD06 Partitioning'!S102-'Table 8-NLCD01 Partitioning'!S102</f>
        <v>0</v>
      </c>
      <c r="T104" s="62">
        <f>'Table 9-NLCD06 Partitioning'!T102-'Table 8-NLCD01 Partitioning'!T102</f>
        <v>0</v>
      </c>
      <c r="U104" s="62">
        <f>'Table 9-NLCD06 Partitioning'!U102-'Table 8-NLCD01 Partitioning'!U102</f>
        <v>0</v>
      </c>
      <c r="V104" s="62">
        <f>'Table 9-NLCD06 Partitioning'!V102-'Table 8-NLCD01 Partitioning'!V102</f>
        <v>0</v>
      </c>
      <c r="W104" s="62">
        <f>'Table 9-NLCD06 Partitioning'!W102-'Table 8-NLCD01 Partitioning'!W102</f>
        <v>0</v>
      </c>
    </row>
    <row r="105" spans="1:23" x14ac:dyDescent="0.25">
      <c r="A105" s="77" t="s">
        <v>256</v>
      </c>
      <c r="B105" s="10" t="s">
        <v>204</v>
      </c>
      <c r="C105" s="3">
        <v>4</v>
      </c>
      <c r="D105" s="77" t="s">
        <v>256</v>
      </c>
      <c r="E105" s="62">
        <f>'Table 9-NLCD06 Partitioning'!E103-'Table 8-NLCD01 Partitioning'!E103</f>
        <v>0</v>
      </c>
      <c r="F105" s="62">
        <f>'Table 9-NLCD06 Partitioning'!F103-'Table 8-NLCD01 Partitioning'!F103</f>
        <v>0</v>
      </c>
      <c r="G105" s="62">
        <f>'Table 9-NLCD06 Partitioning'!G103-'Table 8-NLCD01 Partitioning'!G103</f>
        <v>0</v>
      </c>
      <c r="H105" s="62">
        <f>'Table 9-NLCD06 Partitioning'!H103-'Table 8-NLCD01 Partitioning'!H103</f>
        <v>0</v>
      </c>
      <c r="I105" s="62">
        <f>'Table 9-NLCD06 Partitioning'!I103-'Table 8-NLCD01 Partitioning'!I103</f>
        <v>0</v>
      </c>
      <c r="J105" s="62">
        <f>'Table 9-NLCD06 Partitioning'!J103-'Table 8-NLCD01 Partitioning'!J103</f>
        <v>0</v>
      </c>
      <c r="K105" s="62">
        <f>'Table 9-NLCD06 Partitioning'!K103-'Table 8-NLCD01 Partitioning'!K103</f>
        <v>0</v>
      </c>
      <c r="L105" s="62">
        <f>'Table 9-NLCD06 Partitioning'!L103-'Table 8-NLCD01 Partitioning'!L103</f>
        <v>0</v>
      </c>
      <c r="M105" s="62">
        <f>'Table 9-NLCD06 Partitioning'!M103-'Table 8-NLCD01 Partitioning'!M103</f>
        <v>0</v>
      </c>
      <c r="N105" s="62">
        <f>'Table 9-NLCD06 Partitioning'!N103-'Table 8-NLCD01 Partitioning'!N103</f>
        <v>0</v>
      </c>
      <c r="O105" s="62">
        <f>'Table 9-NLCD06 Partitioning'!O103-'Table 8-NLCD01 Partitioning'!O103</f>
        <v>0</v>
      </c>
      <c r="P105" s="62">
        <f>'Table 9-NLCD06 Partitioning'!P103-'Table 8-NLCD01 Partitioning'!P103</f>
        <v>0</v>
      </c>
      <c r="Q105" s="62">
        <f>'Table 9-NLCD06 Partitioning'!Q103-'Table 8-NLCD01 Partitioning'!Q103</f>
        <v>0</v>
      </c>
      <c r="R105" s="62">
        <f>'Table 9-NLCD06 Partitioning'!R103-'Table 8-NLCD01 Partitioning'!R103</f>
        <v>0</v>
      </c>
      <c r="S105" s="62">
        <f>'Table 9-NLCD06 Partitioning'!S103-'Table 8-NLCD01 Partitioning'!S103</f>
        <v>0</v>
      </c>
      <c r="T105" s="62">
        <f>'Table 9-NLCD06 Partitioning'!T103-'Table 8-NLCD01 Partitioning'!T103</f>
        <v>0</v>
      </c>
      <c r="U105" s="62">
        <f>'Table 9-NLCD06 Partitioning'!U103-'Table 8-NLCD01 Partitioning'!U103</f>
        <v>0</v>
      </c>
      <c r="V105" s="62">
        <f>'Table 9-NLCD06 Partitioning'!V103-'Table 8-NLCD01 Partitioning'!V103</f>
        <v>0</v>
      </c>
      <c r="W105" s="62">
        <f>'Table 9-NLCD06 Partitioning'!W103-'Table 8-NLCD01 Partitioning'!W103</f>
        <v>0</v>
      </c>
    </row>
    <row r="106" spans="1:23" x14ac:dyDescent="0.25">
      <c r="A106" s="77" t="s">
        <v>257</v>
      </c>
      <c r="B106" s="10" t="s">
        <v>204</v>
      </c>
      <c r="C106" s="3">
        <v>40</v>
      </c>
      <c r="D106" s="77" t="s">
        <v>257</v>
      </c>
      <c r="E106" s="62">
        <f>'Table 9-NLCD06 Partitioning'!E104-'Table 8-NLCD01 Partitioning'!E104</f>
        <v>0</v>
      </c>
      <c r="F106" s="62">
        <f>'Table 9-NLCD06 Partitioning'!F104-'Table 8-NLCD01 Partitioning'!F104</f>
        <v>0</v>
      </c>
      <c r="G106" s="62">
        <f>'Table 9-NLCD06 Partitioning'!G104-'Table 8-NLCD01 Partitioning'!G104</f>
        <v>0</v>
      </c>
      <c r="H106" s="62">
        <f>'Table 9-NLCD06 Partitioning'!H104-'Table 8-NLCD01 Partitioning'!H104</f>
        <v>0</v>
      </c>
      <c r="I106" s="62">
        <f>'Table 9-NLCD06 Partitioning'!I104-'Table 8-NLCD01 Partitioning'!I104</f>
        <v>0</v>
      </c>
      <c r="J106" s="62">
        <f>'Table 9-NLCD06 Partitioning'!J104-'Table 8-NLCD01 Partitioning'!J104</f>
        <v>0</v>
      </c>
      <c r="K106" s="62">
        <f>'Table 9-NLCD06 Partitioning'!K104-'Table 8-NLCD01 Partitioning'!K104</f>
        <v>0</v>
      </c>
      <c r="L106" s="62">
        <f>'Table 9-NLCD06 Partitioning'!L104-'Table 8-NLCD01 Partitioning'!L104</f>
        <v>0</v>
      </c>
      <c r="M106" s="62">
        <f>'Table 9-NLCD06 Partitioning'!M104-'Table 8-NLCD01 Partitioning'!M104</f>
        <v>0</v>
      </c>
      <c r="N106" s="62">
        <f>'Table 9-NLCD06 Partitioning'!N104-'Table 8-NLCD01 Partitioning'!N104</f>
        <v>0</v>
      </c>
      <c r="O106" s="62">
        <f>'Table 9-NLCD06 Partitioning'!O104-'Table 8-NLCD01 Partitioning'!O104</f>
        <v>0</v>
      </c>
      <c r="P106" s="62">
        <f>'Table 9-NLCD06 Partitioning'!P104-'Table 8-NLCD01 Partitioning'!P104</f>
        <v>0</v>
      </c>
      <c r="Q106" s="62">
        <f>'Table 9-NLCD06 Partitioning'!Q104-'Table 8-NLCD01 Partitioning'!Q104</f>
        <v>0</v>
      </c>
      <c r="R106" s="62">
        <f>'Table 9-NLCD06 Partitioning'!R104-'Table 8-NLCD01 Partitioning'!R104</f>
        <v>0</v>
      </c>
      <c r="S106" s="62">
        <f>'Table 9-NLCD06 Partitioning'!S104-'Table 8-NLCD01 Partitioning'!S104</f>
        <v>0</v>
      </c>
      <c r="T106" s="62">
        <f>'Table 9-NLCD06 Partitioning'!T104-'Table 8-NLCD01 Partitioning'!T104</f>
        <v>0</v>
      </c>
      <c r="U106" s="62">
        <f>'Table 9-NLCD06 Partitioning'!U104-'Table 8-NLCD01 Partitioning'!U104</f>
        <v>0</v>
      </c>
      <c r="V106" s="62">
        <f>'Table 9-NLCD06 Partitioning'!V104-'Table 8-NLCD01 Partitioning'!V104</f>
        <v>0</v>
      </c>
      <c r="W106" s="62">
        <f>'Table 9-NLCD06 Partitioning'!W104-'Table 8-NLCD01 Partitioning'!W104</f>
        <v>0</v>
      </c>
    </row>
    <row r="107" spans="1:23" x14ac:dyDescent="0.25">
      <c r="A107" s="77" t="s">
        <v>258</v>
      </c>
      <c r="B107" s="10" t="s">
        <v>204</v>
      </c>
      <c r="C107" s="3">
        <v>41</v>
      </c>
      <c r="D107" s="77" t="s">
        <v>258</v>
      </c>
      <c r="E107" s="62">
        <f>'Table 9-NLCD06 Partitioning'!E105-'Table 8-NLCD01 Partitioning'!E105</f>
        <v>0</v>
      </c>
      <c r="F107" s="62">
        <f>'Table 9-NLCD06 Partitioning'!F105-'Table 8-NLCD01 Partitioning'!F105</f>
        <v>0</v>
      </c>
      <c r="G107" s="62">
        <f>'Table 9-NLCD06 Partitioning'!G105-'Table 8-NLCD01 Partitioning'!G105</f>
        <v>0</v>
      </c>
      <c r="H107" s="62">
        <f>'Table 9-NLCD06 Partitioning'!H105-'Table 8-NLCD01 Partitioning'!H105</f>
        <v>0</v>
      </c>
      <c r="I107" s="62">
        <f>'Table 9-NLCD06 Partitioning'!I105-'Table 8-NLCD01 Partitioning'!I105</f>
        <v>0</v>
      </c>
      <c r="J107" s="62">
        <f>'Table 9-NLCD06 Partitioning'!J105-'Table 8-NLCD01 Partitioning'!J105</f>
        <v>0</v>
      </c>
      <c r="K107" s="62">
        <f>'Table 9-NLCD06 Partitioning'!K105-'Table 8-NLCD01 Partitioning'!K105</f>
        <v>0</v>
      </c>
      <c r="L107" s="62">
        <f>'Table 9-NLCD06 Partitioning'!L105-'Table 8-NLCD01 Partitioning'!L105</f>
        <v>0</v>
      </c>
      <c r="M107" s="62">
        <f>'Table 9-NLCD06 Partitioning'!M105-'Table 8-NLCD01 Partitioning'!M105</f>
        <v>0</v>
      </c>
      <c r="N107" s="62">
        <f>'Table 9-NLCD06 Partitioning'!N105-'Table 8-NLCD01 Partitioning'!N105</f>
        <v>0</v>
      </c>
      <c r="O107" s="62">
        <f>'Table 9-NLCD06 Partitioning'!O105-'Table 8-NLCD01 Partitioning'!O105</f>
        <v>0</v>
      </c>
      <c r="P107" s="62">
        <f>'Table 9-NLCD06 Partitioning'!P105-'Table 8-NLCD01 Partitioning'!P105</f>
        <v>0</v>
      </c>
      <c r="Q107" s="62">
        <f>'Table 9-NLCD06 Partitioning'!Q105-'Table 8-NLCD01 Partitioning'!Q105</f>
        <v>0</v>
      </c>
      <c r="R107" s="62">
        <f>'Table 9-NLCD06 Partitioning'!R105-'Table 8-NLCD01 Partitioning'!R105</f>
        <v>0</v>
      </c>
      <c r="S107" s="62">
        <f>'Table 9-NLCD06 Partitioning'!S105-'Table 8-NLCD01 Partitioning'!S105</f>
        <v>0</v>
      </c>
      <c r="T107" s="62">
        <f>'Table 9-NLCD06 Partitioning'!T105-'Table 8-NLCD01 Partitioning'!T105</f>
        <v>0</v>
      </c>
      <c r="U107" s="62">
        <f>'Table 9-NLCD06 Partitioning'!U105-'Table 8-NLCD01 Partitioning'!U105</f>
        <v>0</v>
      </c>
      <c r="V107" s="62">
        <f>'Table 9-NLCD06 Partitioning'!V105-'Table 8-NLCD01 Partitioning'!V105</f>
        <v>0</v>
      </c>
      <c r="W107" s="62">
        <f>'Table 9-NLCD06 Partitioning'!W105-'Table 8-NLCD01 Partitioning'!W105</f>
        <v>0</v>
      </c>
    </row>
    <row r="108" spans="1:23" x14ac:dyDescent="0.25">
      <c r="A108" s="77" t="s">
        <v>259</v>
      </c>
      <c r="B108" s="10" t="s">
        <v>204</v>
      </c>
      <c r="C108" s="3">
        <v>42</v>
      </c>
      <c r="D108" s="77" t="s">
        <v>259</v>
      </c>
      <c r="E108" s="62">
        <f>'Table 9-NLCD06 Partitioning'!E106-'Table 8-NLCD01 Partitioning'!E106</f>
        <v>0</v>
      </c>
      <c r="F108" s="62">
        <f>'Table 9-NLCD06 Partitioning'!F106-'Table 8-NLCD01 Partitioning'!F106</f>
        <v>0</v>
      </c>
      <c r="G108" s="62">
        <f>'Table 9-NLCD06 Partitioning'!G106-'Table 8-NLCD01 Partitioning'!G106</f>
        <v>0</v>
      </c>
      <c r="H108" s="62">
        <f>'Table 9-NLCD06 Partitioning'!H106-'Table 8-NLCD01 Partitioning'!H106</f>
        <v>0</v>
      </c>
      <c r="I108" s="62">
        <f>'Table 9-NLCD06 Partitioning'!I106-'Table 8-NLCD01 Partitioning'!I106</f>
        <v>0</v>
      </c>
      <c r="J108" s="62">
        <f>'Table 9-NLCD06 Partitioning'!J106-'Table 8-NLCD01 Partitioning'!J106</f>
        <v>0</v>
      </c>
      <c r="K108" s="62">
        <f>'Table 9-NLCD06 Partitioning'!K106-'Table 8-NLCD01 Partitioning'!K106</f>
        <v>0</v>
      </c>
      <c r="L108" s="62">
        <f>'Table 9-NLCD06 Partitioning'!L106-'Table 8-NLCD01 Partitioning'!L106</f>
        <v>0</v>
      </c>
      <c r="M108" s="62">
        <f>'Table 9-NLCD06 Partitioning'!M106-'Table 8-NLCD01 Partitioning'!M106</f>
        <v>0</v>
      </c>
      <c r="N108" s="62">
        <f>'Table 9-NLCD06 Partitioning'!N106-'Table 8-NLCD01 Partitioning'!N106</f>
        <v>0</v>
      </c>
      <c r="O108" s="62">
        <f>'Table 9-NLCD06 Partitioning'!O106-'Table 8-NLCD01 Partitioning'!O106</f>
        <v>0</v>
      </c>
      <c r="P108" s="62">
        <f>'Table 9-NLCD06 Partitioning'!P106-'Table 8-NLCD01 Partitioning'!P106</f>
        <v>0</v>
      </c>
      <c r="Q108" s="62">
        <f>'Table 9-NLCD06 Partitioning'!Q106-'Table 8-NLCD01 Partitioning'!Q106</f>
        <v>0</v>
      </c>
      <c r="R108" s="62">
        <f>'Table 9-NLCD06 Partitioning'!R106-'Table 8-NLCD01 Partitioning'!R106</f>
        <v>0</v>
      </c>
      <c r="S108" s="62">
        <f>'Table 9-NLCD06 Partitioning'!S106-'Table 8-NLCD01 Partitioning'!S106</f>
        <v>0</v>
      </c>
      <c r="T108" s="62">
        <f>'Table 9-NLCD06 Partitioning'!T106-'Table 8-NLCD01 Partitioning'!T106</f>
        <v>0</v>
      </c>
      <c r="U108" s="62">
        <f>'Table 9-NLCD06 Partitioning'!U106-'Table 8-NLCD01 Partitioning'!U106</f>
        <v>0</v>
      </c>
      <c r="V108" s="62">
        <f>'Table 9-NLCD06 Partitioning'!V106-'Table 8-NLCD01 Partitioning'!V106</f>
        <v>0</v>
      </c>
      <c r="W108" s="62">
        <f>'Table 9-NLCD06 Partitioning'!W106-'Table 8-NLCD01 Partitioning'!W106</f>
        <v>0</v>
      </c>
    </row>
    <row r="109" spans="1:23" x14ac:dyDescent="0.25">
      <c r="A109" s="77" t="s">
        <v>260</v>
      </c>
      <c r="B109" s="10" t="s">
        <v>204</v>
      </c>
      <c r="C109" s="3">
        <v>43</v>
      </c>
      <c r="D109" s="77" t="s">
        <v>260</v>
      </c>
      <c r="E109" s="62">
        <f>'Table 9-NLCD06 Partitioning'!E107-'Table 8-NLCD01 Partitioning'!E107</f>
        <v>0</v>
      </c>
      <c r="F109" s="62">
        <f>'Table 9-NLCD06 Partitioning'!F107-'Table 8-NLCD01 Partitioning'!F107</f>
        <v>0</v>
      </c>
      <c r="G109" s="62">
        <f>'Table 9-NLCD06 Partitioning'!G107-'Table 8-NLCD01 Partitioning'!G107</f>
        <v>0</v>
      </c>
      <c r="H109" s="62">
        <f>'Table 9-NLCD06 Partitioning'!H107-'Table 8-NLCD01 Partitioning'!H107</f>
        <v>0</v>
      </c>
      <c r="I109" s="62">
        <f>'Table 9-NLCD06 Partitioning'!I107-'Table 8-NLCD01 Partitioning'!I107</f>
        <v>0</v>
      </c>
      <c r="J109" s="62">
        <f>'Table 9-NLCD06 Partitioning'!J107-'Table 8-NLCD01 Partitioning'!J107</f>
        <v>0</v>
      </c>
      <c r="K109" s="62">
        <f>'Table 9-NLCD06 Partitioning'!K107-'Table 8-NLCD01 Partitioning'!K107</f>
        <v>0</v>
      </c>
      <c r="L109" s="62">
        <f>'Table 9-NLCD06 Partitioning'!L107-'Table 8-NLCD01 Partitioning'!L107</f>
        <v>0</v>
      </c>
      <c r="M109" s="62">
        <f>'Table 9-NLCD06 Partitioning'!M107-'Table 8-NLCD01 Partitioning'!M107</f>
        <v>0</v>
      </c>
      <c r="N109" s="62">
        <f>'Table 9-NLCD06 Partitioning'!N107-'Table 8-NLCD01 Partitioning'!N107</f>
        <v>0</v>
      </c>
      <c r="O109" s="62">
        <f>'Table 9-NLCD06 Partitioning'!O107-'Table 8-NLCD01 Partitioning'!O107</f>
        <v>0</v>
      </c>
      <c r="P109" s="62">
        <f>'Table 9-NLCD06 Partitioning'!P107-'Table 8-NLCD01 Partitioning'!P107</f>
        <v>0</v>
      </c>
      <c r="Q109" s="62">
        <f>'Table 9-NLCD06 Partitioning'!Q107-'Table 8-NLCD01 Partitioning'!Q107</f>
        <v>0</v>
      </c>
      <c r="R109" s="62">
        <f>'Table 9-NLCD06 Partitioning'!R107-'Table 8-NLCD01 Partitioning'!R107</f>
        <v>0</v>
      </c>
      <c r="S109" s="62">
        <f>'Table 9-NLCD06 Partitioning'!S107-'Table 8-NLCD01 Partitioning'!S107</f>
        <v>0</v>
      </c>
      <c r="T109" s="62">
        <f>'Table 9-NLCD06 Partitioning'!T107-'Table 8-NLCD01 Partitioning'!T107</f>
        <v>0</v>
      </c>
      <c r="U109" s="62">
        <f>'Table 9-NLCD06 Partitioning'!U107-'Table 8-NLCD01 Partitioning'!U107</f>
        <v>0</v>
      </c>
      <c r="V109" s="62">
        <f>'Table 9-NLCD06 Partitioning'!V107-'Table 8-NLCD01 Partitioning'!V107</f>
        <v>0</v>
      </c>
      <c r="W109" s="62">
        <f>'Table 9-NLCD06 Partitioning'!W107-'Table 8-NLCD01 Partitioning'!W107</f>
        <v>0</v>
      </c>
    </row>
    <row r="110" spans="1:23" x14ac:dyDescent="0.25">
      <c r="A110" s="77" t="s">
        <v>261</v>
      </c>
      <c r="B110" s="10" t="s">
        <v>204</v>
      </c>
      <c r="C110" s="3" t="s">
        <v>262</v>
      </c>
      <c r="D110" s="77" t="s">
        <v>261</v>
      </c>
      <c r="E110" s="62">
        <f>'Table 9-NLCD06 Partitioning'!E108-'Table 8-NLCD01 Partitioning'!E108</f>
        <v>0</v>
      </c>
      <c r="F110" s="62">
        <f>'Table 9-NLCD06 Partitioning'!F108-'Table 8-NLCD01 Partitioning'!F108</f>
        <v>0</v>
      </c>
      <c r="G110" s="62">
        <f>'Table 9-NLCD06 Partitioning'!G108-'Table 8-NLCD01 Partitioning'!G108</f>
        <v>0</v>
      </c>
      <c r="H110" s="62">
        <f>'Table 9-NLCD06 Partitioning'!H108-'Table 8-NLCD01 Partitioning'!H108</f>
        <v>0</v>
      </c>
      <c r="I110" s="62">
        <f>'Table 9-NLCD06 Partitioning'!I108-'Table 8-NLCD01 Partitioning'!I108</f>
        <v>0</v>
      </c>
      <c r="J110" s="62">
        <f>'Table 9-NLCD06 Partitioning'!J108-'Table 8-NLCD01 Partitioning'!J108</f>
        <v>0</v>
      </c>
      <c r="K110" s="62">
        <f>'Table 9-NLCD06 Partitioning'!K108-'Table 8-NLCD01 Partitioning'!K108</f>
        <v>0</v>
      </c>
      <c r="L110" s="62">
        <f>'Table 9-NLCD06 Partitioning'!L108-'Table 8-NLCD01 Partitioning'!L108</f>
        <v>0</v>
      </c>
      <c r="M110" s="62">
        <f>'Table 9-NLCD06 Partitioning'!M108-'Table 8-NLCD01 Partitioning'!M108</f>
        <v>0</v>
      </c>
      <c r="N110" s="62">
        <f>'Table 9-NLCD06 Partitioning'!N108-'Table 8-NLCD01 Partitioning'!N108</f>
        <v>0</v>
      </c>
      <c r="O110" s="62">
        <f>'Table 9-NLCD06 Partitioning'!O108-'Table 8-NLCD01 Partitioning'!O108</f>
        <v>0</v>
      </c>
      <c r="P110" s="62">
        <f>'Table 9-NLCD06 Partitioning'!P108-'Table 8-NLCD01 Partitioning'!P108</f>
        <v>0</v>
      </c>
      <c r="Q110" s="62">
        <f>'Table 9-NLCD06 Partitioning'!Q108-'Table 8-NLCD01 Partitioning'!Q108</f>
        <v>0</v>
      </c>
      <c r="R110" s="62">
        <f>'Table 9-NLCD06 Partitioning'!R108-'Table 8-NLCD01 Partitioning'!R108</f>
        <v>0</v>
      </c>
      <c r="S110" s="62">
        <f>'Table 9-NLCD06 Partitioning'!S108-'Table 8-NLCD01 Partitioning'!S108</f>
        <v>0</v>
      </c>
      <c r="T110" s="62">
        <f>'Table 9-NLCD06 Partitioning'!T108-'Table 8-NLCD01 Partitioning'!T108</f>
        <v>0</v>
      </c>
      <c r="U110" s="62">
        <f>'Table 9-NLCD06 Partitioning'!U108-'Table 8-NLCD01 Partitioning'!U108</f>
        <v>0</v>
      </c>
      <c r="V110" s="62">
        <f>'Table 9-NLCD06 Partitioning'!V108-'Table 8-NLCD01 Partitioning'!V108</f>
        <v>0</v>
      </c>
      <c r="W110" s="62">
        <f>'Table 9-NLCD06 Partitioning'!W108-'Table 8-NLCD01 Partitioning'!W108</f>
        <v>0</v>
      </c>
    </row>
    <row r="111" spans="1:23" x14ac:dyDescent="0.25">
      <c r="A111" s="77" t="s">
        <v>263</v>
      </c>
      <c r="B111" s="10" t="s">
        <v>204</v>
      </c>
      <c r="C111" s="3">
        <v>45</v>
      </c>
      <c r="D111" s="77" t="s">
        <v>263</v>
      </c>
      <c r="E111" s="62">
        <f>'Table 9-NLCD06 Partitioning'!E109-'Table 8-NLCD01 Partitioning'!E109</f>
        <v>0</v>
      </c>
      <c r="F111" s="62">
        <f>'Table 9-NLCD06 Partitioning'!F109-'Table 8-NLCD01 Partitioning'!F109</f>
        <v>0</v>
      </c>
      <c r="G111" s="62">
        <f>'Table 9-NLCD06 Partitioning'!G109-'Table 8-NLCD01 Partitioning'!G109</f>
        <v>0</v>
      </c>
      <c r="H111" s="62">
        <f>'Table 9-NLCD06 Partitioning'!H109-'Table 8-NLCD01 Partitioning'!H109</f>
        <v>0</v>
      </c>
      <c r="I111" s="62">
        <f>'Table 9-NLCD06 Partitioning'!I109-'Table 8-NLCD01 Partitioning'!I109</f>
        <v>0</v>
      </c>
      <c r="J111" s="62">
        <f>'Table 9-NLCD06 Partitioning'!J109-'Table 8-NLCD01 Partitioning'!J109</f>
        <v>0</v>
      </c>
      <c r="K111" s="62">
        <f>'Table 9-NLCD06 Partitioning'!K109-'Table 8-NLCD01 Partitioning'!K109</f>
        <v>0</v>
      </c>
      <c r="L111" s="62">
        <f>'Table 9-NLCD06 Partitioning'!L109-'Table 8-NLCD01 Partitioning'!L109</f>
        <v>0</v>
      </c>
      <c r="M111" s="62">
        <f>'Table 9-NLCD06 Partitioning'!M109-'Table 8-NLCD01 Partitioning'!M109</f>
        <v>0</v>
      </c>
      <c r="N111" s="62">
        <f>'Table 9-NLCD06 Partitioning'!N109-'Table 8-NLCD01 Partitioning'!N109</f>
        <v>0</v>
      </c>
      <c r="O111" s="62">
        <f>'Table 9-NLCD06 Partitioning'!O109-'Table 8-NLCD01 Partitioning'!O109</f>
        <v>0</v>
      </c>
      <c r="P111" s="62">
        <f>'Table 9-NLCD06 Partitioning'!P109-'Table 8-NLCD01 Partitioning'!P109</f>
        <v>0</v>
      </c>
      <c r="Q111" s="62">
        <f>'Table 9-NLCD06 Partitioning'!Q109-'Table 8-NLCD01 Partitioning'!Q109</f>
        <v>0</v>
      </c>
      <c r="R111" s="62">
        <f>'Table 9-NLCD06 Partitioning'!R109-'Table 8-NLCD01 Partitioning'!R109</f>
        <v>0</v>
      </c>
      <c r="S111" s="62">
        <f>'Table 9-NLCD06 Partitioning'!S109-'Table 8-NLCD01 Partitioning'!S109</f>
        <v>0</v>
      </c>
      <c r="T111" s="62">
        <f>'Table 9-NLCD06 Partitioning'!T109-'Table 8-NLCD01 Partitioning'!T109</f>
        <v>0</v>
      </c>
      <c r="U111" s="62">
        <f>'Table 9-NLCD06 Partitioning'!U109-'Table 8-NLCD01 Partitioning'!U109</f>
        <v>0</v>
      </c>
      <c r="V111" s="62">
        <f>'Table 9-NLCD06 Partitioning'!V109-'Table 8-NLCD01 Partitioning'!V109</f>
        <v>0</v>
      </c>
      <c r="W111" s="62">
        <f>'Table 9-NLCD06 Partitioning'!W109-'Table 8-NLCD01 Partitioning'!W109</f>
        <v>0</v>
      </c>
    </row>
    <row r="112" spans="1:23" x14ac:dyDescent="0.25">
      <c r="A112" s="77" t="s">
        <v>264</v>
      </c>
      <c r="B112" s="10" t="s">
        <v>204</v>
      </c>
      <c r="C112" s="3">
        <v>46</v>
      </c>
      <c r="D112" s="77" t="s">
        <v>264</v>
      </c>
      <c r="E112" s="62">
        <f>'Table 9-NLCD06 Partitioning'!E110-'Table 8-NLCD01 Partitioning'!E110</f>
        <v>0</v>
      </c>
      <c r="F112" s="62">
        <f>'Table 9-NLCD06 Partitioning'!F110-'Table 8-NLCD01 Partitioning'!F110</f>
        <v>0</v>
      </c>
      <c r="G112" s="62">
        <f>'Table 9-NLCD06 Partitioning'!G110-'Table 8-NLCD01 Partitioning'!G110</f>
        <v>0</v>
      </c>
      <c r="H112" s="62">
        <f>'Table 9-NLCD06 Partitioning'!H110-'Table 8-NLCD01 Partitioning'!H110</f>
        <v>0</v>
      </c>
      <c r="I112" s="62">
        <f>'Table 9-NLCD06 Partitioning'!I110-'Table 8-NLCD01 Partitioning'!I110</f>
        <v>0</v>
      </c>
      <c r="J112" s="62">
        <f>'Table 9-NLCD06 Partitioning'!J110-'Table 8-NLCD01 Partitioning'!J110</f>
        <v>0</v>
      </c>
      <c r="K112" s="62">
        <f>'Table 9-NLCD06 Partitioning'!K110-'Table 8-NLCD01 Partitioning'!K110</f>
        <v>0</v>
      </c>
      <c r="L112" s="62">
        <f>'Table 9-NLCD06 Partitioning'!L110-'Table 8-NLCD01 Partitioning'!L110</f>
        <v>0</v>
      </c>
      <c r="M112" s="62">
        <f>'Table 9-NLCD06 Partitioning'!M110-'Table 8-NLCD01 Partitioning'!M110</f>
        <v>0</v>
      </c>
      <c r="N112" s="62">
        <f>'Table 9-NLCD06 Partitioning'!N110-'Table 8-NLCD01 Partitioning'!N110</f>
        <v>0</v>
      </c>
      <c r="O112" s="62">
        <f>'Table 9-NLCD06 Partitioning'!O110-'Table 8-NLCD01 Partitioning'!O110</f>
        <v>0</v>
      </c>
      <c r="P112" s="62">
        <f>'Table 9-NLCD06 Partitioning'!P110-'Table 8-NLCD01 Partitioning'!P110</f>
        <v>0</v>
      </c>
      <c r="Q112" s="62">
        <f>'Table 9-NLCD06 Partitioning'!Q110-'Table 8-NLCD01 Partitioning'!Q110</f>
        <v>0</v>
      </c>
      <c r="R112" s="62">
        <f>'Table 9-NLCD06 Partitioning'!R110-'Table 8-NLCD01 Partitioning'!R110</f>
        <v>0</v>
      </c>
      <c r="S112" s="62">
        <f>'Table 9-NLCD06 Partitioning'!S110-'Table 8-NLCD01 Partitioning'!S110</f>
        <v>0</v>
      </c>
      <c r="T112" s="62">
        <f>'Table 9-NLCD06 Partitioning'!T110-'Table 8-NLCD01 Partitioning'!T110</f>
        <v>0</v>
      </c>
      <c r="U112" s="62">
        <f>'Table 9-NLCD06 Partitioning'!U110-'Table 8-NLCD01 Partitioning'!U110</f>
        <v>0</v>
      </c>
      <c r="V112" s="62">
        <f>'Table 9-NLCD06 Partitioning'!V110-'Table 8-NLCD01 Partitioning'!V110</f>
        <v>0</v>
      </c>
      <c r="W112" s="62">
        <f>'Table 9-NLCD06 Partitioning'!W110-'Table 8-NLCD01 Partitioning'!W110</f>
        <v>0</v>
      </c>
    </row>
    <row r="113" spans="1:23" x14ac:dyDescent="0.25">
      <c r="A113" s="77" t="s">
        <v>265</v>
      </c>
      <c r="B113" s="10" t="s">
        <v>204</v>
      </c>
      <c r="C113" s="3">
        <v>47</v>
      </c>
      <c r="D113" s="77" t="s">
        <v>265</v>
      </c>
      <c r="E113" s="62">
        <f>'Table 9-NLCD06 Partitioning'!E111-'Table 8-NLCD01 Partitioning'!E111</f>
        <v>0</v>
      </c>
      <c r="F113" s="62">
        <f>'Table 9-NLCD06 Partitioning'!F111-'Table 8-NLCD01 Partitioning'!F111</f>
        <v>0</v>
      </c>
      <c r="G113" s="62">
        <f>'Table 9-NLCD06 Partitioning'!G111-'Table 8-NLCD01 Partitioning'!G111</f>
        <v>0</v>
      </c>
      <c r="H113" s="62">
        <f>'Table 9-NLCD06 Partitioning'!H111-'Table 8-NLCD01 Partitioning'!H111</f>
        <v>0</v>
      </c>
      <c r="I113" s="62">
        <f>'Table 9-NLCD06 Partitioning'!I111-'Table 8-NLCD01 Partitioning'!I111</f>
        <v>0</v>
      </c>
      <c r="J113" s="62">
        <f>'Table 9-NLCD06 Partitioning'!J111-'Table 8-NLCD01 Partitioning'!J111</f>
        <v>0</v>
      </c>
      <c r="K113" s="62">
        <f>'Table 9-NLCD06 Partitioning'!K111-'Table 8-NLCD01 Partitioning'!K111</f>
        <v>0</v>
      </c>
      <c r="L113" s="62">
        <f>'Table 9-NLCD06 Partitioning'!L111-'Table 8-NLCD01 Partitioning'!L111</f>
        <v>0</v>
      </c>
      <c r="M113" s="62">
        <f>'Table 9-NLCD06 Partitioning'!M111-'Table 8-NLCD01 Partitioning'!M111</f>
        <v>0</v>
      </c>
      <c r="N113" s="62">
        <f>'Table 9-NLCD06 Partitioning'!N111-'Table 8-NLCD01 Partitioning'!N111</f>
        <v>0</v>
      </c>
      <c r="O113" s="62">
        <f>'Table 9-NLCD06 Partitioning'!O111-'Table 8-NLCD01 Partitioning'!O111</f>
        <v>0</v>
      </c>
      <c r="P113" s="62">
        <f>'Table 9-NLCD06 Partitioning'!P111-'Table 8-NLCD01 Partitioning'!P111</f>
        <v>0</v>
      </c>
      <c r="Q113" s="62">
        <f>'Table 9-NLCD06 Partitioning'!Q111-'Table 8-NLCD01 Partitioning'!Q111</f>
        <v>0</v>
      </c>
      <c r="R113" s="62">
        <f>'Table 9-NLCD06 Partitioning'!R111-'Table 8-NLCD01 Partitioning'!R111</f>
        <v>0</v>
      </c>
      <c r="S113" s="62">
        <f>'Table 9-NLCD06 Partitioning'!S111-'Table 8-NLCD01 Partitioning'!S111</f>
        <v>0</v>
      </c>
      <c r="T113" s="62">
        <f>'Table 9-NLCD06 Partitioning'!T111-'Table 8-NLCD01 Partitioning'!T111</f>
        <v>0</v>
      </c>
      <c r="U113" s="62">
        <f>'Table 9-NLCD06 Partitioning'!U111-'Table 8-NLCD01 Partitioning'!U111</f>
        <v>0</v>
      </c>
      <c r="V113" s="62">
        <f>'Table 9-NLCD06 Partitioning'!V111-'Table 8-NLCD01 Partitioning'!V111</f>
        <v>0</v>
      </c>
      <c r="W113" s="62">
        <f>'Table 9-NLCD06 Partitioning'!W111-'Table 8-NLCD01 Partitioning'!W111</f>
        <v>0</v>
      </c>
    </row>
    <row r="114" spans="1:23" x14ac:dyDescent="0.25">
      <c r="A114" s="77" t="s">
        <v>266</v>
      </c>
      <c r="B114" s="10" t="s">
        <v>204</v>
      </c>
      <c r="C114" s="3">
        <v>48</v>
      </c>
      <c r="D114" s="77" t="s">
        <v>266</v>
      </c>
      <c r="E114" s="62">
        <f>'Table 9-NLCD06 Partitioning'!E112-'Table 8-NLCD01 Partitioning'!E112</f>
        <v>0</v>
      </c>
      <c r="F114" s="62">
        <f>'Table 9-NLCD06 Partitioning'!F112-'Table 8-NLCD01 Partitioning'!F112</f>
        <v>0</v>
      </c>
      <c r="G114" s="62">
        <f>'Table 9-NLCD06 Partitioning'!G112-'Table 8-NLCD01 Partitioning'!G112</f>
        <v>0</v>
      </c>
      <c r="H114" s="62">
        <f>'Table 9-NLCD06 Partitioning'!H112-'Table 8-NLCD01 Partitioning'!H112</f>
        <v>0</v>
      </c>
      <c r="I114" s="62">
        <f>'Table 9-NLCD06 Partitioning'!I112-'Table 8-NLCD01 Partitioning'!I112</f>
        <v>0</v>
      </c>
      <c r="J114" s="62">
        <f>'Table 9-NLCD06 Partitioning'!J112-'Table 8-NLCD01 Partitioning'!J112</f>
        <v>0</v>
      </c>
      <c r="K114" s="62">
        <f>'Table 9-NLCD06 Partitioning'!K112-'Table 8-NLCD01 Partitioning'!K112</f>
        <v>0</v>
      </c>
      <c r="L114" s="62">
        <f>'Table 9-NLCD06 Partitioning'!L112-'Table 8-NLCD01 Partitioning'!L112</f>
        <v>0</v>
      </c>
      <c r="M114" s="62">
        <f>'Table 9-NLCD06 Partitioning'!M112-'Table 8-NLCD01 Partitioning'!M112</f>
        <v>0</v>
      </c>
      <c r="N114" s="62">
        <f>'Table 9-NLCD06 Partitioning'!N112-'Table 8-NLCD01 Partitioning'!N112</f>
        <v>0</v>
      </c>
      <c r="O114" s="62">
        <f>'Table 9-NLCD06 Partitioning'!O112-'Table 8-NLCD01 Partitioning'!O112</f>
        <v>0</v>
      </c>
      <c r="P114" s="62">
        <f>'Table 9-NLCD06 Partitioning'!P112-'Table 8-NLCD01 Partitioning'!P112</f>
        <v>0</v>
      </c>
      <c r="Q114" s="62">
        <f>'Table 9-NLCD06 Partitioning'!Q112-'Table 8-NLCD01 Partitioning'!Q112</f>
        <v>0</v>
      </c>
      <c r="R114" s="62">
        <f>'Table 9-NLCD06 Partitioning'!R112-'Table 8-NLCD01 Partitioning'!R112</f>
        <v>0</v>
      </c>
      <c r="S114" s="62">
        <f>'Table 9-NLCD06 Partitioning'!S112-'Table 8-NLCD01 Partitioning'!S112</f>
        <v>0</v>
      </c>
      <c r="T114" s="62">
        <f>'Table 9-NLCD06 Partitioning'!T112-'Table 8-NLCD01 Partitioning'!T112</f>
        <v>0</v>
      </c>
      <c r="U114" s="62">
        <f>'Table 9-NLCD06 Partitioning'!U112-'Table 8-NLCD01 Partitioning'!U112</f>
        <v>0</v>
      </c>
      <c r="V114" s="62">
        <f>'Table 9-NLCD06 Partitioning'!V112-'Table 8-NLCD01 Partitioning'!V112</f>
        <v>0</v>
      </c>
      <c r="W114" s="62">
        <f>'Table 9-NLCD06 Partitioning'!W112-'Table 8-NLCD01 Partitioning'!W112</f>
        <v>0</v>
      </c>
    </row>
    <row r="115" spans="1:23" x14ac:dyDescent="0.25">
      <c r="A115" s="77" t="s">
        <v>267</v>
      </c>
      <c r="B115" s="10" t="s">
        <v>204</v>
      </c>
      <c r="C115" s="3" t="s">
        <v>268</v>
      </c>
      <c r="D115" s="77" t="s">
        <v>267</v>
      </c>
      <c r="E115" s="62">
        <f>'Table 9-NLCD06 Partitioning'!E113-'Table 8-NLCD01 Partitioning'!E113</f>
        <v>0</v>
      </c>
      <c r="F115" s="62">
        <f>'Table 9-NLCD06 Partitioning'!F113-'Table 8-NLCD01 Partitioning'!F113</f>
        <v>0</v>
      </c>
      <c r="G115" s="62">
        <f>'Table 9-NLCD06 Partitioning'!G113-'Table 8-NLCD01 Partitioning'!G113</f>
        <v>0</v>
      </c>
      <c r="H115" s="62">
        <f>'Table 9-NLCD06 Partitioning'!H113-'Table 8-NLCD01 Partitioning'!H113</f>
        <v>0</v>
      </c>
      <c r="I115" s="62">
        <f>'Table 9-NLCD06 Partitioning'!I113-'Table 8-NLCD01 Partitioning'!I113</f>
        <v>0</v>
      </c>
      <c r="J115" s="62">
        <f>'Table 9-NLCD06 Partitioning'!J113-'Table 8-NLCD01 Partitioning'!J113</f>
        <v>0</v>
      </c>
      <c r="K115" s="62">
        <f>'Table 9-NLCD06 Partitioning'!K113-'Table 8-NLCD01 Partitioning'!K113</f>
        <v>0</v>
      </c>
      <c r="L115" s="62">
        <f>'Table 9-NLCD06 Partitioning'!L113-'Table 8-NLCD01 Partitioning'!L113</f>
        <v>0</v>
      </c>
      <c r="M115" s="62">
        <f>'Table 9-NLCD06 Partitioning'!M113-'Table 8-NLCD01 Partitioning'!M113</f>
        <v>0</v>
      </c>
      <c r="N115" s="62">
        <f>'Table 9-NLCD06 Partitioning'!N113-'Table 8-NLCD01 Partitioning'!N113</f>
        <v>0</v>
      </c>
      <c r="O115" s="62">
        <f>'Table 9-NLCD06 Partitioning'!O113-'Table 8-NLCD01 Partitioning'!O113</f>
        <v>0</v>
      </c>
      <c r="P115" s="62">
        <f>'Table 9-NLCD06 Partitioning'!P113-'Table 8-NLCD01 Partitioning'!P113</f>
        <v>0</v>
      </c>
      <c r="Q115" s="62">
        <f>'Table 9-NLCD06 Partitioning'!Q113-'Table 8-NLCD01 Partitioning'!Q113</f>
        <v>0</v>
      </c>
      <c r="R115" s="62">
        <f>'Table 9-NLCD06 Partitioning'!R113-'Table 8-NLCD01 Partitioning'!R113</f>
        <v>0</v>
      </c>
      <c r="S115" s="62">
        <f>'Table 9-NLCD06 Partitioning'!S113-'Table 8-NLCD01 Partitioning'!S113</f>
        <v>0</v>
      </c>
      <c r="T115" s="62">
        <f>'Table 9-NLCD06 Partitioning'!T113-'Table 8-NLCD01 Partitioning'!T113</f>
        <v>0</v>
      </c>
      <c r="U115" s="62">
        <f>'Table 9-NLCD06 Partitioning'!U113-'Table 8-NLCD01 Partitioning'!U113</f>
        <v>0</v>
      </c>
      <c r="V115" s="62">
        <f>'Table 9-NLCD06 Partitioning'!V113-'Table 8-NLCD01 Partitioning'!V113</f>
        <v>0</v>
      </c>
      <c r="W115" s="62">
        <f>'Table 9-NLCD06 Partitioning'!W113-'Table 8-NLCD01 Partitioning'!W113</f>
        <v>0</v>
      </c>
    </row>
    <row r="116" spans="1:23" x14ac:dyDescent="0.25">
      <c r="A116" s="77" t="s">
        <v>269</v>
      </c>
      <c r="B116" s="10" t="s">
        <v>204</v>
      </c>
      <c r="C116" s="3">
        <v>5</v>
      </c>
      <c r="D116" s="77" t="s">
        <v>269</v>
      </c>
      <c r="E116" s="62">
        <f>'Table 9-NLCD06 Partitioning'!E114-'Table 8-NLCD01 Partitioning'!E114</f>
        <v>0</v>
      </c>
      <c r="F116" s="62">
        <f>'Table 9-NLCD06 Partitioning'!F114-'Table 8-NLCD01 Partitioning'!F114</f>
        <v>0</v>
      </c>
      <c r="G116" s="62">
        <f>'Table 9-NLCD06 Partitioning'!G114-'Table 8-NLCD01 Partitioning'!G114</f>
        <v>0</v>
      </c>
      <c r="H116" s="62">
        <f>'Table 9-NLCD06 Partitioning'!H114-'Table 8-NLCD01 Partitioning'!H114</f>
        <v>0</v>
      </c>
      <c r="I116" s="62">
        <f>'Table 9-NLCD06 Partitioning'!I114-'Table 8-NLCD01 Partitioning'!I114</f>
        <v>0</v>
      </c>
      <c r="J116" s="62">
        <f>'Table 9-NLCD06 Partitioning'!J114-'Table 8-NLCD01 Partitioning'!J114</f>
        <v>0</v>
      </c>
      <c r="K116" s="62">
        <f>'Table 9-NLCD06 Partitioning'!K114-'Table 8-NLCD01 Partitioning'!K114</f>
        <v>0</v>
      </c>
      <c r="L116" s="62">
        <f>'Table 9-NLCD06 Partitioning'!L114-'Table 8-NLCD01 Partitioning'!L114</f>
        <v>0</v>
      </c>
      <c r="M116" s="62">
        <f>'Table 9-NLCD06 Partitioning'!M114-'Table 8-NLCD01 Partitioning'!M114</f>
        <v>0</v>
      </c>
      <c r="N116" s="62">
        <f>'Table 9-NLCD06 Partitioning'!N114-'Table 8-NLCD01 Partitioning'!N114</f>
        <v>0</v>
      </c>
      <c r="O116" s="62">
        <f>'Table 9-NLCD06 Partitioning'!O114-'Table 8-NLCD01 Partitioning'!O114</f>
        <v>0</v>
      </c>
      <c r="P116" s="62">
        <f>'Table 9-NLCD06 Partitioning'!P114-'Table 8-NLCD01 Partitioning'!P114</f>
        <v>0</v>
      </c>
      <c r="Q116" s="62">
        <f>'Table 9-NLCD06 Partitioning'!Q114-'Table 8-NLCD01 Partitioning'!Q114</f>
        <v>0</v>
      </c>
      <c r="R116" s="62">
        <f>'Table 9-NLCD06 Partitioning'!R114-'Table 8-NLCD01 Partitioning'!R114</f>
        <v>0</v>
      </c>
      <c r="S116" s="62">
        <f>'Table 9-NLCD06 Partitioning'!S114-'Table 8-NLCD01 Partitioning'!S114</f>
        <v>0</v>
      </c>
      <c r="T116" s="62">
        <f>'Table 9-NLCD06 Partitioning'!T114-'Table 8-NLCD01 Partitioning'!T114</f>
        <v>0</v>
      </c>
      <c r="U116" s="62">
        <f>'Table 9-NLCD06 Partitioning'!U114-'Table 8-NLCD01 Partitioning'!U114</f>
        <v>0</v>
      </c>
      <c r="V116" s="62">
        <f>'Table 9-NLCD06 Partitioning'!V114-'Table 8-NLCD01 Partitioning'!V114</f>
        <v>0</v>
      </c>
      <c r="W116" s="62">
        <f>'Table 9-NLCD06 Partitioning'!W114-'Table 8-NLCD01 Partitioning'!W114</f>
        <v>0</v>
      </c>
    </row>
    <row r="117" spans="1:23" x14ac:dyDescent="0.25">
      <c r="A117" s="77" t="s">
        <v>270</v>
      </c>
      <c r="B117" s="10" t="s">
        <v>204</v>
      </c>
      <c r="C117" s="3">
        <v>50</v>
      </c>
      <c r="D117" s="77" t="s">
        <v>270</v>
      </c>
      <c r="E117" s="62">
        <f>'Table 9-NLCD06 Partitioning'!E115-'Table 8-NLCD01 Partitioning'!E115</f>
        <v>0</v>
      </c>
      <c r="F117" s="62">
        <f>'Table 9-NLCD06 Partitioning'!F115-'Table 8-NLCD01 Partitioning'!F115</f>
        <v>0</v>
      </c>
      <c r="G117" s="62">
        <f>'Table 9-NLCD06 Partitioning'!G115-'Table 8-NLCD01 Partitioning'!G115</f>
        <v>0</v>
      </c>
      <c r="H117" s="62">
        <f>'Table 9-NLCD06 Partitioning'!H115-'Table 8-NLCD01 Partitioning'!H115</f>
        <v>0</v>
      </c>
      <c r="I117" s="62">
        <f>'Table 9-NLCD06 Partitioning'!I115-'Table 8-NLCD01 Partitioning'!I115</f>
        <v>0</v>
      </c>
      <c r="J117" s="62">
        <f>'Table 9-NLCD06 Partitioning'!J115-'Table 8-NLCD01 Partitioning'!J115</f>
        <v>0</v>
      </c>
      <c r="K117" s="62">
        <f>'Table 9-NLCD06 Partitioning'!K115-'Table 8-NLCD01 Partitioning'!K115</f>
        <v>0</v>
      </c>
      <c r="L117" s="62">
        <f>'Table 9-NLCD06 Partitioning'!L115-'Table 8-NLCD01 Partitioning'!L115</f>
        <v>0</v>
      </c>
      <c r="M117" s="62">
        <f>'Table 9-NLCD06 Partitioning'!M115-'Table 8-NLCD01 Partitioning'!M115</f>
        <v>0</v>
      </c>
      <c r="N117" s="62">
        <f>'Table 9-NLCD06 Partitioning'!N115-'Table 8-NLCD01 Partitioning'!N115</f>
        <v>0</v>
      </c>
      <c r="O117" s="62">
        <f>'Table 9-NLCD06 Partitioning'!O115-'Table 8-NLCD01 Partitioning'!O115</f>
        <v>0</v>
      </c>
      <c r="P117" s="62">
        <f>'Table 9-NLCD06 Partitioning'!P115-'Table 8-NLCD01 Partitioning'!P115</f>
        <v>0</v>
      </c>
      <c r="Q117" s="62">
        <f>'Table 9-NLCD06 Partitioning'!Q115-'Table 8-NLCD01 Partitioning'!Q115</f>
        <v>0</v>
      </c>
      <c r="R117" s="62">
        <f>'Table 9-NLCD06 Partitioning'!R115-'Table 8-NLCD01 Partitioning'!R115</f>
        <v>0</v>
      </c>
      <c r="S117" s="62">
        <f>'Table 9-NLCD06 Partitioning'!S115-'Table 8-NLCD01 Partitioning'!S115</f>
        <v>0</v>
      </c>
      <c r="T117" s="62">
        <f>'Table 9-NLCD06 Partitioning'!T115-'Table 8-NLCD01 Partitioning'!T115</f>
        <v>0</v>
      </c>
      <c r="U117" s="62">
        <f>'Table 9-NLCD06 Partitioning'!U115-'Table 8-NLCD01 Partitioning'!U115</f>
        <v>0</v>
      </c>
      <c r="V117" s="62">
        <f>'Table 9-NLCD06 Partitioning'!V115-'Table 8-NLCD01 Partitioning'!V115</f>
        <v>0</v>
      </c>
      <c r="W117" s="62">
        <f>'Table 9-NLCD06 Partitioning'!W115-'Table 8-NLCD01 Partitioning'!W115</f>
        <v>0</v>
      </c>
    </row>
    <row r="118" spans="1:23" x14ac:dyDescent="0.25">
      <c r="A118" s="77" t="s">
        <v>271</v>
      </c>
      <c r="B118" s="10" t="s">
        <v>204</v>
      </c>
      <c r="C118" s="3">
        <v>51</v>
      </c>
      <c r="D118" s="77" t="s">
        <v>271</v>
      </c>
      <c r="E118" s="62">
        <f>'Table 9-NLCD06 Partitioning'!E116-'Table 8-NLCD01 Partitioning'!E116</f>
        <v>0</v>
      </c>
      <c r="F118" s="62">
        <f>'Table 9-NLCD06 Partitioning'!F116-'Table 8-NLCD01 Partitioning'!F116</f>
        <v>0</v>
      </c>
      <c r="G118" s="62">
        <f>'Table 9-NLCD06 Partitioning'!G116-'Table 8-NLCD01 Partitioning'!G116</f>
        <v>0</v>
      </c>
      <c r="H118" s="62">
        <f>'Table 9-NLCD06 Partitioning'!H116-'Table 8-NLCD01 Partitioning'!H116</f>
        <v>0</v>
      </c>
      <c r="I118" s="62">
        <f>'Table 9-NLCD06 Partitioning'!I116-'Table 8-NLCD01 Partitioning'!I116</f>
        <v>0</v>
      </c>
      <c r="J118" s="62">
        <f>'Table 9-NLCD06 Partitioning'!J116-'Table 8-NLCD01 Partitioning'!J116</f>
        <v>0</v>
      </c>
      <c r="K118" s="62">
        <f>'Table 9-NLCD06 Partitioning'!K116-'Table 8-NLCD01 Partitioning'!K116</f>
        <v>0</v>
      </c>
      <c r="L118" s="62">
        <f>'Table 9-NLCD06 Partitioning'!L116-'Table 8-NLCD01 Partitioning'!L116</f>
        <v>0</v>
      </c>
      <c r="M118" s="62">
        <f>'Table 9-NLCD06 Partitioning'!M116-'Table 8-NLCD01 Partitioning'!M116</f>
        <v>0</v>
      </c>
      <c r="N118" s="62">
        <f>'Table 9-NLCD06 Partitioning'!N116-'Table 8-NLCD01 Partitioning'!N116</f>
        <v>0</v>
      </c>
      <c r="O118" s="62">
        <f>'Table 9-NLCD06 Partitioning'!O116-'Table 8-NLCD01 Partitioning'!O116</f>
        <v>0</v>
      </c>
      <c r="P118" s="62">
        <f>'Table 9-NLCD06 Partitioning'!P116-'Table 8-NLCD01 Partitioning'!P116</f>
        <v>0</v>
      </c>
      <c r="Q118" s="62">
        <f>'Table 9-NLCD06 Partitioning'!Q116-'Table 8-NLCD01 Partitioning'!Q116</f>
        <v>0</v>
      </c>
      <c r="R118" s="62">
        <f>'Table 9-NLCD06 Partitioning'!R116-'Table 8-NLCD01 Partitioning'!R116</f>
        <v>0</v>
      </c>
      <c r="S118" s="62">
        <f>'Table 9-NLCD06 Partitioning'!S116-'Table 8-NLCD01 Partitioning'!S116</f>
        <v>0</v>
      </c>
      <c r="T118" s="62">
        <f>'Table 9-NLCD06 Partitioning'!T116-'Table 8-NLCD01 Partitioning'!T116</f>
        <v>0</v>
      </c>
      <c r="U118" s="62">
        <f>'Table 9-NLCD06 Partitioning'!U116-'Table 8-NLCD01 Partitioning'!U116</f>
        <v>0</v>
      </c>
      <c r="V118" s="62">
        <f>'Table 9-NLCD06 Partitioning'!V116-'Table 8-NLCD01 Partitioning'!V116</f>
        <v>0</v>
      </c>
      <c r="W118" s="62">
        <f>'Table 9-NLCD06 Partitioning'!W116-'Table 8-NLCD01 Partitioning'!W116</f>
        <v>0</v>
      </c>
    </row>
    <row r="119" spans="1:23" x14ac:dyDescent="0.25">
      <c r="A119" s="77" t="s">
        <v>272</v>
      </c>
      <c r="B119" s="10" t="s">
        <v>204</v>
      </c>
      <c r="C119" s="3">
        <v>52</v>
      </c>
      <c r="D119" s="77" t="s">
        <v>272</v>
      </c>
      <c r="E119" s="62">
        <f>'Table 9-NLCD06 Partitioning'!E117-'Table 8-NLCD01 Partitioning'!E117</f>
        <v>0</v>
      </c>
      <c r="F119" s="62">
        <f>'Table 9-NLCD06 Partitioning'!F117-'Table 8-NLCD01 Partitioning'!F117</f>
        <v>0</v>
      </c>
      <c r="G119" s="62">
        <f>'Table 9-NLCD06 Partitioning'!G117-'Table 8-NLCD01 Partitioning'!G117</f>
        <v>0</v>
      </c>
      <c r="H119" s="62">
        <f>'Table 9-NLCD06 Partitioning'!H117-'Table 8-NLCD01 Partitioning'!H117</f>
        <v>0</v>
      </c>
      <c r="I119" s="62">
        <f>'Table 9-NLCD06 Partitioning'!I117-'Table 8-NLCD01 Partitioning'!I117</f>
        <v>0</v>
      </c>
      <c r="J119" s="62">
        <f>'Table 9-NLCD06 Partitioning'!J117-'Table 8-NLCD01 Partitioning'!J117</f>
        <v>0</v>
      </c>
      <c r="K119" s="62">
        <f>'Table 9-NLCD06 Partitioning'!K117-'Table 8-NLCD01 Partitioning'!K117</f>
        <v>0</v>
      </c>
      <c r="L119" s="62">
        <f>'Table 9-NLCD06 Partitioning'!L117-'Table 8-NLCD01 Partitioning'!L117</f>
        <v>0</v>
      </c>
      <c r="M119" s="62">
        <f>'Table 9-NLCD06 Partitioning'!M117-'Table 8-NLCD01 Partitioning'!M117</f>
        <v>0</v>
      </c>
      <c r="N119" s="62">
        <f>'Table 9-NLCD06 Partitioning'!N117-'Table 8-NLCD01 Partitioning'!N117</f>
        <v>0</v>
      </c>
      <c r="O119" s="62">
        <f>'Table 9-NLCD06 Partitioning'!O117-'Table 8-NLCD01 Partitioning'!O117</f>
        <v>0</v>
      </c>
      <c r="P119" s="62">
        <f>'Table 9-NLCD06 Partitioning'!P117-'Table 8-NLCD01 Partitioning'!P117</f>
        <v>0</v>
      </c>
      <c r="Q119" s="62">
        <f>'Table 9-NLCD06 Partitioning'!Q117-'Table 8-NLCD01 Partitioning'!Q117</f>
        <v>0</v>
      </c>
      <c r="R119" s="62">
        <f>'Table 9-NLCD06 Partitioning'!R117-'Table 8-NLCD01 Partitioning'!R117</f>
        <v>0</v>
      </c>
      <c r="S119" s="62">
        <f>'Table 9-NLCD06 Partitioning'!S117-'Table 8-NLCD01 Partitioning'!S117</f>
        <v>0</v>
      </c>
      <c r="T119" s="62">
        <f>'Table 9-NLCD06 Partitioning'!T117-'Table 8-NLCD01 Partitioning'!T117</f>
        <v>0</v>
      </c>
      <c r="U119" s="62">
        <f>'Table 9-NLCD06 Partitioning'!U117-'Table 8-NLCD01 Partitioning'!U117</f>
        <v>0</v>
      </c>
      <c r="V119" s="62">
        <f>'Table 9-NLCD06 Partitioning'!V117-'Table 8-NLCD01 Partitioning'!V117</f>
        <v>0</v>
      </c>
      <c r="W119" s="62">
        <f>'Table 9-NLCD06 Partitioning'!W117-'Table 8-NLCD01 Partitioning'!W117</f>
        <v>0</v>
      </c>
    </row>
    <row r="120" spans="1:23" x14ac:dyDescent="0.25">
      <c r="A120" s="77" t="s">
        <v>273</v>
      </c>
      <c r="B120" s="10" t="s">
        <v>204</v>
      </c>
      <c r="C120" s="3">
        <v>53</v>
      </c>
      <c r="D120" s="77" t="s">
        <v>273</v>
      </c>
      <c r="E120" s="62">
        <f>'Table 9-NLCD06 Partitioning'!E118-'Table 8-NLCD01 Partitioning'!E118</f>
        <v>0</v>
      </c>
      <c r="F120" s="62">
        <f>'Table 9-NLCD06 Partitioning'!F118-'Table 8-NLCD01 Partitioning'!F118</f>
        <v>0</v>
      </c>
      <c r="G120" s="62">
        <f>'Table 9-NLCD06 Partitioning'!G118-'Table 8-NLCD01 Partitioning'!G118</f>
        <v>0</v>
      </c>
      <c r="H120" s="62">
        <f>'Table 9-NLCD06 Partitioning'!H118-'Table 8-NLCD01 Partitioning'!H118</f>
        <v>0</v>
      </c>
      <c r="I120" s="62">
        <f>'Table 9-NLCD06 Partitioning'!I118-'Table 8-NLCD01 Partitioning'!I118</f>
        <v>0</v>
      </c>
      <c r="J120" s="62">
        <f>'Table 9-NLCD06 Partitioning'!J118-'Table 8-NLCD01 Partitioning'!J118</f>
        <v>0</v>
      </c>
      <c r="K120" s="62">
        <f>'Table 9-NLCD06 Partitioning'!K118-'Table 8-NLCD01 Partitioning'!K118</f>
        <v>0</v>
      </c>
      <c r="L120" s="62">
        <f>'Table 9-NLCD06 Partitioning'!L118-'Table 8-NLCD01 Partitioning'!L118</f>
        <v>0</v>
      </c>
      <c r="M120" s="62">
        <f>'Table 9-NLCD06 Partitioning'!M118-'Table 8-NLCD01 Partitioning'!M118</f>
        <v>0</v>
      </c>
      <c r="N120" s="62">
        <f>'Table 9-NLCD06 Partitioning'!N118-'Table 8-NLCD01 Partitioning'!N118</f>
        <v>0</v>
      </c>
      <c r="O120" s="62">
        <f>'Table 9-NLCD06 Partitioning'!O118-'Table 8-NLCD01 Partitioning'!O118</f>
        <v>0</v>
      </c>
      <c r="P120" s="62">
        <f>'Table 9-NLCD06 Partitioning'!P118-'Table 8-NLCD01 Partitioning'!P118</f>
        <v>0</v>
      </c>
      <c r="Q120" s="62">
        <f>'Table 9-NLCD06 Partitioning'!Q118-'Table 8-NLCD01 Partitioning'!Q118</f>
        <v>0</v>
      </c>
      <c r="R120" s="62">
        <f>'Table 9-NLCD06 Partitioning'!R118-'Table 8-NLCD01 Partitioning'!R118</f>
        <v>0</v>
      </c>
      <c r="S120" s="62">
        <f>'Table 9-NLCD06 Partitioning'!S118-'Table 8-NLCD01 Partitioning'!S118</f>
        <v>0</v>
      </c>
      <c r="T120" s="62">
        <f>'Table 9-NLCD06 Partitioning'!T118-'Table 8-NLCD01 Partitioning'!T118</f>
        <v>0</v>
      </c>
      <c r="U120" s="62">
        <f>'Table 9-NLCD06 Partitioning'!U118-'Table 8-NLCD01 Partitioning'!U118</f>
        <v>0</v>
      </c>
      <c r="V120" s="62">
        <f>'Table 9-NLCD06 Partitioning'!V118-'Table 8-NLCD01 Partitioning'!V118</f>
        <v>0</v>
      </c>
      <c r="W120" s="62">
        <f>'Table 9-NLCD06 Partitioning'!W118-'Table 8-NLCD01 Partitioning'!W118</f>
        <v>0</v>
      </c>
    </row>
    <row r="121" spans="1:23" x14ac:dyDescent="0.25">
      <c r="A121" s="77" t="s">
        <v>274</v>
      </c>
      <c r="B121" s="10" t="s">
        <v>204</v>
      </c>
      <c r="C121" s="3">
        <v>54</v>
      </c>
      <c r="D121" s="77" t="s">
        <v>274</v>
      </c>
      <c r="E121" s="62">
        <f>'Table 9-NLCD06 Partitioning'!E119-'Table 8-NLCD01 Partitioning'!E119</f>
        <v>0</v>
      </c>
      <c r="F121" s="62">
        <f>'Table 9-NLCD06 Partitioning'!F119-'Table 8-NLCD01 Partitioning'!F119</f>
        <v>0</v>
      </c>
      <c r="G121" s="62">
        <f>'Table 9-NLCD06 Partitioning'!G119-'Table 8-NLCD01 Partitioning'!G119</f>
        <v>0</v>
      </c>
      <c r="H121" s="62">
        <f>'Table 9-NLCD06 Partitioning'!H119-'Table 8-NLCD01 Partitioning'!H119</f>
        <v>0</v>
      </c>
      <c r="I121" s="62">
        <f>'Table 9-NLCD06 Partitioning'!I119-'Table 8-NLCD01 Partitioning'!I119</f>
        <v>0</v>
      </c>
      <c r="J121" s="62">
        <f>'Table 9-NLCD06 Partitioning'!J119-'Table 8-NLCD01 Partitioning'!J119</f>
        <v>0</v>
      </c>
      <c r="K121" s="62">
        <f>'Table 9-NLCD06 Partitioning'!K119-'Table 8-NLCD01 Partitioning'!K119</f>
        <v>0</v>
      </c>
      <c r="L121" s="62">
        <f>'Table 9-NLCD06 Partitioning'!L119-'Table 8-NLCD01 Partitioning'!L119</f>
        <v>0</v>
      </c>
      <c r="M121" s="62">
        <f>'Table 9-NLCD06 Partitioning'!M119-'Table 8-NLCD01 Partitioning'!M119</f>
        <v>0</v>
      </c>
      <c r="N121" s="62">
        <f>'Table 9-NLCD06 Partitioning'!N119-'Table 8-NLCD01 Partitioning'!N119</f>
        <v>0</v>
      </c>
      <c r="O121" s="62">
        <f>'Table 9-NLCD06 Partitioning'!O119-'Table 8-NLCD01 Partitioning'!O119</f>
        <v>0</v>
      </c>
      <c r="P121" s="62">
        <f>'Table 9-NLCD06 Partitioning'!P119-'Table 8-NLCD01 Partitioning'!P119</f>
        <v>0</v>
      </c>
      <c r="Q121" s="62">
        <f>'Table 9-NLCD06 Partitioning'!Q119-'Table 8-NLCD01 Partitioning'!Q119</f>
        <v>0</v>
      </c>
      <c r="R121" s="62">
        <f>'Table 9-NLCD06 Partitioning'!R119-'Table 8-NLCD01 Partitioning'!R119</f>
        <v>0</v>
      </c>
      <c r="S121" s="62">
        <f>'Table 9-NLCD06 Partitioning'!S119-'Table 8-NLCD01 Partitioning'!S119</f>
        <v>0</v>
      </c>
      <c r="T121" s="62">
        <f>'Table 9-NLCD06 Partitioning'!T119-'Table 8-NLCD01 Partitioning'!T119</f>
        <v>0</v>
      </c>
      <c r="U121" s="62">
        <f>'Table 9-NLCD06 Partitioning'!U119-'Table 8-NLCD01 Partitioning'!U119</f>
        <v>0</v>
      </c>
      <c r="V121" s="62">
        <f>'Table 9-NLCD06 Partitioning'!V119-'Table 8-NLCD01 Partitioning'!V119</f>
        <v>0</v>
      </c>
      <c r="W121" s="62">
        <f>'Table 9-NLCD06 Partitioning'!W119-'Table 8-NLCD01 Partitioning'!W119</f>
        <v>0</v>
      </c>
    </row>
    <row r="122" spans="1:23" x14ac:dyDescent="0.25">
      <c r="A122" s="77" t="s">
        <v>275</v>
      </c>
      <c r="B122" s="10" t="s">
        <v>204</v>
      </c>
      <c r="C122" s="3">
        <v>55</v>
      </c>
      <c r="D122" s="77" t="s">
        <v>275</v>
      </c>
      <c r="E122" s="62">
        <f>'Table 9-NLCD06 Partitioning'!E120-'Table 8-NLCD01 Partitioning'!E120</f>
        <v>0</v>
      </c>
      <c r="F122" s="62">
        <f>'Table 9-NLCD06 Partitioning'!F120-'Table 8-NLCD01 Partitioning'!F120</f>
        <v>0</v>
      </c>
      <c r="G122" s="62">
        <f>'Table 9-NLCD06 Partitioning'!G120-'Table 8-NLCD01 Partitioning'!G120</f>
        <v>0</v>
      </c>
      <c r="H122" s="62">
        <f>'Table 9-NLCD06 Partitioning'!H120-'Table 8-NLCD01 Partitioning'!H120</f>
        <v>0</v>
      </c>
      <c r="I122" s="62">
        <f>'Table 9-NLCD06 Partitioning'!I120-'Table 8-NLCD01 Partitioning'!I120</f>
        <v>0</v>
      </c>
      <c r="J122" s="62">
        <f>'Table 9-NLCD06 Partitioning'!J120-'Table 8-NLCD01 Partitioning'!J120</f>
        <v>0</v>
      </c>
      <c r="K122" s="62">
        <f>'Table 9-NLCD06 Partitioning'!K120-'Table 8-NLCD01 Partitioning'!K120</f>
        <v>0</v>
      </c>
      <c r="L122" s="62">
        <f>'Table 9-NLCD06 Partitioning'!L120-'Table 8-NLCD01 Partitioning'!L120</f>
        <v>0</v>
      </c>
      <c r="M122" s="62">
        <f>'Table 9-NLCD06 Partitioning'!M120-'Table 8-NLCD01 Partitioning'!M120</f>
        <v>0</v>
      </c>
      <c r="N122" s="62">
        <f>'Table 9-NLCD06 Partitioning'!N120-'Table 8-NLCD01 Partitioning'!N120</f>
        <v>0</v>
      </c>
      <c r="O122" s="62">
        <f>'Table 9-NLCD06 Partitioning'!O120-'Table 8-NLCD01 Partitioning'!O120</f>
        <v>0</v>
      </c>
      <c r="P122" s="62">
        <f>'Table 9-NLCD06 Partitioning'!P120-'Table 8-NLCD01 Partitioning'!P120</f>
        <v>0</v>
      </c>
      <c r="Q122" s="62">
        <f>'Table 9-NLCD06 Partitioning'!Q120-'Table 8-NLCD01 Partitioning'!Q120</f>
        <v>0</v>
      </c>
      <c r="R122" s="62">
        <f>'Table 9-NLCD06 Partitioning'!R120-'Table 8-NLCD01 Partitioning'!R120</f>
        <v>0</v>
      </c>
      <c r="S122" s="62">
        <f>'Table 9-NLCD06 Partitioning'!S120-'Table 8-NLCD01 Partitioning'!S120</f>
        <v>0</v>
      </c>
      <c r="T122" s="62">
        <f>'Table 9-NLCD06 Partitioning'!T120-'Table 8-NLCD01 Partitioning'!T120</f>
        <v>0</v>
      </c>
      <c r="U122" s="62">
        <f>'Table 9-NLCD06 Partitioning'!U120-'Table 8-NLCD01 Partitioning'!U120</f>
        <v>0</v>
      </c>
      <c r="V122" s="62">
        <f>'Table 9-NLCD06 Partitioning'!V120-'Table 8-NLCD01 Partitioning'!V120</f>
        <v>0</v>
      </c>
      <c r="W122" s="62">
        <f>'Table 9-NLCD06 Partitioning'!W120-'Table 8-NLCD01 Partitioning'!W120</f>
        <v>0</v>
      </c>
    </row>
    <row r="123" spans="1:23" x14ac:dyDescent="0.25">
      <c r="A123" s="77" t="s">
        <v>276</v>
      </c>
      <c r="B123" s="10" t="s">
        <v>204</v>
      </c>
      <c r="C123" s="3">
        <v>56</v>
      </c>
      <c r="D123" s="77" t="s">
        <v>276</v>
      </c>
      <c r="E123" s="62">
        <f>'Table 9-NLCD06 Partitioning'!E121-'Table 8-NLCD01 Partitioning'!E121</f>
        <v>0</v>
      </c>
      <c r="F123" s="62">
        <f>'Table 9-NLCD06 Partitioning'!F121-'Table 8-NLCD01 Partitioning'!F121</f>
        <v>0</v>
      </c>
      <c r="G123" s="62">
        <f>'Table 9-NLCD06 Partitioning'!G121-'Table 8-NLCD01 Partitioning'!G121</f>
        <v>0</v>
      </c>
      <c r="H123" s="62">
        <f>'Table 9-NLCD06 Partitioning'!H121-'Table 8-NLCD01 Partitioning'!H121</f>
        <v>0</v>
      </c>
      <c r="I123" s="62">
        <f>'Table 9-NLCD06 Partitioning'!I121-'Table 8-NLCD01 Partitioning'!I121</f>
        <v>0</v>
      </c>
      <c r="J123" s="62">
        <f>'Table 9-NLCD06 Partitioning'!J121-'Table 8-NLCD01 Partitioning'!J121</f>
        <v>0</v>
      </c>
      <c r="K123" s="62">
        <f>'Table 9-NLCD06 Partitioning'!K121-'Table 8-NLCD01 Partitioning'!K121</f>
        <v>0</v>
      </c>
      <c r="L123" s="62">
        <f>'Table 9-NLCD06 Partitioning'!L121-'Table 8-NLCD01 Partitioning'!L121</f>
        <v>0</v>
      </c>
      <c r="M123" s="62">
        <f>'Table 9-NLCD06 Partitioning'!M121-'Table 8-NLCD01 Partitioning'!M121</f>
        <v>0</v>
      </c>
      <c r="N123" s="62">
        <f>'Table 9-NLCD06 Partitioning'!N121-'Table 8-NLCD01 Partitioning'!N121</f>
        <v>0</v>
      </c>
      <c r="O123" s="62">
        <f>'Table 9-NLCD06 Partitioning'!O121-'Table 8-NLCD01 Partitioning'!O121</f>
        <v>0</v>
      </c>
      <c r="P123" s="62">
        <f>'Table 9-NLCD06 Partitioning'!P121-'Table 8-NLCD01 Partitioning'!P121</f>
        <v>0</v>
      </c>
      <c r="Q123" s="62">
        <f>'Table 9-NLCD06 Partitioning'!Q121-'Table 8-NLCD01 Partitioning'!Q121</f>
        <v>0</v>
      </c>
      <c r="R123" s="62">
        <f>'Table 9-NLCD06 Partitioning'!R121-'Table 8-NLCD01 Partitioning'!R121</f>
        <v>0</v>
      </c>
      <c r="S123" s="62">
        <f>'Table 9-NLCD06 Partitioning'!S121-'Table 8-NLCD01 Partitioning'!S121</f>
        <v>0</v>
      </c>
      <c r="T123" s="62">
        <f>'Table 9-NLCD06 Partitioning'!T121-'Table 8-NLCD01 Partitioning'!T121</f>
        <v>0</v>
      </c>
      <c r="U123" s="62">
        <f>'Table 9-NLCD06 Partitioning'!U121-'Table 8-NLCD01 Partitioning'!U121</f>
        <v>0</v>
      </c>
      <c r="V123" s="62">
        <f>'Table 9-NLCD06 Partitioning'!V121-'Table 8-NLCD01 Partitioning'!V121</f>
        <v>0</v>
      </c>
      <c r="W123" s="62">
        <f>'Table 9-NLCD06 Partitioning'!W121-'Table 8-NLCD01 Partitioning'!W121</f>
        <v>0</v>
      </c>
    </row>
    <row r="124" spans="1:23" x14ac:dyDescent="0.25">
      <c r="A124" s="77" t="s">
        <v>277</v>
      </c>
      <c r="B124" s="10" t="s">
        <v>204</v>
      </c>
      <c r="C124" s="3">
        <v>6</v>
      </c>
      <c r="D124" s="77" t="s">
        <v>277</v>
      </c>
      <c r="E124" s="62">
        <f>'Table 9-NLCD06 Partitioning'!E122-'Table 8-NLCD01 Partitioning'!E122</f>
        <v>0</v>
      </c>
      <c r="F124" s="62">
        <f>'Table 9-NLCD06 Partitioning'!F122-'Table 8-NLCD01 Partitioning'!F122</f>
        <v>0</v>
      </c>
      <c r="G124" s="62">
        <f>'Table 9-NLCD06 Partitioning'!G122-'Table 8-NLCD01 Partitioning'!G122</f>
        <v>0</v>
      </c>
      <c r="H124" s="62">
        <f>'Table 9-NLCD06 Partitioning'!H122-'Table 8-NLCD01 Partitioning'!H122</f>
        <v>0</v>
      </c>
      <c r="I124" s="62">
        <f>'Table 9-NLCD06 Partitioning'!I122-'Table 8-NLCD01 Partitioning'!I122</f>
        <v>0</v>
      </c>
      <c r="J124" s="62">
        <f>'Table 9-NLCD06 Partitioning'!J122-'Table 8-NLCD01 Partitioning'!J122</f>
        <v>0</v>
      </c>
      <c r="K124" s="62">
        <f>'Table 9-NLCD06 Partitioning'!K122-'Table 8-NLCD01 Partitioning'!K122</f>
        <v>0</v>
      </c>
      <c r="L124" s="62">
        <f>'Table 9-NLCD06 Partitioning'!L122-'Table 8-NLCD01 Partitioning'!L122</f>
        <v>0</v>
      </c>
      <c r="M124" s="62">
        <f>'Table 9-NLCD06 Partitioning'!M122-'Table 8-NLCD01 Partitioning'!M122</f>
        <v>0</v>
      </c>
      <c r="N124" s="62">
        <f>'Table 9-NLCD06 Partitioning'!N122-'Table 8-NLCD01 Partitioning'!N122</f>
        <v>0</v>
      </c>
      <c r="O124" s="62">
        <f>'Table 9-NLCD06 Partitioning'!O122-'Table 8-NLCD01 Partitioning'!O122</f>
        <v>0</v>
      </c>
      <c r="P124" s="62">
        <f>'Table 9-NLCD06 Partitioning'!P122-'Table 8-NLCD01 Partitioning'!P122</f>
        <v>0</v>
      </c>
      <c r="Q124" s="62">
        <f>'Table 9-NLCD06 Partitioning'!Q122-'Table 8-NLCD01 Partitioning'!Q122</f>
        <v>0</v>
      </c>
      <c r="R124" s="62">
        <f>'Table 9-NLCD06 Partitioning'!R122-'Table 8-NLCD01 Partitioning'!R122</f>
        <v>0</v>
      </c>
      <c r="S124" s="62">
        <f>'Table 9-NLCD06 Partitioning'!S122-'Table 8-NLCD01 Partitioning'!S122</f>
        <v>0</v>
      </c>
      <c r="T124" s="62">
        <f>'Table 9-NLCD06 Partitioning'!T122-'Table 8-NLCD01 Partitioning'!T122</f>
        <v>0</v>
      </c>
      <c r="U124" s="62">
        <f>'Table 9-NLCD06 Partitioning'!U122-'Table 8-NLCD01 Partitioning'!U122</f>
        <v>0</v>
      </c>
      <c r="V124" s="62">
        <f>'Table 9-NLCD06 Partitioning'!V122-'Table 8-NLCD01 Partitioning'!V122</f>
        <v>0</v>
      </c>
      <c r="W124" s="62">
        <f>'Table 9-NLCD06 Partitioning'!W122-'Table 8-NLCD01 Partitioning'!W122</f>
        <v>0</v>
      </c>
    </row>
    <row r="125" spans="1:23" x14ac:dyDescent="0.25">
      <c r="A125" s="77" t="s">
        <v>278</v>
      </c>
      <c r="B125" s="10" t="s">
        <v>204</v>
      </c>
      <c r="C125" s="3">
        <v>62</v>
      </c>
      <c r="D125" s="77" t="s">
        <v>278</v>
      </c>
      <c r="E125" s="62">
        <f>'Table 9-NLCD06 Partitioning'!E123-'Table 8-NLCD01 Partitioning'!E123</f>
        <v>0</v>
      </c>
      <c r="F125" s="62">
        <f>'Table 9-NLCD06 Partitioning'!F123-'Table 8-NLCD01 Partitioning'!F123</f>
        <v>0</v>
      </c>
      <c r="G125" s="62">
        <f>'Table 9-NLCD06 Partitioning'!G123-'Table 8-NLCD01 Partitioning'!G123</f>
        <v>0</v>
      </c>
      <c r="H125" s="62">
        <f>'Table 9-NLCD06 Partitioning'!H123-'Table 8-NLCD01 Partitioning'!H123</f>
        <v>0</v>
      </c>
      <c r="I125" s="62">
        <f>'Table 9-NLCD06 Partitioning'!I123-'Table 8-NLCD01 Partitioning'!I123</f>
        <v>0</v>
      </c>
      <c r="J125" s="62">
        <f>'Table 9-NLCD06 Partitioning'!J123-'Table 8-NLCD01 Partitioning'!J123</f>
        <v>0</v>
      </c>
      <c r="K125" s="62">
        <f>'Table 9-NLCD06 Partitioning'!K123-'Table 8-NLCD01 Partitioning'!K123</f>
        <v>0</v>
      </c>
      <c r="L125" s="62">
        <f>'Table 9-NLCD06 Partitioning'!L123-'Table 8-NLCD01 Partitioning'!L123</f>
        <v>0</v>
      </c>
      <c r="M125" s="62">
        <f>'Table 9-NLCD06 Partitioning'!M123-'Table 8-NLCD01 Partitioning'!M123</f>
        <v>0</v>
      </c>
      <c r="N125" s="62">
        <f>'Table 9-NLCD06 Partitioning'!N123-'Table 8-NLCD01 Partitioning'!N123</f>
        <v>0</v>
      </c>
      <c r="O125" s="62">
        <f>'Table 9-NLCD06 Partitioning'!O123-'Table 8-NLCD01 Partitioning'!O123</f>
        <v>0</v>
      </c>
      <c r="P125" s="62">
        <f>'Table 9-NLCD06 Partitioning'!P123-'Table 8-NLCD01 Partitioning'!P123</f>
        <v>0</v>
      </c>
      <c r="Q125" s="62">
        <f>'Table 9-NLCD06 Partitioning'!Q123-'Table 8-NLCD01 Partitioning'!Q123</f>
        <v>0</v>
      </c>
      <c r="R125" s="62">
        <f>'Table 9-NLCD06 Partitioning'!R123-'Table 8-NLCD01 Partitioning'!R123</f>
        <v>0</v>
      </c>
      <c r="S125" s="62">
        <f>'Table 9-NLCD06 Partitioning'!S123-'Table 8-NLCD01 Partitioning'!S123</f>
        <v>0</v>
      </c>
      <c r="T125" s="62">
        <f>'Table 9-NLCD06 Partitioning'!T123-'Table 8-NLCD01 Partitioning'!T123</f>
        <v>0</v>
      </c>
      <c r="U125" s="62">
        <f>'Table 9-NLCD06 Partitioning'!U123-'Table 8-NLCD01 Partitioning'!U123</f>
        <v>0</v>
      </c>
      <c r="V125" s="62">
        <f>'Table 9-NLCD06 Partitioning'!V123-'Table 8-NLCD01 Partitioning'!V123</f>
        <v>0</v>
      </c>
      <c r="W125" s="62">
        <f>'Table 9-NLCD06 Partitioning'!W123-'Table 8-NLCD01 Partitioning'!W123</f>
        <v>0</v>
      </c>
    </row>
    <row r="126" spans="1:23" x14ac:dyDescent="0.25">
      <c r="A126" s="77" t="s">
        <v>279</v>
      </c>
      <c r="B126" s="10" t="s">
        <v>204</v>
      </c>
      <c r="C126" s="3">
        <v>63</v>
      </c>
      <c r="D126" s="77" t="s">
        <v>279</v>
      </c>
      <c r="E126" s="62">
        <f>'Table 9-NLCD06 Partitioning'!E124-'Table 8-NLCD01 Partitioning'!E124</f>
        <v>0</v>
      </c>
      <c r="F126" s="62">
        <f>'Table 9-NLCD06 Partitioning'!F124-'Table 8-NLCD01 Partitioning'!F124</f>
        <v>0</v>
      </c>
      <c r="G126" s="62">
        <f>'Table 9-NLCD06 Partitioning'!G124-'Table 8-NLCD01 Partitioning'!G124</f>
        <v>0</v>
      </c>
      <c r="H126" s="62">
        <f>'Table 9-NLCD06 Partitioning'!H124-'Table 8-NLCD01 Partitioning'!H124</f>
        <v>0</v>
      </c>
      <c r="I126" s="62">
        <f>'Table 9-NLCD06 Partitioning'!I124-'Table 8-NLCD01 Partitioning'!I124</f>
        <v>0</v>
      </c>
      <c r="J126" s="62">
        <f>'Table 9-NLCD06 Partitioning'!J124-'Table 8-NLCD01 Partitioning'!J124</f>
        <v>0</v>
      </c>
      <c r="K126" s="62">
        <f>'Table 9-NLCD06 Partitioning'!K124-'Table 8-NLCD01 Partitioning'!K124</f>
        <v>0</v>
      </c>
      <c r="L126" s="62">
        <f>'Table 9-NLCD06 Partitioning'!L124-'Table 8-NLCD01 Partitioning'!L124</f>
        <v>0</v>
      </c>
      <c r="M126" s="62">
        <f>'Table 9-NLCD06 Partitioning'!M124-'Table 8-NLCD01 Partitioning'!M124</f>
        <v>0</v>
      </c>
      <c r="N126" s="62">
        <f>'Table 9-NLCD06 Partitioning'!N124-'Table 8-NLCD01 Partitioning'!N124</f>
        <v>0</v>
      </c>
      <c r="O126" s="62">
        <f>'Table 9-NLCD06 Partitioning'!O124-'Table 8-NLCD01 Partitioning'!O124</f>
        <v>0</v>
      </c>
      <c r="P126" s="62">
        <f>'Table 9-NLCD06 Partitioning'!P124-'Table 8-NLCD01 Partitioning'!P124</f>
        <v>0</v>
      </c>
      <c r="Q126" s="62">
        <f>'Table 9-NLCD06 Partitioning'!Q124-'Table 8-NLCD01 Partitioning'!Q124</f>
        <v>0</v>
      </c>
      <c r="R126" s="62">
        <f>'Table 9-NLCD06 Partitioning'!R124-'Table 8-NLCD01 Partitioning'!R124</f>
        <v>0</v>
      </c>
      <c r="S126" s="62">
        <f>'Table 9-NLCD06 Partitioning'!S124-'Table 8-NLCD01 Partitioning'!S124</f>
        <v>0</v>
      </c>
      <c r="T126" s="62">
        <f>'Table 9-NLCD06 Partitioning'!T124-'Table 8-NLCD01 Partitioning'!T124</f>
        <v>0</v>
      </c>
      <c r="U126" s="62">
        <f>'Table 9-NLCD06 Partitioning'!U124-'Table 8-NLCD01 Partitioning'!U124</f>
        <v>0</v>
      </c>
      <c r="V126" s="62">
        <f>'Table 9-NLCD06 Partitioning'!V124-'Table 8-NLCD01 Partitioning'!V124</f>
        <v>0</v>
      </c>
      <c r="W126" s="62">
        <f>'Table 9-NLCD06 Partitioning'!W124-'Table 8-NLCD01 Partitioning'!W124</f>
        <v>0</v>
      </c>
    </row>
    <row r="127" spans="1:23" x14ac:dyDescent="0.25">
      <c r="A127" s="77" t="s">
        <v>280</v>
      </c>
      <c r="B127" s="10" t="s">
        <v>204</v>
      </c>
      <c r="C127" s="3">
        <v>64</v>
      </c>
      <c r="D127" s="77" t="s">
        <v>280</v>
      </c>
      <c r="E127" s="62">
        <f>'Table 9-NLCD06 Partitioning'!E125-'Table 8-NLCD01 Partitioning'!E125</f>
        <v>0</v>
      </c>
      <c r="F127" s="62">
        <f>'Table 9-NLCD06 Partitioning'!F125-'Table 8-NLCD01 Partitioning'!F125</f>
        <v>0</v>
      </c>
      <c r="G127" s="62">
        <f>'Table 9-NLCD06 Partitioning'!G125-'Table 8-NLCD01 Partitioning'!G125</f>
        <v>0</v>
      </c>
      <c r="H127" s="62">
        <f>'Table 9-NLCD06 Partitioning'!H125-'Table 8-NLCD01 Partitioning'!H125</f>
        <v>0</v>
      </c>
      <c r="I127" s="62">
        <f>'Table 9-NLCD06 Partitioning'!I125-'Table 8-NLCD01 Partitioning'!I125</f>
        <v>0</v>
      </c>
      <c r="J127" s="62">
        <f>'Table 9-NLCD06 Partitioning'!J125-'Table 8-NLCD01 Partitioning'!J125</f>
        <v>0</v>
      </c>
      <c r="K127" s="62">
        <f>'Table 9-NLCD06 Partitioning'!K125-'Table 8-NLCD01 Partitioning'!K125</f>
        <v>0</v>
      </c>
      <c r="L127" s="62">
        <f>'Table 9-NLCD06 Partitioning'!L125-'Table 8-NLCD01 Partitioning'!L125</f>
        <v>0</v>
      </c>
      <c r="M127" s="62">
        <f>'Table 9-NLCD06 Partitioning'!M125-'Table 8-NLCD01 Partitioning'!M125</f>
        <v>0</v>
      </c>
      <c r="N127" s="62">
        <f>'Table 9-NLCD06 Partitioning'!N125-'Table 8-NLCD01 Partitioning'!N125</f>
        <v>0</v>
      </c>
      <c r="O127" s="62">
        <f>'Table 9-NLCD06 Partitioning'!O125-'Table 8-NLCD01 Partitioning'!O125</f>
        <v>0</v>
      </c>
      <c r="P127" s="62">
        <f>'Table 9-NLCD06 Partitioning'!P125-'Table 8-NLCD01 Partitioning'!P125</f>
        <v>0</v>
      </c>
      <c r="Q127" s="62">
        <f>'Table 9-NLCD06 Partitioning'!Q125-'Table 8-NLCD01 Partitioning'!Q125</f>
        <v>0</v>
      </c>
      <c r="R127" s="62">
        <f>'Table 9-NLCD06 Partitioning'!R125-'Table 8-NLCD01 Partitioning'!R125</f>
        <v>0</v>
      </c>
      <c r="S127" s="62">
        <f>'Table 9-NLCD06 Partitioning'!S125-'Table 8-NLCD01 Partitioning'!S125</f>
        <v>0</v>
      </c>
      <c r="T127" s="62">
        <f>'Table 9-NLCD06 Partitioning'!T125-'Table 8-NLCD01 Partitioning'!T125</f>
        <v>0</v>
      </c>
      <c r="U127" s="62">
        <f>'Table 9-NLCD06 Partitioning'!U125-'Table 8-NLCD01 Partitioning'!U125</f>
        <v>0</v>
      </c>
      <c r="V127" s="62">
        <f>'Table 9-NLCD06 Partitioning'!V125-'Table 8-NLCD01 Partitioning'!V125</f>
        <v>0</v>
      </c>
      <c r="W127" s="62">
        <f>'Table 9-NLCD06 Partitioning'!W125-'Table 8-NLCD01 Partitioning'!W125</f>
        <v>0</v>
      </c>
    </row>
    <row r="128" spans="1:23" x14ac:dyDescent="0.25">
      <c r="A128" s="77" t="s">
        <v>281</v>
      </c>
      <c r="B128" s="10" t="s">
        <v>204</v>
      </c>
      <c r="C128" s="3">
        <v>65</v>
      </c>
      <c r="D128" s="77" t="s">
        <v>281</v>
      </c>
      <c r="E128" s="62">
        <f>'Table 9-NLCD06 Partitioning'!E126-'Table 8-NLCD01 Partitioning'!E126</f>
        <v>0</v>
      </c>
      <c r="F128" s="62">
        <f>'Table 9-NLCD06 Partitioning'!F126-'Table 8-NLCD01 Partitioning'!F126</f>
        <v>0</v>
      </c>
      <c r="G128" s="62">
        <f>'Table 9-NLCD06 Partitioning'!G126-'Table 8-NLCD01 Partitioning'!G126</f>
        <v>0</v>
      </c>
      <c r="H128" s="62">
        <f>'Table 9-NLCD06 Partitioning'!H126-'Table 8-NLCD01 Partitioning'!H126</f>
        <v>0</v>
      </c>
      <c r="I128" s="62">
        <f>'Table 9-NLCD06 Partitioning'!I126-'Table 8-NLCD01 Partitioning'!I126</f>
        <v>0</v>
      </c>
      <c r="J128" s="62">
        <f>'Table 9-NLCD06 Partitioning'!J126-'Table 8-NLCD01 Partitioning'!J126</f>
        <v>0</v>
      </c>
      <c r="K128" s="62">
        <f>'Table 9-NLCD06 Partitioning'!K126-'Table 8-NLCD01 Partitioning'!K126</f>
        <v>0</v>
      </c>
      <c r="L128" s="62">
        <f>'Table 9-NLCD06 Partitioning'!L126-'Table 8-NLCD01 Partitioning'!L126</f>
        <v>0</v>
      </c>
      <c r="M128" s="62">
        <f>'Table 9-NLCD06 Partitioning'!M126-'Table 8-NLCD01 Partitioning'!M126</f>
        <v>0</v>
      </c>
      <c r="N128" s="62">
        <f>'Table 9-NLCD06 Partitioning'!N126-'Table 8-NLCD01 Partitioning'!N126</f>
        <v>0</v>
      </c>
      <c r="O128" s="62">
        <f>'Table 9-NLCD06 Partitioning'!O126-'Table 8-NLCD01 Partitioning'!O126</f>
        <v>0</v>
      </c>
      <c r="P128" s="62">
        <f>'Table 9-NLCD06 Partitioning'!P126-'Table 8-NLCD01 Partitioning'!P126</f>
        <v>0</v>
      </c>
      <c r="Q128" s="62">
        <f>'Table 9-NLCD06 Partitioning'!Q126-'Table 8-NLCD01 Partitioning'!Q126</f>
        <v>0</v>
      </c>
      <c r="R128" s="62">
        <f>'Table 9-NLCD06 Partitioning'!R126-'Table 8-NLCD01 Partitioning'!R126</f>
        <v>0</v>
      </c>
      <c r="S128" s="62">
        <f>'Table 9-NLCD06 Partitioning'!S126-'Table 8-NLCD01 Partitioning'!S126</f>
        <v>0</v>
      </c>
      <c r="T128" s="62">
        <f>'Table 9-NLCD06 Partitioning'!T126-'Table 8-NLCD01 Partitioning'!T126</f>
        <v>0</v>
      </c>
      <c r="U128" s="62">
        <f>'Table 9-NLCD06 Partitioning'!U126-'Table 8-NLCD01 Partitioning'!U126</f>
        <v>0</v>
      </c>
      <c r="V128" s="62">
        <f>'Table 9-NLCD06 Partitioning'!V126-'Table 8-NLCD01 Partitioning'!V126</f>
        <v>0</v>
      </c>
      <c r="W128" s="62">
        <f>'Table 9-NLCD06 Partitioning'!W126-'Table 8-NLCD01 Partitioning'!W126</f>
        <v>0</v>
      </c>
    </row>
    <row r="129" spans="1:23" x14ac:dyDescent="0.25">
      <c r="A129" s="77" t="s">
        <v>282</v>
      </c>
      <c r="B129" s="10" t="s">
        <v>204</v>
      </c>
      <c r="C129" s="3">
        <v>66</v>
      </c>
      <c r="D129" s="77" t="s">
        <v>282</v>
      </c>
      <c r="E129" s="62">
        <f>'Table 9-NLCD06 Partitioning'!E127-'Table 8-NLCD01 Partitioning'!E127</f>
        <v>0</v>
      </c>
      <c r="F129" s="62">
        <f>'Table 9-NLCD06 Partitioning'!F127-'Table 8-NLCD01 Partitioning'!F127</f>
        <v>0</v>
      </c>
      <c r="G129" s="62">
        <f>'Table 9-NLCD06 Partitioning'!G127-'Table 8-NLCD01 Partitioning'!G127</f>
        <v>0</v>
      </c>
      <c r="H129" s="62">
        <f>'Table 9-NLCD06 Partitioning'!H127-'Table 8-NLCD01 Partitioning'!H127</f>
        <v>0</v>
      </c>
      <c r="I129" s="62">
        <f>'Table 9-NLCD06 Partitioning'!I127-'Table 8-NLCD01 Partitioning'!I127</f>
        <v>0</v>
      </c>
      <c r="J129" s="62">
        <f>'Table 9-NLCD06 Partitioning'!J127-'Table 8-NLCD01 Partitioning'!J127</f>
        <v>0</v>
      </c>
      <c r="K129" s="62">
        <f>'Table 9-NLCD06 Partitioning'!K127-'Table 8-NLCD01 Partitioning'!K127</f>
        <v>0</v>
      </c>
      <c r="L129" s="62">
        <f>'Table 9-NLCD06 Partitioning'!L127-'Table 8-NLCD01 Partitioning'!L127</f>
        <v>0</v>
      </c>
      <c r="M129" s="62">
        <f>'Table 9-NLCD06 Partitioning'!M127-'Table 8-NLCD01 Partitioning'!M127</f>
        <v>0</v>
      </c>
      <c r="N129" s="62">
        <f>'Table 9-NLCD06 Partitioning'!N127-'Table 8-NLCD01 Partitioning'!N127</f>
        <v>0</v>
      </c>
      <c r="O129" s="62">
        <f>'Table 9-NLCD06 Partitioning'!O127-'Table 8-NLCD01 Partitioning'!O127</f>
        <v>0</v>
      </c>
      <c r="P129" s="62">
        <f>'Table 9-NLCD06 Partitioning'!P127-'Table 8-NLCD01 Partitioning'!P127</f>
        <v>0</v>
      </c>
      <c r="Q129" s="62">
        <f>'Table 9-NLCD06 Partitioning'!Q127-'Table 8-NLCD01 Partitioning'!Q127</f>
        <v>0</v>
      </c>
      <c r="R129" s="62">
        <f>'Table 9-NLCD06 Partitioning'!R127-'Table 8-NLCD01 Partitioning'!R127</f>
        <v>0</v>
      </c>
      <c r="S129" s="62">
        <f>'Table 9-NLCD06 Partitioning'!S127-'Table 8-NLCD01 Partitioning'!S127</f>
        <v>0</v>
      </c>
      <c r="T129" s="62">
        <f>'Table 9-NLCD06 Partitioning'!T127-'Table 8-NLCD01 Partitioning'!T127</f>
        <v>0</v>
      </c>
      <c r="U129" s="62">
        <f>'Table 9-NLCD06 Partitioning'!U127-'Table 8-NLCD01 Partitioning'!U127</f>
        <v>0</v>
      </c>
      <c r="V129" s="62">
        <f>'Table 9-NLCD06 Partitioning'!V127-'Table 8-NLCD01 Partitioning'!V127</f>
        <v>0</v>
      </c>
      <c r="W129" s="62">
        <f>'Table 9-NLCD06 Partitioning'!W127-'Table 8-NLCD01 Partitioning'!W127</f>
        <v>0</v>
      </c>
    </row>
    <row r="130" spans="1:23" x14ac:dyDescent="0.25">
      <c r="A130" s="77" t="s">
        <v>283</v>
      </c>
      <c r="B130" s="10" t="s">
        <v>204</v>
      </c>
      <c r="C130" s="3">
        <v>7</v>
      </c>
      <c r="D130" s="77" t="s">
        <v>283</v>
      </c>
      <c r="E130" s="62">
        <f>'Table 9-NLCD06 Partitioning'!E128-'Table 8-NLCD01 Partitioning'!E128</f>
        <v>0</v>
      </c>
      <c r="F130" s="62">
        <f>'Table 9-NLCD06 Partitioning'!F128-'Table 8-NLCD01 Partitioning'!F128</f>
        <v>0</v>
      </c>
      <c r="G130" s="62">
        <f>'Table 9-NLCD06 Partitioning'!G128-'Table 8-NLCD01 Partitioning'!G128</f>
        <v>0</v>
      </c>
      <c r="H130" s="62">
        <f>'Table 9-NLCD06 Partitioning'!H128-'Table 8-NLCD01 Partitioning'!H128</f>
        <v>0</v>
      </c>
      <c r="I130" s="62">
        <f>'Table 9-NLCD06 Partitioning'!I128-'Table 8-NLCD01 Partitioning'!I128</f>
        <v>0</v>
      </c>
      <c r="J130" s="62">
        <f>'Table 9-NLCD06 Partitioning'!J128-'Table 8-NLCD01 Partitioning'!J128</f>
        <v>0</v>
      </c>
      <c r="K130" s="62">
        <f>'Table 9-NLCD06 Partitioning'!K128-'Table 8-NLCD01 Partitioning'!K128</f>
        <v>0</v>
      </c>
      <c r="L130" s="62">
        <f>'Table 9-NLCD06 Partitioning'!L128-'Table 8-NLCD01 Partitioning'!L128</f>
        <v>0</v>
      </c>
      <c r="M130" s="62">
        <f>'Table 9-NLCD06 Partitioning'!M128-'Table 8-NLCD01 Partitioning'!M128</f>
        <v>0</v>
      </c>
      <c r="N130" s="62">
        <f>'Table 9-NLCD06 Partitioning'!N128-'Table 8-NLCD01 Partitioning'!N128</f>
        <v>0</v>
      </c>
      <c r="O130" s="62">
        <f>'Table 9-NLCD06 Partitioning'!O128-'Table 8-NLCD01 Partitioning'!O128</f>
        <v>0</v>
      </c>
      <c r="P130" s="62">
        <f>'Table 9-NLCD06 Partitioning'!P128-'Table 8-NLCD01 Partitioning'!P128</f>
        <v>0</v>
      </c>
      <c r="Q130" s="62">
        <f>'Table 9-NLCD06 Partitioning'!Q128-'Table 8-NLCD01 Partitioning'!Q128</f>
        <v>0</v>
      </c>
      <c r="R130" s="62">
        <f>'Table 9-NLCD06 Partitioning'!R128-'Table 8-NLCD01 Partitioning'!R128</f>
        <v>0</v>
      </c>
      <c r="S130" s="62">
        <f>'Table 9-NLCD06 Partitioning'!S128-'Table 8-NLCD01 Partitioning'!S128</f>
        <v>0</v>
      </c>
      <c r="T130" s="62">
        <f>'Table 9-NLCD06 Partitioning'!T128-'Table 8-NLCD01 Partitioning'!T128</f>
        <v>0</v>
      </c>
      <c r="U130" s="62">
        <f>'Table 9-NLCD06 Partitioning'!U128-'Table 8-NLCD01 Partitioning'!U128</f>
        <v>0</v>
      </c>
      <c r="V130" s="62">
        <f>'Table 9-NLCD06 Partitioning'!V128-'Table 8-NLCD01 Partitioning'!V128</f>
        <v>0</v>
      </c>
      <c r="W130" s="62">
        <f>'Table 9-NLCD06 Partitioning'!W128-'Table 8-NLCD01 Partitioning'!W128</f>
        <v>0</v>
      </c>
    </row>
    <row r="131" spans="1:23" x14ac:dyDescent="0.25">
      <c r="A131" s="77" t="s">
        <v>284</v>
      </c>
      <c r="B131" s="10" t="s">
        <v>204</v>
      </c>
      <c r="C131" s="3">
        <v>8</v>
      </c>
      <c r="D131" s="77" t="s">
        <v>284</v>
      </c>
      <c r="E131" s="62">
        <f>'Table 9-NLCD06 Partitioning'!E129-'Table 8-NLCD01 Partitioning'!E129</f>
        <v>0</v>
      </c>
      <c r="F131" s="62">
        <f>'Table 9-NLCD06 Partitioning'!F129-'Table 8-NLCD01 Partitioning'!F129</f>
        <v>0</v>
      </c>
      <c r="G131" s="62">
        <f>'Table 9-NLCD06 Partitioning'!G129-'Table 8-NLCD01 Partitioning'!G129</f>
        <v>0</v>
      </c>
      <c r="H131" s="62">
        <f>'Table 9-NLCD06 Partitioning'!H129-'Table 8-NLCD01 Partitioning'!H129</f>
        <v>0</v>
      </c>
      <c r="I131" s="62">
        <f>'Table 9-NLCD06 Partitioning'!I129-'Table 8-NLCD01 Partitioning'!I129</f>
        <v>0</v>
      </c>
      <c r="J131" s="62">
        <f>'Table 9-NLCD06 Partitioning'!J129-'Table 8-NLCD01 Partitioning'!J129</f>
        <v>0</v>
      </c>
      <c r="K131" s="62">
        <f>'Table 9-NLCD06 Partitioning'!K129-'Table 8-NLCD01 Partitioning'!K129</f>
        <v>0</v>
      </c>
      <c r="L131" s="62">
        <f>'Table 9-NLCD06 Partitioning'!L129-'Table 8-NLCD01 Partitioning'!L129</f>
        <v>0</v>
      </c>
      <c r="M131" s="62">
        <f>'Table 9-NLCD06 Partitioning'!M129-'Table 8-NLCD01 Partitioning'!M129</f>
        <v>0</v>
      </c>
      <c r="N131" s="62">
        <f>'Table 9-NLCD06 Partitioning'!N129-'Table 8-NLCD01 Partitioning'!N129</f>
        <v>0</v>
      </c>
      <c r="O131" s="62">
        <f>'Table 9-NLCD06 Partitioning'!O129-'Table 8-NLCD01 Partitioning'!O129</f>
        <v>0</v>
      </c>
      <c r="P131" s="62">
        <f>'Table 9-NLCD06 Partitioning'!P129-'Table 8-NLCD01 Partitioning'!P129</f>
        <v>0</v>
      </c>
      <c r="Q131" s="62">
        <f>'Table 9-NLCD06 Partitioning'!Q129-'Table 8-NLCD01 Partitioning'!Q129</f>
        <v>0</v>
      </c>
      <c r="R131" s="62">
        <f>'Table 9-NLCD06 Partitioning'!R129-'Table 8-NLCD01 Partitioning'!R129</f>
        <v>0</v>
      </c>
      <c r="S131" s="62">
        <f>'Table 9-NLCD06 Partitioning'!S129-'Table 8-NLCD01 Partitioning'!S129</f>
        <v>0</v>
      </c>
      <c r="T131" s="62">
        <f>'Table 9-NLCD06 Partitioning'!T129-'Table 8-NLCD01 Partitioning'!T129</f>
        <v>0</v>
      </c>
      <c r="U131" s="62">
        <f>'Table 9-NLCD06 Partitioning'!U129-'Table 8-NLCD01 Partitioning'!U129</f>
        <v>0</v>
      </c>
      <c r="V131" s="62">
        <f>'Table 9-NLCD06 Partitioning'!V129-'Table 8-NLCD01 Partitioning'!V129</f>
        <v>0</v>
      </c>
      <c r="W131" s="62">
        <f>'Table 9-NLCD06 Partitioning'!W129-'Table 8-NLCD01 Partitioning'!W129</f>
        <v>0</v>
      </c>
    </row>
    <row r="132" spans="1:23" x14ac:dyDescent="0.25">
      <c r="A132" s="77" t="s">
        <v>285</v>
      </c>
      <c r="B132" s="10" t="s">
        <v>204</v>
      </c>
      <c r="C132" s="3">
        <v>9</v>
      </c>
      <c r="D132" s="77" t="s">
        <v>285</v>
      </c>
      <c r="E132" s="62">
        <f>'Table 9-NLCD06 Partitioning'!E130-'Table 8-NLCD01 Partitioning'!E130</f>
        <v>0</v>
      </c>
      <c r="F132" s="62">
        <f>'Table 9-NLCD06 Partitioning'!F130-'Table 8-NLCD01 Partitioning'!F130</f>
        <v>0</v>
      </c>
      <c r="G132" s="62">
        <f>'Table 9-NLCD06 Partitioning'!G130-'Table 8-NLCD01 Partitioning'!G130</f>
        <v>0</v>
      </c>
      <c r="H132" s="62">
        <f>'Table 9-NLCD06 Partitioning'!H130-'Table 8-NLCD01 Partitioning'!H130</f>
        <v>0</v>
      </c>
      <c r="I132" s="62">
        <f>'Table 9-NLCD06 Partitioning'!I130-'Table 8-NLCD01 Partitioning'!I130</f>
        <v>0</v>
      </c>
      <c r="J132" s="62">
        <f>'Table 9-NLCD06 Partitioning'!J130-'Table 8-NLCD01 Partitioning'!J130</f>
        <v>0</v>
      </c>
      <c r="K132" s="62">
        <f>'Table 9-NLCD06 Partitioning'!K130-'Table 8-NLCD01 Partitioning'!K130</f>
        <v>0</v>
      </c>
      <c r="L132" s="62">
        <f>'Table 9-NLCD06 Partitioning'!L130-'Table 8-NLCD01 Partitioning'!L130</f>
        <v>0</v>
      </c>
      <c r="M132" s="62">
        <f>'Table 9-NLCD06 Partitioning'!M130-'Table 8-NLCD01 Partitioning'!M130</f>
        <v>0</v>
      </c>
      <c r="N132" s="62">
        <f>'Table 9-NLCD06 Partitioning'!N130-'Table 8-NLCD01 Partitioning'!N130</f>
        <v>0</v>
      </c>
      <c r="O132" s="62">
        <f>'Table 9-NLCD06 Partitioning'!O130-'Table 8-NLCD01 Partitioning'!O130</f>
        <v>0</v>
      </c>
      <c r="P132" s="62">
        <f>'Table 9-NLCD06 Partitioning'!P130-'Table 8-NLCD01 Partitioning'!P130</f>
        <v>0</v>
      </c>
      <c r="Q132" s="62">
        <f>'Table 9-NLCD06 Partitioning'!Q130-'Table 8-NLCD01 Partitioning'!Q130</f>
        <v>0</v>
      </c>
      <c r="R132" s="62">
        <f>'Table 9-NLCD06 Partitioning'!R130-'Table 8-NLCD01 Partitioning'!R130</f>
        <v>0</v>
      </c>
      <c r="S132" s="62">
        <f>'Table 9-NLCD06 Partitioning'!S130-'Table 8-NLCD01 Partitioning'!S130</f>
        <v>0</v>
      </c>
      <c r="T132" s="62">
        <f>'Table 9-NLCD06 Partitioning'!T130-'Table 8-NLCD01 Partitioning'!T130</f>
        <v>0</v>
      </c>
      <c r="U132" s="62">
        <f>'Table 9-NLCD06 Partitioning'!U130-'Table 8-NLCD01 Partitioning'!U130</f>
        <v>0</v>
      </c>
      <c r="V132" s="62">
        <f>'Table 9-NLCD06 Partitioning'!V130-'Table 8-NLCD01 Partitioning'!V130</f>
        <v>0</v>
      </c>
      <c r="W132" s="62">
        <f>'Table 9-NLCD06 Partitioning'!W130-'Table 8-NLCD01 Partitioning'!W130</f>
        <v>0</v>
      </c>
    </row>
    <row r="133" spans="1:23" x14ac:dyDescent="0.25">
      <c r="A133" s="77" t="s">
        <v>286</v>
      </c>
      <c r="B133" s="10" t="s">
        <v>287</v>
      </c>
      <c r="C133" s="3">
        <v>1</v>
      </c>
      <c r="D133" s="77" t="s">
        <v>286</v>
      </c>
      <c r="E133" s="62">
        <f>'Table 9-NLCD06 Partitioning'!E131-'Table 8-NLCD01 Partitioning'!E131</f>
        <v>0</v>
      </c>
      <c r="F133" s="62">
        <f>'Table 9-NLCD06 Partitioning'!F131-'Table 8-NLCD01 Partitioning'!F131</f>
        <v>0</v>
      </c>
      <c r="G133" s="62">
        <f>'Table 9-NLCD06 Partitioning'!G131-'Table 8-NLCD01 Partitioning'!G131</f>
        <v>0</v>
      </c>
      <c r="H133" s="62">
        <f>'Table 9-NLCD06 Partitioning'!H131-'Table 8-NLCD01 Partitioning'!H131</f>
        <v>0</v>
      </c>
      <c r="I133" s="62">
        <f>'Table 9-NLCD06 Partitioning'!I131-'Table 8-NLCD01 Partitioning'!I131</f>
        <v>0</v>
      </c>
      <c r="J133" s="62">
        <f>'Table 9-NLCD06 Partitioning'!J131-'Table 8-NLCD01 Partitioning'!J131</f>
        <v>0</v>
      </c>
      <c r="K133" s="62">
        <f>'Table 9-NLCD06 Partitioning'!K131-'Table 8-NLCD01 Partitioning'!K131</f>
        <v>0</v>
      </c>
      <c r="L133" s="62">
        <f>'Table 9-NLCD06 Partitioning'!L131-'Table 8-NLCD01 Partitioning'!L131</f>
        <v>0</v>
      </c>
      <c r="M133" s="62">
        <f>'Table 9-NLCD06 Partitioning'!M131-'Table 8-NLCD01 Partitioning'!M131</f>
        <v>0</v>
      </c>
      <c r="N133" s="62">
        <f>'Table 9-NLCD06 Partitioning'!N131-'Table 8-NLCD01 Partitioning'!N131</f>
        <v>0</v>
      </c>
      <c r="O133" s="62">
        <f>'Table 9-NLCD06 Partitioning'!O131-'Table 8-NLCD01 Partitioning'!O131</f>
        <v>0</v>
      </c>
      <c r="P133" s="62">
        <f>'Table 9-NLCD06 Partitioning'!P131-'Table 8-NLCD01 Partitioning'!P131</f>
        <v>0</v>
      </c>
      <c r="Q133" s="62">
        <f>'Table 9-NLCD06 Partitioning'!Q131-'Table 8-NLCD01 Partitioning'!Q131</f>
        <v>0</v>
      </c>
      <c r="R133" s="62">
        <f>'Table 9-NLCD06 Partitioning'!R131-'Table 8-NLCD01 Partitioning'!R131</f>
        <v>0</v>
      </c>
      <c r="S133" s="62">
        <f>'Table 9-NLCD06 Partitioning'!S131-'Table 8-NLCD01 Partitioning'!S131</f>
        <v>0</v>
      </c>
      <c r="T133" s="62">
        <f>'Table 9-NLCD06 Partitioning'!T131-'Table 8-NLCD01 Partitioning'!T131</f>
        <v>0</v>
      </c>
      <c r="U133" s="62">
        <f>'Table 9-NLCD06 Partitioning'!U131-'Table 8-NLCD01 Partitioning'!U131</f>
        <v>0</v>
      </c>
      <c r="V133" s="62">
        <f>'Table 9-NLCD06 Partitioning'!V131-'Table 8-NLCD01 Partitioning'!V131</f>
        <v>0</v>
      </c>
      <c r="W133" s="62">
        <f>'Table 9-NLCD06 Partitioning'!W131-'Table 8-NLCD01 Partitioning'!W131</f>
        <v>0</v>
      </c>
    </row>
    <row r="134" spans="1:23" x14ac:dyDescent="0.25">
      <c r="A134" s="77" t="s">
        <v>288</v>
      </c>
      <c r="B134" s="10" t="s">
        <v>287</v>
      </c>
      <c r="C134" s="3" t="s">
        <v>289</v>
      </c>
      <c r="D134" s="77" t="s">
        <v>290</v>
      </c>
      <c r="E134" s="62">
        <f>'Table 9-NLCD06 Partitioning'!E132-'Table 8-NLCD01 Partitioning'!E132</f>
        <v>0</v>
      </c>
      <c r="F134" s="62">
        <f>'Table 9-NLCD06 Partitioning'!F132-'Table 8-NLCD01 Partitioning'!F132</f>
        <v>0</v>
      </c>
      <c r="G134" s="62">
        <f>'Table 9-NLCD06 Partitioning'!G132-'Table 8-NLCD01 Partitioning'!G132</f>
        <v>0</v>
      </c>
      <c r="H134" s="62">
        <f>'Table 9-NLCD06 Partitioning'!H132-'Table 8-NLCD01 Partitioning'!H132</f>
        <v>0</v>
      </c>
      <c r="I134" s="62">
        <f>'Table 9-NLCD06 Partitioning'!I132-'Table 8-NLCD01 Partitioning'!I132</f>
        <v>0</v>
      </c>
      <c r="J134" s="62">
        <f>'Table 9-NLCD06 Partitioning'!J132-'Table 8-NLCD01 Partitioning'!J132</f>
        <v>0</v>
      </c>
      <c r="K134" s="62">
        <f>'Table 9-NLCD06 Partitioning'!K132-'Table 8-NLCD01 Partitioning'!K132</f>
        <v>0</v>
      </c>
      <c r="L134" s="62">
        <f>'Table 9-NLCD06 Partitioning'!L132-'Table 8-NLCD01 Partitioning'!L132</f>
        <v>0</v>
      </c>
      <c r="M134" s="62">
        <f>'Table 9-NLCD06 Partitioning'!M132-'Table 8-NLCD01 Partitioning'!M132</f>
        <v>0</v>
      </c>
      <c r="N134" s="62">
        <f>'Table 9-NLCD06 Partitioning'!N132-'Table 8-NLCD01 Partitioning'!N132</f>
        <v>0</v>
      </c>
      <c r="O134" s="62">
        <f>'Table 9-NLCD06 Partitioning'!O132-'Table 8-NLCD01 Partitioning'!O132</f>
        <v>0</v>
      </c>
      <c r="P134" s="62">
        <f>'Table 9-NLCD06 Partitioning'!P132-'Table 8-NLCD01 Partitioning'!P132</f>
        <v>0</v>
      </c>
      <c r="Q134" s="62">
        <f>'Table 9-NLCD06 Partitioning'!Q132-'Table 8-NLCD01 Partitioning'!Q132</f>
        <v>0</v>
      </c>
      <c r="R134" s="62">
        <f>'Table 9-NLCD06 Partitioning'!R132-'Table 8-NLCD01 Partitioning'!R132</f>
        <v>0</v>
      </c>
      <c r="S134" s="62">
        <f>'Table 9-NLCD06 Partitioning'!S132-'Table 8-NLCD01 Partitioning'!S132</f>
        <v>0</v>
      </c>
      <c r="T134" s="62">
        <f>'Table 9-NLCD06 Partitioning'!T132-'Table 8-NLCD01 Partitioning'!T132</f>
        <v>0</v>
      </c>
      <c r="U134" s="62">
        <f>'Table 9-NLCD06 Partitioning'!U132-'Table 8-NLCD01 Partitioning'!U132</f>
        <v>0</v>
      </c>
      <c r="V134" s="62">
        <f>'Table 9-NLCD06 Partitioning'!V132-'Table 8-NLCD01 Partitioning'!V132</f>
        <v>0</v>
      </c>
      <c r="W134" s="62">
        <f>'Table 9-NLCD06 Partitioning'!W132-'Table 8-NLCD01 Partitioning'!W132</f>
        <v>0</v>
      </c>
    </row>
    <row r="135" spans="1:23" x14ac:dyDescent="0.25">
      <c r="A135" s="77" t="s">
        <v>291</v>
      </c>
      <c r="B135" s="10" t="s">
        <v>287</v>
      </c>
      <c r="C135" s="3" t="s">
        <v>292</v>
      </c>
      <c r="D135" s="77" t="s">
        <v>293</v>
      </c>
      <c r="E135" s="62">
        <f>'Table 9-NLCD06 Partitioning'!E133-'Table 8-NLCD01 Partitioning'!E133</f>
        <v>0</v>
      </c>
      <c r="F135" s="62">
        <f>'Table 9-NLCD06 Partitioning'!F133-'Table 8-NLCD01 Partitioning'!F133</f>
        <v>0</v>
      </c>
      <c r="G135" s="62">
        <f>'Table 9-NLCD06 Partitioning'!G133-'Table 8-NLCD01 Partitioning'!G133</f>
        <v>0</v>
      </c>
      <c r="H135" s="62">
        <f>'Table 9-NLCD06 Partitioning'!H133-'Table 8-NLCD01 Partitioning'!H133</f>
        <v>0</v>
      </c>
      <c r="I135" s="62">
        <f>'Table 9-NLCD06 Partitioning'!I133-'Table 8-NLCD01 Partitioning'!I133</f>
        <v>0</v>
      </c>
      <c r="J135" s="62">
        <f>'Table 9-NLCD06 Partitioning'!J133-'Table 8-NLCD01 Partitioning'!J133</f>
        <v>0</v>
      </c>
      <c r="K135" s="62">
        <f>'Table 9-NLCD06 Partitioning'!K133-'Table 8-NLCD01 Partitioning'!K133</f>
        <v>0</v>
      </c>
      <c r="L135" s="62">
        <f>'Table 9-NLCD06 Partitioning'!L133-'Table 8-NLCD01 Partitioning'!L133</f>
        <v>0</v>
      </c>
      <c r="M135" s="62">
        <f>'Table 9-NLCD06 Partitioning'!M133-'Table 8-NLCD01 Partitioning'!M133</f>
        <v>0</v>
      </c>
      <c r="N135" s="62">
        <f>'Table 9-NLCD06 Partitioning'!N133-'Table 8-NLCD01 Partitioning'!N133</f>
        <v>0</v>
      </c>
      <c r="O135" s="62">
        <f>'Table 9-NLCD06 Partitioning'!O133-'Table 8-NLCD01 Partitioning'!O133</f>
        <v>0</v>
      </c>
      <c r="P135" s="62">
        <f>'Table 9-NLCD06 Partitioning'!P133-'Table 8-NLCD01 Partitioning'!P133</f>
        <v>0</v>
      </c>
      <c r="Q135" s="62">
        <f>'Table 9-NLCD06 Partitioning'!Q133-'Table 8-NLCD01 Partitioning'!Q133</f>
        <v>0</v>
      </c>
      <c r="R135" s="62">
        <f>'Table 9-NLCD06 Partitioning'!R133-'Table 8-NLCD01 Partitioning'!R133</f>
        <v>0</v>
      </c>
      <c r="S135" s="62">
        <f>'Table 9-NLCD06 Partitioning'!S133-'Table 8-NLCD01 Partitioning'!S133</f>
        <v>0</v>
      </c>
      <c r="T135" s="62">
        <f>'Table 9-NLCD06 Partitioning'!T133-'Table 8-NLCD01 Partitioning'!T133</f>
        <v>0</v>
      </c>
      <c r="U135" s="62">
        <f>'Table 9-NLCD06 Partitioning'!U133-'Table 8-NLCD01 Partitioning'!U133</f>
        <v>0</v>
      </c>
      <c r="V135" s="62">
        <f>'Table 9-NLCD06 Partitioning'!V133-'Table 8-NLCD01 Partitioning'!V133</f>
        <v>0</v>
      </c>
      <c r="W135" s="62">
        <f>'Table 9-NLCD06 Partitioning'!W133-'Table 8-NLCD01 Partitioning'!W133</f>
        <v>0</v>
      </c>
    </row>
    <row r="136" spans="1:23" x14ac:dyDescent="0.25">
      <c r="A136" s="77" t="s">
        <v>294</v>
      </c>
      <c r="B136" s="10" t="s">
        <v>287</v>
      </c>
      <c r="C136" s="3">
        <v>11</v>
      </c>
      <c r="D136" s="77" t="s">
        <v>294</v>
      </c>
      <c r="E136" s="62">
        <f>'Table 9-NLCD06 Partitioning'!E134-'Table 8-NLCD01 Partitioning'!E134</f>
        <v>0</v>
      </c>
      <c r="F136" s="62">
        <f>'Table 9-NLCD06 Partitioning'!F134-'Table 8-NLCD01 Partitioning'!F134</f>
        <v>0</v>
      </c>
      <c r="G136" s="62">
        <f>'Table 9-NLCD06 Partitioning'!G134-'Table 8-NLCD01 Partitioning'!G134</f>
        <v>0</v>
      </c>
      <c r="H136" s="62">
        <f>'Table 9-NLCD06 Partitioning'!H134-'Table 8-NLCD01 Partitioning'!H134</f>
        <v>0</v>
      </c>
      <c r="I136" s="62">
        <f>'Table 9-NLCD06 Partitioning'!I134-'Table 8-NLCD01 Partitioning'!I134</f>
        <v>0</v>
      </c>
      <c r="J136" s="62">
        <f>'Table 9-NLCD06 Partitioning'!J134-'Table 8-NLCD01 Partitioning'!J134</f>
        <v>0</v>
      </c>
      <c r="K136" s="62">
        <f>'Table 9-NLCD06 Partitioning'!K134-'Table 8-NLCD01 Partitioning'!K134</f>
        <v>0</v>
      </c>
      <c r="L136" s="62">
        <f>'Table 9-NLCD06 Partitioning'!L134-'Table 8-NLCD01 Partitioning'!L134</f>
        <v>0</v>
      </c>
      <c r="M136" s="62">
        <f>'Table 9-NLCD06 Partitioning'!M134-'Table 8-NLCD01 Partitioning'!M134</f>
        <v>0</v>
      </c>
      <c r="N136" s="62">
        <f>'Table 9-NLCD06 Partitioning'!N134-'Table 8-NLCD01 Partitioning'!N134</f>
        <v>0</v>
      </c>
      <c r="O136" s="62">
        <f>'Table 9-NLCD06 Partitioning'!O134-'Table 8-NLCD01 Partitioning'!O134</f>
        <v>0</v>
      </c>
      <c r="P136" s="62">
        <f>'Table 9-NLCD06 Partitioning'!P134-'Table 8-NLCD01 Partitioning'!P134</f>
        <v>0</v>
      </c>
      <c r="Q136" s="62">
        <f>'Table 9-NLCD06 Partitioning'!Q134-'Table 8-NLCD01 Partitioning'!Q134</f>
        <v>0</v>
      </c>
      <c r="R136" s="62">
        <f>'Table 9-NLCD06 Partitioning'!R134-'Table 8-NLCD01 Partitioning'!R134</f>
        <v>0</v>
      </c>
      <c r="S136" s="62">
        <f>'Table 9-NLCD06 Partitioning'!S134-'Table 8-NLCD01 Partitioning'!S134</f>
        <v>0</v>
      </c>
      <c r="T136" s="62">
        <f>'Table 9-NLCD06 Partitioning'!T134-'Table 8-NLCD01 Partitioning'!T134</f>
        <v>0</v>
      </c>
      <c r="U136" s="62">
        <f>'Table 9-NLCD06 Partitioning'!U134-'Table 8-NLCD01 Partitioning'!U134</f>
        <v>0</v>
      </c>
      <c r="V136" s="62">
        <f>'Table 9-NLCD06 Partitioning'!V134-'Table 8-NLCD01 Partitioning'!V134</f>
        <v>0</v>
      </c>
      <c r="W136" s="62">
        <f>'Table 9-NLCD06 Partitioning'!W134-'Table 8-NLCD01 Partitioning'!W134</f>
        <v>0</v>
      </c>
    </row>
    <row r="137" spans="1:23" x14ac:dyDescent="0.25">
      <c r="A137" s="77" t="s">
        <v>295</v>
      </c>
      <c r="B137" s="10" t="s">
        <v>287</v>
      </c>
      <c r="C137" s="3">
        <v>12</v>
      </c>
      <c r="D137" s="77" t="s">
        <v>295</v>
      </c>
      <c r="E137" s="62">
        <f>'Table 9-NLCD06 Partitioning'!E135-'Table 8-NLCD01 Partitioning'!E135</f>
        <v>0</v>
      </c>
      <c r="F137" s="62">
        <f>'Table 9-NLCD06 Partitioning'!F135-'Table 8-NLCD01 Partitioning'!F135</f>
        <v>0</v>
      </c>
      <c r="G137" s="62">
        <f>'Table 9-NLCD06 Partitioning'!G135-'Table 8-NLCD01 Partitioning'!G135</f>
        <v>0</v>
      </c>
      <c r="H137" s="62">
        <f>'Table 9-NLCD06 Partitioning'!H135-'Table 8-NLCD01 Partitioning'!H135</f>
        <v>0</v>
      </c>
      <c r="I137" s="62">
        <f>'Table 9-NLCD06 Partitioning'!I135-'Table 8-NLCD01 Partitioning'!I135</f>
        <v>0</v>
      </c>
      <c r="J137" s="62">
        <f>'Table 9-NLCD06 Partitioning'!J135-'Table 8-NLCD01 Partitioning'!J135</f>
        <v>0</v>
      </c>
      <c r="K137" s="62">
        <f>'Table 9-NLCD06 Partitioning'!K135-'Table 8-NLCD01 Partitioning'!K135</f>
        <v>0</v>
      </c>
      <c r="L137" s="62">
        <f>'Table 9-NLCD06 Partitioning'!L135-'Table 8-NLCD01 Partitioning'!L135</f>
        <v>0</v>
      </c>
      <c r="M137" s="62">
        <f>'Table 9-NLCD06 Partitioning'!M135-'Table 8-NLCD01 Partitioning'!M135</f>
        <v>0</v>
      </c>
      <c r="N137" s="62">
        <f>'Table 9-NLCD06 Partitioning'!N135-'Table 8-NLCD01 Partitioning'!N135</f>
        <v>0</v>
      </c>
      <c r="O137" s="62">
        <f>'Table 9-NLCD06 Partitioning'!O135-'Table 8-NLCD01 Partitioning'!O135</f>
        <v>0</v>
      </c>
      <c r="P137" s="62">
        <f>'Table 9-NLCD06 Partitioning'!P135-'Table 8-NLCD01 Partitioning'!P135</f>
        <v>0</v>
      </c>
      <c r="Q137" s="62">
        <f>'Table 9-NLCD06 Partitioning'!Q135-'Table 8-NLCD01 Partitioning'!Q135</f>
        <v>0</v>
      </c>
      <c r="R137" s="62">
        <f>'Table 9-NLCD06 Partitioning'!R135-'Table 8-NLCD01 Partitioning'!R135</f>
        <v>0</v>
      </c>
      <c r="S137" s="62">
        <f>'Table 9-NLCD06 Partitioning'!S135-'Table 8-NLCD01 Partitioning'!S135</f>
        <v>0</v>
      </c>
      <c r="T137" s="62">
        <f>'Table 9-NLCD06 Partitioning'!T135-'Table 8-NLCD01 Partitioning'!T135</f>
        <v>0</v>
      </c>
      <c r="U137" s="62">
        <f>'Table 9-NLCD06 Partitioning'!U135-'Table 8-NLCD01 Partitioning'!U135</f>
        <v>0</v>
      </c>
      <c r="V137" s="62">
        <f>'Table 9-NLCD06 Partitioning'!V135-'Table 8-NLCD01 Partitioning'!V135</f>
        <v>0</v>
      </c>
      <c r="W137" s="62">
        <f>'Table 9-NLCD06 Partitioning'!W135-'Table 8-NLCD01 Partitioning'!W135</f>
        <v>0</v>
      </c>
    </row>
    <row r="138" spans="1:23" x14ac:dyDescent="0.25">
      <c r="A138" s="77" t="s">
        <v>296</v>
      </c>
      <c r="B138" s="10" t="s">
        <v>287</v>
      </c>
      <c r="C138" s="3">
        <v>13</v>
      </c>
      <c r="D138" s="77" t="s">
        <v>296</v>
      </c>
      <c r="E138" s="62">
        <f>'Table 9-NLCD06 Partitioning'!E136-'Table 8-NLCD01 Partitioning'!E136</f>
        <v>0</v>
      </c>
      <c r="F138" s="62">
        <f>'Table 9-NLCD06 Partitioning'!F136-'Table 8-NLCD01 Partitioning'!F136</f>
        <v>0</v>
      </c>
      <c r="G138" s="62">
        <f>'Table 9-NLCD06 Partitioning'!G136-'Table 8-NLCD01 Partitioning'!G136</f>
        <v>0</v>
      </c>
      <c r="H138" s="62">
        <f>'Table 9-NLCD06 Partitioning'!H136-'Table 8-NLCD01 Partitioning'!H136</f>
        <v>0</v>
      </c>
      <c r="I138" s="62">
        <f>'Table 9-NLCD06 Partitioning'!I136-'Table 8-NLCD01 Partitioning'!I136</f>
        <v>0</v>
      </c>
      <c r="J138" s="62">
        <f>'Table 9-NLCD06 Partitioning'!J136-'Table 8-NLCD01 Partitioning'!J136</f>
        <v>0</v>
      </c>
      <c r="K138" s="62">
        <f>'Table 9-NLCD06 Partitioning'!K136-'Table 8-NLCD01 Partitioning'!K136</f>
        <v>0</v>
      </c>
      <c r="L138" s="62">
        <f>'Table 9-NLCD06 Partitioning'!L136-'Table 8-NLCD01 Partitioning'!L136</f>
        <v>0</v>
      </c>
      <c r="M138" s="62">
        <f>'Table 9-NLCD06 Partitioning'!M136-'Table 8-NLCD01 Partitioning'!M136</f>
        <v>0</v>
      </c>
      <c r="N138" s="62">
        <f>'Table 9-NLCD06 Partitioning'!N136-'Table 8-NLCD01 Partitioning'!N136</f>
        <v>0</v>
      </c>
      <c r="O138" s="62">
        <f>'Table 9-NLCD06 Partitioning'!O136-'Table 8-NLCD01 Partitioning'!O136</f>
        <v>0</v>
      </c>
      <c r="P138" s="62">
        <f>'Table 9-NLCD06 Partitioning'!P136-'Table 8-NLCD01 Partitioning'!P136</f>
        <v>0</v>
      </c>
      <c r="Q138" s="62">
        <f>'Table 9-NLCD06 Partitioning'!Q136-'Table 8-NLCD01 Partitioning'!Q136</f>
        <v>0</v>
      </c>
      <c r="R138" s="62">
        <f>'Table 9-NLCD06 Partitioning'!R136-'Table 8-NLCD01 Partitioning'!R136</f>
        <v>0</v>
      </c>
      <c r="S138" s="62">
        <f>'Table 9-NLCD06 Partitioning'!S136-'Table 8-NLCD01 Partitioning'!S136</f>
        <v>0</v>
      </c>
      <c r="T138" s="62">
        <f>'Table 9-NLCD06 Partitioning'!T136-'Table 8-NLCD01 Partitioning'!T136</f>
        <v>0</v>
      </c>
      <c r="U138" s="62">
        <f>'Table 9-NLCD06 Partitioning'!U136-'Table 8-NLCD01 Partitioning'!U136</f>
        <v>0</v>
      </c>
      <c r="V138" s="62">
        <f>'Table 9-NLCD06 Partitioning'!V136-'Table 8-NLCD01 Partitioning'!V136</f>
        <v>0</v>
      </c>
      <c r="W138" s="62">
        <f>'Table 9-NLCD06 Partitioning'!W136-'Table 8-NLCD01 Partitioning'!W136</f>
        <v>0</v>
      </c>
    </row>
    <row r="139" spans="1:23" x14ac:dyDescent="0.25">
      <c r="A139" s="77" t="s">
        <v>297</v>
      </c>
      <c r="B139" s="10" t="s">
        <v>287</v>
      </c>
      <c r="C139" s="3">
        <v>14</v>
      </c>
      <c r="D139" s="77" t="s">
        <v>297</v>
      </c>
      <c r="E139" s="62">
        <f>'Table 9-NLCD06 Partitioning'!E137-'Table 8-NLCD01 Partitioning'!E137</f>
        <v>0</v>
      </c>
      <c r="F139" s="62">
        <f>'Table 9-NLCD06 Partitioning'!F137-'Table 8-NLCD01 Partitioning'!F137</f>
        <v>0</v>
      </c>
      <c r="G139" s="62">
        <f>'Table 9-NLCD06 Partitioning'!G137-'Table 8-NLCD01 Partitioning'!G137</f>
        <v>0</v>
      </c>
      <c r="H139" s="62">
        <f>'Table 9-NLCD06 Partitioning'!H137-'Table 8-NLCD01 Partitioning'!H137</f>
        <v>0</v>
      </c>
      <c r="I139" s="62">
        <f>'Table 9-NLCD06 Partitioning'!I137-'Table 8-NLCD01 Partitioning'!I137</f>
        <v>0</v>
      </c>
      <c r="J139" s="62">
        <f>'Table 9-NLCD06 Partitioning'!J137-'Table 8-NLCD01 Partitioning'!J137</f>
        <v>0</v>
      </c>
      <c r="K139" s="62">
        <f>'Table 9-NLCD06 Partitioning'!K137-'Table 8-NLCD01 Partitioning'!K137</f>
        <v>0</v>
      </c>
      <c r="L139" s="62">
        <f>'Table 9-NLCD06 Partitioning'!L137-'Table 8-NLCD01 Partitioning'!L137</f>
        <v>0</v>
      </c>
      <c r="M139" s="62">
        <f>'Table 9-NLCD06 Partitioning'!M137-'Table 8-NLCD01 Partitioning'!M137</f>
        <v>0</v>
      </c>
      <c r="N139" s="62">
        <f>'Table 9-NLCD06 Partitioning'!N137-'Table 8-NLCD01 Partitioning'!N137</f>
        <v>0</v>
      </c>
      <c r="O139" s="62">
        <f>'Table 9-NLCD06 Partitioning'!O137-'Table 8-NLCD01 Partitioning'!O137</f>
        <v>0</v>
      </c>
      <c r="P139" s="62">
        <f>'Table 9-NLCD06 Partitioning'!P137-'Table 8-NLCD01 Partitioning'!P137</f>
        <v>0</v>
      </c>
      <c r="Q139" s="62">
        <f>'Table 9-NLCD06 Partitioning'!Q137-'Table 8-NLCD01 Partitioning'!Q137</f>
        <v>0</v>
      </c>
      <c r="R139" s="62">
        <f>'Table 9-NLCD06 Partitioning'!R137-'Table 8-NLCD01 Partitioning'!R137</f>
        <v>0</v>
      </c>
      <c r="S139" s="62">
        <f>'Table 9-NLCD06 Partitioning'!S137-'Table 8-NLCD01 Partitioning'!S137</f>
        <v>0</v>
      </c>
      <c r="T139" s="62">
        <f>'Table 9-NLCD06 Partitioning'!T137-'Table 8-NLCD01 Partitioning'!T137</f>
        <v>0</v>
      </c>
      <c r="U139" s="62">
        <f>'Table 9-NLCD06 Partitioning'!U137-'Table 8-NLCD01 Partitioning'!U137</f>
        <v>0</v>
      </c>
      <c r="V139" s="62">
        <f>'Table 9-NLCD06 Partitioning'!V137-'Table 8-NLCD01 Partitioning'!V137</f>
        <v>0</v>
      </c>
      <c r="W139" s="62">
        <f>'Table 9-NLCD06 Partitioning'!W137-'Table 8-NLCD01 Partitioning'!W137</f>
        <v>0</v>
      </c>
    </row>
    <row r="140" spans="1:23" x14ac:dyDescent="0.25">
      <c r="A140" s="77" t="s">
        <v>298</v>
      </c>
      <c r="B140" s="10" t="s">
        <v>287</v>
      </c>
      <c r="C140" s="3">
        <v>15</v>
      </c>
      <c r="D140" s="77" t="s">
        <v>298</v>
      </c>
      <c r="E140" s="62">
        <f>'Table 9-NLCD06 Partitioning'!E138-'Table 8-NLCD01 Partitioning'!E138</f>
        <v>0</v>
      </c>
      <c r="F140" s="62">
        <f>'Table 9-NLCD06 Partitioning'!F138-'Table 8-NLCD01 Partitioning'!F138</f>
        <v>0</v>
      </c>
      <c r="G140" s="62">
        <f>'Table 9-NLCD06 Partitioning'!G138-'Table 8-NLCD01 Partitioning'!G138</f>
        <v>0</v>
      </c>
      <c r="H140" s="62">
        <f>'Table 9-NLCD06 Partitioning'!H138-'Table 8-NLCD01 Partitioning'!H138</f>
        <v>0</v>
      </c>
      <c r="I140" s="62">
        <f>'Table 9-NLCD06 Partitioning'!I138-'Table 8-NLCD01 Partitioning'!I138</f>
        <v>0</v>
      </c>
      <c r="J140" s="62">
        <f>'Table 9-NLCD06 Partitioning'!J138-'Table 8-NLCD01 Partitioning'!J138</f>
        <v>0</v>
      </c>
      <c r="K140" s="62">
        <f>'Table 9-NLCD06 Partitioning'!K138-'Table 8-NLCD01 Partitioning'!K138</f>
        <v>0</v>
      </c>
      <c r="L140" s="62">
        <f>'Table 9-NLCD06 Partitioning'!L138-'Table 8-NLCD01 Partitioning'!L138</f>
        <v>0</v>
      </c>
      <c r="M140" s="62">
        <f>'Table 9-NLCD06 Partitioning'!M138-'Table 8-NLCD01 Partitioning'!M138</f>
        <v>0</v>
      </c>
      <c r="N140" s="62">
        <f>'Table 9-NLCD06 Partitioning'!N138-'Table 8-NLCD01 Partitioning'!N138</f>
        <v>0</v>
      </c>
      <c r="O140" s="62">
        <f>'Table 9-NLCD06 Partitioning'!O138-'Table 8-NLCD01 Partitioning'!O138</f>
        <v>0</v>
      </c>
      <c r="P140" s="62">
        <f>'Table 9-NLCD06 Partitioning'!P138-'Table 8-NLCD01 Partitioning'!P138</f>
        <v>0</v>
      </c>
      <c r="Q140" s="62">
        <f>'Table 9-NLCD06 Partitioning'!Q138-'Table 8-NLCD01 Partitioning'!Q138</f>
        <v>0</v>
      </c>
      <c r="R140" s="62">
        <f>'Table 9-NLCD06 Partitioning'!R138-'Table 8-NLCD01 Partitioning'!R138</f>
        <v>0</v>
      </c>
      <c r="S140" s="62">
        <f>'Table 9-NLCD06 Partitioning'!S138-'Table 8-NLCD01 Partitioning'!S138</f>
        <v>0</v>
      </c>
      <c r="T140" s="62">
        <f>'Table 9-NLCD06 Partitioning'!T138-'Table 8-NLCD01 Partitioning'!T138</f>
        <v>0</v>
      </c>
      <c r="U140" s="62">
        <f>'Table 9-NLCD06 Partitioning'!U138-'Table 8-NLCD01 Partitioning'!U138</f>
        <v>0</v>
      </c>
      <c r="V140" s="62">
        <f>'Table 9-NLCD06 Partitioning'!V138-'Table 8-NLCD01 Partitioning'!V138</f>
        <v>0</v>
      </c>
      <c r="W140" s="62">
        <f>'Table 9-NLCD06 Partitioning'!W138-'Table 8-NLCD01 Partitioning'!W138</f>
        <v>0</v>
      </c>
    </row>
    <row r="141" spans="1:23" x14ac:dyDescent="0.25">
      <c r="A141" s="77" t="s">
        <v>299</v>
      </c>
      <c r="B141" s="10" t="s">
        <v>287</v>
      </c>
      <c r="C141" s="3">
        <v>16</v>
      </c>
      <c r="D141" s="77" t="s">
        <v>299</v>
      </c>
      <c r="E141" s="62">
        <f>'Table 9-NLCD06 Partitioning'!E139-'Table 8-NLCD01 Partitioning'!E139</f>
        <v>0</v>
      </c>
      <c r="F141" s="62">
        <f>'Table 9-NLCD06 Partitioning'!F139-'Table 8-NLCD01 Partitioning'!F139</f>
        <v>0</v>
      </c>
      <c r="G141" s="62">
        <f>'Table 9-NLCD06 Partitioning'!G139-'Table 8-NLCD01 Partitioning'!G139</f>
        <v>0</v>
      </c>
      <c r="H141" s="62">
        <f>'Table 9-NLCD06 Partitioning'!H139-'Table 8-NLCD01 Partitioning'!H139</f>
        <v>0</v>
      </c>
      <c r="I141" s="62">
        <f>'Table 9-NLCD06 Partitioning'!I139-'Table 8-NLCD01 Partitioning'!I139</f>
        <v>0</v>
      </c>
      <c r="J141" s="62">
        <f>'Table 9-NLCD06 Partitioning'!J139-'Table 8-NLCD01 Partitioning'!J139</f>
        <v>0</v>
      </c>
      <c r="K141" s="62">
        <f>'Table 9-NLCD06 Partitioning'!K139-'Table 8-NLCD01 Partitioning'!K139</f>
        <v>0</v>
      </c>
      <c r="L141" s="62">
        <f>'Table 9-NLCD06 Partitioning'!L139-'Table 8-NLCD01 Partitioning'!L139</f>
        <v>0</v>
      </c>
      <c r="M141" s="62">
        <f>'Table 9-NLCD06 Partitioning'!M139-'Table 8-NLCD01 Partitioning'!M139</f>
        <v>0</v>
      </c>
      <c r="N141" s="62">
        <f>'Table 9-NLCD06 Partitioning'!N139-'Table 8-NLCD01 Partitioning'!N139</f>
        <v>0</v>
      </c>
      <c r="O141" s="62">
        <f>'Table 9-NLCD06 Partitioning'!O139-'Table 8-NLCD01 Partitioning'!O139</f>
        <v>0</v>
      </c>
      <c r="P141" s="62">
        <f>'Table 9-NLCD06 Partitioning'!P139-'Table 8-NLCD01 Partitioning'!P139</f>
        <v>0</v>
      </c>
      <c r="Q141" s="62">
        <f>'Table 9-NLCD06 Partitioning'!Q139-'Table 8-NLCD01 Partitioning'!Q139</f>
        <v>0</v>
      </c>
      <c r="R141" s="62">
        <f>'Table 9-NLCD06 Partitioning'!R139-'Table 8-NLCD01 Partitioning'!R139</f>
        <v>0</v>
      </c>
      <c r="S141" s="62">
        <f>'Table 9-NLCD06 Partitioning'!S139-'Table 8-NLCD01 Partitioning'!S139</f>
        <v>0</v>
      </c>
      <c r="T141" s="62">
        <f>'Table 9-NLCD06 Partitioning'!T139-'Table 8-NLCD01 Partitioning'!T139</f>
        <v>0</v>
      </c>
      <c r="U141" s="62">
        <f>'Table 9-NLCD06 Partitioning'!U139-'Table 8-NLCD01 Partitioning'!U139</f>
        <v>0</v>
      </c>
      <c r="V141" s="62">
        <f>'Table 9-NLCD06 Partitioning'!V139-'Table 8-NLCD01 Partitioning'!V139</f>
        <v>0</v>
      </c>
      <c r="W141" s="62">
        <f>'Table 9-NLCD06 Partitioning'!W139-'Table 8-NLCD01 Partitioning'!W139</f>
        <v>0</v>
      </c>
    </row>
    <row r="142" spans="1:23" x14ac:dyDescent="0.25">
      <c r="A142" s="77" t="s">
        <v>300</v>
      </c>
      <c r="B142" s="10" t="s">
        <v>287</v>
      </c>
      <c r="C142" s="3">
        <v>17</v>
      </c>
      <c r="D142" s="77" t="s">
        <v>300</v>
      </c>
      <c r="E142" s="62">
        <f>'Table 9-NLCD06 Partitioning'!E140-'Table 8-NLCD01 Partitioning'!E140</f>
        <v>0</v>
      </c>
      <c r="F142" s="62">
        <f>'Table 9-NLCD06 Partitioning'!F140-'Table 8-NLCD01 Partitioning'!F140</f>
        <v>0</v>
      </c>
      <c r="G142" s="62">
        <f>'Table 9-NLCD06 Partitioning'!G140-'Table 8-NLCD01 Partitioning'!G140</f>
        <v>0</v>
      </c>
      <c r="H142" s="62">
        <f>'Table 9-NLCD06 Partitioning'!H140-'Table 8-NLCD01 Partitioning'!H140</f>
        <v>0</v>
      </c>
      <c r="I142" s="62">
        <f>'Table 9-NLCD06 Partitioning'!I140-'Table 8-NLCD01 Partitioning'!I140</f>
        <v>0</v>
      </c>
      <c r="J142" s="62">
        <f>'Table 9-NLCD06 Partitioning'!J140-'Table 8-NLCD01 Partitioning'!J140</f>
        <v>0</v>
      </c>
      <c r="K142" s="62">
        <f>'Table 9-NLCD06 Partitioning'!K140-'Table 8-NLCD01 Partitioning'!K140</f>
        <v>0</v>
      </c>
      <c r="L142" s="62">
        <f>'Table 9-NLCD06 Partitioning'!L140-'Table 8-NLCD01 Partitioning'!L140</f>
        <v>0</v>
      </c>
      <c r="M142" s="62">
        <f>'Table 9-NLCD06 Partitioning'!M140-'Table 8-NLCD01 Partitioning'!M140</f>
        <v>0</v>
      </c>
      <c r="N142" s="62">
        <f>'Table 9-NLCD06 Partitioning'!N140-'Table 8-NLCD01 Partitioning'!N140</f>
        <v>0</v>
      </c>
      <c r="O142" s="62">
        <f>'Table 9-NLCD06 Partitioning'!O140-'Table 8-NLCD01 Partitioning'!O140</f>
        <v>0</v>
      </c>
      <c r="P142" s="62">
        <f>'Table 9-NLCD06 Partitioning'!P140-'Table 8-NLCD01 Partitioning'!P140</f>
        <v>0</v>
      </c>
      <c r="Q142" s="62">
        <f>'Table 9-NLCD06 Partitioning'!Q140-'Table 8-NLCD01 Partitioning'!Q140</f>
        <v>0</v>
      </c>
      <c r="R142" s="62">
        <f>'Table 9-NLCD06 Partitioning'!R140-'Table 8-NLCD01 Partitioning'!R140</f>
        <v>0</v>
      </c>
      <c r="S142" s="62">
        <f>'Table 9-NLCD06 Partitioning'!S140-'Table 8-NLCD01 Partitioning'!S140</f>
        <v>0</v>
      </c>
      <c r="T142" s="62">
        <f>'Table 9-NLCD06 Partitioning'!T140-'Table 8-NLCD01 Partitioning'!T140</f>
        <v>0</v>
      </c>
      <c r="U142" s="62">
        <f>'Table 9-NLCD06 Partitioning'!U140-'Table 8-NLCD01 Partitioning'!U140</f>
        <v>0</v>
      </c>
      <c r="V142" s="62">
        <f>'Table 9-NLCD06 Partitioning'!V140-'Table 8-NLCD01 Partitioning'!V140</f>
        <v>0</v>
      </c>
      <c r="W142" s="62">
        <f>'Table 9-NLCD06 Partitioning'!W140-'Table 8-NLCD01 Partitioning'!W140</f>
        <v>0</v>
      </c>
    </row>
    <row r="143" spans="1:23" x14ac:dyDescent="0.25">
      <c r="A143" s="77" t="s">
        <v>301</v>
      </c>
      <c r="B143" s="10" t="s">
        <v>287</v>
      </c>
      <c r="C143" s="3">
        <v>18</v>
      </c>
      <c r="D143" s="77" t="s">
        <v>301</v>
      </c>
      <c r="E143" s="62">
        <f>'Table 9-NLCD06 Partitioning'!E141-'Table 8-NLCD01 Partitioning'!E141</f>
        <v>0</v>
      </c>
      <c r="F143" s="62">
        <f>'Table 9-NLCD06 Partitioning'!F141-'Table 8-NLCD01 Partitioning'!F141</f>
        <v>0</v>
      </c>
      <c r="G143" s="62">
        <f>'Table 9-NLCD06 Partitioning'!G141-'Table 8-NLCD01 Partitioning'!G141</f>
        <v>0</v>
      </c>
      <c r="H143" s="62">
        <f>'Table 9-NLCD06 Partitioning'!H141-'Table 8-NLCD01 Partitioning'!H141</f>
        <v>0</v>
      </c>
      <c r="I143" s="62">
        <f>'Table 9-NLCD06 Partitioning'!I141-'Table 8-NLCD01 Partitioning'!I141</f>
        <v>0</v>
      </c>
      <c r="J143" s="62">
        <f>'Table 9-NLCD06 Partitioning'!J141-'Table 8-NLCD01 Partitioning'!J141</f>
        <v>0</v>
      </c>
      <c r="K143" s="62">
        <f>'Table 9-NLCD06 Partitioning'!K141-'Table 8-NLCD01 Partitioning'!K141</f>
        <v>0</v>
      </c>
      <c r="L143" s="62">
        <f>'Table 9-NLCD06 Partitioning'!L141-'Table 8-NLCD01 Partitioning'!L141</f>
        <v>0</v>
      </c>
      <c r="M143" s="62">
        <f>'Table 9-NLCD06 Partitioning'!M141-'Table 8-NLCD01 Partitioning'!M141</f>
        <v>0</v>
      </c>
      <c r="N143" s="62">
        <f>'Table 9-NLCD06 Partitioning'!N141-'Table 8-NLCD01 Partitioning'!N141</f>
        <v>0</v>
      </c>
      <c r="O143" s="62">
        <f>'Table 9-NLCD06 Partitioning'!O141-'Table 8-NLCD01 Partitioning'!O141</f>
        <v>0</v>
      </c>
      <c r="P143" s="62">
        <f>'Table 9-NLCD06 Partitioning'!P141-'Table 8-NLCD01 Partitioning'!P141</f>
        <v>0</v>
      </c>
      <c r="Q143" s="62">
        <f>'Table 9-NLCD06 Partitioning'!Q141-'Table 8-NLCD01 Partitioning'!Q141</f>
        <v>0</v>
      </c>
      <c r="R143" s="62">
        <f>'Table 9-NLCD06 Partitioning'!R141-'Table 8-NLCD01 Partitioning'!R141</f>
        <v>0</v>
      </c>
      <c r="S143" s="62">
        <f>'Table 9-NLCD06 Partitioning'!S141-'Table 8-NLCD01 Partitioning'!S141</f>
        <v>0</v>
      </c>
      <c r="T143" s="62">
        <f>'Table 9-NLCD06 Partitioning'!T141-'Table 8-NLCD01 Partitioning'!T141</f>
        <v>0</v>
      </c>
      <c r="U143" s="62">
        <f>'Table 9-NLCD06 Partitioning'!U141-'Table 8-NLCD01 Partitioning'!U141</f>
        <v>0</v>
      </c>
      <c r="V143" s="62">
        <f>'Table 9-NLCD06 Partitioning'!V141-'Table 8-NLCD01 Partitioning'!V141</f>
        <v>0</v>
      </c>
      <c r="W143" s="62">
        <f>'Table 9-NLCD06 Partitioning'!W141-'Table 8-NLCD01 Partitioning'!W141</f>
        <v>0</v>
      </c>
    </row>
    <row r="144" spans="1:23" x14ac:dyDescent="0.25">
      <c r="A144" s="77" t="s">
        <v>302</v>
      </c>
      <c r="B144" s="10" t="s">
        <v>287</v>
      </c>
      <c r="C144" s="3">
        <v>19</v>
      </c>
      <c r="D144" s="77" t="s">
        <v>302</v>
      </c>
      <c r="E144" s="62">
        <f>'Table 9-NLCD06 Partitioning'!E142-'Table 8-NLCD01 Partitioning'!E142</f>
        <v>0</v>
      </c>
      <c r="F144" s="62">
        <f>'Table 9-NLCD06 Partitioning'!F142-'Table 8-NLCD01 Partitioning'!F142</f>
        <v>0</v>
      </c>
      <c r="G144" s="62">
        <f>'Table 9-NLCD06 Partitioning'!G142-'Table 8-NLCD01 Partitioning'!G142</f>
        <v>0</v>
      </c>
      <c r="H144" s="62">
        <f>'Table 9-NLCD06 Partitioning'!H142-'Table 8-NLCD01 Partitioning'!H142</f>
        <v>0</v>
      </c>
      <c r="I144" s="62">
        <f>'Table 9-NLCD06 Partitioning'!I142-'Table 8-NLCD01 Partitioning'!I142</f>
        <v>0</v>
      </c>
      <c r="J144" s="62">
        <f>'Table 9-NLCD06 Partitioning'!J142-'Table 8-NLCD01 Partitioning'!J142</f>
        <v>0</v>
      </c>
      <c r="K144" s="62">
        <f>'Table 9-NLCD06 Partitioning'!K142-'Table 8-NLCD01 Partitioning'!K142</f>
        <v>0</v>
      </c>
      <c r="L144" s="62">
        <f>'Table 9-NLCD06 Partitioning'!L142-'Table 8-NLCD01 Partitioning'!L142</f>
        <v>0</v>
      </c>
      <c r="M144" s="62">
        <f>'Table 9-NLCD06 Partitioning'!M142-'Table 8-NLCD01 Partitioning'!M142</f>
        <v>0</v>
      </c>
      <c r="N144" s="62">
        <f>'Table 9-NLCD06 Partitioning'!N142-'Table 8-NLCD01 Partitioning'!N142</f>
        <v>0</v>
      </c>
      <c r="O144" s="62">
        <f>'Table 9-NLCD06 Partitioning'!O142-'Table 8-NLCD01 Partitioning'!O142</f>
        <v>0</v>
      </c>
      <c r="P144" s="62">
        <f>'Table 9-NLCD06 Partitioning'!P142-'Table 8-NLCD01 Partitioning'!P142</f>
        <v>0</v>
      </c>
      <c r="Q144" s="62">
        <f>'Table 9-NLCD06 Partitioning'!Q142-'Table 8-NLCD01 Partitioning'!Q142</f>
        <v>0</v>
      </c>
      <c r="R144" s="62">
        <f>'Table 9-NLCD06 Partitioning'!R142-'Table 8-NLCD01 Partitioning'!R142</f>
        <v>0</v>
      </c>
      <c r="S144" s="62">
        <f>'Table 9-NLCD06 Partitioning'!S142-'Table 8-NLCD01 Partitioning'!S142</f>
        <v>0</v>
      </c>
      <c r="T144" s="62">
        <f>'Table 9-NLCD06 Partitioning'!T142-'Table 8-NLCD01 Partitioning'!T142</f>
        <v>0</v>
      </c>
      <c r="U144" s="62">
        <f>'Table 9-NLCD06 Partitioning'!U142-'Table 8-NLCD01 Partitioning'!U142</f>
        <v>0</v>
      </c>
      <c r="V144" s="62">
        <f>'Table 9-NLCD06 Partitioning'!V142-'Table 8-NLCD01 Partitioning'!V142</f>
        <v>0</v>
      </c>
      <c r="W144" s="62">
        <f>'Table 9-NLCD06 Partitioning'!W142-'Table 8-NLCD01 Partitioning'!W142</f>
        <v>0</v>
      </c>
    </row>
    <row r="145" spans="1:23" x14ac:dyDescent="0.25">
      <c r="A145" s="77" t="s">
        <v>303</v>
      </c>
      <c r="B145" s="10" t="s">
        <v>287</v>
      </c>
      <c r="C145" s="3">
        <v>2</v>
      </c>
      <c r="D145" s="77" t="s">
        <v>303</v>
      </c>
      <c r="E145" s="62">
        <f>'Table 9-NLCD06 Partitioning'!E143-'Table 8-NLCD01 Partitioning'!E143</f>
        <v>0</v>
      </c>
      <c r="F145" s="62">
        <f>'Table 9-NLCD06 Partitioning'!F143-'Table 8-NLCD01 Partitioning'!F143</f>
        <v>0</v>
      </c>
      <c r="G145" s="62">
        <f>'Table 9-NLCD06 Partitioning'!G143-'Table 8-NLCD01 Partitioning'!G143</f>
        <v>0</v>
      </c>
      <c r="H145" s="62">
        <f>'Table 9-NLCD06 Partitioning'!H143-'Table 8-NLCD01 Partitioning'!H143</f>
        <v>0</v>
      </c>
      <c r="I145" s="62">
        <f>'Table 9-NLCD06 Partitioning'!I143-'Table 8-NLCD01 Partitioning'!I143</f>
        <v>0</v>
      </c>
      <c r="J145" s="62">
        <f>'Table 9-NLCD06 Partitioning'!J143-'Table 8-NLCD01 Partitioning'!J143</f>
        <v>0</v>
      </c>
      <c r="K145" s="62">
        <f>'Table 9-NLCD06 Partitioning'!K143-'Table 8-NLCD01 Partitioning'!K143</f>
        <v>0</v>
      </c>
      <c r="L145" s="62">
        <f>'Table 9-NLCD06 Partitioning'!L143-'Table 8-NLCD01 Partitioning'!L143</f>
        <v>0</v>
      </c>
      <c r="M145" s="62">
        <f>'Table 9-NLCD06 Partitioning'!M143-'Table 8-NLCD01 Partitioning'!M143</f>
        <v>0</v>
      </c>
      <c r="N145" s="62">
        <f>'Table 9-NLCD06 Partitioning'!N143-'Table 8-NLCD01 Partitioning'!N143</f>
        <v>0</v>
      </c>
      <c r="O145" s="62">
        <f>'Table 9-NLCD06 Partitioning'!O143-'Table 8-NLCD01 Partitioning'!O143</f>
        <v>0</v>
      </c>
      <c r="P145" s="62">
        <f>'Table 9-NLCD06 Partitioning'!P143-'Table 8-NLCD01 Partitioning'!P143</f>
        <v>0</v>
      </c>
      <c r="Q145" s="62">
        <f>'Table 9-NLCD06 Partitioning'!Q143-'Table 8-NLCD01 Partitioning'!Q143</f>
        <v>0</v>
      </c>
      <c r="R145" s="62">
        <f>'Table 9-NLCD06 Partitioning'!R143-'Table 8-NLCD01 Partitioning'!R143</f>
        <v>0</v>
      </c>
      <c r="S145" s="62">
        <f>'Table 9-NLCD06 Partitioning'!S143-'Table 8-NLCD01 Partitioning'!S143</f>
        <v>0</v>
      </c>
      <c r="T145" s="62">
        <f>'Table 9-NLCD06 Partitioning'!T143-'Table 8-NLCD01 Partitioning'!T143</f>
        <v>0</v>
      </c>
      <c r="U145" s="62">
        <f>'Table 9-NLCD06 Partitioning'!U143-'Table 8-NLCD01 Partitioning'!U143</f>
        <v>0</v>
      </c>
      <c r="V145" s="62">
        <f>'Table 9-NLCD06 Partitioning'!V143-'Table 8-NLCD01 Partitioning'!V143</f>
        <v>0</v>
      </c>
      <c r="W145" s="62">
        <f>'Table 9-NLCD06 Partitioning'!W143-'Table 8-NLCD01 Partitioning'!W143</f>
        <v>0</v>
      </c>
    </row>
    <row r="146" spans="1:23" x14ac:dyDescent="0.25">
      <c r="A146" s="77" t="s">
        <v>304</v>
      </c>
      <c r="B146" s="10" t="s">
        <v>287</v>
      </c>
      <c r="C146" s="3">
        <v>20</v>
      </c>
      <c r="D146" s="77" t="s">
        <v>304</v>
      </c>
      <c r="E146" s="62">
        <f>'Table 9-NLCD06 Partitioning'!E144-'Table 8-NLCD01 Partitioning'!E144</f>
        <v>0</v>
      </c>
      <c r="F146" s="62">
        <f>'Table 9-NLCD06 Partitioning'!F144-'Table 8-NLCD01 Partitioning'!F144</f>
        <v>0</v>
      </c>
      <c r="G146" s="62">
        <f>'Table 9-NLCD06 Partitioning'!G144-'Table 8-NLCD01 Partitioning'!G144</f>
        <v>0</v>
      </c>
      <c r="H146" s="62">
        <f>'Table 9-NLCD06 Partitioning'!H144-'Table 8-NLCD01 Partitioning'!H144</f>
        <v>0</v>
      </c>
      <c r="I146" s="62">
        <f>'Table 9-NLCD06 Partitioning'!I144-'Table 8-NLCD01 Partitioning'!I144</f>
        <v>0</v>
      </c>
      <c r="J146" s="62">
        <f>'Table 9-NLCD06 Partitioning'!J144-'Table 8-NLCD01 Partitioning'!J144</f>
        <v>0</v>
      </c>
      <c r="K146" s="62">
        <f>'Table 9-NLCD06 Partitioning'!K144-'Table 8-NLCD01 Partitioning'!K144</f>
        <v>0</v>
      </c>
      <c r="L146" s="62">
        <f>'Table 9-NLCD06 Partitioning'!L144-'Table 8-NLCD01 Partitioning'!L144</f>
        <v>0</v>
      </c>
      <c r="M146" s="62">
        <f>'Table 9-NLCD06 Partitioning'!M144-'Table 8-NLCD01 Partitioning'!M144</f>
        <v>0</v>
      </c>
      <c r="N146" s="62">
        <f>'Table 9-NLCD06 Partitioning'!N144-'Table 8-NLCD01 Partitioning'!N144</f>
        <v>0</v>
      </c>
      <c r="O146" s="62">
        <f>'Table 9-NLCD06 Partitioning'!O144-'Table 8-NLCD01 Partitioning'!O144</f>
        <v>0</v>
      </c>
      <c r="P146" s="62">
        <f>'Table 9-NLCD06 Partitioning'!P144-'Table 8-NLCD01 Partitioning'!P144</f>
        <v>0</v>
      </c>
      <c r="Q146" s="62">
        <f>'Table 9-NLCD06 Partitioning'!Q144-'Table 8-NLCD01 Partitioning'!Q144</f>
        <v>0</v>
      </c>
      <c r="R146" s="62">
        <f>'Table 9-NLCD06 Partitioning'!R144-'Table 8-NLCD01 Partitioning'!R144</f>
        <v>0</v>
      </c>
      <c r="S146" s="62">
        <f>'Table 9-NLCD06 Partitioning'!S144-'Table 8-NLCD01 Partitioning'!S144</f>
        <v>0</v>
      </c>
      <c r="T146" s="62">
        <f>'Table 9-NLCD06 Partitioning'!T144-'Table 8-NLCD01 Partitioning'!T144</f>
        <v>0</v>
      </c>
      <c r="U146" s="62">
        <f>'Table 9-NLCD06 Partitioning'!U144-'Table 8-NLCD01 Partitioning'!U144</f>
        <v>0</v>
      </c>
      <c r="V146" s="62">
        <f>'Table 9-NLCD06 Partitioning'!V144-'Table 8-NLCD01 Partitioning'!V144</f>
        <v>0</v>
      </c>
      <c r="W146" s="62">
        <f>'Table 9-NLCD06 Partitioning'!W144-'Table 8-NLCD01 Partitioning'!W144</f>
        <v>0</v>
      </c>
    </row>
    <row r="147" spans="1:23" x14ac:dyDescent="0.25">
      <c r="A147" s="77" t="s">
        <v>305</v>
      </c>
      <c r="B147" s="10" t="s">
        <v>287</v>
      </c>
      <c r="C147" s="3">
        <v>21</v>
      </c>
      <c r="D147" s="77" t="s">
        <v>305</v>
      </c>
      <c r="E147" s="62">
        <f>'Table 9-NLCD06 Partitioning'!E145-'Table 8-NLCD01 Partitioning'!E145</f>
        <v>0</v>
      </c>
      <c r="F147" s="62">
        <f>'Table 9-NLCD06 Partitioning'!F145-'Table 8-NLCD01 Partitioning'!F145</f>
        <v>0</v>
      </c>
      <c r="G147" s="62">
        <f>'Table 9-NLCD06 Partitioning'!G145-'Table 8-NLCD01 Partitioning'!G145</f>
        <v>0</v>
      </c>
      <c r="H147" s="62">
        <f>'Table 9-NLCD06 Partitioning'!H145-'Table 8-NLCD01 Partitioning'!H145</f>
        <v>0</v>
      </c>
      <c r="I147" s="62">
        <f>'Table 9-NLCD06 Partitioning'!I145-'Table 8-NLCD01 Partitioning'!I145</f>
        <v>0</v>
      </c>
      <c r="J147" s="62">
        <f>'Table 9-NLCD06 Partitioning'!J145-'Table 8-NLCD01 Partitioning'!J145</f>
        <v>0</v>
      </c>
      <c r="K147" s="62">
        <f>'Table 9-NLCD06 Partitioning'!K145-'Table 8-NLCD01 Partitioning'!K145</f>
        <v>0</v>
      </c>
      <c r="L147" s="62">
        <f>'Table 9-NLCD06 Partitioning'!L145-'Table 8-NLCD01 Partitioning'!L145</f>
        <v>0</v>
      </c>
      <c r="M147" s="62">
        <f>'Table 9-NLCD06 Partitioning'!M145-'Table 8-NLCD01 Partitioning'!M145</f>
        <v>0</v>
      </c>
      <c r="N147" s="62">
        <f>'Table 9-NLCD06 Partitioning'!N145-'Table 8-NLCD01 Partitioning'!N145</f>
        <v>0</v>
      </c>
      <c r="O147" s="62">
        <f>'Table 9-NLCD06 Partitioning'!O145-'Table 8-NLCD01 Partitioning'!O145</f>
        <v>0</v>
      </c>
      <c r="P147" s="62">
        <f>'Table 9-NLCD06 Partitioning'!P145-'Table 8-NLCD01 Partitioning'!P145</f>
        <v>0</v>
      </c>
      <c r="Q147" s="62">
        <f>'Table 9-NLCD06 Partitioning'!Q145-'Table 8-NLCD01 Partitioning'!Q145</f>
        <v>0</v>
      </c>
      <c r="R147" s="62">
        <f>'Table 9-NLCD06 Partitioning'!R145-'Table 8-NLCD01 Partitioning'!R145</f>
        <v>0</v>
      </c>
      <c r="S147" s="62">
        <f>'Table 9-NLCD06 Partitioning'!S145-'Table 8-NLCD01 Partitioning'!S145</f>
        <v>0</v>
      </c>
      <c r="T147" s="62">
        <f>'Table 9-NLCD06 Partitioning'!T145-'Table 8-NLCD01 Partitioning'!T145</f>
        <v>0</v>
      </c>
      <c r="U147" s="62">
        <f>'Table 9-NLCD06 Partitioning'!U145-'Table 8-NLCD01 Partitioning'!U145</f>
        <v>0</v>
      </c>
      <c r="V147" s="62">
        <f>'Table 9-NLCD06 Partitioning'!V145-'Table 8-NLCD01 Partitioning'!V145</f>
        <v>0</v>
      </c>
      <c r="W147" s="62">
        <f>'Table 9-NLCD06 Partitioning'!W145-'Table 8-NLCD01 Partitioning'!W145</f>
        <v>0</v>
      </c>
    </row>
    <row r="148" spans="1:23" x14ac:dyDescent="0.25">
      <c r="A148" s="77" t="s">
        <v>306</v>
      </c>
      <c r="B148" s="10" t="s">
        <v>287</v>
      </c>
      <c r="C148" s="3">
        <v>22</v>
      </c>
      <c r="D148" s="77" t="s">
        <v>306</v>
      </c>
      <c r="E148" s="62">
        <f>'Table 9-NLCD06 Partitioning'!E146-'Table 8-NLCD01 Partitioning'!E146</f>
        <v>0</v>
      </c>
      <c r="F148" s="62">
        <f>'Table 9-NLCD06 Partitioning'!F146-'Table 8-NLCD01 Partitioning'!F146</f>
        <v>0</v>
      </c>
      <c r="G148" s="62">
        <f>'Table 9-NLCD06 Partitioning'!G146-'Table 8-NLCD01 Partitioning'!G146</f>
        <v>0</v>
      </c>
      <c r="H148" s="62">
        <f>'Table 9-NLCD06 Partitioning'!H146-'Table 8-NLCD01 Partitioning'!H146</f>
        <v>0</v>
      </c>
      <c r="I148" s="62">
        <f>'Table 9-NLCD06 Partitioning'!I146-'Table 8-NLCD01 Partitioning'!I146</f>
        <v>0</v>
      </c>
      <c r="J148" s="62">
        <f>'Table 9-NLCD06 Partitioning'!J146-'Table 8-NLCD01 Partitioning'!J146</f>
        <v>0</v>
      </c>
      <c r="K148" s="62">
        <f>'Table 9-NLCD06 Partitioning'!K146-'Table 8-NLCD01 Partitioning'!K146</f>
        <v>0</v>
      </c>
      <c r="L148" s="62">
        <f>'Table 9-NLCD06 Partitioning'!L146-'Table 8-NLCD01 Partitioning'!L146</f>
        <v>0</v>
      </c>
      <c r="M148" s="62">
        <f>'Table 9-NLCD06 Partitioning'!M146-'Table 8-NLCD01 Partitioning'!M146</f>
        <v>0</v>
      </c>
      <c r="N148" s="62">
        <f>'Table 9-NLCD06 Partitioning'!N146-'Table 8-NLCD01 Partitioning'!N146</f>
        <v>0</v>
      </c>
      <c r="O148" s="62">
        <f>'Table 9-NLCD06 Partitioning'!O146-'Table 8-NLCD01 Partitioning'!O146</f>
        <v>0</v>
      </c>
      <c r="P148" s="62">
        <f>'Table 9-NLCD06 Partitioning'!P146-'Table 8-NLCD01 Partitioning'!P146</f>
        <v>0</v>
      </c>
      <c r="Q148" s="62">
        <f>'Table 9-NLCD06 Partitioning'!Q146-'Table 8-NLCD01 Partitioning'!Q146</f>
        <v>0</v>
      </c>
      <c r="R148" s="62">
        <f>'Table 9-NLCD06 Partitioning'!R146-'Table 8-NLCD01 Partitioning'!R146</f>
        <v>0</v>
      </c>
      <c r="S148" s="62">
        <f>'Table 9-NLCD06 Partitioning'!S146-'Table 8-NLCD01 Partitioning'!S146</f>
        <v>0</v>
      </c>
      <c r="T148" s="62">
        <f>'Table 9-NLCD06 Partitioning'!T146-'Table 8-NLCD01 Partitioning'!T146</f>
        <v>0</v>
      </c>
      <c r="U148" s="62">
        <f>'Table 9-NLCD06 Partitioning'!U146-'Table 8-NLCD01 Partitioning'!U146</f>
        <v>0</v>
      </c>
      <c r="V148" s="62">
        <f>'Table 9-NLCD06 Partitioning'!V146-'Table 8-NLCD01 Partitioning'!V146</f>
        <v>0</v>
      </c>
      <c r="W148" s="62">
        <f>'Table 9-NLCD06 Partitioning'!W146-'Table 8-NLCD01 Partitioning'!W146</f>
        <v>0</v>
      </c>
    </row>
    <row r="149" spans="1:23" x14ac:dyDescent="0.25">
      <c r="A149" s="77" t="s">
        <v>307</v>
      </c>
      <c r="B149" s="10" t="s">
        <v>287</v>
      </c>
      <c r="C149" s="3">
        <v>23</v>
      </c>
      <c r="D149" s="77" t="s">
        <v>307</v>
      </c>
      <c r="E149" s="62">
        <f>'Table 9-NLCD06 Partitioning'!E147-'Table 8-NLCD01 Partitioning'!E147</f>
        <v>0</v>
      </c>
      <c r="F149" s="62">
        <f>'Table 9-NLCD06 Partitioning'!F147-'Table 8-NLCD01 Partitioning'!F147</f>
        <v>0</v>
      </c>
      <c r="G149" s="62">
        <f>'Table 9-NLCD06 Partitioning'!G147-'Table 8-NLCD01 Partitioning'!G147</f>
        <v>0</v>
      </c>
      <c r="H149" s="62">
        <f>'Table 9-NLCD06 Partitioning'!H147-'Table 8-NLCD01 Partitioning'!H147</f>
        <v>0</v>
      </c>
      <c r="I149" s="62">
        <f>'Table 9-NLCD06 Partitioning'!I147-'Table 8-NLCD01 Partitioning'!I147</f>
        <v>0</v>
      </c>
      <c r="J149" s="62">
        <f>'Table 9-NLCD06 Partitioning'!J147-'Table 8-NLCD01 Partitioning'!J147</f>
        <v>0</v>
      </c>
      <c r="K149" s="62">
        <f>'Table 9-NLCD06 Partitioning'!K147-'Table 8-NLCD01 Partitioning'!K147</f>
        <v>0</v>
      </c>
      <c r="L149" s="62">
        <f>'Table 9-NLCD06 Partitioning'!L147-'Table 8-NLCD01 Partitioning'!L147</f>
        <v>0</v>
      </c>
      <c r="M149" s="62">
        <f>'Table 9-NLCD06 Partitioning'!M147-'Table 8-NLCD01 Partitioning'!M147</f>
        <v>0</v>
      </c>
      <c r="N149" s="62">
        <f>'Table 9-NLCD06 Partitioning'!N147-'Table 8-NLCD01 Partitioning'!N147</f>
        <v>0</v>
      </c>
      <c r="O149" s="62">
        <f>'Table 9-NLCD06 Partitioning'!O147-'Table 8-NLCD01 Partitioning'!O147</f>
        <v>0</v>
      </c>
      <c r="P149" s="62">
        <f>'Table 9-NLCD06 Partitioning'!P147-'Table 8-NLCD01 Partitioning'!P147</f>
        <v>0</v>
      </c>
      <c r="Q149" s="62">
        <f>'Table 9-NLCD06 Partitioning'!Q147-'Table 8-NLCD01 Partitioning'!Q147</f>
        <v>0</v>
      </c>
      <c r="R149" s="62">
        <f>'Table 9-NLCD06 Partitioning'!R147-'Table 8-NLCD01 Partitioning'!R147</f>
        <v>0</v>
      </c>
      <c r="S149" s="62">
        <f>'Table 9-NLCD06 Partitioning'!S147-'Table 8-NLCD01 Partitioning'!S147</f>
        <v>0</v>
      </c>
      <c r="T149" s="62">
        <f>'Table 9-NLCD06 Partitioning'!T147-'Table 8-NLCD01 Partitioning'!T147</f>
        <v>0</v>
      </c>
      <c r="U149" s="62">
        <f>'Table 9-NLCD06 Partitioning'!U147-'Table 8-NLCD01 Partitioning'!U147</f>
        <v>0</v>
      </c>
      <c r="V149" s="62">
        <f>'Table 9-NLCD06 Partitioning'!V147-'Table 8-NLCD01 Partitioning'!V147</f>
        <v>0</v>
      </c>
      <c r="W149" s="62">
        <f>'Table 9-NLCD06 Partitioning'!W147-'Table 8-NLCD01 Partitioning'!W147</f>
        <v>0</v>
      </c>
    </row>
    <row r="150" spans="1:23" x14ac:dyDescent="0.25">
      <c r="A150" s="77" t="s">
        <v>308</v>
      </c>
      <c r="B150" s="10" t="s">
        <v>287</v>
      </c>
      <c r="C150" s="3">
        <v>24</v>
      </c>
      <c r="D150" s="77" t="s">
        <v>308</v>
      </c>
      <c r="E150" s="62">
        <f>'Table 9-NLCD06 Partitioning'!E148-'Table 8-NLCD01 Partitioning'!E148</f>
        <v>0</v>
      </c>
      <c r="F150" s="62">
        <f>'Table 9-NLCD06 Partitioning'!F148-'Table 8-NLCD01 Partitioning'!F148</f>
        <v>0</v>
      </c>
      <c r="G150" s="62">
        <f>'Table 9-NLCD06 Partitioning'!G148-'Table 8-NLCD01 Partitioning'!G148</f>
        <v>0</v>
      </c>
      <c r="H150" s="62">
        <f>'Table 9-NLCD06 Partitioning'!H148-'Table 8-NLCD01 Partitioning'!H148</f>
        <v>0</v>
      </c>
      <c r="I150" s="62">
        <f>'Table 9-NLCD06 Partitioning'!I148-'Table 8-NLCD01 Partitioning'!I148</f>
        <v>0</v>
      </c>
      <c r="J150" s="62">
        <f>'Table 9-NLCD06 Partitioning'!J148-'Table 8-NLCD01 Partitioning'!J148</f>
        <v>0</v>
      </c>
      <c r="K150" s="62">
        <f>'Table 9-NLCD06 Partitioning'!K148-'Table 8-NLCD01 Partitioning'!K148</f>
        <v>0</v>
      </c>
      <c r="L150" s="62">
        <f>'Table 9-NLCD06 Partitioning'!L148-'Table 8-NLCD01 Partitioning'!L148</f>
        <v>0</v>
      </c>
      <c r="M150" s="62">
        <f>'Table 9-NLCD06 Partitioning'!M148-'Table 8-NLCD01 Partitioning'!M148</f>
        <v>0</v>
      </c>
      <c r="N150" s="62">
        <f>'Table 9-NLCD06 Partitioning'!N148-'Table 8-NLCD01 Partitioning'!N148</f>
        <v>0</v>
      </c>
      <c r="O150" s="62">
        <f>'Table 9-NLCD06 Partitioning'!O148-'Table 8-NLCD01 Partitioning'!O148</f>
        <v>0</v>
      </c>
      <c r="P150" s="62">
        <f>'Table 9-NLCD06 Partitioning'!P148-'Table 8-NLCD01 Partitioning'!P148</f>
        <v>0</v>
      </c>
      <c r="Q150" s="62">
        <f>'Table 9-NLCD06 Partitioning'!Q148-'Table 8-NLCD01 Partitioning'!Q148</f>
        <v>0</v>
      </c>
      <c r="R150" s="62">
        <f>'Table 9-NLCD06 Partitioning'!R148-'Table 8-NLCD01 Partitioning'!R148</f>
        <v>0</v>
      </c>
      <c r="S150" s="62">
        <f>'Table 9-NLCD06 Partitioning'!S148-'Table 8-NLCD01 Partitioning'!S148</f>
        <v>0</v>
      </c>
      <c r="T150" s="62">
        <f>'Table 9-NLCD06 Partitioning'!T148-'Table 8-NLCD01 Partitioning'!T148</f>
        <v>0</v>
      </c>
      <c r="U150" s="62">
        <f>'Table 9-NLCD06 Partitioning'!U148-'Table 8-NLCD01 Partitioning'!U148</f>
        <v>0</v>
      </c>
      <c r="V150" s="62">
        <f>'Table 9-NLCD06 Partitioning'!V148-'Table 8-NLCD01 Partitioning'!V148</f>
        <v>0</v>
      </c>
      <c r="W150" s="62">
        <f>'Table 9-NLCD06 Partitioning'!W148-'Table 8-NLCD01 Partitioning'!W148</f>
        <v>0</v>
      </c>
    </row>
    <row r="151" spans="1:23" x14ac:dyDescent="0.25">
      <c r="A151" s="77" t="s">
        <v>309</v>
      </c>
      <c r="B151" s="10" t="s">
        <v>287</v>
      </c>
      <c r="C151" s="3">
        <v>25</v>
      </c>
      <c r="D151" s="77" t="s">
        <v>309</v>
      </c>
      <c r="E151" s="62">
        <f>'Table 9-NLCD06 Partitioning'!E149-'Table 8-NLCD01 Partitioning'!E149</f>
        <v>0</v>
      </c>
      <c r="F151" s="62">
        <f>'Table 9-NLCD06 Partitioning'!F149-'Table 8-NLCD01 Partitioning'!F149</f>
        <v>0</v>
      </c>
      <c r="G151" s="62">
        <f>'Table 9-NLCD06 Partitioning'!G149-'Table 8-NLCD01 Partitioning'!G149</f>
        <v>0</v>
      </c>
      <c r="H151" s="62">
        <f>'Table 9-NLCD06 Partitioning'!H149-'Table 8-NLCD01 Partitioning'!H149</f>
        <v>0</v>
      </c>
      <c r="I151" s="62">
        <f>'Table 9-NLCD06 Partitioning'!I149-'Table 8-NLCD01 Partitioning'!I149</f>
        <v>0</v>
      </c>
      <c r="J151" s="62">
        <f>'Table 9-NLCD06 Partitioning'!J149-'Table 8-NLCD01 Partitioning'!J149</f>
        <v>0</v>
      </c>
      <c r="K151" s="62">
        <f>'Table 9-NLCD06 Partitioning'!K149-'Table 8-NLCD01 Partitioning'!K149</f>
        <v>0</v>
      </c>
      <c r="L151" s="62">
        <f>'Table 9-NLCD06 Partitioning'!L149-'Table 8-NLCD01 Partitioning'!L149</f>
        <v>0</v>
      </c>
      <c r="M151" s="62">
        <f>'Table 9-NLCD06 Partitioning'!M149-'Table 8-NLCD01 Partitioning'!M149</f>
        <v>0</v>
      </c>
      <c r="N151" s="62">
        <f>'Table 9-NLCD06 Partitioning'!N149-'Table 8-NLCD01 Partitioning'!N149</f>
        <v>0</v>
      </c>
      <c r="O151" s="62">
        <f>'Table 9-NLCD06 Partitioning'!O149-'Table 8-NLCD01 Partitioning'!O149</f>
        <v>0</v>
      </c>
      <c r="P151" s="62">
        <f>'Table 9-NLCD06 Partitioning'!P149-'Table 8-NLCD01 Partitioning'!P149</f>
        <v>0</v>
      </c>
      <c r="Q151" s="62">
        <f>'Table 9-NLCD06 Partitioning'!Q149-'Table 8-NLCD01 Partitioning'!Q149</f>
        <v>0</v>
      </c>
      <c r="R151" s="62">
        <f>'Table 9-NLCD06 Partitioning'!R149-'Table 8-NLCD01 Partitioning'!R149</f>
        <v>0</v>
      </c>
      <c r="S151" s="62">
        <f>'Table 9-NLCD06 Partitioning'!S149-'Table 8-NLCD01 Partitioning'!S149</f>
        <v>0</v>
      </c>
      <c r="T151" s="62">
        <f>'Table 9-NLCD06 Partitioning'!T149-'Table 8-NLCD01 Partitioning'!T149</f>
        <v>0</v>
      </c>
      <c r="U151" s="62">
        <f>'Table 9-NLCD06 Partitioning'!U149-'Table 8-NLCD01 Partitioning'!U149</f>
        <v>0</v>
      </c>
      <c r="V151" s="62">
        <f>'Table 9-NLCD06 Partitioning'!V149-'Table 8-NLCD01 Partitioning'!V149</f>
        <v>0</v>
      </c>
      <c r="W151" s="62">
        <f>'Table 9-NLCD06 Partitioning'!W149-'Table 8-NLCD01 Partitioning'!W149</f>
        <v>0</v>
      </c>
    </row>
    <row r="152" spans="1:23" x14ac:dyDescent="0.25">
      <c r="A152" s="77" t="s">
        <v>310</v>
      </c>
      <c r="B152" s="10" t="s">
        <v>287</v>
      </c>
      <c r="C152" s="3">
        <v>27</v>
      </c>
      <c r="D152" s="77" t="s">
        <v>310</v>
      </c>
      <c r="E152" s="62">
        <f>'Table 9-NLCD06 Partitioning'!E150-'Table 8-NLCD01 Partitioning'!E150</f>
        <v>0</v>
      </c>
      <c r="F152" s="62">
        <f>'Table 9-NLCD06 Partitioning'!F150-'Table 8-NLCD01 Partitioning'!F150</f>
        <v>0</v>
      </c>
      <c r="G152" s="62">
        <f>'Table 9-NLCD06 Partitioning'!G150-'Table 8-NLCD01 Partitioning'!G150</f>
        <v>0</v>
      </c>
      <c r="H152" s="62">
        <f>'Table 9-NLCD06 Partitioning'!H150-'Table 8-NLCD01 Partitioning'!H150</f>
        <v>0</v>
      </c>
      <c r="I152" s="62">
        <f>'Table 9-NLCD06 Partitioning'!I150-'Table 8-NLCD01 Partitioning'!I150</f>
        <v>0</v>
      </c>
      <c r="J152" s="62">
        <f>'Table 9-NLCD06 Partitioning'!J150-'Table 8-NLCD01 Partitioning'!J150</f>
        <v>0</v>
      </c>
      <c r="K152" s="62">
        <f>'Table 9-NLCD06 Partitioning'!K150-'Table 8-NLCD01 Partitioning'!K150</f>
        <v>0</v>
      </c>
      <c r="L152" s="62">
        <f>'Table 9-NLCD06 Partitioning'!L150-'Table 8-NLCD01 Partitioning'!L150</f>
        <v>0</v>
      </c>
      <c r="M152" s="62">
        <f>'Table 9-NLCD06 Partitioning'!M150-'Table 8-NLCD01 Partitioning'!M150</f>
        <v>0</v>
      </c>
      <c r="N152" s="62">
        <f>'Table 9-NLCD06 Partitioning'!N150-'Table 8-NLCD01 Partitioning'!N150</f>
        <v>0</v>
      </c>
      <c r="O152" s="62">
        <f>'Table 9-NLCD06 Partitioning'!O150-'Table 8-NLCD01 Partitioning'!O150</f>
        <v>0</v>
      </c>
      <c r="P152" s="62">
        <f>'Table 9-NLCD06 Partitioning'!P150-'Table 8-NLCD01 Partitioning'!P150</f>
        <v>0</v>
      </c>
      <c r="Q152" s="62">
        <f>'Table 9-NLCD06 Partitioning'!Q150-'Table 8-NLCD01 Partitioning'!Q150</f>
        <v>0</v>
      </c>
      <c r="R152" s="62">
        <f>'Table 9-NLCD06 Partitioning'!R150-'Table 8-NLCD01 Partitioning'!R150</f>
        <v>0</v>
      </c>
      <c r="S152" s="62">
        <f>'Table 9-NLCD06 Partitioning'!S150-'Table 8-NLCD01 Partitioning'!S150</f>
        <v>0</v>
      </c>
      <c r="T152" s="62">
        <f>'Table 9-NLCD06 Partitioning'!T150-'Table 8-NLCD01 Partitioning'!T150</f>
        <v>0</v>
      </c>
      <c r="U152" s="62">
        <f>'Table 9-NLCD06 Partitioning'!U150-'Table 8-NLCD01 Partitioning'!U150</f>
        <v>0</v>
      </c>
      <c r="V152" s="62">
        <f>'Table 9-NLCD06 Partitioning'!V150-'Table 8-NLCD01 Partitioning'!V150</f>
        <v>0</v>
      </c>
      <c r="W152" s="62">
        <f>'Table 9-NLCD06 Partitioning'!W150-'Table 8-NLCD01 Partitioning'!W150</f>
        <v>0</v>
      </c>
    </row>
    <row r="153" spans="1:23" x14ac:dyDescent="0.25">
      <c r="A153" s="77" t="s">
        <v>311</v>
      </c>
      <c r="B153" s="10" t="s">
        <v>287</v>
      </c>
      <c r="C153" s="3">
        <v>28</v>
      </c>
      <c r="D153" s="77" t="s">
        <v>311</v>
      </c>
      <c r="E153" s="62">
        <f>'Table 9-NLCD06 Partitioning'!E151-'Table 8-NLCD01 Partitioning'!E151</f>
        <v>0</v>
      </c>
      <c r="F153" s="62">
        <f>'Table 9-NLCD06 Partitioning'!F151-'Table 8-NLCD01 Partitioning'!F151</f>
        <v>0</v>
      </c>
      <c r="G153" s="62">
        <f>'Table 9-NLCD06 Partitioning'!G151-'Table 8-NLCD01 Partitioning'!G151</f>
        <v>0</v>
      </c>
      <c r="H153" s="62">
        <f>'Table 9-NLCD06 Partitioning'!H151-'Table 8-NLCD01 Partitioning'!H151</f>
        <v>0</v>
      </c>
      <c r="I153" s="62">
        <f>'Table 9-NLCD06 Partitioning'!I151-'Table 8-NLCD01 Partitioning'!I151</f>
        <v>0</v>
      </c>
      <c r="J153" s="62">
        <f>'Table 9-NLCD06 Partitioning'!J151-'Table 8-NLCD01 Partitioning'!J151</f>
        <v>0</v>
      </c>
      <c r="K153" s="62">
        <f>'Table 9-NLCD06 Partitioning'!K151-'Table 8-NLCD01 Partitioning'!K151</f>
        <v>0</v>
      </c>
      <c r="L153" s="62">
        <f>'Table 9-NLCD06 Partitioning'!L151-'Table 8-NLCD01 Partitioning'!L151</f>
        <v>0</v>
      </c>
      <c r="M153" s="62">
        <f>'Table 9-NLCD06 Partitioning'!M151-'Table 8-NLCD01 Partitioning'!M151</f>
        <v>0</v>
      </c>
      <c r="N153" s="62">
        <f>'Table 9-NLCD06 Partitioning'!N151-'Table 8-NLCD01 Partitioning'!N151</f>
        <v>0</v>
      </c>
      <c r="O153" s="62">
        <f>'Table 9-NLCD06 Partitioning'!O151-'Table 8-NLCD01 Partitioning'!O151</f>
        <v>0</v>
      </c>
      <c r="P153" s="62">
        <f>'Table 9-NLCD06 Partitioning'!P151-'Table 8-NLCD01 Partitioning'!P151</f>
        <v>0</v>
      </c>
      <c r="Q153" s="62">
        <f>'Table 9-NLCD06 Partitioning'!Q151-'Table 8-NLCD01 Partitioning'!Q151</f>
        <v>0</v>
      </c>
      <c r="R153" s="62">
        <f>'Table 9-NLCD06 Partitioning'!R151-'Table 8-NLCD01 Partitioning'!R151</f>
        <v>0</v>
      </c>
      <c r="S153" s="62">
        <f>'Table 9-NLCD06 Partitioning'!S151-'Table 8-NLCD01 Partitioning'!S151</f>
        <v>0</v>
      </c>
      <c r="T153" s="62">
        <f>'Table 9-NLCD06 Partitioning'!T151-'Table 8-NLCD01 Partitioning'!T151</f>
        <v>0</v>
      </c>
      <c r="U153" s="62">
        <f>'Table 9-NLCD06 Partitioning'!U151-'Table 8-NLCD01 Partitioning'!U151</f>
        <v>0</v>
      </c>
      <c r="V153" s="62">
        <f>'Table 9-NLCD06 Partitioning'!V151-'Table 8-NLCD01 Partitioning'!V151</f>
        <v>0</v>
      </c>
      <c r="W153" s="62">
        <f>'Table 9-NLCD06 Partitioning'!W151-'Table 8-NLCD01 Partitioning'!W151</f>
        <v>0</v>
      </c>
    </row>
    <row r="154" spans="1:23" x14ac:dyDescent="0.25">
      <c r="A154" s="77" t="s">
        <v>312</v>
      </c>
      <c r="B154" s="10" t="s">
        <v>287</v>
      </c>
      <c r="C154" s="3">
        <v>29</v>
      </c>
      <c r="D154" s="77" t="s">
        <v>312</v>
      </c>
      <c r="E154" s="62">
        <f>'Table 9-NLCD06 Partitioning'!E152-'Table 8-NLCD01 Partitioning'!E152</f>
        <v>0</v>
      </c>
      <c r="F154" s="62">
        <f>'Table 9-NLCD06 Partitioning'!F152-'Table 8-NLCD01 Partitioning'!F152</f>
        <v>0</v>
      </c>
      <c r="G154" s="62">
        <f>'Table 9-NLCD06 Partitioning'!G152-'Table 8-NLCD01 Partitioning'!G152</f>
        <v>0</v>
      </c>
      <c r="H154" s="62">
        <f>'Table 9-NLCD06 Partitioning'!H152-'Table 8-NLCD01 Partitioning'!H152</f>
        <v>0</v>
      </c>
      <c r="I154" s="62">
        <f>'Table 9-NLCD06 Partitioning'!I152-'Table 8-NLCD01 Partitioning'!I152</f>
        <v>0</v>
      </c>
      <c r="J154" s="62">
        <f>'Table 9-NLCD06 Partitioning'!J152-'Table 8-NLCD01 Partitioning'!J152</f>
        <v>0</v>
      </c>
      <c r="K154" s="62">
        <f>'Table 9-NLCD06 Partitioning'!K152-'Table 8-NLCD01 Partitioning'!K152</f>
        <v>0</v>
      </c>
      <c r="L154" s="62">
        <f>'Table 9-NLCD06 Partitioning'!L152-'Table 8-NLCD01 Partitioning'!L152</f>
        <v>0</v>
      </c>
      <c r="M154" s="62">
        <f>'Table 9-NLCD06 Partitioning'!M152-'Table 8-NLCD01 Partitioning'!M152</f>
        <v>0</v>
      </c>
      <c r="N154" s="62">
        <f>'Table 9-NLCD06 Partitioning'!N152-'Table 8-NLCD01 Partitioning'!N152</f>
        <v>0</v>
      </c>
      <c r="O154" s="62">
        <f>'Table 9-NLCD06 Partitioning'!O152-'Table 8-NLCD01 Partitioning'!O152</f>
        <v>0</v>
      </c>
      <c r="P154" s="62">
        <f>'Table 9-NLCD06 Partitioning'!P152-'Table 8-NLCD01 Partitioning'!P152</f>
        <v>0</v>
      </c>
      <c r="Q154" s="62">
        <f>'Table 9-NLCD06 Partitioning'!Q152-'Table 8-NLCD01 Partitioning'!Q152</f>
        <v>0</v>
      </c>
      <c r="R154" s="62">
        <f>'Table 9-NLCD06 Partitioning'!R152-'Table 8-NLCD01 Partitioning'!R152</f>
        <v>0</v>
      </c>
      <c r="S154" s="62">
        <f>'Table 9-NLCD06 Partitioning'!S152-'Table 8-NLCD01 Partitioning'!S152</f>
        <v>0</v>
      </c>
      <c r="T154" s="62">
        <f>'Table 9-NLCD06 Partitioning'!T152-'Table 8-NLCD01 Partitioning'!T152</f>
        <v>0</v>
      </c>
      <c r="U154" s="62">
        <f>'Table 9-NLCD06 Partitioning'!U152-'Table 8-NLCD01 Partitioning'!U152</f>
        <v>0</v>
      </c>
      <c r="V154" s="62">
        <f>'Table 9-NLCD06 Partitioning'!V152-'Table 8-NLCD01 Partitioning'!V152</f>
        <v>0</v>
      </c>
      <c r="W154" s="62">
        <f>'Table 9-NLCD06 Partitioning'!W152-'Table 8-NLCD01 Partitioning'!W152</f>
        <v>0</v>
      </c>
    </row>
    <row r="155" spans="1:23" x14ac:dyDescent="0.25">
      <c r="A155" s="77" t="s">
        <v>313</v>
      </c>
      <c r="B155" s="10" t="s">
        <v>287</v>
      </c>
      <c r="C155" s="3">
        <v>3</v>
      </c>
      <c r="D155" s="77" t="s">
        <v>313</v>
      </c>
      <c r="E155" s="62">
        <f>'Table 9-NLCD06 Partitioning'!E153-'Table 8-NLCD01 Partitioning'!E153</f>
        <v>0</v>
      </c>
      <c r="F155" s="62">
        <f>'Table 9-NLCD06 Partitioning'!F153-'Table 8-NLCD01 Partitioning'!F153</f>
        <v>0</v>
      </c>
      <c r="G155" s="62">
        <f>'Table 9-NLCD06 Partitioning'!G153-'Table 8-NLCD01 Partitioning'!G153</f>
        <v>0</v>
      </c>
      <c r="H155" s="62">
        <f>'Table 9-NLCD06 Partitioning'!H153-'Table 8-NLCD01 Partitioning'!H153</f>
        <v>0</v>
      </c>
      <c r="I155" s="62">
        <f>'Table 9-NLCD06 Partitioning'!I153-'Table 8-NLCD01 Partitioning'!I153</f>
        <v>0</v>
      </c>
      <c r="J155" s="62">
        <f>'Table 9-NLCD06 Partitioning'!J153-'Table 8-NLCD01 Partitioning'!J153</f>
        <v>0</v>
      </c>
      <c r="K155" s="62">
        <f>'Table 9-NLCD06 Partitioning'!K153-'Table 8-NLCD01 Partitioning'!K153</f>
        <v>0</v>
      </c>
      <c r="L155" s="62">
        <f>'Table 9-NLCD06 Partitioning'!L153-'Table 8-NLCD01 Partitioning'!L153</f>
        <v>0</v>
      </c>
      <c r="M155" s="62">
        <f>'Table 9-NLCD06 Partitioning'!M153-'Table 8-NLCD01 Partitioning'!M153</f>
        <v>0</v>
      </c>
      <c r="N155" s="62">
        <f>'Table 9-NLCD06 Partitioning'!N153-'Table 8-NLCD01 Partitioning'!N153</f>
        <v>0</v>
      </c>
      <c r="O155" s="62">
        <f>'Table 9-NLCD06 Partitioning'!O153-'Table 8-NLCD01 Partitioning'!O153</f>
        <v>0</v>
      </c>
      <c r="P155" s="62">
        <f>'Table 9-NLCD06 Partitioning'!P153-'Table 8-NLCD01 Partitioning'!P153</f>
        <v>0</v>
      </c>
      <c r="Q155" s="62">
        <f>'Table 9-NLCD06 Partitioning'!Q153-'Table 8-NLCD01 Partitioning'!Q153</f>
        <v>0</v>
      </c>
      <c r="R155" s="62">
        <f>'Table 9-NLCD06 Partitioning'!R153-'Table 8-NLCD01 Partitioning'!R153</f>
        <v>0</v>
      </c>
      <c r="S155" s="62">
        <f>'Table 9-NLCD06 Partitioning'!S153-'Table 8-NLCD01 Partitioning'!S153</f>
        <v>0</v>
      </c>
      <c r="T155" s="62">
        <f>'Table 9-NLCD06 Partitioning'!T153-'Table 8-NLCD01 Partitioning'!T153</f>
        <v>0</v>
      </c>
      <c r="U155" s="62">
        <f>'Table 9-NLCD06 Partitioning'!U153-'Table 8-NLCD01 Partitioning'!U153</f>
        <v>0</v>
      </c>
      <c r="V155" s="62">
        <f>'Table 9-NLCD06 Partitioning'!V153-'Table 8-NLCD01 Partitioning'!V153</f>
        <v>0</v>
      </c>
      <c r="W155" s="62">
        <f>'Table 9-NLCD06 Partitioning'!W153-'Table 8-NLCD01 Partitioning'!W153</f>
        <v>0</v>
      </c>
    </row>
    <row r="156" spans="1:23" x14ac:dyDescent="0.25">
      <c r="A156" s="77" t="s">
        <v>314</v>
      </c>
      <c r="B156" s="10" t="s">
        <v>287</v>
      </c>
      <c r="C156" s="3">
        <v>30</v>
      </c>
      <c r="D156" s="77" t="s">
        <v>314</v>
      </c>
      <c r="E156" s="62">
        <f>'Table 9-NLCD06 Partitioning'!E154-'Table 8-NLCD01 Partitioning'!E154</f>
        <v>0</v>
      </c>
      <c r="F156" s="62">
        <f>'Table 9-NLCD06 Partitioning'!F154-'Table 8-NLCD01 Partitioning'!F154</f>
        <v>0</v>
      </c>
      <c r="G156" s="62">
        <f>'Table 9-NLCD06 Partitioning'!G154-'Table 8-NLCD01 Partitioning'!G154</f>
        <v>0</v>
      </c>
      <c r="H156" s="62">
        <f>'Table 9-NLCD06 Partitioning'!H154-'Table 8-NLCD01 Partitioning'!H154</f>
        <v>0</v>
      </c>
      <c r="I156" s="62">
        <f>'Table 9-NLCD06 Partitioning'!I154-'Table 8-NLCD01 Partitioning'!I154</f>
        <v>0</v>
      </c>
      <c r="J156" s="62">
        <f>'Table 9-NLCD06 Partitioning'!J154-'Table 8-NLCD01 Partitioning'!J154</f>
        <v>0</v>
      </c>
      <c r="K156" s="62">
        <f>'Table 9-NLCD06 Partitioning'!K154-'Table 8-NLCD01 Partitioning'!K154</f>
        <v>0</v>
      </c>
      <c r="L156" s="62">
        <f>'Table 9-NLCD06 Partitioning'!L154-'Table 8-NLCD01 Partitioning'!L154</f>
        <v>0</v>
      </c>
      <c r="M156" s="62">
        <f>'Table 9-NLCD06 Partitioning'!M154-'Table 8-NLCD01 Partitioning'!M154</f>
        <v>0</v>
      </c>
      <c r="N156" s="62">
        <f>'Table 9-NLCD06 Partitioning'!N154-'Table 8-NLCD01 Partitioning'!N154</f>
        <v>0</v>
      </c>
      <c r="O156" s="62">
        <f>'Table 9-NLCD06 Partitioning'!O154-'Table 8-NLCD01 Partitioning'!O154</f>
        <v>0</v>
      </c>
      <c r="P156" s="62">
        <f>'Table 9-NLCD06 Partitioning'!P154-'Table 8-NLCD01 Partitioning'!P154</f>
        <v>0</v>
      </c>
      <c r="Q156" s="62">
        <f>'Table 9-NLCD06 Partitioning'!Q154-'Table 8-NLCD01 Partitioning'!Q154</f>
        <v>0</v>
      </c>
      <c r="R156" s="62">
        <f>'Table 9-NLCD06 Partitioning'!R154-'Table 8-NLCD01 Partitioning'!R154</f>
        <v>0</v>
      </c>
      <c r="S156" s="62">
        <f>'Table 9-NLCD06 Partitioning'!S154-'Table 8-NLCD01 Partitioning'!S154</f>
        <v>0</v>
      </c>
      <c r="T156" s="62">
        <f>'Table 9-NLCD06 Partitioning'!T154-'Table 8-NLCD01 Partitioning'!T154</f>
        <v>0</v>
      </c>
      <c r="U156" s="62">
        <f>'Table 9-NLCD06 Partitioning'!U154-'Table 8-NLCD01 Partitioning'!U154</f>
        <v>0</v>
      </c>
      <c r="V156" s="62">
        <f>'Table 9-NLCD06 Partitioning'!V154-'Table 8-NLCD01 Partitioning'!V154</f>
        <v>0</v>
      </c>
      <c r="W156" s="62">
        <f>'Table 9-NLCD06 Partitioning'!W154-'Table 8-NLCD01 Partitioning'!W154</f>
        <v>0</v>
      </c>
    </row>
    <row r="157" spans="1:23" x14ac:dyDescent="0.25">
      <c r="A157" s="77" t="s">
        <v>315</v>
      </c>
      <c r="B157" s="10" t="s">
        <v>287</v>
      </c>
      <c r="C157" s="3">
        <v>31</v>
      </c>
      <c r="D157" s="77" t="s">
        <v>315</v>
      </c>
      <c r="E157" s="62">
        <f>'Table 9-NLCD06 Partitioning'!E155-'Table 8-NLCD01 Partitioning'!E155</f>
        <v>0</v>
      </c>
      <c r="F157" s="62">
        <f>'Table 9-NLCD06 Partitioning'!F155-'Table 8-NLCD01 Partitioning'!F155</f>
        <v>0</v>
      </c>
      <c r="G157" s="62">
        <f>'Table 9-NLCD06 Partitioning'!G155-'Table 8-NLCD01 Partitioning'!G155</f>
        <v>0</v>
      </c>
      <c r="H157" s="62">
        <f>'Table 9-NLCD06 Partitioning'!H155-'Table 8-NLCD01 Partitioning'!H155</f>
        <v>0</v>
      </c>
      <c r="I157" s="62">
        <f>'Table 9-NLCD06 Partitioning'!I155-'Table 8-NLCD01 Partitioning'!I155</f>
        <v>0</v>
      </c>
      <c r="J157" s="62">
        <f>'Table 9-NLCD06 Partitioning'!J155-'Table 8-NLCD01 Partitioning'!J155</f>
        <v>0</v>
      </c>
      <c r="K157" s="62">
        <f>'Table 9-NLCD06 Partitioning'!K155-'Table 8-NLCD01 Partitioning'!K155</f>
        <v>0</v>
      </c>
      <c r="L157" s="62">
        <f>'Table 9-NLCD06 Partitioning'!L155-'Table 8-NLCD01 Partitioning'!L155</f>
        <v>0</v>
      </c>
      <c r="M157" s="62">
        <f>'Table 9-NLCD06 Partitioning'!M155-'Table 8-NLCD01 Partitioning'!M155</f>
        <v>0</v>
      </c>
      <c r="N157" s="62">
        <f>'Table 9-NLCD06 Partitioning'!N155-'Table 8-NLCD01 Partitioning'!N155</f>
        <v>0</v>
      </c>
      <c r="O157" s="62">
        <f>'Table 9-NLCD06 Partitioning'!O155-'Table 8-NLCD01 Partitioning'!O155</f>
        <v>0</v>
      </c>
      <c r="P157" s="62">
        <f>'Table 9-NLCD06 Partitioning'!P155-'Table 8-NLCD01 Partitioning'!P155</f>
        <v>0</v>
      </c>
      <c r="Q157" s="62">
        <f>'Table 9-NLCD06 Partitioning'!Q155-'Table 8-NLCD01 Partitioning'!Q155</f>
        <v>0</v>
      </c>
      <c r="R157" s="62">
        <f>'Table 9-NLCD06 Partitioning'!R155-'Table 8-NLCD01 Partitioning'!R155</f>
        <v>0</v>
      </c>
      <c r="S157" s="62">
        <f>'Table 9-NLCD06 Partitioning'!S155-'Table 8-NLCD01 Partitioning'!S155</f>
        <v>0</v>
      </c>
      <c r="T157" s="62">
        <f>'Table 9-NLCD06 Partitioning'!T155-'Table 8-NLCD01 Partitioning'!T155</f>
        <v>0</v>
      </c>
      <c r="U157" s="62">
        <f>'Table 9-NLCD06 Partitioning'!U155-'Table 8-NLCD01 Partitioning'!U155</f>
        <v>0</v>
      </c>
      <c r="V157" s="62">
        <f>'Table 9-NLCD06 Partitioning'!V155-'Table 8-NLCD01 Partitioning'!V155</f>
        <v>0</v>
      </c>
      <c r="W157" s="62">
        <f>'Table 9-NLCD06 Partitioning'!W155-'Table 8-NLCD01 Partitioning'!W155</f>
        <v>0</v>
      </c>
    </row>
    <row r="158" spans="1:23" x14ac:dyDescent="0.25">
      <c r="A158" s="77" t="s">
        <v>316</v>
      </c>
      <c r="B158" s="10" t="s">
        <v>287</v>
      </c>
      <c r="C158" s="3">
        <v>32</v>
      </c>
      <c r="D158" s="77" t="s">
        <v>316</v>
      </c>
      <c r="E158" s="62">
        <f>'Table 9-NLCD06 Partitioning'!E156-'Table 8-NLCD01 Partitioning'!E156</f>
        <v>0</v>
      </c>
      <c r="F158" s="62">
        <f>'Table 9-NLCD06 Partitioning'!F156-'Table 8-NLCD01 Partitioning'!F156</f>
        <v>0</v>
      </c>
      <c r="G158" s="62">
        <f>'Table 9-NLCD06 Partitioning'!G156-'Table 8-NLCD01 Partitioning'!G156</f>
        <v>0</v>
      </c>
      <c r="H158" s="62">
        <f>'Table 9-NLCD06 Partitioning'!H156-'Table 8-NLCD01 Partitioning'!H156</f>
        <v>0</v>
      </c>
      <c r="I158" s="62">
        <f>'Table 9-NLCD06 Partitioning'!I156-'Table 8-NLCD01 Partitioning'!I156</f>
        <v>0</v>
      </c>
      <c r="J158" s="62">
        <f>'Table 9-NLCD06 Partitioning'!J156-'Table 8-NLCD01 Partitioning'!J156</f>
        <v>0</v>
      </c>
      <c r="K158" s="62">
        <f>'Table 9-NLCD06 Partitioning'!K156-'Table 8-NLCD01 Partitioning'!K156</f>
        <v>0</v>
      </c>
      <c r="L158" s="62">
        <f>'Table 9-NLCD06 Partitioning'!L156-'Table 8-NLCD01 Partitioning'!L156</f>
        <v>0</v>
      </c>
      <c r="M158" s="62">
        <f>'Table 9-NLCD06 Partitioning'!M156-'Table 8-NLCD01 Partitioning'!M156</f>
        <v>0</v>
      </c>
      <c r="N158" s="62">
        <f>'Table 9-NLCD06 Partitioning'!N156-'Table 8-NLCD01 Partitioning'!N156</f>
        <v>0</v>
      </c>
      <c r="O158" s="62">
        <f>'Table 9-NLCD06 Partitioning'!O156-'Table 8-NLCD01 Partitioning'!O156</f>
        <v>0</v>
      </c>
      <c r="P158" s="62">
        <f>'Table 9-NLCD06 Partitioning'!P156-'Table 8-NLCD01 Partitioning'!P156</f>
        <v>0</v>
      </c>
      <c r="Q158" s="62">
        <f>'Table 9-NLCD06 Partitioning'!Q156-'Table 8-NLCD01 Partitioning'!Q156</f>
        <v>0</v>
      </c>
      <c r="R158" s="62">
        <f>'Table 9-NLCD06 Partitioning'!R156-'Table 8-NLCD01 Partitioning'!R156</f>
        <v>0</v>
      </c>
      <c r="S158" s="62">
        <f>'Table 9-NLCD06 Partitioning'!S156-'Table 8-NLCD01 Partitioning'!S156</f>
        <v>0</v>
      </c>
      <c r="T158" s="62">
        <f>'Table 9-NLCD06 Partitioning'!T156-'Table 8-NLCD01 Partitioning'!T156</f>
        <v>0</v>
      </c>
      <c r="U158" s="62">
        <f>'Table 9-NLCD06 Partitioning'!U156-'Table 8-NLCD01 Partitioning'!U156</f>
        <v>0</v>
      </c>
      <c r="V158" s="62">
        <f>'Table 9-NLCD06 Partitioning'!V156-'Table 8-NLCD01 Partitioning'!V156</f>
        <v>0</v>
      </c>
      <c r="W158" s="62">
        <f>'Table 9-NLCD06 Partitioning'!W156-'Table 8-NLCD01 Partitioning'!W156</f>
        <v>0</v>
      </c>
    </row>
    <row r="159" spans="1:23" x14ac:dyDescent="0.25">
      <c r="A159" s="77" t="s">
        <v>317</v>
      </c>
      <c r="B159" s="10" t="s">
        <v>287</v>
      </c>
      <c r="C159" s="3">
        <v>33</v>
      </c>
      <c r="D159" s="77" t="s">
        <v>317</v>
      </c>
      <c r="E159" s="62">
        <f>'Table 9-NLCD06 Partitioning'!E157-'Table 8-NLCD01 Partitioning'!E157</f>
        <v>0</v>
      </c>
      <c r="F159" s="62">
        <f>'Table 9-NLCD06 Partitioning'!F157-'Table 8-NLCD01 Partitioning'!F157</f>
        <v>0</v>
      </c>
      <c r="G159" s="62">
        <f>'Table 9-NLCD06 Partitioning'!G157-'Table 8-NLCD01 Partitioning'!G157</f>
        <v>0</v>
      </c>
      <c r="H159" s="62">
        <f>'Table 9-NLCD06 Partitioning'!H157-'Table 8-NLCD01 Partitioning'!H157</f>
        <v>0</v>
      </c>
      <c r="I159" s="62">
        <f>'Table 9-NLCD06 Partitioning'!I157-'Table 8-NLCD01 Partitioning'!I157</f>
        <v>0</v>
      </c>
      <c r="J159" s="62">
        <f>'Table 9-NLCD06 Partitioning'!J157-'Table 8-NLCD01 Partitioning'!J157</f>
        <v>0</v>
      </c>
      <c r="K159" s="62">
        <f>'Table 9-NLCD06 Partitioning'!K157-'Table 8-NLCD01 Partitioning'!K157</f>
        <v>0</v>
      </c>
      <c r="L159" s="62">
        <f>'Table 9-NLCD06 Partitioning'!L157-'Table 8-NLCD01 Partitioning'!L157</f>
        <v>0</v>
      </c>
      <c r="M159" s="62">
        <f>'Table 9-NLCD06 Partitioning'!M157-'Table 8-NLCD01 Partitioning'!M157</f>
        <v>0</v>
      </c>
      <c r="N159" s="62">
        <f>'Table 9-NLCD06 Partitioning'!N157-'Table 8-NLCD01 Partitioning'!N157</f>
        <v>0</v>
      </c>
      <c r="O159" s="62">
        <f>'Table 9-NLCD06 Partitioning'!O157-'Table 8-NLCD01 Partitioning'!O157</f>
        <v>0</v>
      </c>
      <c r="P159" s="62">
        <f>'Table 9-NLCD06 Partitioning'!P157-'Table 8-NLCD01 Partitioning'!P157</f>
        <v>0</v>
      </c>
      <c r="Q159" s="62">
        <f>'Table 9-NLCD06 Partitioning'!Q157-'Table 8-NLCD01 Partitioning'!Q157</f>
        <v>0</v>
      </c>
      <c r="R159" s="62">
        <f>'Table 9-NLCD06 Partitioning'!R157-'Table 8-NLCD01 Partitioning'!R157</f>
        <v>0</v>
      </c>
      <c r="S159" s="62">
        <f>'Table 9-NLCD06 Partitioning'!S157-'Table 8-NLCD01 Partitioning'!S157</f>
        <v>0</v>
      </c>
      <c r="T159" s="62">
        <f>'Table 9-NLCD06 Partitioning'!T157-'Table 8-NLCD01 Partitioning'!T157</f>
        <v>0</v>
      </c>
      <c r="U159" s="62">
        <f>'Table 9-NLCD06 Partitioning'!U157-'Table 8-NLCD01 Partitioning'!U157</f>
        <v>0</v>
      </c>
      <c r="V159" s="62">
        <f>'Table 9-NLCD06 Partitioning'!V157-'Table 8-NLCD01 Partitioning'!V157</f>
        <v>0</v>
      </c>
      <c r="W159" s="62">
        <f>'Table 9-NLCD06 Partitioning'!W157-'Table 8-NLCD01 Partitioning'!W157</f>
        <v>0</v>
      </c>
    </row>
    <row r="160" spans="1:23" x14ac:dyDescent="0.25">
      <c r="A160" s="77" t="s">
        <v>318</v>
      </c>
      <c r="B160" s="10" t="s">
        <v>287</v>
      </c>
      <c r="C160" s="3">
        <v>34</v>
      </c>
      <c r="D160" s="77" t="s">
        <v>318</v>
      </c>
      <c r="E160" s="62">
        <f>'Table 9-NLCD06 Partitioning'!E158-'Table 8-NLCD01 Partitioning'!E158</f>
        <v>0</v>
      </c>
      <c r="F160" s="62">
        <f>'Table 9-NLCD06 Partitioning'!F158-'Table 8-NLCD01 Partitioning'!F158</f>
        <v>0</v>
      </c>
      <c r="G160" s="62">
        <f>'Table 9-NLCD06 Partitioning'!G158-'Table 8-NLCD01 Partitioning'!G158</f>
        <v>0</v>
      </c>
      <c r="H160" s="62">
        <f>'Table 9-NLCD06 Partitioning'!H158-'Table 8-NLCD01 Partitioning'!H158</f>
        <v>0</v>
      </c>
      <c r="I160" s="62">
        <f>'Table 9-NLCD06 Partitioning'!I158-'Table 8-NLCD01 Partitioning'!I158</f>
        <v>0</v>
      </c>
      <c r="J160" s="62">
        <f>'Table 9-NLCD06 Partitioning'!J158-'Table 8-NLCD01 Partitioning'!J158</f>
        <v>0</v>
      </c>
      <c r="K160" s="62">
        <f>'Table 9-NLCD06 Partitioning'!K158-'Table 8-NLCD01 Partitioning'!K158</f>
        <v>0</v>
      </c>
      <c r="L160" s="62">
        <f>'Table 9-NLCD06 Partitioning'!L158-'Table 8-NLCD01 Partitioning'!L158</f>
        <v>0</v>
      </c>
      <c r="M160" s="62">
        <f>'Table 9-NLCD06 Partitioning'!M158-'Table 8-NLCD01 Partitioning'!M158</f>
        <v>0</v>
      </c>
      <c r="N160" s="62">
        <f>'Table 9-NLCD06 Partitioning'!N158-'Table 8-NLCD01 Partitioning'!N158</f>
        <v>0</v>
      </c>
      <c r="O160" s="62">
        <f>'Table 9-NLCD06 Partitioning'!O158-'Table 8-NLCD01 Partitioning'!O158</f>
        <v>0</v>
      </c>
      <c r="P160" s="62">
        <f>'Table 9-NLCD06 Partitioning'!P158-'Table 8-NLCD01 Partitioning'!P158</f>
        <v>0</v>
      </c>
      <c r="Q160" s="62">
        <f>'Table 9-NLCD06 Partitioning'!Q158-'Table 8-NLCD01 Partitioning'!Q158</f>
        <v>0</v>
      </c>
      <c r="R160" s="62">
        <f>'Table 9-NLCD06 Partitioning'!R158-'Table 8-NLCD01 Partitioning'!R158</f>
        <v>0</v>
      </c>
      <c r="S160" s="62">
        <f>'Table 9-NLCD06 Partitioning'!S158-'Table 8-NLCD01 Partitioning'!S158</f>
        <v>0</v>
      </c>
      <c r="T160" s="62">
        <f>'Table 9-NLCD06 Partitioning'!T158-'Table 8-NLCD01 Partitioning'!T158</f>
        <v>0</v>
      </c>
      <c r="U160" s="62">
        <f>'Table 9-NLCD06 Partitioning'!U158-'Table 8-NLCD01 Partitioning'!U158</f>
        <v>0</v>
      </c>
      <c r="V160" s="62">
        <f>'Table 9-NLCD06 Partitioning'!V158-'Table 8-NLCD01 Partitioning'!V158</f>
        <v>0</v>
      </c>
      <c r="W160" s="62">
        <f>'Table 9-NLCD06 Partitioning'!W158-'Table 8-NLCD01 Partitioning'!W158</f>
        <v>0</v>
      </c>
    </row>
    <row r="161" spans="1:23" x14ac:dyDescent="0.25">
      <c r="A161" s="77" t="s">
        <v>319</v>
      </c>
      <c r="B161" s="10" t="s">
        <v>287</v>
      </c>
      <c r="C161" s="3">
        <v>35</v>
      </c>
      <c r="D161" s="77" t="s">
        <v>319</v>
      </c>
      <c r="E161" s="62">
        <f>'Table 9-NLCD06 Partitioning'!E159-'Table 8-NLCD01 Partitioning'!E159</f>
        <v>0</v>
      </c>
      <c r="F161" s="62">
        <f>'Table 9-NLCD06 Partitioning'!F159-'Table 8-NLCD01 Partitioning'!F159</f>
        <v>0</v>
      </c>
      <c r="G161" s="62">
        <f>'Table 9-NLCD06 Partitioning'!G159-'Table 8-NLCD01 Partitioning'!G159</f>
        <v>0</v>
      </c>
      <c r="H161" s="62">
        <f>'Table 9-NLCD06 Partitioning'!H159-'Table 8-NLCD01 Partitioning'!H159</f>
        <v>0</v>
      </c>
      <c r="I161" s="62">
        <f>'Table 9-NLCD06 Partitioning'!I159-'Table 8-NLCD01 Partitioning'!I159</f>
        <v>0</v>
      </c>
      <c r="J161" s="62">
        <f>'Table 9-NLCD06 Partitioning'!J159-'Table 8-NLCD01 Partitioning'!J159</f>
        <v>0</v>
      </c>
      <c r="K161" s="62">
        <f>'Table 9-NLCD06 Partitioning'!K159-'Table 8-NLCD01 Partitioning'!K159</f>
        <v>0</v>
      </c>
      <c r="L161" s="62">
        <f>'Table 9-NLCD06 Partitioning'!L159-'Table 8-NLCD01 Partitioning'!L159</f>
        <v>0</v>
      </c>
      <c r="M161" s="62">
        <f>'Table 9-NLCD06 Partitioning'!M159-'Table 8-NLCD01 Partitioning'!M159</f>
        <v>0</v>
      </c>
      <c r="N161" s="62">
        <f>'Table 9-NLCD06 Partitioning'!N159-'Table 8-NLCD01 Partitioning'!N159</f>
        <v>0</v>
      </c>
      <c r="O161" s="62">
        <f>'Table 9-NLCD06 Partitioning'!O159-'Table 8-NLCD01 Partitioning'!O159</f>
        <v>0</v>
      </c>
      <c r="P161" s="62">
        <f>'Table 9-NLCD06 Partitioning'!P159-'Table 8-NLCD01 Partitioning'!P159</f>
        <v>0</v>
      </c>
      <c r="Q161" s="62">
        <f>'Table 9-NLCD06 Partitioning'!Q159-'Table 8-NLCD01 Partitioning'!Q159</f>
        <v>0</v>
      </c>
      <c r="R161" s="62">
        <f>'Table 9-NLCD06 Partitioning'!R159-'Table 8-NLCD01 Partitioning'!R159</f>
        <v>0</v>
      </c>
      <c r="S161" s="62">
        <f>'Table 9-NLCD06 Partitioning'!S159-'Table 8-NLCD01 Partitioning'!S159</f>
        <v>0</v>
      </c>
      <c r="T161" s="62">
        <f>'Table 9-NLCD06 Partitioning'!T159-'Table 8-NLCD01 Partitioning'!T159</f>
        <v>0</v>
      </c>
      <c r="U161" s="62">
        <f>'Table 9-NLCD06 Partitioning'!U159-'Table 8-NLCD01 Partitioning'!U159</f>
        <v>0</v>
      </c>
      <c r="V161" s="62">
        <f>'Table 9-NLCD06 Partitioning'!V159-'Table 8-NLCD01 Partitioning'!V159</f>
        <v>0</v>
      </c>
      <c r="W161" s="62">
        <f>'Table 9-NLCD06 Partitioning'!W159-'Table 8-NLCD01 Partitioning'!W159</f>
        <v>0</v>
      </c>
    </row>
    <row r="162" spans="1:23" x14ac:dyDescent="0.25">
      <c r="A162" s="77" t="s">
        <v>320</v>
      </c>
      <c r="B162" s="10" t="s">
        <v>287</v>
      </c>
      <c r="C162" s="3">
        <v>36</v>
      </c>
      <c r="D162" s="77" t="s">
        <v>320</v>
      </c>
      <c r="E162" s="62">
        <f>'Table 9-NLCD06 Partitioning'!E160-'Table 8-NLCD01 Partitioning'!E160</f>
        <v>0</v>
      </c>
      <c r="F162" s="62">
        <f>'Table 9-NLCD06 Partitioning'!F160-'Table 8-NLCD01 Partitioning'!F160</f>
        <v>0</v>
      </c>
      <c r="G162" s="62">
        <f>'Table 9-NLCD06 Partitioning'!G160-'Table 8-NLCD01 Partitioning'!G160</f>
        <v>0</v>
      </c>
      <c r="H162" s="62">
        <f>'Table 9-NLCD06 Partitioning'!H160-'Table 8-NLCD01 Partitioning'!H160</f>
        <v>0</v>
      </c>
      <c r="I162" s="62">
        <f>'Table 9-NLCD06 Partitioning'!I160-'Table 8-NLCD01 Partitioning'!I160</f>
        <v>0</v>
      </c>
      <c r="J162" s="62">
        <f>'Table 9-NLCD06 Partitioning'!J160-'Table 8-NLCD01 Partitioning'!J160</f>
        <v>0</v>
      </c>
      <c r="K162" s="62">
        <f>'Table 9-NLCD06 Partitioning'!K160-'Table 8-NLCD01 Partitioning'!K160</f>
        <v>0</v>
      </c>
      <c r="L162" s="62">
        <f>'Table 9-NLCD06 Partitioning'!L160-'Table 8-NLCD01 Partitioning'!L160</f>
        <v>0</v>
      </c>
      <c r="M162" s="62">
        <f>'Table 9-NLCD06 Partitioning'!M160-'Table 8-NLCD01 Partitioning'!M160</f>
        <v>0</v>
      </c>
      <c r="N162" s="62">
        <f>'Table 9-NLCD06 Partitioning'!N160-'Table 8-NLCD01 Partitioning'!N160</f>
        <v>0</v>
      </c>
      <c r="O162" s="62">
        <f>'Table 9-NLCD06 Partitioning'!O160-'Table 8-NLCD01 Partitioning'!O160</f>
        <v>0</v>
      </c>
      <c r="P162" s="62">
        <f>'Table 9-NLCD06 Partitioning'!P160-'Table 8-NLCD01 Partitioning'!P160</f>
        <v>0</v>
      </c>
      <c r="Q162" s="62">
        <f>'Table 9-NLCD06 Partitioning'!Q160-'Table 8-NLCD01 Partitioning'!Q160</f>
        <v>0</v>
      </c>
      <c r="R162" s="62">
        <f>'Table 9-NLCD06 Partitioning'!R160-'Table 8-NLCD01 Partitioning'!R160</f>
        <v>0</v>
      </c>
      <c r="S162" s="62">
        <f>'Table 9-NLCD06 Partitioning'!S160-'Table 8-NLCD01 Partitioning'!S160</f>
        <v>0</v>
      </c>
      <c r="T162" s="62">
        <f>'Table 9-NLCD06 Partitioning'!T160-'Table 8-NLCD01 Partitioning'!T160</f>
        <v>0</v>
      </c>
      <c r="U162" s="62">
        <f>'Table 9-NLCD06 Partitioning'!U160-'Table 8-NLCD01 Partitioning'!U160</f>
        <v>0</v>
      </c>
      <c r="V162" s="62">
        <f>'Table 9-NLCD06 Partitioning'!V160-'Table 8-NLCD01 Partitioning'!V160</f>
        <v>0</v>
      </c>
      <c r="W162" s="62">
        <f>'Table 9-NLCD06 Partitioning'!W160-'Table 8-NLCD01 Partitioning'!W160</f>
        <v>0</v>
      </c>
    </row>
    <row r="163" spans="1:23" x14ac:dyDescent="0.25">
      <c r="A163" s="77" t="s">
        <v>321</v>
      </c>
      <c r="B163" s="10" t="s">
        <v>287</v>
      </c>
      <c r="C163" s="3">
        <v>37</v>
      </c>
      <c r="D163" s="77" t="s">
        <v>321</v>
      </c>
      <c r="E163" s="62">
        <f>'Table 9-NLCD06 Partitioning'!E161-'Table 8-NLCD01 Partitioning'!E161</f>
        <v>0</v>
      </c>
      <c r="F163" s="62">
        <f>'Table 9-NLCD06 Partitioning'!F161-'Table 8-NLCD01 Partitioning'!F161</f>
        <v>0</v>
      </c>
      <c r="G163" s="62">
        <f>'Table 9-NLCD06 Partitioning'!G161-'Table 8-NLCD01 Partitioning'!G161</f>
        <v>0</v>
      </c>
      <c r="H163" s="62">
        <f>'Table 9-NLCD06 Partitioning'!H161-'Table 8-NLCD01 Partitioning'!H161</f>
        <v>0</v>
      </c>
      <c r="I163" s="62">
        <f>'Table 9-NLCD06 Partitioning'!I161-'Table 8-NLCD01 Partitioning'!I161</f>
        <v>0</v>
      </c>
      <c r="J163" s="62">
        <f>'Table 9-NLCD06 Partitioning'!J161-'Table 8-NLCD01 Partitioning'!J161</f>
        <v>0</v>
      </c>
      <c r="K163" s="62">
        <f>'Table 9-NLCD06 Partitioning'!K161-'Table 8-NLCD01 Partitioning'!K161</f>
        <v>0</v>
      </c>
      <c r="L163" s="62">
        <f>'Table 9-NLCD06 Partitioning'!L161-'Table 8-NLCD01 Partitioning'!L161</f>
        <v>0</v>
      </c>
      <c r="M163" s="62">
        <f>'Table 9-NLCD06 Partitioning'!M161-'Table 8-NLCD01 Partitioning'!M161</f>
        <v>0</v>
      </c>
      <c r="N163" s="62">
        <f>'Table 9-NLCD06 Partitioning'!N161-'Table 8-NLCD01 Partitioning'!N161</f>
        <v>0</v>
      </c>
      <c r="O163" s="62">
        <f>'Table 9-NLCD06 Partitioning'!O161-'Table 8-NLCD01 Partitioning'!O161</f>
        <v>0</v>
      </c>
      <c r="P163" s="62">
        <f>'Table 9-NLCD06 Partitioning'!P161-'Table 8-NLCD01 Partitioning'!P161</f>
        <v>0</v>
      </c>
      <c r="Q163" s="62">
        <f>'Table 9-NLCD06 Partitioning'!Q161-'Table 8-NLCD01 Partitioning'!Q161</f>
        <v>0</v>
      </c>
      <c r="R163" s="62">
        <f>'Table 9-NLCD06 Partitioning'!R161-'Table 8-NLCD01 Partitioning'!R161</f>
        <v>0</v>
      </c>
      <c r="S163" s="62">
        <f>'Table 9-NLCD06 Partitioning'!S161-'Table 8-NLCD01 Partitioning'!S161</f>
        <v>0</v>
      </c>
      <c r="T163" s="62">
        <f>'Table 9-NLCD06 Partitioning'!T161-'Table 8-NLCD01 Partitioning'!T161</f>
        <v>0</v>
      </c>
      <c r="U163" s="62">
        <f>'Table 9-NLCD06 Partitioning'!U161-'Table 8-NLCD01 Partitioning'!U161</f>
        <v>0</v>
      </c>
      <c r="V163" s="62">
        <f>'Table 9-NLCD06 Partitioning'!V161-'Table 8-NLCD01 Partitioning'!V161</f>
        <v>0</v>
      </c>
      <c r="W163" s="62">
        <f>'Table 9-NLCD06 Partitioning'!W161-'Table 8-NLCD01 Partitioning'!W161</f>
        <v>0</v>
      </c>
    </row>
    <row r="164" spans="1:23" x14ac:dyDescent="0.25">
      <c r="A164" s="77" t="s">
        <v>322</v>
      </c>
      <c r="B164" s="10" t="s">
        <v>287</v>
      </c>
      <c r="C164" s="3">
        <v>38</v>
      </c>
      <c r="D164" s="77" t="s">
        <v>322</v>
      </c>
      <c r="E164" s="62">
        <f>'Table 9-NLCD06 Partitioning'!E162-'Table 8-NLCD01 Partitioning'!E162</f>
        <v>0</v>
      </c>
      <c r="F164" s="62">
        <f>'Table 9-NLCD06 Partitioning'!F162-'Table 8-NLCD01 Partitioning'!F162</f>
        <v>0</v>
      </c>
      <c r="G164" s="62">
        <f>'Table 9-NLCD06 Partitioning'!G162-'Table 8-NLCD01 Partitioning'!G162</f>
        <v>0</v>
      </c>
      <c r="H164" s="62">
        <f>'Table 9-NLCD06 Partitioning'!H162-'Table 8-NLCD01 Partitioning'!H162</f>
        <v>0</v>
      </c>
      <c r="I164" s="62">
        <f>'Table 9-NLCD06 Partitioning'!I162-'Table 8-NLCD01 Partitioning'!I162</f>
        <v>0</v>
      </c>
      <c r="J164" s="62">
        <f>'Table 9-NLCD06 Partitioning'!J162-'Table 8-NLCD01 Partitioning'!J162</f>
        <v>0</v>
      </c>
      <c r="K164" s="62">
        <f>'Table 9-NLCD06 Partitioning'!K162-'Table 8-NLCD01 Partitioning'!K162</f>
        <v>0</v>
      </c>
      <c r="L164" s="62">
        <f>'Table 9-NLCD06 Partitioning'!L162-'Table 8-NLCD01 Partitioning'!L162</f>
        <v>0</v>
      </c>
      <c r="M164" s="62">
        <f>'Table 9-NLCD06 Partitioning'!M162-'Table 8-NLCD01 Partitioning'!M162</f>
        <v>0</v>
      </c>
      <c r="N164" s="62">
        <f>'Table 9-NLCD06 Partitioning'!N162-'Table 8-NLCD01 Partitioning'!N162</f>
        <v>0</v>
      </c>
      <c r="O164" s="62">
        <f>'Table 9-NLCD06 Partitioning'!O162-'Table 8-NLCD01 Partitioning'!O162</f>
        <v>0</v>
      </c>
      <c r="P164" s="62">
        <f>'Table 9-NLCD06 Partitioning'!P162-'Table 8-NLCD01 Partitioning'!P162</f>
        <v>0</v>
      </c>
      <c r="Q164" s="62">
        <f>'Table 9-NLCD06 Partitioning'!Q162-'Table 8-NLCD01 Partitioning'!Q162</f>
        <v>0</v>
      </c>
      <c r="R164" s="62">
        <f>'Table 9-NLCD06 Partitioning'!R162-'Table 8-NLCD01 Partitioning'!R162</f>
        <v>0</v>
      </c>
      <c r="S164" s="62">
        <f>'Table 9-NLCD06 Partitioning'!S162-'Table 8-NLCD01 Partitioning'!S162</f>
        <v>0</v>
      </c>
      <c r="T164" s="62">
        <f>'Table 9-NLCD06 Partitioning'!T162-'Table 8-NLCD01 Partitioning'!T162</f>
        <v>0</v>
      </c>
      <c r="U164" s="62">
        <f>'Table 9-NLCD06 Partitioning'!U162-'Table 8-NLCD01 Partitioning'!U162</f>
        <v>0</v>
      </c>
      <c r="V164" s="62">
        <f>'Table 9-NLCD06 Partitioning'!V162-'Table 8-NLCD01 Partitioning'!V162</f>
        <v>0</v>
      </c>
      <c r="W164" s="62">
        <f>'Table 9-NLCD06 Partitioning'!W162-'Table 8-NLCD01 Partitioning'!W162</f>
        <v>0</v>
      </c>
    </row>
    <row r="165" spans="1:23" x14ac:dyDescent="0.25">
      <c r="A165" s="77" t="s">
        <v>323</v>
      </c>
      <c r="B165" s="10" t="s">
        <v>287</v>
      </c>
      <c r="C165" s="3">
        <v>39</v>
      </c>
      <c r="D165" s="77" t="s">
        <v>323</v>
      </c>
      <c r="E165" s="62">
        <f>'Table 9-NLCD06 Partitioning'!E163-'Table 8-NLCD01 Partitioning'!E163</f>
        <v>0</v>
      </c>
      <c r="F165" s="62">
        <f>'Table 9-NLCD06 Partitioning'!F163-'Table 8-NLCD01 Partitioning'!F163</f>
        <v>0</v>
      </c>
      <c r="G165" s="62">
        <f>'Table 9-NLCD06 Partitioning'!G163-'Table 8-NLCD01 Partitioning'!G163</f>
        <v>0</v>
      </c>
      <c r="H165" s="62">
        <f>'Table 9-NLCD06 Partitioning'!H163-'Table 8-NLCD01 Partitioning'!H163</f>
        <v>0</v>
      </c>
      <c r="I165" s="62">
        <f>'Table 9-NLCD06 Partitioning'!I163-'Table 8-NLCD01 Partitioning'!I163</f>
        <v>0</v>
      </c>
      <c r="J165" s="62">
        <f>'Table 9-NLCD06 Partitioning'!J163-'Table 8-NLCD01 Partitioning'!J163</f>
        <v>0</v>
      </c>
      <c r="K165" s="62">
        <f>'Table 9-NLCD06 Partitioning'!K163-'Table 8-NLCD01 Partitioning'!K163</f>
        <v>0</v>
      </c>
      <c r="L165" s="62">
        <f>'Table 9-NLCD06 Partitioning'!L163-'Table 8-NLCD01 Partitioning'!L163</f>
        <v>0</v>
      </c>
      <c r="M165" s="62">
        <f>'Table 9-NLCD06 Partitioning'!M163-'Table 8-NLCD01 Partitioning'!M163</f>
        <v>0</v>
      </c>
      <c r="N165" s="62">
        <f>'Table 9-NLCD06 Partitioning'!N163-'Table 8-NLCD01 Partitioning'!N163</f>
        <v>0</v>
      </c>
      <c r="O165" s="62">
        <f>'Table 9-NLCD06 Partitioning'!O163-'Table 8-NLCD01 Partitioning'!O163</f>
        <v>0</v>
      </c>
      <c r="P165" s="62">
        <f>'Table 9-NLCD06 Partitioning'!P163-'Table 8-NLCD01 Partitioning'!P163</f>
        <v>0</v>
      </c>
      <c r="Q165" s="62">
        <f>'Table 9-NLCD06 Partitioning'!Q163-'Table 8-NLCD01 Partitioning'!Q163</f>
        <v>0</v>
      </c>
      <c r="R165" s="62">
        <f>'Table 9-NLCD06 Partitioning'!R163-'Table 8-NLCD01 Partitioning'!R163</f>
        <v>0</v>
      </c>
      <c r="S165" s="62">
        <f>'Table 9-NLCD06 Partitioning'!S163-'Table 8-NLCD01 Partitioning'!S163</f>
        <v>0</v>
      </c>
      <c r="T165" s="62">
        <f>'Table 9-NLCD06 Partitioning'!T163-'Table 8-NLCD01 Partitioning'!T163</f>
        <v>0</v>
      </c>
      <c r="U165" s="62">
        <f>'Table 9-NLCD06 Partitioning'!U163-'Table 8-NLCD01 Partitioning'!U163</f>
        <v>0</v>
      </c>
      <c r="V165" s="62">
        <f>'Table 9-NLCD06 Partitioning'!V163-'Table 8-NLCD01 Partitioning'!V163</f>
        <v>0</v>
      </c>
      <c r="W165" s="62">
        <f>'Table 9-NLCD06 Partitioning'!W163-'Table 8-NLCD01 Partitioning'!W163</f>
        <v>0</v>
      </c>
    </row>
    <row r="166" spans="1:23" x14ac:dyDescent="0.25">
      <c r="A166" s="77" t="s">
        <v>324</v>
      </c>
      <c r="B166" s="10" t="s">
        <v>287</v>
      </c>
      <c r="C166" s="3">
        <v>4</v>
      </c>
      <c r="D166" s="77" t="s">
        <v>324</v>
      </c>
      <c r="E166" s="62">
        <f>'Table 9-NLCD06 Partitioning'!E164-'Table 8-NLCD01 Partitioning'!E164</f>
        <v>0</v>
      </c>
      <c r="F166" s="62">
        <f>'Table 9-NLCD06 Partitioning'!F164-'Table 8-NLCD01 Partitioning'!F164</f>
        <v>0</v>
      </c>
      <c r="G166" s="62">
        <f>'Table 9-NLCD06 Partitioning'!G164-'Table 8-NLCD01 Partitioning'!G164</f>
        <v>0</v>
      </c>
      <c r="H166" s="62">
        <f>'Table 9-NLCD06 Partitioning'!H164-'Table 8-NLCD01 Partitioning'!H164</f>
        <v>0</v>
      </c>
      <c r="I166" s="62">
        <f>'Table 9-NLCD06 Partitioning'!I164-'Table 8-NLCD01 Partitioning'!I164</f>
        <v>0</v>
      </c>
      <c r="J166" s="62">
        <f>'Table 9-NLCD06 Partitioning'!J164-'Table 8-NLCD01 Partitioning'!J164</f>
        <v>0</v>
      </c>
      <c r="K166" s="62">
        <f>'Table 9-NLCD06 Partitioning'!K164-'Table 8-NLCD01 Partitioning'!K164</f>
        <v>0</v>
      </c>
      <c r="L166" s="62">
        <f>'Table 9-NLCD06 Partitioning'!L164-'Table 8-NLCD01 Partitioning'!L164</f>
        <v>0</v>
      </c>
      <c r="M166" s="62">
        <f>'Table 9-NLCD06 Partitioning'!M164-'Table 8-NLCD01 Partitioning'!M164</f>
        <v>0</v>
      </c>
      <c r="N166" s="62">
        <f>'Table 9-NLCD06 Partitioning'!N164-'Table 8-NLCD01 Partitioning'!N164</f>
        <v>0</v>
      </c>
      <c r="O166" s="62">
        <f>'Table 9-NLCD06 Partitioning'!O164-'Table 8-NLCD01 Partitioning'!O164</f>
        <v>0</v>
      </c>
      <c r="P166" s="62">
        <f>'Table 9-NLCD06 Partitioning'!P164-'Table 8-NLCD01 Partitioning'!P164</f>
        <v>0</v>
      </c>
      <c r="Q166" s="62">
        <f>'Table 9-NLCD06 Partitioning'!Q164-'Table 8-NLCD01 Partitioning'!Q164</f>
        <v>0</v>
      </c>
      <c r="R166" s="62">
        <f>'Table 9-NLCD06 Partitioning'!R164-'Table 8-NLCD01 Partitioning'!R164</f>
        <v>0</v>
      </c>
      <c r="S166" s="62">
        <f>'Table 9-NLCD06 Partitioning'!S164-'Table 8-NLCD01 Partitioning'!S164</f>
        <v>0</v>
      </c>
      <c r="T166" s="62">
        <f>'Table 9-NLCD06 Partitioning'!T164-'Table 8-NLCD01 Partitioning'!T164</f>
        <v>0</v>
      </c>
      <c r="U166" s="62">
        <f>'Table 9-NLCD06 Partitioning'!U164-'Table 8-NLCD01 Partitioning'!U164</f>
        <v>0</v>
      </c>
      <c r="V166" s="62">
        <f>'Table 9-NLCD06 Partitioning'!V164-'Table 8-NLCD01 Partitioning'!V164</f>
        <v>0</v>
      </c>
      <c r="W166" s="62">
        <f>'Table 9-NLCD06 Partitioning'!W164-'Table 8-NLCD01 Partitioning'!W164</f>
        <v>0</v>
      </c>
    </row>
    <row r="167" spans="1:23" x14ac:dyDescent="0.25">
      <c r="A167" s="77" t="s">
        <v>325</v>
      </c>
      <c r="B167" s="10" t="s">
        <v>287</v>
      </c>
      <c r="C167" s="3">
        <v>40</v>
      </c>
      <c r="D167" s="77" t="s">
        <v>325</v>
      </c>
      <c r="E167" s="62">
        <f>'Table 9-NLCD06 Partitioning'!E165-'Table 8-NLCD01 Partitioning'!E165</f>
        <v>0</v>
      </c>
      <c r="F167" s="62">
        <f>'Table 9-NLCD06 Partitioning'!F165-'Table 8-NLCD01 Partitioning'!F165</f>
        <v>0</v>
      </c>
      <c r="G167" s="62">
        <f>'Table 9-NLCD06 Partitioning'!G165-'Table 8-NLCD01 Partitioning'!G165</f>
        <v>0</v>
      </c>
      <c r="H167" s="62">
        <f>'Table 9-NLCD06 Partitioning'!H165-'Table 8-NLCD01 Partitioning'!H165</f>
        <v>0</v>
      </c>
      <c r="I167" s="62">
        <f>'Table 9-NLCD06 Partitioning'!I165-'Table 8-NLCD01 Partitioning'!I165</f>
        <v>0</v>
      </c>
      <c r="J167" s="62">
        <f>'Table 9-NLCD06 Partitioning'!J165-'Table 8-NLCD01 Partitioning'!J165</f>
        <v>0</v>
      </c>
      <c r="K167" s="62">
        <f>'Table 9-NLCD06 Partitioning'!K165-'Table 8-NLCD01 Partitioning'!K165</f>
        <v>0</v>
      </c>
      <c r="L167" s="62">
        <f>'Table 9-NLCD06 Partitioning'!L165-'Table 8-NLCD01 Partitioning'!L165</f>
        <v>0</v>
      </c>
      <c r="M167" s="62">
        <f>'Table 9-NLCD06 Partitioning'!M165-'Table 8-NLCD01 Partitioning'!M165</f>
        <v>0</v>
      </c>
      <c r="N167" s="62">
        <f>'Table 9-NLCD06 Partitioning'!N165-'Table 8-NLCD01 Partitioning'!N165</f>
        <v>0</v>
      </c>
      <c r="O167" s="62">
        <f>'Table 9-NLCD06 Partitioning'!O165-'Table 8-NLCD01 Partitioning'!O165</f>
        <v>0</v>
      </c>
      <c r="P167" s="62">
        <f>'Table 9-NLCD06 Partitioning'!P165-'Table 8-NLCD01 Partitioning'!P165</f>
        <v>0</v>
      </c>
      <c r="Q167" s="62">
        <f>'Table 9-NLCD06 Partitioning'!Q165-'Table 8-NLCD01 Partitioning'!Q165</f>
        <v>0</v>
      </c>
      <c r="R167" s="62">
        <f>'Table 9-NLCD06 Partitioning'!R165-'Table 8-NLCD01 Partitioning'!R165</f>
        <v>0</v>
      </c>
      <c r="S167" s="62">
        <f>'Table 9-NLCD06 Partitioning'!S165-'Table 8-NLCD01 Partitioning'!S165</f>
        <v>0</v>
      </c>
      <c r="T167" s="62">
        <f>'Table 9-NLCD06 Partitioning'!T165-'Table 8-NLCD01 Partitioning'!T165</f>
        <v>0</v>
      </c>
      <c r="U167" s="62">
        <f>'Table 9-NLCD06 Partitioning'!U165-'Table 8-NLCD01 Partitioning'!U165</f>
        <v>0</v>
      </c>
      <c r="V167" s="62">
        <f>'Table 9-NLCD06 Partitioning'!V165-'Table 8-NLCD01 Partitioning'!V165</f>
        <v>0</v>
      </c>
      <c r="W167" s="62">
        <f>'Table 9-NLCD06 Partitioning'!W165-'Table 8-NLCD01 Partitioning'!W165</f>
        <v>0</v>
      </c>
    </row>
    <row r="168" spans="1:23" x14ac:dyDescent="0.25">
      <c r="A168" s="77" t="s">
        <v>326</v>
      </c>
      <c r="B168" s="10" t="s">
        <v>287</v>
      </c>
      <c r="C168" s="3">
        <v>41</v>
      </c>
      <c r="D168" s="77" t="s">
        <v>326</v>
      </c>
      <c r="E168" s="62">
        <f>'Table 9-NLCD06 Partitioning'!E166-'Table 8-NLCD01 Partitioning'!E166</f>
        <v>0</v>
      </c>
      <c r="F168" s="62">
        <f>'Table 9-NLCD06 Partitioning'!F166-'Table 8-NLCD01 Partitioning'!F166</f>
        <v>0</v>
      </c>
      <c r="G168" s="62">
        <f>'Table 9-NLCD06 Partitioning'!G166-'Table 8-NLCD01 Partitioning'!G166</f>
        <v>0</v>
      </c>
      <c r="H168" s="62">
        <f>'Table 9-NLCD06 Partitioning'!H166-'Table 8-NLCD01 Partitioning'!H166</f>
        <v>0</v>
      </c>
      <c r="I168" s="62">
        <f>'Table 9-NLCD06 Partitioning'!I166-'Table 8-NLCD01 Partitioning'!I166</f>
        <v>0</v>
      </c>
      <c r="J168" s="62">
        <f>'Table 9-NLCD06 Partitioning'!J166-'Table 8-NLCD01 Partitioning'!J166</f>
        <v>0</v>
      </c>
      <c r="K168" s="62">
        <f>'Table 9-NLCD06 Partitioning'!K166-'Table 8-NLCD01 Partitioning'!K166</f>
        <v>0</v>
      </c>
      <c r="L168" s="62">
        <f>'Table 9-NLCD06 Partitioning'!L166-'Table 8-NLCD01 Partitioning'!L166</f>
        <v>0</v>
      </c>
      <c r="M168" s="62">
        <f>'Table 9-NLCD06 Partitioning'!M166-'Table 8-NLCD01 Partitioning'!M166</f>
        <v>0</v>
      </c>
      <c r="N168" s="62">
        <f>'Table 9-NLCD06 Partitioning'!N166-'Table 8-NLCD01 Partitioning'!N166</f>
        <v>0</v>
      </c>
      <c r="O168" s="62">
        <f>'Table 9-NLCD06 Partitioning'!O166-'Table 8-NLCD01 Partitioning'!O166</f>
        <v>0</v>
      </c>
      <c r="P168" s="62">
        <f>'Table 9-NLCD06 Partitioning'!P166-'Table 8-NLCD01 Partitioning'!P166</f>
        <v>0</v>
      </c>
      <c r="Q168" s="62">
        <f>'Table 9-NLCD06 Partitioning'!Q166-'Table 8-NLCD01 Partitioning'!Q166</f>
        <v>0</v>
      </c>
      <c r="R168" s="62">
        <f>'Table 9-NLCD06 Partitioning'!R166-'Table 8-NLCD01 Partitioning'!R166</f>
        <v>0</v>
      </c>
      <c r="S168" s="62">
        <f>'Table 9-NLCD06 Partitioning'!S166-'Table 8-NLCD01 Partitioning'!S166</f>
        <v>0</v>
      </c>
      <c r="T168" s="62">
        <f>'Table 9-NLCD06 Partitioning'!T166-'Table 8-NLCD01 Partitioning'!T166</f>
        <v>0</v>
      </c>
      <c r="U168" s="62">
        <f>'Table 9-NLCD06 Partitioning'!U166-'Table 8-NLCD01 Partitioning'!U166</f>
        <v>0</v>
      </c>
      <c r="V168" s="62">
        <f>'Table 9-NLCD06 Partitioning'!V166-'Table 8-NLCD01 Partitioning'!V166</f>
        <v>0</v>
      </c>
      <c r="W168" s="62">
        <f>'Table 9-NLCD06 Partitioning'!W166-'Table 8-NLCD01 Partitioning'!W166</f>
        <v>0</v>
      </c>
    </row>
    <row r="169" spans="1:23" x14ac:dyDescent="0.25">
      <c r="A169" s="77" t="s">
        <v>327</v>
      </c>
      <c r="B169" s="10" t="s">
        <v>287</v>
      </c>
      <c r="C169" s="3">
        <v>42</v>
      </c>
      <c r="D169" s="77" t="s">
        <v>327</v>
      </c>
      <c r="E169" s="62">
        <f>'Table 9-NLCD06 Partitioning'!E167-'Table 8-NLCD01 Partitioning'!E167</f>
        <v>0</v>
      </c>
      <c r="F169" s="62">
        <f>'Table 9-NLCD06 Partitioning'!F167-'Table 8-NLCD01 Partitioning'!F167</f>
        <v>0</v>
      </c>
      <c r="G169" s="62">
        <f>'Table 9-NLCD06 Partitioning'!G167-'Table 8-NLCD01 Partitioning'!G167</f>
        <v>0</v>
      </c>
      <c r="H169" s="62">
        <f>'Table 9-NLCD06 Partitioning'!H167-'Table 8-NLCD01 Partitioning'!H167</f>
        <v>0</v>
      </c>
      <c r="I169" s="62">
        <f>'Table 9-NLCD06 Partitioning'!I167-'Table 8-NLCD01 Partitioning'!I167</f>
        <v>0</v>
      </c>
      <c r="J169" s="62">
        <f>'Table 9-NLCD06 Partitioning'!J167-'Table 8-NLCD01 Partitioning'!J167</f>
        <v>0</v>
      </c>
      <c r="K169" s="62">
        <f>'Table 9-NLCD06 Partitioning'!K167-'Table 8-NLCD01 Partitioning'!K167</f>
        <v>0</v>
      </c>
      <c r="L169" s="62">
        <f>'Table 9-NLCD06 Partitioning'!L167-'Table 8-NLCD01 Partitioning'!L167</f>
        <v>0</v>
      </c>
      <c r="M169" s="62">
        <f>'Table 9-NLCD06 Partitioning'!M167-'Table 8-NLCD01 Partitioning'!M167</f>
        <v>0</v>
      </c>
      <c r="N169" s="62">
        <f>'Table 9-NLCD06 Partitioning'!N167-'Table 8-NLCD01 Partitioning'!N167</f>
        <v>0</v>
      </c>
      <c r="O169" s="62">
        <f>'Table 9-NLCD06 Partitioning'!O167-'Table 8-NLCD01 Partitioning'!O167</f>
        <v>0</v>
      </c>
      <c r="P169" s="62">
        <f>'Table 9-NLCD06 Partitioning'!P167-'Table 8-NLCD01 Partitioning'!P167</f>
        <v>0</v>
      </c>
      <c r="Q169" s="62">
        <f>'Table 9-NLCD06 Partitioning'!Q167-'Table 8-NLCD01 Partitioning'!Q167</f>
        <v>0</v>
      </c>
      <c r="R169" s="62">
        <f>'Table 9-NLCD06 Partitioning'!R167-'Table 8-NLCD01 Partitioning'!R167</f>
        <v>0</v>
      </c>
      <c r="S169" s="62">
        <f>'Table 9-NLCD06 Partitioning'!S167-'Table 8-NLCD01 Partitioning'!S167</f>
        <v>0</v>
      </c>
      <c r="T169" s="62">
        <f>'Table 9-NLCD06 Partitioning'!T167-'Table 8-NLCD01 Partitioning'!T167</f>
        <v>0</v>
      </c>
      <c r="U169" s="62">
        <f>'Table 9-NLCD06 Partitioning'!U167-'Table 8-NLCD01 Partitioning'!U167</f>
        <v>0</v>
      </c>
      <c r="V169" s="62">
        <f>'Table 9-NLCD06 Partitioning'!V167-'Table 8-NLCD01 Partitioning'!V167</f>
        <v>0</v>
      </c>
      <c r="W169" s="62">
        <f>'Table 9-NLCD06 Partitioning'!W167-'Table 8-NLCD01 Partitioning'!W167</f>
        <v>0</v>
      </c>
    </row>
    <row r="170" spans="1:23" x14ac:dyDescent="0.25">
      <c r="A170" s="77" t="s">
        <v>328</v>
      </c>
      <c r="B170" s="10" t="s">
        <v>287</v>
      </c>
      <c r="C170" s="3">
        <v>43</v>
      </c>
      <c r="D170" s="77" t="s">
        <v>328</v>
      </c>
      <c r="E170" s="62">
        <f>'Table 9-NLCD06 Partitioning'!E168-'Table 8-NLCD01 Partitioning'!E168</f>
        <v>0</v>
      </c>
      <c r="F170" s="62">
        <f>'Table 9-NLCD06 Partitioning'!F168-'Table 8-NLCD01 Partitioning'!F168</f>
        <v>0</v>
      </c>
      <c r="G170" s="62">
        <f>'Table 9-NLCD06 Partitioning'!G168-'Table 8-NLCD01 Partitioning'!G168</f>
        <v>0</v>
      </c>
      <c r="H170" s="62">
        <f>'Table 9-NLCD06 Partitioning'!H168-'Table 8-NLCD01 Partitioning'!H168</f>
        <v>0</v>
      </c>
      <c r="I170" s="62">
        <f>'Table 9-NLCD06 Partitioning'!I168-'Table 8-NLCD01 Partitioning'!I168</f>
        <v>0</v>
      </c>
      <c r="J170" s="62">
        <f>'Table 9-NLCD06 Partitioning'!J168-'Table 8-NLCD01 Partitioning'!J168</f>
        <v>0</v>
      </c>
      <c r="K170" s="62">
        <f>'Table 9-NLCD06 Partitioning'!K168-'Table 8-NLCD01 Partitioning'!K168</f>
        <v>0</v>
      </c>
      <c r="L170" s="62">
        <f>'Table 9-NLCD06 Partitioning'!L168-'Table 8-NLCD01 Partitioning'!L168</f>
        <v>0</v>
      </c>
      <c r="M170" s="62">
        <f>'Table 9-NLCD06 Partitioning'!M168-'Table 8-NLCD01 Partitioning'!M168</f>
        <v>0</v>
      </c>
      <c r="N170" s="62">
        <f>'Table 9-NLCD06 Partitioning'!N168-'Table 8-NLCD01 Partitioning'!N168</f>
        <v>0</v>
      </c>
      <c r="O170" s="62">
        <f>'Table 9-NLCD06 Partitioning'!O168-'Table 8-NLCD01 Partitioning'!O168</f>
        <v>0</v>
      </c>
      <c r="P170" s="62">
        <f>'Table 9-NLCD06 Partitioning'!P168-'Table 8-NLCD01 Partitioning'!P168</f>
        <v>0</v>
      </c>
      <c r="Q170" s="62">
        <f>'Table 9-NLCD06 Partitioning'!Q168-'Table 8-NLCD01 Partitioning'!Q168</f>
        <v>0</v>
      </c>
      <c r="R170" s="62">
        <f>'Table 9-NLCD06 Partitioning'!R168-'Table 8-NLCD01 Partitioning'!R168</f>
        <v>0</v>
      </c>
      <c r="S170" s="62">
        <f>'Table 9-NLCD06 Partitioning'!S168-'Table 8-NLCD01 Partitioning'!S168</f>
        <v>0</v>
      </c>
      <c r="T170" s="62">
        <f>'Table 9-NLCD06 Partitioning'!T168-'Table 8-NLCD01 Partitioning'!T168</f>
        <v>0</v>
      </c>
      <c r="U170" s="62">
        <f>'Table 9-NLCD06 Partitioning'!U168-'Table 8-NLCD01 Partitioning'!U168</f>
        <v>0</v>
      </c>
      <c r="V170" s="62">
        <f>'Table 9-NLCD06 Partitioning'!V168-'Table 8-NLCD01 Partitioning'!V168</f>
        <v>0</v>
      </c>
      <c r="W170" s="62">
        <f>'Table 9-NLCD06 Partitioning'!W168-'Table 8-NLCD01 Partitioning'!W168</f>
        <v>0</v>
      </c>
    </row>
    <row r="171" spans="1:23" x14ac:dyDescent="0.25">
      <c r="A171" s="77" t="s">
        <v>329</v>
      </c>
      <c r="B171" s="10" t="s">
        <v>287</v>
      </c>
      <c r="C171" s="3">
        <v>44</v>
      </c>
      <c r="D171" s="77" t="s">
        <v>329</v>
      </c>
      <c r="E171" s="62">
        <f>'Table 9-NLCD06 Partitioning'!E169-'Table 8-NLCD01 Partitioning'!E169</f>
        <v>0</v>
      </c>
      <c r="F171" s="62">
        <f>'Table 9-NLCD06 Partitioning'!F169-'Table 8-NLCD01 Partitioning'!F169</f>
        <v>0</v>
      </c>
      <c r="G171" s="62">
        <f>'Table 9-NLCD06 Partitioning'!G169-'Table 8-NLCD01 Partitioning'!G169</f>
        <v>0</v>
      </c>
      <c r="H171" s="62">
        <f>'Table 9-NLCD06 Partitioning'!H169-'Table 8-NLCD01 Partitioning'!H169</f>
        <v>0</v>
      </c>
      <c r="I171" s="62">
        <f>'Table 9-NLCD06 Partitioning'!I169-'Table 8-NLCD01 Partitioning'!I169</f>
        <v>0</v>
      </c>
      <c r="J171" s="62">
        <f>'Table 9-NLCD06 Partitioning'!J169-'Table 8-NLCD01 Partitioning'!J169</f>
        <v>0</v>
      </c>
      <c r="K171" s="62">
        <f>'Table 9-NLCD06 Partitioning'!K169-'Table 8-NLCD01 Partitioning'!K169</f>
        <v>0</v>
      </c>
      <c r="L171" s="62">
        <f>'Table 9-NLCD06 Partitioning'!L169-'Table 8-NLCD01 Partitioning'!L169</f>
        <v>0</v>
      </c>
      <c r="M171" s="62">
        <f>'Table 9-NLCD06 Partitioning'!M169-'Table 8-NLCD01 Partitioning'!M169</f>
        <v>0</v>
      </c>
      <c r="N171" s="62">
        <f>'Table 9-NLCD06 Partitioning'!N169-'Table 8-NLCD01 Partitioning'!N169</f>
        <v>0</v>
      </c>
      <c r="O171" s="62">
        <f>'Table 9-NLCD06 Partitioning'!O169-'Table 8-NLCD01 Partitioning'!O169</f>
        <v>0</v>
      </c>
      <c r="P171" s="62">
        <f>'Table 9-NLCD06 Partitioning'!P169-'Table 8-NLCD01 Partitioning'!P169</f>
        <v>0</v>
      </c>
      <c r="Q171" s="62">
        <f>'Table 9-NLCD06 Partitioning'!Q169-'Table 8-NLCD01 Partitioning'!Q169</f>
        <v>0</v>
      </c>
      <c r="R171" s="62">
        <f>'Table 9-NLCD06 Partitioning'!R169-'Table 8-NLCD01 Partitioning'!R169</f>
        <v>0</v>
      </c>
      <c r="S171" s="62">
        <f>'Table 9-NLCD06 Partitioning'!S169-'Table 8-NLCD01 Partitioning'!S169</f>
        <v>0</v>
      </c>
      <c r="T171" s="62">
        <f>'Table 9-NLCD06 Partitioning'!T169-'Table 8-NLCD01 Partitioning'!T169</f>
        <v>0</v>
      </c>
      <c r="U171" s="62">
        <f>'Table 9-NLCD06 Partitioning'!U169-'Table 8-NLCD01 Partitioning'!U169</f>
        <v>0</v>
      </c>
      <c r="V171" s="62">
        <f>'Table 9-NLCD06 Partitioning'!V169-'Table 8-NLCD01 Partitioning'!V169</f>
        <v>0</v>
      </c>
      <c r="W171" s="62">
        <f>'Table 9-NLCD06 Partitioning'!W169-'Table 8-NLCD01 Partitioning'!W169</f>
        <v>0</v>
      </c>
    </row>
    <row r="172" spans="1:23" x14ac:dyDescent="0.25">
      <c r="A172" s="77" t="s">
        <v>330</v>
      </c>
      <c r="B172" s="10" t="s">
        <v>287</v>
      </c>
      <c r="C172" s="3">
        <v>45</v>
      </c>
      <c r="D172" s="77" t="s">
        <v>330</v>
      </c>
      <c r="E172" s="62">
        <f>'Table 9-NLCD06 Partitioning'!E170-'Table 8-NLCD01 Partitioning'!E170</f>
        <v>0</v>
      </c>
      <c r="F172" s="62">
        <f>'Table 9-NLCD06 Partitioning'!F170-'Table 8-NLCD01 Partitioning'!F170</f>
        <v>0</v>
      </c>
      <c r="G172" s="62">
        <f>'Table 9-NLCD06 Partitioning'!G170-'Table 8-NLCD01 Partitioning'!G170</f>
        <v>0</v>
      </c>
      <c r="H172" s="62">
        <f>'Table 9-NLCD06 Partitioning'!H170-'Table 8-NLCD01 Partitioning'!H170</f>
        <v>0</v>
      </c>
      <c r="I172" s="62">
        <f>'Table 9-NLCD06 Partitioning'!I170-'Table 8-NLCD01 Partitioning'!I170</f>
        <v>0</v>
      </c>
      <c r="J172" s="62">
        <f>'Table 9-NLCD06 Partitioning'!J170-'Table 8-NLCD01 Partitioning'!J170</f>
        <v>0</v>
      </c>
      <c r="K172" s="62">
        <f>'Table 9-NLCD06 Partitioning'!K170-'Table 8-NLCD01 Partitioning'!K170</f>
        <v>0</v>
      </c>
      <c r="L172" s="62">
        <f>'Table 9-NLCD06 Partitioning'!L170-'Table 8-NLCD01 Partitioning'!L170</f>
        <v>0</v>
      </c>
      <c r="M172" s="62">
        <f>'Table 9-NLCD06 Partitioning'!M170-'Table 8-NLCD01 Partitioning'!M170</f>
        <v>0</v>
      </c>
      <c r="N172" s="62">
        <f>'Table 9-NLCD06 Partitioning'!N170-'Table 8-NLCD01 Partitioning'!N170</f>
        <v>0</v>
      </c>
      <c r="O172" s="62">
        <f>'Table 9-NLCD06 Partitioning'!O170-'Table 8-NLCD01 Partitioning'!O170</f>
        <v>0</v>
      </c>
      <c r="P172" s="62">
        <f>'Table 9-NLCD06 Partitioning'!P170-'Table 8-NLCD01 Partitioning'!P170</f>
        <v>0</v>
      </c>
      <c r="Q172" s="62">
        <f>'Table 9-NLCD06 Partitioning'!Q170-'Table 8-NLCD01 Partitioning'!Q170</f>
        <v>0</v>
      </c>
      <c r="R172" s="62">
        <f>'Table 9-NLCD06 Partitioning'!R170-'Table 8-NLCD01 Partitioning'!R170</f>
        <v>0</v>
      </c>
      <c r="S172" s="62">
        <f>'Table 9-NLCD06 Partitioning'!S170-'Table 8-NLCD01 Partitioning'!S170</f>
        <v>0</v>
      </c>
      <c r="T172" s="62">
        <f>'Table 9-NLCD06 Partitioning'!T170-'Table 8-NLCD01 Partitioning'!T170</f>
        <v>0</v>
      </c>
      <c r="U172" s="62">
        <f>'Table 9-NLCD06 Partitioning'!U170-'Table 8-NLCD01 Partitioning'!U170</f>
        <v>0</v>
      </c>
      <c r="V172" s="62">
        <f>'Table 9-NLCD06 Partitioning'!V170-'Table 8-NLCD01 Partitioning'!V170</f>
        <v>0</v>
      </c>
      <c r="W172" s="62">
        <f>'Table 9-NLCD06 Partitioning'!W170-'Table 8-NLCD01 Partitioning'!W170</f>
        <v>0</v>
      </c>
    </row>
    <row r="173" spans="1:23" x14ac:dyDescent="0.25">
      <c r="A173" s="77" t="s">
        <v>331</v>
      </c>
      <c r="B173" s="10" t="s">
        <v>287</v>
      </c>
      <c r="C173" s="3">
        <v>46</v>
      </c>
      <c r="D173" s="77" t="s">
        <v>331</v>
      </c>
      <c r="E173" s="62">
        <f>'Table 9-NLCD06 Partitioning'!E171-'Table 8-NLCD01 Partitioning'!E171</f>
        <v>0</v>
      </c>
      <c r="F173" s="62">
        <f>'Table 9-NLCD06 Partitioning'!F171-'Table 8-NLCD01 Partitioning'!F171</f>
        <v>0</v>
      </c>
      <c r="G173" s="62">
        <f>'Table 9-NLCD06 Partitioning'!G171-'Table 8-NLCD01 Partitioning'!G171</f>
        <v>0</v>
      </c>
      <c r="H173" s="62">
        <f>'Table 9-NLCD06 Partitioning'!H171-'Table 8-NLCD01 Partitioning'!H171</f>
        <v>0</v>
      </c>
      <c r="I173" s="62">
        <f>'Table 9-NLCD06 Partitioning'!I171-'Table 8-NLCD01 Partitioning'!I171</f>
        <v>0</v>
      </c>
      <c r="J173" s="62">
        <f>'Table 9-NLCD06 Partitioning'!J171-'Table 8-NLCD01 Partitioning'!J171</f>
        <v>0</v>
      </c>
      <c r="K173" s="62">
        <f>'Table 9-NLCD06 Partitioning'!K171-'Table 8-NLCD01 Partitioning'!K171</f>
        <v>0</v>
      </c>
      <c r="L173" s="62">
        <f>'Table 9-NLCD06 Partitioning'!L171-'Table 8-NLCD01 Partitioning'!L171</f>
        <v>0</v>
      </c>
      <c r="M173" s="62">
        <f>'Table 9-NLCD06 Partitioning'!M171-'Table 8-NLCD01 Partitioning'!M171</f>
        <v>0</v>
      </c>
      <c r="N173" s="62">
        <f>'Table 9-NLCD06 Partitioning'!N171-'Table 8-NLCD01 Partitioning'!N171</f>
        <v>0</v>
      </c>
      <c r="O173" s="62">
        <f>'Table 9-NLCD06 Partitioning'!O171-'Table 8-NLCD01 Partitioning'!O171</f>
        <v>0</v>
      </c>
      <c r="P173" s="62">
        <f>'Table 9-NLCD06 Partitioning'!P171-'Table 8-NLCD01 Partitioning'!P171</f>
        <v>0</v>
      </c>
      <c r="Q173" s="62">
        <f>'Table 9-NLCD06 Partitioning'!Q171-'Table 8-NLCD01 Partitioning'!Q171</f>
        <v>0</v>
      </c>
      <c r="R173" s="62">
        <f>'Table 9-NLCD06 Partitioning'!R171-'Table 8-NLCD01 Partitioning'!R171</f>
        <v>0</v>
      </c>
      <c r="S173" s="62">
        <f>'Table 9-NLCD06 Partitioning'!S171-'Table 8-NLCD01 Partitioning'!S171</f>
        <v>0</v>
      </c>
      <c r="T173" s="62">
        <f>'Table 9-NLCD06 Partitioning'!T171-'Table 8-NLCD01 Partitioning'!T171</f>
        <v>0</v>
      </c>
      <c r="U173" s="62">
        <f>'Table 9-NLCD06 Partitioning'!U171-'Table 8-NLCD01 Partitioning'!U171</f>
        <v>0</v>
      </c>
      <c r="V173" s="62">
        <f>'Table 9-NLCD06 Partitioning'!V171-'Table 8-NLCD01 Partitioning'!V171</f>
        <v>0</v>
      </c>
      <c r="W173" s="62">
        <f>'Table 9-NLCD06 Partitioning'!W171-'Table 8-NLCD01 Partitioning'!W171</f>
        <v>0</v>
      </c>
    </row>
    <row r="174" spans="1:23" x14ac:dyDescent="0.25">
      <c r="A174" s="77" t="s">
        <v>332</v>
      </c>
      <c r="B174" s="10" t="s">
        <v>287</v>
      </c>
      <c r="C174" s="3">
        <v>47</v>
      </c>
      <c r="D174" s="77" t="s">
        <v>332</v>
      </c>
      <c r="E174" s="62">
        <f>'Table 9-NLCD06 Partitioning'!E172-'Table 8-NLCD01 Partitioning'!E172</f>
        <v>0</v>
      </c>
      <c r="F174" s="62">
        <f>'Table 9-NLCD06 Partitioning'!F172-'Table 8-NLCD01 Partitioning'!F172</f>
        <v>0</v>
      </c>
      <c r="G174" s="62">
        <f>'Table 9-NLCD06 Partitioning'!G172-'Table 8-NLCD01 Partitioning'!G172</f>
        <v>0</v>
      </c>
      <c r="H174" s="62">
        <f>'Table 9-NLCD06 Partitioning'!H172-'Table 8-NLCD01 Partitioning'!H172</f>
        <v>0</v>
      </c>
      <c r="I174" s="62">
        <f>'Table 9-NLCD06 Partitioning'!I172-'Table 8-NLCD01 Partitioning'!I172</f>
        <v>0</v>
      </c>
      <c r="J174" s="62">
        <f>'Table 9-NLCD06 Partitioning'!J172-'Table 8-NLCD01 Partitioning'!J172</f>
        <v>0</v>
      </c>
      <c r="K174" s="62">
        <f>'Table 9-NLCD06 Partitioning'!K172-'Table 8-NLCD01 Partitioning'!K172</f>
        <v>0</v>
      </c>
      <c r="L174" s="62">
        <f>'Table 9-NLCD06 Partitioning'!L172-'Table 8-NLCD01 Partitioning'!L172</f>
        <v>0</v>
      </c>
      <c r="M174" s="62">
        <f>'Table 9-NLCD06 Partitioning'!M172-'Table 8-NLCD01 Partitioning'!M172</f>
        <v>0</v>
      </c>
      <c r="N174" s="62">
        <f>'Table 9-NLCD06 Partitioning'!N172-'Table 8-NLCD01 Partitioning'!N172</f>
        <v>0</v>
      </c>
      <c r="O174" s="62">
        <f>'Table 9-NLCD06 Partitioning'!O172-'Table 8-NLCD01 Partitioning'!O172</f>
        <v>0</v>
      </c>
      <c r="P174" s="62">
        <f>'Table 9-NLCD06 Partitioning'!P172-'Table 8-NLCD01 Partitioning'!P172</f>
        <v>0</v>
      </c>
      <c r="Q174" s="62">
        <f>'Table 9-NLCD06 Partitioning'!Q172-'Table 8-NLCD01 Partitioning'!Q172</f>
        <v>0</v>
      </c>
      <c r="R174" s="62">
        <f>'Table 9-NLCD06 Partitioning'!R172-'Table 8-NLCD01 Partitioning'!R172</f>
        <v>0</v>
      </c>
      <c r="S174" s="62">
        <f>'Table 9-NLCD06 Partitioning'!S172-'Table 8-NLCD01 Partitioning'!S172</f>
        <v>0</v>
      </c>
      <c r="T174" s="62">
        <f>'Table 9-NLCD06 Partitioning'!T172-'Table 8-NLCD01 Partitioning'!T172</f>
        <v>0</v>
      </c>
      <c r="U174" s="62">
        <f>'Table 9-NLCD06 Partitioning'!U172-'Table 8-NLCD01 Partitioning'!U172</f>
        <v>0</v>
      </c>
      <c r="V174" s="62">
        <f>'Table 9-NLCD06 Partitioning'!V172-'Table 8-NLCD01 Partitioning'!V172</f>
        <v>0</v>
      </c>
      <c r="W174" s="62">
        <f>'Table 9-NLCD06 Partitioning'!W172-'Table 8-NLCD01 Partitioning'!W172</f>
        <v>0</v>
      </c>
    </row>
    <row r="175" spans="1:23" x14ac:dyDescent="0.25">
      <c r="A175" s="77" t="s">
        <v>333</v>
      </c>
      <c r="B175" s="10" t="s">
        <v>287</v>
      </c>
      <c r="C175" s="3" t="s">
        <v>399</v>
      </c>
      <c r="D175" s="77" t="s">
        <v>333</v>
      </c>
      <c r="E175" s="62">
        <f>'Table 9-NLCD06 Partitioning'!E173-'Table 8-NLCD01 Partitioning'!E173</f>
        <v>0</v>
      </c>
      <c r="F175" s="62">
        <f>'Table 9-NLCD06 Partitioning'!F173-'Table 8-NLCD01 Partitioning'!F173</f>
        <v>0</v>
      </c>
      <c r="G175" s="62">
        <f>'Table 9-NLCD06 Partitioning'!G173-'Table 8-NLCD01 Partitioning'!G173</f>
        <v>0</v>
      </c>
      <c r="H175" s="62">
        <f>'Table 9-NLCD06 Partitioning'!H173-'Table 8-NLCD01 Partitioning'!H173</f>
        <v>0</v>
      </c>
      <c r="I175" s="62">
        <f>'Table 9-NLCD06 Partitioning'!I173-'Table 8-NLCD01 Partitioning'!I173</f>
        <v>0</v>
      </c>
      <c r="J175" s="62">
        <f>'Table 9-NLCD06 Partitioning'!J173-'Table 8-NLCD01 Partitioning'!J173</f>
        <v>0</v>
      </c>
      <c r="K175" s="62">
        <f>'Table 9-NLCD06 Partitioning'!K173-'Table 8-NLCD01 Partitioning'!K173</f>
        <v>0</v>
      </c>
      <c r="L175" s="62">
        <f>'Table 9-NLCD06 Partitioning'!L173-'Table 8-NLCD01 Partitioning'!L173</f>
        <v>0</v>
      </c>
      <c r="M175" s="62">
        <f>'Table 9-NLCD06 Partitioning'!M173-'Table 8-NLCD01 Partitioning'!M173</f>
        <v>0</v>
      </c>
      <c r="N175" s="62">
        <f>'Table 9-NLCD06 Partitioning'!N173-'Table 8-NLCD01 Partitioning'!N173</f>
        <v>0</v>
      </c>
      <c r="O175" s="62">
        <f>'Table 9-NLCD06 Partitioning'!O173-'Table 8-NLCD01 Partitioning'!O173</f>
        <v>0</v>
      </c>
      <c r="P175" s="62">
        <f>'Table 9-NLCD06 Partitioning'!P173-'Table 8-NLCD01 Partitioning'!P173</f>
        <v>0</v>
      </c>
      <c r="Q175" s="62">
        <f>'Table 9-NLCD06 Partitioning'!Q173-'Table 8-NLCD01 Partitioning'!Q173</f>
        <v>0</v>
      </c>
      <c r="R175" s="62">
        <f>'Table 9-NLCD06 Partitioning'!R173-'Table 8-NLCD01 Partitioning'!R173</f>
        <v>0</v>
      </c>
      <c r="S175" s="62">
        <f>'Table 9-NLCD06 Partitioning'!S173-'Table 8-NLCD01 Partitioning'!S173</f>
        <v>0</v>
      </c>
      <c r="T175" s="62">
        <f>'Table 9-NLCD06 Partitioning'!T173-'Table 8-NLCD01 Partitioning'!T173</f>
        <v>0</v>
      </c>
      <c r="U175" s="62">
        <f>'Table 9-NLCD06 Partitioning'!U173-'Table 8-NLCD01 Partitioning'!U173</f>
        <v>0</v>
      </c>
      <c r="V175" s="62">
        <f>'Table 9-NLCD06 Partitioning'!V173-'Table 8-NLCD01 Partitioning'!V173</f>
        <v>0</v>
      </c>
      <c r="W175" s="62">
        <f>'Table 9-NLCD06 Partitioning'!W173-'Table 8-NLCD01 Partitioning'!W173</f>
        <v>0</v>
      </c>
    </row>
    <row r="176" spans="1:23" x14ac:dyDescent="0.25">
      <c r="A176" s="77" t="s">
        <v>335</v>
      </c>
      <c r="B176" s="10" t="s">
        <v>287</v>
      </c>
      <c r="C176" s="3" t="s">
        <v>336</v>
      </c>
      <c r="D176" s="77" t="s">
        <v>337</v>
      </c>
      <c r="E176" s="62">
        <f>'Table 9-NLCD06 Partitioning'!E174-'Table 8-NLCD01 Partitioning'!E174</f>
        <v>0</v>
      </c>
      <c r="F176" s="62">
        <f>'Table 9-NLCD06 Partitioning'!F174-'Table 8-NLCD01 Partitioning'!F174</f>
        <v>0</v>
      </c>
      <c r="G176" s="62">
        <f>'Table 9-NLCD06 Partitioning'!G174-'Table 8-NLCD01 Partitioning'!G174</f>
        <v>0</v>
      </c>
      <c r="H176" s="62">
        <f>'Table 9-NLCD06 Partitioning'!H174-'Table 8-NLCD01 Partitioning'!H174</f>
        <v>0</v>
      </c>
      <c r="I176" s="62">
        <f>'Table 9-NLCD06 Partitioning'!I174-'Table 8-NLCD01 Partitioning'!I174</f>
        <v>0</v>
      </c>
      <c r="J176" s="62">
        <f>'Table 9-NLCD06 Partitioning'!J174-'Table 8-NLCD01 Partitioning'!J174</f>
        <v>0</v>
      </c>
      <c r="K176" s="62">
        <f>'Table 9-NLCD06 Partitioning'!K174-'Table 8-NLCD01 Partitioning'!K174</f>
        <v>0</v>
      </c>
      <c r="L176" s="62">
        <f>'Table 9-NLCD06 Partitioning'!L174-'Table 8-NLCD01 Partitioning'!L174</f>
        <v>0</v>
      </c>
      <c r="M176" s="62">
        <f>'Table 9-NLCD06 Partitioning'!M174-'Table 8-NLCD01 Partitioning'!M174</f>
        <v>0</v>
      </c>
      <c r="N176" s="62">
        <f>'Table 9-NLCD06 Partitioning'!N174-'Table 8-NLCD01 Partitioning'!N174</f>
        <v>0</v>
      </c>
      <c r="O176" s="62">
        <f>'Table 9-NLCD06 Partitioning'!O174-'Table 8-NLCD01 Partitioning'!O174</f>
        <v>0</v>
      </c>
      <c r="P176" s="62">
        <f>'Table 9-NLCD06 Partitioning'!P174-'Table 8-NLCD01 Partitioning'!P174</f>
        <v>0</v>
      </c>
      <c r="Q176" s="62">
        <f>'Table 9-NLCD06 Partitioning'!Q174-'Table 8-NLCD01 Partitioning'!Q174</f>
        <v>0</v>
      </c>
      <c r="R176" s="62">
        <f>'Table 9-NLCD06 Partitioning'!R174-'Table 8-NLCD01 Partitioning'!R174</f>
        <v>0</v>
      </c>
      <c r="S176" s="62">
        <f>'Table 9-NLCD06 Partitioning'!S174-'Table 8-NLCD01 Partitioning'!S174</f>
        <v>0</v>
      </c>
      <c r="T176" s="62">
        <f>'Table 9-NLCD06 Partitioning'!T174-'Table 8-NLCD01 Partitioning'!T174</f>
        <v>0</v>
      </c>
      <c r="U176" s="62">
        <f>'Table 9-NLCD06 Partitioning'!U174-'Table 8-NLCD01 Partitioning'!U174</f>
        <v>0</v>
      </c>
      <c r="V176" s="62">
        <f>'Table 9-NLCD06 Partitioning'!V174-'Table 8-NLCD01 Partitioning'!V174</f>
        <v>0</v>
      </c>
      <c r="W176" s="62">
        <f>'Table 9-NLCD06 Partitioning'!W174-'Table 8-NLCD01 Partitioning'!W174</f>
        <v>0</v>
      </c>
    </row>
    <row r="177" spans="1:23" x14ac:dyDescent="0.25">
      <c r="A177" s="77" t="s">
        <v>338</v>
      </c>
      <c r="B177" s="10" t="s">
        <v>287</v>
      </c>
      <c r="C177" s="3" t="s">
        <v>339</v>
      </c>
      <c r="D177" s="77" t="s">
        <v>338</v>
      </c>
      <c r="E177" s="62">
        <f>'Table 9-NLCD06 Partitioning'!E175-'Table 8-NLCD01 Partitioning'!E175</f>
        <v>0</v>
      </c>
      <c r="F177" s="62">
        <f>'Table 9-NLCD06 Partitioning'!F175-'Table 8-NLCD01 Partitioning'!F175</f>
        <v>0</v>
      </c>
      <c r="G177" s="62">
        <f>'Table 9-NLCD06 Partitioning'!G175-'Table 8-NLCD01 Partitioning'!G175</f>
        <v>0</v>
      </c>
      <c r="H177" s="62">
        <f>'Table 9-NLCD06 Partitioning'!H175-'Table 8-NLCD01 Partitioning'!H175</f>
        <v>0</v>
      </c>
      <c r="I177" s="62">
        <f>'Table 9-NLCD06 Partitioning'!I175-'Table 8-NLCD01 Partitioning'!I175</f>
        <v>0</v>
      </c>
      <c r="J177" s="62">
        <f>'Table 9-NLCD06 Partitioning'!J175-'Table 8-NLCD01 Partitioning'!J175</f>
        <v>0</v>
      </c>
      <c r="K177" s="62">
        <f>'Table 9-NLCD06 Partitioning'!K175-'Table 8-NLCD01 Partitioning'!K175</f>
        <v>0</v>
      </c>
      <c r="L177" s="62">
        <f>'Table 9-NLCD06 Partitioning'!L175-'Table 8-NLCD01 Partitioning'!L175</f>
        <v>0</v>
      </c>
      <c r="M177" s="62">
        <f>'Table 9-NLCD06 Partitioning'!M175-'Table 8-NLCD01 Partitioning'!M175</f>
        <v>0</v>
      </c>
      <c r="N177" s="62">
        <f>'Table 9-NLCD06 Partitioning'!N175-'Table 8-NLCD01 Partitioning'!N175</f>
        <v>0</v>
      </c>
      <c r="O177" s="62">
        <f>'Table 9-NLCD06 Partitioning'!O175-'Table 8-NLCD01 Partitioning'!O175</f>
        <v>0</v>
      </c>
      <c r="P177" s="62">
        <f>'Table 9-NLCD06 Partitioning'!P175-'Table 8-NLCD01 Partitioning'!P175</f>
        <v>0</v>
      </c>
      <c r="Q177" s="62">
        <f>'Table 9-NLCD06 Partitioning'!Q175-'Table 8-NLCD01 Partitioning'!Q175</f>
        <v>0</v>
      </c>
      <c r="R177" s="62">
        <f>'Table 9-NLCD06 Partitioning'!R175-'Table 8-NLCD01 Partitioning'!R175</f>
        <v>0</v>
      </c>
      <c r="S177" s="62">
        <f>'Table 9-NLCD06 Partitioning'!S175-'Table 8-NLCD01 Partitioning'!S175</f>
        <v>0</v>
      </c>
      <c r="T177" s="62">
        <f>'Table 9-NLCD06 Partitioning'!T175-'Table 8-NLCD01 Partitioning'!T175</f>
        <v>0</v>
      </c>
      <c r="U177" s="62">
        <f>'Table 9-NLCD06 Partitioning'!U175-'Table 8-NLCD01 Partitioning'!U175</f>
        <v>0</v>
      </c>
      <c r="V177" s="62">
        <f>'Table 9-NLCD06 Partitioning'!V175-'Table 8-NLCD01 Partitioning'!V175</f>
        <v>0</v>
      </c>
      <c r="W177" s="62">
        <f>'Table 9-NLCD06 Partitioning'!W175-'Table 8-NLCD01 Partitioning'!W175</f>
        <v>0</v>
      </c>
    </row>
    <row r="178" spans="1:23" x14ac:dyDescent="0.25">
      <c r="A178" s="77" t="s">
        <v>340</v>
      </c>
      <c r="B178" s="10" t="s">
        <v>287</v>
      </c>
      <c r="C178" s="3" t="s">
        <v>341</v>
      </c>
      <c r="D178" s="77" t="s">
        <v>340</v>
      </c>
      <c r="E178" s="62">
        <f>'Table 9-NLCD06 Partitioning'!E176-'Table 8-NLCD01 Partitioning'!E176</f>
        <v>0</v>
      </c>
      <c r="F178" s="62">
        <f>'Table 9-NLCD06 Partitioning'!F176-'Table 8-NLCD01 Partitioning'!F176</f>
        <v>0</v>
      </c>
      <c r="G178" s="62">
        <f>'Table 9-NLCD06 Partitioning'!G176-'Table 8-NLCD01 Partitioning'!G176</f>
        <v>0</v>
      </c>
      <c r="H178" s="62">
        <f>'Table 9-NLCD06 Partitioning'!H176-'Table 8-NLCD01 Partitioning'!H176</f>
        <v>0</v>
      </c>
      <c r="I178" s="62">
        <f>'Table 9-NLCD06 Partitioning'!I176-'Table 8-NLCD01 Partitioning'!I176</f>
        <v>0</v>
      </c>
      <c r="J178" s="62">
        <f>'Table 9-NLCD06 Partitioning'!J176-'Table 8-NLCD01 Partitioning'!J176</f>
        <v>0</v>
      </c>
      <c r="K178" s="62">
        <f>'Table 9-NLCD06 Partitioning'!K176-'Table 8-NLCD01 Partitioning'!K176</f>
        <v>0</v>
      </c>
      <c r="L178" s="62">
        <f>'Table 9-NLCD06 Partitioning'!L176-'Table 8-NLCD01 Partitioning'!L176</f>
        <v>0</v>
      </c>
      <c r="M178" s="62">
        <f>'Table 9-NLCD06 Partitioning'!M176-'Table 8-NLCD01 Partitioning'!M176</f>
        <v>0</v>
      </c>
      <c r="N178" s="62">
        <f>'Table 9-NLCD06 Partitioning'!N176-'Table 8-NLCD01 Partitioning'!N176</f>
        <v>0</v>
      </c>
      <c r="O178" s="62">
        <f>'Table 9-NLCD06 Partitioning'!O176-'Table 8-NLCD01 Partitioning'!O176</f>
        <v>0</v>
      </c>
      <c r="P178" s="62">
        <f>'Table 9-NLCD06 Partitioning'!P176-'Table 8-NLCD01 Partitioning'!P176</f>
        <v>0</v>
      </c>
      <c r="Q178" s="62">
        <f>'Table 9-NLCD06 Partitioning'!Q176-'Table 8-NLCD01 Partitioning'!Q176</f>
        <v>0</v>
      </c>
      <c r="R178" s="62">
        <f>'Table 9-NLCD06 Partitioning'!R176-'Table 8-NLCD01 Partitioning'!R176</f>
        <v>0</v>
      </c>
      <c r="S178" s="62">
        <f>'Table 9-NLCD06 Partitioning'!S176-'Table 8-NLCD01 Partitioning'!S176</f>
        <v>0</v>
      </c>
      <c r="T178" s="62">
        <f>'Table 9-NLCD06 Partitioning'!T176-'Table 8-NLCD01 Partitioning'!T176</f>
        <v>0</v>
      </c>
      <c r="U178" s="62">
        <f>'Table 9-NLCD06 Partitioning'!U176-'Table 8-NLCD01 Partitioning'!U176</f>
        <v>0</v>
      </c>
      <c r="V178" s="62">
        <f>'Table 9-NLCD06 Partitioning'!V176-'Table 8-NLCD01 Partitioning'!V176</f>
        <v>0</v>
      </c>
      <c r="W178" s="62">
        <f>'Table 9-NLCD06 Partitioning'!W176-'Table 8-NLCD01 Partitioning'!W176</f>
        <v>0</v>
      </c>
    </row>
    <row r="179" spans="1:23" x14ac:dyDescent="0.25">
      <c r="A179" s="77" t="s">
        <v>342</v>
      </c>
      <c r="B179" s="10" t="s">
        <v>287</v>
      </c>
      <c r="C179" s="3" t="s">
        <v>343</v>
      </c>
      <c r="D179" s="77" t="s">
        <v>342</v>
      </c>
      <c r="E179" s="62">
        <f>'Table 9-NLCD06 Partitioning'!E177-'Table 8-NLCD01 Partitioning'!E177</f>
        <v>0</v>
      </c>
      <c r="F179" s="62">
        <f>'Table 9-NLCD06 Partitioning'!F177-'Table 8-NLCD01 Partitioning'!F177</f>
        <v>0</v>
      </c>
      <c r="G179" s="62">
        <f>'Table 9-NLCD06 Partitioning'!G177-'Table 8-NLCD01 Partitioning'!G177</f>
        <v>0</v>
      </c>
      <c r="H179" s="62">
        <f>'Table 9-NLCD06 Partitioning'!H177-'Table 8-NLCD01 Partitioning'!H177</f>
        <v>0</v>
      </c>
      <c r="I179" s="62">
        <f>'Table 9-NLCD06 Partitioning'!I177-'Table 8-NLCD01 Partitioning'!I177</f>
        <v>0</v>
      </c>
      <c r="J179" s="62">
        <f>'Table 9-NLCD06 Partitioning'!J177-'Table 8-NLCD01 Partitioning'!J177</f>
        <v>0</v>
      </c>
      <c r="K179" s="62">
        <f>'Table 9-NLCD06 Partitioning'!K177-'Table 8-NLCD01 Partitioning'!K177</f>
        <v>0</v>
      </c>
      <c r="L179" s="62">
        <f>'Table 9-NLCD06 Partitioning'!L177-'Table 8-NLCD01 Partitioning'!L177</f>
        <v>0</v>
      </c>
      <c r="M179" s="62">
        <f>'Table 9-NLCD06 Partitioning'!M177-'Table 8-NLCD01 Partitioning'!M177</f>
        <v>0</v>
      </c>
      <c r="N179" s="62">
        <f>'Table 9-NLCD06 Partitioning'!N177-'Table 8-NLCD01 Partitioning'!N177</f>
        <v>0</v>
      </c>
      <c r="O179" s="62">
        <f>'Table 9-NLCD06 Partitioning'!O177-'Table 8-NLCD01 Partitioning'!O177</f>
        <v>0</v>
      </c>
      <c r="P179" s="62">
        <f>'Table 9-NLCD06 Partitioning'!P177-'Table 8-NLCD01 Partitioning'!P177</f>
        <v>0</v>
      </c>
      <c r="Q179" s="62">
        <f>'Table 9-NLCD06 Partitioning'!Q177-'Table 8-NLCD01 Partitioning'!Q177</f>
        <v>0</v>
      </c>
      <c r="R179" s="62">
        <f>'Table 9-NLCD06 Partitioning'!R177-'Table 8-NLCD01 Partitioning'!R177</f>
        <v>0</v>
      </c>
      <c r="S179" s="62">
        <f>'Table 9-NLCD06 Partitioning'!S177-'Table 8-NLCD01 Partitioning'!S177</f>
        <v>0</v>
      </c>
      <c r="T179" s="62">
        <f>'Table 9-NLCD06 Partitioning'!T177-'Table 8-NLCD01 Partitioning'!T177</f>
        <v>0</v>
      </c>
      <c r="U179" s="62">
        <f>'Table 9-NLCD06 Partitioning'!U177-'Table 8-NLCD01 Partitioning'!U177</f>
        <v>0</v>
      </c>
      <c r="V179" s="62">
        <f>'Table 9-NLCD06 Partitioning'!V177-'Table 8-NLCD01 Partitioning'!V177</f>
        <v>0</v>
      </c>
      <c r="W179" s="62">
        <f>'Table 9-NLCD06 Partitioning'!W177-'Table 8-NLCD01 Partitioning'!W177</f>
        <v>0</v>
      </c>
    </row>
    <row r="180" spans="1:23" x14ac:dyDescent="0.25">
      <c r="A180" s="77" t="s">
        <v>344</v>
      </c>
      <c r="B180" s="10" t="s">
        <v>287</v>
      </c>
      <c r="C180" s="3">
        <v>5</v>
      </c>
      <c r="D180" s="77" t="s">
        <v>344</v>
      </c>
      <c r="E180" s="62">
        <f>'Table 9-NLCD06 Partitioning'!E178-'Table 8-NLCD01 Partitioning'!E178</f>
        <v>0</v>
      </c>
      <c r="F180" s="62">
        <f>'Table 9-NLCD06 Partitioning'!F178-'Table 8-NLCD01 Partitioning'!F178</f>
        <v>0</v>
      </c>
      <c r="G180" s="62">
        <f>'Table 9-NLCD06 Partitioning'!G178-'Table 8-NLCD01 Partitioning'!G178</f>
        <v>0</v>
      </c>
      <c r="H180" s="62">
        <f>'Table 9-NLCD06 Partitioning'!H178-'Table 8-NLCD01 Partitioning'!H178</f>
        <v>0</v>
      </c>
      <c r="I180" s="62">
        <f>'Table 9-NLCD06 Partitioning'!I178-'Table 8-NLCD01 Partitioning'!I178</f>
        <v>0</v>
      </c>
      <c r="J180" s="62">
        <f>'Table 9-NLCD06 Partitioning'!J178-'Table 8-NLCD01 Partitioning'!J178</f>
        <v>0</v>
      </c>
      <c r="K180" s="62">
        <f>'Table 9-NLCD06 Partitioning'!K178-'Table 8-NLCD01 Partitioning'!K178</f>
        <v>0</v>
      </c>
      <c r="L180" s="62">
        <f>'Table 9-NLCD06 Partitioning'!L178-'Table 8-NLCD01 Partitioning'!L178</f>
        <v>0</v>
      </c>
      <c r="M180" s="62">
        <f>'Table 9-NLCD06 Partitioning'!M178-'Table 8-NLCD01 Partitioning'!M178</f>
        <v>0</v>
      </c>
      <c r="N180" s="62">
        <f>'Table 9-NLCD06 Partitioning'!N178-'Table 8-NLCD01 Partitioning'!N178</f>
        <v>0</v>
      </c>
      <c r="O180" s="62">
        <f>'Table 9-NLCD06 Partitioning'!O178-'Table 8-NLCD01 Partitioning'!O178</f>
        <v>0</v>
      </c>
      <c r="P180" s="62">
        <f>'Table 9-NLCD06 Partitioning'!P178-'Table 8-NLCD01 Partitioning'!P178</f>
        <v>0</v>
      </c>
      <c r="Q180" s="62">
        <f>'Table 9-NLCD06 Partitioning'!Q178-'Table 8-NLCD01 Partitioning'!Q178</f>
        <v>0</v>
      </c>
      <c r="R180" s="62">
        <f>'Table 9-NLCD06 Partitioning'!R178-'Table 8-NLCD01 Partitioning'!R178</f>
        <v>0</v>
      </c>
      <c r="S180" s="62">
        <f>'Table 9-NLCD06 Partitioning'!S178-'Table 8-NLCD01 Partitioning'!S178</f>
        <v>0</v>
      </c>
      <c r="T180" s="62">
        <f>'Table 9-NLCD06 Partitioning'!T178-'Table 8-NLCD01 Partitioning'!T178</f>
        <v>0</v>
      </c>
      <c r="U180" s="62">
        <f>'Table 9-NLCD06 Partitioning'!U178-'Table 8-NLCD01 Partitioning'!U178</f>
        <v>0</v>
      </c>
      <c r="V180" s="62">
        <f>'Table 9-NLCD06 Partitioning'!V178-'Table 8-NLCD01 Partitioning'!V178</f>
        <v>0</v>
      </c>
      <c r="W180" s="62">
        <f>'Table 9-NLCD06 Partitioning'!W178-'Table 8-NLCD01 Partitioning'!W178</f>
        <v>0</v>
      </c>
    </row>
    <row r="181" spans="1:23" x14ac:dyDescent="0.25">
      <c r="A181" s="77" t="s">
        <v>345</v>
      </c>
      <c r="B181" s="10" t="s">
        <v>287</v>
      </c>
      <c r="C181" s="3">
        <v>50</v>
      </c>
      <c r="D181" s="77" t="s">
        <v>345</v>
      </c>
      <c r="E181" s="62">
        <f>'Table 9-NLCD06 Partitioning'!E179-'Table 8-NLCD01 Partitioning'!E179</f>
        <v>-1.3343670000000003</v>
      </c>
      <c r="F181" s="62">
        <f>'Table 9-NLCD06 Partitioning'!F179-'Table 8-NLCD01 Partitioning'!F179</f>
        <v>0</v>
      </c>
      <c r="G181" s="62">
        <f>'Table 9-NLCD06 Partitioning'!G179-'Table 8-NLCD01 Partitioning'!G179</f>
        <v>0</v>
      </c>
      <c r="H181" s="62">
        <f>'Table 9-NLCD06 Partitioning'!H179-'Table 8-NLCD01 Partitioning'!H179</f>
        <v>0</v>
      </c>
      <c r="I181" s="62">
        <f>'Table 9-NLCD06 Partitioning'!I179-'Table 8-NLCD01 Partitioning'!I179</f>
        <v>0</v>
      </c>
      <c r="J181" s="62">
        <f>'Table 9-NLCD06 Partitioning'!J179-'Table 8-NLCD01 Partitioning'!J179</f>
        <v>0</v>
      </c>
      <c r="K181" s="62">
        <f>'Table 9-NLCD06 Partitioning'!K179-'Table 8-NLCD01 Partitioning'!K179</f>
        <v>0</v>
      </c>
      <c r="L181" s="62">
        <f>'Table 9-NLCD06 Partitioning'!L179-'Table 8-NLCD01 Partitioning'!L179</f>
        <v>0</v>
      </c>
      <c r="M181" s="62">
        <f>'Table 9-NLCD06 Partitioning'!M179-'Table 8-NLCD01 Partitioning'!M179</f>
        <v>0</v>
      </c>
      <c r="N181" s="62">
        <f>'Table 9-NLCD06 Partitioning'!N179-'Table 8-NLCD01 Partitioning'!N179</f>
        <v>0</v>
      </c>
      <c r="O181" s="62">
        <f>'Table 9-NLCD06 Partitioning'!O179-'Table 8-NLCD01 Partitioning'!O179</f>
        <v>1.3343669999999994</v>
      </c>
      <c r="P181" s="62">
        <f>'Table 9-NLCD06 Partitioning'!P179-'Table 8-NLCD01 Partitioning'!P179</f>
        <v>0</v>
      </c>
      <c r="Q181" s="62">
        <f>'Table 9-NLCD06 Partitioning'!Q179-'Table 8-NLCD01 Partitioning'!Q179</f>
        <v>0</v>
      </c>
      <c r="R181" s="62">
        <f>'Table 9-NLCD06 Partitioning'!R179-'Table 8-NLCD01 Partitioning'!R179</f>
        <v>0</v>
      </c>
      <c r="S181" s="62">
        <f>'Table 9-NLCD06 Partitioning'!S179-'Table 8-NLCD01 Partitioning'!S179</f>
        <v>0</v>
      </c>
      <c r="T181" s="62">
        <f>'Table 9-NLCD06 Partitioning'!T179-'Table 8-NLCD01 Partitioning'!T179</f>
        <v>0</v>
      </c>
      <c r="U181" s="62">
        <f>'Table 9-NLCD06 Partitioning'!U179-'Table 8-NLCD01 Partitioning'!U179</f>
        <v>-1.3339999999998327</v>
      </c>
      <c r="V181" s="62">
        <f>'Table 9-NLCD06 Partitioning'!V179-'Table 8-NLCD01 Partitioning'!V179</f>
        <v>1.2010000000000218</v>
      </c>
      <c r="W181" s="62">
        <f>'Table 9-NLCD06 Partitioning'!W179-'Table 8-NLCD01 Partitioning'!W179</f>
        <v>0.13300000000000978</v>
      </c>
    </row>
    <row r="182" spans="1:23" x14ac:dyDescent="0.25">
      <c r="A182" s="77" t="s">
        <v>346</v>
      </c>
      <c r="B182" s="10" t="s">
        <v>287</v>
      </c>
      <c r="C182" s="3">
        <v>51</v>
      </c>
      <c r="D182" s="77" t="s">
        <v>346</v>
      </c>
      <c r="E182" s="62">
        <f>'Table 9-NLCD06 Partitioning'!E180-'Table 8-NLCD01 Partitioning'!E180</f>
        <v>0</v>
      </c>
      <c r="F182" s="62">
        <f>'Table 9-NLCD06 Partitioning'!F180-'Table 8-NLCD01 Partitioning'!F180</f>
        <v>0</v>
      </c>
      <c r="G182" s="62">
        <f>'Table 9-NLCD06 Partitioning'!G180-'Table 8-NLCD01 Partitioning'!G180</f>
        <v>0</v>
      </c>
      <c r="H182" s="62">
        <f>'Table 9-NLCD06 Partitioning'!H180-'Table 8-NLCD01 Partitioning'!H180</f>
        <v>0</v>
      </c>
      <c r="I182" s="62">
        <f>'Table 9-NLCD06 Partitioning'!I180-'Table 8-NLCD01 Partitioning'!I180</f>
        <v>0</v>
      </c>
      <c r="J182" s="62">
        <f>'Table 9-NLCD06 Partitioning'!J180-'Table 8-NLCD01 Partitioning'!J180</f>
        <v>0</v>
      </c>
      <c r="K182" s="62">
        <f>'Table 9-NLCD06 Partitioning'!K180-'Table 8-NLCD01 Partitioning'!K180</f>
        <v>0</v>
      </c>
      <c r="L182" s="62">
        <f>'Table 9-NLCD06 Partitioning'!L180-'Table 8-NLCD01 Partitioning'!L180</f>
        <v>0</v>
      </c>
      <c r="M182" s="62">
        <f>'Table 9-NLCD06 Partitioning'!M180-'Table 8-NLCD01 Partitioning'!M180</f>
        <v>0</v>
      </c>
      <c r="N182" s="62">
        <f>'Table 9-NLCD06 Partitioning'!N180-'Table 8-NLCD01 Partitioning'!N180</f>
        <v>0</v>
      </c>
      <c r="O182" s="62">
        <f>'Table 9-NLCD06 Partitioning'!O180-'Table 8-NLCD01 Partitioning'!O180</f>
        <v>0</v>
      </c>
      <c r="P182" s="62">
        <f>'Table 9-NLCD06 Partitioning'!P180-'Table 8-NLCD01 Partitioning'!P180</f>
        <v>0</v>
      </c>
      <c r="Q182" s="62">
        <f>'Table 9-NLCD06 Partitioning'!Q180-'Table 8-NLCD01 Partitioning'!Q180</f>
        <v>0</v>
      </c>
      <c r="R182" s="62">
        <f>'Table 9-NLCD06 Partitioning'!R180-'Table 8-NLCD01 Partitioning'!R180</f>
        <v>0</v>
      </c>
      <c r="S182" s="62">
        <f>'Table 9-NLCD06 Partitioning'!S180-'Table 8-NLCD01 Partitioning'!S180</f>
        <v>0</v>
      </c>
      <c r="T182" s="62">
        <f>'Table 9-NLCD06 Partitioning'!T180-'Table 8-NLCD01 Partitioning'!T180</f>
        <v>0</v>
      </c>
      <c r="U182" s="62">
        <f>'Table 9-NLCD06 Partitioning'!U180-'Table 8-NLCD01 Partitioning'!U180</f>
        <v>0</v>
      </c>
      <c r="V182" s="62">
        <f>'Table 9-NLCD06 Partitioning'!V180-'Table 8-NLCD01 Partitioning'!V180</f>
        <v>0</v>
      </c>
      <c r="W182" s="62">
        <f>'Table 9-NLCD06 Partitioning'!W180-'Table 8-NLCD01 Partitioning'!W180</f>
        <v>0</v>
      </c>
    </row>
    <row r="183" spans="1:23" x14ac:dyDescent="0.25">
      <c r="A183" s="77" t="s">
        <v>347</v>
      </c>
      <c r="B183" s="10" t="s">
        <v>287</v>
      </c>
      <c r="C183" s="3">
        <v>52</v>
      </c>
      <c r="D183" s="77" t="s">
        <v>347</v>
      </c>
      <c r="E183" s="62">
        <f>'Table 9-NLCD06 Partitioning'!E181-'Table 8-NLCD01 Partitioning'!E181</f>
        <v>0</v>
      </c>
      <c r="F183" s="62">
        <f>'Table 9-NLCD06 Partitioning'!F181-'Table 8-NLCD01 Partitioning'!F181</f>
        <v>0</v>
      </c>
      <c r="G183" s="62">
        <f>'Table 9-NLCD06 Partitioning'!G181-'Table 8-NLCD01 Partitioning'!G181</f>
        <v>0</v>
      </c>
      <c r="H183" s="62">
        <f>'Table 9-NLCD06 Partitioning'!H181-'Table 8-NLCD01 Partitioning'!H181</f>
        <v>0</v>
      </c>
      <c r="I183" s="62">
        <f>'Table 9-NLCD06 Partitioning'!I181-'Table 8-NLCD01 Partitioning'!I181</f>
        <v>0</v>
      </c>
      <c r="J183" s="62">
        <f>'Table 9-NLCD06 Partitioning'!J181-'Table 8-NLCD01 Partitioning'!J181</f>
        <v>0</v>
      </c>
      <c r="K183" s="62">
        <f>'Table 9-NLCD06 Partitioning'!K181-'Table 8-NLCD01 Partitioning'!K181</f>
        <v>0</v>
      </c>
      <c r="L183" s="62">
        <f>'Table 9-NLCD06 Partitioning'!L181-'Table 8-NLCD01 Partitioning'!L181</f>
        <v>0</v>
      </c>
      <c r="M183" s="62">
        <f>'Table 9-NLCD06 Partitioning'!M181-'Table 8-NLCD01 Partitioning'!M181</f>
        <v>0</v>
      </c>
      <c r="N183" s="62">
        <f>'Table 9-NLCD06 Partitioning'!N181-'Table 8-NLCD01 Partitioning'!N181</f>
        <v>0</v>
      </c>
      <c r="O183" s="62">
        <f>'Table 9-NLCD06 Partitioning'!O181-'Table 8-NLCD01 Partitioning'!O181</f>
        <v>0</v>
      </c>
      <c r="P183" s="62">
        <f>'Table 9-NLCD06 Partitioning'!P181-'Table 8-NLCD01 Partitioning'!P181</f>
        <v>0</v>
      </c>
      <c r="Q183" s="62">
        <f>'Table 9-NLCD06 Partitioning'!Q181-'Table 8-NLCD01 Partitioning'!Q181</f>
        <v>0</v>
      </c>
      <c r="R183" s="62">
        <f>'Table 9-NLCD06 Partitioning'!R181-'Table 8-NLCD01 Partitioning'!R181</f>
        <v>0</v>
      </c>
      <c r="S183" s="62">
        <f>'Table 9-NLCD06 Partitioning'!S181-'Table 8-NLCD01 Partitioning'!S181</f>
        <v>0</v>
      </c>
      <c r="T183" s="62">
        <f>'Table 9-NLCD06 Partitioning'!T181-'Table 8-NLCD01 Partitioning'!T181</f>
        <v>0</v>
      </c>
      <c r="U183" s="62">
        <f>'Table 9-NLCD06 Partitioning'!U181-'Table 8-NLCD01 Partitioning'!U181</f>
        <v>0</v>
      </c>
      <c r="V183" s="62">
        <f>'Table 9-NLCD06 Partitioning'!V181-'Table 8-NLCD01 Partitioning'!V181</f>
        <v>0</v>
      </c>
      <c r="W183" s="62">
        <f>'Table 9-NLCD06 Partitioning'!W181-'Table 8-NLCD01 Partitioning'!W181</f>
        <v>0</v>
      </c>
    </row>
    <row r="184" spans="1:23" x14ac:dyDescent="0.25">
      <c r="A184" s="77" t="s">
        <v>348</v>
      </c>
      <c r="B184" s="10" t="s">
        <v>287</v>
      </c>
      <c r="C184" s="3">
        <v>53</v>
      </c>
      <c r="D184" s="77" t="s">
        <v>348</v>
      </c>
      <c r="E184" s="62">
        <f>'Table 9-NLCD06 Partitioning'!E182-'Table 8-NLCD01 Partitioning'!E182</f>
        <v>0</v>
      </c>
      <c r="F184" s="62">
        <f>'Table 9-NLCD06 Partitioning'!F182-'Table 8-NLCD01 Partitioning'!F182</f>
        <v>0</v>
      </c>
      <c r="G184" s="62">
        <f>'Table 9-NLCD06 Partitioning'!G182-'Table 8-NLCD01 Partitioning'!G182</f>
        <v>0</v>
      </c>
      <c r="H184" s="62">
        <f>'Table 9-NLCD06 Partitioning'!H182-'Table 8-NLCD01 Partitioning'!H182</f>
        <v>0</v>
      </c>
      <c r="I184" s="62">
        <f>'Table 9-NLCD06 Partitioning'!I182-'Table 8-NLCD01 Partitioning'!I182</f>
        <v>0</v>
      </c>
      <c r="J184" s="62">
        <f>'Table 9-NLCD06 Partitioning'!J182-'Table 8-NLCD01 Partitioning'!J182</f>
        <v>0</v>
      </c>
      <c r="K184" s="62">
        <f>'Table 9-NLCD06 Partitioning'!K182-'Table 8-NLCD01 Partitioning'!K182</f>
        <v>0</v>
      </c>
      <c r="L184" s="62">
        <f>'Table 9-NLCD06 Partitioning'!L182-'Table 8-NLCD01 Partitioning'!L182</f>
        <v>0</v>
      </c>
      <c r="M184" s="62">
        <f>'Table 9-NLCD06 Partitioning'!M182-'Table 8-NLCD01 Partitioning'!M182</f>
        <v>0</v>
      </c>
      <c r="N184" s="62">
        <f>'Table 9-NLCD06 Partitioning'!N182-'Table 8-NLCD01 Partitioning'!N182</f>
        <v>0</v>
      </c>
      <c r="O184" s="62">
        <f>'Table 9-NLCD06 Partitioning'!O182-'Table 8-NLCD01 Partitioning'!O182</f>
        <v>0</v>
      </c>
      <c r="P184" s="62">
        <f>'Table 9-NLCD06 Partitioning'!P182-'Table 8-NLCD01 Partitioning'!P182</f>
        <v>0</v>
      </c>
      <c r="Q184" s="62">
        <f>'Table 9-NLCD06 Partitioning'!Q182-'Table 8-NLCD01 Partitioning'!Q182</f>
        <v>0</v>
      </c>
      <c r="R184" s="62">
        <f>'Table 9-NLCD06 Partitioning'!R182-'Table 8-NLCD01 Partitioning'!R182</f>
        <v>0</v>
      </c>
      <c r="S184" s="62">
        <f>'Table 9-NLCD06 Partitioning'!S182-'Table 8-NLCD01 Partitioning'!S182</f>
        <v>0</v>
      </c>
      <c r="T184" s="62">
        <f>'Table 9-NLCD06 Partitioning'!T182-'Table 8-NLCD01 Partitioning'!T182</f>
        <v>0</v>
      </c>
      <c r="U184" s="62">
        <f>'Table 9-NLCD06 Partitioning'!U182-'Table 8-NLCD01 Partitioning'!U182</f>
        <v>0</v>
      </c>
      <c r="V184" s="62">
        <f>'Table 9-NLCD06 Partitioning'!V182-'Table 8-NLCD01 Partitioning'!V182</f>
        <v>0</v>
      </c>
      <c r="W184" s="62">
        <f>'Table 9-NLCD06 Partitioning'!W182-'Table 8-NLCD01 Partitioning'!W182</f>
        <v>0</v>
      </c>
    </row>
    <row r="185" spans="1:23" x14ac:dyDescent="0.25">
      <c r="A185" s="77" t="s">
        <v>349</v>
      </c>
      <c r="B185" s="10" t="s">
        <v>287</v>
      </c>
      <c r="C185" s="3" t="s">
        <v>350</v>
      </c>
      <c r="D185" s="77" t="s">
        <v>351</v>
      </c>
      <c r="E185" s="62">
        <f>'Table 9-NLCD06 Partitioning'!E183-'Table 8-NLCD01 Partitioning'!E183</f>
        <v>0</v>
      </c>
      <c r="F185" s="62">
        <f>'Table 9-NLCD06 Partitioning'!F183-'Table 8-NLCD01 Partitioning'!F183</f>
        <v>0</v>
      </c>
      <c r="G185" s="62">
        <f>'Table 9-NLCD06 Partitioning'!G183-'Table 8-NLCD01 Partitioning'!G183</f>
        <v>0</v>
      </c>
      <c r="H185" s="62">
        <f>'Table 9-NLCD06 Partitioning'!H183-'Table 8-NLCD01 Partitioning'!H183</f>
        <v>0</v>
      </c>
      <c r="I185" s="62">
        <f>'Table 9-NLCD06 Partitioning'!I183-'Table 8-NLCD01 Partitioning'!I183</f>
        <v>0</v>
      </c>
      <c r="J185" s="62">
        <f>'Table 9-NLCD06 Partitioning'!J183-'Table 8-NLCD01 Partitioning'!J183</f>
        <v>0</v>
      </c>
      <c r="K185" s="62">
        <f>'Table 9-NLCD06 Partitioning'!K183-'Table 8-NLCD01 Partitioning'!K183</f>
        <v>0</v>
      </c>
      <c r="L185" s="62">
        <f>'Table 9-NLCD06 Partitioning'!L183-'Table 8-NLCD01 Partitioning'!L183</f>
        <v>0</v>
      </c>
      <c r="M185" s="62">
        <f>'Table 9-NLCD06 Partitioning'!M183-'Table 8-NLCD01 Partitioning'!M183</f>
        <v>0</v>
      </c>
      <c r="N185" s="62">
        <f>'Table 9-NLCD06 Partitioning'!N183-'Table 8-NLCD01 Partitioning'!N183</f>
        <v>0</v>
      </c>
      <c r="O185" s="62">
        <f>'Table 9-NLCD06 Partitioning'!O183-'Table 8-NLCD01 Partitioning'!O183</f>
        <v>0</v>
      </c>
      <c r="P185" s="62">
        <f>'Table 9-NLCD06 Partitioning'!P183-'Table 8-NLCD01 Partitioning'!P183</f>
        <v>0</v>
      </c>
      <c r="Q185" s="62">
        <f>'Table 9-NLCD06 Partitioning'!Q183-'Table 8-NLCD01 Partitioning'!Q183</f>
        <v>0</v>
      </c>
      <c r="R185" s="62">
        <f>'Table 9-NLCD06 Partitioning'!R183-'Table 8-NLCD01 Partitioning'!R183</f>
        <v>0</v>
      </c>
      <c r="S185" s="62">
        <f>'Table 9-NLCD06 Partitioning'!S183-'Table 8-NLCD01 Partitioning'!S183</f>
        <v>0</v>
      </c>
      <c r="T185" s="62">
        <f>'Table 9-NLCD06 Partitioning'!T183-'Table 8-NLCD01 Partitioning'!T183</f>
        <v>0</v>
      </c>
      <c r="U185" s="62">
        <f>'Table 9-NLCD06 Partitioning'!U183-'Table 8-NLCD01 Partitioning'!U183</f>
        <v>0</v>
      </c>
      <c r="V185" s="62">
        <f>'Table 9-NLCD06 Partitioning'!V183-'Table 8-NLCD01 Partitioning'!V183</f>
        <v>0</v>
      </c>
      <c r="W185" s="62">
        <f>'Table 9-NLCD06 Partitioning'!W183-'Table 8-NLCD01 Partitioning'!W183</f>
        <v>0</v>
      </c>
    </row>
    <row r="186" spans="1:23" x14ac:dyDescent="0.25">
      <c r="A186" s="77" t="s">
        <v>352</v>
      </c>
      <c r="B186" s="10" t="s">
        <v>287</v>
      </c>
      <c r="C186" s="3" t="s">
        <v>353</v>
      </c>
      <c r="D186" s="77" t="s">
        <v>354</v>
      </c>
      <c r="E186" s="62">
        <f>'Table 9-NLCD06 Partitioning'!E184-'Table 8-NLCD01 Partitioning'!E184</f>
        <v>0</v>
      </c>
      <c r="F186" s="62">
        <f>'Table 9-NLCD06 Partitioning'!F184-'Table 8-NLCD01 Partitioning'!F184</f>
        <v>-1.7791560000000004</v>
      </c>
      <c r="G186" s="62">
        <f>'Table 9-NLCD06 Partitioning'!G184-'Table 8-NLCD01 Partitioning'!G184</f>
        <v>1.7791560000000004</v>
      </c>
      <c r="H186" s="62">
        <f>'Table 9-NLCD06 Partitioning'!H184-'Table 8-NLCD01 Partitioning'!H184</f>
        <v>0</v>
      </c>
      <c r="I186" s="62">
        <f>'Table 9-NLCD06 Partitioning'!I184-'Table 8-NLCD01 Partitioning'!I184</f>
        <v>0</v>
      </c>
      <c r="J186" s="62">
        <f>'Table 9-NLCD06 Partitioning'!J184-'Table 8-NLCD01 Partitioning'!J184</f>
        <v>0</v>
      </c>
      <c r="K186" s="62">
        <f>'Table 9-NLCD06 Partitioning'!K184-'Table 8-NLCD01 Partitioning'!K184</f>
        <v>0</v>
      </c>
      <c r="L186" s="62">
        <f>'Table 9-NLCD06 Partitioning'!L184-'Table 8-NLCD01 Partitioning'!L184</f>
        <v>0</v>
      </c>
      <c r="M186" s="62">
        <f>'Table 9-NLCD06 Partitioning'!M184-'Table 8-NLCD01 Partitioning'!M184</f>
        <v>0</v>
      </c>
      <c r="N186" s="62">
        <f>'Table 9-NLCD06 Partitioning'!N184-'Table 8-NLCD01 Partitioning'!N184</f>
        <v>0</v>
      </c>
      <c r="O186" s="62">
        <f>'Table 9-NLCD06 Partitioning'!O184-'Table 8-NLCD01 Partitioning'!O184</f>
        <v>0</v>
      </c>
      <c r="P186" s="62">
        <f>'Table 9-NLCD06 Partitioning'!P184-'Table 8-NLCD01 Partitioning'!P184</f>
        <v>0</v>
      </c>
      <c r="Q186" s="62">
        <f>'Table 9-NLCD06 Partitioning'!Q184-'Table 8-NLCD01 Partitioning'!Q184</f>
        <v>0</v>
      </c>
      <c r="R186" s="62">
        <f>'Table 9-NLCD06 Partitioning'!R184-'Table 8-NLCD01 Partitioning'!R184</f>
        <v>0</v>
      </c>
      <c r="S186" s="62">
        <f>'Table 9-NLCD06 Partitioning'!S184-'Table 8-NLCD01 Partitioning'!S184</f>
        <v>0</v>
      </c>
      <c r="T186" s="62">
        <f>'Table 9-NLCD06 Partitioning'!T184-'Table 8-NLCD01 Partitioning'!T184</f>
        <v>0</v>
      </c>
      <c r="U186" s="62">
        <f>'Table 9-NLCD06 Partitioning'!U184-'Table 8-NLCD01 Partitioning'!U184</f>
        <v>0.31999999999993634</v>
      </c>
      <c r="V186" s="62">
        <f>'Table 9-NLCD06 Partitioning'!V184-'Table 8-NLCD01 Partitioning'!V184</f>
        <v>-0.34700000000003683</v>
      </c>
      <c r="W186" s="62">
        <f>'Table 9-NLCD06 Partitioning'!W184-'Table 8-NLCD01 Partitioning'!W184</f>
        <v>2.7000000000001023E-2</v>
      </c>
    </row>
    <row r="187" spans="1:23" x14ac:dyDescent="0.25">
      <c r="A187" s="77" t="s">
        <v>355</v>
      </c>
      <c r="B187" s="10" t="s">
        <v>287</v>
      </c>
      <c r="C187" s="3">
        <v>6</v>
      </c>
      <c r="D187" s="77" t="s">
        <v>355</v>
      </c>
      <c r="E187" s="62">
        <f>'Table 9-NLCD06 Partitioning'!E185-'Table 8-NLCD01 Partitioning'!E185</f>
        <v>0</v>
      </c>
      <c r="F187" s="62">
        <f>'Table 9-NLCD06 Partitioning'!F185-'Table 8-NLCD01 Partitioning'!F185</f>
        <v>0</v>
      </c>
      <c r="G187" s="62">
        <f>'Table 9-NLCD06 Partitioning'!G185-'Table 8-NLCD01 Partitioning'!G185</f>
        <v>0</v>
      </c>
      <c r="H187" s="62">
        <f>'Table 9-NLCD06 Partitioning'!H185-'Table 8-NLCD01 Partitioning'!H185</f>
        <v>0</v>
      </c>
      <c r="I187" s="62">
        <f>'Table 9-NLCD06 Partitioning'!I185-'Table 8-NLCD01 Partitioning'!I185</f>
        <v>0</v>
      </c>
      <c r="J187" s="62">
        <f>'Table 9-NLCD06 Partitioning'!J185-'Table 8-NLCD01 Partitioning'!J185</f>
        <v>0</v>
      </c>
      <c r="K187" s="62">
        <f>'Table 9-NLCD06 Partitioning'!K185-'Table 8-NLCD01 Partitioning'!K185</f>
        <v>0</v>
      </c>
      <c r="L187" s="62">
        <f>'Table 9-NLCD06 Partitioning'!L185-'Table 8-NLCD01 Partitioning'!L185</f>
        <v>0</v>
      </c>
      <c r="M187" s="62">
        <f>'Table 9-NLCD06 Partitioning'!M185-'Table 8-NLCD01 Partitioning'!M185</f>
        <v>0</v>
      </c>
      <c r="N187" s="62">
        <f>'Table 9-NLCD06 Partitioning'!N185-'Table 8-NLCD01 Partitioning'!N185</f>
        <v>0</v>
      </c>
      <c r="O187" s="62">
        <f>'Table 9-NLCD06 Partitioning'!O185-'Table 8-NLCD01 Partitioning'!O185</f>
        <v>0</v>
      </c>
      <c r="P187" s="62">
        <f>'Table 9-NLCD06 Partitioning'!P185-'Table 8-NLCD01 Partitioning'!P185</f>
        <v>0</v>
      </c>
      <c r="Q187" s="62">
        <f>'Table 9-NLCD06 Partitioning'!Q185-'Table 8-NLCD01 Partitioning'!Q185</f>
        <v>0</v>
      </c>
      <c r="R187" s="62">
        <f>'Table 9-NLCD06 Partitioning'!R185-'Table 8-NLCD01 Partitioning'!R185</f>
        <v>0</v>
      </c>
      <c r="S187" s="62">
        <f>'Table 9-NLCD06 Partitioning'!S185-'Table 8-NLCD01 Partitioning'!S185</f>
        <v>0</v>
      </c>
      <c r="T187" s="62">
        <f>'Table 9-NLCD06 Partitioning'!T185-'Table 8-NLCD01 Partitioning'!T185</f>
        <v>0</v>
      </c>
      <c r="U187" s="62">
        <f>'Table 9-NLCD06 Partitioning'!U185-'Table 8-NLCD01 Partitioning'!U185</f>
        <v>0</v>
      </c>
      <c r="V187" s="62">
        <f>'Table 9-NLCD06 Partitioning'!V185-'Table 8-NLCD01 Partitioning'!V185</f>
        <v>0</v>
      </c>
      <c r="W187" s="62">
        <f>'Table 9-NLCD06 Partitioning'!W185-'Table 8-NLCD01 Partitioning'!W185</f>
        <v>0</v>
      </c>
    </row>
    <row r="188" spans="1:23" x14ac:dyDescent="0.25">
      <c r="A188" s="77" t="s">
        <v>356</v>
      </c>
      <c r="B188" s="10" t="s">
        <v>287</v>
      </c>
      <c r="C188" s="3">
        <v>7</v>
      </c>
      <c r="D188" s="77" t="s">
        <v>356</v>
      </c>
      <c r="E188" s="62">
        <f>'Table 9-NLCD06 Partitioning'!E186-'Table 8-NLCD01 Partitioning'!E186</f>
        <v>0</v>
      </c>
      <c r="F188" s="62">
        <f>'Table 9-NLCD06 Partitioning'!F186-'Table 8-NLCD01 Partitioning'!F186</f>
        <v>0</v>
      </c>
      <c r="G188" s="62">
        <f>'Table 9-NLCD06 Partitioning'!G186-'Table 8-NLCD01 Partitioning'!G186</f>
        <v>0</v>
      </c>
      <c r="H188" s="62">
        <f>'Table 9-NLCD06 Partitioning'!H186-'Table 8-NLCD01 Partitioning'!H186</f>
        <v>0</v>
      </c>
      <c r="I188" s="62">
        <f>'Table 9-NLCD06 Partitioning'!I186-'Table 8-NLCD01 Partitioning'!I186</f>
        <v>0</v>
      </c>
      <c r="J188" s="62">
        <f>'Table 9-NLCD06 Partitioning'!J186-'Table 8-NLCD01 Partitioning'!J186</f>
        <v>0</v>
      </c>
      <c r="K188" s="62">
        <f>'Table 9-NLCD06 Partitioning'!K186-'Table 8-NLCD01 Partitioning'!K186</f>
        <v>0</v>
      </c>
      <c r="L188" s="62">
        <f>'Table 9-NLCD06 Partitioning'!L186-'Table 8-NLCD01 Partitioning'!L186</f>
        <v>0</v>
      </c>
      <c r="M188" s="62">
        <f>'Table 9-NLCD06 Partitioning'!M186-'Table 8-NLCD01 Partitioning'!M186</f>
        <v>0</v>
      </c>
      <c r="N188" s="62">
        <f>'Table 9-NLCD06 Partitioning'!N186-'Table 8-NLCD01 Partitioning'!N186</f>
        <v>0</v>
      </c>
      <c r="O188" s="62">
        <f>'Table 9-NLCD06 Partitioning'!O186-'Table 8-NLCD01 Partitioning'!O186</f>
        <v>0</v>
      </c>
      <c r="P188" s="62">
        <f>'Table 9-NLCD06 Partitioning'!P186-'Table 8-NLCD01 Partitioning'!P186</f>
        <v>0</v>
      </c>
      <c r="Q188" s="62">
        <f>'Table 9-NLCD06 Partitioning'!Q186-'Table 8-NLCD01 Partitioning'!Q186</f>
        <v>0</v>
      </c>
      <c r="R188" s="62">
        <f>'Table 9-NLCD06 Partitioning'!R186-'Table 8-NLCD01 Partitioning'!R186</f>
        <v>0</v>
      </c>
      <c r="S188" s="62">
        <f>'Table 9-NLCD06 Partitioning'!S186-'Table 8-NLCD01 Partitioning'!S186</f>
        <v>0</v>
      </c>
      <c r="T188" s="62">
        <f>'Table 9-NLCD06 Partitioning'!T186-'Table 8-NLCD01 Partitioning'!T186</f>
        <v>0</v>
      </c>
      <c r="U188" s="62">
        <f>'Table 9-NLCD06 Partitioning'!U186-'Table 8-NLCD01 Partitioning'!U186</f>
        <v>0</v>
      </c>
      <c r="V188" s="62">
        <f>'Table 9-NLCD06 Partitioning'!V186-'Table 8-NLCD01 Partitioning'!V186</f>
        <v>0</v>
      </c>
      <c r="W188" s="62">
        <f>'Table 9-NLCD06 Partitioning'!W186-'Table 8-NLCD01 Partitioning'!W186</f>
        <v>0</v>
      </c>
    </row>
    <row r="189" spans="1:23" x14ac:dyDescent="0.25">
      <c r="A189" s="77" t="s">
        <v>357</v>
      </c>
      <c r="B189" s="10" t="s">
        <v>287</v>
      </c>
      <c r="C189" s="3">
        <v>8</v>
      </c>
      <c r="D189" s="77" t="s">
        <v>357</v>
      </c>
      <c r="E189" s="62">
        <f>'Table 9-NLCD06 Partitioning'!E187-'Table 8-NLCD01 Partitioning'!E187</f>
        <v>0</v>
      </c>
      <c r="F189" s="62">
        <f>'Table 9-NLCD06 Partitioning'!F187-'Table 8-NLCD01 Partitioning'!F187</f>
        <v>0</v>
      </c>
      <c r="G189" s="62">
        <f>'Table 9-NLCD06 Partitioning'!G187-'Table 8-NLCD01 Partitioning'!G187</f>
        <v>0</v>
      </c>
      <c r="H189" s="62">
        <f>'Table 9-NLCD06 Partitioning'!H187-'Table 8-NLCD01 Partitioning'!H187</f>
        <v>0</v>
      </c>
      <c r="I189" s="62">
        <f>'Table 9-NLCD06 Partitioning'!I187-'Table 8-NLCD01 Partitioning'!I187</f>
        <v>0</v>
      </c>
      <c r="J189" s="62">
        <f>'Table 9-NLCD06 Partitioning'!J187-'Table 8-NLCD01 Partitioning'!J187</f>
        <v>0</v>
      </c>
      <c r="K189" s="62">
        <f>'Table 9-NLCD06 Partitioning'!K187-'Table 8-NLCD01 Partitioning'!K187</f>
        <v>0</v>
      </c>
      <c r="L189" s="62">
        <f>'Table 9-NLCD06 Partitioning'!L187-'Table 8-NLCD01 Partitioning'!L187</f>
        <v>0</v>
      </c>
      <c r="M189" s="62">
        <f>'Table 9-NLCD06 Partitioning'!M187-'Table 8-NLCD01 Partitioning'!M187</f>
        <v>0</v>
      </c>
      <c r="N189" s="62">
        <f>'Table 9-NLCD06 Partitioning'!N187-'Table 8-NLCD01 Partitioning'!N187</f>
        <v>0</v>
      </c>
      <c r="O189" s="62">
        <f>'Table 9-NLCD06 Partitioning'!O187-'Table 8-NLCD01 Partitioning'!O187</f>
        <v>0</v>
      </c>
      <c r="P189" s="62">
        <f>'Table 9-NLCD06 Partitioning'!P187-'Table 8-NLCD01 Partitioning'!P187</f>
        <v>0</v>
      </c>
      <c r="Q189" s="62">
        <f>'Table 9-NLCD06 Partitioning'!Q187-'Table 8-NLCD01 Partitioning'!Q187</f>
        <v>0</v>
      </c>
      <c r="R189" s="62">
        <f>'Table 9-NLCD06 Partitioning'!R187-'Table 8-NLCD01 Partitioning'!R187</f>
        <v>0</v>
      </c>
      <c r="S189" s="62">
        <f>'Table 9-NLCD06 Partitioning'!S187-'Table 8-NLCD01 Partitioning'!S187</f>
        <v>0</v>
      </c>
      <c r="T189" s="62">
        <f>'Table 9-NLCD06 Partitioning'!T187-'Table 8-NLCD01 Partitioning'!T187</f>
        <v>0</v>
      </c>
      <c r="U189" s="62">
        <f>'Table 9-NLCD06 Partitioning'!U187-'Table 8-NLCD01 Partitioning'!U187</f>
        <v>0</v>
      </c>
      <c r="V189" s="62">
        <f>'Table 9-NLCD06 Partitioning'!V187-'Table 8-NLCD01 Partitioning'!V187</f>
        <v>0</v>
      </c>
      <c r="W189" s="62">
        <f>'Table 9-NLCD06 Partitioning'!W187-'Table 8-NLCD01 Partitioning'!W187</f>
        <v>0</v>
      </c>
    </row>
    <row r="190" spans="1:23" x14ac:dyDescent="0.25">
      <c r="A190" s="77" t="s">
        <v>358</v>
      </c>
      <c r="B190" s="10" t="s">
        <v>287</v>
      </c>
      <c r="C190" s="3">
        <v>9</v>
      </c>
      <c r="D190" s="77" t="s">
        <v>358</v>
      </c>
      <c r="E190" s="62">
        <f>'Table 9-NLCD06 Partitioning'!E188-'Table 8-NLCD01 Partitioning'!E188</f>
        <v>0</v>
      </c>
      <c r="F190" s="62">
        <f>'Table 9-NLCD06 Partitioning'!F188-'Table 8-NLCD01 Partitioning'!F188</f>
        <v>0</v>
      </c>
      <c r="G190" s="62">
        <f>'Table 9-NLCD06 Partitioning'!G188-'Table 8-NLCD01 Partitioning'!G188</f>
        <v>0</v>
      </c>
      <c r="H190" s="62">
        <f>'Table 9-NLCD06 Partitioning'!H188-'Table 8-NLCD01 Partitioning'!H188</f>
        <v>0</v>
      </c>
      <c r="I190" s="62">
        <f>'Table 9-NLCD06 Partitioning'!I188-'Table 8-NLCD01 Partitioning'!I188</f>
        <v>0</v>
      </c>
      <c r="J190" s="62">
        <f>'Table 9-NLCD06 Partitioning'!J188-'Table 8-NLCD01 Partitioning'!J188</f>
        <v>0</v>
      </c>
      <c r="K190" s="62">
        <f>'Table 9-NLCD06 Partitioning'!K188-'Table 8-NLCD01 Partitioning'!K188</f>
        <v>0</v>
      </c>
      <c r="L190" s="62">
        <f>'Table 9-NLCD06 Partitioning'!L188-'Table 8-NLCD01 Partitioning'!L188</f>
        <v>0</v>
      </c>
      <c r="M190" s="62">
        <f>'Table 9-NLCD06 Partitioning'!M188-'Table 8-NLCD01 Partitioning'!M188</f>
        <v>0</v>
      </c>
      <c r="N190" s="62">
        <f>'Table 9-NLCD06 Partitioning'!N188-'Table 8-NLCD01 Partitioning'!N188</f>
        <v>0</v>
      </c>
      <c r="O190" s="62">
        <f>'Table 9-NLCD06 Partitioning'!O188-'Table 8-NLCD01 Partitioning'!O188</f>
        <v>0</v>
      </c>
      <c r="P190" s="62">
        <f>'Table 9-NLCD06 Partitioning'!P188-'Table 8-NLCD01 Partitioning'!P188</f>
        <v>0</v>
      </c>
      <c r="Q190" s="62">
        <f>'Table 9-NLCD06 Partitioning'!Q188-'Table 8-NLCD01 Partitioning'!Q188</f>
        <v>0</v>
      </c>
      <c r="R190" s="62">
        <f>'Table 9-NLCD06 Partitioning'!R188-'Table 8-NLCD01 Partitioning'!R188</f>
        <v>0</v>
      </c>
      <c r="S190" s="62">
        <f>'Table 9-NLCD06 Partitioning'!S188-'Table 8-NLCD01 Partitioning'!S188</f>
        <v>0</v>
      </c>
      <c r="T190" s="62">
        <f>'Table 9-NLCD06 Partitioning'!T188-'Table 8-NLCD01 Partitioning'!T188</f>
        <v>0</v>
      </c>
      <c r="U190" s="62">
        <f>'Table 9-NLCD06 Partitioning'!U188-'Table 8-NLCD01 Partitioning'!U188</f>
        <v>0</v>
      </c>
      <c r="V190" s="62">
        <f>'Table 9-NLCD06 Partitioning'!V188-'Table 8-NLCD01 Partitioning'!V188</f>
        <v>0</v>
      </c>
      <c r="W190" s="62">
        <f>'Table 9-NLCD06 Partitioning'!W188-'Table 8-NLCD01 Partitioning'!W188</f>
        <v>0</v>
      </c>
    </row>
    <row r="191" spans="1:23" x14ac:dyDescent="0.25">
      <c r="A191" s="77" t="s">
        <v>359</v>
      </c>
      <c r="B191" s="10" t="s">
        <v>360</v>
      </c>
      <c r="C191" s="3" t="s">
        <v>361</v>
      </c>
      <c r="D191" s="77" t="s">
        <v>362</v>
      </c>
      <c r="E191" s="62">
        <f>'Table 9-NLCD06 Partitioning'!E189-'Table 8-NLCD01 Partitioning'!E189</f>
        <v>0</v>
      </c>
      <c r="F191" s="62">
        <f>'Table 9-NLCD06 Partitioning'!F189-'Table 8-NLCD01 Partitioning'!F189</f>
        <v>0</v>
      </c>
      <c r="G191" s="62">
        <f>'Table 9-NLCD06 Partitioning'!G189-'Table 8-NLCD01 Partitioning'!G189</f>
        <v>0</v>
      </c>
      <c r="H191" s="62">
        <f>'Table 9-NLCD06 Partitioning'!H189-'Table 8-NLCD01 Partitioning'!H189</f>
        <v>0</v>
      </c>
      <c r="I191" s="62">
        <f>'Table 9-NLCD06 Partitioning'!I189-'Table 8-NLCD01 Partitioning'!I189</f>
        <v>0</v>
      </c>
      <c r="J191" s="62">
        <f>'Table 9-NLCD06 Partitioning'!J189-'Table 8-NLCD01 Partitioning'!J189</f>
        <v>0</v>
      </c>
      <c r="K191" s="62">
        <f>'Table 9-NLCD06 Partitioning'!K189-'Table 8-NLCD01 Partitioning'!K189</f>
        <v>0</v>
      </c>
      <c r="L191" s="62">
        <f>'Table 9-NLCD06 Partitioning'!L189-'Table 8-NLCD01 Partitioning'!L189</f>
        <v>0</v>
      </c>
      <c r="M191" s="62">
        <f>'Table 9-NLCD06 Partitioning'!M189-'Table 8-NLCD01 Partitioning'!M189</f>
        <v>0</v>
      </c>
      <c r="N191" s="62">
        <f>'Table 9-NLCD06 Partitioning'!N189-'Table 8-NLCD01 Partitioning'!N189</f>
        <v>0</v>
      </c>
      <c r="O191" s="62">
        <f>'Table 9-NLCD06 Partitioning'!O189-'Table 8-NLCD01 Partitioning'!O189</f>
        <v>0</v>
      </c>
      <c r="P191" s="62">
        <f>'Table 9-NLCD06 Partitioning'!P189-'Table 8-NLCD01 Partitioning'!P189</f>
        <v>0</v>
      </c>
      <c r="Q191" s="62">
        <f>'Table 9-NLCD06 Partitioning'!Q189-'Table 8-NLCD01 Partitioning'!Q189</f>
        <v>0</v>
      </c>
      <c r="R191" s="62">
        <f>'Table 9-NLCD06 Partitioning'!R189-'Table 8-NLCD01 Partitioning'!R189</f>
        <v>0</v>
      </c>
      <c r="S191" s="62">
        <f>'Table 9-NLCD06 Partitioning'!S189-'Table 8-NLCD01 Partitioning'!S189</f>
        <v>0</v>
      </c>
      <c r="T191" s="62">
        <f>'Table 9-NLCD06 Partitioning'!T189-'Table 8-NLCD01 Partitioning'!T189</f>
        <v>0</v>
      </c>
      <c r="U191" s="62">
        <f>'Table 9-NLCD06 Partitioning'!U189-'Table 8-NLCD01 Partitioning'!U189</f>
        <v>0</v>
      </c>
      <c r="V191" s="62">
        <f>'Table 9-NLCD06 Partitioning'!V189-'Table 8-NLCD01 Partitioning'!V189</f>
        <v>0</v>
      </c>
      <c r="W191" s="62">
        <f>'Table 9-NLCD06 Partitioning'!W189-'Table 8-NLCD01 Partitioning'!W189</f>
        <v>0</v>
      </c>
    </row>
    <row r="192" spans="1:23" x14ac:dyDescent="0.25">
      <c r="A192" s="77" t="s">
        <v>363</v>
      </c>
      <c r="B192" s="10" t="s">
        <v>360</v>
      </c>
      <c r="C192" s="3" t="s">
        <v>364</v>
      </c>
      <c r="D192" s="77" t="s">
        <v>365</v>
      </c>
      <c r="E192" s="62">
        <f>'Table 9-NLCD06 Partitioning'!E190-'Table 8-NLCD01 Partitioning'!E190</f>
        <v>0</v>
      </c>
      <c r="F192" s="62">
        <f>'Table 9-NLCD06 Partitioning'!F190-'Table 8-NLCD01 Partitioning'!F190</f>
        <v>0</v>
      </c>
      <c r="G192" s="62">
        <f>'Table 9-NLCD06 Partitioning'!G190-'Table 8-NLCD01 Partitioning'!G190</f>
        <v>0</v>
      </c>
      <c r="H192" s="62">
        <f>'Table 9-NLCD06 Partitioning'!H190-'Table 8-NLCD01 Partitioning'!H190</f>
        <v>0</v>
      </c>
      <c r="I192" s="62">
        <f>'Table 9-NLCD06 Partitioning'!I190-'Table 8-NLCD01 Partitioning'!I190</f>
        <v>0</v>
      </c>
      <c r="J192" s="62">
        <f>'Table 9-NLCD06 Partitioning'!J190-'Table 8-NLCD01 Partitioning'!J190</f>
        <v>0</v>
      </c>
      <c r="K192" s="62">
        <f>'Table 9-NLCD06 Partitioning'!K190-'Table 8-NLCD01 Partitioning'!K190</f>
        <v>0</v>
      </c>
      <c r="L192" s="62">
        <f>'Table 9-NLCD06 Partitioning'!L190-'Table 8-NLCD01 Partitioning'!L190</f>
        <v>0</v>
      </c>
      <c r="M192" s="62">
        <f>'Table 9-NLCD06 Partitioning'!M190-'Table 8-NLCD01 Partitioning'!M190</f>
        <v>0</v>
      </c>
      <c r="N192" s="62">
        <f>'Table 9-NLCD06 Partitioning'!N190-'Table 8-NLCD01 Partitioning'!N190</f>
        <v>0</v>
      </c>
      <c r="O192" s="62">
        <f>'Table 9-NLCD06 Partitioning'!O190-'Table 8-NLCD01 Partitioning'!O190</f>
        <v>0</v>
      </c>
      <c r="P192" s="62">
        <f>'Table 9-NLCD06 Partitioning'!P190-'Table 8-NLCD01 Partitioning'!P190</f>
        <v>0</v>
      </c>
      <c r="Q192" s="62">
        <f>'Table 9-NLCD06 Partitioning'!Q190-'Table 8-NLCD01 Partitioning'!Q190</f>
        <v>0</v>
      </c>
      <c r="R192" s="62">
        <f>'Table 9-NLCD06 Partitioning'!R190-'Table 8-NLCD01 Partitioning'!R190</f>
        <v>0</v>
      </c>
      <c r="S192" s="62">
        <f>'Table 9-NLCD06 Partitioning'!S190-'Table 8-NLCD01 Partitioning'!S190</f>
        <v>0</v>
      </c>
      <c r="T192" s="62">
        <f>'Table 9-NLCD06 Partitioning'!T190-'Table 8-NLCD01 Partitioning'!T190</f>
        <v>0</v>
      </c>
      <c r="U192" s="62">
        <f>'Table 9-NLCD06 Partitioning'!U190-'Table 8-NLCD01 Partitioning'!U190</f>
        <v>0</v>
      </c>
      <c r="V192" s="62">
        <f>'Table 9-NLCD06 Partitioning'!V190-'Table 8-NLCD01 Partitioning'!V190</f>
        <v>0</v>
      </c>
      <c r="W192" s="62">
        <f>'Table 9-NLCD06 Partitioning'!W190-'Table 8-NLCD01 Partitioning'!W190</f>
        <v>0</v>
      </c>
    </row>
    <row r="193" spans="1:23" x14ac:dyDescent="0.25">
      <c r="A193" s="77" t="s">
        <v>366</v>
      </c>
      <c r="B193" s="10" t="s">
        <v>360</v>
      </c>
      <c r="C193" s="3" t="s">
        <v>367</v>
      </c>
      <c r="D193" s="77" t="s">
        <v>368</v>
      </c>
      <c r="E193" s="62">
        <f>'Table 9-NLCD06 Partitioning'!E191-'Table 8-NLCD01 Partitioning'!E191</f>
        <v>0</v>
      </c>
      <c r="F193" s="62">
        <f>'Table 9-NLCD06 Partitioning'!F191-'Table 8-NLCD01 Partitioning'!F191</f>
        <v>0</v>
      </c>
      <c r="G193" s="62">
        <f>'Table 9-NLCD06 Partitioning'!G191-'Table 8-NLCD01 Partitioning'!G191</f>
        <v>0</v>
      </c>
      <c r="H193" s="62">
        <f>'Table 9-NLCD06 Partitioning'!H191-'Table 8-NLCD01 Partitioning'!H191</f>
        <v>0</v>
      </c>
      <c r="I193" s="62">
        <f>'Table 9-NLCD06 Partitioning'!I191-'Table 8-NLCD01 Partitioning'!I191</f>
        <v>0</v>
      </c>
      <c r="J193" s="62">
        <f>'Table 9-NLCD06 Partitioning'!J191-'Table 8-NLCD01 Partitioning'!J191</f>
        <v>0</v>
      </c>
      <c r="K193" s="62">
        <f>'Table 9-NLCD06 Partitioning'!K191-'Table 8-NLCD01 Partitioning'!K191</f>
        <v>0</v>
      </c>
      <c r="L193" s="62">
        <f>'Table 9-NLCD06 Partitioning'!L191-'Table 8-NLCD01 Partitioning'!L191</f>
        <v>0</v>
      </c>
      <c r="M193" s="62">
        <f>'Table 9-NLCD06 Partitioning'!M191-'Table 8-NLCD01 Partitioning'!M191</f>
        <v>0</v>
      </c>
      <c r="N193" s="62">
        <f>'Table 9-NLCD06 Partitioning'!N191-'Table 8-NLCD01 Partitioning'!N191</f>
        <v>0</v>
      </c>
      <c r="O193" s="62">
        <f>'Table 9-NLCD06 Partitioning'!O191-'Table 8-NLCD01 Partitioning'!O191</f>
        <v>0</v>
      </c>
      <c r="P193" s="62">
        <f>'Table 9-NLCD06 Partitioning'!P191-'Table 8-NLCD01 Partitioning'!P191</f>
        <v>0</v>
      </c>
      <c r="Q193" s="62">
        <f>'Table 9-NLCD06 Partitioning'!Q191-'Table 8-NLCD01 Partitioning'!Q191</f>
        <v>0</v>
      </c>
      <c r="R193" s="62">
        <f>'Table 9-NLCD06 Partitioning'!R191-'Table 8-NLCD01 Partitioning'!R191</f>
        <v>0</v>
      </c>
      <c r="S193" s="62">
        <f>'Table 9-NLCD06 Partitioning'!S191-'Table 8-NLCD01 Partitioning'!S191</f>
        <v>0</v>
      </c>
      <c r="T193" s="62">
        <f>'Table 9-NLCD06 Partitioning'!T191-'Table 8-NLCD01 Partitioning'!T191</f>
        <v>0</v>
      </c>
      <c r="U193" s="62">
        <f>'Table 9-NLCD06 Partitioning'!U191-'Table 8-NLCD01 Partitioning'!U191</f>
        <v>0</v>
      </c>
      <c r="V193" s="62">
        <f>'Table 9-NLCD06 Partitioning'!V191-'Table 8-NLCD01 Partitioning'!V191</f>
        <v>0</v>
      </c>
      <c r="W193" s="62">
        <f>'Table 9-NLCD06 Partitioning'!W191-'Table 8-NLCD01 Partitioning'!W191</f>
        <v>0</v>
      </c>
    </row>
    <row r="194" spans="1:23" x14ac:dyDescent="0.25">
      <c r="A194" s="77" t="s">
        <v>369</v>
      </c>
      <c r="B194" s="10" t="s">
        <v>360</v>
      </c>
      <c r="C194" s="3" t="s">
        <v>370</v>
      </c>
      <c r="D194" s="77" t="s">
        <v>371</v>
      </c>
      <c r="E194" s="62">
        <f>'Table 9-NLCD06 Partitioning'!E192-'Table 8-NLCD01 Partitioning'!E192</f>
        <v>0</v>
      </c>
      <c r="F194" s="62">
        <f>'Table 9-NLCD06 Partitioning'!F192-'Table 8-NLCD01 Partitioning'!F192</f>
        <v>0</v>
      </c>
      <c r="G194" s="62">
        <f>'Table 9-NLCD06 Partitioning'!G192-'Table 8-NLCD01 Partitioning'!G192</f>
        <v>0</v>
      </c>
      <c r="H194" s="62">
        <f>'Table 9-NLCD06 Partitioning'!H192-'Table 8-NLCD01 Partitioning'!H192</f>
        <v>0</v>
      </c>
      <c r="I194" s="62">
        <f>'Table 9-NLCD06 Partitioning'!I192-'Table 8-NLCD01 Partitioning'!I192</f>
        <v>0</v>
      </c>
      <c r="J194" s="62">
        <f>'Table 9-NLCD06 Partitioning'!J192-'Table 8-NLCD01 Partitioning'!J192</f>
        <v>0</v>
      </c>
      <c r="K194" s="62">
        <f>'Table 9-NLCD06 Partitioning'!K192-'Table 8-NLCD01 Partitioning'!K192</f>
        <v>0</v>
      </c>
      <c r="L194" s="62">
        <f>'Table 9-NLCD06 Partitioning'!L192-'Table 8-NLCD01 Partitioning'!L192</f>
        <v>0</v>
      </c>
      <c r="M194" s="62">
        <f>'Table 9-NLCD06 Partitioning'!M192-'Table 8-NLCD01 Partitioning'!M192</f>
        <v>0</v>
      </c>
      <c r="N194" s="62">
        <f>'Table 9-NLCD06 Partitioning'!N192-'Table 8-NLCD01 Partitioning'!N192</f>
        <v>0</v>
      </c>
      <c r="O194" s="62">
        <f>'Table 9-NLCD06 Partitioning'!O192-'Table 8-NLCD01 Partitioning'!O192</f>
        <v>0</v>
      </c>
      <c r="P194" s="62">
        <f>'Table 9-NLCD06 Partitioning'!P192-'Table 8-NLCD01 Partitioning'!P192</f>
        <v>0</v>
      </c>
      <c r="Q194" s="62">
        <f>'Table 9-NLCD06 Partitioning'!Q192-'Table 8-NLCD01 Partitioning'!Q192</f>
        <v>0</v>
      </c>
      <c r="R194" s="62">
        <f>'Table 9-NLCD06 Partitioning'!R192-'Table 8-NLCD01 Partitioning'!R192</f>
        <v>0</v>
      </c>
      <c r="S194" s="62">
        <f>'Table 9-NLCD06 Partitioning'!S192-'Table 8-NLCD01 Partitioning'!S192</f>
        <v>0</v>
      </c>
      <c r="T194" s="62">
        <f>'Table 9-NLCD06 Partitioning'!T192-'Table 8-NLCD01 Partitioning'!T192</f>
        <v>0</v>
      </c>
      <c r="U194" s="62">
        <f>'Table 9-NLCD06 Partitioning'!U192-'Table 8-NLCD01 Partitioning'!U192</f>
        <v>0</v>
      </c>
      <c r="V194" s="62">
        <f>'Table 9-NLCD06 Partitioning'!V192-'Table 8-NLCD01 Partitioning'!V192</f>
        <v>0</v>
      </c>
      <c r="W194" s="62">
        <f>'Table 9-NLCD06 Partitioning'!W192-'Table 8-NLCD01 Partitioning'!W192</f>
        <v>0</v>
      </c>
    </row>
    <row r="195" spans="1:23" x14ac:dyDescent="0.25">
      <c r="A195" s="77" t="s">
        <v>372</v>
      </c>
      <c r="B195" s="10" t="s">
        <v>360</v>
      </c>
      <c r="C195" s="3" t="s">
        <v>373</v>
      </c>
      <c r="D195" s="77" t="s">
        <v>374</v>
      </c>
      <c r="E195" s="62">
        <f>'Table 9-NLCD06 Partitioning'!E193-'Table 8-NLCD01 Partitioning'!E193</f>
        <v>0</v>
      </c>
      <c r="F195" s="62">
        <f>'Table 9-NLCD06 Partitioning'!F193-'Table 8-NLCD01 Partitioning'!F193</f>
        <v>0</v>
      </c>
      <c r="G195" s="62">
        <f>'Table 9-NLCD06 Partitioning'!G193-'Table 8-NLCD01 Partitioning'!G193</f>
        <v>0</v>
      </c>
      <c r="H195" s="62">
        <f>'Table 9-NLCD06 Partitioning'!H193-'Table 8-NLCD01 Partitioning'!H193</f>
        <v>0</v>
      </c>
      <c r="I195" s="62">
        <f>'Table 9-NLCD06 Partitioning'!I193-'Table 8-NLCD01 Partitioning'!I193</f>
        <v>0</v>
      </c>
      <c r="J195" s="62">
        <f>'Table 9-NLCD06 Partitioning'!J193-'Table 8-NLCD01 Partitioning'!J193</f>
        <v>0</v>
      </c>
      <c r="K195" s="62">
        <f>'Table 9-NLCD06 Partitioning'!K193-'Table 8-NLCD01 Partitioning'!K193</f>
        <v>0</v>
      </c>
      <c r="L195" s="62">
        <f>'Table 9-NLCD06 Partitioning'!L193-'Table 8-NLCD01 Partitioning'!L193</f>
        <v>0</v>
      </c>
      <c r="M195" s="62">
        <f>'Table 9-NLCD06 Partitioning'!M193-'Table 8-NLCD01 Partitioning'!M193</f>
        <v>0</v>
      </c>
      <c r="N195" s="62">
        <f>'Table 9-NLCD06 Partitioning'!N193-'Table 8-NLCD01 Partitioning'!N193</f>
        <v>0</v>
      </c>
      <c r="O195" s="62">
        <f>'Table 9-NLCD06 Partitioning'!O193-'Table 8-NLCD01 Partitioning'!O193</f>
        <v>0</v>
      </c>
      <c r="P195" s="62">
        <f>'Table 9-NLCD06 Partitioning'!P193-'Table 8-NLCD01 Partitioning'!P193</f>
        <v>0</v>
      </c>
      <c r="Q195" s="62">
        <f>'Table 9-NLCD06 Partitioning'!Q193-'Table 8-NLCD01 Partitioning'!Q193</f>
        <v>0</v>
      </c>
      <c r="R195" s="62">
        <f>'Table 9-NLCD06 Partitioning'!R193-'Table 8-NLCD01 Partitioning'!R193</f>
        <v>0</v>
      </c>
      <c r="S195" s="62">
        <f>'Table 9-NLCD06 Partitioning'!S193-'Table 8-NLCD01 Partitioning'!S193</f>
        <v>0</v>
      </c>
      <c r="T195" s="62">
        <f>'Table 9-NLCD06 Partitioning'!T193-'Table 8-NLCD01 Partitioning'!T193</f>
        <v>0</v>
      </c>
      <c r="U195" s="62">
        <f>'Table 9-NLCD06 Partitioning'!U193-'Table 8-NLCD01 Partitioning'!U193</f>
        <v>0</v>
      </c>
      <c r="V195" s="62">
        <f>'Table 9-NLCD06 Partitioning'!V193-'Table 8-NLCD01 Partitioning'!V193</f>
        <v>0</v>
      </c>
      <c r="W195" s="62">
        <f>'Table 9-NLCD06 Partitioning'!W193-'Table 8-NLCD01 Partitioning'!W193</f>
        <v>0</v>
      </c>
    </row>
    <row r="196" spans="1:23" x14ac:dyDescent="0.25">
      <c r="A196" s="77" t="s">
        <v>375</v>
      </c>
      <c r="B196" s="10" t="s">
        <v>360</v>
      </c>
      <c r="C196" s="3" t="s">
        <v>224</v>
      </c>
      <c r="D196" s="77" t="s">
        <v>376</v>
      </c>
      <c r="E196" s="62">
        <f>'Table 9-NLCD06 Partitioning'!E194-'Table 8-NLCD01 Partitioning'!E194</f>
        <v>0</v>
      </c>
      <c r="F196" s="62">
        <f>'Table 9-NLCD06 Partitioning'!F194-'Table 8-NLCD01 Partitioning'!F194</f>
        <v>0</v>
      </c>
      <c r="G196" s="62">
        <f>'Table 9-NLCD06 Partitioning'!G194-'Table 8-NLCD01 Partitioning'!G194</f>
        <v>0</v>
      </c>
      <c r="H196" s="62">
        <f>'Table 9-NLCD06 Partitioning'!H194-'Table 8-NLCD01 Partitioning'!H194</f>
        <v>0</v>
      </c>
      <c r="I196" s="62">
        <f>'Table 9-NLCD06 Partitioning'!I194-'Table 8-NLCD01 Partitioning'!I194</f>
        <v>0</v>
      </c>
      <c r="J196" s="62">
        <f>'Table 9-NLCD06 Partitioning'!J194-'Table 8-NLCD01 Partitioning'!J194</f>
        <v>0</v>
      </c>
      <c r="K196" s="62">
        <f>'Table 9-NLCD06 Partitioning'!K194-'Table 8-NLCD01 Partitioning'!K194</f>
        <v>0</v>
      </c>
      <c r="L196" s="62">
        <f>'Table 9-NLCD06 Partitioning'!L194-'Table 8-NLCD01 Partitioning'!L194</f>
        <v>0</v>
      </c>
      <c r="M196" s="62">
        <f>'Table 9-NLCD06 Partitioning'!M194-'Table 8-NLCD01 Partitioning'!M194</f>
        <v>0</v>
      </c>
      <c r="N196" s="62">
        <f>'Table 9-NLCD06 Partitioning'!N194-'Table 8-NLCD01 Partitioning'!N194</f>
        <v>0</v>
      </c>
      <c r="O196" s="62">
        <f>'Table 9-NLCD06 Partitioning'!O194-'Table 8-NLCD01 Partitioning'!O194</f>
        <v>0</v>
      </c>
      <c r="P196" s="62">
        <f>'Table 9-NLCD06 Partitioning'!P194-'Table 8-NLCD01 Partitioning'!P194</f>
        <v>0</v>
      </c>
      <c r="Q196" s="62">
        <f>'Table 9-NLCD06 Partitioning'!Q194-'Table 8-NLCD01 Partitioning'!Q194</f>
        <v>0</v>
      </c>
      <c r="R196" s="62">
        <f>'Table 9-NLCD06 Partitioning'!R194-'Table 8-NLCD01 Partitioning'!R194</f>
        <v>0</v>
      </c>
      <c r="S196" s="62">
        <f>'Table 9-NLCD06 Partitioning'!S194-'Table 8-NLCD01 Partitioning'!S194</f>
        <v>0</v>
      </c>
      <c r="T196" s="62">
        <f>'Table 9-NLCD06 Partitioning'!T194-'Table 8-NLCD01 Partitioning'!T194</f>
        <v>0</v>
      </c>
      <c r="U196" s="62">
        <f>'Table 9-NLCD06 Partitioning'!U194-'Table 8-NLCD01 Partitioning'!U194</f>
        <v>0</v>
      </c>
      <c r="V196" s="62">
        <f>'Table 9-NLCD06 Partitioning'!V194-'Table 8-NLCD01 Partitioning'!V194</f>
        <v>0</v>
      </c>
      <c r="W196" s="62">
        <f>'Table 9-NLCD06 Partitioning'!W194-'Table 8-NLCD01 Partitioning'!W194</f>
        <v>0</v>
      </c>
    </row>
    <row r="197" spans="1:23" x14ac:dyDescent="0.25">
      <c r="A197" s="77" t="s">
        <v>377</v>
      </c>
      <c r="B197" s="10" t="s">
        <v>360</v>
      </c>
      <c r="C197" s="3" t="s">
        <v>228</v>
      </c>
      <c r="D197" s="77" t="s">
        <v>378</v>
      </c>
      <c r="E197" s="62">
        <f>'Table 9-NLCD06 Partitioning'!E195-'Table 8-NLCD01 Partitioning'!E195</f>
        <v>0</v>
      </c>
      <c r="F197" s="62">
        <f>'Table 9-NLCD06 Partitioning'!F195-'Table 8-NLCD01 Partitioning'!F195</f>
        <v>0</v>
      </c>
      <c r="G197" s="62">
        <f>'Table 9-NLCD06 Partitioning'!G195-'Table 8-NLCD01 Partitioning'!G195</f>
        <v>0</v>
      </c>
      <c r="H197" s="62">
        <f>'Table 9-NLCD06 Partitioning'!H195-'Table 8-NLCD01 Partitioning'!H195</f>
        <v>0</v>
      </c>
      <c r="I197" s="62">
        <f>'Table 9-NLCD06 Partitioning'!I195-'Table 8-NLCD01 Partitioning'!I195</f>
        <v>0</v>
      </c>
      <c r="J197" s="62">
        <f>'Table 9-NLCD06 Partitioning'!J195-'Table 8-NLCD01 Partitioning'!J195</f>
        <v>0</v>
      </c>
      <c r="K197" s="62">
        <f>'Table 9-NLCD06 Partitioning'!K195-'Table 8-NLCD01 Partitioning'!K195</f>
        <v>0</v>
      </c>
      <c r="L197" s="62">
        <f>'Table 9-NLCD06 Partitioning'!L195-'Table 8-NLCD01 Partitioning'!L195</f>
        <v>0</v>
      </c>
      <c r="M197" s="62">
        <f>'Table 9-NLCD06 Partitioning'!M195-'Table 8-NLCD01 Partitioning'!M195</f>
        <v>0</v>
      </c>
      <c r="N197" s="62">
        <f>'Table 9-NLCD06 Partitioning'!N195-'Table 8-NLCD01 Partitioning'!N195</f>
        <v>0</v>
      </c>
      <c r="O197" s="62">
        <f>'Table 9-NLCD06 Partitioning'!O195-'Table 8-NLCD01 Partitioning'!O195</f>
        <v>0</v>
      </c>
      <c r="P197" s="62">
        <f>'Table 9-NLCD06 Partitioning'!P195-'Table 8-NLCD01 Partitioning'!P195</f>
        <v>0</v>
      </c>
      <c r="Q197" s="62">
        <f>'Table 9-NLCD06 Partitioning'!Q195-'Table 8-NLCD01 Partitioning'!Q195</f>
        <v>0</v>
      </c>
      <c r="R197" s="62">
        <f>'Table 9-NLCD06 Partitioning'!R195-'Table 8-NLCD01 Partitioning'!R195</f>
        <v>0</v>
      </c>
      <c r="S197" s="62">
        <f>'Table 9-NLCD06 Partitioning'!S195-'Table 8-NLCD01 Partitioning'!S195</f>
        <v>0</v>
      </c>
      <c r="T197" s="62">
        <f>'Table 9-NLCD06 Partitioning'!T195-'Table 8-NLCD01 Partitioning'!T195</f>
        <v>0</v>
      </c>
      <c r="U197" s="62">
        <f>'Table 9-NLCD06 Partitioning'!U195-'Table 8-NLCD01 Partitioning'!U195</f>
        <v>0</v>
      </c>
      <c r="V197" s="62">
        <f>'Table 9-NLCD06 Partitioning'!V195-'Table 8-NLCD01 Partitioning'!V195</f>
        <v>0</v>
      </c>
      <c r="W197" s="62">
        <f>'Table 9-NLCD06 Partitioning'!W195-'Table 8-NLCD01 Partitioning'!W195</f>
        <v>0</v>
      </c>
    </row>
    <row r="198" spans="1:23" x14ac:dyDescent="0.25">
      <c r="A198" s="77" t="s">
        <v>379</v>
      </c>
      <c r="B198" s="10" t="s">
        <v>360</v>
      </c>
      <c r="C198" s="3" t="s">
        <v>380</v>
      </c>
      <c r="D198" s="77" t="s">
        <v>381</v>
      </c>
      <c r="E198" s="62">
        <f>'Table 9-NLCD06 Partitioning'!E196-'Table 8-NLCD01 Partitioning'!E196</f>
        <v>0</v>
      </c>
      <c r="F198" s="62">
        <f>'Table 9-NLCD06 Partitioning'!F196-'Table 8-NLCD01 Partitioning'!F196</f>
        <v>0</v>
      </c>
      <c r="G198" s="62">
        <f>'Table 9-NLCD06 Partitioning'!G196-'Table 8-NLCD01 Partitioning'!G196</f>
        <v>0</v>
      </c>
      <c r="H198" s="62">
        <f>'Table 9-NLCD06 Partitioning'!H196-'Table 8-NLCD01 Partitioning'!H196</f>
        <v>0</v>
      </c>
      <c r="I198" s="62">
        <f>'Table 9-NLCD06 Partitioning'!I196-'Table 8-NLCD01 Partitioning'!I196</f>
        <v>0</v>
      </c>
      <c r="J198" s="62">
        <f>'Table 9-NLCD06 Partitioning'!J196-'Table 8-NLCD01 Partitioning'!J196</f>
        <v>0</v>
      </c>
      <c r="K198" s="62">
        <f>'Table 9-NLCD06 Partitioning'!K196-'Table 8-NLCD01 Partitioning'!K196</f>
        <v>0</v>
      </c>
      <c r="L198" s="62">
        <f>'Table 9-NLCD06 Partitioning'!L196-'Table 8-NLCD01 Partitioning'!L196</f>
        <v>0</v>
      </c>
      <c r="M198" s="62">
        <f>'Table 9-NLCD06 Partitioning'!M196-'Table 8-NLCD01 Partitioning'!M196</f>
        <v>0</v>
      </c>
      <c r="N198" s="62">
        <f>'Table 9-NLCD06 Partitioning'!N196-'Table 8-NLCD01 Partitioning'!N196</f>
        <v>0</v>
      </c>
      <c r="O198" s="62">
        <f>'Table 9-NLCD06 Partitioning'!O196-'Table 8-NLCD01 Partitioning'!O196</f>
        <v>0</v>
      </c>
      <c r="P198" s="62">
        <f>'Table 9-NLCD06 Partitioning'!P196-'Table 8-NLCD01 Partitioning'!P196</f>
        <v>0</v>
      </c>
      <c r="Q198" s="62">
        <f>'Table 9-NLCD06 Partitioning'!Q196-'Table 8-NLCD01 Partitioning'!Q196</f>
        <v>0</v>
      </c>
      <c r="R198" s="62">
        <f>'Table 9-NLCD06 Partitioning'!R196-'Table 8-NLCD01 Partitioning'!R196</f>
        <v>0</v>
      </c>
      <c r="S198" s="62">
        <f>'Table 9-NLCD06 Partitioning'!S196-'Table 8-NLCD01 Partitioning'!S196</f>
        <v>0</v>
      </c>
      <c r="T198" s="62">
        <f>'Table 9-NLCD06 Partitioning'!T196-'Table 8-NLCD01 Partitioning'!T196</f>
        <v>0</v>
      </c>
      <c r="U198" s="62">
        <f>'Table 9-NLCD06 Partitioning'!U196-'Table 8-NLCD01 Partitioning'!U196</f>
        <v>0</v>
      </c>
      <c r="V198" s="62">
        <f>'Table 9-NLCD06 Partitioning'!V196-'Table 8-NLCD01 Partitioning'!V196</f>
        <v>0</v>
      </c>
      <c r="W198" s="62">
        <f>'Table 9-NLCD06 Partitioning'!W196-'Table 8-NLCD01 Partitioning'!W196</f>
        <v>0</v>
      </c>
    </row>
    <row r="199" spans="1:23" x14ac:dyDescent="0.25">
      <c r="A199" s="77" t="s">
        <v>382</v>
      </c>
      <c r="B199" s="10" t="s">
        <v>360</v>
      </c>
      <c r="C199" s="3" t="s">
        <v>243</v>
      </c>
      <c r="D199" s="77" t="s">
        <v>382</v>
      </c>
      <c r="E199" s="62">
        <f>'Table 9-NLCD06 Partitioning'!E197-'Table 8-NLCD01 Partitioning'!E197</f>
        <v>0</v>
      </c>
      <c r="F199" s="62">
        <f>'Table 9-NLCD06 Partitioning'!F197-'Table 8-NLCD01 Partitioning'!F197</f>
        <v>0</v>
      </c>
      <c r="G199" s="62">
        <f>'Table 9-NLCD06 Partitioning'!G197-'Table 8-NLCD01 Partitioning'!G197</f>
        <v>0</v>
      </c>
      <c r="H199" s="62">
        <f>'Table 9-NLCD06 Partitioning'!H197-'Table 8-NLCD01 Partitioning'!H197</f>
        <v>0</v>
      </c>
      <c r="I199" s="62">
        <f>'Table 9-NLCD06 Partitioning'!I197-'Table 8-NLCD01 Partitioning'!I197</f>
        <v>0</v>
      </c>
      <c r="J199" s="62">
        <f>'Table 9-NLCD06 Partitioning'!J197-'Table 8-NLCD01 Partitioning'!J197</f>
        <v>0</v>
      </c>
      <c r="K199" s="62">
        <f>'Table 9-NLCD06 Partitioning'!K197-'Table 8-NLCD01 Partitioning'!K197</f>
        <v>0</v>
      </c>
      <c r="L199" s="62">
        <f>'Table 9-NLCD06 Partitioning'!L197-'Table 8-NLCD01 Partitioning'!L197</f>
        <v>0</v>
      </c>
      <c r="M199" s="62">
        <f>'Table 9-NLCD06 Partitioning'!M197-'Table 8-NLCD01 Partitioning'!M197</f>
        <v>0</v>
      </c>
      <c r="N199" s="62">
        <f>'Table 9-NLCD06 Partitioning'!N197-'Table 8-NLCD01 Partitioning'!N197</f>
        <v>0</v>
      </c>
      <c r="O199" s="62">
        <f>'Table 9-NLCD06 Partitioning'!O197-'Table 8-NLCD01 Partitioning'!O197</f>
        <v>0</v>
      </c>
      <c r="P199" s="62">
        <f>'Table 9-NLCD06 Partitioning'!P197-'Table 8-NLCD01 Partitioning'!P197</f>
        <v>0</v>
      </c>
      <c r="Q199" s="62">
        <f>'Table 9-NLCD06 Partitioning'!Q197-'Table 8-NLCD01 Partitioning'!Q197</f>
        <v>0</v>
      </c>
      <c r="R199" s="62">
        <f>'Table 9-NLCD06 Partitioning'!R197-'Table 8-NLCD01 Partitioning'!R197</f>
        <v>0</v>
      </c>
      <c r="S199" s="62">
        <f>'Table 9-NLCD06 Partitioning'!S197-'Table 8-NLCD01 Partitioning'!S197</f>
        <v>0</v>
      </c>
      <c r="T199" s="62">
        <f>'Table 9-NLCD06 Partitioning'!T197-'Table 8-NLCD01 Partitioning'!T197</f>
        <v>0</v>
      </c>
      <c r="U199" s="62">
        <f>'Table 9-NLCD06 Partitioning'!U197-'Table 8-NLCD01 Partitioning'!U197</f>
        <v>0</v>
      </c>
      <c r="V199" s="62">
        <f>'Table 9-NLCD06 Partitioning'!V197-'Table 8-NLCD01 Partitioning'!V197</f>
        <v>0</v>
      </c>
      <c r="W199" s="62">
        <f>'Table 9-NLCD06 Partitioning'!W197-'Table 8-NLCD01 Partitioning'!W197</f>
        <v>0</v>
      </c>
    </row>
    <row r="200" spans="1:23" x14ac:dyDescent="0.25">
      <c r="A200" s="77" t="s">
        <v>383</v>
      </c>
      <c r="B200" s="10" t="s">
        <v>360</v>
      </c>
      <c r="C200" s="3">
        <v>4</v>
      </c>
      <c r="D200" s="77" t="s">
        <v>383</v>
      </c>
      <c r="E200" s="62">
        <f>'Table 9-NLCD06 Partitioning'!E198-'Table 8-NLCD01 Partitioning'!E198</f>
        <v>0</v>
      </c>
      <c r="F200" s="62">
        <f>'Table 9-NLCD06 Partitioning'!F198-'Table 8-NLCD01 Partitioning'!F198</f>
        <v>0</v>
      </c>
      <c r="G200" s="62">
        <f>'Table 9-NLCD06 Partitioning'!G198-'Table 8-NLCD01 Partitioning'!G198</f>
        <v>0</v>
      </c>
      <c r="H200" s="62">
        <f>'Table 9-NLCD06 Partitioning'!H198-'Table 8-NLCD01 Partitioning'!H198</f>
        <v>0</v>
      </c>
      <c r="I200" s="62">
        <f>'Table 9-NLCD06 Partitioning'!I198-'Table 8-NLCD01 Partitioning'!I198</f>
        <v>0</v>
      </c>
      <c r="J200" s="62">
        <f>'Table 9-NLCD06 Partitioning'!J198-'Table 8-NLCD01 Partitioning'!J198</f>
        <v>0</v>
      </c>
      <c r="K200" s="62">
        <f>'Table 9-NLCD06 Partitioning'!K198-'Table 8-NLCD01 Partitioning'!K198</f>
        <v>0</v>
      </c>
      <c r="L200" s="62">
        <f>'Table 9-NLCD06 Partitioning'!L198-'Table 8-NLCD01 Partitioning'!L198</f>
        <v>0</v>
      </c>
      <c r="M200" s="62">
        <f>'Table 9-NLCD06 Partitioning'!M198-'Table 8-NLCD01 Partitioning'!M198</f>
        <v>0</v>
      </c>
      <c r="N200" s="62">
        <f>'Table 9-NLCD06 Partitioning'!N198-'Table 8-NLCD01 Partitioning'!N198</f>
        <v>0</v>
      </c>
      <c r="O200" s="62">
        <f>'Table 9-NLCD06 Partitioning'!O198-'Table 8-NLCD01 Partitioning'!O198</f>
        <v>0</v>
      </c>
      <c r="P200" s="62">
        <f>'Table 9-NLCD06 Partitioning'!P198-'Table 8-NLCD01 Partitioning'!P198</f>
        <v>0</v>
      </c>
      <c r="Q200" s="62">
        <f>'Table 9-NLCD06 Partitioning'!Q198-'Table 8-NLCD01 Partitioning'!Q198</f>
        <v>0</v>
      </c>
      <c r="R200" s="62">
        <f>'Table 9-NLCD06 Partitioning'!R198-'Table 8-NLCD01 Partitioning'!R198</f>
        <v>0</v>
      </c>
      <c r="S200" s="62">
        <f>'Table 9-NLCD06 Partitioning'!S198-'Table 8-NLCD01 Partitioning'!S198</f>
        <v>0</v>
      </c>
      <c r="T200" s="62">
        <f>'Table 9-NLCD06 Partitioning'!T198-'Table 8-NLCD01 Partitioning'!T198</f>
        <v>0</v>
      </c>
      <c r="U200" s="62">
        <f>'Table 9-NLCD06 Partitioning'!U198-'Table 8-NLCD01 Partitioning'!U198</f>
        <v>0</v>
      </c>
      <c r="V200" s="62">
        <f>'Table 9-NLCD06 Partitioning'!V198-'Table 8-NLCD01 Partitioning'!V198</f>
        <v>0</v>
      </c>
      <c r="W200" s="62">
        <f>'Table 9-NLCD06 Partitioning'!W198-'Table 8-NLCD01 Partitioning'!W198</f>
        <v>0</v>
      </c>
    </row>
    <row r="201" spans="1:23" x14ac:dyDescent="0.25">
      <c r="A201" s="77" t="s">
        <v>384</v>
      </c>
      <c r="B201" s="10" t="s">
        <v>360</v>
      </c>
      <c r="C201" s="3">
        <v>5</v>
      </c>
      <c r="D201" s="77" t="s">
        <v>384</v>
      </c>
      <c r="E201" s="62">
        <f>'Table 9-NLCD06 Partitioning'!E199-'Table 8-NLCD01 Partitioning'!E199</f>
        <v>0</v>
      </c>
      <c r="F201" s="62">
        <f>'Table 9-NLCD06 Partitioning'!F199-'Table 8-NLCD01 Partitioning'!F199</f>
        <v>0</v>
      </c>
      <c r="G201" s="62">
        <f>'Table 9-NLCD06 Partitioning'!G199-'Table 8-NLCD01 Partitioning'!G199</f>
        <v>0</v>
      </c>
      <c r="H201" s="62">
        <f>'Table 9-NLCD06 Partitioning'!H199-'Table 8-NLCD01 Partitioning'!H199</f>
        <v>0</v>
      </c>
      <c r="I201" s="62">
        <f>'Table 9-NLCD06 Partitioning'!I199-'Table 8-NLCD01 Partitioning'!I199</f>
        <v>0</v>
      </c>
      <c r="J201" s="62">
        <f>'Table 9-NLCD06 Partitioning'!J199-'Table 8-NLCD01 Partitioning'!J199</f>
        <v>0</v>
      </c>
      <c r="K201" s="62">
        <f>'Table 9-NLCD06 Partitioning'!K199-'Table 8-NLCD01 Partitioning'!K199</f>
        <v>0</v>
      </c>
      <c r="L201" s="62">
        <f>'Table 9-NLCD06 Partitioning'!L199-'Table 8-NLCD01 Partitioning'!L199</f>
        <v>0</v>
      </c>
      <c r="M201" s="62">
        <f>'Table 9-NLCD06 Partitioning'!M199-'Table 8-NLCD01 Partitioning'!M199</f>
        <v>0</v>
      </c>
      <c r="N201" s="62">
        <f>'Table 9-NLCD06 Partitioning'!N199-'Table 8-NLCD01 Partitioning'!N199</f>
        <v>0</v>
      </c>
      <c r="O201" s="62">
        <f>'Table 9-NLCD06 Partitioning'!O199-'Table 8-NLCD01 Partitioning'!O199</f>
        <v>0</v>
      </c>
      <c r="P201" s="62">
        <f>'Table 9-NLCD06 Partitioning'!P199-'Table 8-NLCD01 Partitioning'!P199</f>
        <v>0</v>
      </c>
      <c r="Q201" s="62">
        <f>'Table 9-NLCD06 Partitioning'!Q199-'Table 8-NLCD01 Partitioning'!Q199</f>
        <v>0</v>
      </c>
      <c r="R201" s="62">
        <f>'Table 9-NLCD06 Partitioning'!R199-'Table 8-NLCD01 Partitioning'!R199</f>
        <v>0</v>
      </c>
      <c r="S201" s="62">
        <f>'Table 9-NLCD06 Partitioning'!S199-'Table 8-NLCD01 Partitioning'!S199</f>
        <v>0</v>
      </c>
      <c r="T201" s="62">
        <f>'Table 9-NLCD06 Partitioning'!T199-'Table 8-NLCD01 Partitioning'!T199</f>
        <v>0</v>
      </c>
      <c r="U201" s="62">
        <f>'Table 9-NLCD06 Partitioning'!U199-'Table 8-NLCD01 Partitioning'!U199</f>
        <v>0</v>
      </c>
      <c r="V201" s="62">
        <f>'Table 9-NLCD06 Partitioning'!V199-'Table 8-NLCD01 Partitioning'!V199</f>
        <v>0</v>
      </c>
      <c r="W201" s="62">
        <f>'Table 9-NLCD06 Partitioning'!W199-'Table 8-NLCD01 Partitioning'!W199</f>
        <v>0</v>
      </c>
    </row>
    <row r="203" spans="1:23" x14ac:dyDescent="0.25">
      <c r="A203" s="150" t="s">
        <v>83</v>
      </c>
      <c r="B203" s="151" t="s">
        <v>500</v>
      </c>
      <c r="C203" s="151"/>
      <c r="D203" s="151"/>
      <c r="E203" s="151"/>
      <c r="F203" s="151"/>
      <c r="G203" s="151"/>
      <c r="H203" s="151"/>
      <c r="I203" s="151"/>
      <c r="J203" s="151"/>
      <c r="K203" s="151"/>
      <c r="L203" s="151"/>
      <c r="M203" s="151"/>
      <c r="N203" s="151"/>
      <c r="O203" s="151"/>
      <c r="P203" s="151"/>
      <c r="Q203" s="151"/>
      <c r="R203" s="151"/>
      <c r="S203" s="151"/>
      <c r="T203" s="151"/>
      <c r="U203" s="151"/>
      <c r="V203" s="151"/>
      <c r="W203" s="151"/>
    </row>
    <row r="204" spans="1:23" ht="64.5" customHeight="1" x14ac:dyDescent="0.25">
      <c r="A204" s="152"/>
      <c r="B204" s="153" t="s">
        <v>84</v>
      </c>
      <c r="C204" s="154" t="s">
        <v>85</v>
      </c>
      <c r="D204" s="155" t="s">
        <v>86</v>
      </c>
      <c r="E204" s="156" t="s">
        <v>87</v>
      </c>
      <c r="F204" s="156" t="s">
        <v>88</v>
      </c>
      <c r="G204" s="156" t="s">
        <v>89</v>
      </c>
      <c r="H204" s="156" t="s">
        <v>90</v>
      </c>
      <c r="I204" s="156" t="s">
        <v>91</v>
      </c>
      <c r="J204" s="156" t="s">
        <v>92</v>
      </c>
      <c r="K204" s="156" t="s">
        <v>93</v>
      </c>
      <c r="L204" s="156" t="s">
        <v>94</v>
      </c>
      <c r="M204" s="156" t="s">
        <v>386</v>
      </c>
      <c r="N204" s="156" t="s">
        <v>387</v>
      </c>
      <c r="O204" s="156" t="s">
        <v>97</v>
      </c>
      <c r="P204" s="156" t="s">
        <v>98</v>
      </c>
      <c r="Q204" s="156" t="s">
        <v>99</v>
      </c>
      <c r="R204" s="156" t="s">
        <v>100</v>
      </c>
      <c r="S204" s="156" t="s">
        <v>101</v>
      </c>
      <c r="T204" s="157" t="s">
        <v>102</v>
      </c>
      <c r="U204" s="156" t="s">
        <v>103</v>
      </c>
      <c r="V204" s="156" t="s">
        <v>104</v>
      </c>
      <c r="W204" s="156" t="s">
        <v>105</v>
      </c>
    </row>
    <row r="205" spans="1:23" x14ac:dyDescent="0.25">
      <c r="A205" s="77" t="s">
        <v>121</v>
      </c>
      <c r="B205" s="10" t="s">
        <v>122</v>
      </c>
      <c r="C205" s="3">
        <v>10</v>
      </c>
      <c r="D205" s="77" t="s">
        <v>121</v>
      </c>
      <c r="E205" s="62">
        <f>'Table 10-NLCD11 Partitioning'!E2-'Table 9-NLCD06 Partitioning'!E2</f>
        <v>-0.44478899999999832</v>
      </c>
      <c r="F205" s="62">
        <f>'Table 10-NLCD11 Partitioning'!F2-'Table 9-NLCD06 Partitioning'!F2</f>
        <v>-5.3374680000000012</v>
      </c>
      <c r="G205" s="62">
        <f>'Table 10-NLCD11 Partitioning'!G2-'Table 9-NLCD06 Partitioning'!G2</f>
        <v>-43.144532999999683</v>
      </c>
      <c r="H205" s="62">
        <f>'Table 10-NLCD11 Partitioning'!H2-'Table 9-NLCD06 Partitioning'!H2</f>
        <v>25.797761999999921</v>
      </c>
      <c r="I205" s="62">
        <f>'Table 10-NLCD11 Partitioning'!I2-'Table 9-NLCD06 Partitioning'!I2</f>
        <v>25.797761999999921</v>
      </c>
      <c r="J205" s="62">
        <f>'Table 10-NLCD11 Partitioning'!J2-'Table 9-NLCD06 Partitioning'!J2</f>
        <v>0</v>
      </c>
      <c r="K205" s="62">
        <f>'Table 10-NLCD11 Partitioning'!K2-'Table 9-NLCD06 Partitioning'!K2</f>
        <v>-2.6687340000000006</v>
      </c>
      <c r="L205" s="62">
        <f>'Table 10-NLCD11 Partitioning'!L2-'Table 9-NLCD06 Partitioning'!L2</f>
        <v>0</v>
      </c>
      <c r="M205" s="62">
        <f>'Table 10-NLCD11 Partitioning'!M2-'Table 9-NLCD06 Partitioning'!M2</f>
        <v>0</v>
      </c>
      <c r="N205" s="62">
        <f>'Table 10-NLCD11 Partitioning'!N2-'Table 9-NLCD06 Partitioning'!N2</f>
        <v>0</v>
      </c>
      <c r="O205" s="62">
        <f>'Table 10-NLCD11 Partitioning'!O2-'Table 9-NLCD06 Partitioning'!O2</f>
        <v>0</v>
      </c>
      <c r="P205" s="62">
        <f>'Table 10-NLCD11 Partitioning'!P2-'Table 9-NLCD06 Partitioning'!P2</f>
        <v>0</v>
      </c>
      <c r="Q205" s="62">
        <f>'Table 10-NLCD11 Partitioning'!Q2-'Table 9-NLCD06 Partitioning'!Q2</f>
        <v>0</v>
      </c>
      <c r="R205" s="62">
        <f>'Table 10-NLCD11 Partitioning'!R2-'Table 9-NLCD06 Partitioning'!R2</f>
        <v>0</v>
      </c>
      <c r="S205" s="62">
        <f>'Table 10-NLCD11 Partitioning'!S2-'Table 9-NLCD06 Partitioning'!S2</f>
        <v>0</v>
      </c>
      <c r="T205" s="62">
        <f>'Table 10-NLCD11 Partitioning'!T2-'Table 9-NLCD06 Partitioning'!T2</f>
        <v>0</v>
      </c>
      <c r="U205" s="62">
        <f>'Table 10-NLCD11 Partitioning'!U2-'Table 9-NLCD06 Partitioning'!U2</f>
        <v>18.695000000000164</v>
      </c>
      <c r="V205" s="62">
        <f>'Table 10-NLCD11 Partitioning'!V2-'Table 9-NLCD06 Partitioning'!V2</f>
        <v>-16.811000000000149</v>
      </c>
      <c r="W205" s="62">
        <f>'Table 10-NLCD11 Partitioning'!W2-'Table 9-NLCD06 Partitioning'!W2</f>
        <v>-1.8840000000000146</v>
      </c>
    </row>
    <row r="206" spans="1:23" x14ac:dyDescent="0.25">
      <c r="A206" s="77" t="s">
        <v>123</v>
      </c>
      <c r="B206" s="10" t="s">
        <v>122</v>
      </c>
      <c r="C206" s="3" t="s">
        <v>124</v>
      </c>
      <c r="D206" s="77" t="s">
        <v>123</v>
      </c>
      <c r="E206" s="62">
        <f>'Table 10-NLCD11 Partitioning'!E3-'Table 9-NLCD06 Partitioning'!E3</f>
        <v>0</v>
      </c>
      <c r="F206" s="62">
        <f>'Table 10-NLCD11 Partitioning'!F3-'Table 9-NLCD06 Partitioning'!F3</f>
        <v>-0.22239450000000005</v>
      </c>
      <c r="G206" s="62">
        <f>'Table 10-NLCD11 Partitioning'!G3-'Table 9-NLCD06 Partitioning'!G3</f>
        <v>-6.0046515000000227</v>
      </c>
      <c r="H206" s="62">
        <f>'Table 10-NLCD11 Partitioning'!H3-'Table 9-NLCD06 Partitioning'!H3</f>
        <v>2.6687340000000006</v>
      </c>
      <c r="I206" s="62">
        <f>'Table 10-NLCD11 Partitioning'!I3-'Table 9-NLCD06 Partitioning'!I3</f>
        <v>3.5583120000000008</v>
      </c>
      <c r="J206" s="62">
        <f>'Table 10-NLCD11 Partitioning'!J3-'Table 9-NLCD06 Partitioning'!J3</f>
        <v>0</v>
      </c>
      <c r="K206" s="62">
        <f>'Table 10-NLCD11 Partitioning'!K3-'Table 9-NLCD06 Partitioning'!K3</f>
        <v>0</v>
      </c>
      <c r="L206" s="62">
        <f>'Table 10-NLCD11 Partitioning'!L3-'Table 9-NLCD06 Partitioning'!L3</f>
        <v>0</v>
      </c>
      <c r="M206" s="62">
        <f>'Table 10-NLCD11 Partitioning'!M3-'Table 9-NLCD06 Partitioning'!M3</f>
        <v>0</v>
      </c>
      <c r="N206" s="62">
        <f>'Table 10-NLCD11 Partitioning'!N3-'Table 9-NLCD06 Partitioning'!N3</f>
        <v>0</v>
      </c>
      <c r="O206" s="62">
        <f>'Table 10-NLCD11 Partitioning'!O3-'Table 9-NLCD06 Partitioning'!O3</f>
        <v>0</v>
      </c>
      <c r="P206" s="62">
        <f>'Table 10-NLCD11 Partitioning'!P3-'Table 9-NLCD06 Partitioning'!P3</f>
        <v>0</v>
      </c>
      <c r="Q206" s="62">
        <f>'Table 10-NLCD11 Partitioning'!Q3-'Table 9-NLCD06 Partitioning'!Q3</f>
        <v>0</v>
      </c>
      <c r="R206" s="62">
        <f>'Table 10-NLCD11 Partitioning'!R3-'Table 9-NLCD06 Partitioning'!R3</f>
        <v>0</v>
      </c>
      <c r="S206" s="62">
        <f>'Table 10-NLCD11 Partitioning'!S3-'Table 9-NLCD06 Partitioning'!S3</f>
        <v>0</v>
      </c>
      <c r="T206" s="62">
        <f>'Table 10-NLCD11 Partitioning'!T3-'Table 9-NLCD06 Partitioning'!T3</f>
        <v>0</v>
      </c>
      <c r="U206" s="62">
        <f>'Table 10-NLCD11 Partitioning'!U3-'Table 9-NLCD06 Partitioning'!U3</f>
        <v>2.3180000000000121</v>
      </c>
      <c r="V206" s="62">
        <f>'Table 10-NLCD11 Partitioning'!V3-'Table 9-NLCD06 Partitioning'!V3</f>
        <v>-2.3340000000000032</v>
      </c>
      <c r="W206" s="62">
        <f>'Table 10-NLCD11 Partitioning'!W3-'Table 9-NLCD06 Partitioning'!W3</f>
        <v>1.7000000000001236E-2</v>
      </c>
    </row>
    <row r="207" spans="1:23" x14ac:dyDescent="0.25">
      <c r="A207" s="77" t="s">
        <v>125</v>
      </c>
      <c r="B207" s="10" t="s">
        <v>122</v>
      </c>
      <c r="C207" s="3" t="s">
        <v>126</v>
      </c>
      <c r="D207" s="77" t="s">
        <v>125</v>
      </c>
      <c r="E207" s="62">
        <f>'Table 10-NLCD11 Partitioning'!E4-'Table 9-NLCD06 Partitioning'!E4</f>
        <v>0</v>
      </c>
      <c r="F207" s="62">
        <f>'Table 10-NLCD11 Partitioning'!F4-'Table 9-NLCD06 Partitioning'!F4</f>
        <v>-1.5567615000000004</v>
      </c>
      <c r="G207" s="62">
        <f>'Table 10-NLCD11 Partitioning'!G4-'Table 9-NLCD06 Partitioning'!G4</f>
        <v>-2.8911284999999793</v>
      </c>
      <c r="H207" s="62">
        <f>'Table 10-NLCD11 Partitioning'!H4-'Table 9-NLCD06 Partitioning'!H4</f>
        <v>3.3359174999999937</v>
      </c>
      <c r="I207" s="62">
        <f>'Table 10-NLCD11 Partitioning'!I4-'Table 9-NLCD06 Partitioning'!I4</f>
        <v>1.1119725000000003</v>
      </c>
      <c r="J207" s="62">
        <f>'Table 10-NLCD11 Partitioning'!J4-'Table 9-NLCD06 Partitioning'!J4</f>
        <v>0</v>
      </c>
      <c r="K207" s="62">
        <f>'Table 10-NLCD11 Partitioning'!K4-'Table 9-NLCD06 Partitioning'!K4</f>
        <v>0</v>
      </c>
      <c r="L207" s="62">
        <f>'Table 10-NLCD11 Partitioning'!L4-'Table 9-NLCD06 Partitioning'!L4</f>
        <v>0</v>
      </c>
      <c r="M207" s="62">
        <f>'Table 10-NLCD11 Partitioning'!M4-'Table 9-NLCD06 Partitioning'!M4</f>
        <v>0</v>
      </c>
      <c r="N207" s="62">
        <f>'Table 10-NLCD11 Partitioning'!N4-'Table 9-NLCD06 Partitioning'!N4</f>
        <v>0</v>
      </c>
      <c r="O207" s="62">
        <f>'Table 10-NLCD11 Partitioning'!O4-'Table 9-NLCD06 Partitioning'!O4</f>
        <v>0</v>
      </c>
      <c r="P207" s="62">
        <f>'Table 10-NLCD11 Partitioning'!P4-'Table 9-NLCD06 Partitioning'!P4</f>
        <v>0</v>
      </c>
      <c r="Q207" s="62">
        <f>'Table 10-NLCD11 Partitioning'!Q4-'Table 9-NLCD06 Partitioning'!Q4</f>
        <v>0</v>
      </c>
      <c r="R207" s="62">
        <f>'Table 10-NLCD11 Partitioning'!R4-'Table 9-NLCD06 Partitioning'!R4</f>
        <v>0</v>
      </c>
      <c r="S207" s="62">
        <f>'Table 10-NLCD11 Partitioning'!S4-'Table 9-NLCD06 Partitioning'!S4</f>
        <v>0</v>
      </c>
      <c r="T207" s="62">
        <f>'Table 10-NLCD11 Partitioning'!T4-'Table 9-NLCD06 Partitioning'!T4</f>
        <v>0</v>
      </c>
      <c r="U207" s="62">
        <f>'Table 10-NLCD11 Partitioning'!U4-'Table 9-NLCD06 Partitioning'!U4</f>
        <v>1.1920000000000073</v>
      </c>
      <c r="V207" s="62">
        <f>'Table 10-NLCD11 Partitioning'!V4-'Table 9-NLCD06 Partitioning'!V4</f>
        <v>-1.2820000000000391</v>
      </c>
      <c r="W207" s="62">
        <f>'Table 10-NLCD11 Partitioning'!W4-'Table 9-NLCD06 Partitioning'!W4</f>
        <v>8.9999999999999858E-2</v>
      </c>
    </row>
    <row r="208" spans="1:23" x14ac:dyDescent="0.25">
      <c r="A208" s="77" t="s">
        <v>127</v>
      </c>
      <c r="B208" s="10" t="s">
        <v>122</v>
      </c>
      <c r="C208" s="3">
        <v>12</v>
      </c>
      <c r="D208" s="77" t="s">
        <v>127</v>
      </c>
      <c r="E208" s="62">
        <f>'Table 10-NLCD11 Partitioning'!E5-'Table 9-NLCD06 Partitioning'!E5</f>
        <v>0</v>
      </c>
      <c r="F208" s="62">
        <f>'Table 10-NLCD11 Partitioning'!F5-'Table 9-NLCD06 Partitioning'!F5</f>
        <v>-4.8926790000000011</v>
      </c>
      <c r="G208" s="62">
        <f>'Table 10-NLCD11 Partitioning'!G5-'Table 9-NLCD06 Partitioning'!G5</f>
        <v>-17.791560000000118</v>
      </c>
      <c r="H208" s="62">
        <f>'Table 10-NLCD11 Partitioning'!H5-'Table 9-NLCD06 Partitioning'!H5</f>
        <v>14.678036999999904</v>
      </c>
      <c r="I208" s="62">
        <f>'Table 10-NLCD11 Partitioning'!I5-'Table 9-NLCD06 Partitioning'!I5</f>
        <v>8.0062020000000018</v>
      </c>
      <c r="J208" s="62">
        <f>'Table 10-NLCD11 Partitioning'!J5-'Table 9-NLCD06 Partitioning'!J5</f>
        <v>0</v>
      </c>
      <c r="K208" s="62">
        <f>'Table 10-NLCD11 Partitioning'!K5-'Table 9-NLCD06 Partitioning'!K5</f>
        <v>0</v>
      </c>
      <c r="L208" s="62">
        <f>'Table 10-NLCD11 Partitioning'!L5-'Table 9-NLCD06 Partitioning'!L5</f>
        <v>0</v>
      </c>
      <c r="M208" s="62">
        <f>'Table 10-NLCD11 Partitioning'!M5-'Table 9-NLCD06 Partitioning'!M5</f>
        <v>0</v>
      </c>
      <c r="N208" s="62">
        <f>'Table 10-NLCD11 Partitioning'!N5-'Table 9-NLCD06 Partitioning'!N5</f>
        <v>0</v>
      </c>
      <c r="O208" s="62">
        <f>'Table 10-NLCD11 Partitioning'!O5-'Table 9-NLCD06 Partitioning'!O5</f>
        <v>0</v>
      </c>
      <c r="P208" s="62">
        <f>'Table 10-NLCD11 Partitioning'!P5-'Table 9-NLCD06 Partitioning'!P5</f>
        <v>0</v>
      </c>
      <c r="Q208" s="62">
        <f>'Table 10-NLCD11 Partitioning'!Q5-'Table 9-NLCD06 Partitioning'!Q5</f>
        <v>0</v>
      </c>
      <c r="R208" s="62">
        <f>'Table 10-NLCD11 Partitioning'!R5-'Table 9-NLCD06 Partitioning'!R5</f>
        <v>0</v>
      </c>
      <c r="S208" s="62">
        <f>'Table 10-NLCD11 Partitioning'!S5-'Table 9-NLCD06 Partitioning'!S5</f>
        <v>0</v>
      </c>
      <c r="T208" s="62">
        <f>'Table 10-NLCD11 Partitioning'!T5-'Table 9-NLCD06 Partitioning'!T5</f>
        <v>0</v>
      </c>
      <c r="U208" s="62">
        <f>'Table 10-NLCD11 Partitioning'!U5-'Table 9-NLCD06 Partitioning'!U5</f>
        <v>6.6989999999998417</v>
      </c>
      <c r="V208" s="62">
        <f>'Table 10-NLCD11 Partitioning'!V5-'Table 9-NLCD06 Partitioning'!V5</f>
        <v>-7.0190000000000055</v>
      </c>
      <c r="W208" s="62">
        <f>'Table 10-NLCD11 Partitioning'!W5-'Table 9-NLCD06 Partitioning'!W5</f>
        <v>0.31999999999999318</v>
      </c>
    </row>
    <row r="209" spans="1:23" x14ac:dyDescent="0.25">
      <c r="A209" s="77" t="s">
        <v>128</v>
      </c>
      <c r="B209" s="10" t="s">
        <v>122</v>
      </c>
      <c r="C209" s="3">
        <v>13</v>
      </c>
      <c r="D209" s="77" t="s">
        <v>128</v>
      </c>
      <c r="E209" s="62">
        <f>'Table 10-NLCD11 Partitioning'!E6-'Table 9-NLCD06 Partitioning'!E6</f>
        <v>0.66718350000000015</v>
      </c>
      <c r="F209" s="62">
        <f>'Table 10-NLCD11 Partitioning'!F6-'Table 9-NLCD06 Partitioning'!F6</f>
        <v>-28.688890500000014</v>
      </c>
      <c r="G209" s="62">
        <f>'Table 10-NLCD11 Partitioning'!G6-'Table 9-NLCD06 Partitioning'!G6</f>
        <v>-65.161588500000107</v>
      </c>
      <c r="H209" s="62">
        <f>'Table 10-NLCD11 Partitioning'!H6-'Table 9-NLCD06 Partitioning'!H6</f>
        <v>22.239450000000033</v>
      </c>
      <c r="I209" s="62">
        <f>'Table 10-NLCD11 Partitioning'!I6-'Table 9-NLCD06 Partitioning'!I6</f>
        <v>71.61102900000003</v>
      </c>
      <c r="J209" s="62">
        <f>'Table 10-NLCD11 Partitioning'!J6-'Table 9-NLCD06 Partitioning'!J6</f>
        <v>1.1119724999999998</v>
      </c>
      <c r="K209" s="62">
        <f>'Table 10-NLCD11 Partitioning'!K6-'Table 9-NLCD06 Partitioning'!K6</f>
        <v>0</v>
      </c>
      <c r="L209" s="62">
        <f>'Table 10-NLCD11 Partitioning'!L6-'Table 9-NLCD06 Partitioning'!L6</f>
        <v>0</v>
      </c>
      <c r="M209" s="62">
        <f>'Table 10-NLCD11 Partitioning'!M6-'Table 9-NLCD06 Partitioning'!M6</f>
        <v>0</v>
      </c>
      <c r="N209" s="62">
        <f>'Table 10-NLCD11 Partitioning'!N6-'Table 9-NLCD06 Partitioning'!N6</f>
        <v>0</v>
      </c>
      <c r="O209" s="62">
        <f>'Table 10-NLCD11 Partitioning'!O6-'Table 9-NLCD06 Partitioning'!O6</f>
        <v>-1.7791560000000002</v>
      </c>
      <c r="P209" s="62">
        <f>'Table 10-NLCD11 Partitioning'!P6-'Table 9-NLCD06 Partitioning'!P6</f>
        <v>0</v>
      </c>
      <c r="Q209" s="62">
        <f>'Table 10-NLCD11 Partitioning'!Q6-'Table 9-NLCD06 Partitioning'!Q6</f>
        <v>0</v>
      </c>
      <c r="R209" s="62">
        <f>'Table 10-NLCD11 Partitioning'!R6-'Table 9-NLCD06 Partitioning'!R6</f>
        <v>0</v>
      </c>
      <c r="S209" s="62">
        <f>'Table 10-NLCD11 Partitioning'!S6-'Table 9-NLCD06 Partitioning'!S6</f>
        <v>0</v>
      </c>
      <c r="T209" s="62">
        <f>'Table 10-NLCD11 Partitioning'!T6-'Table 9-NLCD06 Partitioning'!T6</f>
        <v>0</v>
      </c>
      <c r="U209" s="62">
        <f>'Table 10-NLCD11 Partitioning'!U6-'Table 9-NLCD06 Partitioning'!U6</f>
        <v>49.978000000000065</v>
      </c>
      <c r="V209" s="62">
        <f>'Table 10-NLCD11 Partitioning'!V6-'Table 9-NLCD06 Partitioning'!V6</f>
        <v>-49.712999999999965</v>
      </c>
      <c r="W209" s="62">
        <f>'Table 10-NLCD11 Partitioning'!W6-'Table 9-NLCD06 Partitioning'!W6</f>
        <v>-0.26500000000000057</v>
      </c>
    </row>
    <row r="210" spans="1:23" x14ac:dyDescent="0.25">
      <c r="A210" s="77" t="s">
        <v>129</v>
      </c>
      <c r="B210" s="10" t="s">
        <v>122</v>
      </c>
      <c r="C210" s="3">
        <v>14</v>
      </c>
      <c r="D210" s="77" t="s">
        <v>129</v>
      </c>
      <c r="E210" s="62">
        <f>'Table 10-NLCD11 Partitioning'!E7-'Table 9-NLCD06 Partitioning'!E7</f>
        <v>0</v>
      </c>
      <c r="F210" s="62">
        <f>'Table 10-NLCD11 Partitioning'!F7-'Table 9-NLCD06 Partitioning'!F7</f>
        <v>0</v>
      </c>
      <c r="G210" s="62">
        <f>'Table 10-NLCD11 Partitioning'!G7-'Table 9-NLCD06 Partitioning'!G7</f>
        <v>-6.6718350000000015</v>
      </c>
      <c r="H210" s="62">
        <f>'Table 10-NLCD11 Partitioning'!H7-'Table 9-NLCD06 Partitioning'!H7</f>
        <v>7.1166239999999945</v>
      </c>
      <c r="I210" s="62">
        <f>'Table 10-NLCD11 Partitioning'!I7-'Table 9-NLCD06 Partitioning'!I7</f>
        <v>-0.4447890000000001</v>
      </c>
      <c r="J210" s="62">
        <f>'Table 10-NLCD11 Partitioning'!J7-'Table 9-NLCD06 Partitioning'!J7</f>
        <v>0</v>
      </c>
      <c r="K210" s="62">
        <f>'Table 10-NLCD11 Partitioning'!K7-'Table 9-NLCD06 Partitioning'!K7</f>
        <v>0</v>
      </c>
      <c r="L210" s="62">
        <f>'Table 10-NLCD11 Partitioning'!L7-'Table 9-NLCD06 Partitioning'!L7</f>
        <v>0</v>
      </c>
      <c r="M210" s="62">
        <f>'Table 10-NLCD11 Partitioning'!M7-'Table 9-NLCD06 Partitioning'!M7</f>
        <v>0</v>
      </c>
      <c r="N210" s="62">
        <f>'Table 10-NLCD11 Partitioning'!N7-'Table 9-NLCD06 Partitioning'!N7</f>
        <v>0</v>
      </c>
      <c r="O210" s="62">
        <f>'Table 10-NLCD11 Partitioning'!O7-'Table 9-NLCD06 Partitioning'!O7</f>
        <v>0</v>
      </c>
      <c r="P210" s="62">
        <f>'Table 10-NLCD11 Partitioning'!P7-'Table 9-NLCD06 Partitioning'!P7</f>
        <v>0</v>
      </c>
      <c r="Q210" s="62">
        <f>'Table 10-NLCD11 Partitioning'!Q7-'Table 9-NLCD06 Partitioning'!Q7</f>
        <v>0</v>
      </c>
      <c r="R210" s="62">
        <f>'Table 10-NLCD11 Partitioning'!R7-'Table 9-NLCD06 Partitioning'!R7</f>
        <v>0</v>
      </c>
      <c r="S210" s="62">
        <f>'Table 10-NLCD11 Partitioning'!S7-'Table 9-NLCD06 Partitioning'!S7</f>
        <v>0</v>
      </c>
      <c r="T210" s="62">
        <f>'Table 10-NLCD11 Partitioning'!T7-'Table 9-NLCD06 Partitioning'!T7</f>
        <v>0</v>
      </c>
      <c r="U210" s="62">
        <f>'Table 10-NLCD11 Partitioning'!U7-'Table 9-NLCD06 Partitioning'!U7</f>
        <v>0.31100000000000705</v>
      </c>
      <c r="V210" s="62">
        <f>'Table 10-NLCD11 Partitioning'!V7-'Table 9-NLCD06 Partitioning'!V7</f>
        <v>-0.49600000000000932</v>
      </c>
      <c r="W210" s="62">
        <f>'Table 10-NLCD11 Partitioning'!W7-'Table 9-NLCD06 Partitioning'!W7</f>
        <v>0.18500000000000005</v>
      </c>
    </row>
    <row r="211" spans="1:23" x14ac:dyDescent="0.25">
      <c r="A211" s="77" t="s">
        <v>130</v>
      </c>
      <c r="B211" s="10" t="s">
        <v>122</v>
      </c>
      <c r="C211" s="3" t="s">
        <v>131</v>
      </c>
      <c r="D211" s="77" t="s">
        <v>130</v>
      </c>
      <c r="E211" s="62">
        <f>'Table 10-NLCD11 Partitioning'!E8-'Table 9-NLCD06 Partitioning'!E8</f>
        <v>-5.7822570000000013</v>
      </c>
      <c r="F211" s="62">
        <f>'Table 10-NLCD11 Partitioning'!F8-'Table 9-NLCD06 Partitioning'!F8</f>
        <v>-10.452541499999995</v>
      </c>
      <c r="G211" s="62">
        <f>'Table 10-NLCD11 Partitioning'!G8-'Table 9-NLCD06 Partitioning'!G8</f>
        <v>-9.7853580000000022</v>
      </c>
      <c r="H211" s="62">
        <f>'Table 10-NLCD11 Partitioning'!H8-'Table 9-NLCD06 Partitioning'!H8</f>
        <v>9.5629634999999951</v>
      </c>
      <c r="I211" s="62">
        <f>'Table 10-NLCD11 Partitioning'!I8-'Table 9-NLCD06 Partitioning'!I8</f>
        <v>10.674936000000002</v>
      </c>
      <c r="J211" s="62">
        <f>'Table 10-NLCD11 Partitioning'!J8-'Table 9-NLCD06 Partitioning'!J8</f>
        <v>5.7822570000000004</v>
      </c>
      <c r="K211" s="62">
        <f>'Table 10-NLCD11 Partitioning'!K8-'Table 9-NLCD06 Partitioning'!K8</f>
        <v>0</v>
      </c>
      <c r="L211" s="62">
        <f>'Table 10-NLCD11 Partitioning'!L8-'Table 9-NLCD06 Partitioning'!L8</f>
        <v>0</v>
      </c>
      <c r="M211" s="62">
        <f>'Table 10-NLCD11 Partitioning'!M8-'Table 9-NLCD06 Partitioning'!M8</f>
        <v>0</v>
      </c>
      <c r="N211" s="62">
        <f>'Table 10-NLCD11 Partitioning'!N8-'Table 9-NLCD06 Partitioning'!N8</f>
        <v>0</v>
      </c>
      <c r="O211" s="62">
        <f>'Table 10-NLCD11 Partitioning'!O8-'Table 9-NLCD06 Partitioning'!O8</f>
        <v>0</v>
      </c>
      <c r="P211" s="62">
        <f>'Table 10-NLCD11 Partitioning'!P8-'Table 9-NLCD06 Partitioning'!P8</f>
        <v>0</v>
      </c>
      <c r="Q211" s="62">
        <f>'Table 10-NLCD11 Partitioning'!Q8-'Table 9-NLCD06 Partitioning'!Q8</f>
        <v>0</v>
      </c>
      <c r="R211" s="62">
        <f>'Table 10-NLCD11 Partitioning'!R8-'Table 9-NLCD06 Partitioning'!R8</f>
        <v>0</v>
      </c>
      <c r="S211" s="62">
        <f>'Table 10-NLCD11 Partitioning'!S8-'Table 9-NLCD06 Partitioning'!S8</f>
        <v>0</v>
      </c>
      <c r="T211" s="62">
        <f>'Table 10-NLCD11 Partitioning'!T8-'Table 9-NLCD06 Partitioning'!T8</f>
        <v>0</v>
      </c>
      <c r="U211" s="62">
        <f>'Table 10-NLCD11 Partitioning'!U8-'Table 9-NLCD06 Partitioning'!U8</f>
        <v>7.3919999999999959</v>
      </c>
      <c r="V211" s="62">
        <f>'Table 10-NLCD11 Partitioning'!V8-'Table 9-NLCD06 Partitioning'!V8</f>
        <v>-7.6280000000000427</v>
      </c>
      <c r="W211" s="62">
        <f>'Table 10-NLCD11 Partitioning'!W8-'Table 9-NLCD06 Partitioning'!W8</f>
        <v>0.23600000000000421</v>
      </c>
    </row>
    <row r="212" spans="1:23" x14ac:dyDescent="0.25">
      <c r="A212" s="77" t="s">
        <v>132</v>
      </c>
      <c r="B212" s="10" t="s">
        <v>122</v>
      </c>
      <c r="C212" s="3" t="s">
        <v>133</v>
      </c>
      <c r="D212" s="77" t="s">
        <v>132</v>
      </c>
      <c r="E212" s="62">
        <f>'Table 10-NLCD11 Partitioning'!E9-'Table 9-NLCD06 Partitioning'!E9</f>
        <v>0</v>
      </c>
      <c r="F212" s="62">
        <f>'Table 10-NLCD11 Partitioning'!F9-'Table 9-NLCD06 Partitioning'!F9</f>
        <v>0</v>
      </c>
      <c r="G212" s="62">
        <f>'Table 10-NLCD11 Partitioning'!G9-'Table 9-NLCD06 Partitioning'!G9</f>
        <v>0</v>
      </c>
      <c r="H212" s="62">
        <f>'Table 10-NLCD11 Partitioning'!H9-'Table 9-NLCD06 Partitioning'!H9</f>
        <v>0</v>
      </c>
      <c r="I212" s="62">
        <f>'Table 10-NLCD11 Partitioning'!I9-'Table 9-NLCD06 Partitioning'!I9</f>
        <v>0</v>
      </c>
      <c r="J212" s="62">
        <f>'Table 10-NLCD11 Partitioning'!J9-'Table 9-NLCD06 Partitioning'!J9</f>
        <v>0</v>
      </c>
      <c r="K212" s="62">
        <f>'Table 10-NLCD11 Partitioning'!K9-'Table 9-NLCD06 Partitioning'!K9</f>
        <v>0</v>
      </c>
      <c r="L212" s="62">
        <f>'Table 10-NLCD11 Partitioning'!L9-'Table 9-NLCD06 Partitioning'!L9</f>
        <v>0</v>
      </c>
      <c r="M212" s="62">
        <f>'Table 10-NLCD11 Partitioning'!M9-'Table 9-NLCD06 Partitioning'!M9</f>
        <v>0</v>
      </c>
      <c r="N212" s="62">
        <f>'Table 10-NLCD11 Partitioning'!N9-'Table 9-NLCD06 Partitioning'!N9</f>
        <v>0</v>
      </c>
      <c r="O212" s="62">
        <f>'Table 10-NLCD11 Partitioning'!O9-'Table 9-NLCD06 Partitioning'!O9</f>
        <v>0</v>
      </c>
      <c r="P212" s="62">
        <f>'Table 10-NLCD11 Partitioning'!P9-'Table 9-NLCD06 Partitioning'!P9</f>
        <v>0</v>
      </c>
      <c r="Q212" s="62">
        <f>'Table 10-NLCD11 Partitioning'!Q9-'Table 9-NLCD06 Partitioning'!Q9</f>
        <v>0</v>
      </c>
      <c r="R212" s="62">
        <f>'Table 10-NLCD11 Partitioning'!R9-'Table 9-NLCD06 Partitioning'!R9</f>
        <v>0</v>
      </c>
      <c r="S212" s="62">
        <f>'Table 10-NLCD11 Partitioning'!S9-'Table 9-NLCD06 Partitioning'!S9</f>
        <v>0</v>
      </c>
      <c r="T212" s="62">
        <f>'Table 10-NLCD11 Partitioning'!T9-'Table 9-NLCD06 Partitioning'!T9</f>
        <v>0</v>
      </c>
      <c r="U212" s="62">
        <f>'Table 10-NLCD11 Partitioning'!U9-'Table 9-NLCD06 Partitioning'!U9</f>
        <v>0</v>
      </c>
      <c r="V212" s="62">
        <f>'Table 10-NLCD11 Partitioning'!V9-'Table 9-NLCD06 Partitioning'!V9</f>
        <v>0</v>
      </c>
      <c r="W212" s="62">
        <f>'Table 10-NLCD11 Partitioning'!W9-'Table 9-NLCD06 Partitioning'!W9</f>
        <v>0</v>
      </c>
    </row>
    <row r="213" spans="1:23" x14ac:dyDescent="0.25">
      <c r="A213" s="77" t="s">
        <v>134</v>
      </c>
      <c r="B213" s="10" t="s">
        <v>122</v>
      </c>
      <c r="C213" s="3">
        <v>16</v>
      </c>
      <c r="D213" s="77" t="s">
        <v>134</v>
      </c>
      <c r="E213" s="62">
        <f>'Table 10-NLCD11 Partitioning'!E10-'Table 9-NLCD06 Partitioning'!E10</f>
        <v>0</v>
      </c>
      <c r="F213" s="62">
        <f>'Table 10-NLCD11 Partitioning'!F10-'Table 9-NLCD06 Partitioning'!F10</f>
        <v>-1.3343670000000003</v>
      </c>
      <c r="G213" s="62">
        <f>'Table 10-NLCD11 Partitioning'!G10-'Table 9-NLCD06 Partitioning'!G10</f>
        <v>-1.3343669999999861</v>
      </c>
      <c r="H213" s="62">
        <f>'Table 10-NLCD11 Partitioning'!H10-'Table 9-NLCD06 Partitioning'!H10</f>
        <v>1.3343670000000003</v>
      </c>
      <c r="I213" s="62">
        <f>'Table 10-NLCD11 Partitioning'!I10-'Table 9-NLCD06 Partitioning'!I10</f>
        <v>1.3343670000000003</v>
      </c>
      <c r="J213" s="62">
        <f>'Table 10-NLCD11 Partitioning'!J10-'Table 9-NLCD06 Partitioning'!J10</f>
        <v>0</v>
      </c>
      <c r="K213" s="62">
        <f>'Table 10-NLCD11 Partitioning'!K10-'Table 9-NLCD06 Partitioning'!K10</f>
        <v>0</v>
      </c>
      <c r="L213" s="62">
        <f>'Table 10-NLCD11 Partitioning'!L10-'Table 9-NLCD06 Partitioning'!L10</f>
        <v>0</v>
      </c>
      <c r="M213" s="62">
        <f>'Table 10-NLCD11 Partitioning'!M10-'Table 9-NLCD06 Partitioning'!M10</f>
        <v>0</v>
      </c>
      <c r="N213" s="62">
        <f>'Table 10-NLCD11 Partitioning'!N10-'Table 9-NLCD06 Partitioning'!N10</f>
        <v>0</v>
      </c>
      <c r="O213" s="62">
        <f>'Table 10-NLCD11 Partitioning'!O10-'Table 9-NLCD06 Partitioning'!O10</f>
        <v>0</v>
      </c>
      <c r="P213" s="62">
        <f>'Table 10-NLCD11 Partitioning'!P10-'Table 9-NLCD06 Partitioning'!P10</f>
        <v>0</v>
      </c>
      <c r="Q213" s="62">
        <f>'Table 10-NLCD11 Partitioning'!Q10-'Table 9-NLCD06 Partitioning'!Q10</f>
        <v>0</v>
      </c>
      <c r="R213" s="62">
        <f>'Table 10-NLCD11 Partitioning'!R10-'Table 9-NLCD06 Partitioning'!R10</f>
        <v>0</v>
      </c>
      <c r="S213" s="62">
        <f>'Table 10-NLCD11 Partitioning'!S10-'Table 9-NLCD06 Partitioning'!S10</f>
        <v>0</v>
      </c>
      <c r="T213" s="62">
        <f>'Table 10-NLCD11 Partitioning'!T10-'Table 9-NLCD06 Partitioning'!T10</f>
        <v>0</v>
      </c>
      <c r="U213" s="62">
        <f>'Table 10-NLCD11 Partitioning'!U10-'Table 9-NLCD06 Partitioning'!U10</f>
        <v>1.1209999999999951</v>
      </c>
      <c r="V213" s="62">
        <f>'Table 10-NLCD11 Partitioning'!V10-'Table 9-NLCD06 Partitioning'!V10</f>
        <v>-1.1550000000000011</v>
      </c>
      <c r="W213" s="62">
        <f>'Table 10-NLCD11 Partitioning'!W10-'Table 9-NLCD06 Partitioning'!W10</f>
        <v>3.3000000000000362E-2</v>
      </c>
    </row>
    <row r="214" spans="1:23" x14ac:dyDescent="0.25">
      <c r="A214" s="77" t="s">
        <v>135</v>
      </c>
      <c r="B214" s="10" t="s">
        <v>122</v>
      </c>
      <c r="C214" s="3">
        <v>17</v>
      </c>
      <c r="D214" s="77" t="s">
        <v>135</v>
      </c>
      <c r="E214" s="62">
        <f>'Table 10-NLCD11 Partitioning'!E11-'Table 9-NLCD06 Partitioning'!E11</f>
        <v>0</v>
      </c>
      <c r="F214" s="62">
        <f>'Table 10-NLCD11 Partitioning'!F11-'Table 9-NLCD06 Partitioning'!F11</f>
        <v>-1.1119725000000003</v>
      </c>
      <c r="G214" s="62">
        <f>'Table 10-NLCD11 Partitioning'!G11-'Table 9-NLCD06 Partitioning'!G11</f>
        <v>-6.8942294999999945</v>
      </c>
      <c r="H214" s="62">
        <f>'Table 10-NLCD11 Partitioning'!H11-'Table 9-NLCD06 Partitioning'!H11</f>
        <v>7.1166240000000016</v>
      </c>
      <c r="I214" s="62">
        <f>'Table 10-NLCD11 Partitioning'!I11-'Table 9-NLCD06 Partitioning'!I11</f>
        <v>0.8895780000000002</v>
      </c>
      <c r="J214" s="62">
        <f>'Table 10-NLCD11 Partitioning'!J11-'Table 9-NLCD06 Partitioning'!J11</f>
        <v>0</v>
      </c>
      <c r="K214" s="62">
        <f>'Table 10-NLCD11 Partitioning'!K11-'Table 9-NLCD06 Partitioning'!K11</f>
        <v>0</v>
      </c>
      <c r="L214" s="62">
        <f>'Table 10-NLCD11 Partitioning'!L11-'Table 9-NLCD06 Partitioning'!L11</f>
        <v>0</v>
      </c>
      <c r="M214" s="62">
        <f>'Table 10-NLCD11 Partitioning'!M11-'Table 9-NLCD06 Partitioning'!M11</f>
        <v>0</v>
      </c>
      <c r="N214" s="62">
        <f>'Table 10-NLCD11 Partitioning'!N11-'Table 9-NLCD06 Partitioning'!N11</f>
        <v>0</v>
      </c>
      <c r="O214" s="62">
        <f>'Table 10-NLCD11 Partitioning'!O11-'Table 9-NLCD06 Partitioning'!O11</f>
        <v>0</v>
      </c>
      <c r="P214" s="62">
        <f>'Table 10-NLCD11 Partitioning'!P11-'Table 9-NLCD06 Partitioning'!P11</f>
        <v>0</v>
      </c>
      <c r="Q214" s="62">
        <f>'Table 10-NLCD11 Partitioning'!Q11-'Table 9-NLCD06 Partitioning'!Q11</f>
        <v>0</v>
      </c>
      <c r="R214" s="62">
        <f>'Table 10-NLCD11 Partitioning'!R11-'Table 9-NLCD06 Partitioning'!R11</f>
        <v>0</v>
      </c>
      <c r="S214" s="62">
        <f>'Table 10-NLCD11 Partitioning'!S11-'Table 9-NLCD06 Partitioning'!S11</f>
        <v>0</v>
      </c>
      <c r="T214" s="62">
        <f>'Table 10-NLCD11 Partitioning'!T11-'Table 9-NLCD06 Partitioning'!T11</f>
        <v>0</v>
      </c>
      <c r="U214" s="62">
        <f>'Table 10-NLCD11 Partitioning'!U11-'Table 9-NLCD06 Partitioning'!U11</f>
        <v>1.2849999999999966</v>
      </c>
      <c r="V214" s="62">
        <f>'Table 10-NLCD11 Partitioning'!V11-'Table 9-NLCD06 Partitioning'!V11</f>
        <v>-1.4659999999999513</v>
      </c>
      <c r="W214" s="62">
        <f>'Table 10-NLCD11 Partitioning'!W11-'Table 9-NLCD06 Partitioning'!W11</f>
        <v>0.18100000000000094</v>
      </c>
    </row>
    <row r="215" spans="1:23" x14ac:dyDescent="0.25">
      <c r="A215" s="77" t="s">
        <v>136</v>
      </c>
      <c r="B215" s="10" t="s">
        <v>122</v>
      </c>
      <c r="C215" s="3">
        <v>18</v>
      </c>
      <c r="D215" s="77" t="s">
        <v>136</v>
      </c>
      <c r="E215" s="62">
        <f>'Table 10-NLCD11 Partitioning'!E12-'Table 9-NLCD06 Partitioning'!E12</f>
        <v>-0.22239450000000005</v>
      </c>
      <c r="F215" s="62">
        <f>'Table 10-NLCD11 Partitioning'!F12-'Table 9-NLCD06 Partitioning'!F12</f>
        <v>-62.937643500000021</v>
      </c>
      <c r="G215" s="62">
        <f>'Table 10-NLCD11 Partitioning'!G12-'Table 9-NLCD06 Partitioning'!G12</f>
        <v>-91.626534000000049</v>
      </c>
      <c r="H215" s="62">
        <f>'Table 10-NLCD11 Partitioning'!H12-'Table 9-NLCD06 Partitioning'!H12</f>
        <v>-7.3390185000000088</v>
      </c>
      <c r="I215" s="62">
        <f>'Table 10-NLCD11 Partitioning'!I12-'Table 9-NLCD06 Partitioning'!I12</f>
        <v>-6.2270460000000014</v>
      </c>
      <c r="J215" s="62">
        <f>'Table 10-NLCD11 Partitioning'!J12-'Table 9-NLCD06 Partitioning'!J12</f>
        <v>128.54402100000001</v>
      </c>
      <c r="K215" s="62">
        <f>'Table 10-NLCD11 Partitioning'!K12-'Table 9-NLCD06 Partitioning'!K12</f>
        <v>32.469597</v>
      </c>
      <c r="L215" s="62">
        <f>'Table 10-NLCD11 Partitioning'!L12-'Table 9-NLCD06 Partitioning'!L12</f>
        <v>0</v>
      </c>
      <c r="M215" s="62">
        <f>'Table 10-NLCD11 Partitioning'!M12-'Table 9-NLCD06 Partitioning'!M12</f>
        <v>0</v>
      </c>
      <c r="N215" s="62">
        <f>'Table 10-NLCD11 Partitioning'!N12-'Table 9-NLCD06 Partitioning'!N12</f>
        <v>0</v>
      </c>
      <c r="O215" s="62">
        <f>'Table 10-NLCD11 Partitioning'!O12-'Table 9-NLCD06 Partitioning'!O12</f>
        <v>0</v>
      </c>
      <c r="P215" s="62">
        <f>'Table 10-NLCD11 Partitioning'!P12-'Table 9-NLCD06 Partitioning'!P12</f>
        <v>7.3390185000000008</v>
      </c>
      <c r="Q215" s="62">
        <f>'Table 10-NLCD11 Partitioning'!Q12-'Table 9-NLCD06 Partitioning'!Q12</f>
        <v>0</v>
      </c>
      <c r="R215" s="62">
        <f>'Table 10-NLCD11 Partitioning'!R12-'Table 9-NLCD06 Partitioning'!R12</f>
        <v>0</v>
      </c>
      <c r="S215" s="62">
        <f>'Table 10-NLCD11 Partitioning'!S12-'Table 9-NLCD06 Partitioning'!S12</f>
        <v>0</v>
      </c>
      <c r="T215" s="62">
        <f>'Table 10-NLCD11 Partitioning'!T12-'Table 9-NLCD06 Partitioning'!T12</f>
        <v>0</v>
      </c>
      <c r="U215" s="62">
        <f>'Table 10-NLCD11 Partitioning'!U12-'Table 9-NLCD06 Partitioning'!U12</f>
        <v>41.108000000000004</v>
      </c>
      <c r="V215" s="62">
        <f>'Table 10-NLCD11 Partitioning'!V12-'Table 9-NLCD06 Partitioning'!V12</f>
        <v>-67.038999999999987</v>
      </c>
      <c r="W215" s="62">
        <f>'Table 10-NLCD11 Partitioning'!W12-'Table 9-NLCD06 Partitioning'!W12</f>
        <v>25.931000000000001</v>
      </c>
    </row>
    <row r="216" spans="1:23" x14ac:dyDescent="0.25">
      <c r="A216" s="77" t="s">
        <v>137</v>
      </c>
      <c r="B216" s="10" t="s">
        <v>122</v>
      </c>
      <c r="C216" s="3" t="s">
        <v>138</v>
      </c>
      <c r="D216" s="77" t="s">
        <v>137</v>
      </c>
      <c r="E216" s="62">
        <f>'Table 10-NLCD11 Partitioning'!E13-'Table 9-NLCD06 Partitioning'!E13</f>
        <v>0</v>
      </c>
      <c r="F216" s="62">
        <f>'Table 10-NLCD11 Partitioning'!F13-'Table 9-NLCD06 Partitioning'!F13</f>
        <v>-15.345220500000039</v>
      </c>
      <c r="G216" s="62">
        <f>'Table 10-NLCD11 Partitioning'!G13-'Table 9-NLCD06 Partitioning'!G13</f>
        <v>-13.566064500000039</v>
      </c>
      <c r="H216" s="62">
        <f>'Table 10-NLCD11 Partitioning'!H13-'Table 9-NLCD06 Partitioning'!H13</f>
        <v>15.567614999999932</v>
      </c>
      <c r="I216" s="62">
        <f>'Table 10-NLCD11 Partitioning'!I13-'Table 9-NLCD06 Partitioning'!I13</f>
        <v>13.343669999999975</v>
      </c>
      <c r="J216" s="62">
        <f>'Table 10-NLCD11 Partitioning'!J13-'Table 9-NLCD06 Partitioning'!J13</f>
        <v>0</v>
      </c>
      <c r="K216" s="62">
        <f>'Table 10-NLCD11 Partitioning'!K13-'Table 9-NLCD06 Partitioning'!K13</f>
        <v>0</v>
      </c>
      <c r="L216" s="62">
        <f>'Table 10-NLCD11 Partitioning'!L13-'Table 9-NLCD06 Partitioning'!L13</f>
        <v>0</v>
      </c>
      <c r="M216" s="62">
        <f>'Table 10-NLCD11 Partitioning'!M13-'Table 9-NLCD06 Partitioning'!M13</f>
        <v>0</v>
      </c>
      <c r="N216" s="62">
        <f>'Table 10-NLCD11 Partitioning'!N13-'Table 9-NLCD06 Partitioning'!N13</f>
        <v>0</v>
      </c>
      <c r="O216" s="62">
        <f>'Table 10-NLCD11 Partitioning'!O13-'Table 9-NLCD06 Partitioning'!O13</f>
        <v>0</v>
      </c>
      <c r="P216" s="62">
        <f>'Table 10-NLCD11 Partitioning'!P13-'Table 9-NLCD06 Partitioning'!P13</f>
        <v>0</v>
      </c>
      <c r="Q216" s="62">
        <f>'Table 10-NLCD11 Partitioning'!Q13-'Table 9-NLCD06 Partitioning'!Q13</f>
        <v>0</v>
      </c>
      <c r="R216" s="62">
        <f>'Table 10-NLCD11 Partitioning'!R13-'Table 9-NLCD06 Partitioning'!R13</f>
        <v>0</v>
      </c>
      <c r="S216" s="62">
        <f>'Table 10-NLCD11 Partitioning'!S13-'Table 9-NLCD06 Partitioning'!S13</f>
        <v>0</v>
      </c>
      <c r="T216" s="62">
        <f>'Table 10-NLCD11 Partitioning'!T13-'Table 9-NLCD06 Partitioning'!T13</f>
        <v>0</v>
      </c>
      <c r="U216" s="62">
        <f>'Table 10-NLCD11 Partitioning'!U13-'Table 9-NLCD06 Partitioning'!U13</f>
        <v>11.747000000000071</v>
      </c>
      <c r="V216" s="62">
        <f>'Table 10-NLCD11 Partitioning'!V13-'Table 9-NLCD06 Partitioning'!V13</f>
        <v>-12.166000000000167</v>
      </c>
      <c r="W216" s="62">
        <f>'Table 10-NLCD11 Partitioning'!W13-'Table 9-NLCD06 Partitioning'!W13</f>
        <v>0.41899999999999693</v>
      </c>
    </row>
    <row r="217" spans="1:23" x14ac:dyDescent="0.25">
      <c r="A217" s="77" t="s">
        <v>139</v>
      </c>
      <c r="B217" s="10" t="s">
        <v>122</v>
      </c>
      <c r="C217" s="3" t="s">
        <v>140</v>
      </c>
      <c r="D217" s="77" t="s">
        <v>139</v>
      </c>
      <c r="E217" s="62">
        <f>'Table 10-NLCD11 Partitioning'!E14-'Table 9-NLCD06 Partitioning'!E14</f>
        <v>0</v>
      </c>
      <c r="F217" s="62">
        <f>'Table 10-NLCD11 Partitioning'!F14-'Table 9-NLCD06 Partitioning'!F14</f>
        <v>-4.8926790000000011</v>
      </c>
      <c r="G217" s="62">
        <f>'Table 10-NLCD11 Partitioning'!G14-'Table 9-NLCD06 Partitioning'!G14</f>
        <v>-12.009303000000017</v>
      </c>
      <c r="H217" s="62">
        <f>'Table 10-NLCD11 Partitioning'!H14-'Table 9-NLCD06 Partitioning'!H14</f>
        <v>9.3405690000000163</v>
      </c>
      <c r="I217" s="62">
        <f>'Table 10-NLCD11 Partitioning'!I14-'Table 9-NLCD06 Partitioning'!I14</f>
        <v>7.5614129999999875</v>
      </c>
      <c r="J217" s="62">
        <f>'Table 10-NLCD11 Partitioning'!J14-'Table 9-NLCD06 Partitioning'!J14</f>
        <v>0</v>
      </c>
      <c r="K217" s="62">
        <f>'Table 10-NLCD11 Partitioning'!K14-'Table 9-NLCD06 Partitioning'!K14</f>
        <v>0</v>
      </c>
      <c r="L217" s="62">
        <f>'Table 10-NLCD11 Partitioning'!L14-'Table 9-NLCD06 Partitioning'!L14</f>
        <v>0</v>
      </c>
      <c r="M217" s="62">
        <f>'Table 10-NLCD11 Partitioning'!M14-'Table 9-NLCD06 Partitioning'!M14</f>
        <v>0</v>
      </c>
      <c r="N217" s="62">
        <f>'Table 10-NLCD11 Partitioning'!N14-'Table 9-NLCD06 Partitioning'!N14</f>
        <v>0</v>
      </c>
      <c r="O217" s="62">
        <f>'Table 10-NLCD11 Partitioning'!O14-'Table 9-NLCD06 Partitioning'!O14</f>
        <v>0</v>
      </c>
      <c r="P217" s="62">
        <f>'Table 10-NLCD11 Partitioning'!P14-'Table 9-NLCD06 Partitioning'!P14</f>
        <v>0</v>
      </c>
      <c r="Q217" s="62">
        <f>'Table 10-NLCD11 Partitioning'!Q14-'Table 9-NLCD06 Partitioning'!Q14</f>
        <v>0</v>
      </c>
      <c r="R217" s="62">
        <f>'Table 10-NLCD11 Partitioning'!R14-'Table 9-NLCD06 Partitioning'!R14</f>
        <v>0</v>
      </c>
      <c r="S217" s="62">
        <f>'Table 10-NLCD11 Partitioning'!S14-'Table 9-NLCD06 Partitioning'!S14</f>
        <v>0</v>
      </c>
      <c r="T217" s="62">
        <f>'Table 10-NLCD11 Partitioning'!T14-'Table 9-NLCD06 Partitioning'!T14</f>
        <v>0</v>
      </c>
      <c r="U217" s="62">
        <f>'Table 10-NLCD11 Partitioning'!U14-'Table 9-NLCD06 Partitioning'!U14</f>
        <v>6.01400000000001</v>
      </c>
      <c r="V217" s="62">
        <f>'Table 10-NLCD11 Partitioning'!V14-'Table 9-NLCD06 Partitioning'!V14</f>
        <v>-6.2069999999999936</v>
      </c>
      <c r="W217" s="62">
        <f>'Table 10-NLCD11 Partitioning'!W14-'Table 9-NLCD06 Partitioning'!W14</f>
        <v>0.19400000000000084</v>
      </c>
    </row>
    <row r="218" spans="1:23" x14ac:dyDescent="0.25">
      <c r="A218" s="77" t="s">
        <v>141</v>
      </c>
      <c r="B218" s="10" t="s">
        <v>122</v>
      </c>
      <c r="C218" s="3">
        <v>19</v>
      </c>
      <c r="D218" s="77" t="s">
        <v>141</v>
      </c>
      <c r="E218" s="62">
        <f>'Table 10-NLCD11 Partitioning'!E15-'Table 9-NLCD06 Partitioning'!E15</f>
        <v>0</v>
      </c>
      <c r="F218" s="62">
        <f>'Table 10-NLCD11 Partitioning'!F15-'Table 9-NLCD06 Partitioning'!F15</f>
        <v>-8.895780000000002</v>
      </c>
      <c r="G218" s="62">
        <f>'Table 10-NLCD11 Partitioning'!G15-'Table 9-NLCD06 Partitioning'!G15</f>
        <v>-12.454091999999974</v>
      </c>
      <c r="H218" s="62">
        <f>'Table 10-NLCD11 Partitioning'!H15-'Table 9-NLCD06 Partitioning'!H15</f>
        <v>14.455642499999954</v>
      </c>
      <c r="I218" s="62">
        <f>'Table 10-NLCD11 Partitioning'!I15-'Table 9-NLCD06 Partitioning'!I15</f>
        <v>3.1135230000000007</v>
      </c>
      <c r="J218" s="62">
        <f>'Table 10-NLCD11 Partitioning'!J15-'Table 9-NLCD06 Partitioning'!J15</f>
        <v>0</v>
      </c>
      <c r="K218" s="62">
        <f>'Table 10-NLCD11 Partitioning'!K15-'Table 9-NLCD06 Partitioning'!K15</f>
        <v>12.676486500000001</v>
      </c>
      <c r="L218" s="62">
        <f>'Table 10-NLCD11 Partitioning'!L15-'Table 9-NLCD06 Partitioning'!L15</f>
        <v>1.1119725</v>
      </c>
      <c r="M218" s="62">
        <f>'Table 10-NLCD11 Partitioning'!M15-'Table 9-NLCD06 Partitioning'!M15</f>
        <v>0</v>
      </c>
      <c r="N218" s="62">
        <f>'Table 10-NLCD11 Partitioning'!N15-'Table 9-NLCD06 Partitioning'!N15</f>
        <v>-10.0077525</v>
      </c>
      <c r="O218" s="62">
        <f>'Table 10-NLCD11 Partitioning'!O15-'Table 9-NLCD06 Partitioning'!O15</f>
        <v>0</v>
      </c>
      <c r="P218" s="62">
        <f>'Table 10-NLCD11 Partitioning'!P15-'Table 9-NLCD06 Partitioning'!P15</f>
        <v>0</v>
      </c>
      <c r="Q218" s="62">
        <f>'Table 10-NLCD11 Partitioning'!Q15-'Table 9-NLCD06 Partitioning'!Q15</f>
        <v>0</v>
      </c>
      <c r="R218" s="62">
        <f>'Table 10-NLCD11 Partitioning'!R15-'Table 9-NLCD06 Partitioning'!R15</f>
        <v>0</v>
      </c>
      <c r="S218" s="62">
        <f>'Table 10-NLCD11 Partitioning'!S15-'Table 9-NLCD06 Partitioning'!S15</f>
        <v>0</v>
      </c>
      <c r="T218" s="62">
        <f>'Table 10-NLCD11 Partitioning'!T15-'Table 9-NLCD06 Partitioning'!T15</f>
        <v>0</v>
      </c>
      <c r="U218" s="62">
        <f>'Table 10-NLCD11 Partitioning'!U15-'Table 9-NLCD06 Partitioning'!U15</f>
        <v>3.1650000000000773</v>
      </c>
      <c r="V218" s="62">
        <f>'Table 10-NLCD11 Partitioning'!V15-'Table 9-NLCD06 Partitioning'!V15</f>
        <v>-10.328000000000088</v>
      </c>
      <c r="W218" s="62">
        <f>'Table 10-NLCD11 Partitioning'!W15-'Table 9-NLCD06 Partitioning'!W15</f>
        <v>7.1629999999999967</v>
      </c>
    </row>
    <row r="219" spans="1:23" x14ac:dyDescent="0.25">
      <c r="A219" s="77" t="s">
        <v>142</v>
      </c>
      <c r="B219" s="10" t="s">
        <v>122</v>
      </c>
      <c r="C219" s="3">
        <v>2</v>
      </c>
      <c r="D219" s="77" t="s">
        <v>142</v>
      </c>
      <c r="E219" s="62">
        <f>'Table 10-NLCD11 Partitioning'!E16-'Table 9-NLCD06 Partitioning'!E16</f>
        <v>0</v>
      </c>
      <c r="F219" s="62">
        <f>'Table 10-NLCD11 Partitioning'!F16-'Table 9-NLCD06 Partitioning'!F16</f>
        <v>0</v>
      </c>
      <c r="G219" s="62">
        <f>'Table 10-NLCD11 Partitioning'!G16-'Table 9-NLCD06 Partitioning'!G16</f>
        <v>0</v>
      </c>
      <c r="H219" s="62">
        <f>'Table 10-NLCD11 Partitioning'!H16-'Table 9-NLCD06 Partitioning'!H16</f>
        <v>0</v>
      </c>
      <c r="I219" s="62">
        <f>'Table 10-NLCD11 Partitioning'!I16-'Table 9-NLCD06 Partitioning'!I16</f>
        <v>0</v>
      </c>
      <c r="J219" s="62">
        <f>'Table 10-NLCD11 Partitioning'!J16-'Table 9-NLCD06 Partitioning'!J16</f>
        <v>0</v>
      </c>
      <c r="K219" s="62">
        <f>'Table 10-NLCD11 Partitioning'!K16-'Table 9-NLCD06 Partitioning'!K16</f>
        <v>0</v>
      </c>
      <c r="L219" s="62">
        <f>'Table 10-NLCD11 Partitioning'!L16-'Table 9-NLCD06 Partitioning'!L16</f>
        <v>0</v>
      </c>
      <c r="M219" s="62">
        <f>'Table 10-NLCD11 Partitioning'!M16-'Table 9-NLCD06 Partitioning'!M16</f>
        <v>0</v>
      </c>
      <c r="N219" s="62">
        <f>'Table 10-NLCD11 Partitioning'!N16-'Table 9-NLCD06 Partitioning'!N16</f>
        <v>0</v>
      </c>
      <c r="O219" s="62">
        <f>'Table 10-NLCD11 Partitioning'!O16-'Table 9-NLCD06 Partitioning'!O16</f>
        <v>0</v>
      </c>
      <c r="P219" s="62">
        <f>'Table 10-NLCD11 Partitioning'!P16-'Table 9-NLCD06 Partitioning'!P16</f>
        <v>0</v>
      </c>
      <c r="Q219" s="62">
        <f>'Table 10-NLCD11 Partitioning'!Q16-'Table 9-NLCD06 Partitioning'!Q16</f>
        <v>0</v>
      </c>
      <c r="R219" s="62">
        <f>'Table 10-NLCD11 Partitioning'!R16-'Table 9-NLCD06 Partitioning'!R16</f>
        <v>0</v>
      </c>
      <c r="S219" s="62">
        <f>'Table 10-NLCD11 Partitioning'!S16-'Table 9-NLCD06 Partitioning'!S16</f>
        <v>0</v>
      </c>
      <c r="T219" s="62">
        <f>'Table 10-NLCD11 Partitioning'!T16-'Table 9-NLCD06 Partitioning'!T16</f>
        <v>0</v>
      </c>
      <c r="U219" s="62">
        <f>'Table 10-NLCD11 Partitioning'!U16-'Table 9-NLCD06 Partitioning'!U16</f>
        <v>0</v>
      </c>
      <c r="V219" s="62">
        <f>'Table 10-NLCD11 Partitioning'!V16-'Table 9-NLCD06 Partitioning'!V16</f>
        <v>0</v>
      </c>
      <c r="W219" s="62">
        <f>'Table 10-NLCD11 Partitioning'!W16-'Table 9-NLCD06 Partitioning'!W16</f>
        <v>0</v>
      </c>
    </row>
    <row r="220" spans="1:23" x14ac:dyDescent="0.25">
      <c r="A220" s="77" t="s">
        <v>143</v>
      </c>
      <c r="B220" s="10" t="s">
        <v>122</v>
      </c>
      <c r="C220" s="3">
        <v>20</v>
      </c>
      <c r="D220" s="77" t="s">
        <v>143</v>
      </c>
      <c r="E220" s="62">
        <f>'Table 10-NLCD11 Partitioning'!E17-'Table 9-NLCD06 Partitioning'!E17</f>
        <v>0</v>
      </c>
      <c r="F220" s="62">
        <f>'Table 10-NLCD11 Partitioning'!F17-'Table 9-NLCD06 Partitioning'!F17</f>
        <v>-18.236348999999997</v>
      </c>
      <c r="G220" s="62">
        <f>'Table 10-NLCD11 Partitioning'!G17-'Table 9-NLCD06 Partitioning'!G17</f>
        <v>-7.7838075000000018</v>
      </c>
      <c r="H220" s="62">
        <f>'Table 10-NLCD11 Partitioning'!H17-'Table 9-NLCD06 Partitioning'!H17</f>
        <v>19.125927000000004</v>
      </c>
      <c r="I220" s="62">
        <f>'Table 10-NLCD11 Partitioning'!I17-'Table 9-NLCD06 Partitioning'!I17</f>
        <v>7.1166240000000016</v>
      </c>
      <c r="J220" s="62">
        <f>'Table 10-NLCD11 Partitioning'!J17-'Table 9-NLCD06 Partitioning'!J17</f>
        <v>0</v>
      </c>
      <c r="K220" s="62">
        <f>'Table 10-NLCD11 Partitioning'!K17-'Table 9-NLCD06 Partitioning'!K17</f>
        <v>0</v>
      </c>
      <c r="L220" s="62">
        <f>'Table 10-NLCD11 Partitioning'!L17-'Table 9-NLCD06 Partitioning'!L17</f>
        <v>-0.22239450000000002</v>
      </c>
      <c r="M220" s="62">
        <f>'Table 10-NLCD11 Partitioning'!M17-'Table 9-NLCD06 Partitioning'!M17</f>
        <v>0</v>
      </c>
      <c r="N220" s="62">
        <f>'Table 10-NLCD11 Partitioning'!N17-'Table 9-NLCD06 Partitioning'!N17</f>
        <v>0</v>
      </c>
      <c r="O220" s="62">
        <f>'Table 10-NLCD11 Partitioning'!O17-'Table 9-NLCD06 Partitioning'!O17</f>
        <v>0</v>
      </c>
      <c r="P220" s="62">
        <f>'Table 10-NLCD11 Partitioning'!P17-'Table 9-NLCD06 Partitioning'!P17</f>
        <v>0</v>
      </c>
      <c r="Q220" s="62">
        <f>'Table 10-NLCD11 Partitioning'!Q17-'Table 9-NLCD06 Partitioning'!Q17</f>
        <v>0</v>
      </c>
      <c r="R220" s="62">
        <f>'Table 10-NLCD11 Partitioning'!R17-'Table 9-NLCD06 Partitioning'!R17</f>
        <v>0</v>
      </c>
      <c r="S220" s="62">
        <f>'Table 10-NLCD11 Partitioning'!S17-'Table 9-NLCD06 Partitioning'!S17</f>
        <v>0</v>
      </c>
      <c r="T220" s="62">
        <f>'Table 10-NLCD11 Partitioning'!T17-'Table 9-NLCD06 Partitioning'!T17</f>
        <v>0</v>
      </c>
      <c r="U220" s="62">
        <f>'Table 10-NLCD11 Partitioning'!U17-'Table 9-NLCD06 Partitioning'!U17</f>
        <v>9.0229999999999961</v>
      </c>
      <c r="V220" s="62">
        <f>'Table 10-NLCD11 Partitioning'!V17-'Table 9-NLCD06 Partitioning'!V17</f>
        <v>-9.4699999999999989</v>
      </c>
      <c r="W220" s="62">
        <f>'Table 10-NLCD11 Partitioning'!W17-'Table 9-NLCD06 Partitioning'!W17</f>
        <v>0.44799999999999862</v>
      </c>
    </row>
    <row r="221" spans="1:23" x14ac:dyDescent="0.25">
      <c r="A221" s="77" t="s">
        <v>144</v>
      </c>
      <c r="B221" s="10" t="s">
        <v>122</v>
      </c>
      <c r="C221" s="3">
        <v>21</v>
      </c>
      <c r="D221" s="77" t="s">
        <v>144</v>
      </c>
      <c r="E221" s="62">
        <f>'Table 10-NLCD11 Partitioning'!E18-'Table 9-NLCD06 Partitioning'!E18</f>
        <v>-0.22239450000000005</v>
      </c>
      <c r="F221" s="62">
        <f>'Table 10-NLCD11 Partitioning'!F18-'Table 9-NLCD06 Partitioning'!F18</f>
        <v>-48.482000999999997</v>
      </c>
      <c r="G221" s="62">
        <f>'Table 10-NLCD11 Partitioning'!G18-'Table 9-NLCD06 Partitioning'!G18</f>
        <v>-7.3390185000000088</v>
      </c>
      <c r="H221" s="62">
        <f>'Table 10-NLCD11 Partitioning'!H18-'Table 9-NLCD06 Partitioning'!H18</f>
        <v>4.6702844999999797</v>
      </c>
      <c r="I221" s="62">
        <f>'Table 10-NLCD11 Partitioning'!I18-'Table 9-NLCD06 Partitioning'!I18</f>
        <v>6.6718350000000015</v>
      </c>
      <c r="J221" s="62">
        <f>'Table 10-NLCD11 Partitioning'!J18-'Table 9-NLCD06 Partitioning'!J18</f>
        <v>0</v>
      </c>
      <c r="K221" s="62">
        <f>'Table 10-NLCD11 Partitioning'!K18-'Table 9-NLCD06 Partitioning'!K18</f>
        <v>0.4447890000000001</v>
      </c>
      <c r="L221" s="62">
        <f>'Table 10-NLCD11 Partitioning'!L18-'Table 9-NLCD06 Partitioning'!L18</f>
        <v>-0.66718350000000015</v>
      </c>
      <c r="M221" s="62">
        <f>'Table 10-NLCD11 Partitioning'!M18-'Table 9-NLCD06 Partitioning'!M18</f>
        <v>2.6687339999999997</v>
      </c>
      <c r="N221" s="62">
        <f>'Table 10-NLCD11 Partitioning'!N18-'Table 9-NLCD06 Partitioning'!N18</f>
        <v>0</v>
      </c>
      <c r="O221" s="62">
        <f>'Table 10-NLCD11 Partitioning'!O18-'Table 9-NLCD06 Partitioning'!O18</f>
        <v>-3.3359175000000008</v>
      </c>
      <c r="P221" s="62">
        <f>'Table 10-NLCD11 Partitioning'!P18-'Table 9-NLCD06 Partitioning'!P18</f>
        <v>40.253404500000002</v>
      </c>
      <c r="Q221" s="62">
        <f>'Table 10-NLCD11 Partitioning'!Q18-'Table 9-NLCD06 Partitioning'!Q18</f>
        <v>0</v>
      </c>
      <c r="R221" s="62">
        <f>'Table 10-NLCD11 Partitioning'!R18-'Table 9-NLCD06 Partitioning'!R18</f>
        <v>1.3343670000000003</v>
      </c>
      <c r="S221" s="62">
        <f>'Table 10-NLCD11 Partitioning'!S18-'Table 9-NLCD06 Partitioning'!S18</f>
        <v>4.0031010000000009</v>
      </c>
      <c r="T221" s="62">
        <f>'Table 10-NLCD11 Partitioning'!T18-'Table 9-NLCD06 Partitioning'!T18</f>
        <v>0</v>
      </c>
      <c r="U221" s="62">
        <f>'Table 10-NLCD11 Partitioning'!U18-'Table 9-NLCD06 Partitioning'!U18</f>
        <v>-3.7090000000000032</v>
      </c>
      <c r="V221" s="62">
        <f>'Table 10-NLCD11 Partitioning'!V18-'Table 9-NLCD06 Partitioning'!V18</f>
        <v>-3.2839999999999918</v>
      </c>
      <c r="W221" s="62">
        <f>'Table 10-NLCD11 Partitioning'!W18-'Table 9-NLCD06 Partitioning'!W18</f>
        <v>6.992999999999995</v>
      </c>
    </row>
    <row r="222" spans="1:23" x14ac:dyDescent="0.25">
      <c r="A222" s="77" t="s">
        <v>145</v>
      </c>
      <c r="B222" s="10" t="s">
        <v>122</v>
      </c>
      <c r="C222" s="3">
        <v>22</v>
      </c>
      <c r="D222" s="77" t="s">
        <v>145</v>
      </c>
      <c r="E222" s="62">
        <f>'Table 10-NLCD11 Partitioning'!E19-'Table 9-NLCD06 Partitioning'!E19</f>
        <v>-0.4447890000000001</v>
      </c>
      <c r="F222" s="62">
        <f>'Table 10-NLCD11 Partitioning'!F19-'Table 9-NLCD06 Partitioning'!F19</f>
        <v>-92.960901000000007</v>
      </c>
      <c r="G222" s="62">
        <f>'Table 10-NLCD11 Partitioning'!G19-'Table 9-NLCD06 Partitioning'!G19</f>
        <v>19.12592699999999</v>
      </c>
      <c r="H222" s="62">
        <f>'Table 10-NLCD11 Partitioning'!H19-'Table 9-NLCD06 Partitioning'!H19</f>
        <v>74.946946500000024</v>
      </c>
      <c r="I222" s="62">
        <f>'Table 10-NLCD11 Partitioning'!I19-'Table 9-NLCD06 Partitioning'!I19</f>
        <v>2.0015505000000005</v>
      </c>
      <c r="J222" s="62">
        <f>'Table 10-NLCD11 Partitioning'!J19-'Table 9-NLCD06 Partitioning'!J19</f>
        <v>0</v>
      </c>
      <c r="K222" s="62">
        <f>'Table 10-NLCD11 Partitioning'!K19-'Table 9-NLCD06 Partitioning'!K19</f>
        <v>0</v>
      </c>
      <c r="L222" s="62">
        <f>'Table 10-NLCD11 Partitioning'!L19-'Table 9-NLCD06 Partitioning'!L19</f>
        <v>0</v>
      </c>
      <c r="M222" s="62">
        <f>'Table 10-NLCD11 Partitioning'!M19-'Table 9-NLCD06 Partitioning'!M19</f>
        <v>0</v>
      </c>
      <c r="N222" s="62">
        <f>'Table 10-NLCD11 Partitioning'!N19-'Table 9-NLCD06 Partitioning'!N19</f>
        <v>0</v>
      </c>
      <c r="O222" s="62">
        <f>'Table 10-NLCD11 Partitioning'!O19-'Table 9-NLCD06 Partitioning'!O19</f>
        <v>0</v>
      </c>
      <c r="P222" s="62">
        <f>'Table 10-NLCD11 Partitioning'!P19-'Table 9-NLCD06 Partitioning'!P19</f>
        <v>0</v>
      </c>
      <c r="Q222" s="62">
        <f>'Table 10-NLCD11 Partitioning'!Q19-'Table 9-NLCD06 Partitioning'!Q19</f>
        <v>0</v>
      </c>
      <c r="R222" s="62">
        <f>'Table 10-NLCD11 Partitioning'!R19-'Table 9-NLCD06 Partitioning'!R19</f>
        <v>-2.6687340000000006</v>
      </c>
      <c r="S222" s="62">
        <f>'Table 10-NLCD11 Partitioning'!S19-'Table 9-NLCD06 Partitioning'!S19</f>
        <v>0</v>
      </c>
      <c r="T222" s="62">
        <f>'Table 10-NLCD11 Partitioning'!T19-'Table 9-NLCD06 Partitioning'!T19</f>
        <v>0</v>
      </c>
      <c r="U222" s="62">
        <f>'Table 10-NLCD11 Partitioning'!U19-'Table 9-NLCD06 Partitioning'!U19</f>
        <v>24.59699999999998</v>
      </c>
      <c r="V222" s="62">
        <f>'Table 10-NLCD11 Partitioning'!V19-'Table 9-NLCD06 Partitioning'!V19</f>
        <v>-25.211999999999989</v>
      </c>
      <c r="W222" s="62">
        <f>'Table 10-NLCD11 Partitioning'!W19-'Table 9-NLCD06 Partitioning'!W19</f>
        <v>0.61599999999999966</v>
      </c>
    </row>
    <row r="223" spans="1:23" x14ac:dyDescent="0.25">
      <c r="A223" s="77" t="s">
        <v>146</v>
      </c>
      <c r="B223" s="10" t="s">
        <v>122</v>
      </c>
      <c r="C223" s="3">
        <v>23</v>
      </c>
      <c r="D223" s="77" t="s">
        <v>146</v>
      </c>
      <c r="E223" s="62">
        <f>'Table 10-NLCD11 Partitioning'!E20-'Table 9-NLCD06 Partitioning'!E20</f>
        <v>-1.5567615000000075</v>
      </c>
      <c r="F223" s="62">
        <f>'Table 10-NLCD11 Partitioning'!F20-'Table 9-NLCD06 Partitioning'!F20</f>
        <v>-38.696642999999995</v>
      </c>
      <c r="G223" s="62">
        <f>'Table 10-NLCD11 Partitioning'!G20-'Table 9-NLCD06 Partitioning'!G20</f>
        <v>-15.790009500000011</v>
      </c>
      <c r="H223" s="62">
        <f>'Table 10-NLCD11 Partitioning'!H20-'Table 9-NLCD06 Partitioning'!H20</f>
        <v>2.4463394999999934</v>
      </c>
      <c r="I223" s="62">
        <f>'Table 10-NLCD11 Partitioning'!I20-'Table 9-NLCD06 Partitioning'!I20</f>
        <v>19.793110500000001</v>
      </c>
      <c r="J223" s="62">
        <f>'Table 10-NLCD11 Partitioning'!J20-'Table 9-NLCD06 Partitioning'!J20</f>
        <v>0</v>
      </c>
      <c r="K223" s="62">
        <f>'Table 10-NLCD11 Partitioning'!K20-'Table 9-NLCD06 Partitioning'!K20</f>
        <v>-6.4494405000000015</v>
      </c>
      <c r="L223" s="62">
        <f>'Table 10-NLCD11 Partitioning'!L20-'Table 9-NLCD06 Partitioning'!L20</f>
        <v>0</v>
      </c>
      <c r="M223" s="62">
        <f>'Table 10-NLCD11 Partitioning'!M20-'Table 9-NLCD06 Partitioning'!M20</f>
        <v>0</v>
      </c>
      <c r="N223" s="62">
        <f>'Table 10-NLCD11 Partitioning'!N20-'Table 9-NLCD06 Partitioning'!N20</f>
        <v>0</v>
      </c>
      <c r="O223" s="62">
        <f>'Table 10-NLCD11 Partitioning'!O20-'Table 9-NLCD06 Partitioning'!O20</f>
        <v>-0.8895780000000002</v>
      </c>
      <c r="P223" s="62">
        <f>'Table 10-NLCD11 Partitioning'!P20-'Table 9-NLCD06 Partitioning'!P20</f>
        <v>40.698193500000002</v>
      </c>
      <c r="Q223" s="62">
        <f>'Table 10-NLCD11 Partitioning'!Q20-'Table 9-NLCD06 Partitioning'!Q20</f>
        <v>3.7807065000000009</v>
      </c>
      <c r="R223" s="62">
        <f>'Table 10-NLCD11 Partitioning'!R20-'Table 9-NLCD06 Partitioning'!R20</f>
        <v>-7.7838075000000018</v>
      </c>
      <c r="S223" s="62">
        <f>'Table 10-NLCD11 Partitioning'!S20-'Table 9-NLCD06 Partitioning'!S20</f>
        <v>4.4478900000000001</v>
      </c>
      <c r="T223" s="62">
        <f>'Table 10-NLCD11 Partitioning'!T20-'Table 9-NLCD06 Partitioning'!T20</f>
        <v>0</v>
      </c>
      <c r="U223" s="62">
        <f>'Table 10-NLCD11 Partitioning'!U20-'Table 9-NLCD06 Partitioning'!U20</f>
        <v>5.15300000000002</v>
      </c>
      <c r="V223" s="62">
        <f>'Table 10-NLCD11 Partitioning'!V20-'Table 9-NLCD06 Partitioning'!V20</f>
        <v>3.8929999999999723</v>
      </c>
      <c r="W223" s="62">
        <f>'Table 10-NLCD11 Partitioning'!W20-'Table 9-NLCD06 Partitioning'!W20</f>
        <v>-9.0459999999999923</v>
      </c>
    </row>
    <row r="224" spans="1:23" x14ac:dyDescent="0.25">
      <c r="A224" s="77" t="s">
        <v>147</v>
      </c>
      <c r="B224" s="10" t="s">
        <v>122</v>
      </c>
      <c r="C224" s="3">
        <v>24</v>
      </c>
      <c r="D224" s="77" t="s">
        <v>147</v>
      </c>
      <c r="E224" s="62">
        <f>'Table 10-NLCD11 Partitioning'!E21-'Table 9-NLCD06 Partitioning'!E21</f>
        <v>0</v>
      </c>
      <c r="F224" s="62">
        <f>'Table 10-NLCD11 Partitioning'!F21-'Table 9-NLCD06 Partitioning'!F21</f>
        <v>-45.590872500000017</v>
      </c>
      <c r="G224" s="62">
        <f>'Table 10-NLCD11 Partitioning'!G21-'Table 9-NLCD06 Partitioning'!G21</f>
        <v>-11.11972499999996</v>
      </c>
      <c r="H224" s="62">
        <f>'Table 10-NLCD11 Partitioning'!H21-'Table 9-NLCD06 Partitioning'!H21</f>
        <v>18.681138000000033</v>
      </c>
      <c r="I224" s="62">
        <f>'Table 10-NLCD11 Partitioning'!I21-'Table 9-NLCD06 Partitioning'!I21</f>
        <v>10.674936000000002</v>
      </c>
      <c r="J224" s="62">
        <f>'Table 10-NLCD11 Partitioning'!J21-'Table 9-NLCD06 Partitioning'!J21</f>
        <v>0</v>
      </c>
      <c r="K224" s="62">
        <f>'Table 10-NLCD11 Partitioning'!K21-'Table 9-NLCD06 Partitioning'!K21</f>
        <v>1.3343670000000003</v>
      </c>
      <c r="L224" s="62">
        <f>'Table 10-NLCD11 Partitioning'!L21-'Table 9-NLCD06 Partitioning'!L21</f>
        <v>0</v>
      </c>
      <c r="M224" s="62">
        <f>'Table 10-NLCD11 Partitioning'!M21-'Table 9-NLCD06 Partitioning'!M21</f>
        <v>4.0031010000000009</v>
      </c>
      <c r="N224" s="62">
        <f>'Table 10-NLCD11 Partitioning'!N21-'Table 9-NLCD06 Partitioning'!N21</f>
        <v>0</v>
      </c>
      <c r="O224" s="62">
        <f>'Table 10-NLCD11 Partitioning'!O21-'Table 9-NLCD06 Partitioning'!O21</f>
        <v>-4.2254955000000001</v>
      </c>
      <c r="P224" s="62">
        <f>'Table 10-NLCD11 Partitioning'!P21-'Table 9-NLCD06 Partitioning'!P21</f>
        <v>26.464945500000002</v>
      </c>
      <c r="Q224" s="62">
        <f>'Table 10-NLCD11 Partitioning'!Q21-'Table 9-NLCD06 Partitioning'!Q21</f>
        <v>0</v>
      </c>
      <c r="R224" s="62">
        <f>'Table 10-NLCD11 Partitioning'!R21-'Table 9-NLCD06 Partitioning'!R21</f>
        <v>-0.22239450000000005</v>
      </c>
      <c r="S224" s="62">
        <f>'Table 10-NLCD11 Partitioning'!S21-'Table 9-NLCD06 Partitioning'!S21</f>
        <v>0</v>
      </c>
      <c r="T224" s="62">
        <f>'Table 10-NLCD11 Partitioning'!T21-'Table 9-NLCD06 Partitioning'!T21</f>
        <v>0</v>
      </c>
      <c r="U224" s="62">
        <f>'Table 10-NLCD11 Partitioning'!U21-'Table 9-NLCD06 Partitioning'!U21</f>
        <v>5.7709999999999582</v>
      </c>
      <c r="V224" s="62">
        <f>'Table 10-NLCD11 Partitioning'!V21-'Table 9-NLCD06 Partitioning'!V21</f>
        <v>-10.044000000000096</v>
      </c>
      <c r="W224" s="62">
        <f>'Table 10-NLCD11 Partitioning'!W21-'Table 9-NLCD06 Partitioning'!W21</f>
        <v>4.2720000000000056</v>
      </c>
    </row>
    <row r="225" spans="1:23" x14ac:dyDescent="0.25">
      <c r="A225" s="77" t="s">
        <v>148</v>
      </c>
      <c r="B225" s="10" t="s">
        <v>122</v>
      </c>
      <c r="C225" s="3">
        <v>25</v>
      </c>
      <c r="D225" s="77" t="s">
        <v>148</v>
      </c>
      <c r="E225" s="62">
        <f>'Table 10-NLCD11 Partitioning'!E22-'Table 9-NLCD06 Partitioning'!E22</f>
        <v>0</v>
      </c>
      <c r="F225" s="62">
        <f>'Table 10-NLCD11 Partitioning'!F22-'Table 9-NLCD06 Partitioning'!F22</f>
        <v>-2.6687340000000006</v>
      </c>
      <c r="G225" s="62">
        <f>'Table 10-NLCD11 Partitioning'!G22-'Table 9-NLCD06 Partitioning'!G22</f>
        <v>-5.1150735000000225</v>
      </c>
      <c r="H225" s="62">
        <f>'Table 10-NLCD11 Partitioning'!H22-'Table 9-NLCD06 Partitioning'!H22</f>
        <v>-0.22239449999999295</v>
      </c>
      <c r="I225" s="62">
        <f>'Table 10-NLCD11 Partitioning'!I22-'Table 9-NLCD06 Partitioning'!I22</f>
        <v>8.006202</v>
      </c>
      <c r="J225" s="62">
        <f>'Table 10-NLCD11 Partitioning'!J22-'Table 9-NLCD06 Partitioning'!J22</f>
        <v>0</v>
      </c>
      <c r="K225" s="62">
        <f>'Table 10-NLCD11 Partitioning'!K22-'Table 9-NLCD06 Partitioning'!K22</f>
        <v>0</v>
      </c>
      <c r="L225" s="62">
        <f>'Table 10-NLCD11 Partitioning'!L22-'Table 9-NLCD06 Partitioning'!L22</f>
        <v>0</v>
      </c>
      <c r="M225" s="62">
        <f>'Table 10-NLCD11 Partitioning'!M22-'Table 9-NLCD06 Partitioning'!M22</f>
        <v>0</v>
      </c>
      <c r="N225" s="62">
        <f>'Table 10-NLCD11 Partitioning'!N22-'Table 9-NLCD06 Partitioning'!N22</f>
        <v>0</v>
      </c>
      <c r="O225" s="62">
        <f>'Table 10-NLCD11 Partitioning'!O22-'Table 9-NLCD06 Partitioning'!O22</f>
        <v>0</v>
      </c>
      <c r="P225" s="62">
        <f>'Table 10-NLCD11 Partitioning'!P22-'Table 9-NLCD06 Partitioning'!P22</f>
        <v>0</v>
      </c>
      <c r="Q225" s="62">
        <f>'Table 10-NLCD11 Partitioning'!Q22-'Table 9-NLCD06 Partitioning'!Q22</f>
        <v>0</v>
      </c>
      <c r="R225" s="62">
        <f>'Table 10-NLCD11 Partitioning'!R22-'Table 9-NLCD06 Partitioning'!R22</f>
        <v>0</v>
      </c>
      <c r="S225" s="62">
        <f>'Table 10-NLCD11 Partitioning'!S22-'Table 9-NLCD06 Partitioning'!S22</f>
        <v>0</v>
      </c>
      <c r="T225" s="62">
        <f>'Table 10-NLCD11 Partitioning'!T22-'Table 9-NLCD06 Partitioning'!T22</f>
        <v>0</v>
      </c>
      <c r="U225" s="62">
        <f>'Table 10-NLCD11 Partitioning'!U22-'Table 9-NLCD06 Partitioning'!U22</f>
        <v>5.1069999999999993</v>
      </c>
      <c r="V225" s="62">
        <f>'Table 10-NLCD11 Partitioning'!V22-'Table 9-NLCD06 Partitioning'!V22</f>
        <v>-5.0209999999999866</v>
      </c>
      <c r="W225" s="62">
        <f>'Table 10-NLCD11 Partitioning'!W22-'Table 9-NLCD06 Partitioning'!W22</f>
        <v>-8.5000000000000853E-2</v>
      </c>
    </row>
    <row r="226" spans="1:23" x14ac:dyDescent="0.25">
      <c r="A226" s="77" t="s">
        <v>149</v>
      </c>
      <c r="B226" s="10" t="s">
        <v>122</v>
      </c>
      <c r="C226" s="3">
        <v>26</v>
      </c>
      <c r="D226" s="77" t="s">
        <v>149</v>
      </c>
      <c r="E226" s="62">
        <f>'Table 10-NLCD11 Partitioning'!E23-'Table 9-NLCD06 Partitioning'!E23</f>
        <v>0.8895780000000002</v>
      </c>
      <c r="F226" s="62">
        <f>'Table 10-NLCD11 Partitioning'!F23-'Table 9-NLCD06 Partitioning'!F23</f>
        <v>-16.234798500000004</v>
      </c>
      <c r="G226" s="62">
        <f>'Table 10-NLCD11 Partitioning'!G23-'Table 9-NLCD06 Partitioning'!G23</f>
        <v>-8.6733854999999949</v>
      </c>
      <c r="H226" s="62">
        <f>'Table 10-NLCD11 Partitioning'!H23-'Table 9-NLCD06 Partitioning'!H23</f>
        <v>11.119725000000017</v>
      </c>
      <c r="I226" s="62">
        <f>'Table 10-NLCD11 Partitioning'!I23-'Table 9-NLCD06 Partitioning'!I23</f>
        <v>11.342119499999995</v>
      </c>
      <c r="J226" s="62">
        <f>'Table 10-NLCD11 Partitioning'!J23-'Table 9-NLCD06 Partitioning'!J23</f>
        <v>0</v>
      </c>
      <c r="K226" s="62">
        <f>'Table 10-NLCD11 Partitioning'!K23-'Table 9-NLCD06 Partitioning'!K23</f>
        <v>8.0062020000000018</v>
      </c>
      <c r="L226" s="62">
        <f>'Table 10-NLCD11 Partitioning'!L23-'Table 9-NLCD06 Partitioning'!L23</f>
        <v>-1.1119725000000003</v>
      </c>
      <c r="M226" s="62">
        <f>'Table 10-NLCD11 Partitioning'!M23-'Table 9-NLCD06 Partitioning'!M23</f>
        <v>-1.7791560000000004</v>
      </c>
      <c r="N226" s="62">
        <f>'Table 10-NLCD11 Partitioning'!N23-'Table 9-NLCD06 Partitioning'!N23</f>
        <v>0</v>
      </c>
      <c r="O226" s="62">
        <f>'Table 10-NLCD11 Partitioning'!O23-'Table 9-NLCD06 Partitioning'!O23</f>
        <v>-1.3343670000000001</v>
      </c>
      <c r="P226" s="62">
        <f>'Table 10-NLCD11 Partitioning'!P23-'Table 9-NLCD06 Partitioning'!P23</f>
        <v>0</v>
      </c>
      <c r="Q226" s="62">
        <f>'Table 10-NLCD11 Partitioning'!Q23-'Table 9-NLCD06 Partitioning'!Q23</f>
        <v>0</v>
      </c>
      <c r="R226" s="62">
        <f>'Table 10-NLCD11 Partitioning'!R23-'Table 9-NLCD06 Partitioning'!R23</f>
        <v>-2.2239450000000005</v>
      </c>
      <c r="S226" s="62">
        <f>'Table 10-NLCD11 Partitioning'!S23-'Table 9-NLCD06 Partitioning'!S23</f>
        <v>0</v>
      </c>
      <c r="T226" s="62">
        <f>'Table 10-NLCD11 Partitioning'!T23-'Table 9-NLCD06 Partitioning'!T23</f>
        <v>0</v>
      </c>
      <c r="U226" s="62">
        <f>'Table 10-NLCD11 Partitioning'!U23-'Table 9-NLCD06 Partitioning'!U23</f>
        <v>10.375</v>
      </c>
      <c r="V226" s="62">
        <f>'Table 10-NLCD11 Partitioning'!V23-'Table 9-NLCD06 Partitioning'!V23</f>
        <v>-12.713000000000022</v>
      </c>
      <c r="W226" s="62">
        <f>'Table 10-NLCD11 Partitioning'!W23-'Table 9-NLCD06 Partitioning'!W23</f>
        <v>2.3379999999999939</v>
      </c>
    </row>
    <row r="227" spans="1:23" x14ac:dyDescent="0.25">
      <c r="A227" s="77" t="s">
        <v>150</v>
      </c>
      <c r="B227" s="10" t="s">
        <v>122</v>
      </c>
      <c r="C227" s="3">
        <v>27</v>
      </c>
      <c r="D227" s="77" t="s">
        <v>150</v>
      </c>
      <c r="E227" s="62">
        <f>'Table 10-NLCD11 Partitioning'!E24-'Table 9-NLCD06 Partitioning'!E24</f>
        <v>0</v>
      </c>
      <c r="F227" s="62">
        <f>'Table 10-NLCD11 Partitioning'!F24-'Table 9-NLCD06 Partitioning'!F24</f>
        <v>-14.233248000000001</v>
      </c>
      <c r="G227" s="62">
        <f>'Table 10-NLCD11 Partitioning'!G24-'Table 9-NLCD06 Partitioning'!G24</f>
        <v>-14.455642499999996</v>
      </c>
      <c r="H227" s="62">
        <f>'Table 10-NLCD11 Partitioning'!H24-'Table 9-NLCD06 Partitioning'!H24</f>
        <v>8.4509909999999877</v>
      </c>
      <c r="I227" s="62">
        <f>'Table 10-NLCD11 Partitioning'!I24-'Table 9-NLCD06 Partitioning'!I24</f>
        <v>6.0046514999999943</v>
      </c>
      <c r="J227" s="62">
        <f>'Table 10-NLCD11 Partitioning'!J24-'Table 9-NLCD06 Partitioning'!J24</f>
        <v>0</v>
      </c>
      <c r="K227" s="62">
        <f>'Table 10-NLCD11 Partitioning'!K24-'Table 9-NLCD06 Partitioning'!K24</f>
        <v>0</v>
      </c>
      <c r="L227" s="62">
        <f>'Table 10-NLCD11 Partitioning'!L24-'Table 9-NLCD06 Partitioning'!L24</f>
        <v>0</v>
      </c>
      <c r="M227" s="62">
        <f>'Table 10-NLCD11 Partitioning'!M24-'Table 9-NLCD06 Partitioning'!M24</f>
        <v>0</v>
      </c>
      <c r="N227" s="62">
        <f>'Table 10-NLCD11 Partitioning'!N24-'Table 9-NLCD06 Partitioning'!N24</f>
        <v>0</v>
      </c>
      <c r="O227" s="62">
        <f>'Table 10-NLCD11 Partitioning'!O24-'Table 9-NLCD06 Partitioning'!O24</f>
        <v>0</v>
      </c>
      <c r="P227" s="62">
        <f>'Table 10-NLCD11 Partitioning'!P24-'Table 9-NLCD06 Partitioning'!P24</f>
        <v>13.121275500000001</v>
      </c>
      <c r="Q227" s="62">
        <f>'Table 10-NLCD11 Partitioning'!Q24-'Table 9-NLCD06 Partitioning'!Q24</f>
        <v>0</v>
      </c>
      <c r="R227" s="62">
        <f>'Table 10-NLCD11 Partitioning'!R24-'Table 9-NLCD06 Partitioning'!R24</f>
        <v>1.1119725000000003</v>
      </c>
      <c r="S227" s="62">
        <f>'Table 10-NLCD11 Partitioning'!S24-'Table 9-NLCD06 Partitioning'!S24</f>
        <v>0</v>
      </c>
      <c r="T227" s="62">
        <f>'Table 10-NLCD11 Partitioning'!T24-'Table 9-NLCD06 Partitioning'!T24</f>
        <v>0</v>
      </c>
      <c r="U227" s="62">
        <f>'Table 10-NLCD11 Partitioning'!U24-'Table 9-NLCD06 Partitioning'!U24</f>
        <v>1.4540000000000077</v>
      </c>
      <c r="V227" s="62">
        <f>'Table 10-NLCD11 Partitioning'!V24-'Table 9-NLCD06 Partitioning'!V24</f>
        <v>-2.6879999999999882</v>
      </c>
      <c r="W227" s="62">
        <f>'Table 10-NLCD11 Partitioning'!W24-'Table 9-NLCD06 Partitioning'!W24</f>
        <v>1.2330000000000005</v>
      </c>
    </row>
    <row r="228" spans="1:23" x14ac:dyDescent="0.25">
      <c r="A228" s="77" t="s">
        <v>151</v>
      </c>
      <c r="B228" s="10" t="s">
        <v>122</v>
      </c>
      <c r="C228" s="3">
        <v>28</v>
      </c>
      <c r="D228" s="77" t="s">
        <v>151</v>
      </c>
      <c r="E228" s="62">
        <f>'Table 10-NLCD11 Partitioning'!E25-'Table 9-NLCD06 Partitioning'!E25</f>
        <v>1.3343670000000003</v>
      </c>
      <c r="F228" s="62">
        <f>'Table 10-NLCD11 Partitioning'!F25-'Table 9-NLCD06 Partitioning'!F25</f>
        <v>-107.638938</v>
      </c>
      <c r="G228" s="62">
        <f>'Table 10-NLCD11 Partitioning'!G25-'Table 9-NLCD06 Partitioning'!G25</f>
        <v>-3.7807064999999795</v>
      </c>
      <c r="H228" s="62">
        <f>'Table 10-NLCD11 Partitioning'!H25-'Table 9-NLCD06 Partitioning'!H25</f>
        <v>10.897330499999953</v>
      </c>
      <c r="I228" s="62">
        <f>'Table 10-NLCD11 Partitioning'!I25-'Table 9-NLCD06 Partitioning'!I25</f>
        <v>-47.592422999999997</v>
      </c>
      <c r="J228" s="62">
        <f>'Table 10-NLCD11 Partitioning'!J25-'Table 9-NLCD06 Partitioning'!J25</f>
        <v>43.811716500000003</v>
      </c>
      <c r="K228" s="62">
        <f>'Table 10-NLCD11 Partitioning'!K25-'Table 9-NLCD06 Partitioning'!K25</f>
        <v>3.7807065000000009</v>
      </c>
      <c r="L228" s="62">
        <f>'Table 10-NLCD11 Partitioning'!L25-'Table 9-NLCD06 Partitioning'!L25</f>
        <v>0</v>
      </c>
      <c r="M228" s="62">
        <f>'Table 10-NLCD11 Partitioning'!M25-'Table 9-NLCD06 Partitioning'!M25</f>
        <v>19.570716000000004</v>
      </c>
      <c r="N228" s="62">
        <f>'Table 10-NLCD11 Partitioning'!N25-'Table 9-NLCD06 Partitioning'!N25</f>
        <v>0</v>
      </c>
      <c r="O228" s="62">
        <f>'Table 10-NLCD11 Partitioning'!O25-'Table 9-NLCD06 Partitioning'!O25</f>
        <v>13.343670000000001</v>
      </c>
      <c r="P228" s="62">
        <f>'Table 10-NLCD11 Partitioning'!P25-'Table 9-NLCD06 Partitioning'!P25</f>
        <v>65.606377500000008</v>
      </c>
      <c r="Q228" s="62">
        <f>'Table 10-NLCD11 Partitioning'!Q25-'Table 9-NLCD06 Partitioning'!Q25</f>
        <v>0</v>
      </c>
      <c r="R228" s="62">
        <f>'Table 10-NLCD11 Partitioning'!R25-'Table 9-NLCD06 Partitioning'!R25</f>
        <v>-1.3343669999999861</v>
      </c>
      <c r="S228" s="62">
        <f>'Table 10-NLCD11 Partitioning'!S25-'Table 9-NLCD06 Partitioning'!S25</f>
        <v>2.0015505</v>
      </c>
      <c r="T228" s="62">
        <f>'Table 10-NLCD11 Partitioning'!T25-'Table 9-NLCD06 Partitioning'!T25</f>
        <v>0</v>
      </c>
      <c r="U228" s="62">
        <f>'Table 10-NLCD11 Partitioning'!U25-'Table 9-NLCD06 Partitioning'!U25</f>
        <v>-27.966000000000008</v>
      </c>
      <c r="V228" s="62">
        <f>'Table 10-NLCD11 Partitioning'!V25-'Table 9-NLCD06 Partitioning'!V25</f>
        <v>6.7160000000000082</v>
      </c>
      <c r="W228" s="62">
        <f>'Table 10-NLCD11 Partitioning'!W25-'Table 9-NLCD06 Partitioning'!W25</f>
        <v>21.250999999999976</v>
      </c>
    </row>
    <row r="229" spans="1:23" x14ac:dyDescent="0.25">
      <c r="A229" s="77" t="s">
        <v>152</v>
      </c>
      <c r="B229" s="10" t="s">
        <v>122</v>
      </c>
      <c r="C229" s="3">
        <v>29</v>
      </c>
      <c r="D229" s="77" t="s">
        <v>152</v>
      </c>
      <c r="E229" s="62">
        <f>'Table 10-NLCD11 Partitioning'!E26-'Table 9-NLCD06 Partitioning'!E26</f>
        <v>-38.251854000000009</v>
      </c>
      <c r="F229" s="62">
        <f>'Table 10-NLCD11 Partitioning'!F26-'Table 9-NLCD06 Partitioning'!F26</f>
        <v>-107.19414900000001</v>
      </c>
      <c r="G229" s="62">
        <f>'Table 10-NLCD11 Partitioning'!G26-'Table 9-NLCD06 Partitioning'!G26</f>
        <v>-116.31232350000001</v>
      </c>
      <c r="H229" s="62">
        <f>'Table 10-NLCD11 Partitioning'!H26-'Table 9-NLCD06 Partitioning'!H26</f>
        <v>24.241000499999984</v>
      </c>
      <c r="I229" s="62">
        <f>'Table 10-NLCD11 Partitioning'!I26-'Table 9-NLCD06 Partitioning'!I26</f>
        <v>18.681138000000004</v>
      </c>
      <c r="J229" s="62">
        <f>'Table 10-NLCD11 Partitioning'!J26-'Table 9-NLCD06 Partitioning'!J26</f>
        <v>78.060469500000011</v>
      </c>
      <c r="K229" s="62">
        <f>'Table 10-NLCD11 Partitioning'!K26-'Table 9-NLCD06 Partitioning'!K26</f>
        <v>-2.6687339999999997</v>
      </c>
      <c r="L229" s="62">
        <f>'Table 10-NLCD11 Partitioning'!L26-'Table 9-NLCD06 Partitioning'!L26</f>
        <v>0</v>
      </c>
      <c r="M229" s="62">
        <f>'Table 10-NLCD11 Partitioning'!M26-'Table 9-NLCD06 Partitioning'!M26</f>
        <v>-1.3343670000000001</v>
      </c>
      <c r="N229" s="62">
        <f>'Table 10-NLCD11 Partitioning'!N26-'Table 9-NLCD06 Partitioning'!N26</f>
        <v>0</v>
      </c>
      <c r="O229" s="62">
        <f>'Table 10-NLCD11 Partitioning'!O26-'Table 9-NLCD06 Partitioning'!O26</f>
        <v>118.75866300000001</v>
      </c>
      <c r="P229" s="62">
        <f>'Table 10-NLCD11 Partitioning'!P26-'Table 9-NLCD06 Partitioning'!P26</f>
        <v>8.4509910000000001</v>
      </c>
      <c r="Q229" s="62">
        <f>'Table 10-NLCD11 Partitioning'!Q26-'Table 9-NLCD06 Partitioning'!Q26</f>
        <v>0</v>
      </c>
      <c r="R229" s="62">
        <f>'Table 10-NLCD11 Partitioning'!R26-'Table 9-NLCD06 Partitioning'!R26</f>
        <v>0.8895780000000002</v>
      </c>
      <c r="S229" s="62">
        <f>'Table 10-NLCD11 Partitioning'!S26-'Table 9-NLCD06 Partitioning'!S26</f>
        <v>16.679587500000004</v>
      </c>
      <c r="T229" s="62">
        <f>'Table 10-NLCD11 Partitioning'!T26-'Table 9-NLCD06 Partitioning'!T26</f>
        <v>0</v>
      </c>
      <c r="U229" s="62">
        <f>'Table 10-NLCD11 Partitioning'!U26-'Table 9-NLCD06 Partitioning'!U26</f>
        <v>-14.452999999999975</v>
      </c>
      <c r="V229" s="62">
        <f>'Table 10-NLCD11 Partitioning'!V26-'Table 9-NLCD06 Partitioning'!V26</f>
        <v>-10.880999999999972</v>
      </c>
      <c r="W229" s="62">
        <f>'Table 10-NLCD11 Partitioning'!W26-'Table 9-NLCD06 Partitioning'!W26</f>
        <v>25.334000000000003</v>
      </c>
    </row>
    <row r="230" spans="1:23" x14ac:dyDescent="0.25">
      <c r="A230" s="77" t="s">
        <v>153</v>
      </c>
      <c r="B230" s="10" t="s">
        <v>122</v>
      </c>
      <c r="C230" s="3">
        <v>30</v>
      </c>
      <c r="D230" s="77" t="s">
        <v>153</v>
      </c>
      <c r="E230" s="62">
        <f>'Table 10-NLCD11 Partitioning'!E27-'Table 9-NLCD06 Partitioning'!E27</f>
        <v>-55.821019499999977</v>
      </c>
      <c r="F230" s="62">
        <f>'Table 10-NLCD11 Partitioning'!F27-'Table 9-NLCD06 Partitioning'!F27</f>
        <v>-92.071323000000007</v>
      </c>
      <c r="G230" s="62">
        <f>'Table 10-NLCD11 Partitioning'!G27-'Table 9-NLCD06 Partitioning'!G27</f>
        <v>-143.44445250000001</v>
      </c>
      <c r="H230" s="62">
        <f>'Table 10-NLCD11 Partitioning'!H27-'Table 9-NLCD06 Partitioning'!H27</f>
        <v>-26.909734500000013</v>
      </c>
      <c r="I230" s="62">
        <f>'Table 10-NLCD11 Partitioning'!I27-'Table 9-NLCD06 Partitioning'!I27</f>
        <v>1.3343670000000003</v>
      </c>
      <c r="J230" s="62">
        <f>'Table 10-NLCD11 Partitioning'!J27-'Table 9-NLCD06 Partitioning'!J27</f>
        <v>118.98105750000001</v>
      </c>
      <c r="K230" s="62">
        <f>'Table 10-NLCD11 Partitioning'!K27-'Table 9-NLCD06 Partitioning'!K27</f>
        <v>3.3359174999999999</v>
      </c>
      <c r="L230" s="62">
        <f>'Table 10-NLCD11 Partitioning'!L27-'Table 9-NLCD06 Partitioning'!L27</f>
        <v>0</v>
      </c>
      <c r="M230" s="62">
        <f>'Table 10-NLCD11 Partitioning'!M27-'Table 9-NLCD06 Partitioning'!M27</f>
        <v>0</v>
      </c>
      <c r="N230" s="62">
        <f>'Table 10-NLCD11 Partitioning'!N27-'Table 9-NLCD06 Partitioning'!N27</f>
        <v>0</v>
      </c>
      <c r="O230" s="62">
        <f>'Table 10-NLCD11 Partitioning'!O27-'Table 9-NLCD06 Partitioning'!O27</f>
        <v>101.1894975</v>
      </c>
      <c r="P230" s="62">
        <f>'Table 10-NLCD11 Partitioning'!P27-'Table 9-NLCD06 Partitioning'!P27</f>
        <v>5.7822570000000004</v>
      </c>
      <c r="Q230" s="62">
        <f>'Table 10-NLCD11 Partitioning'!Q27-'Table 9-NLCD06 Partitioning'!Q27</f>
        <v>0</v>
      </c>
      <c r="R230" s="62">
        <f>'Table 10-NLCD11 Partitioning'!R27-'Table 9-NLCD06 Partitioning'!R27</f>
        <v>-8.0062020000000018</v>
      </c>
      <c r="S230" s="62">
        <f>'Table 10-NLCD11 Partitioning'!S27-'Table 9-NLCD06 Partitioning'!S27</f>
        <v>95.629635000000007</v>
      </c>
      <c r="T230" s="62">
        <f>'Table 10-NLCD11 Partitioning'!T27-'Table 9-NLCD06 Partitioning'!T27</f>
        <v>0</v>
      </c>
      <c r="U230" s="62">
        <f>'Table 10-NLCD11 Partitioning'!U27-'Table 9-NLCD06 Partitioning'!U27</f>
        <v>-47.995000000000005</v>
      </c>
      <c r="V230" s="62">
        <f>'Table 10-NLCD11 Partitioning'!V27-'Table 9-NLCD06 Partitioning'!V27</f>
        <v>-49.35499999999999</v>
      </c>
      <c r="W230" s="62">
        <f>'Table 10-NLCD11 Partitioning'!W27-'Table 9-NLCD06 Partitioning'!W27</f>
        <v>97.35</v>
      </c>
    </row>
    <row r="231" spans="1:23" x14ac:dyDescent="0.25">
      <c r="A231" s="77" t="s">
        <v>154</v>
      </c>
      <c r="B231" s="10" t="s">
        <v>122</v>
      </c>
      <c r="C231" s="3">
        <v>31</v>
      </c>
      <c r="D231" s="77" t="s">
        <v>154</v>
      </c>
      <c r="E231" s="62">
        <f>'Table 10-NLCD11 Partitioning'!E28-'Table 9-NLCD06 Partitioning'!E28</f>
        <v>4.447890000000001</v>
      </c>
      <c r="F231" s="62">
        <f>'Table 10-NLCD11 Partitioning'!F28-'Table 9-NLCD06 Partitioning'!F28</f>
        <v>-79.839625500000011</v>
      </c>
      <c r="G231" s="62">
        <f>'Table 10-NLCD11 Partitioning'!G28-'Table 9-NLCD06 Partitioning'!G28</f>
        <v>-26.909734499999999</v>
      </c>
      <c r="H231" s="62">
        <f>'Table 10-NLCD11 Partitioning'!H28-'Table 9-NLCD06 Partitioning'!H28</f>
        <v>32.914386000000007</v>
      </c>
      <c r="I231" s="62">
        <f>'Table 10-NLCD11 Partitioning'!I28-'Table 9-NLCD06 Partitioning'!I28</f>
        <v>12.67648650000001</v>
      </c>
      <c r="J231" s="62">
        <f>'Table 10-NLCD11 Partitioning'!J28-'Table 9-NLCD06 Partitioning'!J28</f>
        <v>0</v>
      </c>
      <c r="K231" s="62">
        <f>'Table 10-NLCD11 Partitioning'!K28-'Table 9-NLCD06 Partitioning'!K28</f>
        <v>3.7807065</v>
      </c>
      <c r="L231" s="62">
        <f>'Table 10-NLCD11 Partitioning'!L28-'Table 9-NLCD06 Partitioning'!L28</f>
        <v>0</v>
      </c>
      <c r="M231" s="62">
        <f>'Table 10-NLCD11 Partitioning'!M28-'Table 9-NLCD06 Partitioning'!M28</f>
        <v>0</v>
      </c>
      <c r="N231" s="62">
        <f>'Table 10-NLCD11 Partitioning'!N28-'Table 9-NLCD06 Partitioning'!N28</f>
        <v>0</v>
      </c>
      <c r="O231" s="62">
        <f>'Table 10-NLCD11 Partitioning'!O28-'Table 9-NLCD06 Partitioning'!O28</f>
        <v>22.017055500000001</v>
      </c>
      <c r="P231" s="62">
        <f>'Table 10-NLCD11 Partitioning'!P28-'Table 9-NLCD06 Partitioning'!P28</f>
        <v>6.2270460000000005</v>
      </c>
      <c r="Q231" s="62">
        <f>'Table 10-NLCD11 Partitioning'!Q28-'Table 9-NLCD06 Partitioning'!Q28</f>
        <v>0</v>
      </c>
      <c r="R231" s="62">
        <f>'Table 10-NLCD11 Partitioning'!R28-'Table 9-NLCD06 Partitioning'!R28</f>
        <v>3.5583119999999999</v>
      </c>
      <c r="S231" s="62">
        <f>'Table 10-NLCD11 Partitioning'!S28-'Table 9-NLCD06 Partitioning'!S28</f>
        <v>21.127477500000005</v>
      </c>
      <c r="T231" s="62">
        <f>'Table 10-NLCD11 Partitioning'!T28-'Table 9-NLCD06 Partitioning'!T28</f>
        <v>0</v>
      </c>
      <c r="U231" s="62">
        <f>'Table 10-NLCD11 Partitioning'!U28-'Table 9-NLCD06 Partitioning'!U28</f>
        <v>6.1759999999999877</v>
      </c>
      <c r="V231" s="62">
        <f>'Table 10-NLCD11 Partitioning'!V28-'Table 9-NLCD06 Partitioning'!V28</f>
        <v>-37.188999999999965</v>
      </c>
      <c r="W231" s="62">
        <f>'Table 10-NLCD11 Partitioning'!W28-'Table 9-NLCD06 Partitioning'!W28</f>
        <v>31.013999999999996</v>
      </c>
    </row>
    <row r="232" spans="1:23" x14ac:dyDescent="0.25">
      <c r="A232" s="77" t="s">
        <v>155</v>
      </c>
      <c r="B232" s="10" t="s">
        <v>122</v>
      </c>
      <c r="C232" s="3">
        <v>32</v>
      </c>
      <c r="D232" s="77" t="s">
        <v>155</v>
      </c>
      <c r="E232" s="62">
        <f>'Table 10-NLCD11 Partitioning'!E29-'Table 9-NLCD06 Partitioning'!E29</f>
        <v>0</v>
      </c>
      <c r="F232" s="62">
        <f>'Table 10-NLCD11 Partitioning'!F29-'Table 9-NLCD06 Partitioning'!F29</f>
        <v>-9.7853580000000022</v>
      </c>
      <c r="G232" s="62">
        <f>'Table 10-NLCD11 Partitioning'!G29-'Table 9-NLCD06 Partitioning'!G29</f>
        <v>-5.1150734999999941</v>
      </c>
      <c r="H232" s="62">
        <f>'Table 10-NLCD11 Partitioning'!H29-'Table 9-NLCD06 Partitioning'!H29</f>
        <v>11.119725000000017</v>
      </c>
      <c r="I232" s="62">
        <f>'Table 10-NLCD11 Partitioning'!I29-'Table 9-NLCD06 Partitioning'!I29</f>
        <v>4.0031010000000009</v>
      </c>
      <c r="J232" s="62">
        <f>'Table 10-NLCD11 Partitioning'!J29-'Table 9-NLCD06 Partitioning'!J29</f>
        <v>0</v>
      </c>
      <c r="K232" s="62">
        <f>'Table 10-NLCD11 Partitioning'!K29-'Table 9-NLCD06 Partitioning'!K29</f>
        <v>0</v>
      </c>
      <c r="L232" s="62">
        <f>'Table 10-NLCD11 Partitioning'!L29-'Table 9-NLCD06 Partitioning'!L29</f>
        <v>0</v>
      </c>
      <c r="M232" s="62">
        <f>'Table 10-NLCD11 Partitioning'!M29-'Table 9-NLCD06 Partitioning'!M29</f>
        <v>0</v>
      </c>
      <c r="N232" s="62">
        <f>'Table 10-NLCD11 Partitioning'!N29-'Table 9-NLCD06 Partitioning'!N29</f>
        <v>0</v>
      </c>
      <c r="O232" s="62">
        <f>'Table 10-NLCD11 Partitioning'!O29-'Table 9-NLCD06 Partitioning'!O29</f>
        <v>0</v>
      </c>
      <c r="P232" s="62">
        <f>'Table 10-NLCD11 Partitioning'!P29-'Table 9-NLCD06 Partitioning'!P29</f>
        <v>0</v>
      </c>
      <c r="Q232" s="62">
        <f>'Table 10-NLCD11 Partitioning'!Q29-'Table 9-NLCD06 Partitioning'!Q29</f>
        <v>0</v>
      </c>
      <c r="R232" s="62">
        <f>'Table 10-NLCD11 Partitioning'!R29-'Table 9-NLCD06 Partitioning'!R29</f>
        <v>0</v>
      </c>
      <c r="S232" s="62">
        <f>'Table 10-NLCD11 Partitioning'!S29-'Table 9-NLCD06 Partitioning'!S29</f>
        <v>-0.22239450000000002</v>
      </c>
      <c r="T232" s="62">
        <f>'Table 10-NLCD11 Partitioning'!T29-'Table 9-NLCD06 Partitioning'!T29</f>
        <v>0</v>
      </c>
      <c r="U232" s="62">
        <f>'Table 10-NLCD11 Partitioning'!U29-'Table 9-NLCD06 Partitioning'!U29</f>
        <v>5.0550000000000068</v>
      </c>
      <c r="V232" s="62">
        <f>'Table 10-NLCD11 Partitioning'!V29-'Table 9-NLCD06 Partitioning'!V29</f>
        <v>-5.1999999999999886</v>
      </c>
      <c r="W232" s="62">
        <f>'Table 10-NLCD11 Partitioning'!W29-'Table 9-NLCD06 Partitioning'!W29</f>
        <v>0.14599999999999724</v>
      </c>
    </row>
    <row r="233" spans="1:23" x14ac:dyDescent="0.25">
      <c r="A233" s="77" t="s">
        <v>156</v>
      </c>
      <c r="B233" s="10" t="s">
        <v>122</v>
      </c>
      <c r="C233" s="3">
        <v>33</v>
      </c>
      <c r="D233" s="77" t="s">
        <v>156</v>
      </c>
      <c r="E233" s="62">
        <f>'Table 10-NLCD11 Partitioning'!E30-'Table 9-NLCD06 Partitioning'!E30</f>
        <v>0</v>
      </c>
      <c r="F233" s="62">
        <f>'Table 10-NLCD11 Partitioning'!F30-'Table 9-NLCD06 Partitioning'!F30</f>
        <v>0</v>
      </c>
      <c r="G233" s="62">
        <f>'Table 10-NLCD11 Partitioning'!G30-'Table 9-NLCD06 Partitioning'!G30</f>
        <v>0</v>
      </c>
      <c r="H233" s="62">
        <f>'Table 10-NLCD11 Partitioning'!H30-'Table 9-NLCD06 Partitioning'!H30</f>
        <v>0</v>
      </c>
      <c r="I233" s="62">
        <f>'Table 10-NLCD11 Partitioning'!I30-'Table 9-NLCD06 Partitioning'!I30</f>
        <v>0</v>
      </c>
      <c r="J233" s="62">
        <f>'Table 10-NLCD11 Partitioning'!J30-'Table 9-NLCD06 Partitioning'!J30</f>
        <v>0</v>
      </c>
      <c r="K233" s="62">
        <f>'Table 10-NLCD11 Partitioning'!K30-'Table 9-NLCD06 Partitioning'!K30</f>
        <v>0</v>
      </c>
      <c r="L233" s="62">
        <f>'Table 10-NLCD11 Partitioning'!L30-'Table 9-NLCD06 Partitioning'!L30</f>
        <v>0</v>
      </c>
      <c r="M233" s="62">
        <f>'Table 10-NLCD11 Partitioning'!M30-'Table 9-NLCD06 Partitioning'!M30</f>
        <v>0</v>
      </c>
      <c r="N233" s="62">
        <f>'Table 10-NLCD11 Partitioning'!N30-'Table 9-NLCD06 Partitioning'!N30</f>
        <v>0</v>
      </c>
      <c r="O233" s="62">
        <f>'Table 10-NLCD11 Partitioning'!O30-'Table 9-NLCD06 Partitioning'!O30</f>
        <v>0</v>
      </c>
      <c r="P233" s="62">
        <f>'Table 10-NLCD11 Partitioning'!P30-'Table 9-NLCD06 Partitioning'!P30</f>
        <v>0</v>
      </c>
      <c r="Q233" s="62">
        <f>'Table 10-NLCD11 Partitioning'!Q30-'Table 9-NLCD06 Partitioning'!Q30</f>
        <v>0</v>
      </c>
      <c r="R233" s="62">
        <f>'Table 10-NLCD11 Partitioning'!R30-'Table 9-NLCD06 Partitioning'!R30</f>
        <v>0</v>
      </c>
      <c r="S233" s="62">
        <f>'Table 10-NLCD11 Partitioning'!S30-'Table 9-NLCD06 Partitioning'!S30</f>
        <v>0</v>
      </c>
      <c r="T233" s="62">
        <f>'Table 10-NLCD11 Partitioning'!T30-'Table 9-NLCD06 Partitioning'!T30</f>
        <v>0</v>
      </c>
      <c r="U233" s="62">
        <f>'Table 10-NLCD11 Partitioning'!U30-'Table 9-NLCD06 Partitioning'!U30</f>
        <v>0</v>
      </c>
      <c r="V233" s="62">
        <f>'Table 10-NLCD11 Partitioning'!V30-'Table 9-NLCD06 Partitioning'!V30</f>
        <v>0</v>
      </c>
      <c r="W233" s="62">
        <f>'Table 10-NLCD11 Partitioning'!W30-'Table 9-NLCD06 Partitioning'!W30</f>
        <v>0</v>
      </c>
    </row>
    <row r="234" spans="1:23" x14ac:dyDescent="0.25">
      <c r="A234" s="77" t="s">
        <v>157</v>
      </c>
      <c r="B234" s="10" t="s">
        <v>122</v>
      </c>
      <c r="C234" s="3" t="s">
        <v>158</v>
      </c>
      <c r="D234" s="77" t="s">
        <v>157</v>
      </c>
      <c r="E234" s="62">
        <f>'Table 10-NLCD11 Partitioning'!E31-'Table 9-NLCD06 Partitioning'!E31</f>
        <v>0</v>
      </c>
      <c r="F234" s="62">
        <f>'Table 10-NLCD11 Partitioning'!F31-'Table 9-NLCD06 Partitioning'!F31</f>
        <v>-3.3359175000000008</v>
      </c>
      <c r="G234" s="62">
        <f>'Table 10-NLCD11 Partitioning'!G31-'Table 9-NLCD06 Partitioning'!G31</f>
        <v>-24.241000499999984</v>
      </c>
      <c r="H234" s="62">
        <f>'Table 10-NLCD11 Partitioning'!H31-'Table 9-NLCD06 Partitioning'!H31</f>
        <v>17.124376500000039</v>
      </c>
      <c r="I234" s="62">
        <f>'Table 10-NLCD11 Partitioning'!I31-'Table 9-NLCD06 Partitioning'!I31</f>
        <v>10.452541499999995</v>
      </c>
      <c r="J234" s="62">
        <f>'Table 10-NLCD11 Partitioning'!J31-'Table 9-NLCD06 Partitioning'!J31</f>
        <v>0</v>
      </c>
      <c r="K234" s="62">
        <f>'Table 10-NLCD11 Partitioning'!K31-'Table 9-NLCD06 Partitioning'!K31</f>
        <v>0</v>
      </c>
      <c r="L234" s="62">
        <f>'Table 10-NLCD11 Partitioning'!L31-'Table 9-NLCD06 Partitioning'!L31</f>
        <v>0</v>
      </c>
      <c r="M234" s="62">
        <f>'Table 10-NLCD11 Partitioning'!M31-'Table 9-NLCD06 Partitioning'!M31</f>
        <v>0</v>
      </c>
      <c r="N234" s="62">
        <f>'Table 10-NLCD11 Partitioning'!N31-'Table 9-NLCD06 Partitioning'!N31</f>
        <v>0</v>
      </c>
      <c r="O234" s="62">
        <f>'Table 10-NLCD11 Partitioning'!O31-'Table 9-NLCD06 Partitioning'!O31</f>
        <v>0</v>
      </c>
      <c r="P234" s="62">
        <f>'Table 10-NLCD11 Partitioning'!P31-'Table 9-NLCD06 Partitioning'!P31</f>
        <v>0</v>
      </c>
      <c r="Q234" s="62">
        <f>'Table 10-NLCD11 Partitioning'!Q31-'Table 9-NLCD06 Partitioning'!Q31</f>
        <v>0</v>
      </c>
      <c r="R234" s="62">
        <f>'Table 10-NLCD11 Partitioning'!R31-'Table 9-NLCD06 Partitioning'!R31</f>
        <v>0</v>
      </c>
      <c r="S234" s="62">
        <f>'Table 10-NLCD11 Partitioning'!S31-'Table 9-NLCD06 Partitioning'!S31</f>
        <v>0</v>
      </c>
      <c r="T234" s="62">
        <f>'Table 10-NLCD11 Partitioning'!T31-'Table 9-NLCD06 Partitioning'!T31</f>
        <v>0</v>
      </c>
      <c r="U234" s="62">
        <f>'Table 10-NLCD11 Partitioning'!U31-'Table 9-NLCD06 Partitioning'!U31</f>
        <v>8.0330000000000155</v>
      </c>
      <c r="V234" s="62">
        <f>'Table 10-NLCD11 Partitioning'!V31-'Table 9-NLCD06 Partitioning'!V31</f>
        <v>-8.3539999999999281</v>
      </c>
      <c r="W234" s="62">
        <f>'Table 10-NLCD11 Partitioning'!W31-'Table 9-NLCD06 Partitioning'!W31</f>
        <v>0.32200000000000273</v>
      </c>
    </row>
    <row r="235" spans="1:23" x14ac:dyDescent="0.25">
      <c r="A235" s="77" t="s">
        <v>159</v>
      </c>
      <c r="B235" s="10" t="s">
        <v>122</v>
      </c>
      <c r="C235" s="3" t="s">
        <v>160</v>
      </c>
      <c r="D235" s="77" t="s">
        <v>159</v>
      </c>
      <c r="E235" s="62">
        <f>'Table 10-NLCD11 Partitioning'!E32-'Table 9-NLCD06 Partitioning'!E32</f>
        <v>0</v>
      </c>
      <c r="F235" s="62">
        <f>'Table 10-NLCD11 Partitioning'!F32-'Table 9-NLCD06 Partitioning'!F32</f>
        <v>0</v>
      </c>
      <c r="G235" s="62">
        <f>'Table 10-NLCD11 Partitioning'!G32-'Table 9-NLCD06 Partitioning'!G32</f>
        <v>-7.1166240000000016</v>
      </c>
      <c r="H235" s="62">
        <f>'Table 10-NLCD11 Partitioning'!H32-'Table 9-NLCD06 Partitioning'!H32</f>
        <v>2.0015505000000005</v>
      </c>
      <c r="I235" s="62">
        <f>'Table 10-NLCD11 Partitioning'!I32-'Table 9-NLCD06 Partitioning'!I32</f>
        <v>5.1150734999999976</v>
      </c>
      <c r="J235" s="62">
        <f>'Table 10-NLCD11 Partitioning'!J32-'Table 9-NLCD06 Partitioning'!J32</f>
        <v>0</v>
      </c>
      <c r="K235" s="62">
        <f>'Table 10-NLCD11 Partitioning'!K32-'Table 9-NLCD06 Partitioning'!K32</f>
        <v>0</v>
      </c>
      <c r="L235" s="62">
        <f>'Table 10-NLCD11 Partitioning'!L32-'Table 9-NLCD06 Partitioning'!L32</f>
        <v>0</v>
      </c>
      <c r="M235" s="62">
        <f>'Table 10-NLCD11 Partitioning'!M32-'Table 9-NLCD06 Partitioning'!M32</f>
        <v>0</v>
      </c>
      <c r="N235" s="62">
        <f>'Table 10-NLCD11 Partitioning'!N32-'Table 9-NLCD06 Partitioning'!N32</f>
        <v>0</v>
      </c>
      <c r="O235" s="62">
        <f>'Table 10-NLCD11 Partitioning'!O32-'Table 9-NLCD06 Partitioning'!O32</f>
        <v>0</v>
      </c>
      <c r="P235" s="62">
        <f>'Table 10-NLCD11 Partitioning'!P32-'Table 9-NLCD06 Partitioning'!P32</f>
        <v>0</v>
      </c>
      <c r="Q235" s="62">
        <f>'Table 10-NLCD11 Partitioning'!Q32-'Table 9-NLCD06 Partitioning'!Q32</f>
        <v>0</v>
      </c>
      <c r="R235" s="62">
        <f>'Table 10-NLCD11 Partitioning'!R32-'Table 9-NLCD06 Partitioning'!R32</f>
        <v>0</v>
      </c>
      <c r="S235" s="62">
        <f>'Table 10-NLCD11 Partitioning'!S32-'Table 9-NLCD06 Partitioning'!S32</f>
        <v>0</v>
      </c>
      <c r="T235" s="62">
        <f>'Table 10-NLCD11 Partitioning'!T32-'Table 9-NLCD06 Partitioning'!T32</f>
        <v>0</v>
      </c>
      <c r="U235" s="62">
        <f>'Table 10-NLCD11 Partitioning'!U32-'Table 9-NLCD06 Partitioning'!U32</f>
        <v>3.1269999999999953</v>
      </c>
      <c r="V235" s="62">
        <f>'Table 10-NLCD11 Partitioning'!V32-'Table 9-NLCD06 Partitioning'!V32</f>
        <v>-3.0999999999999943</v>
      </c>
      <c r="W235" s="62">
        <f>'Table 10-NLCD11 Partitioning'!W32-'Table 9-NLCD06 Partitioning'!W32</f>
        <v>-2.5999999999999801E-2</v>
      </c>
    </row>
    <row r="236" spans="1:23" x14ac:dyDescent="0.25">
      <c r="A236" s="77" t="s">
        <v>161</v>
      </c>
      <c r="B236" s="10" t="s">
        <v>122</v>
      </c>
      <c r="C236" s="3">
        <v>36</v>
      </c>
      <c r="D236" s="77" t="s">
        <v>161</v>
      </c>
      <c r="E236" s="62">
        <f>'Table 10-NLCD11 Partitioning'!E33-'Table 9-NLCD06 Partitioning'!E33</f>
        <v>0</v>
      </c>
      <c r="F236" s="62">
        <f>'Table 10-NLCD11 Partitioning'!F33-'Table 9-NLCD06 Partitioning'!F33</f>
        <v>0</v>
      </c>
      <c r="G236" s="62">
        <f>'Table 10-NLCD11 Partitioning'!G33-'Table 9-NLCD06 Partitioning'!G33</f>
        <v>-2.2239450000000005</v>
      </c>
      <c r="H236" s="62">
        <f>'Table 10-NLCD11 Partitioning'!H33-'Table 9-NLCD06 Partitioning'!H33</f>
        <v>0.8895780000000002</v>
      </c>
      <c r="I236" s="62">
        <f>'Table 10-NLCD11 Partitioning'!I33-'Table 9-NLCD06 Partitioning'!I33</f>
        <v>1.3343669999999985</v>
      </c>
      <c r="J236" s="62">
        <f>'Table 10-NLCD11 Partitioning'!J33-'Table 9-NLCD06 Partitioning'!J33</f>
        <v>0</v>
      </c>
      <c r="K236" s="62">
        <f>'Table 10-NLCD11 Partitioning'!K33-'Table 9-NLCD06 Partitioning'!K33</f>
        <v>0</v>
      </c>
      <c r="L236" s="62">
        <f>'Table 10-NLCD11 Partitioning'!L33-'Table 9-NLCD06 Partitioning'!L33</f>
        <v>0</v>
      </c>
      <c r="M236" s="62">
        <f>'Table 10-NLCD11 Partitioning'!M33-'Table 9-NLCD06 Partitioning'!M33</f>
        <v>0</v>
      </c>
      <c r="N236" s="62">
        <f>'Table 10-NLCD11 Partitioning'!N33-'Table 9-NLCD06 Partitioning'!N33</f>
        <v>0</v>
      </c>
      <c r="O236" s="62">
        <f>'Table 10-NLCD11 Partitioning'!O33-'Table 9-NLCD06 Partitioning'!O33</f>
        <v>0</v>
      </c>
      <c r="P236" s="62">
        <f>'Table 10-NLCD11 Partitioning'!P33-'Table 9-NLCD06 Partitioning'!P33</f>
        <v>0</v>
      </c>
      <c r="Q236" s="62">
        <f>'Table 10-NLCD11 Partitioning'!Q33-'Table 9-NLCD06 Partitioning'!Q33</f>
        <v>0</v>
      </c>
      <c r="R236" s="62">
        <f>'Table 10-NLCD11 Partitioning'!R33-'Table 9-NLCD06 Partitioning'!R33</f>
        <v>0</v>
      </c>
      <c r="S236" s="62">
        <f>'Table 10-NLCD11 Partitioning'!S33-'Table 9-NLCD06 Partitioning'!S33</f>
        <v>0</v>
      </c>
      <c r="T236" s="62">
        <f>'Table 10-NLCD11 Partitioning'!T33-'Table 9-NLCD06 Partitioning'!T33</f>
        <v>0</v>
      </c>
      <c r="U236" s="62">
        <f>'Table 10-NLCD11 Partitioning'!U33-'Table 9-NLCD06 Partitioning'!U33</f>
        <v>0.84499999999999886</v>
      </c>
      <c r="V236" s="62">
        <f>'Table 10-NLCD11 Partitioning'!V33-'Table 9-NLCD06 Partitioning'!V33</f>
        <v>-0.84799999999999898</v>
      </c>
      <c r="W236" s="62">
        <f>'Table 10-NLCD11 Partitioning'!W33-'Table 9-NLCD06 Partitioning'!W33</f>
        <v>1.9999999999997797E-3</v>
      </c>
    </row>
    <row r="237" spans="1:23" x14ac:dyDescent="0.25">
      <c r="A237" s="77" t="s">
        <v>162</v>
      </c>
      <c r="B237" s="10" t="s">
        <v>122</v>
      </c>
      <c r="C237" s="3">
        <v>38</v>
      </c>
      <c r="D237" s="77" t="s">
        <v>162</v>
      </c>
      <c r="E237" s="62">
        <f>'Table 10-NLCD11 Partitioning'!E34-'Table 9-NLCD06 Partitioning'!E34</f>
        <v>35.583120000000001</v>
      </c>
      <c r="F237" s="62">
        <f>'Table 10-NLCD11 Partitioning'!F34-'Table 9-NLCD06 Partitioning'!F34</f>
        <v>-54.709047000000005</v>
      </c>
      <c r="G237" s="62">
        <f>'Table 10-NLCD11 Partitioning'!G34-'Table 9-NLCD06 Partitioning'!G34</f>
        <v>-204.38054550000004</v>
      </c>
      <c r="H237" s="62">
        <f>'Table 10-NLCD11 Partitioning'!H34-'Table 9-NLCD06 Partitioning'!H34</f>
        <v>-135.215856</v>
      </c>
      <c r="I237" s="62">
        <f>'Table 10-NLCD11 Partitioning'!I34-'Table 9-NLCD06 Partitioning'!I34</f>
        <v>-73.834974000000003</v>
      </c>
      <c r="J237" s="62">
        <f>'Table 10-NLCD11 Partitioning'!J34-'Table 9-NLCD06 Partitioning'!J34</f>
        <v>55.598625000000006</v>
      </c>
      <c r="K237" s="62">
        <f>'Table 10-NLCD11 Partitioning'!K34-'Table 9-NLCD06 Partitioning'!K34</f>
        <v>27.799312500000003</v>
      </c>
      <c r="L237" s="62">
        <f>'Table 10-NLCD11 Partitioning'!L34-'Table 9-NLCD06 Partitioning'!L34</f>
        <v>0</v>
      </c>
      <c r="M237" s="62">
        <f>'Table 10-NLCD11 Partitioning'!M34-'Table 9-NLCD06 Partitioning'!M34</f>
        <v>0</v>
      </c>
      <c r="N237" s="62">
        <f>'Table 10-NLCD11 Partitioning'!N34-'Table 9-NLCD06 Partitioning'!N34</f>
        <v>-1.1119725</v>
      </c>
      <c r="O237" s="62">
        <f>'Table 10-NLCD11 Partitioning'!O34-'Table 9-NLCD06 Partitioning'!O34</f>
        <v>80.951598000000004</v>
      </c>
      <c r="P237" s="62">
        <f>'Table 10-NLCD11 Partitioning'!P34-'Table 9-NLCD06 Partitioning'!P34</f>
        <v>266.8734</v>
      </c>
      <c r="Q237" s="62">
        <f>'Table 10-NLCD11 Partitioning'!Q34-'Table 9-NLCD06 Partitioning'!Q34</f>
        <v>0</v>
      </c>
      <c r="R237" s="62">
        <f>'Table 10-NLCD11 Partitioning'!R34-'Table 9-NLCD06 Partitioning'!R34</f>
        <v>2.4463394999999934</v>
      </c>
      <c r="S237" s="62">
        <f>'Table 10-NLCD11 Partitioning'!S34-'Table 9-NLCD06 Partitioning'!S34</f>
        <v>0</v>
      </c>
      <c r="T237" s="62">
        <f>'Table 10-NLCD11 Partitioning'!T34-'Table 9-NLCD06 Partitioning'!T34</f>
        <v>0</v>
      </c>
      <c r="U237" s="62">
        <f>'Table 10-NLCD11 Partitioning'!U34-'Table 9-NLCD06 Partitioning'!U34</f>
        <v>-139.72399999999999</v>
      </c>
      <c r="V237" s="62">
        <f>'Table 10-NLCD11 Partitioning'!V34-'Table 9-NLCD06 Partitioning'!V34</f>
        <v>114.58299999999997</v>
      </c>
      <c r="W237" s="62">
        <f>'Table 10-NLCD11 Partitioning'!W34-'Table 9-NLCD06 Partitioning'!W34</f>
        <v>25.141000000000005</v>
      </c>
    </row>
    <row r="238" spans="1:23" x14ac:dyDescent="0.25">
      <c r="A238" s="77" t="s">
        <v>163</v>
      </c>
      <c r="B238" s="10" t="s">
        <v>122</v>
      </c>
      <c r="C238" s="3">
        <v>39</v>
      </c>
      <c r="D238" s="77" t="s">
        <v>163</v>
      </c>
      <c r="E238" s="62">
        <f>'Table 10-NLCD11 Partitioning'!E35-'Table 9-NLCD06 Partitioning'!E35</f>
        <v>0</v>
      </c>
      <c r="F238" s="62">
        <f>'Table 10-NLCD11 Partitioning'!F35-'Table 9-NLCD06 Partitioning'!F35</f>
        <v>-16.679587499999997</v>
      </c>
      <c r="G238" s="62">
        <f>'Table 10-NLCD11 Partitioning'!G35-'Table 9-NLCD06 Partitioning'!G35</f>
        <v>-17.124376499999983</v>
      </c>
      <c r="H238" s="62">
        <f>'Table 10-NLCD11 Partitioning'!H35-'Table 9-NLCD06 Partitioning'!H35</f>
        <v>18.013954499999983</v>
      </c>
      <c r="I238" s="62">
        <f>'Table 10-NLCD11 Partitioning'!I35-'Table 9-NLCD06 Partitioning'!I35</f>
        <v>18.681138000000004</v>
      </c>
      <c r="J238" s="62">
        <f>'Table 10-NLCD11 Partitioning'!J35-'Table 9-NLCD06 Partitioning'!J35</f>
        <v>0</v>
      </c>
      <c r="K238" s="62">
        <f>'Table 10-NLCD11 Partitioning'!K35-'Table 9-NLCD06 Partitioning'!K35</f>
        <v>-0.66718350000000015</v>
      </c>
      <c r="L238" s="62">
        <f>'Table 10-NLCD11 Partitioning'!L35-'Table 9-NLCD06 Partitioning'!L35</f>
        <v>0</v>
      </c>
      <c r="M238" s="62">
        <f>'Table 10-NLCD11 Partitioning'!M35-'Table 9-NLCD06 Partitioning'!M35</f>
        <v>0</v>
      </c>
      <c r="N238" s="62">
        <f>'Table 10-NLCD11 Partitioning'!N35-'Table 9-NLCD06 Partitioning'!N35</f>
        <v>0</v>
      </c>
      <c r="O238" s="62">
        <f>'Table 10-NLCD11 Partitioning'!O35-'Table 9-NLCD06 Partitioning'!O35</f>
        <v>0</v>
      </c>
      <c r="P238" s="62">
        <f>'Table 10-NLCD11 Partitioning'!P35-'Table 9-NLCD06 Partitioning'!P35</f>
        <v>0</v>
      </c>
      <c r="Q238" s="62">
        <f>'Table 10-NLCD11 Partitioning'!Q35-'Table 9-NLCD06 Partitioning'!Q35</f>
        <v>0</v>
      </c>
      <c r="R238" s="62">
        <f>'Table 10-NLCD11 Partitioning'!R35-'Table 9-NLCD06 Partitioning'!R35</f>
        <v>-2.2239450000000005</v>
      </c>
      <c r="S238" s="62">
        <f>'Table 10-NLCD11 Partitioning'!S35-'Table 9-NLCD06 Partitioning'!S35</f>
        <v>0</v>
      </c>
      <c r="T238" s="62">
        <f>'Table 10-NLCD11 Partitioning'!T35-'Table 9-NLCD06 Partitioning'!T35</f>
        <v>0</v>
      </c>
      <c r="U238" s="62">
        <f>'Table 10-NLCD11 Partitioning'!U35-'Table 9-NLCD06 Partitioning'!U35</f>
        <v>16.348000000000013</v>
      </c>
      <c r="V238" s="62">
        <f>'Table 10-NLCD11 Partitioning'!V35-'Table 9-NLCD06 Partitioning'!V35</f>
        <v>-14.020999999999958</v>
      </c>
      <c r="W238" s="62">
        <f>'Table 10-NLCD11 Partitioning'!W35-'Table 9-NLCD06 Partitioning'!W35</f>
        <v>-2.328000000000003</v>
      </c>
    </row>
    <row r="239" spans="1:23" x14ac:dyDescent="0.25">
      <c r="A239" s="77" t="s">
        <v>164</v>
      </c>
      <c r="B239" s="10" t="s">
        <v>122</v>
      </c>
      <c r="C239" s="3">
        <v>40</v>
      </c>
      <c r="D239" s="77" t="s">
        <v>164</v>
      </c>
      <c r="E239" s="62">
        <f>'Table 10-NLCD11 Partitioning'!E36-'Table 9-NLCD06 Partitioning'!E36</f>
        <v>0</v>
      </c>
      <c r="F239" s="62">
        <f>'Table 10-NLCD11 Partitioning'!F36-'Table 9-NLCD06 Partitioning'!F36</f>
        <v>-5.7822569999999871</v>
      </c>
      <c r="G239" s="62">
        <f>'Table 10-NLCD11 Partitioning'!G36-'Table 9-NLCD06 Partitioning'!G36</f>
        <v>-10.674936000000002</v>
      </c>
      <c r="H239" s="62">
        <f>'Table 10-NLCD11 Partitioning'!H36-'Table 9-NLCD06 Partitioning'!H36</f>
        <v>12.89888099999996</v>
      </c>
      <c r="I239" s="62">
        <f>'Table 10-NLCD11 Partitioning'!I36-'Table 9-NLCD06 Partitioning'!I36</f>
        <v>3.5583119999999866</v>
      </c>
      <c r="J239" s="62">
        <f>'Table 10-NLCD11 Partitioning'!J36-'Table 9-NLCD06 Partitioning'!J36</f>
        <v>0</v>
      </c>
      <c r="K239" s="62">
        <f>'Table 10-NLCD11 Partitioning'!K36-'Table 9-NLCD06 Partitioning'!K36</f>
        <v>0</v>
      </c>
      <c r="L239" s="62">
        <f>'Table 10-NLCD11 Partitioning'!L36-'Table 9-NLCD06 Partitioning'!L36</f>
        <v>0</v>
      </c>
      <c r="M239" s="62">
        <f>'Table 10-NLCD11 Partitioning'!M36-'Table 9-NLCD06 Partitioning'!M36</f>
        <v>0</v>
      </c>
      <c r="N239" s="62">
        <f>'Table 10-NLCD11 Partitioning'!N36-'Table 9-NLCD06 Partitioning'!N36</f>
        <v>0</v>
      </c>
      <c r="O239" s="62">
        <f>'Table 10-NLCD11 Partitioning'!O36-'Table 9-NLCD06 Partitioning'!O36</f>
        <v>0</v>
      </c>
      <c r="P239" s="62">
        <f>'Table 10-NLCD11 Partitioning'!P36-'Table 9-NLCD06 Partitioning'!P36</f>
        <v>0</v>
      </c>
      <c r="Q239" s="62">
        <f>'Table 10-NLCD11 Partitioning'!Q36-'Table 9-NLCD06 Partitioning'!Q36</f>
        <v>0</v>
      </c>
      <c r="R239" s="62">
        <f>'Table 10-NLCD11 Partitioning'!R36-'Table 9-NLCD06 Partitioning'!R36</f>
        <v>0</v>
      </c>
      <c r="S239" s="62">
        <f>'Table 10-NLCD11 Partitioning'!S36-'Table 9-NLCD06 Partitioning'!S36</f>
        <v>0</v>
      </c>
      <c r="T239" s="62">
        <f>'Table 10-NLCD11 Partitioning'!T36-'Table 9-NLCD06 Partitioning'!T36</f>
        <v>0</v>
      </c>
      <c r="U239" s="62">
        <f>'Table 10-NLCD11 Partitioning'!U36-'Table 9-NLCD06 Partitioning'!U36</f>
        <v>4.1370000000000005</v>
      </c>
      <c r="V239" s="62">
        <f>'Table 10-NLCD11 Partitioning'!V36-'Table 9-NLCD06 Partitioning'!V36</f>
        <v>-4.4929999999999382</v>
      </c>
      <c r="W239" s="62">
        <f>'Table 10-NLCD11 Partitioning'!W36-'Table 9-NLCD06 Partitioning'!W36</f>
        <v>0.3559999999999981</v>
      </c>
    </row>
    <row r="240" spans="1:23" x14ac:dyDescent="0.25">
      <c r="A240" s="77" t="s">
        <v>165</v>
      </c>
      <c r="B240" s="10" t="s">
        <v>122</v>
      </c>
      <c r="C240" s="3">
        <v>41</v>
      </c>
      <c r="D240" s="77" t="s">
        <v>165</v>
      </c>
      <c r="E240" s="62">
        <f>'Table 10-NLCD11 Partitioning'!E37-'Table 9-NLCD06 Partitioning'!E37</f>
        <v>0</v>
      </c>
      <c r="F240" s="62">
        <f>'Table 10-NLCD11 Partitioning'!F37-'Table 9-NLCD06 Partitioning'!F37</f>
        <v>-2.2239450000000005</v>
      </c>
      <c r="G240" s="62">
        <f>'Table 10-NLCD11 Partitioning'!G37-'Table 9-NLCD06 Partitioning'!G37</f>
        <v>-2.0015505000000076</v>
      </c>
      <c r="H240" s="62">
        <f>'Table 10-NLCD11 Partitioning'!H37-'Table 9-NLCD06 Partitioning'!H37</f>
        <v>0.44478899999998589</v>
      </c>
      <c r="I240" s="62">
        <f>'Table 10-NLCD11 Partitioning'!I37-'Table 9-NLCD06 Partitioning'!I37</f>
        <v>3.7807065000000009</v>
      </c>
      <c r="J240" s="62">
        <f>'Table 10-NLCD11 Partitioning'!J37-'Table 9-NLCD06 Partitioning'!J37</f>
        <v>0</v>
      </c>
      <c r="K240" s="62">
        <f>'Table 10-NLCD11 Partitioning'!K37-'Table 9-NLCD06 Partitioning'!K37</f>
        <v>0</v>
      </c>
      <c r="L240" s="62">
        <f>'Table 10-NLCD11 Partitioning'!L37-'Table 9-NLCD06 Partitioning'!L37</f>
        <v>0</v>
      </c>
      <c r="M240" s="62">
        <f>'Table 10-NLCD11 Partitioning'!M37-'Table 9-NLCD06 Partitioning'!M37</f>
        <v>0</v>
      </c>
      <c r="N240" s="62">
        <f>'Table 10-NLCD11 Partitioning'!N37-'Table 9-NLCD06 Partitioning'!N37</f>
        <v>0</v>
      </c>
      <c r="O240" s="62">
        <f>'Table 10-NLCD11 Partitioning'!O37-'Table 9-NLCD06 Partitioning'!O37</f>
        <v>0</v>
      </c>
      <c r="P240" s="62">
        <f>'Table 10-NLCD11 Partitioning'!P37-'Table 9-NLCD06 Partitioning'!P37</f>
        <v>0</v>
      </c>
      <c r="Q240" s="62">
        <f>'Table 10-NLCD11 Partitioning'!Q37-'Table 9-NLCD06 Partitioning'!Q37</f>
        <v>0</v>
      </c>
      <c r="R240" s="62">
        <f>'Table 10-NLCD11 Partitioning'!R37-'Table 9-NLCD06 Partitioning'!R37</f>
        <v>0</v>
      </c>
      <c r="S240" s="62">
        <f>'Table 10-NLCD11 Partitioning'!S37-'Table 9-NLCD06 Partitioning'!S37</f>
        <v>0</v>
      </c>
      <c r="T240" s="62">
        <f>'Table 10-NLCD11 Partitioning'!T37-'Table 9-NLCD06 Partitioning'!T37</f>
        <v>0</v>
      </c>
      <c r="U240" s="62">
        <f>'Table 10-NLCD11 Partitioning'!U37-'Table 9-NLCD06 Partitioning'!U37</f>
        <v>2.6279999999999859</v>
      </c>
      <c r="V240" s="62">
        <f>'Table 10-NLCD11 Partitioning'!V37-'Table 9-NLCD06 Partitioning'!V37</f>
        <v>-2.6169999999999902</v>
      </c>
      <c r="W240" s="62">
        <f>'Table 10-NLCD11 Partitioning'!W37-'Table 9-NLCD06 Partitioning'!W37</f>
        <v>-1.2000000000000455E-2</v>
      </c>
    </row>
    <row r="241" spans="1:23" x14ac:dyDescent="0.25">
      <c r="A241" s="77" t="s">
        <v>166</v>
      </c>
      <c r="B241" s="10" t="s">
        <v>122</v>
      </c>
      <c r="C241" s="3" t="s">
        <v>167</v>
      </c>
      <c r="D241" s="77" t="s">
        <v>166</v>
      </c>
      <c r="E241" s="62">
        <f>'Table 10-NLCD11 Partitioning'!E38-'Table 9-NLCD06 Partitioning'!E38</f>
        <v>0</v>
      </c>
      <c r="F241" s="62">
        <f>'Table 10-NLCD11 Partitioning'!F38-'Table 9-NLCD06 Partitioning'!F38</f>
        <v>0</v>
      </c>
      <c r="G241" s="62">
        <f>'Table 10-NLCD11 Partitioning'!G38-'Table 9-NLCD06 Partitioning'!G38</f>
        <v>-4.6702844999999797</v>
      </c>
      <c r="H241" s="62">
        <f>'Table 10-NLCD11 Partitioning'!H38-'Table 9-NLCD06 Partitioning'!H38</f>
        <v>0.44478900000001431</v>
      </c>
      <c r="I241" s="62">
        <f>'Table 10-NLCD11 Partitioning'!I38-'Table 9-NLCD06 Partitioning'!I38</f>
        <v>4.2254955000000223</v>
      </c>
      <c r="J241" s="62">
        <f>'Table 10-NLCD11 Partitioning'!J38-'Table 9-NLCD06 Partitioning'!J38</f>
        <v>0</v>
      </c>
      <c r="K241" s="62">
        <f>'Table 10-NLCD11 Partitioning'!K38-'Table 9-NLCD06 Partitioning'!K38</f>
        <v>0</v>
      </c>
      <c r="L241" s="62">
        <f>'Table 10-NLCD11 Partitioning'!L38-'Table 9-NLCD06 Partitioning'!L38</f>
        <v>0</v>
      </c>
      <c r="M241" s="62">
        <f>'Table 10-NLCD11 Partitioning'!M38-'Table 9-NLCD06 Partitioning'!M38</f>
        <v>0</v>
      </c>
      <c r="N241" s="62">
        <f>'Table 10-NLCD11 Partitioning'!N38-'Table 9-NLCD06 Partitioning'!N38</f>
        <v>0</v>
      </c>
      <c r="O241" s="62">
        <f>'Table 10-NLCD11 Partitioning'!O38-'Table 9-NLCD06 Partitioning'!O38</f>
        <v>0</v>
      </c>
      <c r="P241" s="62">
        <f>'Table 10-NLCD11 Partitioning'!P38-'Table 9-NLCD06 Partitioning'!P38</f>
        <v>0</v>
      </c>
      <c r="Q241" s="62">
        <f>'Table 10-NLCD11 Partitioning'!Q38-'Table 9-NLCD06 Partitioning'!Q38</f>
        <v>0</v>
      </c>
      <c r="R241" s="62">
        <f>'Table 10-NLCD11 Partitioning'!R38-'Table 9-NLCD06 Partitioning'!R38</f>
        <v>0</v>
      </c>
      <c r="S241" s="62">
        <f>'Table 10-NLCD11 Partitioning'!S38-'Table 9-NLCD06 Partitioning'!S38</f>
        <v>0</v>
      </c>
      <c r="T241" s="62">
        <f>'Table 10-NLCD11 Partitioning'!T38-'Table 9-NLCD06 Partitioning'!T38</f>
        <v>0</v>
      </c>
      <c r="U241" s="62">
        <f>'Table 10-NLCD11 Partitioning'!U38-'Table 9-NLCD06 Partitioning'!U38</f>
        <v>2.48599999999999</v>
      </c>
      <c r="V241" s="62">
        <f>'Table 10-NLCD11 Partitioning'!V38-'Table 9-NLCD06 Partitioning'!V38</f>
        <v>-2.4340000000000259</v>
      </c>
      <c r="W241" s="62">
        <f>'Table 10-NLCD11 Partitioning'!W38-'Table 9-NLCD06 Partitioning'!W38</f>
        <v>-5.1999999999999602E-2</v>
      </c>
    </row>
    <row r="242" spans="1:23" x14ac:dyDescent="0.25">
      <c r="A242" s="77" t="s">
        <v>168</v>
      </c>
      <c r="B242" s="10" t="s">
        <v>122</v>
      </c>
      <c r="C242" s="3" t="s">
        <v>169</v>
      </c>
      <c r="D242" s="77" t="s">
        <v>168</v>
      </c>
      <c r="E242" s="62">
        <f>'Table 10-NLCD11 Partitioning'!E39-'Table 9-NLCD06 Partitioning'!E39</f>
        <v>0</v>
      </c>
      <c r="F242" s="62">
        <f>'Table 10-NLCD11 Partitioning'!F39-'Table 9-NLCD06 Partitioning'!F39</f>
        <v>-0.22239450000000005</v>
      </c>
      <c r="G242" s="62">
        <f>'Table 10-NLCD11 Partitioning'!G39-'Table 9-NLCD06 Partitioning'!G39</f>
        <v>-0.66718350000002147</v>
      </c>
      <c r="H242" s="62">
        <f>'Table 10-NLCD11 Partitioning'!H39-'Table 9-NLCD06 Partitioning'!H39</f>
        <v>-0.22239450000000716</v>
      </c>
      <c r="I242" s="62">
        <f>'Table 10-NLCD11 Partitioning'!I39-'Table 9-NLCD06 Partitioning'!I39</f>
        <v>1.1119725000000003</v>
      </c>
      <c r="J242" s="62">
        <f>'Table 10-NLCD11 Partitioning'!J39-'Table 9-NLCD06 Partitioning'!J39</f>
        <v>0</v>
      </c>
      <c r="K242" s="62">
        <f>'Table 10-NLCD11 Partitioning'!K39-'Table 9-NLCD06 Partitioning'!K39</f>
        <v>0</v>
      </c>
      <c r="L242" s="62">
        <f>'Table 10-NLCD11 Partitioning'!L39-'Table 9-NLCD06 Partitioning'!L39</f>
        <v>0</v>
      </c>
      <c r="M242" s="62">
        <f>'Table 10-NLCD11 Partitioning'!M39-'Table 9-NLCD06 Partitioning'!M39</f>
        <v>0</v>
      </c>
      <c r="N242" s="62">
        <f>'Table 10-NLCD11 Partitioning'!N39-'Table 9-NLCD06 Partitioning'!N39</f>
        <v>0</v>
      </c>
      <c r="O242" s="62">
        <f>'Table 10-NLCD11 Partitioning'!O39-'Table 9-NLCD06 Partitioning'!O39</f>
        <v>0</v>
      </c>
      <c r="P242" s="62">
        <f>'Table 10-NLCD11 Partitioning'!P39-'Table 9-NLCD06 Partitioning'!P39</f>
        <v>0</v>
      </c>
      <c r="Q242" s="62">
        <f>'Table 10-NLCD11 Partitioning'!Q39-'Table 9-NLCD06 Partitioning'!Q39</f>
        <v>0</v>
      </c>
      <c r="R242" s="62">
        <f>'Table 10-NLCD11 Partitioning'!R39-'Table 9-NLCD06 Partitioning'!R39</f>
        <v>0</v>
      </c>
      <c r="S242" s="62">
        <f>'Table 10-NLCD11 Partitioning'!S39-'Table 9-NLCD06 Partitioning'!S39</f>
        <v>0</v>
      </c>
      <c r="T242" s="62">
        <f>'Table 10-NLCD11 Partitioning'!T39-'Table 9-NLCD06 Partitioning'!T39</f>
        <v>0</v>
      </c>
      <c r="U242" s="62">
        <f>'Table 10-NLCD11 Partitioning'!U39-'Table 9-NLCD06 Partitioning'!U39</f>
        <v>0.66700000000000159</v>
      </c>
      <c r="V242" s="62">
        <f>'Table 10-NLCD11 Partitioning'!V39-'Table 9-NLCD06 Partitioning'!V39</f>
        <v>-0.64800000000002456</v>
      </c>
      <c r="W242" s="62">
        <f>'Table 10-NLCD11 Partitioning'!W39-'Table 9-NLCD06 Partitioning'!W39</f>
        <v>-1.8999999999998352E-2</v>
      </c>
    </row>
    <row r="243" spans="1:23" x14ac:dyDescent="0.25">
      <c r="A243" s="77" t="s">
        <v>170</v>
      </c>
      <c r="B243" s="10" t="s">
        <v>122</v>
      </c>
      <c r="C243" s="3" t="s">
        <v>171</v>
      </c>
      <c r="D243" s="77" t="s">
        <v>170</v>
      </c>
      <c r="E243" s="62">
        <f>'Table 10-NLCD11 Partitioning'!E40-'Table 9-NLCD06 Partitioning'!E40</f>
        <v>0</v>
      </c>
      <c r="F243" s="62">
        <f>'Table 10-NLCD11 Partitioning'!F40-'Table 9-NLCD06 Partitioning'!F40</f>
        <v>0</v>
      </c>
      <c r="G243" s="62">
        <f>'Table 10-NLCD11 Partitioning'!G40-'Table 9-NLCD06 Partitioning'!G40</f>
        <v>0</v>
      </c>
      <c r="H243" s="62">
        <f>'Table 10-NLCD11 Partitioning'!H40-'Table 9-NLCD06 Partitioning'!H40</f>
        <v>0</v>
      </c>
      <c r="I243" s="62">
        <f>'Table 10-NLCD11 Partitioning'!I40-'Table 9-NLCD06 Partitioning'!I40</f>
        <v>0</v>
      </c>
      <c r="J243" s="62">
        <f>'Table 10-NLCD11 Partitioning'!J40-'Table 9-NLCD06 Partitioning'!J40</f>
        <v>0</v>
      </c>
      <c r="K243" s="62">
        <f>'Table 10-NLCD11 Partitioning'!K40-'Table 9-NLCD06 Partitioning'!K40</f>
        <v>0</v>
      </c>
      <c r="L243" s="62">
        <f>'Table 10-NLCD11 Partitioning'!L40-'Table 9-NLCD06 Partitioning'!L40</f>
        <v>0</v>
      </c>
      <c r="M243" s="62">
        <f>'Table 10-NLCD11 Partitioning'!M40-'Table 9-NLCD06 Partitioning'!M40</f>
        <v>0</v>
      </c>
      <c r="N243" s="62">
        <f>'Table 10-NLCD11 Partitioning'!N40-'Table 9-NLCD06 Partitioning'!N40</f>
        <v>0</v>
      </c>
      <c r="O243" s="62">
        <f>'Table 10-NLCD11 Partitioning'!O40-'Table 9-NLCD06 Partitioning'!O40</f>
        <v>0</v>
      </c>
      <c r="P243" s="62">
        <f>'Table 10-NLCD11 Partitioning'!P40-'Table 9-NLCD06 Partitioning'!P40</f>
        <v>0</v>
      </c>
      <c r="Q243" s="62">
        <f>'Table 10-NLCD11 Partitioning'!Q40-'Table 9-NLCD06 Partitioning'!Q40</f>
        <v>0</v>
      </c>
      <c r="R243" s="62">
        <f>'Table 10-NLCD11 Partitioning'!R40-'Table 9-NLCD06 Partitioning'!R40</f>
        <v>0</v>
      </c>
      <c r="S243" s="62">
        <f>'Table 10-NLCD11 Partitioning'!S40-'Table 9-NLCD06 Partitioning'!S40</f>
        <v>0</v>
      </c>
      <c r="T243" s="62">
        <f>'Table 10-NLCD11 Partitioning'!T40-'Table 9-NLCD06 Partitioning'!T40</f>
        <v>0</v>
      </c>
      <c r="U243" s="62">
        <f>'Table 10-NLCD11 Partitioning'!U40-'Table 9-NLCD06 Partitioning'!U40</f>
        <v>0</v>
      </c>
      <c r="V243" s="62">
        <f>'Table 10-NLCD11 Partitioning'!V40-'Table 9-NLCD06 Partitioning'!V40</f>
        <v>0</v>
      </c>
      <c r="W243" s="62">
        <f>'Table 10-NLCD11 Partitioning'!W40-'Table 9-NLCD06 Partitioning'!W40</f>
        <v>0</v>
      </c>
    </row>
    <row r="244" spans="1:23" x14ac:dyDescent="0.25">
      <c r="A244" s="77" t="s">
        <v>172</v>
      </c>
      <c r="B244" s="10" t="s">
        <v>122</v>
      </c>
      <c r="C244" s="3" t="s">
        <v>173</v>
      </c>
      <c r="D244" s="77" t="s">
        <v>172</v>
      </c>
      <c r="E244" s="62">
        <f>'Table 10-NLCD11 Partitioning'!E41-'Table 9-NLCD06 Partitioning'!E41</f>
        <v>0.88957799999999998</v>
      </c>
      <c r="F244" s="62">
        <f>'Table 10-NLCD11 Partitioning'!F41-'Table 9-NLCD06 Partitioning'!F41</f>
        <v>-0.44478899999999999</v>
      </c>
      <c r="G244" s="62">
        <f>'Table 10-NLCD11 Partitioning'!G41-'Table 9-NLCD06 Partitioning'!G41</f>
        <v>-1.3343670000000003</v>
      </c>
      <c r="H244" s="62">
        <f>'Table 10-NLCD11 Partitioning'!H41-'Table 9-NLCD06 Partitioning'!H41</f>
        <v>2.4463395000000006</v>
      </c>
      <c r="I244" s="62">
        <f>'Table 10-NLCD11 Partitioning'!I41-'Table 9-NLCD06 Partitioning'!I41</f>
        <v>-0.66718350000000015</v>
      </c>
      <c r="J244" s="62">
        <f>'Table 10-NLCD11 Partitioning'!J41-'Table 9-NLCD06 Partitioning'!J41</f>
        <v>0</v>
      </c>
      <c r="K244" s="62">
        <f>'Table 10-NLCD11 Partitioning'!K41-'Table 9-NLCD06 Partitioning'!K41</f>
        <v>0</v>
      </c>
      <c r="L244" s="62">
        <f>'Table 10-NLCD11 Partitioning'!L41-'Table 9-NLCD06 Partitioning'!L41</f>
        <v>0</v>
      </c>
      <c r="M244" s="62">
        <f>'Table 10-NLCD11 Partitioning'!M41-'Table 9-NLCD06 Partitioning'!M41</f>
        <v>0</v>
      </c>
      <c r="N244" s="62">
        <f>'Table 10-NLCD11 Partitioning'!N41-'Table 9-NLCD06 Partitioning'!N41</f>
        <v>0</v>
      </c>
      <c r="O244" s="62">
        <f>'Table 10-NLCD11 Partitioning'!O41-'Table 9-NLCD06 Partitioning'!O41</f>
        <v>0</v>
      </c>
      <c r="P244" s="62">
        <f>'Table 10-NLCD11 Partitioning'!P41-'Table 9-NLCD06 Partitioning'!P41</f>
        <v>0</v>
      </c>
      <c r="Q244" s="62">
        <f>'Table 10-NLCD11 Partitioning'!Q41-'Table 9-NLCD06 Partitioning'!Q41</f>
        <v>0</v>
      </c>
      <c r="R244" s="62">
        <f>'Table 10-NLCD11 Partitioning'!R41-'Table 9-NLCD06 Partitioning'!R41</f>
        <v>-0.8895780000000002</v>
      </c>
      <c r="S244" s="62">
        <f>'Table 10-NLCD11 Partitioning'!S41-'Table 9-NLCD06 Partitioning'!S41</f>
        <v>0</v>
      </c>
      <c r="T244" s="62">
        <f>'Table 10-NLCD11 Partitioning'!T41-'Table 9-NLCD06 Partitioning'!T41</f>
        <v>0</v>
      </c>
      <c r="U244" s="62">
        <f>'Table 10-NLCD11 Partitioning'!U41-'Table 9-NLCD06 Partitioning'!U41</f>
        <v>0.77800000000000225</v>
      </c>
      <c r="V244" s="62">
        <f>'Table 10-NLCD11 Partitioning'!V41-'Table 9-NLCD06 Partitioning'!V41</f>
        <v>3.2999999999997698E-2</v>
      </c>
      <c r="W244" s="62">
        <f>'Table 10-NLCD11 Partitioning'!W41-'Table 9-NLCD06 Partitioning'!W41</f>
        <v>-0.81199999999999983</v>
      </c>
    </row>
    <row r="245" spans="1:23" x14ac:dyDescent="0.25">
      <c r="A245" s="77" t="s">
        <v>174</v>
      </c>
      <c r="B245" s="10" t="s">
        <v>122</v>
      </c>
      <c r="C245" s="3">
        <v>44</v>
      </c>
      <c r="D245" s="77" t="s">
        <v>174</v>
      </c>
      <c r="E245" s="62">
        <f>'Table 10-NLCD11 Partitioning'!E42-'Table 9-NLCD06 Partitioning'!E42</f>
        <v>-0.4447890000000001</v>
      </c>
      <c r="F245" s="62">
        <f>'Table 10-NLCD11 Partitioning'!F42-'Table 9-NLCD06 Partitioning'!F42</f>
        <v>-1.5567614999999995</v>
      </c>
      <c r="G245" s="62">
        <f>'Table 10-NLCD11 Partitioning'!G42-'Table 9-NLCD06 Partitioning'!G42</f>
        <v>-5.7822570000000013</v>
      </c>
      <c r="H245" s="62">
        <f>'Table 10-NLCD11 Partitioning'!H42-'Table 9-NLCD06 Partitioning'!H42</f>
        <v>4.225495500000001</v>
      </c>
      <c r="I245" s="62">
        <f>'Table 10-NLCD11 Partitioning'!I42-'Table 9-NLCD06 Partitioning'!I42</f>
        <v>3.5583119999999999</v>
      </c>
      <c r="J245" s="62">
        <f>'Table 10-NLCD11 Partitioning'!J42-'Table 9-NLCD06 Partitioning'!J42</f>
        <v>0</v>
      </c>
      <c r="K245" s="62">
        <f>'Table 10-NLCD11 Partitioning'!K42-'Table 9-NLCD06 Partitioning'!K42</f>
        <v>0</v>
      </c>
      <c r="L245" s="62">
        <f>'Table 10-NLCD11 Partitioning'!L42-'Table 9-NLCD06 Partitioning'!L42</f>
        <v>0</v>
      </c>
      <c r="M245" s="62">
        <f>'Table 10-NLCD11 Partitioning'!M42-'Table 9-NLCD06 Partitioning'!M42</f>
        <v>0</v>
      </c>
      <c r="N245" s="62">
        <f>'Table 10-NLCD11 Partitioning'!N42-'Table 9-NLCD06 Partitioning'!N42</f>
        <v>0</v>
      </c>
      <c r="O245" s="62">
        <f>'Table 10-NLCD11 Partitioning'!O42-'Table 9-NLCD06 Partitioning'!O42</f>
        <v>0</v>
      </c>
      <c r="P245" s="62">
        <f>'Table 10-NLCD11 Partitioning'!P42-'Table 9-NLCD06 Partitioning'!P42</f>
        <v>0</v>
      </c>
      <c r="Q245" s="62">
        <f>'Table 10-NLCD11 Partitioning'!Q42-'Table 9-NLCD06 Partitioning'!Q42</f>
        <v>0</v>
      </c>
      <c r="R245" s="62">
        <f>'Table 10-NLCD11 Partitioning'!R42-'Table 9-NLCD06 Partitioning'!R42</f>
        <v>0</v>
      </c>
      <c r="S245" s="62">
        <f>'Table 10-NLCD11 Partitioning'!S42-'Table 9-NLCD06 Partitioning'!S42</f>
        <v>0</v>
      </c>
      <c r="T245" s="62">
        <f>'Table 10-NLCD11 Partitioning'!T42-'Table 9-NLCD06 Partitioning'!T42</f>
        <v>0</v>
      </c>
      <c r="U245" s="62">
        <f>'Table 10-NLCD11 Partitioning'!U42-'Table 9-NLCD06 Partitioning'!U42</f>
        <v>2.402000000000001</v>
      </c>
      <c r="V245" s="62">
        <f>'Table 10-NLCD11 Partitioning'!V42-'Table 9-NLCD06 Partitioning'!V42</f>
        <v>-2.4840000000000018</v>
      </c>
      <c r="W245" s="62">
        <f>'Table 10-NLCD11 Partitioning'!W42-'Table 9-NLCD06 Partitioning'!W42</f>
        <v>8.2000000000000073E-2</v>
      </c>
    </row>
    <row r="246" spans="1:23" x14ac:dyDescent="0.25">
      <c r="A246" s="77" t="s">
        <v>175</v>
      </c>
      <c r="B246" s="10" t="s">
        <v>122</v>
      </c>
      <c r="C246" s="3">
        <v>45</v>
      </c>
      <c r="D246" s="77" t="s">
        <v>175</v>
      </c>
      <c r="E246" s="62">
        <f>'Table 10-NLCD11 Partitioning'!E43-'Table 9-NLCD06 Partitioning'!E43</f>
        <v>0</v>
      </c>
      <c r="F246" s="62">
        <f>'Table 10-NLCD11 Partitioning'!F43-'Table 9-NLCD06 Partitioning'!F43</f>
        <v>-1.1119725000000003</v>
      </c>
      <c r="G246" s="62">
        <f>'Table 10-NLCD11 Partitioning'!G43-'Table 9-NLCD06 Partitioning'!G43</f>
        <v>1.1119725000000074</v>
      </c>
      <c r="H246" s="62">
        <f>'Table 10-NLCD11 Partitioning'!H43-'Table 9-NLCD06 Partitioning'!H43</f>
        <v>0</v>
      </c>
      <c r="I246" s="62">
        <f>'Table 10-NLCD11 Partitioning'!I43-'Table 9-NLCD06 Partitioning'!I43</f>
        <v>0</v>
      </c>
      <c r="J246" s="62">
        <f>'Table 10-NLCD11 Partitioning'!J43-'Table 9-NLCD06 Partitioning'!J43</f>
        <v>0</v>
      </c>
      <c r="K246" s="62">
        <f>'Table 10-NLCD11 Partitioning'!K43-'Table 9-NLCD06 Partitioning'!K43</f>
        <v>0</v>
      </c>
      <c r="L246" s="62">
        <f>'Table 10-NLCD11 Partitioning'!L43-'Table 9-NLCD06 Partitioning'!L43</f>
        <v>0</v>
      </c>
      <c r="M246" s="62">
        <f>'Table 10-NLCD11 Partitioning'!M43-'Table 9-NLCD06 Partitioning'!M43</f>
        <v>0</v>
      </c>
      <c r="N246" s="62">
        <f>'Table 10-NLCD11 Partitioning'!N43-'Table 9-NLCD06 Partitioning'!N43</f>
        <v>0</v>
      </c>
      <c r="O246" s="62">
        <f>'Table 10-NLCD11 Partitioning'!O43-'Table 9-NLCD06 Partitioning'!O43</f>
        <v>0</v>
      </c>
      <c r="P246" s="62">
        <f>'Table 10-NLCD11 Partitioning'!P43-'Table 9-NLCD06 Partitioning'!P43</f>
        <v>0</v>
      </c>
      <c r="Q246" s="62">
        <f>'Table 10-NLCD11 Partitioning'!Q43-'Table 9-NLCD06 Partitioning'!Q43</f>
        <v>0</v>
      </c>
      <c r="R246" s="62">
        <f>'Table 10-NLCD11 Partitioning'!R43-'Table 9-NLCD06 Partitioning'!R43</f>
        <v>0</v>
      </c>
      <c r="S246" s="62">
        <f>'Table 10-NLCD11 Partitioning'!S43-'Table 9-NLCD06 Partitioning'!S43</f>
        <v>0</v>
      </c>
      <c r="T246" s="62">
        <f>'Table 10-NLCD11 Partitioning'!T43-'Table 9-NLCD06 Partitioning'!T43</f>
        <v>0</v>
      </c>
      <c r="U246" s="62">
        <f>'Table 10-NLCD11 Partitioning'!U43-'Table 9-NLCD06 Partitioning'!U43</f>
        <v>0.20000000000000284</v>
      </c>
      <c r="V246" s="62">
        <f>'Table 10-NLCD11 Partitioning'!V43-'Table 9-NLCD06 Partitioning'!V43</f>
        <v>-0.21600000000000819</v>
      </c>
      <c r="W246" s="62">
        <f>'Table 10-NLCD11 Partitioning'!W43-'Table 9-NLCD06 Partitioning'!W43</f>
        <v>1.699999999999946E-2</v>
      </c>
    </row>
    <row r="247" spans="1:23" x14ac:dyDescent="0.25">
      <c r="A247" s="77" t="s">
        <v>176</v>
      </c>
      <c r="B247" s="10" t="s">
        <v>122</v>
      </c>
      <c r="C247" s="3">
        <v>46</v>
      </c>
      <c r="D247" s="77" t="s">
        <v>176</v>
      </c>
      <c r="E247" s="62">
        <f>'Table 10-NLCD11 Partitioning'!E44-'Table 9-NLCD06 Partitioning'!E44</f>
        <v>0</v>
      </c>
      <c r="F247" s="62">
        <f>'Table 10-NLCD11 Partitioning'!F44-'Table 9-NLCD06 Partitioning'!F44</f>
        <v>0</v>
      </c>
      <c r="G247" s="62">
        <f>'Table 10-NLCD11 Partitioning'!G44-'Table 9-NLCD06 Partitioning'!G44</f>
        <v>-1.7791560000000004</v>
      </c>
      <c r="H247" s="62">
        <f>'Table 10-NLCD11 Partitioning'!H44-'Table 9-NLCD06 Partitioning'!H44</f>
        <v>0.8895780000000002</v>
      </c>
      <c r="I247" s="62">
        <f>'Table 10-NLCD11 Partitioning'!I44-'Table 9-NLCD06 Partitioning'!I44</f>
        <v>0.8895780000000002</v>
      </c>
      <c r="J247" s="62">
        <f>'Table 10-NLCD11 Partitioning'!J44-'Table 9-NLCD06 Partitioning'!J44</f>
        <v>0</v>
      </c>
      <c r="K247" s="62">
        <f>'Table 10-NLCD11 Partitioning'!K44-'Table 9-NLCD06 Partitioning'!K44</f>
        <v>0</v>
      </c>
      <c r="L247" s="62">
        <f>'Table 10-NLCD11 Partitioning'!L44-'Table 9-NLCD06 Partitioning'!L44</f>
        <v>0</v>
      </c>
      <c r="M247" s="62">
        <f>'Table 10-NLCD11 Partitioning'!M44-'Table 9-NLCD06 Partitioning'!M44</f>
        <v>0</v>
      </c>
      <c r="N247" s="62">
        <f>'Table 10-NLCD11 Partitioning'!N44-'Table 9-NLCD06 Partitioning'!N44</f>
        <v>0</v>
      </c>
      <c r="O247" s="62">
        <f>'Table 10-NLCD11 Partitioning'!O44-'Table 9-NLCD06 Partitioning'!O44</f>
        <v>0</v>
      </c>
      <c r="P247" s="62">
        <f>'Table 10-NLCD11 Partitioning'!P44-'Table 9-NLCD06 Partitioning'!P44</f>
        <v>0</v>
      </c>
      <c r="Q247" s="62">
        <f>'Table 10-NLCD11 Partitioning'!Q44-'Table 9-NLCD06 Partitioning'!Q44</f>
        <v>0</v>
      </c>
      <c r="R247" s="62">
        <f>'Table 10-NLCD11 Partitioning'!R44-'Table 9-NLCD06 Partitioning'!R44</f>
        <v>0</v>
      </c>
      <c r="S247" s="62">
        <f>'Table 10-NLCD11 Partitioning'!S44-'Table 9-NLCD06 Partitioning'!S44</f>
        <v>0</v>
      </c>
      <c r="T247" s="62">
        <f>'Table 10-NLCD11 Partitioning'!T44-'Table 9-NLCD06 Partitioning'!T44</f>
        <v>0</v>
      </c>
      <c r="U247" s="62">
        <f>'Table 10-NLCD11 Partitioning'!U44-'Table 9-NLCD06 Partitioning'!U44</f>
        <v>0.58699999999998909</v>
      </c>
      <c r="V247" s="62">
        <f>'Table 10-NLCD11 Partitioning'!V44-'Table 9-NLCD06 Partitioning'!V44</f>
        <v>-0.59600000000000364</v>
      </c>
      <c r="W247" s="62">
        <f>'Table 10-NLCD11 Partitioning'!W44-'Table 9-NLCD06 Partitioning'!W44</f>
        <v>9.0000000000003411E-3</v>
      </c>
    </row>
    <row r="248" spans="1:23" x14ac:dyDescent="0.25">
      <c r="A248" s="77" t="s">
        <v>177</v>
      </c>
      <c r="B248" s="10" t="s">
        <v>122</v>
      </c>
      <c r="C248" s="3">
        <v>47</v>
      </c>
      <c r="D248" s="77" t="s">
        <v>177</v>
      </c>
      <c r="E248" s="62">
        <f>'Table 10-NLCD11 Partitioning'!E45-'Table 9-NLCD06 Partitioning'!E45</f>
        <v>0</v>
      </c>
      <c r="F248" s="62">
        <f>'Table 10-NLCD11 Partitioning'!F45-'Table 9-NLCD06 Partitioning'!F45</f>
        <v>0</v>
      </c>
      <c r="G248" s="62">
        <f>'Table 10-NLCD11 Partitioning'!G45-'Table 9-NLCD06 Partitioning'!G45</f>
        <v>0</v>
      </c>
      <c r="H248" s="62">
        <f>'Table 10-NLCD11 Partitioning'!H45-'Table 9-NLCD06 Partitioning'!H45</f>
        <v>0</v>
      </c>
      <c r="I248" s="62">
        <f>'Table 10-NLCD11 Partitioning'!I45-'Table 9-NLCD06 Partitioning'!I45</f>
        <v>0</v>
      </c>
      <c r="J248" s="62">
        <f>'Table 10-NLCD11 Partitioning'!J45-'Table 9-NLCD06 Partitioning'!J45</f>
        <v>0</v>
      </c>
      <c r="K248" s="62">
        <f>'Table 10-NLCD11 Partitioning'!K45-'Table 9-NLCD06 Partitioning'!K45</f>
        <v>0</v>
      </c>
      <c r="L248" s="62">
        <f>'Table 10-NLCD11 Partitioning'!L45-'Table 9-NLCD06 Partitioning'!L45</f>
        <v>0</v>
      </c>
      <c r="M248" s="62">
        <f>'Table 10-NLCD11 Partitioning'!M45-'Table 9-NLCD06 Partitioning'!M45</f>
        <v>0</v>
      </c>
      <c r="N248" s="62">
        <f>'Table 10-NLCD11 Partitioning'!N45-'Table 9-NLCD06 Partitioning'!N45</f>
        <v>0</v>
      </c>
      <c r="O248" s="62">
        <f>'Table 10-NLCD11 Partitioning'!O45-'Table 9-NLCD06 Partitioning'!O45</f>
        <v>0</v>
      </c>
      <c r="P248" s="62">
        <f>'Table 10-NLCD11 Partitioning'!P45-'Table 9-NLCD06 Partitioning'!P45</f>
        <v>0</v>
      </c>
      <c r="Q248" s="62">
        <f>'Table 10-NLCD11 Partitioning'!Q45-'Table 9-NLCD06 Partitioning'!Q45</f>
        <v>0</v>
      </c>
      <c r="R248" s="62">
        <f>'Table 10-NLCD11 Partitioning'!R45-'Table 9-NLCD06 Partitioning'!R45</f>
        <v>0</v>
      </c>
      <c r="S248" s="62">
        <f>'Table 10-NLCD11 Partitioning'!S45-'Table 9-NLCD06 Partitioning'!S45</f>
        <v>0</v>
      </c>
      <c r="T248" s="62">
        <f>'Table 10-NLCD11 Partitioning'!T45-'Table 9-NLCD06 Partitioning'!T45</f>
        <v>0</v>
      </c>
      <c r="U248" s="62">
        <f>'Table 10-NLCD11 Partitioning'!U45-'Table 9-NLCD06 Partitioning'!U45</f>
        <v>0</v>
      </c>
      <c r="V248" s="62">
        <f>'Table 10-NLCD11 Partitioning'!V45-'Table 9-NLCD06 Partitioning'!V45</f>
        <v>0</v>
      </c>
      <c r="W248" s="62">
        <f>'Table 10-NLCD11 Partitioning'!W45-'Table 9-NLCD06 Partitioning'!W45</f>
        <v>0</v>
      </c>
    </row>
    <row r="249" spans="1:23" x14ac:dyDescent="0.25">
      <c r="A249" s="77" t="s">
        <v>178</v>
      </c>
      <c r="B249" s="10" t="s">
        <v>122</v>
      </c>
      <c r="C249" s="3">
        <v>48</v>
      </c>
      <c r="D249" s="77" t="s">
        <v>178</v>
      </c>
      <c r="E249" s="62">
        <f>'Table 10-NLCD11 Partitioning'!E46-'Table 9-NLCD06 Partitioning'!E46</f>
        <v>0</v>
      </c>
      <c r="F249" s="62">
        <f>'Table 10-NLCD11 Partitioning'!F46-'Table 9-NLCD06 Partitioning'!F46</f>
        <v>-5.5598625000000013</v>
      </c>
      <c r="G249" s="62">
        <f>'Table 10-NLCD11 Partitioning'!G46-'Table 9-NLCD06 Partitioning'!G46</f>
        <v>-4.2254954999999939</v>
      </c>
      <c r="H249" s="62">
        <f>'Table 10-NLCD11 Partitioning'!H46-'Table 9-NLCD06 Partitioning'!H46</f>
        <v>6.6718350000000015</v>
      </c>
      <c r="I249" s="62">
        <f>'Table 10-NLCD11 Partitioning'!I46-'Table 9-NLCD06 Partitioning'!I46</f>
        <v>3.1135229999999865</v>
      </c>
      <c r="J249" s="62">
        <f>'Table 10-NLCD11 Partitioning'!J46-'Table 9-NLCD06 Partitioning'!J46</f>
        <v>0</v>
      </c>
      <c r="K249" s="62">
        <f>'Table 10-NLCD11 Partitioning'!K46-'Table 9-NLCD06 Partitioning'!K46</f>
        <v>0</v>
      </c>
      <c r="L249" s="62">
        <f>'Table 10-NLCD11 Partitioning'!L46-'Table 9-NLCD06 Partitioning'!L46</f>
        <v>0</v>
      </c>
      <c r="M249" s="62">
        <f>'Table 10-NLCD11 Partitioning'!M46-'Table 9-NLCD06 Partitioning'!M46</f>
        <v>0</v>
      </c>
      <c r="N249" s="62">
        <f>'Table 10-NLCD11 Partitioning'!N46-'Table 9-NLCD06 Partitioning'!N46</f>
        <v>0</v>
      </c>
      <c r="O249" s="62">
        <f>'Table 10-NLCD11 Partitioning'!O46-'Table 9-NLCD06 Partitioning'!O46</f>
        <v>0</v>
      </c>
      <c r="P249" s="62">
        <f>'Table 10-NLCD11 Partitioning'!P46-'Table 9-NLCD06 Partitioning'!P46</f>
        <v>0</v>
      </c>
      <c r="Q249" s="62">
        <f>'Table 10-NLCD11 Partitioning'!Q46-'Table 9-NLCD06 Partitioning'!Q46</f>
        <v>0</v>
      </c>
      <c r="R249" s="62">
        <f>'Table 10-NLCD11 Partitioning'!R46-'Table 9-NLCD06 Partitioning'!R46</f>
        <v>0</v>
      </c>
      <c r="S249" s="62">
        <f>'Table 10-NLCD11 Partitioning'!S46-'Table 9-NLCD06 Partitioning'!S46</f>
        <v>0</v>
      </c>
      <c r="T249" s="62">
        <f>'Table 10-NLCD11 Partitioning'!T46-'Table 9-NLCD06 Partitioning'!T46</f>
        <v>0</v>
      </c>
      <c r="U249" s="62">
        <f>'Table 10-NLCD11 Partitioning'!U46-'Table 9-NLCD06 Partitioning'!U46</f>
        <v>3.3410000000000082</v>
      </c>
      <c r="V249" s="62">
        <f>'Table 10-NLCD11 Partitioning'!V46-'Table 9-NLCD06 Partitioning'!V46</f>
        <v>-3.5440000000000111</v>
      </c>
      <c r="W249" s="62">
        <f>'Table 10-NLCD11 Partitioning'!W46-'Table 9-NLCD06 Partitioning'!W46</f>
        <v>0.20400000000000063</v>
      </c>
    </row>
    <row r="250" spans="1:23" x14ac:dyDescent="0.25">
      <c r="A250" s="77" t="s">
        <v>179</v>
      </c>
      <c r="B250" s="10" t="s">
        <v>122</v>
      </c>
      <c r="C250" s="3">
        <v>49</v>
      </c>
      <c r="D250" s="77" t="s">
        <v>179</v>
      </c>
      <c r="E250" s="62">
        <f>'Table 10-NLCD11 Partitioning'!E47-'Table 9-NLCD06 Partitioning'!E47</f>
        <v>0</v>
      </c>
      <c r="F250" s="62">
        <f>'Table 10-NLCD11 Partitioning'!F47-'Table 9-NLCD06 Partitioning'!F47</f>
        <v>0</v>
      </c>
      <c r="G250" s="62">
        <f>'Table 10-NLCD11 Partitioning'!G47-'Table 9-NLCD06 Partitioning'!G47</f>
        <v>0</v>
      </c>
      <c r="H250" s="62">
        <f>'Table 10-NLCD11 Partitioning'!H47-'Table 9-NLCD06 Partitioning'!H47</f>
        <v>0</v>
      </c>
      <c r="I250" s="62">
        <f>'Table 10-NLCD11 Partitioning'!I47-'Table 9-NLCD06 Partitioning'!I47</f>
        <v>0</v>
      </c>
      <c r="J250" s="62">
        <f>'Table 10-NLCD11 Partitioning'!J47-'Table 9-NLCD06 Partitioning'!J47</f>
        <v>0</v>
      </c>
      <c r="K250" s="62">
        <f>'Table 10-NLCD11 Partitioning'!K47-'Table 9-NLCD06 Partitioning'!K47</f>
        <v>0</v>
      </c>
      <c r="L250" s="62">
        <f>'Table 10-NLCD11 Partitioning'!L47-'Table 9-NLCD06 Partitioning'!L47</f>
        <v>0</v>
      </c>
      <c r="M250" s="62">
        <f>'Table 10-NLCD11 Partitioning'!M47-'Table 9-NLCD06 Partitioning'!M47</f>
        <v>0</v>
      </c>
      <c r="N250" s="62">
        <f>'Table 10-NLCD11 Partitioning'!N47-'Table 9-NLCD06 Partitioning'!N47</f>
        <v>0</v>
      </c>
      <c r="O250" s="62">
        <f>'Table 10-NLCD11 Partitioning'!O47-'Table 9-NLCD06 Partitioning'!O47</f>
        <v>0</v>
      </c>
      <c r="P250" s="62">
        <f>'Table 10-NLCD11 Partitioning'!P47-'Table 9-NLCD06 Partitioning'!P47</f>
        <v>0</v>
      </c>
      <c r="Q250" s="62">
        <f>'Table 10-NLCD11 Partitioning'!Q47-'Table 9-NLCD06 Partitioning'!Q47</f>
        <v>0</v>
      </c>
      <c r="R250" s="62">
        <f>'Table 10-NLCD11 Partitioning'!R47-'Table 9-NLCD06 Partitioning'!R47</f>
        <v>0</v>
      </c>
      <c r="S250" s="62">
        <f>'Table 10-NLCD11 Partitioning'!S47-'Table 9-NLCD06 Partitioning'!S47</f>
        <v>0</v>
      </c>
      <c r="T250" s="62">
        <f>'Table 10-NLCD11 Partitioning'!T47-'Table 9-NLCD06 Partitioning'!T47</f>
        <v>0</v>
      </c>
      <c r="U250" s="62">
        <f>'Table 10-NLCD11 Partitioning'!U47-'Table 9-NLCD06 Partitioning'!U47</f>
        <v>0</v>
      </c>
      <c r="V250" s="62">
        <f>'Table 10-NLCD11 Partitioning'!V47-'Table 9-NLCD06 Partitioning'!V47</f>
        <v>0</v>
      </c>
      <c r="W250" s="62">
        <f>'Table 10-NLCD11 Partitioning'!W47-'Table 9-NLCD06 Partitioning'!W47</f>
        <v>0</v>
      </c>
    </row>
    <row r="251" spans="1:23" x14ac:dyDescent="0.25">
      <c r="A251" s="77" t="s">
        <v>180</v>
      </c>
      <c r="B251" s="10" t="s">
        <v>122</v>
      </c>
      <c r="C251" s="3">
        <v>5</v>
      </c>
      <c r="D251" s="77" t="s">
        <v>180</v>
      </c>
      <c r="E251" s="62">
        <f>'Table 10-NLCD11 Partitioning'!E48-'Table 9-NLCD06 Partitioning'!E48</f>
        <v>0</v>
      </c>
      <c r="F251" s="62">
        <f>'Table 10-NLCD11 Partitioning'!F48-'Table 9-NLCD06 Partitioning'!F48</f>
        <v>0</v>
      </c>
      <c r="G251" s="62">
        <f>'Table 10-NLCD11 Partitioning'!G48-'Table 9-NLCD06 Partitioning'!G48</f>
        <v>-1.7791560000000004</v>
      </c>
      <c r="H251" s="62">
        <f>'Table 10-NLCD11 Partitioning'!H48-'Table 9-NLCD06 Partitioning'!H48</f>
        <v>0.66718350000000726</v>
      </c>
      <c r="I251" s="62">
        <f>'Table 10-NLCD11 Partitioning'!I48-'Table 9-NLCD06 Partitioning'!I48</f>
        <v>1.1119725000000003</v>
      </c>
      <c r="J251" s="62">
        <f>'Table 10-NLCD11 Partitioning'!J48-'Table 9-NLCD06 Partitioning'!J48</f>
        <v>0</v>
      </c>
      <c r="K251" s="62">
        <f>'Table 10-NLCD11 Partitioning'!K48-'Table 9-NLCD06 Partitioning'!K48</f>
        <v>0</v>
      </c>
      <c r="L251" s="62">
        <f>'Table 10-NLCD11 Partitioning'!L48-'Table 9-NLCD06 Partitioning'!L48</f>
        <v>0</v>
      </c>
      <c r="M251" s="62">
        <f>'Table 10-NLCD11 Partitioning'!M48-'Table 9-NLCD06 Partitioning'!M48</f>
        <v>0</v>
      </c>
      <c r="N251" s="62">
        <f>'Table 10-NLCD11 Partitioning'!N48-'Table 9-NLCD06 Partitioning'!N48</f>
        <v>0</v>
      </c>
      <c r="O251" s="62">
        <f>'Table 10-NLCD11 Partitioning'!O48-'Table 9-NLCD06 Partitioning'!O48</f>
        <v>0</v>
      </c>
      <c r="P251" s="62">
        <f>'Table 10-NLCD11 Partitioning'!P48-'Table 9-NLCD06 Partitioning'!P48</f>
        <v>0</v>
      </c>
      <c r="Q251" s="62">
        <f>'Table 10-NLCD11 Partitioning'!Q48-'Table 9-NLCD06 Partitioning'!Q48</f>
        <v>0</v>
      </c>
      <c r="R251" s="62">
        <f>'Table 10-NLCD11 Partitioning'!R48-'Table 9-NLCD06 Partitioning'!R48</f>
        <v>0</v>
      </c>
      <c r="S251" s="62">
        <f>'Table 10-NLCD11 Partitioning'!S48-'Table 9-NLCD06 Partitioning'!S48</f>
        <v>0</v>
      </c>
      <c r="T251" s="62">
        <f>'Table 10-NLCD11 Partitioning'!T48-'Table 9-NLCD06 Partitioning'!T48</f>
        <v>0</v>
      </c>
      <c r="U251" s="62">
        <f>'Table 10-NLCD11 Partitioning'!U48-'Table 9-NLCD06 Partitioning'!U48</f>
        <v>0.6980000000000075</v>
      </c>
      <c r="V251" s="62">
        <f>'Table 10-NLCD11 Partitioning'!V48-'Table 9-NLCD06 Partitioning'!V48</f>
        <v>-0.69799999999999329</v>
      </c>
      <c r="W251" s="62">
        <f>'Table 10-NLCD11 Partitioning'!W48-'Table 9-NLCD06 Partitioning'!W48</f>
        <v>0</v>
      </c>
    </row>
    <row r="252" spans="1:23" x14ac:dyDescent="0.25">
      <c r="A252" s="77" t="s">
        <v>181</v>
      </c>
      <c r="B252" s="10" t="s">
        <v>122</v>
      </c>
      <c r="C252" s="3">
        <v>50</v>
      </c>
      <c r="D252" s="77" t="s">
        <v>181</v>
      </c>
      <c r="E252" s="62">
        <f>'Table 10-NLCD11 Partitioning'!E49-'Table 9-NLCD06 Partitioning'!E49</f>
        <v>0</v>
      </c>
      <c r="F252" s="62">
        <f>'Table 10-NLCD11 Partitioning'!F49-'Table 9-NLCD06 Partitioning'!F49</f>
        <v>0</v>
      </c>
      <c r="G252" s="62">
        <f>'Table 10-NLCD11 Partitioning'!G49-'Table 9-NLCD06 Partitioning'!G49</f>
        <v>-0.8895780000000002</v>
      </c>
      <c r="H252" s="62">
        <f>'Table 10-NLCD11 Partitioning'!H49-'Table 9-NLCD06 Partitioning'!H49</f>
        <v>1.5567615000000004</v>
      </c>
      <c r="I252" s="62">
        <f>'Table 10-NLCD11 Partitioning'!I49-'Table 9-NLCD06 Partitioning'!I49</f>
        <v>-0.66718350000000015</v>
      </c>
      <c r="J252" s="62">
        <f>'Table 10-NLCD11 Partitioning'!J49-'Table 9-NLCD06 Partitioning'!J49</f>
        <v>0</v>
      </c>
      <c r="K252" s="62">
        <f>'Table 10-NLCD11 Partitioning'!K49-'Table 9-NLCD06 Partitioning'!K49</f>
        <v>0</v>
      </c>
      <c r="L252" s="62">
        <f>'Table 10-NLCD11 Partitioning'!L49-'Table 9-NLCD06 Partitioning'!L49</f>
        <v>0</v>
      </c>
      <c r="M252" s="62">
        <f>'Table 10-NLCD11 Partitioning'!M49-'Table 9-NLCD06 Partitioning'!M49</f>
        <v>0</v>
      </c>
      <c r="N252" s="62">
        <f>'Table 10-NLCD11 Partitioning'!N49-'Table 9-NLCD06 Partitioning'!N49</f>
        <v>0</v>
      </c>
      <c r="O252" s="62">
        <f>'Table 10-NLCD11 Partitioning'!O49-'Table 9-NLCD06 Partitioning'!O49</f>
        <v>0</v>
      </c>
      <c r="P252" s="62">
        <f>'Table 10-NLCD11 Partitioning'!P49-'Table 9-NLCD06 Partitioning'!P49</f>
        <v>0</v>
      </c>
      <c r="Q252" s="62">
        <f>'Table 10-NLCD11 Partitioning'!Q49-'Table 9-NLCD06 Partitioning'!Q49</f>
        <v>0</v>
      </c>
      <c r="R252" s="62">
        <f>'Table 10-NLCD11 Partitioning'!R49-'Table 9-NLCD06 Partitioning'!R49</f>
        <v>0</v>
      </c>
      <c r="S252" s="62">
        <f>'Table 10-NLCD11 Partitioning'!S49-'Table 9-NLCD06 Partitioning'!S49</f>
        <v>0</v>
      </c>
      <c r="T252" s="62">
        <f>'Table 10-NLCD11 Partitioning'!T49-'Table 9-NLCD06 Partitioning'!T49</f>
        <v>0</v>
      </c>
      <c r="U252" s="62">
        <f>'Table 10-NLCD11 Partitioning'!U49-'Table 9-NLCD06 Partitioning'!U49</f>
        <v>-0.26200000000000045</v>
      </c>
      <c r="V252" s="62">
        <f>'Table 10-NLCD11 Partitioning'!V49-'Table 9-NLCD06 Partitioning'!V49</f>
        <v>0.21300000000000097</v>
      </c>
      <c r="W252" s="62">
        <f>'Table 10-NLCD11 Partitioning'!W49-'Table 9-NLCD06 Partitioning'!W49</f>
        <v>4.9000000000000377E-2</v>
      </c>
    </row>
    <row r="253" spans="1:23" x14ac:dyDescent="0.25">
      <c r="A253" s="77" t="s">
        <v>182</v>
      </c>
      <c r="B253" s="10" t="s">
        <v>122</v>
      </c>
      <c r="C253" s="3">
        <v>51</v>
      </c>
      <c r="D253" s="77" t="s">
        <v>182</v>
      </c>
      <c r="E253" s="62">
        <f>'Table 10-NLCD11 Partitioning'!E50-'Table 9-NLCD06 Partitioning'!E50</f>
        <v>0</v>
      </c>
      <c r="F253" s="62">
        <f>'Table 10-NLCD11 Partitioning'!F50-'Table 9-NLCD06 Partitioning'!F50</f>
        <v>-3.5583120000000008</v>
      </c>
      <c r="G253" s="62">
        <f>'Table 10-NLCD11 Partitioning'!G50-'Table 9-NLCD06 Partitioning'!G50</f>
        <v>-9.7853579999999738</v>
      </c>
      <c r="H253" s="62">
        <f>'Table 10-NLCD11 Partitioning'!H50-'Table 9-NLCD06 Partitioning'!H50</f>
        <v>8.0062020000000302</v>
      </c>
      <c r="I253" s="62">
        <f>'Table 10-NLCD11 Partitioning'!I50-'Table 9-NLCD06 Partitioning'!I50</f>
        <v>5.3374680000000012</v>
      </c>
      <c r="J253" s="62">
        <f>'Table 10-NLCD11 Partitioning'!J50-'Table 9-NLCD06 Partitioning'!J50</f>
        <v>0</v>
      </c>
      <c r="K253" s="62">
        <f>'Table 10-NLCD11 Partitioning'!K50-'Table 9-NLCD06 Partitioning'!K50</f>
        <v>0</v>
      </c>
      <c r="L253" s="62">
        <f>'Table 10-NLCD11 Partitioning'!L50-'Table 9-NLCD06 Partitioning'!L50</f>
        <v>0</v>
      </c>
      <c r="M253" s="62">
        <f>'Table 10-NLCD11 Partitioning'!M50-'Table 9-NLCD06 Partitioning'!M50</f>
        <v>0</v>
      </c>
      <c r="N253" s="62">
        <f>'Table 10-NLCD11 Partitioning'!N50-'Table 9-NLCD06 Partitioning'!N50</f>
        <v>0</v>
      </c>
      <c r="O253" s="62">
        <f>'Table 10-NLCD11 Partitioning'!O50-'Table 9-NLCD06 Partitioning'!O50</f>
        <v>0</v>
      </c>
      <c r="P253" s="62">
        <f>'Table 10-NLCD11 Partitioning'!P50-'Table 9-NLCD06 Partitioning'!P50</f>
        <v>0</v>
      </c>
      <c r="Q253" s="62">
        <f>'Table 10-NLCD11 Partitioning'!Q50-'Table 9-NLCD06 Partitioning'!Q50</f>
        <v>0</v>
      </c>
      <c r="R253" s="62">
        <f>'Table 10-NLCD11 Partitioning'!R50-'Table 9-NLCD06 Partitioning'!R50</f>
        <v>0</v>
      </c>
      <c r="S253" s="62">
        <f>'Table 10-NLCD11 Partitioning'!S50-'Table 9-NLCD06 Partitioning'!S50</f>
        <v>0</v>
      </c>
      <c r="T253" s="62">
        <f>'Table 10-NLCD11 Partitioning'!T50-'Table 9-NLCD06 Partitioning'!T50</f>
        <v>0</v>
      </c>
      <c r="U253" s="62">
        <f>'Table 10-NLCD11 Partitioning'!U50-'Table 9-NLCD06 Partitioning'!U50</f>
        <v>4.3760000000000332</v>
      </c>
      <c r="V253" s="62">
        <f>'Table 10-NLCD11 Partitioning'!V50-'Table 9-NLCD06 Partitioning'!V50</f>
        <v>-4.5499999999999545</v>
      </c>
      <c r="W253" s="62">
        <f>'Table 10-NLCD11 Partitioning'!W50-'Table 9-NLCD06 Partitioning'!W50</f>
        <v>0.17400000000000304</v>
      </c>
    </row>
    <row r="254" spans="1:23" x14ac:dyDescent="0.25">
      <c r="A254" s="77" t="s">
        <v>183</v>
      </c>
      <c r="B254" s="10" t="s">
        <v>122</v>
      </c>
      <c r="C254" s="3">
        <v>53</v>
      </c>
      <c r="D254" s="77" t="s">
        <v>183</v>
      </c>
      <c r="E254" s="62">
        <f>'Table 10-NLCD11 Partitioning'!E51-'Table 9-NLCD06 Partitioning'!E51</f>
        <v>0</v>
      </c>
      <c r="F254" s="62">
        <f>'Table 10-NLCD11 Partitioning'!F51-'Table 9-NLCD06 Partitioning'!F51</f>
        <v>-0.22239450000000005</v>
      </c>
      <c r="G254" s="62">
        <f>'Table 10-NLCD11 Partitioning'!G51-'Table 9-NLCD06 Partitioning'!G51</f>
        <v>0.22239450000000005</v>
      </c>
      <c r="H254" s="62">
        <f>'Table 10-NLCD11 Partitioning'!H51-'Table 9-NLCD06 Partitioning'!H51</f>
        <v>0</v>
      </c>
      <c r="I254" s="62">
        <f>'Table 10-NLCD11 Partitioning'!I51-'Table 9-NLCD06 Partitioning'!I51</f>
        <v>0</v>
      </c>
      <c r="J254" s="62">
        <f>'Table 10-NLCD11 Partitioning'!J51-'Table 9-NLCD06 Partitioning'!J51</f>
        <v>0</v>
      </c>
      <c r="K254" s="62">
        <f>'Table 10-NLCD11 Partitioning'!K51-'Table 9-NLCD06 Partitioning'!K51</f>
        <v>0</v>
      </c>
      <c r="L254" s="62">
        <f>'Table 10-NLCD11 Partitioning'!L51-'Table 9-NLCD06 Partitioning'!L51</f>
        <v>0</v>
      </c>
      <c r="M254" s="62">
        <f>'Table 10-NLCD11 Partitioning'!M51-'Table 9-NLCD06 Partitioning'!M51</f>
        <v>0</v>
      </c>
      <c r="N254" s="62">
        <f>'Table 10-NLCD11 Partitioning'!N51-'Table 9-NLCD06 Partitioning'!N51</f>
        <v>0</v>
      </c>
      <c r="O254" s="62">
        <f>'Table 10-NLCD11 Partitioning'!O51-'Table 9-NLCD06 Partitioning'!O51</f>
        <v>0</v>
      </c>
      <c r="P254" s="62">
        <f>'Table 10-NLCD11 Partitioning'!P51-'Table 9-NLCD06 Partitioning'!P51</f>
        <v>0</v>
      </c>
      <c r="Q254" s="62">
        <f>'Table 10-NLCD11 Partitioning'!Q51-'Table 9-NLCD06 Partitioning'!Q51</f>
        <v>0</v>
      </c>
      <c r="R254" s="62">
        <f>'Table 10-NLCD11 Partitioning'!R51-'Table 9-NLCD06 Partitioning'!R51</f>
        <v>0</v>
      </c>
      <c r="S254" s="62">
        <f>'Table 10-NLCD11 Partitioning'!S51-'Table 9-NLCD06 Partitioning'!S51</f>
        <v>0</v>
      </c>
      <c r="T254" s="62">
        <f>'Table 10-NLCD11 Partitioning'!T51-'Table 9-NLCD06 Partitioning'!T51</f>
        <v>0</v>
      </c>
      <c r="U254" s="62">
        <f>'Table 10-NLCD11 Partitioning'!U51-'Table 9-NLCD06 Partitioning'!U51</f>
        <v>3.9999999999999147E-2</v>
      </c>
      <c r="V254" s="62">
        <f>'Table 10-NLCD11 Partitioning'!V51-'Table 9-NLCD06 Partitioning'!V51</f>
        <v>-4.2999999999999261E-2</v>
      </c>
      <c r="W254" s="62">
        <f>'Table 10-NLCD11 Partitioning'!W51-'Table 9-NLCD06 Partitioning'!W51</f>
        <v>2.9999999999996696E-3</v>
      </c>
    </row>
    <row r="255" spans="1:23" x14ac:dyDescent="0.25">
      <c r="A255" s="77" t="s">
        <v>184</v>
      </c>
      <c r="B255" s="10" t="s">
        <v>122</v>
      </c>
      <c r="C255" s="3">
        <v>54</v>
      </c>
      <c r="D255" s="77" t="s">
        <v>184</v>
      </c>
      <c r="E255" s="62">
        <f>'Table 10-NLCD11 Partitioning'!E52-'Table 9-NLCD06 Partitioning'!E52</f>
        <v>0</v>
      </c>
      <c r="F255" s="62">
        <f>'Table 10-NLCD11 Partitioning'!F52-'Table 9-NLCD06 Partitioning'!F52</f>
        <v>-0.22239450000000005</v>
      </c>
      <c r="G255" s="62">
        <f>'Table 10-NLCD11 Partitioning'!G52-'Table 9-NLCD06 Partitioning'!G52</f>
        <v>-0.8895780000000002</v>
      </c>
      <c r="H255" s="62">
        <f>'Table 10-NLCD11 Partitioning'!H52-'Table 9-NLCD06 Partitioning'!H52</f>
        <v>-0.4447890000000001</v>
      </c>
      <c r="I255" s="62">
        <f>'Table 10-NLCD11 Partitioning'!I52-'Table 9-NLCD06 Partitioning'!I52</f>
        <v>1.5567615000000004</v>
      </c>
      <c r="J255" s="62">
        <f>'Table 10-NLCD11 Partitioning'!J52-'Table 9-NLCD06 Partitioning'!J52</f>
        <v>0</v>
      </c>
      <c r="K255" s="62">
        <f>'Table 10-NLCD11 Partitioning'!K52-'Table 9-NLCD06 Partitioning'!K52</f>
        <v>0</v>
      </c>
      <c r="L255" s="62">
        <f>'Table 10-NLCD11 Partitioning'!L52-'Table 9-NLCD06 Partitioning'!L52</f>
        <v>0</v>
      </c>
      <c r="M255" s="62">
        <f>'Table 10-NLCD11 Partitioning'!M52-'Table 9-NLCD06 Partitioning'!M52</f>
        <v>0</v>
      </c>
      <c r="N255" s="62">
        <f>'Table 10-NLCD11 Partitioning'!N52-'Table 9-NLCD06 Partitioning'!N52</f>
        <v>0</v>
      </c>
      <c r="O255" s="62">
        <f>'Table 10-NLCD11 Partitioning'!O52-'Table 9-NLCD06 Partitioning'!O52</f>
        <v>0</v>
      </c>
      <c r="P255" s="62">
        <f>'Table 10-NLCD11 Partitioning'!P52-'Table 9-NLCD06 Partitioning'!P52</f>
        <v>0</v>
      </c>
      <c r="Q255" s="62">
        <f>'Table 10-NLCD11 Partitioning'!Q52-'Table 9-NLCD06 Partitioning'!Q52</f>
        <v>0</v>
      </c>
      <c r="R255" s="62">
        <f>'Table 10-NLCD11 Partitioning'!R52-'Table 9-NLCD06 Partitioning'!R52</f>
        <v>0</v>
      </c>
      <c r="S255" s="62">
        <f>'Table 10-NLCD11 Partitioning'!S52-'Table 9-NLCD06 Partitioning'!S52</f>
        <v>0</v>
      </c>
      <c r="T255" s="62">
        <f>'Table 10-NLCD11 Partitioning'!T52-'Table 9-NLCD06 Partitioning'!T52</f>
        <v>0</v>
      </c>
      <c r="U255" s="62">
        <f>'Table 10-NLCD11 Partitioning'!U52-'Table 9-NLCD06 Partitioning'!U52</f>
        <v>0.90799999999999415</v>
      </c>
      <c r="V255" s="62">
        <f>'Table 10-NLCD11 Partitioning'!V52-'Table 9-NLCD06 Partitioning'!V52</f>
        <v>-0.87600000000000477</v>
      </c>
      <c r="W255" s="62">
        <f>'Table 10-NLCD11 Partitioning'!W52-'Table 9-NLCD06 Partitioning'!W52</f>
        <v>-3.2000000000000028E-2</v>
      </c>
    </row>
    <row r="256" spans="1:23" x14ac:dyDescent="0.25">
      <c r="A256" s="77" t="s">
        <v>185</v>
      </c>
      <c r="B256" s="10" t="s">
        <v>122</v>
      </c>
      <c r="C256" s="3">
        <v>55</v>
      </c>
      <c r="D256" s="77" t="s">
        <v>185</v>
      </c>
      <c r="E256" s="62">
        <f>'Table 10-NLCD11 Partitioning'!E53-'Table 9-NLCD06 Partitioning'!E53</f>
        <v>0</v>
      </c>
      <c r="F256" s="62">
        <f>'Table 10-NLCD11 Partitioning'!F53-'Table 9-NLCD06 Partitioning'!F53</f>
        <v>-0.22239450000000005</v>
      </c>
      <c r="G256" s="62">
        <f>'Table 10-NLCD11 Partitioning'!G53-'Table 9-NLCD06 Partitioning'!G53</f>
        <v>0.22239450000000716</v>
      </c>
      <c r="H256" s="62">
        <f>'Table 10-NLCD11 Partitioning'!H53-'Table 9-NLCD06 Partitioning'!H53</f>
        <v>0</v>
      </c>
      <c r="I256" s="62">
        <f>'Table 10-NLCD11 Partitioning'!I53-'Table 9-NLCD06 Partitioning'!I53</f>
        <v>0</v>
      </c>
      <c r="J256" s="62">
        <f>'Table 10-NLCD11 Partitioning'!J53-'Table 9-NLCD06 Partitioning'!J53</f>
        <v>0</v>
      </c>
      <c r="K256" s="62">
        <f>'Table 10-NLCD11 Partitioning'!K53-'Table 9-NLCD06 Partitioning'!K53</f>
        <v>0</v>
      </c>
      <c r="L256" s="62">
        <f>'Table 10-NLCD11 Partitioning'!L53-'Table 9-NLCD06 Partitioning'!L53</f>
        <v>0</v>
      </c>
      <c r="M256" s="62">
        <f>'Table 10-NLCD11 Partitioning'!M53-'Table 9-NLCD06 Partitioning'!M53</f>
        <v>0</v>
      </c>
      <c r="N256" s="62">
        <f>'Table 10-NLCD11 Partitioning'!N53-'Table 9-NLCD06 Partitioning'!N53</f>
        <v>0</v>
      </c>
      <c r="O256" s="62">
        <f>'Table 10-NLCD11 Partitioning'!O53-'Table 9-NLCD06 Partitioning'!O53</f>
        <v>0</v>
      </c>
      <c r="P256" s="62">
        <f>'Table 10-NLCD11 Partitioning'!P53-'Table 9-NLCD06 Partitioning'!P53</f>
        <v>0</v>
      </c>
      <c r="Q256" s="62">
        <f>'Table 10-NLCD11 Partitioning'!Q53-'Table 9-NLCD06 Partitioning'!Q53</f>
        <v>0</v>
      </c>
      <c r="R256" s="62">
        <f>'Table 10-NLCD11 Partitioning'!R53-'Table 9-NLCD06 Partitioning'!R53</f>
        <v>0</v>
      </c>
      <c r="S256" s="62">
        <f>'Table 10-NLCD11 Partitioning'!S53-'Table 9-NLCD06 Partitioning'!S53</f>
        <v>0</v>
      </c>
      <c r="T256" s="62">
        <f>'Table 10-NLCD11 Partitioning'!T53-'Table 9-NLCD06 Partitioning'!T53</f>
        <v>0</v>
      </c>
      <c r="U256" s="62">
        <f>'Table 10-NLCD11 Partitioning'!U53-'Table 9-NLCD06 Partitioning'!U53</f>
        <v>4.0000000000006253E-2</v>
      </c>
      <c r="V256" s="62">
        <f>'Table 10-NLCD11 Partitioning'!V53-'Table 9-NLCD06 Partitioning'!V53</f>
        <v>-4.3000000000006366E-2</v>
      </c>
      <c r="W256" s="62">
        <f>'Table 10-NLCD11 Partitioning'!W53-'Table 9-NLCD06 Partitioning'!W53</f>
        <v>3.0000000000001137E-3</v>
      </c>
    </row>
    <row r="257" spans="1:23" x14ac:dyDescent="0.25">
      <c r="A257" s="77" t="s">
        <v>186</v>
      </c>
      <c r="B257" s="10" t="s">
        <v>122</v>
      </c>
      <c r="C257" s="3">
        <v>56</v>
      </c>
      <c r="D257" s="77" t="s">
        <v>186</v>
      </c>
      <c r="E257" s="62">
        <f>'Table 10-NLCD11 Partitioning'!E54-'Table 9-NLCD06 Partitioning'!E54</f>
        <v>0</v>
      </c>
      <c r="F257" s="62">
        <f>'Table 10-NLCD11 Partitioning'!F54-'Table 9-NLCD06 Partitioning'!F54</f>
        <v>-25.797761999999992</v>
      </c>
      <c r="G257" s="62">
        <f>'Table 10-NLCD11 Partitioning'!G54-'Table 9-NLCD06 Partitioning'!G54</f>
        <v>-48.926789999999983</v>
      </c>
      <c r="H257" s="62">
        <f>'Table 10-NLCD11 Partitioning'!H54-'Table 9-NLCD06 Partitioning'!H54</f>
        <v>30.690440999999964</v>
      </c>
      <c r="I257" s="62">
        <f>'Table 10-NLCD11 Partitioning'!I54-'Table 9-NLCD06 Partitioning'!I54</f>
        <v>44.034110999999996</v>
      </c>
      <c r="J257" s="62">
        <f>'Table 10-NLCD11 Partitioning'!J54-'Table 9-NLCD06 Partitioning'!J54</f>
        <v>0</v>
      </c>
      <c r="K257" s="62">
        <f>'Table 10-NLCD11 Partitioning'!K54-'Table 9-NLCD06 Partitioning'!K54</f>
        <v>0</v>
      </c>
      <c r="L257" s="62">
        <f>'Table 10-NLCD11 Partitioning'!L54-'Table 9-NLCD06 Partitioning'!L54</f>
        <v>0</v>
      </c>
      <c r="M257" s="62">
        <f>'Table 10-NLCD11 Partitioning'!M54-'Table 9-NLCD06 Partitioning'!M54</f>
        <v>0</v>
      </c>
      <c r="N257" s="62">
        <f>'Table 10-NLCD11 Partitioning'!N54-'Table 9-NLCD06 Partitioning'!N54</f>
        <v>0</v>
      </c>
      <c r="O257" s="62">
        <f>'Table 10-NLCD11 Partitioning'!O54-'Table 9-NLCD06 Partitioning'!O54</f>
        <v>0</v>
      </c>
      <c r="P257" s="62">
        <f>'Table 10-NLCD11 Partitioning'!P54-'Table 9-NLCD06 Partitioning'!P54</f>
        <v>0</v>
      </c>
      <c r="Q257" s="62">
        <f>'Table 10-NLCD11 Partitioning'!Q54-'Table 9-NLCD06 Partitioning'!Q54</f>
        <v>0</v>
      </c>
      <c r="R257" s="62">
        <f>'Table 10-NLCD11 Partitioning'!R54-'Table 9-NLCD06 Partitioning'!R54</f>
        <v>0</v>
      </c>
      <c r="S257" s="62">
        <f>'Table 10-NLCD11 Partitioning'!S54-'Table 9-NLCD06 Partitioning'!S54</f>
        <v>0</v>
      </c>
      <c r="T257" s="62">
        <f>'Table 10-NLCD11 Partitioning'!T54-'Table 9-NLCD06 Partitioning'!T54</f>
        <v>0</v>
      </c>
      <c r="U257" s="62">
        <f>'Table 10-NLCD11 Partitioning'!U54-'Table 9-NLCD06 Partitioning'!U54</f>
        <v>32.63799999999992</v>
      </c>
      <c r="V257" s="62">
        <f>'Table 10-NLCD11 Partitioning'!V54-'Table 9-NLCD06 Partitioning'!V54</f>
        <v>-33.133000000000038</v>
      </c>
      <c r="W257" s="62">
        <f>'Table 10-NLCD11 Partitioning'!W54-'Table 9-NLCD06 Partitioning'!W54</f>
        <v>0.49399999999999977</v>
      </c>
    </row>
    <row r="258" spans="1:23" x14ac:dyDescent="0.25">
      <c r="A258" s="77" t="s">
        <v>187</v>
      </c>
      <c r="B258" s="10" t="s">
        <v>122</v>
      </c>
      <c r="C258" s="3">
        <v>57</v>
      </c>
      <c r="D258" s="77" t="s">
        <v>187</v>
      </c>
      <c r="E258" s="62">
        <f>'Table 10-NLCD11 Partitioning'!E55-'Table 9-NLCD06 Partitioning'!E55</f>
        <v>0</v>
      </c>
      <c r="F258" s="62">
        <f>'Table 10-NLCD11 Partitioning'!F55-'Table 9-NLCD06 Partitioning'!F55</f>
        <v>0</v>
      </c>
      <c r="G258" s="62">
        <f>'Table 10-NLCD11 Partitioning'!G55-'Table 9-NLCD06 Partitioning'!G55</f>
        <v>0</v>
      </c>
      <c r="H258" s="62">
        <f>'Table 10-NLCD11 Partitioning'!H55-'Table 9-NLCD06 Partitioning'!H55</f>
        <v>0</v>
      </c>
      <c r="I258" s="62">
        <f>'Table 10-NLCD11 Partitioning'!I55-'Table 9-NLCD06 Partitioning'!I55</f>
        <v>0</v>
      </c>
      <c r="J258" s="62">
        <f>'Table 10-NLCD11 Partitioning'!J55-'Table 9-NLCD06 Partitioning'!J55</f>
        <v>0</v>
      </c>
      <c r="K258" s="62">
        <f>'Table 10-NLCD11 Partitioning'!K55-'Table 9-NLCD06 Partitioning'!K55</f>
        <v>0</v>
      </c>
      <c r="L258" s="62">
        <f>'Table 10-NLCD11 Partitioning'!L55-'Table 9-NLCD06 Partitioning'!L55</f>
        <v>0</v>
      </c>
      <c r="M258" s="62">
        <f>'Table 10-NLCD11 Partitioning'!M55-'Table 9-NLCD06 Partitioning'!M55</f>
        <v>0</v>
      </c>
      <c r="N258" s="62">
        <f>'Table 10-NLCD11 Partitioning'!N55-'Table 9-NLCD06 Partitioning'!N55</f>
        <v>0</v>
      </c>
      <c r="O258" s="62">
        <f>'Table 10-NLCD11 Partitioning'!O55-'Table 9-NLCD06 Partitioning'!O55</f>
        <v>0</v>
      </c>
      <c r="P258" s="62">
        <f>'Table 10-NLCD11 Partitioning'!P55-'Table 9-NLCD06 Partitioning'!P55</f>
        <v>0</v>
      </c>
      <c r="Q258" s="62">
        <f>'Table 10-NLCD11 Partitioning'!Q55-'Table 9-NLCD06 Partitioning'!Q55</f>
        <v>0</v>
      </c>
      <c r="R258" s="62">
        <f>'Table 10-NLCD11 Partitioning'!R55-'Table 9-NLCD06 Partitioning'!R55</f>
        <v>0</v>
      </c>
      <c r="S258" s="62">
        <f>'Table 10-NLCD11 Partitioning'!S55-'Table 9-NLCD06 Partitioning'!S55</f>
        <v>0</v>
      </c>
      <c r="T258" s="62">
        <f>'Table 10-NLCD11 Partitioning'!T55-'Table 9-NLCD06 Partitioning'!T55</f>
        <v>0</v>
      </c>
      <c r="U258" s="62">
        <f>'Table 10-NLCD11 Partitioning'!U55-'Table 9-NLCD06 Partitioning'!U55</f>
        <v>0</v>
      </c>
      <c r="V258" s="62">
        <f>'Table 10-NLCD11 Partitioning'!V55-'Table 9-NLCD06 Partitioning'!V55</f>
        <v>0</v>
      </c>
      <c r="W258" s="62">
        <f>'Table 10-NLCD11 Partitioning'!W55-'Table 9-NLCD06 Partitioning'!W55</f>
        <v>0</v>
      </c>
    </row>
    <row r="259" spans="1:23" x14ac:dyDescent="0.25">
      <c r="A259" s="77" t="s">
        <v>188</v>
      </c>
      <c r="B259" s="10" t="s">
        <v>122</v>
      </c>
      <c r="C259" s="3">
        <v>58</v>
      </c>
      <c r="D259" s="77" t="s">
        <v>188</v>
      </c>
      <c r="E259" s="62">
        <f>'Table 10-NLCD11 Partitioning'!E56-'Table 9-NLCD06 Partitioning'!E56</f>
        <v>-1.1119724999999998</v>
      </c>
      <c r="F259" s="62">
        <f>'Table 10-NLCD11 Partitioning'!F56-'Table 9-NLCD06 Partitioning'!F56</f>
        <v>-96.741607500000015</v>
      </c>
      <c r="G259" s="62">
        <f>'Table 10-NLCD11 Partitioning'!G56-'Table 9-NLCD06 Partitioning'!G56</f>
        <v>-15.790009499999982</v>
      </c>
      <c r="H259" s="62">
        <f>'Table 10-NLCD11 Partitioning'!H56-'Table 9-NLCD06 Partitioning'!H56</f>
        <v>41.587771500000002</v>
      </c>
      <c r="I259" s="62">
        <f>'Table 10-NLCD11 Partitioning'!I56-'Table 9-NLCD06 Partitioning'!I56</f>
        <v>19.125927000000047</v>
      </c>
      <c r="J259" s="62">
        <f>'Table 10-NLCD11 Partitioning'!J56-'Table 9-NLCD06 Partitioning'!J56</f>
        <v>0</v>
      </c>
      <c r="K259" s="62">
        <f>'Table 10-NLCD11 Partitioning'!K56-'Table 9-NLCD06 Partitioning'!K56</f>
        <v>0</v>
      </c>
      <c r="L259" s="62">
        <f>'Table 10-NLCD11 Partitioning'!L56-'Table 9-NLCD06 Partitioning'!L56</f>
        <v>0</v>
      </c>
      <c r="M259" s="62">
        <f>'Table 10-NLCD11 Partitioning'!M56-'Table 9-NLCD06 Partitioning'!M56</f>
        <v>1.779156</v>
      </c>
      <c r="N259" s="62">
        <f>'Table 10-NLCD11 Partitioning'!N56-'Table 9-NLCD06 Partitioning'!N56</f>
        <v>0</v>
      </c>
      <c r="O259" s="62">
        <f>'Table 10-NLCD11 Partitioning'!O56-'Table 9-NLCD06 Partitioning'!O56</f>
        <v>0</v>
      </c>
      <c r="P259" s="62">
        <f>'Table 10-NLCD11 Partitioning'!P56-'Table 9-NLCD06 Partitioning'!P56</f>
        <v>10.0077525</v>
      </c>
      <c r="Q259" s="62">
        <f>'Table 10-NLCD11 Partitioning'!Q56-'Table 9-NLCD06 Partitioning'!Q56</f>
        <v>0</v>
      </c>
      <c r="R259" s="62">
        <f>'Table 10-NLCD11 Partitioning'!R56-'Table 9-NLCD06 Partitioning'!R56</f>
        <v>41.142982500000016</v>
      </c>
      <c r="S259" s="62">
        <f>'Table 10-NLCD11 Partitioning'!S56-'Table 9-NLCD06 Partitioning'!S56</f>
        <v>0</v>
      </c>
      <c r="T259" s="62">
        <f>'Table 10-NLCD11 Partitioning'!T56-'Table 9-NLCD06 Partitioning'!T56</f>
        <v>0</v>
      </c>
      <c r="U259" s="62">
        <f>'Table 10-NLCD11 Partitioning'!U56-'Table 9-NLCD06 Partitioning'!U56</f>
        <v>11.548999999999978</v>
      </c>
      <c r="V259" s="62">
        <f>'Table 10-NLCD11 Partitioning'!V56-'Table 9-NLCD06 Partitioning'!V56</f>
        <v>-55.541999999999973</v>
      </c>
      <c r="W259" s="62">
        <f>'Table 10-NLCD11 Partitioning'!W56-'Table 9-NLCD06 Partitioning'!W56</f>
        <v>43.992999999999995</v>
      </c>
    </row>
    <row r="260" spans="1:23" x14ac:dyDescent="0.25">
      <c r="A260" s="77" t="s">
        <v>189</v>
      </c>
      <c r="B260" s="10" t="s">
        <v>122</v>
      </c>
      <c r="C260" s="3">
        <v>6</v>
      </c>
      <c r="D260" s="77" t="s">
        <v>189</v>
      </c>
      <c r="E260" s="62">
        <f>'Table 10-NLCD11 Partitioning'!E57-'Table 9-NLCD06 Partitioning'!E57</f>
        <v>0</v>
      </c>
      <c r="F260" s="62">
        <f>'Table 10-NLCD11 Partitioning'!F57-'Table 9-NLCD06 Partitioning'!F57</f>
        <v>-10.230146999999999</v>
      </c>
      <c r="G260" s="62">
        <f>'Table 10-NLCD11 Partitioning'!G57-'Table 9-NLCD06 Partitioning'!G57</f>
        <v>-24.908184000000006</v>
      </c>
      <c r="H260" s="62">
        <f>'Table 10-NLCD11 Partitioning'!H57-'Table 9-NLCD06 Partitioning'!H57</f>
        <v>22.684238999999991</v>
      </c>
      <c r="I260" s="62">
        <f>'Table 10-NLCD11 Partitioning'!I57-'Table 9-NLCD06 Partitioning'!I57</f>
        <v>12.454092000000003</v>
      </c>
      <c r="J260" s="62">
        <f>'Table 10-NLCD11 Partitioning'!J57-'Table 9-NLCD06 Partitioning'!J57</f>
        <v>0</v>
      </c>
      <c r="K260" s="62">
        <f>'Table 10-NLCD11 Partitioning'!K57-'Table 9-NLCD06 Partitioning'!K57</f>
        <v>0</v>
      </c>
      <c r="L260" s="62">
        <f>'Table 10-NLCD11 Partitioning'!L57-'Table 9-NLCD06 Partitioning'!L57</f>
        <v>0</v>
      </c>
      <c r="M260" s="62">
        <f>'Table 10-NLCD11 Partitioning'!M57-'Table 9-NLCD06 Partitioning'!M57</f>
        <v>0</v>
      </c>
      <c r="N260" s="62">
        <f>'Table 10-NLCD11 Partitioning'!N57-'Table 9-NLCD06 Partitioning'!N57</f>
        <v>0</v>
      </c>
      <c r="O260" s="62">
        <f>'Table 10-NLCD11 Partitioning'!O57-'Table 9-NLCD06 Partitioning'!O57</f>
        <v>0</v>
      </c>
      <c r="P260" s="62">
        <f>'Table 10-NLCD11 Partitioning'!P57-'Table 9-NLCD06 Partitioning'!P57</f>
        <v>0</v>
      </c>
      <c r="Q260" s="62">
        <f>'Table 10-NLCD11 Partitioning'!Q57-'Table 9-NLCD06 Partitioning'!Q57</f>
        <v>0</v>
      </c>
      <c r="R260" s="62">
        <f>'Table 10-NLCD11 Partitioning'!R57-'Table 9-NLCD06 Partitioning'!R57</f>
        <v>0</v>
      </c>
      <c r="S260" s="62">
        <f>'Table 10-NLCD11 Partitioning'!S57-'Table 9-NLCD06 Partitioning'!S57</f>
        <v>0</v>
      </c>
      <c r="T260" s="62">
        <f>'Table 10-NLCD11 Partitioning'!T57-'Table 9-NLCD06 Partitioning'!T57</f>
        <v>0</v>
      </c>
      <c r="U260" s="62">
        <f>'Table 10-NLCD11 Partitioning'!U57-'Table 9-NLCD06 Partitioning'!U57</f>
        <v>10.878999999999962</v>
      </c>
      <c r="V260" s="62">
        <f>'Table 10-NLCD11 Partitioning'!V57-'Table 9-NLCD06 Partitioning'!V57</f>
        <v>-11.413000000000011</v>
      </c>
      <c r="W260" s="62">
        <f>'Table 10-NLCD11 Partitioning'!W57-'Table 9-NLCD06 Partitioning'!W57</f>
        <v>0.53300000000000125</v>
      </c>
    </row>
    <row r="261" spans="1:23" x14ac:dyDescent="0.25">
      <c r="A261" s="77" t="s">
        <v>190</v>
      </c>
      <c r="B261" s="10" t="s">
        <v>122</v>
      </c>
      <c r="C261" s="3">
        <v>61</v>
      </c>
      <c r="D261" s="77" t="s">
        <v>190</v>
      </c>
      <c r="E261" s="62">
        <f>'Table 10-NLCD11 Partitioning'!E58-'Table 9-NLCD06 Partitioning'!E58</f>
        <v>0</v>
      </c>
      <c r="F261" s="62">
        <f>'Table 10-NLCD11 Partitioning'!F58-'Table 9-NLCD06 Partitioning'!F58</f>
        <v>0</v>
      </c>
      <c r="G261" s="62">
        <f>'Table 10-NLCD11 Partitioning'!G58-'Table 9-NLCD06 Partitioning'!G58</f>
        <v>0</v>
      </c>
      <c r="H261" s="62">
        <f>'Table 10-NLCD11 Partitioning'!H58-'Table 9-NLCD06 Partitioning'!H58</f>
        <v>0</v>
      </c>
      <c r="I261" s="62">
        <f>'Table 10-NLCD11 Partitioning'!I58-'Table 9-NLCD06 Partitioning'!I58</f>
        <v>0</v>
      </c>
      <c r="J261" s="62">
        <f>'Table 10-NLCD11 Partitioning'!J58-'Table 9-NLCD06 Partitioning'!J58</f>
        <v>0</v>
      </c>
      <c r="K261" s="62">
        <f>'Table 10-NLCD11 Partitioning'!K58-'Table 9-NLCD06 Partitioning'!K58</f>
        <v>0</v>
      </c>
      <c r="L261" s="62">
        <f>'Table 10-NLCD11 Partitioning'!L58-'Table 9-NLCD06 Partitioning'!L58</f>
        <v>0</v>
      </c>
      <c r="M261" s="62">
        <f>'Table 10-NLCD11 Partitioning'!M58-'Table 9-NLCD06 Partitioning'!M58</f>
        <v>0</v>
      </c>
      <c r="N261" s="62">
        <f>'Table 10-NLCD11 Partitioning'!N58-'Table 9-NLCD06 Partitioning'!N58</f>
        <v>0</v>
      </c>
      <c r="O261" s="62">
        <f>'Table 10-NLCD11 Partitioning'!O58-'Table 9-NLCD06 Partitioning'!O58</f>
        <v>0</v>
      </c>
      <c r="P261" s="62">
        <f>'Table 10-NLCD11 Partitioning'!P58-'Table 9-NLCD06 Partitioning'!P58</f>
        <v>0</v>
      </c>
      <c r="Q261" s="62">
        <f>'Table 10-NLCD11 Partitioning'!Q58-'Table 9-NLCD06 Partitioning'!Q58</f>
        <v>0</v>
      </c>
      <c r="R261" s="62">
        <f>'Table 10-NLCD11 Partitioning'!R58-'Table 9-NLCD06 Partitioning'!R58</f>
        <v>0</v>
      </c>
      <c r="S261" s="62">
        <f>'Table 10-NLCD11 Partitioning'!S58-'Table 9-NLCD06 Partitioning'!S58</f>
        <v>0</v>
      </c>
      <c r="T261" s="62">
        <f>'Table 10-NLCD11 Partitioning'!T58-'Table 9-NLCD06 Partitioning'!T58</f>
        <v>0</v>
      </c>
      <c r="U261" s="62">
        <f>'Table 10-NLCD11 Partitioning'!U58-'Table 9-NLCD06 Partitioning'!U58</f>
        <v>0</v>
      </c>
      <c r="V261" s="62">
        <f>'Table 10-NLCD11 Partitioning'!V58-'Table 9-NLCD06 Partitioning'!V58</f>
        <v>0</v>
      </c>
      <c r="W261" s="62">
        <f>'Table 10-NLCD11 Partitioning'!W58-'Table 9-NLCD06 Partitioning'!W58</f>
        <v>0</v>
      </c>
    </row>
    <row r="262" spans="1:23" x14ac:dyDescent="0.25">
      <c r="A262" s="77" t="s">
        <v>191</v>
      </c>
      <c r="B262" s="10" t="s">
        <v>122</v>
      </c>
      <c r="C262" s="3">
        <v>62</v>
      </c>
      <c r="D262" s="77" t="s">
        <v>191</v>
      </c>
      <c r="E262" s="62">
        <f>'Table 10-NLCD11 Partitioning'!E59-'Table 9-NLCD06 Partitioning'!E59</f>
        <v>0</v>
      </c>
      <c r="F262" s="62">
        <f>'Table 10-NLCD11 Partitioning'!F59-'Table 9-NLCD06 Partitioning'!F59</f>
        <v>0</v>
      </c>
      <c r="G262" s="62">
        <f>'Table 10-NLCD11 Partitioning'!G59-'Table 9-NLCD06 Partitioning'!G59</f>
        <v>0</v>
      </c>
      <c r="H262" s="62">
        <f>'Table 10-NLCD11 Partitioning'!H59-'Table 9-NLCD06 Partitioning'!H59</f>
        <v>0</v>
      </c>
      <c r="I262" s="62">
        <f>'Table 10-NLCD11 Partitioning'!I59-'Table 9-NLCD06 Partitioning'!I59</f>
        <v>0</v>
      </c>
      <c r="J262" s="62">
        <f>'Table 10-NLCD11 Partitioning'!J59-'Table 9-NLCD06 Partitioning'!J59</f>
        <v>0</v>
      </c>
      <c r="K262" s="62">
        <f>'Table 10-NLCD11 Partitioning'!K59-'Table 9-NLCD06 Partitioning'!K59</f>
        <v>0</v>
      </c>
      <c r="L262" s="62">
        <f>'Table 10-NLCD11 Partitioning'!L59-'Table 9-NLCD06 Partitioning'!L59</f>
        <v>0</v>
      </c>
      <c r="M262" s="62">
        <f>'Table 10-NLCD11 Partitioning'!M59-'Table 9-NLCD06 Partitioning'!M59</f>
        <v>0</v>
      </c>
      <c r="N262" s="62">
        <f>'Table 10-NLCD11 Partitioning'!N59-'Table 9-NLCD06 Partitioning'!N59</f>
        <v>0</v>
      </c>
      <c r="O262" s="62">
        <f>'Table 10-NLCD11 Partitioning'!O59-'Table 9-NLCD06 Partitioning'!O59</f>
        <v>0</v>
      </c>
      <c r="P262" s="62">
        <f>'Table 10-NLCD11 Partitioning'!P59-'Table 9-NLCD06 Partitioning'!P59</f>
        <v>0</v>
      </c>
      <c r="Q262" s="62">
        <f>'Table 10-NLCD11 Partitioning'!Q59-'Table 9-NLCD06 Partitioning'!Q59</f>
        <v>0</v>
      </c>
      <c r="R262" s="62">
        <f>'Table 10-NLCD11 Partitioning'!R59-'Table 9-NLCD06 Partitioning'!R59</f>
        <v>0</v>
      </c>
      <c r="S262" s="62">
        <f>'Table 10-NLCD11 Partitioning'!S59-'Table 9-NLCD06 Partitioning'!S59</f>
        <v>0</v>
      </c>
      <c r="T262" s="62">
        <f>'Table 10-NLCD11 Partitioning'!T59-'Table 9-NLCD06 Partitioning'!T59</f>
        <v>0</v>
      </c>
      <c r="U262" s="62">
        <f>'Table 10-NLCD11 Partitioning'!U59-'Table 9-NLCD06 Partitioning'!U59</f>
        <v>0</v>
      </c>
      <c r="V262" s="62">
        <f>'Table 10-NLCD11 Partitioning'!V59-'Table 9-NLCD06 Partitioning'!V59</f>
        <v>0</v>
      </c>
      <c r="W262" s="62">
        <f>'Table 10-NLCD11 Partitioning'!W59-'Table 9-NLCD06 Partitioning'!W59</f>
        <v>0</v>
      </c>
    </row>
    <row r="263" spans="1:23" x14ac:dyDescent="0.25">
      <c r="A263" s="77" t="s">
        <v>192</v>
      </c>
      <c r="B263" s="10" t="s">
        <v>122</v>
      </c>
      <c r="C263" s="3">
        <v>7</v>
      </c>
      <c r="D263" s="77" t="s">
        <v>192</v>
      </c>
      <c r="E263" s="62">
        <f>'Table 10-NLCD11 Partitioning'!E60-'Table 9-NLCD06 Partitioning'!E60</f>
        <v>0</v>
      </c>
      <c r="F263" s="62">
        <f>'Table 10-NLCD11 Partitioning'!F60-'Table 9-NLCD06 Partitioning'!F60</f>
        <v>-2.2239450000000005</v>
      </c>
      <c r="G263" s="62">
        <f>'Table 10-NLCD11 Partitioning'!G60-'Table 9-NLCD06 Partitioning'!G60</f>
        <v>-2.0015505000000076</v>
      </c>
      <c r="H263" s="62">
        <f>'Table 10-NLCD11 Partitioning'!H60-'Table 9-NLCD06 Partitioning'!H60</f>
        <v>0</v>
      </c>
      <c r="I263" s="62">
        <f>'Table 10-NLCD11 Partitioning'!I60-'Table 9-NLCD06 Partitioning'!I60</f>
        <v>4.2254955000000081</v>
      </c>
      <c r="J263" s="62">
        <f>'Table 10-NLCD11 Partitioning'!J60-'Table 9-NLCD06 Partitioning'!J60</f>
        <v>0</v>
      </c>
      <c r="K263" s="62">
        <f>'Table 10-NLCD11 Partitioning'!K60-'Table 9-NLCD06 Partitioning'!K60</f>
        <v>0</v>
      </c>
      <c r="L263" s="62">
        <f>'Table 10-NLCD11 Partitioning'!L60-'Table 9-NLCD06 Partitioning'!L60</f>
        <v>0</v>
      </c>
      <c r="M263" s="62">
        <f>'Table 10-NLCD11 Partitioning'!M60-'Table 9-NLCD06 Partitioning'!M60</f>
        <v>0</v>
      </c>
      <c r="N263" s="62">
        <f>'Table 10-NLCD11 Partitioning'!N60-'Table 9-NLCD06 Partitioning'!N60</f>
        <v>0</v>
      </c>
      <c r="O263" s="62">
        <f>'Table 10-NLCD11 Partitioning'!O60-'Table 9-NLCD06 Partitioning'!O60</f>
        <v>0</v>
      </c>
      <c r="P263" s="62">
        <f>'Table 10-NLCD11 Partitioning'!P60-'Table 9-NLCD06 Partitioning'!P60</f>
        <v>0</v>
      </c>
      <c r="Q263" s="62">
        <f>'Table 10-NLCD11 Partitioning'!Q60-'Table 9-NLCD06 Partitioning'!Q60</f>
        <v>0</v>
      </c>
      <c r="R263" s="62">
        <f>'Table 10-NLCD11 Partitioning'!R60-'Table 9-NLCD06 Partitioning'!R60</f>
        <v>0</v>
      </c>
      <c r="S263" s="62">
        <f>'Table 10-NLCD11 Partitioning'!S60-'Table 9-NLCD06 Partitioning'!S60</f>
        <v>0</v>
      </c>
      <c r="T263" s="62">
        <f>'Table 10-NLCD11 Partitioning'!T60-'Table 9-NLCD06 Partitioning'!T60</f>
        <v>0</v>
      </c>
      <c r="U263" s="62">
        <f>'Table 10-NLCD11 Partitioning'!U60-'Table 9-NLCD06 Partitioning'!U60</f>
        <v>2.8509999999999991</v>
      </c>
      <c r="V263" s="62">
        <f>'Table 10-NLCD11 Partitioning'!V60-'Table 9-NLCD06 Partitioning'!V60</f>
        <v>-2.8210000000000264</v>
      </c>
      <c r="W263" s="62">
        <f>'Table 10-NLCD11 Partitioning'!W60-'Table 9-NLCD06 Partitioning'!W60</f>
        <v>-2.9999999999997584E-2</v>
      </c>
    </row>
    <row r="264" spans="1:23" x14ac:dyDescent="0.25">
      <c r="A264" s="77" t="s">
        <v>193</v>
      </c>
      <c r="B264" s="10" t="s">
        <v>122</v>
      </c>
      <c r="C264" s="3" t="s">
        <v>194</v>
      </c>
      <c r="D264" s="77" t="s">
        <v>193</v>
      </c>
      <c r="E264" s="62">
        <f>'Table 10-NLCD11 Partitioning'!E61-'Table 9-NLCD06 Partitioning'!E61</f>
        <v>-88.290616499999999</v>
      </c>
      <c r="F264" s="62">
        <f>'Table 10-NLCD11 Partitioning'!F61-'Table 9-NLCD06 Partitioning'!F61</f>
        <v>-52.929891000000005</v>
      </c>
      <c r="G264" s="62">
        <f>'Table 10-NLCD11 Partitioning'!G61-'Table 9-NLCD06 Partitioning'!G61</f>
        <v>-10.452541499999999</v>
      </c>
      <c r="H264" s="62">
        <f>'Table 10-NLCD11 Partitioning'!H61-'Table 9-NLCD06 Partitioning'!H61</f>
        <v>35.805514500000001</v>
      </c>
      <c r="I264" s="62">
        <f>'Table 10-NLCD11 Partitioning'!I61-'Table 9-NLCD06 Partitioning'!I61</f>
        <v>26.909734499999985</v>
      </c>
      <c r="J264" s="62">
        <f>'Table 10-NLCD11 Partitioning'!J61-'Table 9-NLCD06 Partitioning'!J61</f>
        <v>54.931441500000005</v>
      </c>
      <c r="K264" s="62">
        <f>'Table 10-NLCD11 Partitioning'!K61-'Table 9-NLCD06 Partitioning'!K61</f>
        <v>0</v>
      </c>
      <c r="L264" s="62">
        <f>'Table 10-NLCD11 Partitioning'!L61-'Table 9-NLCD06 Partitioning'!L61</f>
        <v>0</v>
      </c>
      <c r="M264" s="62">
        <f>'Table 10-NLCD11 Partitioning'!M61-'Table 9-NLCD06 Partitioning'!M61</f>
        <v>0</v>
      </c>
      <c r="N264" s="62">
        <f>'Table 10-NLCD11 Partitioning'!N61-'Table 9-NLCD06 Partitioning'!N61</f>
        <v>0</v>
      </c>
      <c r="O264" s="62">
        <f>'Table 10-NLCD11 Partitioning'!O61-'Table 9-NLCD06 Partitioning'!O61</f>
        <v>30.245652000000003</v>
      </c>
      <c r="P264" s="62">
        <f>'Table 10-NLCD11 Partitioning'!P61-'Table 9-NLCD06 Partitioning'!P61</f>
        <v>0</v>
      </c>
      <c r="Q264" s="62">
        <f>'Table 10-NLCD11 Partitioning'!Q61-'Table 9-NLCD06 Partitioning'!Q61</f>
        <v>0</v>
      </c>
      <c r="R264" s="62">
        <f>'Table 10-NLCD11 Partitioning'!R61-'Table 9-NLCD06 Partitioning'!R61</f>
        <v>-1.7791560000000004</v>
      </c>
      <c r="S264" s="62">
        <f>'Table 10-NLCD11 Partitioning'!S61-'Table 9-NLCD06 Partitioning'!S61</f>
        <v>5.5598625000000013</v>
      </c>
      <c r="T264" s="62">
        <f>'Table 10-NLCD11 Partitioning'!T61-'Table 9-NLCD06 Partitioning'!T61</f>
        <v>0</v>
      </c>
      <c r="U264" s="62">
        <f>'Table 10-NLCD11 Partitioning'!U61-'Table 9-NLCD06 Partitioning'!U61</f>
        <v>-19.339999999999975</v>
      </c>
      <c r="V264" s="62">
        <f>'Table 10-NLCD11 Partitioning'!V61-'Table 9-NLCD06 Partitioning'!V61</f>
        <v>11.25800000000001</v>
      </c>
      <c r="W264" s="62">
        <f>'Table 10-NLCD11 Partitioning'!W61-'Table 9-NLCD06 Partitioning'!W61</f>
        <v>8.0799999999999983</v>
      </c>
    </row>
    <row r="265" spans="1:23" x14ac:dyDescent="0.25">
      <c r="A265" s="77" t="s">
        <v>195</v>
      </c>
      <c r="B265" s="10" t="s">
        <v>122</v>
      </c>
      <c r="C265" s="3" t="s">
        <v>196</v>
      </c>
      <c r="D265" s="77" t="s">
        <v>195</v>
      </c>
      <c r="E265" s="62">
        <f>'Table 10-NLCD11 Partitioning'!E62-'Table 9-NLCD06 Partitioning'!E62</f>
        <v>-0.22239450000000716</v>
      </c>
      <c r="F265" s="62">
        <f>'Table 10-NLCD11 Partitioning'!F62-'Table 9-NLCD06 Partitioning'!F62</f>
        <v>-15.122825999999989</v>
      </c>
      <c r="G265" s="62">
        <f>'Table 10-NLCD11 Partitioning'!G62-'Table 9-NLCD06 Partitioning'!G62</f>
        <v>-55.598625000000084</v>
      </c>
      <c r="H265" s="62">
        <f>'Table 10-NLCD11 Partitioning'!H62-'Table 9-NLCD06 Partitioning'!H62</f>
        <v>46.925239499999861</v>
      </c>
      <c r="I265" s="62">
        <f>'Table 10-NLCD11 Partitioning'!I62-'Table 9-NLCD06 Partitioning'!I62</f>
        <v>26.242550999999935</v>
      </c>
      <c r="J265" s="62">
        <f>'Table 10-NLCD11 Partitioning'!J62-'Table 9-NLCD06 Partitioning'!J62</f>
        <v>0</v>
      </c>
      <c r="K265" s="62">
        <f>'Table 10-NLCD11 Partitioning'!K62-'Table 9-NLCD06 Partitioning'!K62</f>
        <v>0</v>
      </c>
      <c r="L265" s="62">
        <f>'Table 10-NLCD11 Partitioning'!L62-'Table 9-NLCD06 Partitioning'!L62</f>
        <v>0</v>
      </c>
      <c r="M265" s="62">
        <f>'Table 10-NLCD11 Partitioning'!M62-'Table 9-NLCD06 Partitioning'!M62</f>
        <v>0</v>
      </c>
      <c r="N265" s="62">
        <f>'Table 10-NLCD11 Partitioning'!N62-'Table 9-NLCD06 Partitioning'!N62</f>
        <v>0</v>
      </c>
      <c r="O265" s="62">
        <f>'Table 10-NLCD11 Partitioning'!O62-'Table 9-NLCD06 Partitioning'!O62</f>
        <v>-0.8895780000000002</v>
      </c>
      <c r="P265" s="62">
        <f>'Table 10-NLCD11 Partitioning'!P62-'Table 9-NLCD06 Partitioning'!P62</f>
        <v>0</v>
      </c>
      <c r="Q265" s="62">
        <f>'Table 10-NLCD11 Partitioning'!Q62-'Table 9-NLCD06 Partitioning'!Q62</f>
        <v>0</v>
      </c>
      <c r="R265" s="62">
        <f>'Table 10-NLCD11 Partitioning'!R62-'Table 9-NLCD06 Partitioning'!R62</f>
        <v>-1.3343670000000003</v>
      </c>
      <c r="S265" s="62">
        <f>'Table 10-NLCD11 Partitioning'!S62-'Table 9-NLCD06 Partitioning'!S62</f>
        <v>0</v>
      </c>
      <c r="T265" s="62">
        <f>'Table 10-NLCD11 Partitioning'!T62-'Table 9-NLCD06 Partitioning'!T62</f>
        <v>0</v>
      </c>
      <c r="U265" s="62">
        <f>'Table 10-NLCD11 Partitioning'!U62-'Table 9-NLCD06 Partitioning'!U62</f>
        <v>22.378999999999905</v>
      </c>
      <c r="V265" s="62">
        <f>'Table 10-NLCD11 Partitioning'!V62-'Table 9-NLCD06 Partitioning'!V62</f>
        <v>-22</v>
      </c>
      <c r="W265" s="62">
        <f>'Table 10-NLCD11 Partitioning'!W62-'Table 9-NLCD06 Partitioning'!W62</f>
        <v>-0.37999999999999545</v>
      </c>
    </row>
    <row r="266" spans="1:23" x14ac:dyDescent="0.25">
      <c r="A266" s="77" t="s">
        <v>197</v>
      </c>
      <c r="B266" s="10" t="s">
        <v>122</v>
      </c>
      <c r="C266" s="3" t="s">
        <v>198</v>
      </c>
      <c r="D266" s="77" t="s">
        <v>197</v>
      </c>
      <c r="E266" s="62">
        <f>'Table 10-NLCD11 Partitioning'!E63-'Table 9-NLCD06 Partitioning'!E63</f>
        <v>-2.8911285000000007</v>
      </c>
      <c r="F266" s="62">
        <f>'Table 10-NLCD11 Partitioning'!F63-'Table 9-NLCD06 Partitioning'!F63</f>
        <v>-11.342119500000001</v>
      </c>
      <c r="G266" s="62">
        <f>'Table 10-NLCD11 Partitioning'!G63-'Table 9-NLCD06 Partitioning'!G63</f>
        <v>-16.012403999999989</v>
      </c>
      <c r="H266" s="62">
        <f>'Table 10-NLCD11 Partitioning'!H63-'Table 9-NLCD06 Partitioning'!H63</f>
        <v>20.460293999999976</v>
      </c>
      <c r="I266" s="62">
        <f>'Table 10-NLCD11 Partitioning'!I63-'Table 9-NLCD06 Partitioning'!I63</f>
        <v>28.688890500000014</v>
      </c>
      <c r="J266" s="62">
        <f>'Table 10-NLCD11 Partitioning'!J63-'Table 9-NLCD06 Partitioning'!J63</f>
        <v>1.779156</v>
      </c>
      <c r="K266" s="62">
        <f>'Table 10-NLCD11 Partitioning'!K63-'Table 9-NLCD06 Partitioning'!K63</f>
        <v>-0.44478899999999966</v>
      </c>
      <c r="L266" s="62">
        <f>'Table 10-NLCD11 Partitioning'!L63-'Table 9-NLCD06 Partitioning'!L63</f>
        <v>0</v>
      </c>
      <c r="M266" s="62">
        <f>'Table 10-NLCD11 Partitioning'!M63-'Table 9-NLCD06 Partitioning'!M63</f>
        <v>0</v>
      </c>
      <c r="N266" s="62">
        <f>'Table 10-NLCD11 Partitioning'!N63-'Table 9-NLCD06 Partitioning'!N63</f>
        <v>0</v>
      </c>
      <c r="O266" s="62">
        <f>'Table 10-NLCD11 Partitioning'!O63-'Table 9-NLCD06 Partitioning'!O63</f>
        <v>11.786908499999999</v>
      </c>
      <c r="P266" s="62">
        <f>'Table 10-NLCD11 Partitioning'!P63-'Table 9-NLCD06 Partitioning'!P63</f>
        <v>0</v>
      </c>
      <c r="Q266" s="62">
        <f>'Table 10-NLCD11 Partitioning'!Q63-'Table 9-NLCD06 Partitioning'!Q63</f>
        <v>-19.793110500000001</v>
      </c>
      <c r="R266" s="62">
        <f>'Table 10-NLCD11 Partitioning'!R63-'Table 9-NLCD06 Partitioning'!R63</f>
        <v>0</v>
      </c>
      <c r="S266" s="62">
        <f>'Table 10-NLCD11 Partitioning'!S63-'Table 9-NLCD06 Partitioning'!S63</f>
        <v>-12.231697500000001</v>
      </c>
      <c r="T266" s="62">
        <f>'Table 10-NLCD11 Partitioning'!T63-'Table 9-NLCD06 Partitioning'!T63</f>
        <v>0</v>
      </c>
      <c r="U266" s="62">
        <f>'Table 10-NLCD11 Partitioning'!U63-'Table 9-NLCD06 Partitioning'!U63</f>
        <v>26.825000000000045</v>
      </c>
      <c r="V266" s="62">
        <f>'Table 10-NLCD11 Partitioning'!V63-'Table 9-NLCD06 Partitioning'!V63</f>
        <v>-15.97199999999998</v>
      </c>
      <c r="W266" s="62">
        <f>'Table 10-NLCD11 Partitioning'!W63-'Table 9-NLCD06 Partitioning'!W63</f>
        <v>-10.853000000000002</v>
      </c>
    </row>
    <row r="267" spans="1:23" x14ac:dyDescent="0.25">
      <c r="A267" s="77" t="s">
        <v>199</v>
      </c>
      <c r="B267" s="10" t="s">
        <v>122</v>
      </c>
      <c r="C267" s="3" t="s">
        <v>200</v>
      </c>
      <c r="D267" s="77" t="s">
        <v>199</v>
      </c>
      <c r="E267" s="62">
        <f>'Table 10-NLCD11 Partitioning'!E64-'Table 9-NLCD06 Partitioning'!E64</f>
        <v>3.3359174999999937</v>
      </c>
      <c r="F267" s="62">
        <f>'Table 10-NLCD11 Partitioning'!F64-'Table 9-NLCD06 Partitioning'!F64</f>
        <v>-71.611028999999974</v>
      </c>
      <c r="G267" s="62">
        <f>'Table 10-NLCD11 Partitioning'!G64-'Table 9-NLCD06 Partitioning'!G64</f>
        <v>-122.76176400000008</v>
      </c>
      <c r="H267" s="62">
        <f>'Table 10-NLCD11 Partitioning'!H64-'Table 9-NLCD06 Partitioning'!H64</f>
        <v>38.029459499999916</v>
      </c>
      <c r="I267" s="62">
        <f>'Table 10-NLCD11 Partitioning'!I64-'Table 9-NLCD06 Partitioning'!I64</f>
        <v>30.468046500000014</v>
      </c>
      <c r="J267" s="62">
        <f>'Table 10-NLCD11 Partitioning'!J64-'Table 9-NLCD06 Partitioning'!J64</f>
        <v>20.905083000000005</v>
      </c>
      <c r="K267" s="62">
        <f>'Table 10-NLCD11 Partitioning'!K64-'Table 9-NLCD06 Partitioning'!K64</f>
        <v>0</v>
      </c>
      <c r="L267" s="62">
        <f>'Table 10-NLCD11 Partitioning'!L64-'Table 9-NLCD06 Partitioning'!L64</f>
        <v>0</v>
      </c>
      <c r="M267" s="62">
        <f>'Table 10-NLCD11 Partitioning'!M64-'Table 9-NLCD06 Partitioning'!M64</f>
        <v>0</v>
      </c>
      <c r="N267" s="62">
        <f>'Table 10-NLCD11 Partitioning'!N64-'Table 9-NLCD06 Partitioning'!N64</f>
        <v>0</v>
      </c>
      <c r="O267" s="62">
        <f>'Table 10-NLCD11 Partitioning'!O64-'Table 9-NLCD06 Partitioning'!O64</f>
        <v>46.035661500000003</v>
      </c>
      <c r="P267" s="62">
        <f>'Table 10-NLCD11 Partitioning'!P64-'Table 9-NLCD06 Partitioning'!P64</f>
        <v>54.486652500000005</v>
      </c>
      <c r="Q267" s="62">
        <f>'Table 10-NLCD11 Partitioning'!Q64-'Table 9-NLCD06 Partitioning'!Q64</f>
        <v>0</v>
      </c>
      <c r="R267" s="62">
        <f>'Table 10-NLCD11 Partitioning'!R64-'Table 9-NLCD06 Partitioning'!R64</f>
        <v>1.1119724999999998</v>
      </c>
      <c r="S267" s="62">
        <f>'Table 10-NLCD11 Partitioning'!S64-'Table 9-NLCD06 Partitioning'!S64</f>
        <v>0</v>
      </c>
      <c r="T267" s="62">
        <f>'Table 10-NLCD11 Partitioning'!T64-'Table 9-NLCD06 Partitioning'!T64</f>
        <v>0</v>
      </c>
      <c r="U267" s="62">
        <f>'Table 10-NLCD11 Partitioning'!U64-'Table 9-NLCD06 Partitioning'!U64</f>
        <v>6.0440000000000964</v>
      </c>
      <c r="V267" s="62">
        <f>'Table 10-NLCD11 Partitioning'!V64-'Table 9-NLCD06 Partitioning'!V64</f>
        <v>-11.439000000000078</v>
      </c>
      <c r="W267" s="62">
        <f>'Table 10-NLCD11 Partitioning'!W64-'Table 9-NLCD06 Partitioning'!W64</f>
        <v>5.3950000000000031</v>
      </c>
    </row>
    <row r="268" spans="1:23" x14ac:dyDescent="0.25">
      <c r="A268" s="77" t="s">
        <v>201</v>
      </c>
      <c r="B268" s="10" t="s">
        <v>122</v>
      </c>
      <c r="C268" s="3">
        <v>8</v>
      </c>
      <c r="D268" s="77" t="s">
        <v>201</v>
      </c>
      <c r="E268" s="62">
        <f>'Table 10-NLCD11 Partitioning'!E65-'Table 9-NLCD06 Partitioning'!E65</f>
        <v>0</v>
      </c>
      <c r="F268" s="62">
        <f>'Table 10-NLCD11 Partitioning'!F65-'Table 9-NLCD06 Partitioning'!F65</f>
        <v>-20.905083000000005</v>
      </c>
      <c r="G268" s="62">
        <f>'Table 10-NLCD11 Partitioning'!G65-'Table 9-NLCD06 Partitioning'!G65</f>
        <v>-17.34677099999999</v>
      </c>
      <c r="H268" s="62">
        <f>'Table 10-NLCD11 Partitioning'!H65-'Table 9-NLCD06 Partitioning'!H65</f>
        <v>29.578468500000014</v>
      </c>
      <c r="I268" s="62">
        <f>'Table 10-NLCD11 Partitioning'!I65-'Table 9-NLCD06 Partitioning'!I65</f>
        <v>8.895780000000002</v>
      </c>
      <c r="J268" s="62">
        <f>'Table 10-NLCD11 Partitioning'!J65-'Table 9-NLCD06 Partitioning'!J65</f>
        <v>0</v>
      </c>
      <c r="K268" s="62">
        <f>'Table 10-NLCD11 Partitioning'!K65-'Table 9-NLCD06 Partitioning'!K65</f>
        <v>-6.4494405000000006</v>
      </c>
      <c r="L268" s="62">
        <f>'Table 10-NLCD11 Partitioning'!L65-'Table 9-NLCD06 Partitioning'!L65</f>
        <v>0</v>
      </c>
      <c r="M268" s="62">
        <f>'Table 10-NLCD11 Partitioning'!M65-'Table 9-NLCD06 Partitioning'!M65</f>
        <v>0</v>
      </c>
      <c r="N268" s="62">
        <f>'Table 10-NLCD11 Partitioning'!N65-'Table 9-NLCD06 Partitioning'!N65</f>
        <v>0</v>
      </c>
      <c r="O268" s="62">
        <f>'Table 10-NLCD11 Partitioning'!O65-'Table 9-NLCD06 Partitioning'!O65</f>
        <v>5.3374680000000003</v>
      </c>
      <c r="P268" s="62">
        <f>'Table 10-NLCD11 Partitioning'!P65-'Table 9-NLCD06 Partitioning'!P65</f>
        <v>0</v>
      </c>
      <c r="Q268" s="62">
        <f>'Table 10-NLCD11 Partitioning'!Q65-'Table 9-NLCD06 Partitioning'!Q65</f>
        <v>0</v>
      </c>
      <c r="R268" s="62">
        <f>'Table 10-NLCD11 Partitioning'!R65-'Table 9-NLCD06 Partitioning'!R65</f>
        <v>-5.3374680000000012</v>
      </c>
      <c r="S268" s="62">
        <f>'Table 10-NLCD11 Partitioning'!S65-'Table 9-NLCD06 Partitioning'!S65</f>
        <v>6.2270460000000005</v>
      </c>
      <c r="T268" s="62">
        <f>'Table 10-NLCD11 Partitioning'!T65-'Table 9-NLCD06 Partitioning'!T65</f>
        <v>0</v>
      </c>
      <c r="U268" s="62">
        <f>'Table 10-NLCD11 Partitioning'!U65-'Table 9-NLCD06 Partitioning'!U65</f>
        <v>11.370999999999981</v>
      </c>
      <c r="V268" s="62">
        <f>'Table 10-NLCD11 Partitioning'!V65-'Table 9-NLCD06 Partitioning'!V65</f>
        <v>-8.2350000000000136</v>
      </c>
      <c r="W268" s="62">
        <f>'Table 10-NLCD11 Partitioning'!W65-'Table 9-NLCD06 Partitioning'!W65</f>
        <v>-3.1350000000000051</v>
      </c>
    </row>
    <row r="269" spans="1:23" x14ac:dyDescent="0.25">
      <c r="A269" s="77" t="s">
        <v>202</v>
      </c>
      <c r="B269" s="10" t="s">
        <v>122</v>
      </c>
      <c r="C269" s="3">
        <v>9</v>
      </c>
      <c r="D269" s="77" t="s">
        <v>202</v>
      </c>
      <c r="E269" s="62">
        <f>'Table 10-NLCD11 Partitioning'!E66-'Table 9-NLCD06 Partitioning'!E66</f>
        <v>-0.22239450000000005</v>
      </c>
      <c r="F269" s="62">
        <f>'Table 10-NLCD11 Partitioning'!F66-'Table 9-NLCD06 Partitioning'!F66</f>
        <v>-0.22239450000000005</v>
      </c>
      <c r="G269" s="62">
        <f>'Table 10-NLCD11 Partitioning'!G66-'Table 9-NLCD06 Partitioning'!G66</f>
        <v>-1.7791560000000004</v>
      </c>
      <c r="H269" s="62">
        <f>'Table 10-NLCD11 Partitioning'!H66-'Table 9-NLCD06 Partitioning'!H66</f>
        <v>1.5567614999999932</v>
      </c>
      <c r="I269" s="62">
        <f>'Table 10-NLCD11 Partitioning'!I66-'Table 9-NLCD06 Partitioning'!I66</f>
        <v>0.66718350000000015</v>
      </c>
      <c r="J269" s="62">
        <f>'Table 10-NLCD11 Partitioning'!J66-'Table 9-NLCD06 Partitioning'!J66</f>
        <v>0</v>
      </c>
      <c r="K269" s="62">
        <f>'Table 10-NLCD11 Partitioning'!K66-'Table 9-NLCD06 Partitioning'!K66</f>
        <v>0</v>
      </c>
      <c r="L269" s="62">
        <f>'Table 10-NLCD11 Partitioning'!L66-'Table 9-NLCD06 Partitioning'!L66</f>
        <v>0</v>
      </c>
      <c r="M269" s="62">
        <f>'Table 10-NLCD11 Partitioning'!M66-'Table 9-NLCD06 Partitioning'!M66</f>
        <v>0</v>
      </c>
      <c r="N269" s="62">
        <f>'Table 10-NLCD11 Partitioning'!N66-'Table 9-NLCD06 Partitioning'!N66</f>
        <v>0</v>
      </c>
      <c r="O269" s="62">
        <f>'Table 10-NLCD11 Partitioning'!O66-'Table 9-NLCD06 Partitioning'!O66</f>
        <v>0</v>
      </c>
      <c r="P269" s="62">
        <f>'Table 10-NLCD11 Partitioning'!P66-'Table 9-NLCD06 Partitioning'!P66</f>
        <v>0</v>
      </c>
      <c r="Q269" s="62">
        <f>'Table 10-NLCD11 Partitioning'!Q66-'Table 9-NLCD06 Partitioning'!Q66</f>
        <v>0</v>
      </c>
      <c r="R269" s="62">
        <f>'Table 10-NLCD11 Partitioning'!R66-'Table 9-NLCD06 Partitioning'!R66</f>
        <v>0</v>
      </c>
      <c r="S269" s="62">
        <f>'Table 10-NLCD11 Partitioning'!S66-'Table 9-NLCD06 Partitioning'!S66</f>
        <v>0</v>
      </c>
      <c r="T269" s="62">
        <f>'Table 10-NLCD11 Partitioning'!T66-'Table 9-NLCD06 Partitioning'!T66</f>
        <v>0</v>
      </c>
      <c r="U269" s="62">
        <f>'Table 10-NLCD11 Partitioning'!U66-'Table 9-NLCD06 Partitioning'!U66</f>
        <v>0.41100000000000136</v>
      </c>
      <c r="V269" s="62">
        <f>'Table 10-NLCD11 Partitioning'!V66-'Table 9-NLCD06 Partitioning'!V66</f>
        <v>-0.44699999999998852</v>
      </c>
      <c r="W269" s="62">
        <f>'Table 10-NLCD11 Partitioning'!W66-'Table 9-NLCD06 Partitioning'!W66</f>
        <v>3.5000000000000142E-2</v>
      </c>
    </row>
    <row r="270" spans="1:23" x14ac:dyDescent="0.25">
      <c r="A270" s="77" t="s">
        <v>203</v>
      </c>
      <c r="B270" s="10" t="s">
        <v>204</v>
      </c>
      <c r="C270" s="3" t="s">
        <v>205</v>
      </c>
      <c r="D270" s="77" t="s">
        <v>203</v>
      </c>
      <c r="E270" s="62">
        <f>'Table 10-NLCD11 Partitioning'!E67-'Table 9-NLCD06 Partitioning'!E67</f>
        <v>0</v>
      </c>
      <c r="F270" s="62">
        <f>'Table 10-NLCD11 Partitioning'!F67-'Table 9-NLCD06 Partitioning'!F67</f>
        <v>0</v>
      </c>
      <c r="G270" s="62">
        <f>'Table 10-NLCD11 Partitioning'!G67-'Table 9-NLCD06 Partitioning'!G67</f>
        <v>0</v>
      </c>
      <c r="H270" s="62">
        <f>'Table 10-NLCD11 Partitioning'!H67-'Table 9-NLCD06 Partitioning'!H67</f>
        <v>0</v>
      </c>
      <c r="I270" s="62">
        <f>'Table 10-NLCD11 Partitioning'!I67-'Table 9-NLCD06 Partitioning'!I67</f>
        <v>0</v>
      </c>
      <c r="J270" s="62">
        <f>'Table 10-NLCD11 Partitioning'!J67-'Table 9-NLCD06 Partitioning'!J67</f>
        <v>0</v>
      </c>
      <c r="K270" s="62">
        <f>'Table 10-NLCD11 Partitioning'!K67-'Table 9-NLCD06 Partitioning'!K67</f>
        <v>0</v>
      </c>
      <c r="L270" s="62">
        <f>'Table 10-NLCD11 Partitioning'!L67-'Table 9-NLCD06 Partitioning'!L67</f>
        <v>0</v>
      </c>
      <c r="M270" s="62">
        <f>'Table 10-NLCD11 Partitioning'!M67-'Table 9-NLCD06 Partitioning'!M67</f>
        <v>0</v>
      </c>
      <c r="N270" s="62">
        <f>'Table 10-NLCD11 Partitioning'!N67-'Table 9-NLCD06 Partitioning'!N67</f>
        <v>0</v>
      </c>
      <c r="O270" s="62">
        <f>'Table 10-NLCD11 Partitioning'!O67-'Table 9-NLCD06 Partitioning'!O67</f>
        <v>0</v>
      </c>
      <c r="P270" s="62">
        <f>'Table 10-NLCD11 Partitioning'!P67-'Table 9-NLCD06 Partitioning'!P67</f>
        <v>0</v>
      </c>
      <c r="Q270" s="62">
        <f>'Table 10-NLCD11 Partitioning'!Q67-'Table 9-NLCD06 Partitioning'!Q67</f>
        <v>0</v>
      </c>
      <c r="R270" s="62">
        <f>'Table 10-NLCD11 Partitioning'!R67-'Table 9-NLCD06 Partitioning'!R67</f>
        <v>0</v>
      </c>
      <c r="S270" s="62">
        <f>'Table 10-NLCD11 Partitioning'!S67-'Table 9-NLCD06 Partitioning'!S67</f>
        <v>0</v>
      </c>
      <c r="T270" s="62">
        <f>'Table 10-NLCD11 Partitioning'!T67-'Table 9-NLCD06 Partitioning'!T67</f>
        <v>0</v>
      </c>
      <c r="U270" s="62">
        <f>'Table 10-NLCD11 Partitioning'!U67-'Table 9-NLCD06 Partitioning'!U67</f>
        <v>0</v>
      </c>
      <c r="V270" s="62">
        <f>'Table 10-NLCD11 Partitioning'!V67-'Table 9-NLCD06 Partitioning'!V67</f>
        <v>0</v>
      </c>
      <c r="W270" s="62">
        <f>'Table 10-NLCD11 Partitioning'!W67-'Table 9-NLCD06 Partitioning'!W67</f>
        <v>0</v>
      </c>
    </row>
    <row r="271" spans="1:23" x14ac:dyDescent="0.25">
      <c r="A271" s="77" t="s">
        <v>206</v>
      </c>
      <c r="B271" s="10" t="s">
        <v>204</v>
      </c>
      <c r="C271" s="3">
        <v>10</v>
      </c>
      <c r="D271" s="77" t="s">
        <v>206</v>
      </c>
      <c r="E271" s="62">
        <f>'Table 10-NLCD11 Partitioning'!E68-'Table 9-NLCD06 Partitioning'!E68</f>
        <v>0</v>
      </c>
      <c r="F271" s="62">
        <f>'Table 10-NLCD11 Partitioning'!F68-'Table 9-NLCD06 Partitioning'!F68</f>
        <v>0</v>
      </c>
      <c r="G271" s="62">
        <f>'Table 10-NLCD11 Partitioning'!G68-'Table 9-NLCD06 Partitioning'!G68</f>
        <v>0</v>
      </c>
      <c r="H271" s="62">
        <f>'Table 10-NLCD11 Partitioning'!H68-'Table 9-NLCD06 Partitioning'!H68</f>
        <v>0</v>
      </c>
      <c r="I271" s="62">
        <f>'Table 10-NLCD11 Partitioning'!I68-'Table 9-NLCD06 Partitioning'!I68</f>
        <v>0</v>
      </c>
      <c r="J271" s="62">
        <f>'Table 10-NLCD11 Partitioning'!J68-'Table 9-NLCD06 Partitioning'!J68</f>
        <v>0</v>
      </c>
      <c r="K271" s="62">
        <f>'Table 10-NLCD11 Partitioning'!K68-'Table 9-NLCD06 Partitioning'!K68</f>
        <v>0</v>
      </c>
      <c r="L271" s="62">
        <f>'Table 10-NLCD11 Partitioning'!L68-'Table 9-NLCD06 Partitioning'!L68</f>
        <v>0</v>
      </c>
      <c r="M271" s="62">
        <f>'Table 10-NLCD11 Partitioning'!M68-'Table 9-NLCD06 Partitioning'!M68</f>
        <v>0</v>
      </c>
      <c r="N271" s="62">
        <f>'Table 10-NLCD11 Partitioning'!N68-'Table 9-NLCD06 Partitioning'!N68</f>
        <v>0</v>
      </c>
      <c r="O271" s="62">
        <f>'Table 10-NLCD11 Partitioning'!O68-'Table 9-NLCD06 Partitioning'!O68</f>
        <v>0</v>
      </c>
      <c r="P271" s="62">
        <f>'Table 10-NLCD11 Partitioning'!P68-'Table 9-NLCD06 Partitioning'!P68</f>
        <v>0</v>
      </c>
      <c r="Q271" s="62">
        <f>'Table 10-NLCD11 Partitioning'!Q68-'Table 9-NLCD06 Partitioning'!Q68</f>
        <v>0</v>
      </c>
      <c r="R271" s="62">
        <f>'Table 10-NLCD11 Partitioning'!R68-'Table 9-NLCD06 Partitioning'!R68</f>
        <v>0</v>
      </c>
      <c r="S271" s="62">
        <f>'Table 10-NLCD11 Partitioning'!S68-'Table 9-NLCD06 Partitioning'!S68</f>
        <v>0</v>
      </c>
      <c r="T271" s="62">
        <f>'Table 10-NLCD11 Partitioning'!T68-'Table 9-NLCD06 Partitioning'!T68</f>
        <v>0</v>
      </c>
      <c r="U271" s="62">
        <f>'Table 10-NLCD11 Partitioning'!U68-'Table 9-NLCD06 Partitioning'!U68</f>
        <v>0</v>
      </c>
      <c r="V271" s="62">
        <f>'Table 10-NLCD11 Partitioning'!V68-'Table 9-NLCD06 Partitioning'!V68</f>
        <v>0</v>
      </c>
      <c r="W271" s="62">
        <f>'Table 10-NLCD11 Partitioning'!W68-'Table 9-NLCD06 Partitioning'!W68</f>
        <v>0</v>
      </c>
    </row>
    <row r="272" spans="1:23" x14ac:dyDescent="0.25">
      <c r="A272" s="77" t="s">
        <v>207</v>
      </c>
      <c r="B272" s="10" t="s">
        <v>204</v>
      </c>
      <c r="C272" s="3">
        <v>11</v>
      </c>
      <c r="D272" s="77" t="s">
        <v>207</v>
      </c>
      <c r="E272" s="62">
        <f>'Table 10-NLCD11 Partitioning'!E69-'Table 9-NLCD06 Partitioning'!E69</f>
        <v>0</v>
      </c>
      <c r="F272" s="62">
        <f>'Table 10-NLCD11 Partitioning'!F69-'Table 9-NLCD06 Partitioning'!F69</f>
        <v>0</v>
      </c>
      <c r="G272" s="62">
        <f>'Table 10-NLCD11 Partitioning'!G69-'Table 9-NLCD06 Partitioning'!G69</f>
        <v>0</v>
      </c>
      <c r="H272" s="62">
        <f>'Table 10-NLCD11 Partitioning'!H69-'Table 9-NLCD06 Partitioning'!H69</f>
        <v>0</v>
      </c>
      <c r="I272" s="62">
        <f>'Table 10-NLCD11 Partitioning'!I69-'Table 9-NLCD06 Partitioning'!I69</f>
        <v>0</v>
      </c>
      <c r="J272" s="62">
        <f>'Table 10-NLCD11 Partitioning'!J69-'Table 9-NLCD06 Partitioning'!J69</f>
        <v>0</v>
      </c>
      <c r="K272" s="62">
        <f>'Table 10-NLCD11 Partitioning'!K69-'Table 9-NLCD06 Partitioning'!K69</f>
        <v>0</v>
      </c>
      <c r="L272" s="62">
        <f>'Table 10-NLCD11 Partitioning'!L69-'Table 9-NLCD06 Partitioning'!L69</f>
        <v>0</v>
      </c>
      <c r="M272" s="62">
        <f>'Table 10-NLCD11 Partitioning'!M69-'Table 9-NLCD06 Partitioning'!M69</f>
        <v>0</v>
      </c>
      <c r="N272" s="62">
        <f>'Table 10-NLCD11 Partitioning'!N69-'Table 9-NLCD06 Partitioning'!N69</f>
        <v>0</v>
      </c>
      <c r="O272" s="62">
        <f>'Table 10-NLCD11 Partitioning'!O69-'Table 9-NLCD06 Partitioning'!O69</f>
        <v>0</v>
      </c>
      <c r="P272" s="62">
        <f>'Table 10-NLCD11 Partitioning'!P69-'Table 9-NLCD06 Partitioning'!P69</f>
        <v>0</v>
      </c>
      <c r="Q272" s="62">
        <f>'Table 10-NLCD11 Partitioning'!Q69-'Table 9-NLCD06 Partitioning'!Q69</f>
        <v>0</v>
      </c>
      <c r="R272" s="62">
        <f>'Table 10-NLCD11 Partitioning'!R69-'Table 9-NLCD06 Partitioning'!R69</f>
        <v>0</v>
      </c>
      <c r="S272" s="62">
        <f>'Table 10-NLCD11 Partitioning'!S69-'Table 9-NLCD06 Partitioning'!S69</f>
        <v>0</v>
      </c>
      <c r="T272" s="62">
        <f>'Table 10-NLCD11 Partitioning'!T69-'Table 9-NLCD06 Partitioning'!T69</f>
        <v>0</v>
      </c>
      <c r="U272" s="62">
        <f>'Table 10-NLCD11 Partitioning'!U69-'Table 9-NLCD06 Partitioning'!U69</f>
        <v>0</v>
      </c>
      <c r="V272" s="62">
        <f>'Table 10-NLCD11 Partitioning'!V69-'Table 9-NLCD06 Partitioning'!V69</f>
        <v>0</v>
      </c>
      <c r="W272" s="62">
        <f>'Table 10-NLCD11 Partitioning'!W69-'Table 9-NLCD06 Partitioning'!W69</f>
        <v>0</v>
      </c>
    </row>
    <row r="273" spans="1:23" x14ac:dyDescent="0.25">
      <c r="A273" s="77" t="s">
        <v>208</v>
      </c>
      <c r="B273" s="10" t="s">
        <v>204</v>
      </c>
      <c r="C273" s="3">
        <v>12</v>
      </c>
      <c r="D273" s="77" t="s">
        <v>208</v>
      </c>
      <c r="E273" s="62">
        <f>'Table 10-NLCD11 Partitioning'!E70-'Table 9-NLCD06 Partitioning'!E70</f>
        <v>0</v>
      </c>
      <c r="F273" s="62">
        <f>'Table 10-NLCD11 Partitioning'!F70-'Table 9-NLCD06 Partitioning'!F70</f>
        <v>0</v>
      </c>
      <c r="G273" s="62">
        <f>'Table 10-NLCD11 Partitioning'!G70-'Table 9-NLCD06 Partitioning'!G70</f>
        <v>-1.7791559999999986</v>
      </c>
      <c r="H273" s="62">
        <f>'Table 10-NLCD11 Partitioning'!H70-'Table 9-NLCD06 Partitioning'!H70</f>
        <v>-0.22239449999999295</v>
      </c>
      <c r="I273" s="62">
        <f>'Table 10-NLCD11 Partitioning'!I70-'Table 9-NLCD06 Partitioning'!I70</f>
        <v>2.0015504999999933</v>
      </c>
      <c r="J273" s="62">
        <f>'Table 10-NLCD11 Partitioning'!J70-'Table 9-NLCD06 Partitioning'!J70</f>
        <v>0</v>
      </c>
      <c r="K273" s="62">
        <f>'Table 10-NLCD11 Partitioning'!K70-'Table 9-NLCD06 Partitioning'!K70</f>
        <v>0</v>
      </c>
      <c r="L273" s="62">
        <f>'Table 10-NLCD11 Partitioning'!L70-'Table 9-NLCD06 Partitioning'!L70</f>
        <v>0</v>
      </c>
      <c r="M273" s="62">
        <f>'Table 10-NLCD11 Partitioning'!M70-'Table 9-NLCD06 Partitioning'!M70</f>
        <v>0</v>
      </c>
      <c r="N273" s="62">
        <f>'Table 10-NLCD11 Partitioning'!N70-'Table 9-NLCD06 Partitioning'!N70</f>
        <v>0</v>
      </c>
      <c r="O273" s="62">
        <f>'Table 10-NLCD11 Partitioning'!O70-'Table 9-NLCD06 Partitioning'!O70</f>
        <v>0</v>
      </c>
      <c r="P273" s="62">
        <f>'Table 10-NLCD11 Partitioning'!P70-'Table 9-NLCD06 Partitioning'!P70</f>
        <v>0</v>
      </c>
      <c r="Q273" s="62">
        <f>'Table 10-NLCD11 Partitioning'!Q70-'Table 9-NLCD06 Partitioning'!Q70</f>
        <v>0</v>
      </c>
      <c r="R273" s="62">
        <f>'Table 10-NLCD11 Partitioning'!R70-'Table 9-NLCD06 Partitioning'!R70</f>
        <v>0</v>
      </c>
      <c r="S273" s="62">
        <f>'Table 10-NLCD11 Partitioning'!S70-'Table 9-NLCD06 Partitioning'!S70</f>
        <v>0</v>
      </c>
      <c r="T273" s="62">
        <f>'Table 10-NLCD11 Partitioning'!T70-'Table 9-NLCD06 Partitioning'!T70</f>
        <v>0</v>
      </c>
      <c r="U273" s="62">
        <f>'Table 10-NLCD11 Partitioning'!U70-'Table 9-NLCD06 Partitioning'!U70</f>
        <v>1.1430000000000007</v>
      </c>
      <c r="V273" s="62">
        <f>'Table 10-NLCD11 Partitioning'!V70-'Table 9-NLCD06 Partitioning'!V70</f>
        <v>-1.1080000000000041</v>
      </c>
      <c r="W273" s="62">
        <f>'Table 10-NLCD11 Partitioning'!W70-'Table 9-NLCD06 Partitioning'!W70</f>
        <v>-3.4999999999999254E-2</v>
      </c>
    </row>
    <row r="274" spans="1:23" x14ac:dyDescent="0.25">
      <c r="A274" s="77" t="s">
        <v>209</v>
      </c>
      <c r="B274" s="10" t="s">
        <v>204</v>
      </c>
      <c r="C274" s="3">
        <v>13</v>
      </c>
      <c r="D274" s="77" t="s">
        <v>209</v>
      </c>
      <c r="E274" s="62">
        <f>'Table 10-NLCD11 Partitioning'!E71-'Table 9-NLCD06 Partitioning'!E71</f>
        <v>0</v>
      </c>
      <c r="F274" s="62">
        <f>'Table 10-NLCD11 Partitioning'!F71-'Table 9-NLCD06 Partitioning'!F71</f>
        <v>-1.1119724999999998</v>
      </c>
      <c r="G274" s="62">
        <f>'Table 10-NLCD11 Partitioning'!G71-'Table 9-NLCD06 Partitioning'!G71</f>
        <v>-1.1119725000000003</v>
      </c>
      <c r="H274" s="62">
        <f>'Table 10-NLCD11 Partitioning'!H71-'Table 9-NLCD06 Partitioning'!H71</f>
        <v>2.2239450000000005</v>
      </c>
      <c r="I274" s="62">
        <f>'Table 10-NLCD11 Partitioning'!I71-'Table 9-NLCD06 Partitioning'!I71</f>
        <v>0</v>
      </c>
      <c r="J274" s="62">
        <f>'Table 10-NLCD11 Partitioning'!J71-'Table 9-NLCD06 Partitioning'!J71</f>
        <v>0</v>
      </c>
      <c r="K274" s="62">
        <f>'Table 10-NLCD11 Partitioning'!K71-'Table 9-NLCD06 Partitioning'!K71</f>
        <v>0</v>
      </c>
      <c r="L274" s="62">
        <f>'Table 10-NLCD11 Partitioning'!L71-'Table 9-NLCD06 Partitioning'!L71</f>
        <v>0</v>
      </c>
      <c r="M274" s="62">
        <f>'Table 10-NLCD11 Partitioning'!M71-'Table 9-NLCD06 Partitioning'!M71</f>
        <v>0</v>
      </c>
      <c r="N274" s="62">
        <f>'Table 10-NLCD11 Partitioning'!N71-'Table 9-NLCD06 Partitioning'!N71</f>
        <v>0</v>
      </c>
      <c r="O274" s="62">
        <f>'Table 10-NLCD11 Partitioning'!O71-'Table 9-NLCD06 Partitioning'!O71</f>
        <v>0</v>
      </c>
      <c r="P274" s="62">
        <f>'Table 10-NLCD11 Partitioning'!P71-'Table 9-NLCD06 Partitioning'!P71</f>
        <v>0</v>
      </c>
      <c r="Q274" s="62">
        <f>'Table 10-NLCD11 Partitioning'!Q71-'Table 9-NLCD06 Partitioning'!Q71</f>
        <v>0</v>
      </c>
      <c r="R274" s="62">
        <f>'Table 10-NLCD11 Partitioning'!R71-'Table 9-NLCD06 Partitioning'!R71</f>
        <v>0</v>
      </c>
      <c r="S274" s="62">
        <f>'Table 10-NLCD11 Partitioning'!S71-'Table 9-NLCD06 Partitioning'!S71</f>
        <v>0</v>
      </c>
      <c r="T274" s="62">
        <f>'Table 10-NLCD11 Partitioning'!T71-'Table 9-NLCD06 Partitioning'!T71</f>
        <v>0</v>
      </c>
      <c r="U274" s="62">
        <f>'Table 10-NLCD11 Partitioning'!U71-'Table 9-NLCD06 Partitioning'!U71</f>
        <v>0.37800000000000011</v>
      </c>
      <c r="V274" s="62">
        <f>'Table 10-NLCD11 Partitioning'!V71-'Table 9-NLCD06 Partitioning'!V71</f>
        <v>-0.45099999999999341</v>
      </c>
      <c r="W274" s="62">
        <f>'Table 10-NLCD11 Partitioning'!W71-'Table 9-NLCD06 Partitioning'!W71</f>
        <v>7.2000000000000064E-2</v>
      </c>
    </row>
    <row r="275" spans="1:23" x14ac:dyDescent="0.25">
      <c r="A275" s="77" t="s">
        <v>210</v>
      </c>
      <c r="B275" s="10" t="s">
        <v>204</v>
      </c>
      <c r="C275" s="3">
        <v>14</v>
      </c>
      <c r="D275" s="77" t="s">
        <v>210</v>
      </c>
      <c r="E275" s="62">
        <f>'Table 10-NLCD11 Partitioning'!E72-'Table 9-NLCD06 Partitioning'!E72</f>
        <v>0</v>
      </c>
      <c r="F275" s="62">
        <f>'Table 10-NLCD11 Partitioning'!F72-'Table 9-NLCD06 Partitioning'!F72</f>
        <v>0</v>
      </c>
      <c r="G275" s="62">
        <f>'Table 10-NLCD11 Partitioning'!G72-'Table 9-NLCD06 Partitioning'!G72</f>
        <v>-3.780706500000008</v>
      </c>
      <c r="H275" s="62">
        <f>'Table 10-NLCD11 Partitioning'!H72-'Table 9-NLCD06 Partitioning'!H72</f>
        <v>0.22239450000000716</v>
      </c>
      <c r="I275" s="62">
        <f>'Table 10-NLCD11 Partitioning'!I72-'Table 9-NLCD06 Partitioning'!I72</f>
        <v>3.5583120000000008</v>
      </c>
      <c r="J275" s="62">
        <f>'Table 10-NLCD11 Partitioning'!J72-'Table 9-NLCD06 Partitioning'!J72</f>
        <v>0</v>
      </c>
      <c r="K275" s="62">
        <f>'Table 10-NLCD11 Partitioning'!K72-'Table 9-NLCD06 Partitioning'!K72</f>
        <v>0</v>
      </c>
      <c r="L275" s="62">
        <f>'Table 10-NLCD11 Partitioning'!L72-'Table 9-NLCD06 Partitioning'!L72</f>
        <v>0</v>
      </c>
      <c r="M275" s="62">
        <f>'Table 10-NLCD11 Partitioning'!M72-'Table 9-NLCD06 Partitioning'!M72</f>
        <v>0</v>
      </c>
      <c r="N275" s="62">
        <f>'Table 10-NLCD11 Partitioning'!N72-'Table 9-NLCD06 Partitioning'!N72</f>
        <v>0</v>
      </c>
      <c r="O275" s="62">
        <f>'Table 10-NLCD11 Partitioning'!O72-'Table 9-NLCD06 Partitioning'!O72</f>
        <v>0</v>
      </c>
      <c r="P275" s="62">
        <f>'Table 10-NLCD11 Partitioning'!P72-'Table 9-NLCD06 Partitioning'!P72</f>
        <v>0</v>
      </c>
      <c r="Q275" s="62">
        <f>'Table 10-NLCD11 Partitioning'!Q72-'Table 9-NLCD06 Partitioning'!Q72</f>
        <v>0</v>
      </c>
      <c r="R275" s="62">
        <f>'Table 10-NLCD11 Partitioning'!R72-'Table 9-NLCD06 Partitioning'!R72</f>
        <v>0</v>
      </c>
      <c r="S275" s="62">
        <f>'Table 10-NLCD11 Partitioning'!S72-'Table 9-NLCD06 Partitioning'!S72</f>
        <v>0</v>
      </c>
      <c r="T275" s="62">
        <f>'Table 10-NLCD11 Partitioning'!T72-'Table 9-NLCD06 Partitioning'!T72</f>
        <v>0</v>
      </c>
      <c r="U275" s="62">
        <f>'Table 10-NLCD11 Partitioning'!U72-'Table 9-NLCD06 Partitioning'!U72</f>
        <v>2.0819999999999936</v>
      </c>
      <c r="V275" s="62">
        <f>'Table 10-NLCD11 Partitioning'!V72-'Table 9-NLCD06 Partitioning'!V72</f>
        <v>-2.0339999999999918</v>
      </c>
      <c r="W275" s="62">
        <f>'Table 10-NLCD11 Partitioning'!W72-'Table 9-NLCD06 Partitioning'!W72</f>
        <v>-4.8000000000000043E-2</v>
      </c>
    </row>
    <row r="276" spans="1:23" x14ac:dyDescent="0.25">
      <c r="A276" s="77" t="s">
        <v>211</v>
      </c>
      <c r="B276" s="10" t="s">
        <v>204</v>
      </c>
      <c r="C276" s="3">
        <v>15</v>
      </c>
      <c r="D276" s="77" t="s">
        <v>211</v>
      </c>
      <c r="E276" s="62">
        <f>'Table 10-NLCD11 Partitioning'!E73-'Table 9-NLCD06 Partitioning'!E73</f>
        <v>0</v>
      </c>
      <c r="F276" s="62">
        <f>'Table 10-NLCD11 Partitioning'!F73-'Table 9-NLCD06 Partitioning'!F73</f>
        <v>0</v>
      </c>
      <c r="G276" s="62">
        <f>'Table 10-NLCD11 Partitioning'!G73-'Table 9-NLCD06 Partitioning'!G73</f>
        <v>-2.0015505000000076</v>
      </c>
      <c r="H276" s="62">
        <f>'Table 10-NLCD11 Partitioning'!H73-'Table 9-NLCD06 Partitioning'!H73</f>
        <v>1.7791560000000004</v>
      </c>
      <c r="I276" s="62">
        <f>'Table 10-NLCD11 Partitioning'!I73-'Table 9-NLCD06 Partitioning'!I73</f>
        <v>0.22239449999999295</v>
      </c>
      <c r="J276" s="62">
        <f>'Table 10-NLCD11 Partitioning'!J73-'Table 9-NLCD06 Partitioning'!J73</f>
        <v>0</v>
      </c>
      <c r="K276" s="62">
        <f>'Table 10-NLCD11 Partitioning'!K73-'Table 9-NLCD06 Partitioning'!K73</f>
        <v>0</v>
      </c>
      <c r="L276" s="62">
        <f>'Table 10-NLCD11 Partitioning'!L73-'Table 9-NLCD06 Partitioning'!L73</f>
        <v>0</v>
      </c>
      <c r="M276" s="62">
        <f>'Table 10-NLCD11 Partitioning'!M73-'Table 9-NLCD06 Partitioning'!M73</f>
        <v>0</v>
      </c>
      <c r="N276" s="62">
        <f>'Table 10-NLCD11 Partitioning'!N73-'Table 9-NLCD06 Partitioning'!N73</f>
        <v>0</v>
      </c>
      <c r="O276" s="62">
        <f>'Table 10-NLCD11 Partitioning'!O73-'Table 9-NLCD06 Partitioning'!O73</f>
        <v>0</v>
      </c>
      <c r="P276" s="62">
        <f>'Table 10-NLCD11 Partitioning'!P73-'Table 9-NLCD06 Partitioning'!P73</f>
        <v>0</v>
      </c>
      <c r="Q276" s="62">
        <f>'Table 10-NLCD11 Partitioning'!Q73-'Table 9-NLCD06 Partitioning'!Q73</f>
        <v>0</v>
      </c>
      <c r="R276" s="62">
        <f>'Table 10-NLCD11 Partitioning'!R73-'Table 9-NLCD06 Partitioning'!R73</f>
        <v>0</v>
      </c>
      <c r="S276" s="62">
        <f>'Table 10-NLCD11 Partitioning'!S73-'Table 9-NLCD06 Partitioning'!S73</f>
        <v>0</v>
      </c>
      <c r="T276" s="62">
        <f>'Table 10-NLCD11 Partitioning'!T73-'Table 9-NLCD06 Partitioning'!T73</f>
        <v>0</v>
      </c>
      <c r="U276" s="62">
        <f>'Table 10-NLCD11 Partitioning'!U73-'Table 9-NLCD06 Partitioning'!U73</f>
        <v>0.27100000000001501</v>
      </c>
      <c r="V276" s="62">
        <f>'Table 10-NLCD11 Partitioning'!V73-'Table 9-NLCD06 Partitioning'!V73</f>
        <v>-0.31299999999998818</v>
      </c>
      <c r="W276" s="62">
        <f>'Table 10-NLCD11 Partitioning'!W73-'Table 9-NLCD06 Partitioning'!W73</f>
        <v>4.1000000000000369E-2</v>
      </c>
    </row>
    <row r="277" spans="1:23" x14ac:dyDescent="0.25">
      <c r="A277" s="77" t="s">
        <v>212</v>
      </c>
      <c r="B277" s="10" t="s">
        <v>204</v>
      </c>
      <c r="C277" s="3">
        <v>16</v>
      </c>
      <c r="D277" s="77" t="s">
        <v>212</v>
      </c>
      <c r="E277" s="62">
        <f>'Table 10-NLCD11 Partitioning'!E74-'Table 9-NLCD06 Partitioning'!E74</f>
        <v>0</v>
      </c>
      <c r="F277" s="62">
        <f>'Table 10-NLCD11 Partitioning'!F74-'Table 9-NLCD06 Partitioning'!F74</f>
        <v>0</v>
      </c>
      <c r="G277" s="62">
        <f>'Table 10-NLCD11 Partitioning'!G74-'Table 9-NLCD06 Partitioning'!G74</f>
        <v>0</v>
      </c>
      <c r="H277" s="62">
        <f>'Table 10-NLCD11 Partitioning'!H74-'Table 9-NLCD06 Partitioning'!H74</f>
        <v>0</v>
      </c>
      <c r="I277" s="62">
        <f>'Table 10-NLCD11 Partitioning'!I74-'Table 9-NLCD06 Partitioning'!I74</f>
        <v>0</v>
      </c>
      <c r="J277" s="62">
        <f>'Table 10-NLCD11 Partitioning'!J74-'Table 9-NLCD06 Partitioning'!J74</f>
        <v>0</v>
      </c>
      <c r="K277" s="62">
        <f>'Table 10-NLCD11 Partitioning'!K74-'Table 9-NLCD06 Partitioning'!K74</f>
        <v>0</v>
      </c>
      <c r="L277" s="62">
        <f>'Table 10-NLCD11 Partitioning'!L74-'Table 9-NLCD06 Partitioning'!L74</f>
        <v>0</v>
      </c>
      <c r="M277" s="62">
        <f>'Table 10-NLCD11 Partitioning'!M74-'Table 9-NLCD06 Partitioning'!M74</f>
        <v>0</v>
      </c>
      <c r="N277" s="62">
        <f>'Table 10-NLCD11 Partitioning'!N74-'Table 9-NLCD06 Partitioning'!N74</f>
        <v>0</v>
      </c>
      <c r="O277" s="62">
        <f>'Table 10-NLCD11 Partitioning'!O74-'Table 9-NLCD06 Partitioning'!O74</f>
        <v>0</v>
      </c>
      <c r="P277" s="62">
        <f>'Table 10-NLCD11 Partitioning'!P74-'Table 9-NLCD06 Partitioning'!P74</f>
        <v>0</v>
      </c>
      <c r="Q277" s="62">
        <f>'Table 10-NLCD11 Partitioning'!Q74-'Table 9-NLCD06 Partitioning'!Q74</f>
        <v>0</v>
      </c>
      <c r="R277" s="62">
        <f>'Table 10-NLCD11 Partitioning'!R74-'Table 9-NLCD06 Partitioning'!R74</f>
        <v>0</v>
      </c>
      <c r="S277" s="62">
        <f>'Table 10-NLCD11 Partitioning'!S74-'Table 9-NLCD06 Partitioning'!S74</f>
        <v>0</v>
      </c>
      <c r="T277" s="62">
        <f>'Table 10-NLCD11 Partitioning'!T74-'Table 9-NLCD06 Partitioning'!T74</f>
        <v>0</v>
      </c>
      <c r="U277" s="62">
        <f>'Table 10-NLCD11 Partitioning'!U74-'Table 9-NLCD06 Partitioning'!U74</f>
        <v>0</v>
      </c>
      <c r="V277" s="62">
        <f>'Table 10-NLCD11 Partitioning'!V74-'Table 9-NLCD06 Partitioning'!V74</f>
        <v>0</v>
      </c>
      <c r="W277" s="62">
        <f>'Table 10-NLCD11 Partitioning'!W74-'Table 9-NLCD06 Partitioning'!W74</f>
        <v>0</v>
      </c>
    </row>
    <row r="278" spans="1:23" x14ac:dyDescent="0.25">
      <c r="A278" s="77" t="s">
        <v>213</v>
      </c>
      <c r="B278" s="10" t="s">
        <v>204</v>
      </c>
      <c r="C278" s="3" t="s">
        <v>214</v>
      </c>
      <c r="D278" s="77" t="s">
        <v>215</v>
      </c>
      <c r="E278" s="62">
        <f>'Table 10-NLCD11 Partitioning'!E75-'Table 9-NLCD06 Partitioning'!E75</f>
        <v>0</v>
      </c>
      <c r="F278" s="62">
        <f>'Table 10-NLCD11 Partitioning'!F75-'Table 9-NLCD06 Partitioning'!F75</f>
        <v>0</v>
      </c>
      <c r="G278" s="62">
        <f>'Table 10-NLCD11 Partitioning'!G75-'Table 9-NLCD06 Partitioning'!G75</f>
        <v>-0.4447890000000001</v>
      </c>
      <c r="H278" s="62">
        <f>'Table 10-NLCD11 Partitioning'!H75-'Table 9-NLCD06 Partitioning'!H75</f>
        <v>0.4447890000000001</v>
      </c>
      <c r="I278" s="62">
        <f>'Table 10-NLCD11 Partitioning'!I75-'Table 9-NLCD06 Partitioning'!I75</f>
        <v>0</v>
      </c>
      <c r="J278" s="62">
        <f>'Table 10-NLCD11 Partitioning'!J75-'Table 9-NLCD06 Partitioning'!J75</f>
        <v>0</v>
      </c>
      <c r="K278" s="62">
        <f>'Table 10-NLCD11 Partitioning'!K75-'Table 9-NLCD06 Partitioning'!K75</f>
        <v>0</v>
      </c>
      <c r="L278" s="62">
        <f>'Table 10-NLCD11 Partitioning'!L75-'Table 9-NLCD06 Partitioning'!L75</f>
        <v>0</v>
      </c>
      <c r="M278" s="62">
        <f>'Table 10-NLCD11 Partitioning'!M75-'Table 9-NLCD06 Partitioning'!M75</f>
        <v>0</v>
      </c>
      <c r="N278" s="62">
        <f>'Table 10-NLCD11 Partitioning'!N75-'Table 9-NLCD06 Partitioning'!N75</f>
        <v>0</v>
      </c>
      <c r="O278" s="62">
        <f>'Table 10-NLCD11 Partitioning'!O75-'Table 9-NLCD06 Partitioning'!O75</f>
        <v>0</v>
      </c>
      <c r="P278" s="62">
        <f>'Table 10-NLCD11 Partitioning'!P75-'Table 9-NLCD06 Partitioning'!P75</f>
        <v>0</v>
      </c>
      <c r="Q278" s="62">
        <f>'Table 10-NLCD11 Partitioning'!Q75-'Table 9-NLCD06 Partitioning'!Q75</f>
        <v>0</v>
      </c>
      <c r="R278" s="62">
        <f>'Table 10-NLCD11 Partitioning'!R75-'Table 9-NLCD06 Partitioning'!R75</f>
        <v>0</v>
      </c>
      <c r="S278" s="62">
        <f>'Table 10-NLCD11 Partitioning'!S75-'Table 9-NLCD06 Partitioning'!S75</f>
        <v>0</v>
      </c>
      <c r="T278" s="62">
        <f>'Table 10-NLCD11 Partitioning'!T75-'Table 9-NLCD06 Partitioning'!T75</f>
        <v>0</v>
      </c>
      <c r="U278" s="62">
        <f>'Table 10-NLCD11 Partitioning'!U75-'Table 9-NLCD06 Partitioning'!U75</f>
        <v>3.6000000000001364E-2</v>
      </c>
      <c r="V278" s="62">
        <f>'Table 10-NLCD11 Partitioning'!V75-'Table 9-NLCD06 Partitioning'!V75</f>
        <v>-4.6999999999997044E-2</v>
      </c>
      <c r="W278" s="62">
        <f>'Table 10-NLCD11 Partitioning'!W75-'Table 9-NLCD06 Partitioning'!W75</f>
        <v>1.1000000000002785E-2</v>
      </c>
    </row>
    <row r="279" spans="1:23" x14ac:dyDescent="0.25">
      <c r="A279" s="77" t="s">
        <v>216</v>
      </c>
      <c r="B279" s="10" t="s">
        <v>204</v>
      </c>
      <c r="C279" s="3" t="s">
        <v>217</v>
      </c>
      <c r="D279" s="77" t="s">
        <v>218</v>
      </c>
      <c r="E279" s="62">
        <f>'Table 10-NLCD11 Partitioning'!E76-'Table 9-NLCD06 Partitioning'!E76</f>
        <v>0</v>
      </c>
      <c r="F279" s="62">
        <f>'Table 10-NLCD11 Partitioning'!F76-'Table 9-NLCD06 Partitioning'!F76</f>
        <v>0</v>
      </c>
      <c r="G279" s="62">
        <f>'Table 10-NLCD11 Partitioning'!G76-'Table 9-NLCD06 Partitioning'!G76</f>
        <v>-2.0015505000000076</v>
      </c>
      <c r="H279" s="62">
        <f>'Table 10-NLCD11 Partitioning'!H76-'Table 9-NLCD06 Partitioning'!H76</f>
        <v>3.5583120000000008</v>
      </c>
      <c r="I279" s="62">
        <f>'Table 10-NLCD11 Partitioning'!I76-'Table 9-NLCD06 Partitioning'!I76</f>
        <v>-1.5567615000000075</v>
      </c>
      <c r="J279" s="62">
        <f>'Table 10-NLCD11 Partitioning'!J76-'Table 9-NLCD06 Partitioning'!J76</f>
        <v>0</v>
      </c>
      <c r="K279" s="62">
        <f>'Table 10-NLCD11 Partitioning'!K76-'Table 9-NLCD06 Partitioning'!K76</f>
        <v>0</v>
      </c>
      <c r="L279" s="62">
        <f>'Table 10-NLCD11 Partitioning'!L76-'Table 9-NLCD06 Partitioning'!L76</f>
        <v>0</v>
      </c>
      <c r="M279" s="62">
        <f>'Table 10-NLCD11 Partitioning'!M76-'Table 9-NLCD06 Partitioning'!M76</f>
        <v>0</v>
      </c>
      <c r="N279" s="62">
        <f>'Table 10-NLCD11 Partitioning'!N76-'Table 9-NLCD06 Partitioning'!N76</f>
        <v>0</v>
      </c>
      <c r="O279" s="62">
        <f>'Table 10-NLCD11 Partitioning'!O76-'Table 9-NLCD06 Partitioning'!O76</f>
        <v>0</v>
      </c>
      <c r="P279" s="62">
        <f>'Table 10-NLCD11 Partitioning'!P76-'Table 9-NLCD06 Partitioning'!P76</f>
        <v>0</v>
      </c>
      <c r="Q279" s="62">
        <f>'Table 10-NLCD11 Partitioning'!Q76-'Table 9-NLCD06 Partitioning'!Q76</f>
        <v>0</v>
      </c>
      <c r="R279" s="62">
        <f>'Table 10-NLCD11 Partitioning'!R76-'Table 9-NLCD06 Partitioning'!R76</f>
        <v>0</v>
      </c>
      <c r="S279" s="62">
        <f>'Table 10-NLCD11 Partitioning'!S76-'Table 9-NLCD06 Partitioning'!S76</f>
        <v>0</v>
      </c>
      <c r="T279" s="62">
        <f>'Table 10-NLCD11 Partitioning'!T76-'Table 9-NLCD06 Partitioning'!T76</f>
        <v>0</v>
      </c>
      <c r="U279" s="62">
        <f>'Table 10-NLCD11 Partitioning'!U76-'Table 9-NLCD06 Partitioning'!U76</f>
        <v>-0.61800000000002342</v>
      </c>
      <c r="V279" s="62">
        <f>'Table 10-NLCD11 Partitioning'!V76-'Table 9-NLCD06 Partitioning'!V76</f>
        <v>0.50600000000000023</v>
      </c>
      <c r="W279" s="62">
        <f>'Table 10-NLCD11 Partitioning'!W76-'Table 9-NLCD06 Partitioning'!W76</f>
        <v>0.1120000000000001</v>
      </c>
    </row>
    <row r="280" spans="1:23" x14ac:dyDescent="0.25">
      <c r="A280" s="77" t="s">
        <v>219</v>
      </c>
      <c r="B280" s="10" t="s">
        <v>204</v>
      </c>
      <c r="C280" s="3">
        <v>18</v>
      </c>
      <c r="D280" s="77" t="s">
        <v>219</v>
      </c>
      <c r="E280" s="62">
        <f>'Table 10-NLCD11 Partitioning'!E77-'Table 9-NLCD06 Partitioning'!E77</f>
        <v>0</v>
      </c>
      <c r="F280" s="62">
        <f>'Table 10-NLCD11 Partitioning'!F77-'Table 9-NLCD06 Partitioning'!F77</f>
        <v>0</v>
      </c>
      <c r="G280" s="62">
        <f>'Table 10-NLCD11 Partitioning'!G77-'Table 9-NLCD06 Partitioning'!G77</f>
        <v>0</v>
      </c>
      <c r="H280" s="62">
        <f>'Table 10-NLCD11 Partitioning'!H77-'Table 9-NLCD06 Partitioning'!H77</f>
        <v>0</v>
      </c>
      <c r="I280" s="62">
        <f>'Table 10-NLCD11 Partitioning'!I77-'Table 9-NLCD06 Partitioning'!I77</f>
        <v>0</v>
      </c>
      <c r="J280" s="62">
        <f>'Table 10-NLCD11 Partitioning'!J77-'Table 9-NLCD06 Partitioning'!J77</f>
        <v>0</v>
      </c>
      <c r="K280" s="62">
        <f>'Table 10-NLCD11 Partitioning'!K77-'Table 9-NLCD06 Partitioning'!K77</f>
        <v>0</v>
      </c>
      <c r="L280" s="62">
        <f>'Table 10-NLCD11 Partitioning'!L77-'Table 9-NLCD06 Partitioning'!L77</f>
        <v>0</v>
      </c>
      <c r="M280" s="62">
        <f>'Table 10-NLCD11 Partitioning'!M77-'Table 9-NLCD06 Partitioning'!M77</f>
        <v>0</v>
      </c>
      <c r="N280" s="62">
        <f>'Table 10-NLCD11 Partitioning'!N77-'Table 9-NLCD06 Partitioning'!N77</f>
        <v>0</v>
      </c>
      <c r="O280" s="62">
        <f>'Table 10-NLCD11 Partitioning'!O77-'Table 9-NLCD06 Partitioning'!O77</f>
        <v>0</v>
      </c>
      <c r="P280" s="62">
        <f>'Table 10-NLCD11 Partitioning'!P77-'Table 9-NLCD06 Partitioning'!P77</f>
        <v>0</v>
      </c>
      <c r="Q280" s="62">
        <f>'Table 10-NLCD11 Partitioning'!Q77-'Table 9-NLCD06 Partitioning'!Q77</f>
        <v>0</v>
      </c>
      <c r="R280" s="62">
        <f>'Table 10-NLCD11 Partitioning'!R77-'Table 9-NLCD06 Partitioning'!R77</f>
        <v>0</v>
      </c>
      <c r="S280" s="62">
        <f>'Table 10-NLCD11 Partitioning'!S77-'Table 9-NLCD06 Partitioning'!S77</f>
        <v>0</v>
      </c>
      <c r="T280" s="62">
        <f>'Table 10-NLCD11 Partitioning'!T77-'Table 9-NLCD06 Partitioning'!T77</f>
        <v>0</v>
      </c>
      <c r="U280" s="62">
        <f>'Table 10-NLCD11 Partitioning'!U77-'Table 9-NLCD06 Partitioning'!U77</f>
        <v>0</v>
      </c>
      <c r="V280" s="62">
        <f>'Table 10-NLCD11 Partitioning'!V77-'Table 9-NLCD06 Partitioning'!V77</f>
        <v>0</v>
      </c>
      <c r="W280" s="62">
        <f>'Table 10-NLCD11 Partitioning'!W77-'Table 9-NLCD06 Partitioning'!W77</f>
        <v>0</v>
      </c>
    </row>
    <row r="281" spans="1:23" x14ac:dyDescent="0.25">
      <c r="A281" s="77" t="s">
        <v>220</v>
      </c>
      <c r="B281" s="10" t="s">
        <v>204</v>
      </c>
      <c r="C281" s="3">
        <v>19</v>
      </c>
      <c r="D281" s="77" t="s">
        <v>220</v>
      </c>
      <c r="E281" s="62">
        <f>'Table 10-NLCD11 Partitioning'!E78-'Table 9-NLCD06 Partitioning'!E78</f>
        <v>0</v>
      </c>
      <c r="F281" s="62">
        <f>'Table 10-NLCD11 Partitioning'!F78-'Table 9-NLCD06 Partitioning'!F78</f>
        <v>0</v>
      </c>
      <c r="G281" s="62">
        <f>'Table 10-NLCD11 Partitioning'!G78-'Table 9-NLCD06 Partitioning'!G78</f>
        <v>-0.44478899999995747</v>
      </c>
      <c r="H281" s="62">
        <f>'Table 10-NLCD11 Partitioning'!H78-'Table 9-NLCD06 Partitioning'!H78</f>
        <v>-0.88957800000002862</v>
      </c>
      <c r="I281" s="62">
        <f>'Table 10-NLCD11 Partitioning'!I78-'Table 9-NLCD06 Partitioning'!I78</f>
        <v>1.3343669999999861</v>
      </c>
      <c r="J281" s="62">
        <f>'Table 10-NLCD11 Partitioning'!J78-'Table 9-NLCD06 Partitioning'!J78</f>
        <v>0</v>
      </c>
      <c r="K281" s="62">
        <f>'Table 10-NLCD11 Partitioning'!K78-'Table 9-NLCD06 Partitioning'!K78</f>
        <v>0</v>
      </c>
      <c r="L281" s="62">
        <f>'Table 10-NLCD11 Partitioning'!L78-'Table 9-NLCD06 Partitioning'!L78</f>
        <v>0</v>
      </c>
      <c r="M281" s="62">
        <f>'Table 10-NLCD11 Partitioning'!M78-'Table 9-NLCD06 Partitioning'!M78</f>
        <v>0</v>
      </c>
      <c r="N281" s="62">
        <f>'Table 10-NLCD11 Partitioning'!N78-'Table 9-NLCD06 Partitioning'!N78</f>
        <v>0</v>
      </c>
      <c r="O281" s="62">
        <f>'Table 10-NLCD11 Partitioning'!O78-'Table 9-NLCD06 Partitioning'!O78</f>
        <v>0</v>
      </c>
      <c r="P281" s="62">
        <f>'Table 10-NLCD11 Partitioning'!P78-'Table 9-NLCD06 Partitioning'!P78</f>
        <v>0</v>
      </c>
      <c r="Q281" s="62">
        <f>'Table 10-NLCD11 Partitioning'!Q78-'Table 9-NLCD06 Partitioning'!Q78</f>
        <v>0</v>
      </c>
      <c r="R281" s="62">
        <f>'Table 10-NLCD11 Partitioning'!R78-'Table 9-NLCD06 Partitioning'!R78</f>
        <v>0</v>
      </c>
      <c r="S281" s="62">
        <f>'Table 10-NLCD11 Partitioning'!S78-'Table 9-NLCD06 Partitioning'!S78</f>
        <v>0</v>
      </c>
      <c r="T281" s="62">
        <f>'Table 10-NLCD11 Partitioning'!T78-'Table 9-NLCD06 Partitioning'!T78</f>
        <v>0</v>
      </c>
      <c r="U281" s="62">
        <f>'Table 10-NLCD11 Partitioning'!U78-'Table 9-NLCD06 Partitioning'!U78</f>
        <v>0.70299999999997453</v>
      </c>
      <c r="V281" s="62">
        <f>'Table 10-NLCD11 Partitioning'!V78-'Table 9-NLCD06 Partitioning'!V78</f>
        <v>-0.65999999999996817</v>
      </c>
      <c r="W281" s="62">
        <f>'Table 10-NLCD11 Partitioning'!W78-'Table 9-NLCD06 Partitioning'!W78</f>
        <v>-4.1999999999994486E-2</v>
      </c>
    </row>
    <row r="282" spans="1:23" x14ac:dyDescent="0.25">
      <c r="A282" s="77" t="s">
        <v>221</v>
      </c>
      <c r="B282" s="10" t="s">
        <v>204</v>
      </c>
      <c r="C282" s="3">
        <v>20</v>
      </c>
      <c r="D282" s="77" t="s">
        <v>221</v>
      </c>
      <c r="E282" s="62">
        <f>'Table 10-NLCD11 Partitioning'!E79-'Table 9-NLCD06 Partitioning'!E79</f>
        <v>0</v>
      </c>
      <c r="F282" s="62">
        <f>'Table 10-NLCD11 Partitioning'!F79-'Table 9-NLCD06 Partitioning'!F79</f>
        <v>0</v>
      </c>
      <c r="G282" s="62">
        <f>'Table 10-NLCD11 Partitioning'!G79-'Table 9-NLCD06 Partitioning'!G79</f>
        <v>0</v>
      </c>
      <c r="H282" s="62">
        <f>'Table 10-NLCD11 Partitioning'!H79-'Table 9-NLCD06 Partitioning'!H79</f>
        <v>0</v>
      </c>
      <c r="I282" s="62">
        <f>'Table 10-NLCD11 Partitioning'!I79-'Table 9-NLCD06 Partitioning'!I79</f>
        <v>0</v>
      </c>
      <c r="J282" s="62">
        <f>'Table 10-NLCD11 Partitioning'!J79-'Table 9-NLCD06 Partitioning'!J79</f>
        <v>0</v>
      </c>
      <c r="K282" s="62">
        <f>'Table 10-NLCD11 Partitioning'!K79-'Table 9-NLCD06 Partitioning'!K79</f>
        <v>0</v>
      </c>
      <c r="L282" s="62">
        <f>'Table 10-NLCD11 Partitioning'!L79-'Table 9-NLCD06 Partitioning'!L79</f>
        <v>0</v>
      </c>
      <c r="M282" s="62">
        <f>'Table 10-NLCD11 Partitioning'!M79-'Table 9-NLCD06 Partitioning'!M79</f>
        <v>0</v>
      </c>
      <c r="N282" s="62">
        <f>'Table 10-NLCD11 Partitioning'!N79-'Table 9-NLCD06 Partitioning'!N79</f>
        <v>0</v>
      </c>
      <c r="O282" s="62">
        <f>'Table 10-NLCD11 Partitioning'!O79-'Table 9-NLCD06 Partitioning'!O79</f>
        <v>0</v>
      </c>
      <c r="P282" s="62">
        <f>'Table 10-NLCD11 Partitioning'!P79-'Table 9-NLCD06 Partitioning'!P79</f>
        <v>0</v>
      </c>
      <c r="Q282" s="62">
        <f>'Table 10-NLCD11 Partitioning'!Q79-'Table 9-NLCD06 Partitioning'!Q79</f>
        <v>0</v>
      </c>
      <c r="R282" s="62">
        <f>'Table 10-NLCD11 Partitioning'!R79-'Table 9-NLCD06 Partitioning'!R79</f>
        <v>0</v>
      </c>
      <c r="S282" s="62">
        <f>'Table 10-NLCD11 Partitioning'!S79-'Table 9-NLCD06 Partitioning'!S79</f>
        <v>0</v>
      </c>
      <c r="T282" s="62">
        <f>'Table 10-NLCD11 Partitioning'!T79-'Table 9-NLCD06 Partitioning'!T79</f>
        <v>0</v>
      </c>
      <c r="U282" s="62">
        <f>'Table 10-NLCD11 Partitioning'!U79-'Table 9-NLCD06 Partitioning'!U79</f>
        <v>0</v>
      </c>
      <c r="V282" s="62">
        <f>'Table 10-NLCD11 Partitioning'!V79-'Table 9-NLCD06 Partitioning'!V79</f>
        <v>0</v>
      </c>
      <c r="W282" s="62">
        <f>'Table 10-NLCD11 Partitioning'!W79-'Table 9-NLCD06 Partitioning'!W79</f>
        <v>0</v>
      </c>
    </row>
    <row r="283" spans="1:23" x14ac:dyDescent="0.25">
      <c r="A283" s="77" t="s">
        <v>222</v>
      </c>
      <c r="B283" s="10" t="s">
        <v>204</v>
      </c>
      <c r="C283" s="3">
        <v>21</v>
      </c>
      <c r="D283" s="77" t="s">
        <v>222</v>
      </c>
      <c r="E283" s="62">
        <f>'Table 10-NLCD11 Partitioning'!E80-'Table 9-NLCD06 Partitioning'!E80</f>
        <v>0</v>
      </c>
      <c r="F283" s="62">
        <f>'Table 10-NLCD11 Partitioning'!F80-'Table 9-NLCD06 Partitioning'!F80</f>
        <v>0</v>
      </c>
      <c r="G283" s="62">
        <f>'Table 10-NLCD11 Partitioning'!G80-'Table 9-NLCD06 Partitioning'!G80</f>
        <v>0</v>
      </c>
      <c r="H283" s="62">
        <f>'Table 10-NLCD11 Partitioning'!H80-'Table 9-NLCD06 Partitioning'!H80</f>
        <v>-1.5567614999999932</v>
      </c>
      <c r="I283" s="62">
        <f>'Table 10-NLCD11 Partitioning'!I80-'Table 9-NLCD06 Partitioning'!I80</f>
        <v>1.5567614999999932</v>
      </c>
      <c r="J283" s="62">
        <f>'Table 10-NLCD11 Partitioning'!J80-'Table 9-NLCD06 Partitioning'!J80</f>
        <v>0</v>
      </c>
      <c r="K283" s="62">
        <f>'Table 10-NLCD11 Partitioning'!K80-'Table 9-NLCD06 Partitioning'!K80</f>
        <v>0</v>
      </c>
      <c r="L283" s="62">
        <f>'Table 10-NLCD11 Partitioning'!L80-'Table 9-NLCD06 Partitioning'!L80</f>
        <v>0</v>
      </c>
      <c r="M283" s="62">
        <f>'Table 10-NLCD11 Partitioning'!M80-'Table 9-NLCD06 Partitioning'!M80</f>
        <v>0</v>
      </c>
      <c r="N283" s="62">
        <f>'Table 10-NLCD11 Partitioning'!N80-'Table 9-NLCD06 Partitioning'!N80</f>
        <v>0</v>
      </c>
      <c r="O283" s="62">
        <f>'Table 10-NLCD11 Partitioning'!O80-'Table 9-NLCD06 Partitioning'!O80</f>
        <v>0</v>
      </c>
      <c r="P283" s="62">
        <f>'Table 10-NLCD11 Partitioning'!P80-'Table 9-NLCD06 Partitioning'!P80</f>
        <v>0</v>
      </c>
      <c r="Q283" s="62">
        <f>'Table 10-NLCD11 Partitioning'!Q80-'Table 9-NLCD06 Partitioning'!Q80</f>
        <v>0</v>
      </c>
      <c r="R283" s="62">
        <f>'Table 10-NLCD11 Partitioning'!R80-'Table 9-NLCD06 Partitioning'!R80</f>
        <v>0</v>
      </c>
      <c r="S283" s="62">
        <f>'Table 10-NLCD11 Partitioning'!S80-'Table 9-NLCD06 Partitioning'!S80</f>
        <v>0</v>
      </c>
      <c r="T283" s="62">
        <f>'Table 10-NLCD11 Partitioning'!T80-'Table 9-NLCD06 Partitioning'!T80</f>
        <v>0</v>
      </c>
      <c r="U283" s="62">
        <f>'Table 10-NLCD11 Partitioning'!U80-'Table 9-NLCD06 Partitioning'!U80</f>
        <v>0.77799999999996317</v>
      </c>
      <c r="V283" s="62">
        <f>'Table 10-NLCD11 Partitioning'!V80-'Table 9-NLCD06 Partitioning'!V80</f>
        <v>-0.71600000000000819</v>
      </c>
      <c r="W283" s="62">
        <f>'Table 10-NLCD11 Partitioning'!W80-'Table 9-NLCD06 Partitioning'!W80</f>
        <v>-6.2000000000001165E-2</v>
      </c>
    </row>
    <row r="284" spans="1:23" x14ac:dyDescent="0.25">
      <c r="A284" s="77" t="s">
        <v>223</v>
      </c>
      <c r="B284" s="10" t="s">
        <v>204</v>
      </c>
      <c r="C284" s="3" t="s">
        <v>224</v>
      </c>
      <c r="D284" s="77" t="s">
        <v>225</v>
      </c>
      <c r="E284" s="62">
        <f>'Table 10-NLCD11 Partitioning'!E81-'Table 9-NLCD06 Partitioning'!E81</f>
        <v>0</v>
      </c>
      <c r="F284" s="62">
        <f>'Table 10-NLCD11 Partitioning'!F81-'Table 9-NLCD06 Partitioning'!F81</f>
        <v>0</v>
      </c>
      <c r="G284" s="62">
        <f>'Table 10-NLCD11 Partitioning'!G81-'Table 9-NLCD06 Partitioning'!G81</f>
        <v>0</v>
      </c>
      <c r="H284" s="62">
        <f>'Table 10-NLCD11 Partitioning'!H81-'Table 9-NLCD06 Partitioning'!H81</f>
        <v>0</v>
      </c>
      <c r="I284" s="62">
        <f>'Table 10-NLCD11 Partitioning'!I81-'Table 9-NLCD06 Partitioning'!I81</f>
        <v>0</v>
      </c>
      <c r="J284" s="62">
        <f>'Table 10-NLCD11 Partitioning'!J81-'Table 9-NLCD06 Partitioning'!J81</f>
        <v>0</v>
      </c>
      <c r="K284" s="62">
        <f>'Table 10-NLCD11 Partitioning'!K81-'Table 9-NLCD06 Partitioning'!K81</f>
        <v>0</v>
      </c>
      <c r="L284" s="62">
        <f>'Table 10-NLCD11 Partitioning'!L81-'Table 9-NLCD06 Partitioning'!L81</f>
        <v>0</v>
      </c>
      <c r="M284" s="62">
        <f>'Table 10-NLCD11 Partitioning'!M81-'Table 9-NLCD06 Partitioning'!M81</f>
        <v>0</v>
      </c>
      <c r="N284" s="62">
        <f>'Table 10-NLCD11 Partitioning'!N81-'Table 9-NLCD06 Partitioning'!N81</f>
        <v>0</v>
      </c>
      <c r="O284" s="62">
        <f>'Table 10-NLCD11 Partitioning'!O81-'Table 9-NLCD06 Partitioning'!O81</f>
        <v>0</v>
      </c>
      <c r="P284" s="62">
        <f>'Table 10-NLCD11 Partitioning'!P81-'Table 9-NLCD06 Partitioning'!P81</f>
        <v>0</v>
      </c>
      <c r="Q284" s="62">
        <f>'Table 10-NLCD11 Partitioning'!Q81-'Table 9-NLCD06 Partitioning'!Q81</f>
        <v>0</v>
      </c>
      <c r="R284" s="62">
        <f>'Table 10-NLCD11 Partitioning'!R81-'Table 9-NLCD06 Partitioning'!R81</f>
        <v>0</v>
      </c>
      <c r="S284" s="62">
        <f>'Table 10-NLCD11 Partitioning'!S81-'Table 9-NLCD06 Partitioning'!S81</f>
        <v>0</v>
      </c>
      <c r="T284" s="62">
        <f>'Table 10-NLCD11 Partitioning'!T81-'Table 9-NLCD06 Partitioning'!T81</f>
        <v>0</v>
      </c>
      <c r="U284" s="62">
        <f>'Table 10-NLCD11 Partitioning'!U81-'Table 9-NLCD06 Partitioning'!U81</f>
        <v>0</v>
      </c>
      <c r="V284" s="62">
        <f>'Table 10-NLCD11 Partitioning'!V81-'Table 9-NLCD06 Partitioning'!V81</f>
        <v>0</v>
      </c>
      <c r="W284" s="62">
        <f>'Table 10-NLCD11 Partitioning'!W81-'Table 9-NLCD06 Partitioning'!W81</f>
        <v>0</v>
      </c>
    </row>
    <row r="285" spans="1:23" x14ac:dyDescent="0.25">
      <c r="A285" s="77" t="s">
        <v>226</v>
      </c>
      <c r="B285" s="10" t="s">
        <v>204</v>
      </c>
      <c r="C285" s="3">
        <v>22</v>
      </c>
      <c r="D285" s="77" t="s">
        <v>226</v>
      </c>
      <c r="E285" s="62">
        <f>'Table 10-NLCD11 Partitioning'!E82-'Table 9-NLCD06 Partitioning'!E82</f>
        <v>0</v>
      </c>
      <c r="F285" s="62">
        <f>'Table 10-NLCD11 Partitioning'!F82-'Table 9-NLCD06 Partitioning'!F82</f>
        <v>0</v>
      </c>
      <c r="G285" s="62">
        <f>'Table 10-NLCD11 Partitioning'!G82-'Table 9-NLCD06 Partitioning'!G82</f>
        <v>0</v>
      </c>
      <c r="H285" s="62">
        <f>'Table 10-NLCD11 Partitioning'!H82-'Table 9-NLCD06 Partitioning'!H82</f>
        <v>0</v>
      </c>
      <c r="I285" s="62">
        <f>'Table 10-NLCD11 Partitioning'!I82-'Table 9-NLCD06 Partitioning'!I82</f>
        <v>0</v>
      </c>
      <c r="J285" s="62">
        <f>'Table 10-NLCD11 Partitioning'!J82-'Table 9-NLCD06 Partitioning'!J82</f>
        <v>0</v>
      </c>
      <c r="K285" s="62">
        <f>'Table 10-NLCD11 Partitioning'!K82-'Table 9-NLCD06 Partitioning'!K82</f>
        <v>0</v>
      </c>
      <c r="L285" s="62">
        <f>'Table 10-NLCD11 Partitioning'!L82-'Table 9-NLCD06 Partitioning'!L82</f>
        <v>0</v>
      </c>
      <c r="M285" s="62">
        <f>'Table 10-NLCD11 Partitioning'!M82-'Table 9-NLCD06 Partitioning'!M82</f>
        <v>0</v>
      </c>
      <c r="N285" s="62">
        <f>'Table 10-NLCD11 Partitioning'!N82-'Table 9-NLCD06 Partitioning'!N82</f>
        <v>0</v>
      </c>
      <c r="O285" s="62">
        <f>'Table 10-NLCD11 Partitioning'!O82-'Table 9-NLCD06 Partitioning'!O82</f>
        <v>0</v>
      </c>
      <c r="P285" s="62">
        <f>'Table 10-NLCD11 Partitioning'!P82-'Table 9-NLCD06 Partitioning'!P82</f>
        <v>0</v>
      </c>
      <c r="Q285" s="62">
        <f>'Table 10-NLCD11 Partitioning'!Q82-'Table 9-NLCD06 Partitioning'!Q82</f>
        <v>0</v>
      </c>
      <c r="R285" s="62">
        <f>'Table 10-NLCD11 Partitioning'!R82-'Table 9-NLCD06 Partitioning'!R82</f>
        <v>0</v>
      </c>
      <c r="S285" s="62">
        <f>'Table 10-NLCD11 Partitioning'!S82-'Table 9-NLCD06 Partitioning'!S82</f>
        <v>0</v>
      </c>
      <c r="T285" s="62">
        <f>'Table 10-NLCD11 Partitioning'!T82-'Table 9-NLCD06 Partitioning'!T82</f>
        <v>0</v>
      </c>
      <c r="U285" s="62">
        <f>'Table 10-NLCD11 Partitioning'!U82-'Table 9-NLCD06 Partitioning'!U82</f>
        <v>0</v>
      </c>
      <c r="V285" s="62">
        <f>'Table 10-NLCD11 Partitioning'!V82-'Table 9-NLCD06 Partitioning'!V82</f>
        <v>0</v>
      </c>
      <c r="W285" s="62">
        <f>'Table 10-NLCD11 Partitioning'!W82-'Table 9-NLCD06 Partitioning'!W82</f>
        <v>0</v>
      </c>
    </row>
    <row r="286" spans="1:23" x14ac:dyDescent="0.25">
      <c r="A286" s="77" t="s">
        <v>227</v>
      </c>
      <c r="B286" s="10" t="s">
        <v>204</v>
      </c>
      <c r="C286" s="3" t="s">
        <v>228</v>
      </c>
      <c r="D286" s="77" t="s">
        <v>229</v>
      </c>
      <c r="E286" s="62">
        <f>'Table 10-NLCD11 Partitioning'!E83-'Table 9-NLCD06 Partitioning'!E83</f>
        <v>0</v>
      </c>
      <c r="F286" s="62">
        <f>'Table 10-NLCD11 Partitioning'!F83-'Table 9-NLCD06 Partitioning'!F83</f>
        <v>-0.22239450000000005</v>
      </c>
      <c r="G286" s="62">
        <f>'Table 10-NLCD11 Partitioning'!G83-'Table 9-NLCD06 Partitioning'!G83</f>
        <v>-1.3343669999999861</v>
      </c>
      <c r="H286" s="62">
        <f>'Table 10-NLCD11 Partitioning'!H83-'Table 9-NLCD06 Partitioning'!H83</f>
        <v>0</v>
      </c>
      <c r="I286" s="62">
        <f>'Table 10-NLCD11 Partitioning'!I83-'Table 9-NLCD06 Partitioning'!I83</f>
        <v>1.5567615000000004</v>
      </c>
      <c r="J286" s="62">
        <f>'Table 10-NLCD11 Partitioning'!J83-'Table 9-NLCD06 Partitioning'!J83</f>
        <v>0</v>
      </c>
      <c r="K286" s="62">
        <f>'Table 10-NLCD11 Partitioning'!K83-'Table 9-NLCD06 Partitioning'!K83</f>
        <v>0</v>
      </c>
      <c r="L286" s="62">
        <f>'Table 10-NLCD11 Partitioning'!L83-'Table 9-NLCD06 Partitioning'!L83</f>
        <v>0</v>
      </c>
      <c r="M286" s="62">
        <f>'Table 10-NLCD11 Partitioning'!M83-'Table 9-NLCD06 Partitioning'!M83</f>
        <v>0</v>
      </c>
      <c r="N286" s="62">
        <f>'Table 10-NLCD11 Partitioning'!N83-'Table 9-NLCD06 Partitioning'!N83</f>
        <v>0</v>
      </c>
      <c r="O286" s="62">
        <f>'Table 10-NLCD11 Partitioning'!O83-'Table 9-NLCD06 Partitioning'!O83</f>
        <v>0</v>
      </c>
      <c r="P286" s="62">
        <f>'Table 10-NLCD11 Partitioning'!P83-'Table 9-NLCD06 Partitioning'!P83</f>
        <v>0</v>
      </c>
      <c r="Q286" s="62">
        <f>'Table 10-NLCD11 Partitioning'!Q83-'Table 9-NLCD06 Partitioning'!Q83</f>
        <v>0</v>
      </c>
      <c r="R286" s="62">
        <f>'Table 10-NLCD11 Partitioning'!R83-'Table 9-NLCD06 Partitioning'!R83</f>
        <v>0</v>
      </c>
      <c r="S286" s="62">
        <f>'Table 10-NLCD11 Partitioning'!S83-'Table 9-NLCD06 Partitioning'!S83</f>
        <v>0</v>
      </c>
      <c r="T286" s="62">
        <f>'Table 10-NLCD11 Partitioning'!T83-'Table 9-NLCD06 Partitioning'!T83</f>
        <v>0</v>
      </c>
      <c r="U286" s="62">
        <f>'Table 10-NLCD11 Partitioning'!U83-'Table 9-NLCD06 Partitioning'!U83</f>
        <v>0.94200000000000728</v>
      </c>
      <c r="V286" s="62">
        <f>'Table 10-NLCD11 Partitioning'!V83-'Table 9-NLCD06 Partitioning'!V83</f>
        <v>-0.92300000000000182</v>
      </c>
      <c r="W286" s="62">
        <f>'Table 10-NLCD11 Partitioning'!W83-'Table 9-NLCD06 Partitioning'!W83</f>
        <v>-2.0000000000000462E-2</v>
      </c>
    </row>
    <row r="287" spans="1:23" x14ac:dyDescent="0.25">
      <c r="A287" s="77" t="s">
        <v>230</v>
      </c>
      <c r="B287" s="10" t="s">
        <v>204</v>
      </c>
      <c r="C287" s="3">
        <v>23</v>
      </c>
      <c r="D287" s="77" t="s">
        <v>230</v>
      </c>
      <c r="E287" s="62">
        <f>'Table 10-NLCD11 Partitioning'!E84-'Table 9-NLCD06 Partitioning'!E84</f>
        <v>0</v>
      </c>
      <c r="F287" s="62">
        <f>'Table 10-NLCD11 Partitioning'!F84-'Table 9-NLCD06 Partitioning'!F84</f>
        <v>-0.66718350000000015</v>
      </c>
      <c r="G287" s="62">
        <f>'Table 10-NLCD11 Partitioning'!G84-'Table 9-NLCD06 Partitioning'!G84</f>
        <v>-4.447890000000001</v>
      </c>
      <c r="H287" s="62">
        <f>'Table 10-NLCD11 Partitioning'!H84-'Table 9-NLCD06 Partitioning'!H84</f>
        <v>2.4463395000000006</v>
      </c>
      <c r="I287" s="62">
        <f>'Table 10-NLCD11 Partitioning'!I84-'Table 9-NLCD06 Partitioning'!I84</f>
        <v>2.6687340000000006</v>
      </c>
      <c r="J287" s="62">
        <f>'Table 10-NLCD11 Partitioning'!J84-'Table 9-NLCD06 Partitioning'!J84</f>
        <v>0</v>
      </c>
      <c r="K287" s="62">
        <f>'Table 10-NLCD11 Partitioning'!K84-'Table 9-NLCD06 Partitioning'!K84</f>
        <v>0</v>
      </c>
      <c r="L287" s="62">
        <f>'Table 10-NLCD11 Partitioning'!L84-'Table 9-NLCD06 Partitioning'!L84</f>
        <v>0</v>
      </c>
      <c r="M287" s="62">
        <f>'Table 10-NLCD11 Partitioning'!M84-'Table 9-NLCD06 Partitioning'!M84</f>
        <v>0</v>
      </c>
      <c r="N287" s="62">
        <f>'Table 10-NLCD11 Partitioning'!N84-'Table 9-NLCD06 Partitioning'!N84</f>
        <v>0</v>
      </c>
      <c r="O287" s="62">
        <f>'Table 10-NLCD11 Partitioning'!O84-'Table 9-NLCD06 Partitioning'!O84</f>
        <v>0</v>
      </c>
      <c r="P287" s="62">
        <f>'Table 10-NLCD11 Partitioning'!P84-'Table 9-NLCD06 Partitioning'!P84</f>
        <v>0</v>
      </c>
      <c r="Q287" s="62">
        <f>'Table 10-NLCD11 Partitioning'!Q84-'Table 9-NLCD06 Partitioning'!Q84</f>
        <v>0</v>
      </c>
      <c r="R287" s="62">
        <f>'Table 10-NLCD11 Partitioning'!R84-'Table 9-NLCD06 Partitioning'!R84</f>
        <v>0</v>
      </c>
      <c r="S287" s="62">
        <f>'Table 10-NLCD11 Partitioning'!S84-'Table 9-NLCD06 Partitioning'!S84</f>
        <v>0</v>
      </c>
      <c r="T287" s="62">
        <f>'Table 10-NLCD11 Partitioning'!T84-'Table 9-NLCD06 Partitioning'!T84</f>
        <v>0</v>
      </c>
      <c r="U287" s="62">
        <f>'Table 10-NLCD11 Partitioning'!U84-'Table 9-NLCD06 Partitioning'!U84</f>
        <v>1.8640000000000043</v>
      </c>
      <c r="V287" s="62">
        <f>'Table 10-NLCD11 Partitioning'!V84-'Table 9-NLCD06 Partitioning'!V84</f>
        <v>-1.8940000000000055</v>
      </c>
      <c r="W287" s="62">
        <f>'Table 10-NLCD11 Partitioning'!W84-'Table 9-NLCD06 Partitioning'!W84</f>
        <v>3.0999999999999694E-2</v>
      </c>
    </row>
    <row r="288" spans="1:23" x14ac:dyDescent="0.25">
      <c r="A288" s="77" t="s">
        <v>231</v>
      </c>
      <c r="B288" s="10" t="s">
        <v>204</v>
      </c>
      <c r="C288" s="3">
        <v>24</v>
      </c>
      <c r="D288" s="77" t="s">
        <v>231</v>
      </c>
      <c r="E288" s="62">
        <f>'Table 10-NLCD11 Partitioning'!E85-'Table 9-NLCD06 Partitioning'!E85</f>
        <v>0</v>
      </c>
      <c r="F288" s="62">
        <f>'Table 10-NLCD11 Partitioning'!F85-'Table 9-NLCD06 Partitioning'!F85</f>
        <v>0</v>
      </c>
      <c r="G288" s="62">
        <f>'Table 10-NLCD11 Partitioning'!G85-'Table 9-NLCD06 Partitioning'!G85</f>
        <v>0</v>
      </c>
      <c r="H288" s="62">
        <f>'Table 10-NLCD11 Partitioning'!H85-'Table 9-NLCD06 Partitioning'!H85</f>
        <v>0</v>
      </c>
      <c r="I288" s="62">
        <f>'Table 10-NLCD11 Partitioning'!I85-'Table 9-NLCD06 Partitioning'!I85</f>
        <v>0</v>
      </c>
      <c r="J288" s="62">
        <f>'Table 10-NLCD11 Partitioning'!J85-'Table 9-NLCD06 Partitioning'!J85</f>
        <v>0</v>
      </c>
      <c r="K288" s="62">
        <f>'Table 10-NLCD11 Partitioning'!K85-'Table 9-NLCD06 Partitioning'!K85</f>
        <v>0</v>
      </c>
      <c r="L288" s="62">
        <f>'Table 10-NLCD11 Partitioning'!L85-'Table 9-NLCD06 Partitioning'!L85</f>
        <v>0</v>
      </c>
      <c r="M288" s="62">
        <f>'Table 10-NLCD11 Partitioning'!M85-'Table 9-NLCD06 Partitioning'!M85</f>
        <v>0</v>
      </c>
      <c r="N288" s="62">
        <f>'Table 10-NLCD11 Partitioning'!N85-'Table 9-NLCD06 Partitioning'!N85</f>
        <v>0</v>
      </c>
      <c r="O288" s="62">
        <f>'Table 10-NLCD11 Partitioning'!O85-'Table 9-NLCD06 Partitioning'!O85</f>
        <v>0</v>
      </c>
      <c r="P288" s="62">
        <f>'Table 10-NLCD11 Partitioning'!P85-'Table 9-NLCD06 Partitioning'!P85</f>
        <v>0</v>
      </c>
      <c r="Q288" s="62">
        <f>'Table 10-NLCD11 Partitioning'!Q85-'Table 9-NLCD06 Partitioning'!Q85</f>
        <v>0</v>
      </c>
      <c r="R288" s="62">
        <f>'Table 10-NLCD11 Partitioning'!R85-'Table 9-NLCD06 Partitioning'!R85</f>
        <v>0</v>
      </c>
      <c r="S288" s="62">
        <f>'Table 10-NLCD11 Partitioning'!S85-'Table 9-NLCD06 Partitioning'!S85</f>
        <v>0</v>
      </c>
      <c r="T288" s="62">
        <f>'Table 10-NLCD11 Partitioning'!T85-'Table 9-NLCD06 Partitioning'!T85</f>
        <v>0</v>
      </c>
      <c r="U288" s="62">
        <f>'Table 10-NLCD11 Partitioning'!U85-'Table 9-NLCD06 Partitioning'!U85</f>
        <v>0</v>
      </c>
      <c r="V288" s="62">
        <f>'Table 10-NLCD11 Partitioning'!V85-'Table 9-NLCD06 Partitioning'!V85</f>
        <v>0</v>
      </c>
      <c r="W288" s="62">
        <f>'Table 10-NLCD11 Partitioning'!W85-'Table 9-NLCD06 Partitioning'!W85</f>
        <v>0</v>
      </c>
    </row>
    <row r="289" spans="1:23" x14ac:dyDescent="0.25">
      <c r="A289" s="77" t="s">
        <v>232</v>
      </c>
      <c r="B289" s="10" t="s">
        <v>204</v>
      </c>
      <c r="C289" s="3" t="s">
        <v>233</v>
      </c>
      <c r="D289" s="77" t="s">
        <v>398</v>
      </c>
      <c r="E289" s="62">
        <f>'Table 10-NLCD11 Partitioning'!E86-'Table 9-NLCD06 Partitioning'!E86</f>
        <v>0</v>
      </c>
      <c r="F289" s="62">
        <f>'Table 10-NLCD11 Partitioning'!F86-'Table 9-NLCD06 Partitioning'!F86</f>
        <v>0</v>
      </c>
      <c r="G289" s="62">
        <f>'Table 10-NLCD11 Partitioning'!G86-'Table 9-NLCD06 Partitioning'!G86</f>
        <v>0</v>
      </c>
      <c r="H289" s="62">
        <f>'Table 10-NLCD11 Partitioning'!H86-'Table 9-NLCD06 Partitioning'!H86</f>
        <v>0</v>
      </c>
      <c r="I289" s="62">
        <f>'Table 10-NLCD11 Partitioning'!I86-'Table 9-NLCD06 Partitioning'!I86</f>
        <v>0</v>
      </c>
      <c r="J289" s="62">
        <f>'Table 10-NLCD11 Partitioning'!J86-'Table 9-NLCD06 Partitioning'!J86</f>
        <v>0</v>
      </c>
      <c r="K289" s="62">
        <f>'Table 10-NLCD11 Partitioning'!K86-'Table 9-NLCD06 Partitioning'!K86</f>
        <v>0</v>
      </c>
      <c r="L289" s="62">
        <f>'Table 10-NLCD11 Partitioning'!L86-'Table 9-NLCD06 Partitioning'!L86</f>
        <v>0</v>
      </c>
      <c r="M289" s="62">
        <f>'Table 10-NLCD11 Partitioning'!M86-'Table 9-NLCD06 Partitioning'!M86</f>
        <v>0</v>
      </c>
      <c r="N289" s="62">
        <f>'Table 10-NLCD11 Partitioning'!N86-'Table 9-NLCD06 Partitioning'!N86</f>
        <v>0</v>
      </c>
      <c r="O289" s="62">
        <f>'Table 10-NLCD11 Partitioning'!O86-'Table 9-NLCD06 Partitioning'!O86</f>
        <v>0</v>
      </c>
      <c r="P289" s="62">
        <f>'Table 10-NLCD11 Partitioning'!P86-'Table 9-NLCD06 Partitioning'!P86</f>
        <v>0</v>
      </c>
      <c r="Q289" s="62">
        <f>'Table 10-NLCD11 Partitioning'!Q86-'Table 9-NLCD06 Partitioning'!Q86</f>
        <v>0</v>
      </c>
      <c r="R289" s="62">
        <f>'Table 10-NLCD11 Partitioning'!R86-'Table 9-NLCD06 Partitioning'!R86</f>
        <v>0</v>
      </c>
      <c r="S289" s="62">
        <f>'Table 10-NLCD11 Partitioning'!S86-'Table 9-NLCD06 Partitioning'!S86</f>
        <v>0</v>
      </c>
      <c r="T289" s="62">
        <f>'Table 10-NLCD11 Partitioning'!T86-'Table 9-NLCD06 Partitioning'!T86</f>
        <v>0</v>
      </c>
      <c r="U289" s="62">
        <f>'Table 10-NLCD11 Partitioning'!U86-'Table 9-NLCD06 Partitioning'!U86</f>
        <v>0</v>
      </c>
      <c r="V289" s="62">
        <f>'Table 10-NLCD11 Partitioning'!V86-'Table 9-NLCD06 Partitioning'!V86</f>
        <v>0</v>
      </c>
      <c r="W289" s="62">
        <f>'Table 10-NLCD11 Partitioning'!W86-'Table 9-NLCD06 Partitioning'!W86</f>
        <v>0</v>
      </c>
    </row>
    <row r="290" spans="1:23" x14ac:dyDescent="0.25">
      <c r="A290" s="77" t="s">
        <v>235</v>
      </c>
      <c r="B290" s="10" t="s">
        <v>204</v>
      </c>
      <c r="C290" s="3" t="s">
        <v>236</v>
      </c>
      <c r="D290" s="77" t="s">
        <v>398</v>
      </c>
      <c r="E290" s="62">
        <f>'Table 10-NLCD11 Partitioning'!E87-'Table 9-NLCD06 Partitioning'!E87</f>
        <v>0</v>
      </c>
      <c r="F290" s="62">
        <f>'Table 10-NLCD11 Partitioning'!F87-'Table 9-NLCD06 Partitioning'!F87</f>
        <v>0</v>
      </c>
      <c r="G290" s="62">
        <f>'Table 10-NLCD11 Partitioning'!G87-'Table 9-NLCD06 Partitioning'!G87</f>
        <v>0</v>
      </c>
      <c r="H290" s="62">
        <f>'Table 10-NLCD11 Partitioning'!H87-'Table 9-NLCD06 Partitioning'!H87</f>
        <v>0</v>
      </c>
      <c r="I290" s="62">
        <f>'Table 10-NLCD11 Partitioning'!I87-'Table 9-NLCD06 Partitioning'!I87</f>
        <v>0</v>
      </c>
      <c r="J290" s="62">
        <f>'Table 10-NLCD11 Partitioning'!J87-'Table 9-NLCD06 Partitioning'!J87</f>
        <v>0</v>
      </c>
      <c r="K290" s="62">
        <f>'Table 10-NLCD11 Partitioning'!K87-'Table 9-NLCD06 Partitioning'!K87</f>
        <v>0</v>
      </c>
      <c r="L290" s="62">
        <f>'Table 10-NLCD11 Partitioning'!L87-'Table 9-NLCD06 Partitioning'!L87</f>
        <v>0</v>
      </c>
      <c r="M290" s="62">
        <f>'Table 10-NLCD11 Partitioning'!M87-'Table 9-NLCD06 Partitioning'!M87</f>
        <v>0</v>
      </c>
      <c r="N290" s="62">
        <f>'Table 10-NLCD11 Partitioning'!N87-'Table 9-NLCD06 Partitioning'!N87</f>
        <v>0</v>
      </c>
      <c r="O290" s="62">
        <f>'Table 10-NLCD11 Partitioning'!O87-'Table 9-NLCD06 Partitioning'!O87</f>
        <v>0</v>
      </c>
      <c r="P290" s="62">
        <f>'Table 10-NLCD11 Partitioning'!P87-'Table 9-NLCD06 Partitioning'!P87</f>
        <v>0</v>
      </c>
      <c r="Q290" s="62">
        <f>'Table 10-NLCD11 Partitioning'!Q87-'Table 9-NLCD06 Partitioning'!Q87</f>
        <v>0</v>
      </c>
      <c r="R290" s="62">
        <f>'Table 10-NLCD11 Partitioning'!R87-'Table 9-NLCD06 Partitioning'!R87</f>
        <v>0</v>
      </c>
      <c r="S290" s="62">
        <f>'Table 10-NLCD11 Partitioning'!S87-'Table 9-NLCD06 Partitioning'!S87</f>
        <v>0</v>
      </c>
      <c r="T290" s="62">
        <f>'Table 10-NLCD11 Partitioning'!T87-'Table 9-NLCD06 Partitioning'!T87</f>
        <v>0</v>
      </c>
      <c r="U290" s="62">
        <f>'Table 10-NLCD11 Partitioning'!U87-'Table 9-NLCD06 Partitioning'!U87</f>
        <v>0</v>
      </c>
      <c r="V290" s="62">
        <f>'Table 10-NLCD11 Partitioning'!V87-'Table 9-NLCD06 Partitioning'!V87</f>
        <v>0</v>
      </c>
      <c r="W290" s="62">
        <f>'Table 10-NLCD11 Partitioning'!W87-'Table 9-NLCD06 Partitioning'!W87</f>
        <v>0</v>
      </c>
    </row>
    <row r="291" spans="1:23" x14ac:dyDescent="0.25">
      <c r="A291" s="77" t="s">
        <v>238</v>
      </c>
      <c r="B291" s="10" t="s">
        <v>204</v>
      </c>
      <c r="C291" s="3">
        <v>26</v>
      </c>
      <c r="D291" s="77" t="s">
        <v>238</v>
      </c>
      <c r="E291" s="62">
        <f>'Table 10-NLCD11 Partitioning'!E88-'Table 9-NLCD06 Partitioning'!E88</f>
        <v>0</v>
      </c>
      <c r="F291" s="62">
        <f>'Table 10-NLCD11 Partitioning'!F88-'Table 9-NLCD06 Partitioning'!F88</f>
        <v>0</v>
      </c>
      <c r="G291" s="62">
        <f>'Table 10-NLCD11 Partitioning'!G88-'Table 9-NLCD06 Partitioning'!G88</f>
        <v>-1.3343669999999861</v>
      </c>
      <c r="H291" s="62">
        <f>'Table 10-NLCD11 Partitioning'!H88-'Table 9-NLCD06 Partitioning'!H88</f>
        <v>1.3343670000000003</v>
      </c>
      <c r="I291" s="62">
        <f>'Table 10-NLCD11 Partitioning'!I88-'Table 9-NLCD06 Partitioning'!I88</f>
        <v>0</v>
      </c>
      <c r="J291" s="62">
        <f>'Table 10-NLCD11 Partitioning'!J88-'Table 9-NLCD06 Partitioning'!J88</f>
        <v>0</v>
      </c>
      <c r="K291" s="62">
        <f>'Table 10-NLCD11 Partitioning'!K88-'Table 9-NLCD06 Partitioning'!K88</f>
        <v>0</v>
      </c>
      <c r="L291" s="62">
        <f>'Table 10-NLCD11 Partitioning'!L88-'Table 9-NLCD06 Partitioning'!L88</f>
        <v>0</v>
      </c>
      <c r="M291" s="62">
        <f>'Table 10-NLCD11 Partitioning'!M88-'Table 9-NLCD06 Partitioning'!M88</f>
        <v>0</v>
      </c>
      <c r="N291" s="62">
        <f>'Table 10-NLCD11 Partitioning'!N88-'Table 9-NLCD06 Partitioning'!N88</f>
        <v>0</v>
      </c>
      <c r="O291" s="62">
        <f>'Table 10-NLCD11 Partitioning'!O88-'Table 9-NLCD06 Partitioning'!O88</f>
        <v>0</v>
      </c>
      <c r="P291" s="62">
        <f>'Table 10-NLCD11 Partitioning'!P88-'Table 9-NLCD06 Partitioning'!P88</f>
        <v>0</v>
      </c>
      <c r="Q291" s="62">
        <f>'Table 10-NLCD11 Partitioning'!Q88-'Table 9-NLCD06 Partitioning'!Q88</f>
        <v>0</v>
      </c>
      <c r="R291" s="62">
        <f>'Table 10-NLCD11 Partitioning'!R88-'Table 9-NLCD06 Partitioning'!R88</f>
        <v>0</v>
      </c>
      <c r="S291" s="62">
        <f>'Table 10-NLCD11 Partitioning'!S88-'Table 9-NLCD06 Partitioning'!S88</f>
        <v>0</v>
      </c>
      <c r="T291" s="62">
        <f>'Table 10-NLCD11 Partitioning'!T88-'Table 9-NLCD06 Partitioning'!T88</f>
        <v>0</v>
      </c>
      <c r="U291" s="62">
        <f>'Table 10-NLCD11 Partitioning'!U88-'Table 9-NLCD06 Partitioning'!U88</f>
        <v>0.10699999999999932</v>
      </c>
      <c r="V291" s="62">
        <f>'Table 10-NLCD11 Partitioning'!V88-'Table 9-NLCD06 Partitioning'!V88</f>
        <v>-0.14000000000001478</v>
      </c>
      <c r="W291" s="62">
        <f>'Table 10-NLCD11 Partitioning'!W88-'Table 9-NLCD06 Partitioning'!W88</f>
        <v>3.2999999999999474E-2</v>
      </c>
    </row>
    <row r="292" spans="1:23" x14ac:dyDescent="0.25">
      <c r="A292" s="77" t="s">
        <v>239</v>
      </c>
      <c r="B292" s="10" t="s">
        <v>204</v>
      </c>
      <c r="C292" s="3">
        <v>27</v>
      </c>
      <c r="D292" s="77" t="s">
        <v>239</v>
      </c>
      <c r="E292" s="62">
        <f>'Table 10-NLCD11 Partitioning'!E89-'Table 9-NLCD06 Partitioning'!E89</f>
        <v>0</v>
      </c>
      <c r="F292" s="62">
        <f>'Table 10-NLCD11 Partitioning'!F89-'Table 9-NLCD06 Partitioning'!F89</f>
        <v>0</v>
      </c>
      <c r="G292" s="62">
        <f>'Table 10-NLCD11 Partitioning'!G89-'Table 9-NLCD06 Partitioning'!G89</f>
        <v>-0.22239449999999295</v>
      </c>
      <c r="H292" s="62">
        <f>'Table 10-NLCD11 Partitioning'!H89-'Table 9-NLCD06 Partitioning'!H89</f>
        <v>1.5567614999999932</v>
      </c>
      <c r="I292" s="62">
        <f>'Table 10-NLCD11 Partitioning'!I89-'Table 9-NLCD06 Partitioning'!I89</f>
        <v>-1.3343670000000003</v>
      </c>
      <c r="J292" s="62">
        <f>'Table 10-NLCD11 Partitioning'!J89-'Table 9-NLCD06 Partitioning'!J89</f>
        <v>0</v>
      </c>
      <c r="K292" s="62">
        <f>'Table 10-NLCD11 Partitioning'!K89-'Table 9-NLCD06 Partitioning'!K89</f>
        <v>0</v>
      </c>
      <c r="L292" s="62">
        <f>'Table 10-NLCD11 Partitioning'!L89-'Table 9-NLCD06 Partitioning'!L89</f>
        <v>0</v>
      </c>
      <c r="M292" s="62">
        <f>'Table 10-NLCD11 Partitioning'!M89-'Table 9-NLCD06 Partitioning'!M89</f>
        <v>0</v>
      </c>
      <c r="N292" s="62">
        <f>'Table 10-NLCD11 Partitioning'!N89-'Table 9-NLCD06 Partitioning'!N89</f>
        <v>0</v>
      </c>
      <c r="O292" s="62">
        <f>'Table 10-NLCD11 Partitioning'!O89-'Table 9-NLCD06 Partitioning'!O89</f>
        <v>0</v>
      </c>
      <c r="P292" s="62">
        <f>'Table 10-NLCD11 Partitioning'!P89-'Table 9-NLCD06 Partitioning'!P89</f>
        <v>0</v>
      </c>
      <c r="Q292" s="62">
        <f>'Table 10-NLCD11 Partitioning'!Q89-'Table 9-NLCD06 Partitioning'!Q89</f>
        <v>0</v>
      </c>
      <c r="R292" s="62">
        <f>'Table 10-NLCD11 Partitioning'!R89-'Table 9-NLCD06 Partitioning'!R89</f>
        <v>0</v>
      </c>
      <c r="S292" s="62">
        <f>'Table 10-NLCD11 Partitioning'!S89-'Table 9-NLCD06 Partitioning'!S89</f>
        <v>0</v>
      </c>
      <c r="T292" s="62">
        <f>'Table 10-NLCD11 Partitioning'!T89-'Table 9-NLCD06 Partitioning'!T89</f>
        <v>0</v>
      </c>
      <c r="U292" s="62">
        <f>'Table 10-NLCD11 Partitioning'!U89-'Table 9-NLCD06 Partitioning'!U89</f>
        <v>-0.65000000000000568</v>
      </c>
      <c r="V292" s="62">
        <f>'Table 10-NLCD11 Partitioning'!V89-'Table 9-NLCD06 Partitioning'!V89</f>
        <v>0.59000000000000341</v>
      </c>
      <c r="W292" s="62">
        <f>'Table 10-NLCD11 Partitioning'!W89-'Table 9-NLCD06 Partitioning'!W89</f>
        <v>5.9000000000001052E-2</v>
      </c>
    </row>
    <row r="293" spans="1:23" x14ac:dyDescent="0.25">
      <c r="A293" s="77" t="s">
        <v>240</v>
      </c>
      <c r="B293" s="10" t="s">
        <v>204</v>
      </c>
      <c r="C293" s="3">
        <v>28</v>
      </c>
      <c r="D293" s="77" t="s">
        <v>240</v>
      </c>
      <c r="E293" s="62">
        <f>'Table 10-NLCD11 Partitioning'!E90-'Table 9-NLCD06 Partitioning'!E90</f>
        <v>0</v>
      </c>
      <c r="F293" s="62">
        <f>'Table 10-NLCD11 Partitioning'!F90-'Table 9-NLCD06 Partitioning'!F90</f>
        <v>0</v>
      </c>
      <c r="G293" s="62">
        <f>'Table 10-NLCD11 Partitioning'!G90-'Table 9-NLCD06 Partitioning'!G90</f>
        <v>0</v>
      </c>
      <c r="H293" s="62">
        <f>'Table 10-NLCD11 Partitioning'!H90-'Table 9-NLCD06 Partitioning'!H90</f>
        <v>0</v>
      </c>
      <c r="I293" s="62">
        <f>'Table 10-NLCD11 Partitioning'!I90-'Table 9-NLCD06 Partitioning'!I90</f>
        <v>0</v>
      </c>
      <c r="J293" s="62">
        <f>'Table 10-NLCD11 Partitioning'!J90-'Table 9-NLCD06 Partitioning'!J90</f>
        <v>0</v>
      </c>
      <c r="K293" s="62">
        <f>'Table 10-NLCD11 Partitioning'!K90-'Table 9-NLCD06 Partitioning'!K90</f>
        <v>0</v>
      </c>
      <c r="L293" s="62">
        <f>'Table 10-NLCD11 Partitioning'!L90-'Table 9-NLCD06 Partitioning'!L90</f>
        <v>0</v>
      </c>
      <c r="M293" s="62">
        <f>'Table 10-NLCD11 Partitioning'!M90-'Table 9-NLCD06 Partitioning'!M90</f>
        <v>0</v>
      </c>
      <c r="N293" s="62">
        <f>'Table 10-NLCD11 Partitioning'!N90-'Table 9-NLCD06 Partitioning'!N90</f>
        <v>0</v>
      </c>
      <c r="O293" s="62">
        <f>'Table 10-NLCD11 Partitioning'!O90-'Table 9-NLCD06 Partitioning'!O90</f>
        <v>0</v>
      </c>
      <c r="P293" s="62">
        <f>'Table 10-NLCD11 Partitioning'!P90-'Table 9-NLCD06 Partitioning'!P90</f>
        <v>0</v>
      </c>
      <c r="Q293" s="62">
        <f>'Table 10-NLCD11 Partitioning'!Q90-'Table 9-NLCD06 Partitioning'!Q90</f>
        <v>0</v>
      </c>
      <c r="R293" s="62">
        <f>'Table 10-NLCD11 Partitioning'!R90-'Table 9-NLCD06 Partitioning'!R90</f>
        <v>0</v>
      </c>
      <c r="S293" s="62">
        <f>'Table 10-NLCD11 Partitioning'!S90-'Table 9-NLCD06 Partitioning'!S90</f>
        <v>0</v>
      </c>
      <c r="T293" s="62">
        <f>'Table 10-NLCD11 Partitioning'!T90-'Table 9-NLCD06 Partitioning'!T90</f>
        <v>0</v>
      </c>
      <c r="U293" s="62">
        <f>'Table 10-NLCD11 Partitioning'!U90-'Table 9-NLCD06 Partitioning'!U90</f>
        <v>0</v>
      </c>
      <c r="V293" s="62">
        <f>'Table 10-NLCD11 Partitioning'!V90-'Table 9-NLCD06 Partitioning'!V90</f>
        <v>0</v>
      </c>
      <c r="W293" s="62">
        <f>'Table 10-NLCD11 Partitioning'!W90-'Table 9-NLCD06 Partitioning'!W90</f>
        <v>0</v>
      </c>
    </row>
    <row r="294" spans="1:23" x14ac:dyDescent="0.25">
      <c r="A294" s="77" t="s">
        <v>241</v>
      </c>
      <c r="B294" s="10" t="s">
        <v>204</v>
      </c>
      <c r="C294" s="3">
        <v>29</v>
      </c>
      <c r="D294" s="77" t="s">
        <v>241</v>
      </c>
      <c r="E294" s="62">
        <f>'Table 10-NLCD11 Partitioning'!E91-'Table 9-NLCD06 Partitioning'!E91</f>
        <v>0</v>
      </c>
      <c r="F294" s="62">
        <f>'Table 10-NLCD11 Partitioning'!F91-'Table 9-NLCD06 Partitioning'!F91</f>
        <v>0</v>
      </c>
      <c r="G294" s="62">
        <f>'Table 10-NLCD11 Partitioning'!G91-'Table 9-NLCD06 Partitioning'!G91</f>
        <v>0</v>
      </c>
      <c r="H294" s="62">
        <f>'Table 10-NLCD11 Partitioning'!H91-'Table 9-NLCD06 Partitioning'!H91</f>
        <v>-0.4447890000000001</v>
      </c>
      <c r="I294" s="62">
        <f>'Table 10-NLCD11 Partitioning'!I91-'Table 9-NLCD06 Partitioning'!I91</f>
        <v>0.44478900000000005</v>
      </c>
      <c r="J294" s="62">
        <f>'Table 10-NLCD11 Partitioning'!J91-'Table 9-NLCD06 Partitioning'!J91</f>
        <v>0</v>
      </c>
      <c r="K294" s="62">
        <f>'Table 10-NLCD11 Partitioning'!K91-'Table 9-NLCD06 Partitioning'!K91</f>
        <v>0</v>
      </c>
      <c r="L294" s="62">
        <f>'Table 10-NLCD11 Partitioning'!L91-'Table 9-NLCD06 Partitioning'!L91</f>
        <v>0</v>
      </c>
      <c r="M294" s="62">
        <f>'Table 10-NLCD11 Partitioning'!M91-'Table 9-NLCD06 Partitioning'!M91</f>
        <v>0</v>
      </c>
      <c r="N294" s="62">
        <f>'Table 10-NLCD11 Partitioning'!N91-'Table 9-NLCD06 Partitioning'!N91</f>
        <v>0</v>
      </c>
      <c r="O294" s="62">
        <f>'Table 10-NLCD11 Partitioning'!O91-'Table 9-NLCD06 Partitioning'!O91</f>
        <v>0</v>
      </c>
      <c r="P294" s="62">
        <f>'Table 10-NLCD11 Partitioning'!P91-'Table 9-NLCD06 Partitioning'!P91</f>
        <v>0</v>
      </c>
      <c r="Q294" s="62">
        <f>'Table 10-NLCD11 Partitioning'!Q91-'Table 9-NLCD06 Partitioning'!Q91</f>
        <v>0</v>
      </c>
      <c r="R294" s="62">
        <f>'Table 10-NLCD11 Partitioning'!R91-'Table 9-NLCD06 Partitioning'!R91</f>
        <v>0</v>
      </c>
      <c r="S294" s="62">
        <f>'Table 10-NLCD11 Partitioning'!S91-'Table 9-NLCD06 Partitioning'!S91</f>
        <v>0</v>
      </c>
      <c r="T294" s="62">
        <f>'Table 10-NLCD11 Partitioning'!T91-'Table 9-NLCD06 Partitioning'!T91</f>
        <v>0</v>
      </c>
      <c r="U294" s="62">
        <f>'Table 10-NLCD11 Partitioning'!U91-'Table 9-NLCD06 Partitioning'!U91</f>
        <v>0.22299999999999898</v>
      </c>
      <c r="V294" s="62">
        <f>'Table 10-NLCD11 Partitioning'!V91-'Table 9-NLCD06 Partitioning'!V91</f>
        <v>-0.20399999999999352</v>
      </c>
      <c r="W294" s="62">
        <f>'Table 10-NLCD11 Partitioning'!W91-'Table 9-NLCD06 Partitioning'!W91</f>
        <v>-1.8000000000000238E-2</v>
      </c>
    </row>
    <row r="295" spans="1:23" x14ac:dyDescent="0.25">
      <c r="A295" s="77" t="s">
        <v>242</v>
      </c>
      <c r="B295" s="10" t="s">
        <v>204</v>
      </c>
      <c r="C295" s="3" t="s">
        <v>243</v>
      </c>
      <c r="D295" s="77" t="s">
        <v>242</v>
      </c>
      <c r="E295" s="62">
        <f>'Table 10-NLCD11 Partitioning'!E92-'Table 9-NLCD06 Partitioning'!E92</f>
        <v>0</v>
      </c>
      <c r="F295" s="62">
        <f>'Table 10-NLCD11 Partitioning'!F92-'Table 9-NLCD06 Partitioning'!F92</f>
        <v>0</v>
      </c>
      <c r="G295" s="62">
        <f>'Table 10-NLCD11 Partitioning'!G92-'Table 9-NLCD06 Partitioning'!G92</f>
        <v>0</v>
      </c>
      <c r="H295" s="62">
        <f>'Table 10-NLCD11 Partitioning'!H92-'Table 9-NLCD06 Partitioning'!H92</f>
        <v>-0.22239450000000005</v>
      </c>
      <c r="I295" s="62">
        <f>'Table 10-NLCD11 Partitioning'!I92-'Table 9-NLCD06 Partitioning'!I92</f>
        <v>0.22239450000000005</v>
      </c>
      <c r="J295" s="62">
        <f>'Table 10-NLCD11 Partitioning'!J92-'Table 9-NLCD06 Partitioning'!J92</f>
        <v>0</v>
      </c>
      <c r="K295" s="62">
        <f>'Table 10-NLCD11 Partitioning'!K92-'Table 9-NLCD06 Partitioning'!K92</f>
        <v>0</v>
      </c>
      <c r="L295" s="62">
        <f>'Table 10-NLCD11 Partitioning'!L92-'Table 9-NLCD06 Partitioning'!L92</f>
        <v>0</v>
      </c>
      <c r="M295" s="62">
        <f>'Table 10-NLCD11 Partitioning'!M92-'Table 9-NLCD06 Partitioning'!M92</f>
        <v>0</v>
      </c>
      <c r="N295" s="62">
        <f>'Table 10-NLCD11 Partitioning'!N92-'Table 9-NLCD06 Partitioning'!N92</f>
        <v>0</v>
      </c>
      <c r="O295" s="62">
        <f>'Table 10-NLCD11 Partitioning'!O92-'Table 9-NLCD06 Partitioning'!O92</f>
        <v>0</v>
      </c>
      <c r="P295" s="62">
        <f>'Table 10-NLCD11 Partitioning'!P92-'Table 9-NLCD06 Partitioning'!P92</f>
        <v>0</v>
      </c>
      <c r="Q295" s="62">
        <f>'Table 10-NLCD11 Partitioning'!Q92-'Table 9-NLCD06 Partitioning'!Q92</f>
        <v>0</v>
      </c>
      <c r="R295" s="62">
        <f>'Table 10-NLCD11 Partitioning'!R92-'Table 9-NLCD06 Partitioning'!R92</f>
        <v>0</v>
      </c>
      <c r="S295" s="62">
        <f>'Table 10-NLCD11 Partitioning'!S92-'Table 9-NLCD06 Partitioning'!S92</f>
        <v>0</v>
      </c>
      <c r="T295" s="62">
        <f>'Table 10-NLCD11 Partitioning'!T92-'Table 9-NLCD06 Partitioning'!T92</f>
        <v>0</v>
      </c>
      <c r="U295" s="62">
        <f>'Table 10-NLCD11 Partitioning'!U92-'Table 9-NLCD06 Partitioning'!U92</f>
        <v>0.11199999999999477</v>
      </c>
      <c r="V295" s="62">
        <f>'Table 10-NLCD11 Partitioning'!V92-'Table 9-NLCD06 Partitioning'!V92</f>
        <v>-0.10200000000000387</v>
      </c>
      <c r="W295" s="62">
        <f>'Table 10-NLCD11 Partitioning'!W92-'Table 9-NLCD06 Partitioning'!W92</f>
        <v>-8.999999999999897E-3</v>
      </c>
    </row>
    <row r="296" spans="1:23" x14ac:dyDescent="0.25">
      <c r="A296" s="77" t="s">
        <v>244</v>
      </c>
      <c r="B296" s="10" t="s">
        <v>204</v>
      </c>
      <c r="C296" s="3">
        <v>30</v>
      </c>
      <c r="D296" s="77" t="s">
        <v>244</v>
      </c>
      <c r="E296" s="62">
        <f>'Table 10-NLCD11 Partitioning'!E93-'Table 9-NLCD06 Partitioning'!E93</f>
        <v>0</v>
      </c>
      <c r="F296" s="62">
        <f>'Table 10-NLCD11 Partitioning'!F93-'Table 9-NLCD06 Partitioning'!F93</f>
        <v>-1.3343670000000003</v>
      </c>
      <c r="G296" s="62">
        <f>'Table 10-NLCD11 Partitioning'!G93-'Table 9-NLCD06 Partitioning'!G93</f>
        <v>1.3343670000000003</v>
      </c>
      <c r="H296" s="62">
        <f>'Table 10-NLCD11 Partitioning'!H93-'Table 9-NLCD06 Partitioning'!H93</f>
        <v>0</v>
      </c>
      <c r="I296" s="62">
        <f>'Table 10-NLCD11 Partitioning'!I93-'Table 9-NLCD06 Partitioning'!I93</f>
        <v>0</v>
      </c>
      <c r="J296" s="62">
        <f>'Table 10-NLCD11 Partitioning'!J93-'Table 9-NLCD06 Partitioning'!J93</f>
        <v>0</v>
      </c>
      <c r="K296" s="62">
        <f>'Table 10-NLCD11 Partitioning'!K93-'Table 9-NLCD06 Partitioning'!K93</f>
        <v>0</v>
      </c>
      <c r="L296" s="62">
        <f>'Table 10-NLCD11 Partitioning'!L93-'Table 9-NLCD06 Partitioning'!L93</f>
        <v>0</v>
      </c>
      <c r="M296" s="62">
        <f>'Table 10-NLCD11 Partitioning'!M93-'Table 9-NLCD06 Partitioning'!M93</f>
        <v>0</v>
      </c>
      <c r="N296" s="62">
        <f>'Table 10-NLCD11 Partitioning'!N93-'Table 9-NLCD06 Partitioning'!N93</f>
        <v>0</v>
      </c>
      <c r="O296" s="62">
        <f>'Table 10-NLCD11 Partitioning'!O93-'Table 9-NLCD06 Partitioning'!O93</f>
        <v>0</v>
      </c>
      <c r="P296" s="62">
        <f>'Table 10-NLCD11 Partitioning'!P93-'Table 9-NLCD06 Partitioning'!P93</f>
        <v>0</v>
      </c>
      <c r="Q296" s="62">
        <f>'Table 10-NLCD11 Partitioning'!Q93-'Table 9-NLCD06 Partitioning'!Q93</f>
        <v>0</v>
      </c>
      <c r="R296" s="62">
        <f>'Table 10-NLCD11 Partitioning'!R93-'Table 9-NLCD06 Partitioning'!R93</f>
        <v>0</v>
      </c>
      <c r="S296" s="62">
        <f>'Table 10-NLCD11 Partitioning'!S93-'Table 9-NLCD06 Partitioning'!S93</f>
        <v>0</v>
      </c>
      <c r="T296" s="62">
        <f>'Table 10-NLCD11 Partitioning'!T93-'Table 9-NLCD06 Partitioning'!T93</f>
        <v>0</v>
      </c>
      <c r="U296" s="62">
        <f>'Table 10-NLCD11 Partitioning'!U93-'Table 9-NLCD06 Partitioning'!U93</f>
        <v>0.24000000000000909</v>
      </c>
      <c r="V296" s="62">
        <f>'Table 10-NLCD11 Partitioning'!V93-'Table 9-NLCD06 Partitioning'!V93</f>
        <v>-0.25999999999999091</v>
      </c>
      <c r="W296" s="62">
        <f>'Table 10-NLCD11 Partitioning'!W93-'Table 9-NLCD06 Partitioning'!W93</f>
        <v>2.000000000000135E-2</v>
      </c>
    </row>
    <row r="297" spans="1:23" x14ac:dyDescent="0.25">
      <c r="A297" s="77" t="s">
        <v>245</v>
      </c>
      <c r="B297" s="10" t="s">
        <v>204</v>
      </c>
      <c r="C297" s="3">
        <v>31</v>
      </c>
      <c r="D297" s="77" t="s">
        <v>245</v>
      </c>
      <c r="E297" s="62">
        <f>'Table 10-NLCD11 Partitioning'!E94-'Table 9-NLCD06 Partitioning'!E94</f>
        <v>0</v>
      </c>
      <c r="F297" s="62">
        <f>'Table 10-NLCD11 Partitioning'!F94-'Table 9-NLCD06 Partitioning'!F94</f>
        <v>0</v>
      </c>
      <c r="G297" s="62">
        <f>'Table 10-NLCD11 Partitioning'!G94-'Table 9-NLCD06 Partitioning'!G94</f>
        <v>0</v>
      </c>
      <c r="H297" s="62">
        <f>'Table 10-NLCD11 Partitioning'!H94-'Table 9-NLCD06 Partitioning'!H94</f>
        <v>0</v>
      </c>
      <c r="I297" s="62">
        <f>'Table 10-NLCD11 Partitioning'!I94-'Table 9-NLCD06 Partitioning'!I94</f>
        <v>0</v>
      </c>
      <c r="J297" s="62">
        <f>'Table 10-NLCD11 Partitioning'!J94-'Table 9-NLCD06 Partitioning'!J94</f>
        <v>0</v>
      </c>
      <c r="K297" s="62">
        <f>'Table 10-NLCD11 Partitioning'!K94-'Table 9-NLCD06 Partitioning'!K94</f>
        <v>0</v>
      </c>
      <c r="L297" s="62">
        <f>'Table 10-NLCD11 Partitioning'!L94-'Table 9-NLCD06 Partitioning'!L94</f>
        <v>0</v>
      </c>
      <c r="M297" s="62">
        <f>'Table 10-NLCD11 Partitioning'!M94-'Table 9-NLCD06 Partitioning'!M94</f>
        <v>0</v>
      </c>
      <c r="N297" s="62">
        <f>'Table 10-NLCD11 Partitioning'!N94-'Table 9-NLCD06 Partitioning'!N94</f>
        <v>0</v>
      </c>
      <c r="O297" s="62">
        <f>'Table 10-NLCD11 Partitioning'!O94-'Table 9-NLCD06 Partitioning'!O94</f>
        <v>0</v>
      </c>
      <c r="P297" s="62">
        <f>'Table 10-NLCD11 Partitioning'!P94-'Table 9-NLCD06 Partitioning'!P94</f>
        <v>0</v>
      </c>
      <c r="Q297" s="62">
        <f>'Table 10-NLCD11 Partitioning'!Q94-'Table 9-NLCD06 Partitioning'!Q94</f>
        <v>0</v>
      </c>
      <c r="R297" s="62">
        <f>'Table 10-NLCD11 Partitioning'!R94-'Table 9-NLCD06 Partitioning'!R94</f>
        <v>0</v>
      </c>
      <c r="S297" s="62">
        <f>'Table 10-NLCD11 Partitioning'!S94-'Table 9-NLCD06 Partitioning'!S94</f>
        <v>0</v>
      </c>
      <c r="T297" s="62">
        <f>'Table 10-NLCD11 Partitioning'!T94-'Table 9-NLCD06 Partitioning'!T94</f>
        <v>0</v>
      </c>
      <c r="U297" s="62">
        <f>'Table 10-NLCD11 Partitioning'!U94-'Table 9-NLCD06 Partitioning'!U94</f>
        <v>0</v>
      </c>
      <c r="V297" s="62">
        <f>'Table 10-NLCD11 Partitioning'!V94-'Table 9-NLCD06 Partitioning'!V94</f>
        <v>0</v>
      </c>
      <c r="W297" s="62">
        <f>'Table 10-NLCD11 Partitioning'!W94-'Table 9-NLCD06 Partitioning'!W94</f>
        <v>0</v>
      </c>
    </row>
    <row r="298" spans="1:23" x14ac:dyDescent="0.25">
      <c r="A298" s="77" t="s">
        <v>246</v>
      </c>
      <c r="B298" s="10" t="s">
        <v>204</v>
      </c>
      <c r="C298" s="3">
        <v>32</v>
      </c>
      <c r="D298" s="77" t="s">
        <v>246</v>
      </c>
      <c r="E298" s="62">
        <f>'Table 10-NLCD11 Partitioning'!E95-'Table 9-NLCD06 Partitioning'!E95</f>
        <v>0</v>
      </c>
      <c r="F298" s="62">
        <f>'Table 10-NLCD11 Partitioning'!F95-'Table 9-NLCD06 Partitioning'!F95</f>
        <v>0</v>
      </c>
      <c r="G298" s="62">
        <f>'Table 10-NLCD11 Partitioning'!G95-'Table 9-NLCD06 Partitioning'!G95</f>
        <v>0</v>
      </c>
      <c r="H298" s="62">
        <f>'Table 10-NLCD11 Partitioning'!H95-'Table 9-NLCD06 Partitioning'!H95</f>
        <v>0</v>
      </c>
      <c r="I298" s="62">
        <f>'Table 10-NLCD11 Partitioning'!I95-'Table 9-NLCD06 Partitioning'!I95</f>
        <v>0</v>
      </c>
      <c r="J298" s="62">
        <f>'Table 10-NLCD11 Partitioning'!J95-'Table 9-NLCD06 Partitioning'!J95</f>
        <v>0</v>
      </c>
      <c r="K298" s="62">
        <f>'Table 10-NLCD11 Partitioning'!K95-'Table 9-NLCD06 Partitioning'!K95</f>
        <v>0</v>
      </c>
      <c r="L298" s="62">
        <f>'Table 10-NLCD11 Partitioning'!L95-'Table 9-NLCD06 Partitioning'!L95</f>
        <v>0</v>
      </c>
      <c r="M298" s="62">
        <f>'Table 10-NLCD11 Partitioning'!M95-'Table 9-NLCD06 Partitioning'!M95</f>
        <v>0</v>
      </c>
      <c r="N298" s="62">
        <f>'Table 10-NLCD11 Partitioning'!N95-'Table 9-NLCD06 Partitioning'!N95</f>
        <v>0</v>
      </c>
      <c r="O298" s="62">
        <f>'Table 10-NLCD11 Partitioning'!O95-'Table 9-NLCD06 Partitioning'!O95</f>
        <v>0</v>
      </c>
      <c r="P298" s="62">
        <f>'Table 10-NLCD11 Partitioning'!P95-'Table 9-NLCD06 Partitioning'!P95</f>
        <v>0</v>
      </c>
      <c r="Q298" s="62">
        <f>'Table 10-NLCD11 Partitioning'!Q95-'Table 9-NLCD06 Partitioning'!Q95</f>
        <v>0</v>
      </c>
      <c r="R298" s="62">
        <f>'Table 10-NLCD11 Partitioning'!R95-'Table 9-NLCD06 Partitioning'!R95</f>
        <v>0</v>
      </c>
      <c r="S298" s="62">
        <f>'Table 10-NLCD11 Partitioning'!S95-'Table 9-NLCD06 Partitioning'!S95</f>
        <v>0</v>
      </c>
      <c r="T298" s="62">
        <f>'Table 10-NLCD11 Partitioning'!T95-'Table 9-NLCD06 Partitioning'!T95</f>
        <v>0</v>
      </c>
      <c r="U298" s="62">
        <f>'Table 10-NLCD11 Partitioning'!U95-'Table 9-NLCD06 Partitioning'!U95</f>
        <v>0</v>
      </c>
      <c r="V298" s="62">
        <f>'Table 10-NLCD11 Partitioning'!V95-'Table 9-NLCD06 Partitioning'!V95</f>
        <v>0</v>
      </c>
      <c r="W298" s="62">
        <f>'Table 10-NLCD11 Partitioning'!W95-'Table 9-NLCD06 Partitioning'!W95</f>
        <v>0</v>
      </c>
    </row>
    <row r="299" spans="1:23" x14ac:dyDescent="0.25">
      <c r="A299" s="77" t="s">
        <v>247</v>
      </c>
      <c r="B299" s="10" t="s">
        <v>204</v>
      </c>
      <c r="C299" s="3">
        <v>33</v>
      </c>
      <c r="D299" s="77" t="s">
        <v>247</v>
      </c>
      <c r="E299" s="62">
        <f>'Table 10-NLCD11 Partitioning'!E96-'Table 9-NLCD06 Partitioning'!E96</f>
        <v>0</v>
      </c>
      <c r="F299" s="62">
        <f>'Table 10-NLCD11 Partitioning'!F96-'Table 9-NLCD06 Partitioning'!F96</f>
        <v>0</v>
      </c>
      <c r="G299" s="62">
        <f>'Table 10-NLCD11 Partitioning'!G96-'Table 9-NLCD06 Partitioning'!G96</f>
        <v>-1.1119725000000074</v>
      </c>
      <c r="H299" s="62">
        <f>'Table 10-NLCD11 Partitioning'!H96-'Table 9-NLCD06 Partitioning'!H96</f>
        <v>1.1119725000000074</v>
      </c>
      <c r="I299" s="62">
        <f>'Table 10-NLCD11 Partitioning'!I96-'Table 9-NLCD06 Partitioning'!I96</f>
        <v>0</v>
      </c>
      <c r="J299" s="62">
        <f>'Table 10-NLCD11 Partitioning'!J96-'Table 9-NLCD06 Partitioning'!J96</f>
        <v>0</v>
      </c>
      <c r="K299" s="62">
        <f>'Table 10-NLCD11 Partitioning'!K96-'Table 9-NLCD06 Partitioning'!K96</f>
        <v>0</v>
      </c>
      <c r="L299" s="62">
        <f>'Table 10-NLCD11 Partitioning'!L96-'Table 9-NLCD06 Partitioning'!L96</f>
        <v>0</v>
      </c>
      <c r="M299" s="62">
        <f>'Table 10-NLCD11 Partitioning'!M96-'Table 9-NLCD06 Partitioning'!M96</f>
        <v>0</v>
      </c>
      <c r="N299" s="62">
        <f>'Table 10-NLCD11 Partitioning'!N96-'Table 9-NLCD06 Partitioning'!N96</f>
        <v>0</v>
      </c>
      <c r="O299" s="62">
        <f>'Table 10-NLCD11 Partitioning'!O96-'Table 9-NLCD06 Partitioning'!O96</f>
        <v>0</v>
      </c>
      <c r="P299" s="62">
        <f>'Table 10-NLCD11 Partitioning'!P96-'Table 9-NLCD06 Partitioning'!P96</f>
        <v>0</v>
      </c>
      <c r="Q299" s="62">
        <f>'Table 10-NLCD11 Partitioning'!Q96-'Table 9-NLCD06 Partitioning'!Q96</f>
        <v>0</v>
      </c>
      <c r="R299" s="62">
        <f>'Table 10-NLCD11 Partitioning'!R96-'Table 9-NLCD06 Partitioning'!R96</f>
        <v>0</v>
      </c>
      <c r="S299" s="62">
        <f>'Table 10-NLCD11 Partitioning'!S96-'Table 9-NLCD06 Partitioning'!S96</f>
        <v>0</v>
      </c>
      <c r="T299" s="62">
        <f>'Table 10-NLCD11 Partitioning'!T96-'Table 9-NLCD06 Partitioning'!T96</f>
        <v>0</v>
      </c>
      <c r="U299" s="62">
        <f>'Table 10-NLCD11 Partitioning'!U96-'Table 9-NLCD06 Partitioning'!U96</f>
        <v>8.8999999999998636E-2</v>
      </c>
      <c r="V299" s="62">
        <f>'Table 10-NLCD11 Partitioning'!V96-'Table 9-NLCD06 Partitioning'!V96</f>
        <v>-0.11600000000001387</v>
      </c>
      <c r="W299" s="62">
        <f>'Table 10-NLCD11 Partitioning'!W96-'Table 9-NLCD06 Partitioning'!W96</f>
        <v>2.7999999999998693E-2</v>
      </c>
    </row>
    <row r="300" spans="1:23" x14ac:dyDescent="0.25">
      <c r="A300" s="77" t="s">
        <v>248</v>
      </c>
      <c r="B300" s="10" t="s">
        <v>204</v>
      </c>
      <c r="C300" s="3">
        <v>34</v>
      </c>
      <c r="D300" s="77" t="s">
        <v>248</v>
      </c>
      <c r="E300" s="62">
        <f>'Table 10-NLCD11 Partitioning'!E97-'Table 9-NLCD06 Partitioning'!E97</f>
        <v>0</v>
      </c>
      <c r="F300" s="62">
        <f>'Table 10-NLCD11 Partitioning'!F97-'Table 9-NLCD06 Partitioning'!F97</f>
        <v>0</v>
      </c>
      <c r="G300" s="62">
        <f>'Table 10-NLCD11 Partitioning'!G97-'Table 9-NLCD06 Partitioning'!G97</f>
        <v>0</v>
      </c>
      <c r="H300" s="62">
        <f>'Table 10-NLCD11 Partitioning'!H97-'Table 9-NLCD06 Partitioning'!H97</f>
        <v>0</v>
      </c>
      <c r="I300" s="62">
        <f>'Table 10-NLCD11 Partitioning'!I97-'Table 9-NLCD06 Partitioning'!I97</f>
        <v>0</v>
      </c>
      <c r="J300" s="62">
        <f>'Table 10-NLCD11 Partitioning'!J97-'Table 9-NLCD06 Partitioning'!J97</f>
        <v>0</v>
      </c>
      <c r="K300" s="62">
        <f>'Table 10-NLCD11 Partitioning'!K97-'Table 9-NLCD06 Partitioning'!K97</f>
        <v>0</v>
      </c>
      <c r="L300" s="62">
        <f>'Table 10-NLCD11 Partitioning'!L97-'Table 9-NLCD06 Partitioning'!L97</f>
        <v>0</v>
      </c>
      <c r="M300" s="62">
        <f>'Table 10-NLCD11 Partitioning'!M97-'Table 9-NLCD06 Partitioning'!M97</f>
        <v>0</v>
      </c>
      <c r="N300" s="62">
        <f>'Table 10-NLCD11 Partitioning'!N97-'Table 9-NLCD06 Partitioning'!N97</f>
        <v>0</v>
      </c>
      <c r="O300" s="62">
        <f>'Table 10-NLCD11 Partitioning'!O97-'Table 9-NLCD06 Partitioning'!O97</f>
        <v>0</v>
      </c>
      <c r="P300" s="62">
        <f>'Table 10-NLCD11 Partitioning'!P97-'Table 9-NLCD06 Partitioning'!P97</f>
        <v>0</v>
      </c>
      <c r="Q300" s="62">
        <f>'Table 10-NLCD11 Partitioning'!Q97-'Table 9-NLCD06 Partitioning'!Q97</f>
        <v>0</v>
      </c>
      <c r="R300" s="62">
        <f>'Table 10-NLCD11 Partitioning'!R97-'Table 9-NLCD06 Partitioning'!R97</f>
        <v>0</v>
      </c>
      <c r="S300" s="62">
        <f>'Table 10-NLCD11 Partitioning'!S97-'Table 9-NLCD06 Partitioning'!S97</f>
        <v>0</v>
      </c>
      <c r="T300" s="62">
        <f>'Table 10-NLCD11 Partitioning'!T97-'Table 9-NLCD06 Partitioning'!T97</f>
        <v>0</v>
      </c>
      <c r="U300" s="62">
        <f>'Table 10-NLCD11 Partitioning'!U97-'Table 9-NLCD06 Partitioning'!U97</f>
        <v>0</v>
      </c>
      <c r="V300" s="62">
        <f>'Table 10-NLCD11 Partitioning'!V97-'Table 9-NLCD06 Partitioning'!V97</f>
        <v>0</v>
      </c>
      <c r="W300" s="62">
        <f>'Table 10-NLCD11 Partitioning'!W97-'Table 9-NLCD06 Partitioning'!W97</f>
        <v>0</v>
      </c>
    </row>
    <row r="301" spans="1:23" x14ac:dyDescent="0.25">
      <c r="A301" s="77" t="s">
        <v>249</v>
      </c>
      <c r="B301" s="10" t="s">
        <v>204</v>
      </c>
      <c r="C301" s="3">
        <v>35</v>
      </c>
      <c r="D301" s="77" t="s">
        <v>249</v>
      </c>
      <c r="E301" s="62">
        <f>'Table 10-NLCD11 Partitioning'!E98-'Table 9-NLCD06 Partitioning'!E98</f>
        <v>0</v>
      </c>
      <c r="F301" s="62">
        <f>'Table 10-NLCD11 Partitioning'!F98-'Table 9-NLCD06 Partitioning'!F98</f>
        <v>0</v>
      </c>
      <c r="G301" s="62">
        <f>'Table 10-NLCD11 Partitioning'!G98-'Table 9-NLCD06 Partitioning'!G98</f>
        <v>0</v>
      </c>
      <c r="H301" s="62">
        <f>'Table 10-NLCD11 Partitioning'!H98-'Table 9-NLCD06 Partitioning'!H98</f>
        <v>0</v>
      </c>
      <c r="I301" s="62">
        <f>'Table 10-NLCD11 Partitioning'!I98-'Table 9-NLCD06 Partitioning'!I98</f>
        <v>0</v>
      </c>
      <c r="J301" s="62">
        <f>'Table 10-NLCD11 Partitioning'!J98-'Table 9-NLCD06 Partitioning'!J98</f>
        <v>0</v>
      </c>
      <c r="K301" s="62">
        <f>'Table 10-NLCD11 Partitioning'!K98-'Table 9-NLCD06 Partitioning'!K98</f>
        <v>0</v>
      </c>
      <c r="L301" s="62">
        <f>'Table 10-NLCD11 Partitioning'!L98-'Table 9-NLCD06 Partitioning'!L98</f>
        <v>0</v>
      </c>
      <c r="M301" s="62">
        <f>'Table 10-NLCD11 Partitioning'!M98-'Table 9-NLCD06 Partitioning'!M98</f>
        <v>0</v>
      </c>
      <c r="N301" s="62">
        <f>'Table 10-NLCD11 Partitioning'!N98-'Table 9-NLCD06 Partitioning'!N98</f>
        <v>0</v>
      </c>
      <c r="O301" s="62">
        <f>'Table 10-NLCD11 Partitioning'!O98-'Table 9-NLCD06 Partitioning'!O98</f>
        <v>0</v>
      </c>
      <c r="P301" s="62">
        <f>'Table 10-NLCD11 Partitioning'!P98-'Table 9-NLCD06 Partitioning'!P98</f>
        <v>0</v>
      </c>
      <c r="Q301" s="62">
        <f>'Table 10-NLCD11 Partitioning'!Q98-'Table 9-NLCD06 Partitioning'!Q98</f>
        <v>0</v>
      </c>
      <c r="R301" s="62">
        <f>'Table 10-NLCD11 Partitioning'!R98-'Table 9-NLCD06 Partitioning'!R98</f>
        <v>0</v>
      </c>
      <c r="S301" s="62">
        <f>'Table 10-NLCD11 Partitioning'!S98-'Table 9-NLCD06 Partitioning'!S98</f>
        <v>0</v>
      </c>
      <c r="T301" s="62">
        <f>'Table 10-NLCD11 Partitioning'!T98-'Table 9-NLCD06 Partitioning'!T98</f>
        <v>0</v>
      </c>
      <c r="U301" s="62">
        <f>'Table 10-NLCD11 Partitioning'!U98-'Table 9-NLCD06 Partitioning'!U98</f>
        <v>0</v>
      </c>
      <c r="V301" s="62">
        <f>'Table 10-NLCD11 Partitioning'!V98-'Table 9-NLCD06 Partitioning'!V98</f>
        <v>0</v>
      </c>
      <c r="W301" s="62">
        <f>'Table 10-NLCD11 Partitioning'!W98-'Table 9-NLCD06 Partitioning'!W98</f>
        <v>0</v>
      </c>
    </row>
    <row r="302" spans="1:23" x14ac:dyDescent="0.25">
      <c r="A302" s="77" t="s">
        <v>250</v>
      </c>
      <c r="B302" s="10" t="s">
        <v>204</v>
      </c>
      <c r="C302" s="3" t="s">
        <v>251</v>
      </c>
      <c r="D302" s="77" t="s">
        <v>250</v>
      </c>
      <c r="E302" s="62">
        <f>'Table 10-NLCD11 Partitioning'!E99-'Table 9-NLCD06 Partitioning'!E99</f>
        <v>0</v>
      </c>
      <c r="F302" s="62">
        <f>'Table 10-NLCD11 Partitioning'!F99-'Table 9-NLCD06 Partitioning'!F99</f>
        <v>-1.7791560000000004</v>
      </c>
      <c r="G302" s="62">
        <f>'Table 10-NLCD11 Partitioning'!G99-'Table 9-NLCD06 Partitioning'!G99</f>
        <v>0</v>
      </c>
      <c r="H302" s="62">
        <f>'Table 10-NLCD11 Partitioning'!H99-'Table 9-NLCD06 Partitioning'!H99</f>
        <v>1.7791560000000004</v>
      </c>
      <c r="I302" s="62">
        <f>'Table 10-NLCD11 Partitioning'!I99-'Table 9-NLCD06 Partitioning'!I99</f>
        <v>0</v>
      </c>
      <c r="J302" s="62">
        <f>'Table 10-NLCD11 Partitioning'!J99-'Table 9-NLCD06 Partitioning'!J99</f>
        <v>0</v>
      </c>
      <c r="K302" s="62">
        <f>'Table 10-NLCD11 Partitioning'!K99-'Table 9-NLCD06 Partitioning'!K99</f>
        <v>0</v>
      </c>
      <c r="L302" s="62">
        <f>'Table 10-NLCD11 Partitioning'!L99-'Table 9-NLCD06 Partitioning'!L99</f>
        <v>0</v>
      </c>
      <c r="M302" s="62">
        <f>'Table 10-NLCD11 Partitioning'!M99-'Table 9-NLCD06 Partitioning'!M99</f>
        <v>0</v>
      </c>
      <c r="N302" s="62">
        <f>'Table 10-NLCD11 Partitioning'!N99-'Table 9-NLCD06 Partitioning'!N99</f>
        <v>0</v>
      </c>
      <c r="O302" s="62">
        <f>'Table 10-NLCD11 Partitioning'!O99-'Table 9-NLCD06 Partitioning'!O99</f>
        <v>0</v>
      </c>
      <c r="P302" s="62">
        <f>'Table 10-NLCD11 Partitioning'!P99-'Table 9-NLCD06 Partitioning'!P99</f>
        <v>0</v>
      </c>
      <c r="Q302" s="62">
        <f>'Table 10-NLCD11 Partitioning'!Q99-'Table 9-NLCD06 Partitioning'!Q99</f>
        <v>0</v>
      </c>
      <c r="R302" s="62">
        <f>'Table 10-NLCD11 Partitioning'!R99-'Table 9-NLCD06 Partitioning'!R99</f>
        <v>0</v>
      </c>
      <c r="S302" s="62">
        <f>'Table 10-NLCD11 Partitioning'!S99-'Table 9-NLCD06 Partitioning'!S99</f>
        <v>0</v>
      </c>
      <c r="T302" s="62">
        <f>'Table 10-NLCD11 Partitioning'!T99-'Table 9-NLCD06 Partitioning'!T99</f>
        <v>0</v>
      </c>
      <c r="U302" s="62">
        <f>'Table 10-NLCD11 Partitioning'!U99-'Table 9-NLCD06 Partitioning'!U99</f>
        <v>0.4620000000000033</v>
      </c>
      <c r="V302" s="62">
        <f>'Table 10-NLCD11 Partitioning'!V99-'Table 9-NLCD06 Partitioning'!V99</f>
        <v>-0.53400000000002024</v>
      </c>
      <c r="W302" s="62">
        <f>'Table 10-NLCD11 Partitioning'!W99-'Table 9-NLCD06 Partitioning'!W99</f>
        <v>7.099999999999973E-2</v>
      </c>
    </row>
    <row r="303" spans="1:23" x14ac:dyDescent="0.25">
      <c r="A303" s="77" t="s">
        <v>252</v>
      </c>
      <c r="B303" s="10" t="s">
        <v>204</v>
      </c>
      <c r="C303" s="3">
        <v>37</v>
      </c>
      <c r="D303" s="77" t="s">
        <v>252</v>
      </c>
      <c r="E303" s="62">
        <f>'Table 10-NLCD11 Partitioning'!E100-'Table 9-NLCD06 Partitioning'!E100</f>
        <v>0</v>
      </c>
      <c r="F303" s="62">
        <f>'Table 10-NLCD11 Partitioning'!F100-'Table 9-NLCD06 Partitioning'!F100</f>
        <v>0</v>
      </c>
      <c r="G303" s="62">
        <f>'Table 10-NLCD11 Partitioning'!G100-'Table 9-NLCD06 Partitioning'!G100</f>
        <v>0</v>
      </c>
      <c r="H303" s="62">
        <f>'Table 10-NLCD11 Partitioning'!H100-'Table 9-NLCD06 Partitioning'!H100</f>
        <v>0</v>
      </c>
      <c r="I303" s="62">
        <f>'Table 10-NLCD11 Partitioning'!I100-'Table 9-NLCD06 Partitioning'!I100</f>
        <v>0</v>
      </c>
      <c r="J303" s="62">
        <f>'Table 10-NLCD11 Partitioning'!J100-'Table 9-NLCD06 Partitioning'!J100</f>
        <v>0</v>
      </c>
      <c r="K303" s="62">
        <f>'Table 10-NLCD11 Partitioning'!K100-'Table 9-NLCD06 Partitioning'!K100</f>
        <v>0</v>
      </c>
      <c r="L303" s="62">
        <f>'Table 10-NLCD11 Partitioning'!L100-'Table 9-NLCD06 Partitioning'!L100</f>
        <v>0</v>
      </c>
      <c r="M303" s="62">
        <f>'Table 10-NLCD11 Partitioning'!M100-'Table 9-NLCD06 Partitioning'!M100</f>
        <v>0</v>
      </c>
      <c r="N303" s="62">
        <f>'Table 10-NLCD11 Partitioning'!N100-'Table 9-NLCD06 Partitioning'!N100</f>
        <v>0</v>
      </c>
      <c r="O303" s="62">
        <f>'Table 10-NLCD11 Partitioning'!O100-'Table 9-NLCD06 Partitioning'!O100</f>
        <v>0</v>
      </c>
      <c r="P303" s="62">
        <f>'Table 10-NLCD11 Partitioning'!P100-'Table 9-NLCD06 Partitioning'!P100</f>
        <v>0</v>
      </c>
      <c r="Q303" s="62">
        <f>'Table 10-NLCD11 Partitioning'!Q100-'Table 9-NLCD06 Partitioning'!Q100</f>
        <v>0</v>
      </c>
      <c r="R303" s="62">
        <f>'Table 10-NLCD11 Partitioning'!R100-'Table 9-NLCD06 Partitioning'!R100</f>
        <v>0</v>
      </c>
      <c r="S303" s="62">
        <f>'Table 10-NLCD11 Partitioning'!S100-'Table 9-NLCD06 Partitioning'!S100</f>
        <v>0</v>
      </c>
      <c r="T303" s="62">
        <f>'Table 10-NLCD11 Partitioning'!T100-'Table 9-NLCD06 Partitioning'!T100</f>
        <v>0</v>
      </c>
      <c r="U303" s="62">
        <f>'Table 10-NLCD11 Partitioning'!U100-'Table 9-NLCD06 Partitioning'!U100</f>
        <v>0</v>
      </c>
      <c r="V303" s="62">
        <f>'Table 10-NLCD11 Partitioning'!V100-'Table 9-NLCD06 Partitioning'!V100</f>
        <v>0</v>
      </c>
      <c r="W303" s="62">
        <f>'Table 10-NLCD11 Partitioning'!W100-'Table 9-NLCD06 Partitioning'!W100</f>
        <v>0</v>
      </c>
    </row>
    <row r="304" spans="1:23" x14ac:dyDescent="0.25">
      <c r="A304" s="77" t="s">
        <v>253</v>
      </c>
      <c r="B304" s="10" t="s">
        <v>204</v>
      </c>
      <c r="C304" s="3">
        <v>38</v>
      </c>
      <c r="D304" s="77" t="s">
        <v>253</v>
      </c>
      <c r="E304" s="62">
        <f>'Table 10-NLCD11 Partitioning'!E101-'Table 9-NLCD06 Partitioning'!E101</f>
        <v>0</v>
      </c>
      <c r="F304" s="62">
        <f>'Table 10-NLCD11 Partitioning'!F101-'Table 9-NLCD06 Partitioning'!F101</f>
        <v>0</v>
      </c>
      <c r="G304" s="62">
        <f>'Table 10-NLCD11 Partitioning'!G101-'Table 9-NLCD06 Partitioning'!G101</f>
        <v>-0.22239449999995031</v>
      </c>
      <c r="H304" s="62">
        <f>'Table 10-NLCD11 Partitioning'!H101-'Table 9-NLCD06 Partitioning'!H101</f>
        <v>0.22239450000000716</v>
      </c>
      <c r="I304" s="62">
        <f>'Table 10-NLCD11 Partitioning'!I101-'Table 9-NLCD06 Partitioning'!I101</f>
        <v>0</v>
      </c>
      <c r="J304" s="62">
        <f>'Table 10-NLCD11 Partitioning'!J101-'Table 9-NLCD06 Partitioning'!J101</f>
        <v>0</v>
      </c>
      <c r="K304" s="62">
        <f>'Table 10-NLCD11 Partitioning'!K101-'Table 9-NLCD06 Partitioning'!K101</f>
        <v>0</v>
      </c>
      <c r="L304" s="62">
        <f>'Table 10-NLCD11 Partitioning'!L101-'Table 9-NLCD06 Partitioning'!L101</f>
        <v>0</v>
      </c>
      <c r="M304" s="62">
        <f>'Table 10-NLCD11 Partitioning'!M101-'Table 9-NLCD06 Partitioning'!M101</f>
        <v>0</v>
      </c>
      <c r="N304" s="62">
        <f>'Table 10-NLCD11 Partitioning'!N101-'Table 9-NLCD06 Partitioning'!N101</f>
        <v>0</v>
      </c>
      <c r="O304" s="62">
        <f>'Table 10-NLCD11 Partitioning'!O101-'Table 9-NLCD06 Partitioning'!O101</f>
        <v>0</v>
      </c>
      <c r="P304" s="62">
        <f>'Table 10-NLCD11 Partitioning'!P101-'Table 9-NLCD06 Partitioning'!P101</f>
        <v>0</v>
      </c>
      <c r="Q304" s="62">
        <f>'Table 10-NLCD11 Partitioning'!Q101-'Table 9-NLCD06 Partitioning'!Q101</f>
        <v>0</v>
      </c>
      <c r="R304" s="62">
        <f>'Table 10-NLCD11 Partitioning'!R101-'Table 9-NLCD06 Partitioning'!R101</f>
        <v>0</v>
      </c>
      <c r="S304" s="62">
        <f>'Table 10-NLCD11 Partitioning'!S101-'Table 9-NLCD06 Partitioning'!S101</f>
        <v>0</v>
      </c>
      <c r="T304" s="62">
        <f>'Table 10-NLCD11 Partitioning'!T101-'Table 9-NLCD06 Partitioning'!T101</f>
        <v>0</v>
      </c>
      <c r="U304" s="62">
        <f>'Table 10-NLCD11 Partitioning'!U101-'Table 9-NLCD06 Partitioning'!U101</f>
        <v>1.799999999997226E-2</v>
      </c>
      <c r="V304" s="62">
        <f>'Table 10-NLCD11 Partitioning'!V101-'Table 9-NLCD06 Partitioning'!V101</f>
        <v>-2.2999999999967713E-2</v>
      </c>
      <c r="W304" s="62">
        <f>'Table 10-NLCD11 Partitioning'!W101-'Table 9-NLCD06 Partitioning'!W101</f>
        <v>4.9999999999990052E-3</v>
      </c>
    </row>
    <row r="305" spans="1:23" x14ac:dyDescent="0.25">
      <c r="A305" s="77" t="s">
        <v>254</v>
      </c>
      <c r="B305" s="10" t="s">
        <v>204</v>
      </c>
      <c r="C305" s="3" t="s">
        <v>255</v>
      </c>
      <c r="D305" s="77" t="s">
        <v>254</v>
      </c>
      <c r="E305" s="62">
        <f>'Table 10-NLCD11 Partitioning'!E102-'Table 9-NLCD06 Partitioning'!E102</f>
        <v>0</v>
      </c>
      <c r="F305" s="62">
        <f>'Table 10-NLCD11 Partitioning'!F102-'Table 9-NLCD06 Partitioning'!F102</f>
        <v>0</v>
      </c>
      <c r="G305" s="62">
        <f>'Table 10-NLCD11 Partitioning'!G102-'Table 9-NLCD06 Partitioning'!G102</f>
        <v>-0.8895780000000002</v>
      </c>
      <c r="H305" s="62">
        <f>'Table 10-NLCD11 Partitioning'!H102-'Table 9-NLCD06 Partitioning'!H102</f>
        <v>0.8895780000000002</v>
      </c>
      <c r="I305" s="62">
        <f>'Table 10-NLCD11 Partitioning'!I102-'Table 9-NLCD06 Partitioning'!I102</f>
        <v>0</v>
      </c>
      <c r="J305" s="62">
        <f>'Table 10-NLCD11 Partitioning'!J102-'Table 9-NLCD06 Partitioning'!J102</f>
        <v>0</v>
      </c>
      <c r="K305" s="62">
        <f>'Table 10-NLCD11 Partitioning'!K102-'Table 9-NLCD06 Partitioning'!K102</f>
        <v>0</v>
      </c>
      <c r="L305" s="62">
        <f>'Table 10-NLCD11 Partitioning'!L102-'Table 9-NLCD06 Partitioning'!L102</f>
        <v>0</v>
      </c>
      <c r="M305" s="62">
        <f>'Table 10-NLCD11 Partitioning'!M102-'Table 9-NLCD06 Partitioning'!M102</f>
        <v>0</v>
      </c>
      <c r="N305" s="62">
        <f>'Table 10-NLCD11 Partitioning'!N102-'Table 9-NLCD06 Partitioning'!N102</f>
        <v>0</v>
      </c>
      <c r="O305" s="62">
        <f>'Table 10-NLCD11 Partitioning'!O102-'Table 9-NLCD06 Partitioning'!O102</f>
        <v>0</v>
      </c>
      <c r="P305" s="62">
        <f>'Table 10-NLCD11 Partitioning'!P102-'Table 9-NLCD06 Partitioning'!P102</f>
        <v>0</v>
      </c>
      <c r="Q305" s="62">
        <f>'Table 10-NLCD11 Partitioning'!Q102-'Table 9-NLCD06 Partitioning'!Q102</f>
        <v>0</v>
      </c>
      <c r="R305" s="62">
        <f>'Table 10-NLCD11 Partitioning'!R102-'Table 9-NLCD06 Partitioning'!R102</f>
        <v>0</v>
      </c>
      <c r="S305" s="62">
        <f>'Table 10-NLCD11 Partitioning'!S102-'Table 9-NLCD06 Partitioning'!S102</f>
        <v>0</v>
      </c>
      <c r="T305" s="62">
        <f>'Table 10-NLCD11 Partitioning'!T102-'Table 9-NLCD06 Partitioning'!T102</f>
        <v>0</v>
      </c>
      <c r="U305" s="62">
        <f>'Table 10-NLCD11 Partitioning'!U102-'Table 9-NLCD06 Partitioning'!U102</f>
        <v>7.0999999999997954E-2</v>
      </c>
      <c r="V305" s="62">
        <f>'Table 10-NLCD11 Partitioning'!V102-'Table 9-NLCD06 Partitioning'!V102</f>
        <v>-9.400000000002251E-2</v>
      </c>
      <c r="W305" s="62">
        <f>'Table 10-NLCD11 Partitioning'!W102-'Table 9-NLCD06 Partitioning'!W102</f>
        <v>2.2000000000000242E-2</v>
      </c>
    </row>
    <row r="306" spans="1:23" x14ac:dyDescent="0.25">
      <c r="A306" s="77" t="s">
        <v>256</v>
      </c>
      <c r="B306" s="10" t="s">
        <v>204</v>
      </c>
      <c r="C306" s="3">
        <v>4</v>
      </c>
      <c r="D306" s="77" t="s">
        <v>256</v>
      </c>
      <c r="E306" s="62">
        <f>'Table 10-NLCD11 Partitioning'!E103-'Table 9-NLCD06 Partitioning'!E103</f>
        <v>0</v>
      </c>
      <c r="F306" s="62">
        <f>'Table 10-NLCD11 Partitioning'!F103-'Table 9-NLCD06 Partitioning'!F103</f>
        <v>0</v>
      </c>
      <c r="G306" s="62">
        <f>'Table 10-NLCD11 Partitioning'!G103-'Table 9-NLCD06 Partitioning'!G103</f>
        <v>0</v>
      </c>
      <c r="H306" s="62">
        <f>'Table 10-NLCD11 Partitioning'!H103-'Table 9-NLCD06 Partitioning'!H103</f>
        <v>-0.44478900000001431</v>
      </c>
      <c r="I306" s="62">
        <f>'Table 10-NLCD11 Partitioning'!I103-'Table 9-NLCD06 Partitioning'!I103</f>
        <v>0.44478900000001431</v>
      </c>
      <c r="J306" s="62">
        <f>'Table 10-NLCD11 Partitioning'!J103-'Table 9-NLCD06 Partitioning'!J103</f>
        <v>0</v>
      </c>
      <c r="K306" s="62">
        <f>'Table 10-NLCD11 Partitioning'!K103-'Table 9-NLCD06 Partitioning'!K103</f>
        <v>0</v>
      </c>
      <c r="L306" s="62">
        <f>'Table 10-NLCD11 Partitioning'!L103-'Table 9-NLCD06 Partitioning'!L103</f>
        <v>0</v>
      </c>
      <c r="M306" s="62">
        <f>'Table 10-NLCD11 Partitioning'!M103-'Table 9-NLCD06 Partitioning'!M103</f>
        <v>0</v>
      </c>
      <c r="N306" s="62">
        <f>'Table 10-NLCD11 Partitioning'!N103-'Table 9-NLCD06 Partitioning'!N103</f>
        <v>0</v>
      </c>
      <c r="O306" s="62">
        <f>'Table 10-NLCD11 Partitioning'!O103-'Table 9-NLCD06 Partitioning'!O103</f>
        <v>0</v>
      </c>
      <c r="P306" s="62">
        <f>'Table 10-NLCD11 Partitioning'!P103-'Table 9-NLCD06 Partitioning'!P103</f>
        <v>0</v>
      </c>
      <c r="Q306" s="62">
        <f>'Table 10-NLCD11 Partitioning'!Q103-'Table 9-NLCD06 Partitioning'!Q103</f>
        <v>0</v>
      </c>
      <c r="R306" s="62">
        <f>'Table 10-NLCD11 Partitioning'!R103-'Table 9-NLCD06 Partitioning'!R103</f>
        <v>0</v>
      </c>
      <c r="S306" s="62">
        <f>'Table 10-NLCD11 Partitioning'!S103-'Table 9-NLCD06 Partitioning'!S103</f>
        <v>0</v>
      </c>
      <c r="T306" s="62">
        <f>'Table 10-NLCD11 Partitioning'!T103-'Table 9-NLCD06 Partitioning'!T103</f>
        <v>0</v>
      </c>
      <c r="U306" s="62">
        <f>'Table 10-NLCD11 Partitioning'!U103-'Table 9-NLCD06 Partitioning'!U103</f>
        <v>0.22300000000001319</v>
      </c>
      <c r="V306" s="62">
        <f>'Table 10-NLCD11 Partitioning'!V103-'Table 9-NLCD06 Partitioning'!V103</f>
        <v>-0.20500000000001251</v>
      </c>
      <c r="W306" s="62">
        <f>'Table 10-NLCD11 Partitioning'!W103-'Table 9-NLCD06 Partitioning'!W103</f>
        <v>-1.7999999999999794E-2</v>
      </c>
    </row>
    <row r="307" spans="1:23" x14ac:dyDescent="0.25">
      <c r="A307" s="77" t="s">
        <v>257</v>
      </c>
      <c r="B307" s="10" t="s">
        <v>204</v>
      </c>
      <c r="C307" s="3">
        <v>40</v>
      </c>
      <c r="D307" s="77" t="s">
        <v>257</v>
      </c>
      <c r="E307" s="62">
        <f>'Table 10-NLCD11 Partitioning'!E104-'Table 9-NLCD06 Partitioning'!E104</f>
        <v>0</v>
      </c>
      <c r="F307" s="62">
        <f>'Table 10-NLCD11 Partitioning'!F104-'Table 9-NLCD06 Partitioning'!F104</f>
        <v>0</v>
      </c>
      <c r="G307" s="62">
        <f>'Table 10-NLCD11 Partitioning'!G104-'Table 9-NLCD06 Partitioning'!G104</f>
        <v>0</v>
      </c>
      <c r="H307" s="62">
        <f>'Table 10-NLCD11 Partitioning'!H104-'Table 9-NLCD06 Partitioning'!H104</f>
        <v>0</v>
      </c>
      <c r="I307" s="62">
        <f>'Table 10-NLCD11 Partitioning'!I104-'Table 9-NLCD06 Partitioning'!I104</f>
        <v>0</v>
      </c>
      <c r="J307" s="62">
        <f>'Table 10-NLCD11 Partitioning'!J104-'Table 9-NLCD06 Partitioning'!J104</f>
        <v>0</v>
      </c>
      <c r="K307" s="62">
        <f>'Table 10-NLCD11 Partitioning'!K104-'Table 9-NLCD06 Partitioning'!K104</f>
        <v>0</v>
      </c>
      <c r="L307" s="62">
        <f>'Table 10-NLCD11 Partitioning'!L104-'Table 9-NLCD06 Partitioning'!L104</f>
        <v>0</v>
      </c>
      <c r="M307" s="62">
        <f>'Table 10-NLCD11 Partitioning'!M104-'Table 9-NLCD06 Partitioning'!M104</f>
        <v>0</v>
      </c>
      <c r="N307" s="62">
        <f>'Table 10-NLCD11 Partitioning'!N104-'Table 9-NLCD06 Partitioning'!N104</f>
        <v>0</v>
      </c>
      <c r="O307" s="62">
        <f>'Table 10-NLCD11 Partitioning'!O104-'Table 9-NLCD06 Partitioning'!O104</f>
        <v>0</v>
      </c>
      <c r="P307" s="62">
        <f>'Table 10-NLCD11 Partitioning'!P104-'Table 9-NLCD06 Partitioning'!P104</f>
        <v>0</v>
      </c>
      <c r="Q307" s="62">
        <f>'Table 10-NLCD11 Partitioning'!Q104-'Table 9-NLCD06 Partitioning'!Q104</f>
        <v>0</v>
      </c>
      <c r="R307" s="62">
        <f>'Table 10-NLCD11 Partitioning'!R104-'Table 9-NLCD06 Partitioning'!R104</f>
        <v>0</v>
      </c>
      <c r="S307" s="62">
        <f>'Table 10-NLCD11 Partitioning'!S104-'Table 9-NLCD06 Partitioning'!S104</f>
        <v>0</v>
      </c>
      <c r="T307" s="62">
        <f>'Table 10-NLCD11 Partitioning'!T104-'Table 9-NLCD06 Partitioning'!T104</f>
        <v>0</v>
      </c>
      <c r="U307" s="62">
        <f>'Table 10-NLCD11 Partitioning'!U104-'Table 9-NLCD06 Partitioning'!U104</f>
        <v>0</v>
      </c>
      <c r="V307" s="62">
        <f>'Table 10-NLCD11 Partitioning'!V104-'Table 9-NLCD06 Partitioning'!V104</f>
        <v>0</v>
      </c>
      <c r="W307" s="62">
        <f>'Table 10-NLCD11 Partitioning'!W104-'Table 9-NLCD06 Partitioning'!W104</f>
        <v>0</v>
      </c>
    </row>
    <row r="308" spans="1:23" x14ac:dyDescent="0.25">
      <c r="A308" s="77" t="s">
        <v>258</v>
      </c>
      <c r="B308" s="10" t="s">
        <v>204</v>
      </c>
      <c r="C308" s="3">
        <v>41</v>
      </c>
      <c r="D308" s="77" t="s">
        <v>258</v>
      </c>
      <c r="E308" s="62">
        <f>'Table 10-NLCD11 Partitioning'!E105-'Table 9-NLCD06 Partitioning'!E105</f>
        <v>0</v>
      </c>
      <c r="F308" s="62">
        <f>'Table 10-NLCD11 Partitioning'!F105-'Table 9-NLCD06 Partitioning'!F105</f>
        <v>0</v>
      </c>
      <c r="G308" s="62">
        <f>'Table 10-NLCD11 Partitioning'!G105-'Table 9-NLCD06 Partitioning'!G105</f>
        <v>-1.5567614999999932</v>
      </c>
      <c r="H308" s="62">
        <f>'Table 10-NLCD11 Partitioning'!H105-'Table 9-NLCD06 Partitioning'!H105</f>
        <v>2.2239450000000005</v>
      </c>
      <c r="I308" s="62">
        <f>'Table 10-NLCD11 Partitioning'!I105-'Table 9-NLCD06 Partitioning'!I105</f>
        <v>-0.66718350000000015</v>
      </c>
      <c r="J308" s="62">
        <f>'Table 10-NLCD11 Partitioning'!J105-'Table 9-NLCD06 Partitioning'!J105</f>
        <v>0</v>
      </c>
      <c r="K308" s="62">
        <f>'Table 10-NLCD11 Partitioning'!K105-'Table 9-NLCD06 Partitioning'!K105</f>
        <v>0</v>
      </c>
      <c r="L308" s="62">
        <f>'Table 10-NLCD11 Partitioning'!L105-'Table 9-NLCD06 Partitioning'!L105</f>
        <v>0</v>
      </c>
      <c r="M308" s="62">
        <f>'Table 10-NLCD11 Partitioning'!M105-'Table 9-NLCD06 Partitioning'!M105</f>
        <v>0</v>
      </c>
      <c r="N308" s="62">
        <f>'Table 10-NLCD11 Partitioning'!N105-'Table 9-NLCD06 Partitioning'!N105</f>
        <v>0</v>
      </c>
      <c r="O308" s="62">
        <f>'Table 10-NLCD11 Partitioning'!O105-'Table 9-NLCD06 Partitioning'!O105</f>
        <v>0</v>
      </c>
      <c r="P308" s="62">
        <f>'Table 10-NLCD11 Partitioning'!P105-'Table 9-NLCD06 Partitioning'!P105</f>
        <v>0</v>
      </c>
      <c r="Q308" s="62">
        <f>'Table 10-NLCD11 Partitioning'!Q105-'Table 9-NLCD06 Partitioning'!Q105</f>
        <v>0</v>
      </c>
      <c r="R308" s="62">
        <f>'Table 10-NLCD11 Partitioning'!R105-'Table 9-NLCD06 Partitioning'!R105</f>
        <v>0</v>
      </c>
      <c r="S308" s="62">
        <f>'Table 10-NLCD11 Partitioning'!S105-'Table 9-NLCD06 Partitioning'!S105</f>
        <v>0</v>
      </c>
      <c r="T308" s="62">
        <f>'Table 10-NLCD11 Partitioning'!T105-'Table 9-NLCD06 Partitioning'!T105</f>
        <v>0</v>
      </c>
      <c r="U308" s="62">
        <f>'Table 10-NLCD11 Partitioning'!U105-'Table 9-NLCD06 Partitioning'!U105</f>
        <v>-0.20900000000000318</v>
      </c>
      <c r="V308" s="62">
        <f>'Table 10-NLCD11 Partitioning'!V105-'Table 9-NLCD06 Partitioning'!V105</f>
        <v>0.14400000000000546</v>
      </c>
      <c r="W308" s="62">
        <f>'Table 10-NLCD11 Partitioning'!W105-'Table 9-NLCD06 Partitioning'!W105</f>
        <v>6.4999999999999503E-2</v>
      </c>
    </row>
    <row r="309" spans="1:23" x14ac:dyDescent="0.25">
      <c r="A309" s="77" t="s">
        <v>259</v>
      </c>
      <c r="B309" s="10" t="s">
        <v>204</v>
      </c>
      <c r="C309" s="3">
        <v>42</v>
      </c>
      <c r="D309" s="77" t="s">
        <v>259</v>
      </c>
      <c r="E309" s="62">
        <f>'Table 10-NLCD11 Partitioning'!E106-'Table 9-NLCD06 Partitioning'!E106</f>
        <v>0</v>
      </c>
      <c r="F309" s="62">
        <f>'Table 10-NLCD11 Partitioning'!F106-'Table 9-NLCD06 Partitioning'!F106</f>
        <v>0</v>
      </c>
      <c r="G309" s="62">
        <f>'Table 10-NLCD11 Partitioning'!G106-'Table 9-NLCD06 Partitioning'!G106</f>
        <v>1.1119725000000074</v>
      </c>
      <c r="H309" s="62">
        <f>'Table 10-NLCD11 Partitioning'!H106-'Table 9-NLCD06 Partitioning'!H106</f>
        <v>0</v>
      </c>
      <c r="I309" s="62">
        <f>'Table 10-NLCD11 Partitioning'!I106-'Table 9-NLCD06 Partitioning'!I106</f>
        <v>0</v>
      </c>
      <c r="J309" s="62">
        <f>'Table 10-NLCD11 Partitioning'!J106-'Table 9-NLCD06 Partitioning'!J106</f>
        <v>0</v>
      </c>
      <c r="K309" s="62">
        <f>'Table 10-NLCD11 Partitioning'!K106-'Table 9-NLCD06 Partitioning'!K106</f>
        <v>0</v>
      </c>
      <c r="L309" s="62">
        <f>'Table 10-NLCD11 Partitioning'!L106-'Table 9-NLCD06 Partitioning'!L106</f>
        <v>0</v>
      </c>
      <c r="M309" s="62">
        <f>'Table 10-NLCD11 Partitioning'!M106-'Table 9-NLCD06 Partitioning'!M106</f>
        <v>0</v>
      </c>
      <c r="N309" s="62">
        <f>'Table 10-NLCD11 Partitioning'!N106-'Table 9-NLCD06 Partitioning'!N106</f>
        <v>0</v>
      </c>
      <c r="O309" s="62">
        <f>'Table 10-NLCD11 Partitioning'!O106-'Table 9-NLCD06 Partitioning'!O106</f>
        <v>0</v>
      </c>
      <c r="P309" s="62">
        <f>'Table 10-NLCD11 Partitioning'!P106-'Table 9-NLCD06 Partitioning'!P106</f>
        <v>0</v>
      </c>
      <c r="Q309" s="62">
        <f>'Table 10-NLCD11 Partitioning'!Q106-'Table 9-NLCD06 Partitioning'!Q106</f>
        <v>0</v>
      </c>
      <c r="R309" s="62">
        <f>'Table 10-NLCD11 Partitioning'!R106-'Table 9-NLCD06 Partitioning'!R106</f>
        <v>-1.1119725</v>
      </c>
      <c r="S309" s="62">
        <f>'Table 10-NLCD11 Partitioning'!S106-'Table 9-NLCD06 Partitioning'!S106</f>
        <v>0</v>
      </c>
      <c r="T309" s="62">
        <f>'Table 10-NLCD11 Partitioning'!T106-'Table 9-NLCD06 Partitioning'!T106</f>
        <v>0</v>
      </c>
      <c r="U309" s="62">
        <f>'Table 10-NLCD11 Partitioning'!U106-'Table 9-NLCD06 Partitioning'!U106</f>
        <v>0.41100000000000136</v>
      </c>
      <c r="V309" s="62">
        <f>'Table 10-NLCD11 Partitioning'!V106-'Table 9-NLCD06 Partitioning'!V106</f>
        <v>0.6839999999999975</v>
      </c>
      <c r="W309" s="62">
        <f>'Table 10-NLCD11 Partitioning'!W106-'Table 9-NLCD06 Partitioning'!W106</f>
        <v>-1.0950000000000002</v>
      </c>
    </row>
    <row r="310" spans="1:23" x14ac:dyDescent="0.25">
      <c r="A310" s="77" t="s">
        <v>260</v>
      </c>
      <c r="B310" s="10" t="s">
        <v>204</v>
      </c>
      <c r="C310" s="3">
        <v>43</v>
      </c>
      <c r="D310" s="77" t="s">
        <v>260</v>
      </c>
      <c r="E310" s="62">
        <f>'Table 10-NLCD11 Partitioning'!E107-'Table 9-NLCD06 Partitioning'!E107</f>
        <v>0</v>
      </c>
      <c r="F310" s="62">
        <f>'Table 10-NLCD11 Partitioning'!F107-'Table 9-NLCD06 Partitioning'!F107</f>
        <v>0</v>
      </c>
      <c r="G310" s="62">
        <f>'Table 10-NLCD11 Partitioning'!G107-'Table 9-NLCD06 Partitioning'!G107</f>
        <v>-0.44478899999998589</v>
      </c>
      <c r="H310" s="62">
        <f>'Table 10-NLCD11 Partitioning'!H107-'Table 9-NLCD06 Partitioning'!H107</f>
        <v>1.7791560000000004</v>
      </c>
      <c r="I310" s="62">
        <f>'Table 10-NLCD11 Partitioning'!I107-'Table 9-NLCD06 Partitioning'!I107</f>
        <v>-1.1119725000000003</v>
      </c>
      <c r="J310" s="62">
        <f>'Table 10-NLCD11 Partitioning'!J107-'Table 9-NLCD06 Partitioning'!J107</f>
        <v>0</v>
      </c>
      <c r="K310" s="62">
        <f>'Table 10-NLCD11 Partitioning'!K107-'Table 9-NLCD06 Partitioning'!K107</f>
        <v>0</v>
      </c>
      <c r="L310" s="62">
        <f>'Table 10-NLCD11 Partitioning'!L107-'Table 9-NLCD06 Partitioning'!L107</f>
        <v>0</v>
      </c>
      <c r="M310" s="62">
        <f>'Table 10-NLCD11 Partitioning'!M107-'Table 9-NLCD06 Partitioning'!M107</f>
        <v>-0.22239450000000005</v>
      </c>
      <c r="N310" s="62">
        <f>'Table 10-NLCD11 Partitioning'!N107-'Table 9-NLCD06 Partitioning'!N107</f>
        <v>0</v>
      </c>
      <c r="O310" s="62">
        <f>'Table 10-NLCD11 Partitioning'!O107-'Table 9-NLCD06 Partitioning'!O107</f>
        <v>0</v>
      </c>
      <c r="P310" s="62">
        <f>'Table 10-NLCD11 Partitioning'!P107-'Table 9-NLCD06 Partitioning'!P107</f>
        <v>0</v>
      </c>
      <c r="Q310" s="62">
        <f>'Table 10-NLCD11 Partitioning'!Q107-'Table 9-NLCD06 Partitioning'!Q107</f>
        <v>0</v>
      </c>
      <c r="R310" s="62">
        <f>'Table 10-NLCD11 Partitioning'!R107-'Table 9-NLCD06 Partitioning'!R107</f>
        <v>0</v>
      </c>
      <c r="S310" s="62">
        <f>'Table 10-NLCD11 Partitioning'!S107-'Table 9-NLCD06 Partitioning'!S107</f>
        <v>0</v>
      </c>
      <c r="T310" s="62">
        <f>'Table 10-NLCD11 Partitioning'!T107-'Table 9-NLCD06 Partitioning'!T107</f>
        <v>0</v>
      </c>
      <c r="U310" s="62">
        <f>'Table 10-NLCD11 Partitioning'!U107-'Table 9-NLCD06 Partitioning'!U107</f>
        <v>-0.42000000000000171</v>
      </c>
      <c r="V310" s="62">
        <f>'Table 10-NLCD11 Partitioning'!V107-'Table 9-NLCD06 Partitioning'!V107</f>
        <v>0.53400000000000603</v>
      </c>
      <c r="W310" s="62">
        <f>'Table 10-NLCD11 Partitioning'!W107-'Table 9-NLCD06 Partitioning'!W107</f>
        <v>-0.11399999999999899</v>
      </c>
    </row>
    <row r="311" spans="1:23" x14ac:dyDescent="0.25">
      <c r="A311" s="77" t="s">
        <v>261</v>
      </c>
      <c r="B311" s="10" t="s">
        <v>204</v>
      </c>
      <c r="C311" s="3" t="s">
        <v>262</v>
      </c>
      <c r="D311" s="77" t="s">
        <v>261</v>
      </c>
      <c r="E311" s="62">
        <f>'Table 10-NLCD11 Partitioning'!E108-'Table 9-NLCD06 Partitioning'!E108</f>
        <v>0</v>
      </c>
      <c r="F311" s="62">
        <f>'Table 10-NLCD11 Partitioning'!F108-'Table 9-NLCD06 Partitioning'!F108</f>
        <v>0</v>
      </c>
      <c r="G311" s="62">
        <f>'Table 10-NLCD11 Partitioning'!G108-'Table 9-NLCD06 Partitioning'!G108</f>
        <v>0</v>
      </c>
      <c r="H311" s="62">
        <f>'Table 10-NLCD11 Partitioning'!H108-'Table 9-NLCD06 Partitioning'!H108</f>
        <v>0</v>
      </c>
      <c r="I311" s="62">
        <f>'Table 10-NLCD11 Partitioning'!I108-'Table 9-NLCD06 Partitioning'!I108</f>
        <v>0</v>
      </c>
      <c r="J311" s="62">
        <f>'Table 10-NLCD11 Partitioning'!J108-'Table 9-NLCD06 Partitioning'!J108</f>
        <v>0</v>
      </c>
      <c r="K311" s="62">
        <f>'Table 10-NLCD11 Partitioning'!K108-'Table 9-NLCD06 Partitioning'!K108</f>
        <v>0</v>
      </c>
      <c r="L311" s="62">
        <f>'Table 10-NLCD11 Partitioning'!L108-'Table 9-NLCD06 Partitioning'!L108</f>
        <v>0</v>
      </c>
      <c r="M311" s="62">
        <f>'Table 10-NLCD11 Partitioning'!M108-'Table 9-NLCD06 Partitioning'!M108</f>
        <v>0</v>
      </c>
      <c r="N311" s="62">
        <f>'Table 10-NLCD11 Partitioning'!N108-'Table 9-NLCD06 Partitioning'!N108</f>
        <v>0</v>
      </c>
      <c r="O311" s="62">
        <f>'Table 10-NLCD11 Partitioning'!O108-'Table 9-NLCD06 Partitioning'!O108</f>
        <v>0</v>
      </c>
      <c r="P311" s="62">
        <f>'Table 10-NLCD11 Partitioning'!P108-'Table 9-NLCD06 Partitioning'!P108</f>
        <v>0</v>
      </c>
      <c r="Q311" s="62">
        <f>'Table 10-NLCD11 Partitioning'!Q108-'Table 9-NLCD06 Partitioning'!Q108</f>
        <v>0</v>
      </c>
      <c r="R311" s="62">
        <f>'Table 10-NLCD11 Partitioning'!R108-'Table 9-NLCD06 Partitioning'!R108</f>
        <v>0</v>
      </c>
      <c r="S311" s="62">
        <f>'Table 10-NLCD11 Partitioning'!S108-'Table 9-NLCD06 Partitioning'!S108</f>
        <v>0</v>
      </c>
      <c r="T311" s="62">
        <f>'Table 10-NLCD11 Partitioning'!T108-'Table 9-NLCD06 Partitioning'!T108</f>
        <v>0</v>
      </c>
      <c r="U311" s="62">
        <f>'Table 10-NLCD11 Partitioning'!U108-'Table 9-NLCD06 Partitioning'!U108</f>
        <v>0</v>
      </c>
      <c r="V311" s="62">
        <f>'Table 10-NLCD11 Partitioning'!V108-'Table 9-NLCD06 Partitioning'!V108</f>
        <v>0</v>
      </c>
      <c r="W311" s="62">
        <f>'Table 10-NLCD11 Partitioning'!W108-'Table 9-NLCD06 Partitioning'!W108</f>
        <v>0</v>
      </c>
    </row>
    <row r="312" spans="1:23" x14ac:dyDescent="0.25">
      <c r="A312" s="77" t="s">
        <v>263</v>
      </c>
      <c r="B312" s="10" t="s">
        <v>204</v>
      </c>
      <c r="C312" s="3">
        <v>45</v>
      </c>
      <c r="D312" s="77" t="s">
        <v>263</v>
      </c>
      <c r="E312" s="62">
        <f>'Table 10-NLCD11 Partitioning'!E109-'Table 9-NLCD06 Partitioning'!E109</f>
        <v>0</v>
      </c>
      <c r="F312" s="62">
        <f>'Table 10-NLCD11 Partitioning'!F109-'Table 9-NLCD06 Partitioning'!F109</f>
        <v>0</v>
      </c>
      <c r="G312" s="62">
        <f>'Table 10-NLCD11 Partitioning'!G109-'Table 9-NLCD06 Partitioning'!G109</f>
        <v>0</v>
      </c>
      <c r="H312" s="62">
        <f>'Table 10-NLCD11 Partitioning'!H109-'Table 9-NLCD06 Partitioning'!H109</f>
        <v>0</v>
      </c>
      <c r="I312" s="62">
        <f>'Table 10-NLCD11 Partitioning'!I109-'Table 9-NLCD06 Partitioning'!I109</f>
        <v>0</v>
      </c>
      <c r="J312" s="62">
        <f>'Table 10-NLCD11 Partitioning'!J109-'Table 9-NLCD06 Partitioning'!J109</f>
        <v>0</v>
      </c>
      <c r="K312" s="62">
        <f>'Table 10-NLCD11 Partitioning'!K109-'Table 9-NLCD06 Partitioning'!K109</f>
        <v>0</v>
      </c>
      <c r="L312" s="62">
        <f>'Table 10-NLCD11 Partitioning'!L109-'Table 9-NLCD06 Partitioning'!L109</f>
        <v>0</v>
      </c>
      <c r="M312" s="62">
        <f>'Table 10-NLCD11 Partitioning'!M109-'Table 9-NLCD06 Partitioning'!M109</f>
        <v>0</v>
      </c>
      <c r="N312" s="62">
        <f>'Table 10-NLCD11 Partitioning'!N109-'Table 9-NLCD06 Partitioning'!N109</f>
        <v>0</v>
      </c>
      <c r="O312" s="62">
        <f>'Table 10-NLCD11 Partitioning'!O109-'Table 9-NLCD06 Partitioning'!O109</f>
        <v>0</v>
      </c>
      <c r="P312" s="62">
        <f>'Table 10-NLCD11 Partitioning'!P109-'Table 9-NLCD06 Partitioning'!P109</f>
        <v>0</v>
      </c>
      <c r="Q312" s="62">
        <f>'Table 10-NLCD11 Partitioning'!Q109-'Table 9-NLCD06 Partitioning'!Q109</f>
        <v>0</v>
      </c>
      <c r="R312" s="62">
        <f>'Table 10-NLCD11 Partitioning'!R109-'Table 9-NLCD06 Partitioning'!R109</f>
        <v>0</v>
      </c>
      <c r="S312" s="62">
        <f>'Table 10-NLCD11 Partitioning'!S109-'Table 9-NLCD06 Partitioning'!S109</f>
        <v>0</v>
      </c>
      <c r="T312" s="62">
        <f>'Table 10-NLCD11 Partitioning'!T109-'Table 9-NLCD06 Partitioning'!T109</f>
        <v>0</v>
      </c>
      <c r="U312" s="62">
        <f>'Table 10-NLCD11 Partitioning'!U109-'Table 9-NLCD06 Partitioning'!U109</f>
        <v>0</v>
      </c>
      <c r="V312" s="62">
        <f>'Table 10-NLCD11 Partitioning'!V109-'Table 9-NLCD06 Partitioning'!V109</f>
        <v>0</v>
      </c>
      <c r="W312" s="62">
        <f>'Table 10-NLCD11 Partitioning'!W109-'Table 9-NLCD06 Partitioning'!W109</f>
        <v>0</v>
      </c>
    </row>
    <row r="313" spans="1:23" x14ac:dyDescent="0.25">
      <c r="A313" s="77" t="s">
        <v>264</v>
      </c>
      <c r="B313" s="10" t="s">
        <v>204</v>
      </c>
      <c r="C313" s="3">
        <v>46</v>
      </c>
      <c r="D313" s="77" t="s">
        <v>264</v>
      </c>
      <c r="E313" s="62">
        <f>'Table 10-NLCD11 Partitioning'!E110-'Table 9-NLCD06 Partitioning'!E110</f>
        <v>0</v>
      </c>
      <c r="F313" s="62">
        <f>'Table 10-NLCD11 Partitioning'!F110-'Table 9-NLCD06 Partitioning'!F110</f>
        <v>0</v>
      </c>
      <c r="G313" s="62">
        <f>'Table 10-NLCD11 Partitioning'!G110-'Table 9-NLCD06 Partitioning'!G110</f>
        <v>0</v>
      </c>
      <c r="H313" s="62">
        <f>'Table 10-NLCD11 Partitioning'!H110-'Table 9-NLCD06 Partitioning'!H110</f>
        <v>0</v>
      </c>
      <c r="I313" s="62">
        <f>'Table 10-NLCD11 Partitioning'!I110-'Table 9-NLCD06 Partitioning'!I110</f>
        <v>0</v>
      </c>
      <c r="J313" s="62">
        <f>'Table 10-NLCD11 Partitioning'!J110-'Table 9-NLCD06 Partitioning'!J110</f>
        <v>0</v>
      </c>
      <c r="K313" s="62">
        <f>'Table 10-NLCD11 Partitioning'!K110-'Table 9-NLCD06 Partitioning'!K110</f>
        <v>0</v>
      </c>
      <c r="L313" s="62">
        <f>'Table 10-NLCD11 Partitioning'!L110-'Table 9-NLCD06 Partitioning'!L110</f>
        <v>0</v>
      </c>
      <c r="M313" s="62">
        <f>'Table 10-NLCD11 Partitioning'!M110-'Table 9-NLCD06 Partitioning'!M110</f>
        <v>0</v>
      </c>
      <c r="N313" s="62">
        <f>'Table 10-NLCD11 Partitioning'!N110-'Table 9-NLCD06 Partitioning'!N110</f>
        <v>0</v>
      </c>
      <c r="O313" s="62">
        <f>'Table 10-NLCD11 Partitioning'!O110-'Table 9-NLCD06 Partitioning'!O110</f>
        <v>0</v>
      </c>
      <c r="P313" s="62">
        <f>'Table 10-NLCD11 Partitioning'!P110-'Table 9-NLCD06 Partitioning'!P110</f>
        <v>0</v>
      </c>
      <c r="Q313" s="62">
        <f>'Table 10-NLCD11 Partitioning'!Q110-'Table 9-NLCD06 Partitioning'!Q110</f>
        <v>0</v>
      </c>
      <c r="R313" s="62">
        <f>'Table 10-NLCD11 Partitioning'!R110-'Table 9-NLCD06 Partitioning'!R110</f>
        <v>0</v>
      </c>
      <c r="S313" s="62">
        <f>'Table 10-NLCD11 Partitioning'!S110-'Table 9-NLCD06 Partitioning'!S110</f>
        <v>0</v>
      </c>
      <c r="T313" s="62">
        <f>'Table 10-NLCD11 Partitioning'!T110-'Table 9-NLCD06 Partitioning'!T110</f>
        <v>0</v>
      </c>
      <c r="U313" s="62">
        <f>'Table 10-NLCD11 Partitioning'!U110-'Table 9-NLCD06 Partitioning'!U110</f>
        <v>0</v>
      </c>
      <c r="V313" s="62">
        <f>'Table 10-NLCD11 Partitioning'!V110-'Table 9-NLCD06 Partitioning'!V110</f>
        <v>0</v>
      </c>
      <c r="W313" s="62">
        <f>'Table 10-NLCD11 Partitioning'!W110-'Table 9-NLCD06 Partitioning'!W110</f>
        <v>0</v>
      </c>
    </row>
    <row r="314" spans="1:23" x14ac:dyDescent="0.25">
      <c r="A314" s="77" t="s">
        <v>265</v>
      </c>
      <c r="B314" s="10" t="s">
        <v>204</v>
      </c>
      <c r="C314" s="3">
        <v>47</v>
      </c>
      <c r="D314" s="77" t="s">
        <v>265</v>
      </c>
      <c r="E314" s="62">
        <f>'Table 10-NLCD11 Partitioning'!E111-'Table 9-NLCD06 Partitioning'!E111</f>
        <v>0</v>
      </c>
      <c r="F314" s="62">
        <f>'Table 10-NLCD11 Partitioning'!F111-'Table 9-NLCD06 Partitioning'!F111</f>
        <v>0</v>
      </c>
      <c r="G314" s="62">
        <f>'Table 10-NLCD11 Partitioning'!G111-'Table 9-NLCD06 Partitioning'!G111</f>
        <v>0</v>
      </c>
      <c r="H314" s="62">
        <f>'Table 10-NLCD11 Partitioning'!H111-'Table 9-NLCD06 Partitioning'!H111</f>
        <v>0</v>
      </c>
      <c r="I314" s="62">
        <f>'Table 10-NLCD11 Partitioning'!I111-'Table 9-NLCD06 Partitioning'!I111</f>
        <v>0</v>
      </c>
      <c r="J314" s="62">
        <f>'Table 10-NLCD11 Partitioning'!J111-'Table 9-NLCD06 Partitioning'!J111</f>
        <v>0</v>
      </c>
      <c r="K314" s="62">
        <f>'Table 10-NLCD11 Partitioning'!K111-'Table 9-NLCD06 Partitioning'!K111</f>
        <v>0</v>
      </c>
      <c r="L314" s="62">
        <f>'Table 10-NLCD11 Partitioning'!L111-'Table 9-NLCD06 Partitioning'!L111</f>
        <v>0</v>
      </c>
      <c r="M314" s="62">
        <f>'Table 10-NLCD11 Partitioning'!M111-'Table 9-NLCD06 Partitioning'!M111</f>
        <v>0</v>
      </c>
      <c r="N314" s="62">
        <f>'Table 10-NLCD11 Partitioning'!N111-'Table 9-NLCD06 Partitioning'!N111</f>
        <v>0</v>
      </c>
      <c r="O314" s="62">
        <f>'Table 10-NLCD11 Partitioning'!O111-'Table 9-NLCD06 Partitioning'!O111</f>
        <v>0</v>
      </c>
      <c r="P314" s="62">
        <f>'Table 10-NLCD11 Partitioning'!P111-'Table 9-NLCD06 Partitioning'!P111</f>
        <v>0</v>
      </c>
      <c r="Q314" s="62">
        <f>'Table 10-NLCD11 Partitioning'!Q111-'Table 9-NLCD06 Partitioning'!Q111</f>
        <v>0</v>
      </c>
      <c r="R314" s="62">
        <f>'Table 10-NLCD11 Partitioning'!R111-'Table 9-NLCD06 Partitioning'!R111</f>
        <v>0</v>
      </c>
      <c r="S314" s="62">
        <f>'Table 10-NLCD11 Partitioning'!S111-'Table 9-NLCD06 Partitioning'!S111</f>
        <v>0</v>
      </c>
      <c r="T314" s="62">
        <f>'Table 10-NLCD11 Partitioning'!T111-'Table 9-NLCD06 Partitioning'!T111</f>
        <v>0</v>
      </c>
      <c r="U314" s="62">
        <f>'Table 10-NLCD11 Partitioning'!U111-'Table 9-NLCD06 Partitioning'!U111</f>
        <v>0</v>
      </c>
      <c r="V314" s="62">
        <f>'Table 10-NLCD11 Partitioning'!V111-'Table 9-NLCD06 Partitioning'!V111</f>
        <v>0</v>
      </c>
      <c r="W314" s="62">
        <f>'Table 10-NLCD11 Partitioning'!W111-'Table 9-NLCD06 Partitioning'!W111</f>
        <v>0</v>
      </c>
    </row>
    <row r="315" spans="1:23" x14ac:dyDescent="0.25">
      <c r="A315" s="77" t="s">
        <v>266</v>
      </c>
      <c r="B315" s="10" t="s">
        <v>204</v>
      </c>
      <c r="C315" s="3">
        <v>48</v>
      </c>
      <c r="D315" s="77" t="s">
        <v>266</v>
      </c>
      <c r="E315" s="62">
        <f>'Table 10-NLCD11 Partitioning'!E112-'Table 9-NLCD06 Partitioning'!E112</f>
        <v>0</v>
      </c>
      <c r="F315" s="62">
        <f>'Table 10-NLCD11 Partitioning'!F112-'Table 9-NLCD06 Partitioning'!F112</f>
        <v>0</v>
      </c>
      <c r="G315" s="62">
        <f>'Table 10-NLCD11 Partitioning'!G112-'Table 9-NLCD06 Partitioning'!G112</f>
        <v>-0.22239450000000005</v>
      </c>
      <c r="H315" s="62">
        <f>'Table 10-NLCD11 Partitioning'!H112-'Table 9-NLCD06 Partitioning'!H112</f>
        <v>0.22239450000000005</v>
      </c>
      <c r="I315" s="62">
        <f>'Table 10-NLCD11 Partitioning'!I112-'Table 9-NLCD06 Partitioning'!I112</f>
        <v>0</v>
      </c>
      <c r="J315" s="62">
        <f>'Table 10-NLCD11 Partitioning'!J112-'Table 9-NLCD06 Partitioning'!J112</f>
        <v>0</v>
      </c>
      <c r="K315" s="62">
        <f>'Table 10-NLCD11 Partitioning'!K112-'Table 9-NLCD06 Partitioning'!K112</f>
        <v>0</v>
      </c>
      <c r="L315" s="62">
        <f>'Table 10-NLCD11 Partitioning'!L112-'Table 9-NLCD06 Partitioning'!L112</f>
        <v>0</v>
      </c>
      <c r="M315" s="62">
        <f>'Table 10-NLCD11 Partitioning'!M112-'Table 9-NLCD06 Partitioning'!M112</f>
        <v>0</v>
      </c>
      <c r="N315" s="62">
        <f>'Table 10-NLCD11 Partitioning'!N112-'Table 9-NLCD06 Partitioning'!N112</f>
        <v>0</v>
      </c>
      <c r="O315" s="62">
        <f>'Table 10-NLCD11 Partitioning'!O112-'Table 9-NLCD06 Partitioning'!O112</f>
        <v>0</v>
      </c>
      <c r="P315" s="62">
        <f>'Table 10-NLCD11 Partitioning'!P112-'Table 9-NLCD06 Partitioning'!P112</f>
        <v>0</v>
      </c>
      <c r="Q315" s="62">
        <f>'Table 10-NLCD11 Partitioning'!Q112-'Table 9-NLCD06 Partitioning'!Q112</f>
        <v>0</v>
      </c>
      <c r="R315" s="62">
        <f>'Table 10-NLCD11 Partitioning'!R112-'Table 9-NLCD06 Partitioning'!R112</f>
        <v>0</v>
      </c>
      <c r="S315" s="62">
        <f>'Table 10-NLCD11 Partitioning'!S112-'Table 9-NLCD06 Partitioning'!S112</f>
        <v>0</v>
      </c>
      <c r="T315" s="62">
        <f>'Table 10-NLCD11 Partitioning'!T112-'Table 9-NLCD06 Partitioning'!T112</f>
        <v>0</v>
      </c>
      <c r="U315" s="62">
        <f>'Table 10-NLCD11 Partitioning'!U112-'Table 9-NLCD06 Partitioning'!U112</f>
        <v>1.699999999999946E-2</v>
      </c>
      <c r="V315" s="62">
        <f>'Table 10-NLCD11 Partitioning'!V112-'Table 9-NLCD06 Partitioning'!V112</f>
        <v>-2.2999999999999687E-2</v>
      </c>
      <c r="W315" s="62">
        <f>'Table 10-NLCD11 Partitioning'!W112-'Table 9-NLCD06 Partitioning'!W112</f>
        <v>6.0000000000000053E-3</v>
      </c>
    </row>
    <row r="316" spans="1:23" x14ac:dyDescent="0.25">
      <c r="A316" s="77" t="s">
        <v>267</v>
      </c>
      <c r="B316" s="10" t="s">
        <v>204</v>
      </c>
      <c r="C316" s="3" t="s">
        <v>268</v>
      </c>
      <c r="D316" s="77" t="s">
        <v>267</v>
      </c>
      <c r="E316" s="62">
        <f>'Table 10-NLCD11 Partitioning'!E113-'Table 9-NLCD06 Partitioning'!E113</f>
        <v>0</v>
      </c>
      <c r="F316" s="62">
        <f>'Table 10-NLCD11 Partitioning'!F113-'Table 9-NLCD06 Partitioning'!F113</f>
        <v>-0.8895780000000002</v>
      </c>
      <c r="G316" s="62">
        <f>'Table 10-NLCD11 Partitioning'!G113-'Table 9-NLCD06 Partitioning'!G113</f>
        <v>0.44478900000001431</v>
      </c>
      <c r="H316" s="62">
        <f>'Table 10-NLCD11 Partitioning'!H113-'Table 9-NLCD06 Partitioning'!H113</f>
        <v>0</v>
      </c>
      <c r="I316" s="62">
        <f>'Table 10-NLCD11 Partitioning'!I113-'Table 9-NLCD06 Partitioning'!I113</f>
        <v>0.4447890000000001</v>
      </c>
      <c r="J316" s="62">
        <f>'Table 10-NLCD11 Partitioning'!J113-'Table 9-NLCD06 Partitioning'!J113</f>
        <v>0</v>
      </c>
      <c r="K316" s="62">
        <f>'Table 10-NLCD11 Partitioning'!K113-'Table 9-NLCD06 Partitioning'!K113</f>
        <v>0</v>
      </c>
      <c r="L316" s="62">
        <f>'Table 10-NLCD11 Partitioning'!L113-'Table 9-NLCD06 Partitioning'!L113</f>
        <v>0</v>
      </c>
      <c r="M316" s="62">
        <f>'Table 10-NLCD11 Partitioning'!M113-'Table 9-NLCD06 Partitioning'!M113</f>
        <v>0</v>
      </c>
      <c r="N316" s="62">
        <f>'Table 10-NLCD11 Partitioning'!N113-'Table 9-NLCD06 Partitioning'!N113</f>
        <v>0</v>
      </c>
      <c r="O316" s="62">
        <f>'Table 10-NLCD11 Partitioning'!O113-'Table 9-NLCD06 Partitioning'!O113</f>
        <v>0</v>
      </c>
      <c r="P316" s="62">
        <f>'Table 10-NLCD11 Partitioning'!P113-'Table 9-NLCD06 Partitioning'!P113</f>
        <v>0</v>
      </c>
      <c r="Q316" s="62">
        <f>'Table 10-NLCD11 Partitioning'!Q113-'Table 9-NLCD06 Partitioning'!Q113</f>
        <v>0</v>
      </c>
      <c r="R316" s="62">
        <f>'Table 10-NLCD11 Partitioning'!R113-'Table 9-NLCD06 Partitioning'!R113</f>
        <v>0</v>
      </c>
      <c r="S316" s="62">
        <f>'Table 10-NLCD11 Partitioning'!S113-'Table 9-NLCD06 Partitioning'!S113</f>
        <v>0</v>
      </c>
      <c r="T316" s="62">
        <f>'Table 10-NLCD11 Partitioning'!T113-'Table 9-NLCD06 Partitioning'!T113</f>
        <v>0</v>
      </c>
      <c r="U316" s="62">
        <f>'Table 10-NLCD11 Partitioning'!U113-'Table 9-NLCD06 Partitioning'!U113</f>
        <v>0.41800000000000637</v>
      </c>
      <c r="V316" s="62">
        <f>'Table 10-NLCD11 Partitioning'!V113-'Table 9-NLCD06 Partitioning'!V113</f>
        <v>-0.42500000000001137</v>
      </c>
      <c r="W316" s="62">
        <f>'Table 10-NLCD11 Partitioning'!W113-'Table 9-NLCD06 Partitioning'!W113</f>
        <v>6.0000000000002274E-3</v>
      </c>
    </row>
    <row r="317" spans="1:23" x14ac:dyDescent="0.25">
      <c r="A317" s="77" t="s">
        <v>269</v>
      </c>
      <c r="B317" s="10" t="s">
        <v>204</v>
      </c>
      <c r="C317" s="3">
        <v>5</v>
      </c>
      <c r="D317" s="77" t="s">
        <v>269</v>
      </c>
      <c r="E317" s="62">
        <f>'Table 10-NLCD11 Partitioning'!E114-'Table 9-NLCD06 Partitioning'!E114</f>
        <v>0</v>
      </c>
      <c r="F317" s="62">
        <f>'Table 10-NLCD11 Partitioning'!F114-'Table 9-NLCD06 Partitioning'!F114</f>
        <v>0</v>
      </c>
      <c r="G317" s="62">
        <f>'Table 10-NLCD11 Partitioning'!G114-'Table 9-NLCD06 Partitioning'!G114</f>
        <v>0</v>
      </c>
      <c r="H317" s="62">
        <f>'Table 10-NLCD11 Partitioning'!H114-'Table 9-NLCD06 Partitioning'!H114</f>
        <v>0</v>
      </c>
      <c r="I317" s="62">
        <f>'Table 10-NLCD11 Partitioning'!I114-'Table 9-NLCD06 Partitioning'!I114</f>
        <v>0</v>
      </c>
      <c r="J317" s="62">
        <f>'Table 10-NLCD11 Partitioning'!J114-'Table 9-NLCD06 Partitioning'!J114</f>
        <v>0</v>
      </c>
      <c r="K317" s="62">
        <f>'Table 10-NLCD11 Partitioning'!K114-'Table 9-NLCD06 Partitioning'!K114</f>
        <v>0</v>
      </c>
      <c r="L317" s="62">
        <f>'Table 10-NLCD11 Partitioning'!L114-'Table 9-NLCD06 Partitioning'!L114</f>
        <v>0</v>
      </c>
      <c r="M317" s="62">
        <f>'Table 10-NLCD11 Partitioning'!M114-'Table 9-NLCD06 Partitioning'!M114</f>
        <v>0</v>
      </c>
      <c r="N317" s="62">
        <f>'Table 10-NLCD11 Partitioning'!N114-'Table 9-NLCD06 Partitioning'!N114</f>
        <v>0</v>
      </c>
      <c r="O317" s="62">
        <f>'Table 10-NLCD11 Partitioning'!O114-'Table 9-NLCD06 Partitioning'!O114</f>
        <v>0</v>
      </c>
      <c r="P317" s="62">
        <f>'Table 10-NLCD11 Partitioning'!P114-'Table 9-NLCD06 Partitioning'!P114</f>
        <v>0</v>
      </c>
      <c r="Q317" s="62">
        <f>'Table 10-NLCD11 Partitioning'!Q114-'Table 9-NLCD06 Partitioning'!Q114</f>
        <v>0</v>
      </c>
      <c r="R317" s="62">
        <f>'Table 10-NLCD11 Partitioning'!R114-'Table 9-NLCD06 Partitioning'!R114</f>
        <v>0</v>
      </c>
      <c r="S317" s="62">
        <f>'Table 10-NLCD11 Partitioning'!S114-'Table 9-NLCD06 Partitioning'!S114</f>
        <v>0</v>
      </c>
      <c r="T317" s="62">
        <f>'Table 10-NLCD11 Partitioning'!T114-'Table 9-NLCD06 Partitioning'!T114</f>
        <v>0</v>
      </c>
      <c r="U317" s="62">
        <f>'Table 10-NLCD11 Partitioning'!U114-'Table 9-NLCD06 Partitioning'!U114</f>
        <v>0</v>
      </c>
      <c r="V317" s="62">
        <f>'Table 10-NLCD11 Partitioning'!V114-'Table 9-NLCD06 Partitioning'!V114</f>
        <v>0</v>
      </c>
      <c r="W317" s="62">
        <f>'Table 10-NLCD11 Partitioning'!W114-'Table 9-NLCD06 Partitioning'!W114</f>
        <v>0</v>
      </c>
    </row>
    <row r="318" spans="1:23" x14ac:dyDescent="0.25">
      <c r="A318" s="77" t="s">
        <v>270</v>
      </c>
      <c r="B318" s="10" t="s">
        <v>204</v>
      </c>
      <c r="C318" s="3">
        <v>50</v>
      </c>
      <c r="D318" s="77" t="s">
        <v>270</v>
      </c>
      <c r="E318" s="62">
        <f>'Table 10-NLCD11 Partitioning'!E115-'Table 9-NLCD06 Partitioning'!E115</f>
        <v>0</v>
      </c>
      <c r="F318" s="62">
        <f>'Table 10-NLCD11 Partitioning'!F115-'Table 9-NLCD06 Partitioning'!F115</f>
        <v>0</v>
      </c>
      <c r="G318" s="62">
        <f>'Table 10-NLCD11 Partitioning'!G115-'Table 9-NLCD06 Partitioning'!G115</f>
        <v>-1.3343670000000003</v>
      </c>
      <c r="H318" s="62">
        <f>'Table 10-NLCD11 Partitioning'!H115-'Table 9-NLCD06 Partitioning'!H115</f>
        <v>1.5567615000000004</v>
      </c>
      <c r="I318" s="62">
        <f>'Table 10-NLCD11 Partitioning'!I115-'Table 9-NLCD06 Partitioning'!I115</f>
        <v>0</v>
      </c>
      <c r="J318" s="62">
        <f>'Table 10-NLCD11 Partitioning'!J115-'Table 9-NLCD06 Partitioning'!J115</f>
        <v>0</v>
      </c>
      <c r="K318" s="62">
        <f>'Table 10-NLCD11 Partitioning'!K115-'Table 9-NLCD06 Partitioning'!K115</f>
        <v>-0.22239450000000005</v>
      </c>
      <c r="L318" s="62">
        <f>'Table 10-NLCD11 Partitioning'!L115-'Table 9-NLCD06 Partitioning'!L115</f>
        <v>0</v>
      </c>
      <c r="M318" s="62">
        <f>'Table 10-NLCD11 Partitioning'!M115-'Table 9-NLCD06 Partitioning'!M115</f>
        <v>0</v>
      </c>
      <c r="N318" s="62">
        <f>'Table 10-NLCD11 Partitioning'!N115-'Table 9-NLCD06 Partitioning'!N115</f>
        <v>0</v>
      </c>
      <c r="O318" s="62">
        <f>'Table 10-NLCD11 Partitioning'!O115-'Table 9-NLCD06 Partitioning'!O115</f>
        <v>0</v>
      </c>
      <c r="P318" s="62">
        <f>'Table 10-NLCD11 Partitioning'!P115-'Table 9-NLCD06 Partitioning'!P115</f>
        <v>0</v>
      </c>
      <c r="Q318" s="62">
        <f>'Table 10-NLCD11 Partitioning'!Q115-'Table 9-NLCD06 Partitioning'!Q115</f>
        <v>0</v>
      </c>
      <c r="R318" s="62">
        <f>'Table 10-NLCD11 Partitioning'!R115-'Table 9-NLCD06 Partitioning'!R115</f>
        <v>0</v>
      </c>
      <c r="S318" s="62">
        <f>'Table 10-NLCD11 Partitioning'!S115-'Table 9-NLCD06 Partitioning'!S115</f>
        <v>0</v>
      </c>
      <c r="T318" s="62">
        <f>'Table 10-NLCD11 Partitioning'!T115-'Table 9-NLCD06 Partitioning'!T115</f>
        <v>0</v>
      </c>
      <c r="U318" s="62">
        <f>'Table 10-NLCD11 Partitioning'!U115-'Table 9-NLCD06 Partitioning'!U115</f>
        <v>0.20699999999999363</v>
      </c>
      <c r="V318" s="62">
        <f>'Table 10-NLCD11 Partitioning'!V115-'Table 9-NLCD06 Partitioning'!V115</f>
        <v>-6.0000000000002274E-2</v>
      </c>
      <c r="W318" s="62">
        <f>'Table 10-NLCD11 Partitioning'!W115-'Table 9-NLCD06 Partitioning'!W115</f>
        <v>-0.14699999999999847</v>
      </c>
    </row>
    <row r="319" spans="1:23" x14ac:dyDescent="0.25">
      <c r="A319" s="77" t="s">
        <v>271</v>
      </c>
      <c r="B319" s="10" t="s">
        <v>204</v>
      </c>
      <c r="C319" s="3">
        <v>51</v>
      </c>
      <c r="D319" s="77" t="s">
        <v>271</v>
      </c>
      <c r="E319" s="62">
        <f>'Table 10-NLCD11 Partitioning'!E116-'Table 9-NLCD06 Partitioning'!E116</f>
        <v>0</v>
      </c>
      <c r="F319" s="62">
        <f>'Table 10-NLCD11 Partitioning'!F116-'Table 9-NLCD06 Partitioning'!F116</f>
        <v>0</v>
      </c>
      <c r="G319" s="62">
        <f>'Table 10-NLCD11 Partitioning'!G116-'Table 9-NLCD06 Partitioning'!G116</f>
        <v>0</v>
      </c>
      <c r="H319" s="62">
        <f>'Table 10-NLCD11 Partitioning'!H116-'Table 9-NLCD06 Partitioning'!H116</f>
        <v>0</v>
      </c>
      <c r="I319" s="62">
        <f>'Table 10-NLCD11 Partitioning'!I116-'Table 9-NLCD06 Partitioning'!I116</f>
        <v>0</v>
      </c>
      <c r="J319" s="62">
        <f>'Table 10-NLCD11 Partitioning'!J116-'Table 9-NLCD06 Partitioning'!J116</f>
        <v>0</v>
      </c>
      <c r="K319" s="62">
        <f>'Table 10-NLCD11 Partitioning'!K116-'Table 9-NLCD06 Partitioning'!K116</f>
        <v>0</v>
      </c>
      <c r="L319" s="62">
        <f>'Table 10-NLCD11 Partitioning'!L116-'Table 9-NLCD06 Partitioning'!L116</f>
        <v>0</v>
      </c>
      <c r="M319" s="62">
        <f>'Table 10-NLCD11 Partitioning'!M116-'Table 9-NLCD06 Partitioning'!M116</f>
        <v>0</v>
      </c>
      <c r="N319" s="62">
        <f>'Table 10-NLCD11 Partitioning'!N116-'Table 9-NLCD06 Partitioning'!N116</f>
        <v>0</v>
      </c>
      <c r="O319" s="62">
        <f>'Table 10-NLCD11 Partitioning'!O116-'Table 9-NLCD06 Partitioning'!O116</f>
        <v>0</v>
      </c>
      <c r="P319" s="62">
        <f>'Table 10-NLCD11 Partitioning'!P116-'Table 9-NLCD06 Partitioning'!P116</f>
        <v>0</v>
      </c>
      <c r="Q319" s="62">
        <f>'Table 10-NLCD11 Partitioning'!Q116-'Table 9-NLCD06 Partitioning'!Q116</f>
        <v>0</v>
      </c>
      <c r="R319" s="62">
        <f>'Table 10-NLCD11 Partitioning'!R116-'Table 9-NLCD06 Partitioning'!R116</f>
        <v>0</v>
      </c>
      <c r="S319" s="62">
        <f>'Table 10-NLCD11 Partitioning'!S116-'Table 9-NLCD06 Partitioning'!S116</f>
        <v>0</v>
      </c>
      <c r="T319" s="62">
        <f>'Table 10-NLCD11 Partitioning'!T116-'Table 9-NLCD06 Partitioning'!T116</f>
        <v>0</v>
      </c>
      <c r="U319" s="62">
        <f>'Table 10-NLCD11 Partitioning'!U116-'Table 9-NLCD06 Partitioning'!U116</f>
        <v>0</v>
      </c>
      <c r="V319" s="62">
        <f>'Table 10-NLCD11 Partitioning'!V116-'Table 9-NLCD06 Partitioning'!V116</f>
        <v>0</v>
      </c>
      <c r="W319" s="62">
        <f>'Table 10-NLCD11 Partitioning'!W116-'Table 9-NLCD06 Partitioning'!W116</f>
        <v>0</v>
      </c>
    </row>
    <row r="320" spans="1:23" x14ac:dyDescent="0.25">
      <c r="A320" s="77" t="s">
        <v>272</v>
      </c>
      <c r="B320" s="10" t="s">
        <v>204</v>
      </c>
      <c r="C320" s="3">
        <v>52</v>
      </c>
      <c r="D320" s="77" t="s">
        <v>272</v>
      </c>
      <c r="E320" s="62">
        <f>'Table 10-NLCD11 Partitioning'!E117-'Table 9-NLCD06 Partitioning'!E117</f>
        <v>0</v>
      </c>
      <c r="F320" s="62">
        <f>'Table 10-NLCD11 Partitioning'!F117-'Table 9-NLCD06 Partitioning'!F117</f>
        <v>0</v>
      </c>
      <c r="G320" s="62">
        <f>'Table 10-NLCD11 Partitioning'!G117-'Table 9-NLCD06 Partitioning'!G117</f>
        <v>0</v>
      </c>
      <c r="H320" s="62">
        <f>'Table 10-NLCD11 Partitioning'!H117-'Table 9-NLCD06 Partitioning'!H117</f>
        <v>0</v>
      </c>
      <c r="I320" s="62">
        <f>'Table 10-NLCD11 Partitioning'!I117-'Table 9-NLCD06 Partitioning'!I117</f>
        <v>0</v>
      </c>
      <c r="J320" s="62">
        <f>'Table 10-NLCD11 Partitioning'!J117-'Table 9-NLCD06 Partitioning'!J117</f>
        <v>0</v>
      </c>
      <c r="K320" s="62">
        <f>'Table 10-NLCD11 Partitioning'!K117-'Table 9-NLCD06 Partitioning'!K117</f>
        <v>0</v>
      </c>
      <c r="L320" s="62">
        <f>'Table 10-NLCD11 Partitioning'!L117-'Table 9-NLCD06 Partitioning'!L117</f>
        <v>0</v>
      </c>
      <c r="M320" s="62">
        <f>'Table 10-NLCD11 Partitioning'!M117-'Table 9-NLCD06 Partitioning'!M117</f>
        <v>0</v>
      </c>
      <c r="N320" s="62">
        <f>'Table 10-NLCD11 Partitioning'!N117-'Table 9-NLCD06 Partitioning'!N117</f>
        <v>0</v>
      </c>
      <c r="O320" s="62">
        <f>'Table 10-NLCD11 Partitioning'!O117-'Table 9-NLCD06 Partitioning'!O117</f>
        <v>0</v>
      </c>
      <c r="P320" s="62">
        <f>'Table 10-NLCD11 Partitioning'!P117-'Table 9-NLCD06 Partitioning'!P117</f>
        <v>0</v>
      </c>
      <c r="Q320" s="62">
        <f>'Table 10-NLCD11 Partitioning'!Q117-'Table 9-NLCD06 Partitioning'!Q117</f>
        <v>0</v>
      </c>
      <c r="R320" s="62">
        <f>'Table 10-NLCD11 Partitioning'!R117-'Table 9-NLCD06 Partitioning'!R117</f>
        <v>0</v>
      </c>
      <c r="S320" s="62">
        <f>'Table 10-NLCD11 Partitioning'!S117-'Table 9-NLCD06 Partitioning'!S117</f>
        <v>0</v>
      </c>
      <c r="T320" s="62">
        <f>'Table 10-NLCD11 Partitioning'!T117-'Table 9-NLCD06 Partitioning'!T117</f>
        <v>0</v>
      </c>
      <c r="U320" s="62">
        <f>'Table 10-NLCD11 Partitioning'!U117-'Table 9-NLCD06 Partitioning'!U117</f>
        <v>0</v>
      </c>
      <c r="V320" s="62">
        <f>'Table 10-NLCD11 Partitioning'!V117-'Table 9-NLCD06 Partitioning'!V117</f>
        <v>0</v>
      </c>
      <c r="W320" s="62">
        <f>'Table 10-NLCD11 Partitioning'!W117-'Table 9-NLCD06 Partitioning'!W117</f>
        <v>0</v>
      </c>
    </row>
    <row r="321" spans="1:23" x14ac:dyDescent="0.25">
      <c r="A321" s="77" t="s">
        <v>273</v>
      </c>
      <c r="B321" s="10" t="s">
        <v>204</v>
      </c>
      <c r="C321" s="3">
        <v>53</v>
      </c>
      <c r="D321" s="77" t="s">
        <v>273</v>
      </c>
      <c r="E321" s="62">
        <f>'Table 10-NLCD11 Partitioning'!E118-'Table 9-NLCD06 Partitioning'!E118</f>
        <v>0</v>
      </c>
      <c r="F321" s="62">
        <f>'Table 10-NLCD11 Partitioning'!F118-'Table 9-NLCD06 Partitioning'!F118</f>
        <v>0</v>
      </c>
      <c r="G321" s="62">
        <f>'Table 10-NLCD11 Partitioning'!G118-'Table 9-NLCD06 Partitioning'!G118</f>
        <v>0.66718350000000726</v>
      </c>
      <c r="H321" s="62">
        <f>'Table 10-NLCD11 Partitioning'!H118-'Table 9-NLCD06 Partitioning'!H118</f>
        <v>0</v>
      </c>
      <c r="I321" s="62">
        <f>'Table 10-NLCD11 Partitioning'!I118-'Table 9-NLCD06 Partitioning'!I118</f>
        <v>0</v>
      </c>
      <c r="J321" s="62">
        <f>'Table 10-NLCD11 Partitioning'!J118-'Table 9-NLCD06 Partitioning'!J118</f>
        <v>0</v>
      </c>
      <c r="K321" s="62">
        <f>'Table 10-NLCD11 Partitioning'!K118-'Table 9-NLCD06 Partitioning'!K118</f>
        <v>0</v>
      </c>
      <c r="L321" s="62">
        <f>'Table 10-NLCD11 Partitioning'!L118-'Table 9-NLCD06 Partitioning'!L118</f>
        <v>0</v>
      </c>
      <c r="M321" s="62">
        <f>'Table 10-NLCD11 Partitioning'!M118-'Table 9-NLCD06 Partitioning'!M118</f>
        <v>0</v>
      </c>
      <c r="N321" s="62">
        <f>'Table 10-NLCD11 Partitioning'!N118-'Table 9-NLCD06 Partitioning'!N118</f>
        <v>0</v>
      </c>
      <c r="O321" s="62">
        <f>'Table 10-NLCD11 Partitioning'!O118-'Table 9-NLCD06 Partitioning'!O118</f>
        <v>-0.66718350000000015</v>
      </c>
      <c r="P321" s="62">
        <f>'Table 10-NLCD11 Partitioning'!P118-'Table 9-NLCD06 Partitioning'!P118</f>
        <v>0</v>
      </c>
      <c r="Q321" s="62">
        <f>'Table 10-NLCD11 Partitioning'!Q118-'Table 9-NLCD06 Partitioning'!Q118</f>
        <v>0</v>
      </c>
      <c r="R321" s="62">
        <f>'Table 10-NLCD11 Partitioning'!R118-'Table 9-NLCD06 Partitioning'!R118</f>
        <v>0</v>
      </c>
      <c r="S321" s="62">
        <f>'Table 10-NLCD11 Partitioning'!S118-'Table 9-NLCD06 Partitioning'!S118</f>
        <v>0</v>
      </c>
      <c r="T321" s="62">
        <f>'Table 10-NLCD11 Partitioning'!T118-'Table 9-NLCD06 Partitioning'!T118</f>
        <v>0</v>
      </c>
      <c r="U321" s="62">
        <f>'Table 10-NLCD11 Partitioning'!U118-'Table 9-NLCD06 Partitioning'!U118</f>
        <v>0.24699999999999989</v>
      </c>
      <c r="V321" s="62">
        <f>'Table 10-NLCD11 Partitioning'!V118-'Table 9-NLCD06 Partitioning'!V118</f>
        <v>-0.18999999999999773</v>
      </c>
      <c r="W321" s="62">
        <f>'Table 10-NLCD11 Partitioning'!W118-'Table 9-NLCD06 Partitioning'!W118</f>
        <v>-5.7000000000000384E-2</v>
      </c>
    </row>
    <row r="322" spans="1:23" x14ac:dyDescent="0.25">
      <c r="A322" s="77" t="s">
        <v>274</v>
      </c>
      <c r="B322" s="10" t="s">
        <v>204</v>
      </c>
      <c r="C322" s="3">
        <v>54</v>
      </c>
      <c r="D322" s="77" t="s">
        <v>274</v>
      </c>
      <c r="E322" s="62">
        <f>'Table 10-NLCD11 Partitioning'!E119-'Table 9-NLCD06 Partitioning'!E119</f>
        <v>0</v>
      </c>
      <c r="F322" s="62">
        <f>'Table 10-NLCD11 Partitioning'!F119-'Table 9-NLCD06 Partitioning'!F119</f>
        <v>0</v>
      </c>
      <c r="G322" s="62">
        <f>'Table 10-NLCD11 Partitioning'!G119-'Table 9-NLCD06 Partitioning'!G119</f>
        <v>-0.22239450000000716</v>
      </c>
      <c r="H322" s="62">
        <f>'Table 10-NLCD11 Partitioning'!H119-'Table 9-NLCD06 Partitioning'!H119</f>
        <v>-0.22239449999999983</v>
      </c>
      <c r="I322" s="62">
        <f>'Table 10-NLCD11 Partitioning'!I119-'Table 9-NLCD06 Partitioning'!I119</f>
        <v>0.44478900000000005</v>
      </c>
      <c r="J322" s="62">
        <f>'Table 10-NLCD11 Partitioning'!J119-'Table 9-NLCD06 Partitioning'!J119</f>
        <v>0</v>
      </c>
      <c r="K322" s="62">
        <f>'Table 10-NLCD11 Partitioning'!K119-'Table 9-NLCD06 Partitioning'!K119</f>
        <v>0</v>
      </c>
      <c r="L322" s="62">
        <f>'Table 10-NLCD11 Partitioning'!L119-'Table 9-NLCD06 Partitioning'!L119</f>
        <v>0</v>
      </c>
      <c r="M322" s="62">
        <f>'Table 10-NLCD11 Partitioning'!M119-'Table 9-NLCD06 Partitioning'!M119</f>
        <v>0</v>
      </c>
      <c r="N322" s="62">
        <f>'Table 10-NLCD11 Partitioning'!N119-'Table 9-NLCD06 Partitioning'!N119</f>
        <v>0</v>
      </c>
      <c r="O322" s="62">
        <f>'Table 10-NLCD11 Partitioning'!O119-'Table 9-NLCD06 Partitioning'!O119</f>
        <v>0</v>
      </c>
      <c r="P322" s="62">
        <f>'Table 10-NLCD11 Partitioning'!P119-'Table 9-NLCD06 Partitioning'!P119</f>
        <v>0</v>
      </c>
      <c r="Q322" s="62">
        <f>'Table 10-NLCD11 Partitioning'!Q119-'Table 9-NLCD06 Partitioning'!Q119</f>
        <v>0</v>
      </c>
      <c r="R322" s="62">
        <f>'Table 10-NLCD11 Partitioning'!R119-'Table 9-NLCD06 Partitioning'!R119</f>
        <v>0</v>
      </c>
      <c r="S322" s="62">
        <f>'Table 10-NLCD11 Partitioning'!S119-'Table 9-NLCD06 Partitioning'!S119</f>
        <v>0</v>
      </c>
      <c r="T322" s="62">
        <f>'Table 10-NLCD11 Partitioning'!T119-'Table 9-NLCD06 Partitioning'!T119</f>
        <v>0</v>
      </c>
      <c r="U322" s="62">
        <f>'Table 10-NLCD11 Partitioning'!U119-'Table 9-NLCD06 Partitioning'!U119</f>
        <v>0.24000000000000199</v>
      </c>
      <c r="V322" s="62">
        <f>'Table 10-NLCD11 Partitioning'!V119-'Table 9-NLCD06 Partitioning'!V119</f>
        <v>-0.22799999999999443</v>
      </c>
      <c r="W322" s="62">
        <f>'Table 10-NLCD11 Partitioning'!W119-'Table 9-NLCD06 Partitioning'!W119</f>
        <v>-1.2000000000000011E-2</v>
      </c>
    </row>
    <row r="323" spans="1:23" x14ac:dyDescent="0.25">
      <c r="A323" s="77" t="s">
        <v>275</v>
      </c>
      <c r="B323" s="10" t="s">
        <v>204</v>
      </c>
      <c r="C323" s="3">
        <v>55</v>
      </c>
      <c r="D323" s="77" t="s">
        <v>275</v>
      </c>
      <c r="E323" s="62">
        <f>'Table 10-NLCD11 Partitioning'!E120-'Table 9-NLCD06 Partitioning'!E120</f>
        <v>0</v>
      </c>
      <c r="F323" s="62">
        <f>'Table 10-NLCD11 Partitioning'!F120-'Table 9-NLCD06 Partitioning'!F120</f>
        <v>-2.4463394999999997</v>
      </c>
      <c r="G323" s="62">
        <f>'Table 10-NLCD11 Partitioning'!G120-'Table 9-NLCD06 Partitioning'!G120</f>
        <v>-1.7791560000000004</v>
      </c>
      <c r="H323" s="62">
        <f>'Table 10-NLCD11 Partitioning'!H120-'Table 9-NLCD06 Partitioning'!H120</f>
        <v>2.2239450000000005</v>
      </c>
      <c r="I323" s="62">
        <f>'Table 10-NLCD11 Partitioning'!I120-'Table 9-NLCD06 Partitioning'!I120</f>
        <v>2.0015505000000005</v>
      </c>
      <c r="J323" s="62">
        <f>'Table 10-NLCD11 Partitioning'!J120-'Table 9-NLCD06 Partitioning'!J120</f>
        <v>0</v>
      </c>
      <c r="K323" s="62">
        <f>'Table 10-NLCD11 Partitioning'!K120-'Table 9-NLCD06 Partitioning'!K120</f>
        <v>0</v>
      </c>
      <c r="L323" s="62">
        <f>'Table 10-NLCD11 Partitioning'!L120-'Table 9-NLCD06 Partitioning'!L120</f>
        <v>0</v>
      </c>
      <c r="M323" s="62">
        <f>'Table 10-NLCD11 Partitioning'!M120-'Table 9-NLCD06 Partitioning'!M120</f>
        <v>0</v>
      </c>
      <c r="N323" s="62">
        <f>'Table 10-NLCD11 Partitioning'!N120-'Table 9-NLCD06 Partitioning'!N120</f>
        <v>0</v>
      </c>
      <c r="O323" s="62">
        <f>'Table 10-NLCD11 Partitioning'!O120-'Table 9-NLCD06 Partitioning'!O120</f>
        <v>0</v>
      </c>
      <c r="P323" s="62">
        <f>'Table 10-NLCD11 Partitioning'!P120-'Table 9-NLCD06 Partitioning'!P120</f>
        <v>0</v>
      </c>
      <c r="Q323" s="62">
        <f>'Table 10-NLCD11 Partitioning'!Q120-'Table 9-NLCD06 Partitioning'!Q120</f>
        <v>0</v>
      </c>
      <c r="R323" s="62">
        <f>'Table 10-NLCD11 Partitioning'!R120-'Table 9-NLCD06 Partitioning'!R120</f>
        <v>0</v>
      </c>
      <c r="S323" s="62">
        <f>'Table 10-NLCD11 Partitioning'!S120-'Table 9-NLCD06 Partitioning'!S120</f>
        <v>0</v>
      </c>
      <c r="T323" s="62">
        <f>'Table 10-NLCD11 Partitioning'!T120-'Table 9-NLCD06 Partitioning'!T120</f>
        <v>0</v>
      </c>
      <c r="U323" s="62">
        <f>'Table 10-NLCD11 Partitioning'!U120-'Table 9-NLCD06 Partitioning'!U120</f>
        <v>1.7789999999999964</v>
      </c>
      <c r="V323" s="62">
        <f>'Table 10-NLCD11 Partitioning'!V120-'Table 9-NLCD06 Partitioning'!V120</f>
        <v>-1.8420000000000414</v>
      </c>
      <c r="W323" s="62">
        <f>'Table 10-NLCD11 Partitioning'!W120-'Table 9-NLCD06 Partitioning'!W120</f>
        <v>6.2000000000000277E-2</v>
      </c>
    </row>
    <row r="324" spans="1:23" x14ac:dyDescent="0.25">
      <c r="A324" s="77" t="s">
        <v>276</v>
      </c>
      <c r="B324" s="10" t="s">
        <v>204</v>
      </c>
      <c r="C324" s="3">
        <v>56</v>
      </c>
      <c r="D324" s="77" t="s">
        <v>276</v>
      </c>
      <c r="E324" s="62">
        <f>'Table 10-NLCD11 Partitioning'!E121-'Table 9-NLCD06 Partitioning'!E121</f>
        <v>0</v>
      </c>
      <c r="F324" s="62">
        <f>'Table 10-NLCD11 Partitioning'!F121-'Table 9-NLCD06 Partitioning'!F121</f>
        <v>0</v>
      </c>
      <c r="G324" s="62">
        <f>'Table 10-NLCD11 Partitioning'!G121-'Table 9-NLCD06 Partitioning'!G121</f>
        <v>-0.22239449999997873</v>
      </c>
      <c r="H324" s="62">
        <f>'Table 10-NLCD11 Partitioning'!H121-'Table 9-NLCD06 Partitioning'!H121</f>
        <v>1.779156</v>
      </c>
      <c r="I324" s="62">
        <f>'Table 10-NLCD11 Partitioning'!I121-'Table 9-NLCD06 Partitioning'!I121</f>
        <v>-1.5567615000000001</v>
      </c>
      <c r="J324" s="62">
        <f>'Table 10-NLCD11 Partitioning'!J121-'Table 9-NLCD06 Partitioning'!J121</f>
        <v>0</v>
      </c>
      <c r="K324" s="62">
        <f>'Table 10-NLCD11 Partitioning'!K121-'Table 9-NLCD06 Partitioning'!K121</f>
        <v>0</v>
      </c>
      <c r="L324" s="62">
        <f>'Table 10-NLCD11 Partitioning'!L121-'Table 9-NLCD06 Partitioning'!L121</f>
        <v>0</v>
      </c>
      <c r="M324" s="62">
        <f>'Table 10-NLCD11 Partitioning'!M121-'Table 9-NLCD06 Partitioning'!M121</f>
        <v>0</v>
      </c>
      <c r="N324" s="62">
        <f>'Table 10-NLCD11 Partitioning'!N121-'Table 9-NLCD06 Partitioning'!N121</f>
        <v>0</v>
      </c>
      <c r="O324" s="62">
        <f>'Table 10-NLCD11 Partitioning'!O121-'Table 9-NLCD06 Partitioning'!O121</f>
        <v>0</v>
      </c>
      <c r="P324" s="62">
        <f>'Table 10-NLCD11 Partitioning'!P121-'Table 9-NLCD06 Partitioning'!P121</f>
        <v>0</v>
      </c>
      <c r="Q324" s="62">
        <f>'Table 10-NLCD11 Partitioning'!Q121-'Table 9-NLCD06 Partitioning'!Q121</f>
        <v>0</v>
      </c>
      <c r="R324" s="62">
        <f>'Table 10-NLCD11 Partitioning'!R121-'Table 9-NLCD06 Partitioning'!R121</f>
        <v>0</v>
      </c>
      <c r="S324" s="62">
        <f>'Table 10-NLCD11 Partitioning'!S121-'Table 9-NLCD06 Partitioning'!S121</f>
        <v>0</v>
      </c>
      <c r="T324" s="62">
        <f>'Table 10-NLCD11 Partitioning'!T121-'Table 9-NLCD06 Partitioning'!T121</f>
        <v>0</v>
      </c>
      <c r="U324" s="62">
        <f>'Table 10-NLCD11 Partitioning'!U121-'Table 9-NLCD06 Partitioning'!U121</f>
        <v>-0.75999999999999801</v>
      </c>
      <c r="V324" s="62">
        <f>'Table 10-NLCD11 Partitioning'!V121-'Table 9-NLCD06 Partitioning'!V121</f>
        <v>0.69299999999999784</v>
      </c>
      <c r="W324" s="62">
        <f>'Table 10-NLCD11 Partitioning'!W121-'Table 9-NLCD06 Partitioning'!W121</f>
        <v>6.800000000000006E-2</v>
      </c>
    </row>
    <row r="325" spans="1:23" x14ac:dyDescent="0.25">
      <c r="A325" s="77" t="s">
        <v>277</v>
      </c>
      <c r="B325" s="10" t="s">
        <v>204</v>
      </c>
      <c r="C325" s="3">
        <v>6</v>
      </c>
      <c r="D325" s="77" t="s">
        <v>277</v>
      </c>
      <c r="E325" s="62">
        <f>'Table 10-NLCD11 Partitioning'!E122-'Table 9-NLCD06 Partitioning'!E122</f>
        <v>0</v>
      </c>
      <c r="F325" s="62">
        <f>'Table 10-NLCD11 Partitioning'!F122-'Table 9-NLCD06 Partitioning'!F122</f>
        <v>-0.4447890000000001</v>
      </c>
      <c r="G325" s="62">
        <f>'Table 10-NLCD11 Partitioning'!G122-'Table 9-NLCD06 Partitioning'!G122</f>
        <v>-6.4494404999999801</v>
      </c>
      <c r="H325" s="62">
        <f>'Table 10-NLCD11 Partitioning'!H122-'Table 9-NLCD06 Partitioning'!H122</f>
        <v>5.5598624999999799</v>
      </c>
      <c r="I325" s="62">
        <f>'Table 10-NLCD11 Partitioning'!I122-'Table 9-NLCD06 Partitioning'!I122</f>
        <v>1.3343670000000003</v>
      </c>
      <c r="J325" s="62">
        <f>'Table 10-NLCD11 Partitioning'!J122-'Table 9-NLCD06 Partitioning'!J122</f>
        <v>0</v>
      </c>
      <c r="K325" s="62">
        <f>'Table 10-NLCD11 Partitioning'!K122-'Table 9-NLCD06 Partitioning'!K122</f>
        <v>0</v>
      </c>
      <c r="L325" s="62">
        <f>'Table 10-NLCD11 Partitioning'!L122-'Table 9-NLCD06 Partitioning'!L122</f>
        <v>0</v>
      </c>
      <c r="M325" s="62">
        <f>'Table 10-NLCD11 Partitioning'!M122-'Table 9-NLCD06 Partitioning'!M122</f>
        <v>0</v>
      </c>
      <c r="N325" s="62">
        <f>'Table 10-NLCD11 Partitioning'!N122-'Table 9-NLCD06 Partitioning'!N122</f>
        <v>0</v>
      </c>
      <c r="O325" s="62">
        <f>'Table 10-NLCD11 Partitioning'!O122-'Table 9-NLCD06 Partitioning'!O122</f>
        <v>0</v>
      </c>
      <c r="P325" s="62">
        <f>'Table 10-NLCD11 Partitioning'!P122-'Table 9-NLCD06 Partitioning'!P122</f>
        <v>0</v>
      </c>
      <c r="Q325" s="62">
        <f>'Table 10-NLCD11 Partitioning'!Q122-'Table 9-NLCD06 Partitioning'!Q122</f>
        <v>0</v>
      </c>
      <c r="R325" s="62">
        <f>'Table 10-NLCD11 Partitioning'!R122-'Table 9-NLCD06 Partitioning'!R122</f>
        <v>0</v>
      </c>
      <c r="S325" s="62">
        <f>'Table 10-NLCD11 Partitioning'!S122-'Table 9-NLCD06 Partitioning'!S122</f>
        <v>0</v>
      </c>
      <c r="T325" s="62">
        <f>'Table 10-NLCD11 Partitioning'!T122-'Table 9-NLCD06 Partitioning'!T122</f>
        <v>0</v>
      </c>
      <c r="U325" s="62">
        <f>'Table 10-NLCD11 Partitioning'!U122-'Table 9-NLCD06 Partitioning'!U122</f>
        <v>1.2989999999999782</v>
      </c>
      <c r="V325" s="62">
        <f>'Table 10-NLCD11 Partitioning'!V122-'Table 9-NLCD06 Partitioning'!V122</f>
        <v>-1.4250000000000114</v>
      </c>
      <c r="W325" s="62">
        <f>'Table 10-NLCD11 Partitioning'!W122-'Table 9-NLCD06 Partitioning'!W122</f>
        <v>0.12599999999999945</v>
      </c>
    </row>
    <row r="326" spans="1:23" x14ac:dyDescent="0.25">
      <c r="A326" s="77" t="s">
        <v>278</v>
      </c>
      <c r="B326" s="10" t="s">
        <v>204</v>
      </c>
      <c r="C326" s="3">
        <v>62</v>
      </c>
      <c r="D326" s="77" t="s">
        <v>278</v>
      </c>
      <c r="E326" s="62">
        <f>'Table 10-NLCD11 Partitioning'!E123-'Table 9-NLCD06 Partitioning'!E123</f>
        <v>0</v>
      </c>
      <c r="F326" s="62">
        <f>'Table 10-NLCD11 Partitioning'!F123-'Table 9-NLCD06 Partitioning'!F123</f>
        <v>-1.3343669999999999</v>
      </c>
      <c r="G326" s="62">
        <f>'Table 10-NLCD11 Partitioning'!G123-'Table 9-NLCD06 Partitioning'!G123</f>
        <v>-0.8895780000000002</v>
      </c>
      <c r="H326" s="62">
        <f>'Table 10-NLCD11 Partitioning'!H123-'Table 9-NLCD06 Partitioning'!H123</f>
        <v>2.2239450000000005</v>
      </c>
      <c r="I326" s="62">
        <f>'Table 10-NLCD11 Partitioning'!I123-'Table 9-NLCD06 Partitioning'!I123</f>
        <v>0</v>
      </c>
      <c r="J326" s="62">
        <f>'Table 10-NLCD11 Partitioning'!J123-'Table 9-NLCD06 Partitioning'!J123</f>
        <v>0</v>
      </c>
      <c r="K326" s="62">
        <f>'Table 10-NLCD11 Partitioning'!K123-'Table 9-NLCD06 Partitioning'!K123</f>
        <v>0</v>
      </c>
      <c r="L326" s="62">
        <f>'Table 10-NLCD11 Partitioning'!L123-'Table 9-NLCD06 Partitioning'!L123</f>
        <v>0</v>
      </c>
      <c r="M326" s="62">
        <f>'Table 10-NLCD11 Partitioning'!M123-'Table 9-NLCD06 Partitioning'!M123</f>
        <v>0</v>
      </c>
      <c r="N326" s="62">
        <f>'Table 10-NLCD11 Partitioning'!N123-'Table 9-NLCD06 Partitioning'!N123</f>
        <v>0</v>
      </c>
      <c r="O326" s="62">
        <f>'Table 10-NLCD11 Partitioning'!O123-'Table 9-NLCD06 Partitioning'!O123</f>
        <v>0</v>
      </c>
      <c r="P326" s="62">
        <f>'Table 10-NLCD11 Partitioning'!P123-'Table 9-NLCD06 Partitioning'!P123</f>
        <v>0</v>
      </c>
      <c r="Q326" s="62">
        <f>'Table 10-NLCD11 Partitioning'!Q123-'Table 9-NLCD06 Partitioning'!Q123</f>
        <v>0</v>
      </c>
      <c r="R326" s="62">
        <f>'Table 10-NLCD11 Partitioning'!R123-'Table 9-NLCD06 Partitioning'!R123</f>
        <v>0</v>
      </c>
      <c r="S326" s="62">
        <f>'Table 10-NLCD11 Partitioning'!S123-'Table 9-NLCD06 Partitioning'!S123</f>
        <v>0</v>
      </c>
      <c r="T326" s="62">
        <f>'Table 10-NLCD11 Partitioning'!T123-'Table 9-NLCD06 Partitioning'!T123</f>
        <v>0</v>
      </c>
      <c r="U326" s="62">
        <f>'Table 10-NLCD11 Partitioning'!U123-'Table 9-NLCD06 Partitioning'!U123</f>
        <v>0.41800000000000281</v>
      </c>
      <c r="V326" s="62">
        <f>'Table 10-NLCD11 Partitioning'!V123-'Table 9-NLCD06 Partitioning'!V123</f>
        <v>-0.49399999999999977</v>
      </c>
      <c r="W326" s="62">
        <f>'Table 10-NLCD11 Partitioning'!W123-'Table 9-NLCD06 Partitioning'!W123</f>
        <v>7.6000000000000512E-2</v>
      </c>
    </row>
    <row r="327" spans="1:23" x14ac:dyDescent="0.25">
      <c r="A327" s="77" t="s">
        <v>279</v>
      </c>
      <c r="B327" s="10" t="s">
        <v>204</v>
      </c>
      <c r="C327" s="3">
        <v>63</v>
      </c>
      <c r="D327" s="77" t="s">
        <v>279</v>
      </c>
      <c r="E327" s="62">
        <f>'Table 10-NLCD11 Partitioning'!E124-'Table 9-NLCD06 Partitioning'!E124</f>
        <v>0</v>
      </c>
      <c r="F327" s="62">
        <f>'Table 10-NLCD11 Partitioning'!F124-'Table 9-NLCD06 Partitioning'!F124</f>
        <v>-0.66718350000000015</v>
      </c>
      <c r="G327" s="62">
        <f>'Table 10-NLCD11 Partitioning'!G124-'Table 9-NLCD06 Partitioning'!G124</f>
        <v>-1.5567614999999932</v>
      </c>
      <c r="H327" s="62">
        <f>'Table 10-NLCD11 Partitioning'!H124-'Table 9-NLCD06 Partitioning'!H124</f>
        <v>2.2239450000000005</v>
      </c>
      <c r="I327" s="62">
        <f>'Table 10-NLCD11 Partitioning'!I124-'Table 9-NLCD06 Partitioning'!I124</f>
        <v>0</v>
      </c>
      <c r="J327" s="62">
        <f>'Table 10-NLCD11 Partitioning'!J124-'Table 9-NLCD06 Partitioning'!J124</f>
        <v>0</v>
      </c>
      <c r="K327" s="62">
        <f>'Table 10-NLCD11 Partitioning'!K124-'Table 9-NLCD06 Partitioning'!K124</f>
        <v>0</v>
      </c>
      <c r="L327" s="62">
        <f>'Table 10-NLCD11 Partitioning'!L124-'Table 9-NLCD06 Partitioning'!L124</f>
        <v>0</v>
      </c>
      <c r="M327" s="62">
        <f>'Table 10-NLCD11 Partitioning'!M124-'Table 9-NLCD06 Partitioning'!M124</f>
        <v>0</v>
      </c>
      <c r="N327" s="62">
        <f>'Table 10-NLCD11 Partitioning'!N124-'Table 9-NLCD06 Partitioning'!N124</f>
        <v>0</v>
      </c>
      <c r="O327" s="62">
        <f>'Table 10-NLCD11 Partitioning'!O124-'Table 9-NLCD06 Partitioning'!O124</f>
        <v>0</v>
      </c>
      <c r="P327" s="62">
        <f>'Table 10-NLCD11 Partitioning'!P124-'Table 9-NLCD06 Partitioning'!P124</f>
        <v>0</v>
      </c>
      <c r="Q327" s="62">
        <f>'Table 10-NLCD11 Partitioning'!Q124-'Table 9-NLCD06 Partitioning'!Q124</f>
        <v>0</v>
      </c>
      <c r="R327" s="62">
        <f>'Table 10-NLCD11 Partitioning'!R124-'Table 9-NLCD06 Partitioning'!R124</f>
        <v>0</v>
      </c>
      <c r="S327" s="62">
        <f>'Table 10-NLCD11 Partitioning'!S124-'Table 9-NLCD06 Partitioning'!S124</f>
        <v>0</v>
      </c>
      <c r="T327" s="62">
        <f>'Table 10-NLCD11 Partitioning'!T124-'Table 9-NLCD06 Partitioning'!T124</f>
        <v>0</v>
      </c>
      <c r="U327" s="62">
        <f>'Table 10-NLCD11 Partitioning'!U124-'Table 9-NLCD06 Partitioning'!U124</f>
        <v>0.29800000000000182</v>
      </c>
      <c r="V327" s="62">
        <f>'Table 10-NLCD11 Partitioning'!V124-'Table 9-NLCD06 Partitioning'!V124</f>
        <v>-0.36299999999999955</v>
      </c>
      <c r="W327" s="62">
        <f>'Table 10-NLCD11 Partitioning'!W124-'Table 9-NLCD06 Partitioning'!W124</f>
        <v>6.6000000000000725E-2</v>
      </c>
    </row>
    <row r="328" spans="1:23" x14ac:dyDescent="0.25">
      <c r="A328" s="77" t="s">
        <v>280</v>
      </c>
      <c r="B328" s="10" t="s">
        <v>204</v>
      </c>
      <c r="C328" s="3">
        <v>64</v>
      </c>
      <c r="D328" s="77" t="s">
        <v>280</v>
      </c>
      <c r="E328" s="62">
        <f>'Table 10-NLCD11 Partitioning'!E125-'Table 9-NLCD06 Partitioning'!E125</f>
        <v>0</v>
      </c>
      <c r="F328" s="62">
        <f>'Table 10-NLCD11 Partitioning'!F125-'Table 9-NLCD06 Partitioning'!F125</f>
        <v>0</v>
      </c>
      <c r="G328" s="62">
        <f>'Table 10-NLCD11 Partitioning'!G125-'Table 9-NLCD06 Partitioning'!G125</f>
        <v>0</v>
      </c>
      <c r="H328" s="62">
        <f>'Table 10-NLCD11 Partitioning'!H125-'Table 9-NLCD06 Partitioning'!H125</f>
        <v>-0.88957799999999843</v>
      </c>
      <c r="I328" s="62">
        <f>'Table 10-NLCD11 Partitioning'!I125-'Table 9-NLCD06 Partitioning'!I125</f>
        <v>0.8895780000000002</v>
      </c>
      <c r="J328" s="62">
        <f>'Table 10-NLCD11 Partitioning'!J125-'Table 9-NLCD06 Partitioning'!J125</f>
        <v>0</v>
      </c>
      <c r="K328" s="62">
        <f>'Table 10-NLCD11 Partitioning'!K125-'Table 9-NLCD06 Partitioning'!K125</f>
        <v>0</v>
      </c>
      <c r="L328" s="62">
        <f>'Table 10-NLCD11 Partitioning'!L125-'Table 9-NLCD06 Partitioning'!L125</f>
        <v>0</v>
      </c>
      <c r="M328" s="62">
        <f>'Table 10-NLCD11 Partitioning'!M125-'Table 9-NLCD06 Partitioning'!M125</f>
        <v>0</v>
      </c>
      <c r="N328" s="62">
        <f>'Table 10-NLCD11 Partitioning'!N125-'Table 9-NLCD06 Partitioning'!N125</f>
        <v>0</v>
      </c>
      <c r="O328" s="62">
        <f>'Table 10-NLCD11 Partitioning'!O125-'Table 9-NLCD06 Partitioning'!O125</f>
        <v>0</v>
      </c>
      <c r="P328" s="62">
        <f>'Table 10-NLCD11 Partitioning'!P125-'Table 9-NLCD06 Partitioning'!P125</f>
        <v>0</v>
      </c>
      <c r="Q328" s="62">
        <f>'Table 10-NLCD11 Partitioning'!Q125-'Table 9-NLCD06 Partitioning'!Q125</f>
        <v>0</v>
      </c>
      <c r="R328" s="62">
        <f>'Table 10-NLCD11 Partitioning'!R125-'Table 9-NLCD06 Partitioning'!R125</f>
        <v>0</v>
      </c>
      <c r="S328" s="62">
        <f>'Table 10-NLCD11 Partitioning'!S125-'Table 9-NLCD06 Partitioning'!S125</f>
        <v>0</v>
      </c>
      <c r="T328" s="62">
        <f>'Table 10-NLCD11 Partitioning'!T125-'Table 9-NLCD06 Partitioning'!T125</f>
        <v>0</v>
      </c>
      <c r="U328" s="62">
        <f>'Table 10-NLCD11 Partitioning'!U125-'Table 9-NLCD06 Partitioning'!U125</f>
        <v>0.44500000000000028</v>
      </c>
      <c r="V328" s="62">
        <f>'Table 10-NLCD11 Partitioning'!V125-'Table 9-NLCD06 Partitioning'!V125</f>
        <v>-0.40899999999999892</v>
      </c>
      <c r="W328" s="62">
        <f>'Table 10-NLCD11 Partitioning'!W125-'Table 9-NLCD06 Partitioning'!W125</f>
        <v>-3.6000000000000032E-2</v>
      </c>
    </row>
    <row r="329" spans="1:23" x14ac:dyDescent="0.25">
      <c r="A329" s="77" t="s">
        <v>281</v>
      </c>
      <c r="B329" s="10" t="s">
        <v>204</v>
      </c>
      <c r="C329" s="3">
        <v>65</v>
      </c>
      <c r="D329" s="77" t="s">
        <v>281</v>
      </c>
      <c r="E329" s="62">
        <f>'Table 10-NLCD11 Partitioning'!E126-'Table 9-NLCD06 Partitioning'!E126</f>
        <v>0</v>
      </c>
      <c r="F329" s="62">
        <f>'Table 10-NLCD11 Partitioning'!F126-'Table 9-NLCD06 Partitioning'!F126</f>
        <v>0</v>
      </c>
      <c r="G329" s="62">
        <f>'Table 10-NLCD11 Partitioning'!G126-'Table 9-NLCD06 Partitioning'!G126</f>
        <v>-0.22239450000000716</v>
      </c>
      <c r="H329" s="62">
        <f>'Table 10-NLCD11 Partitioning'!H126-'Table 9-NLCD06 Partitioning'!H126</f>
        <v>1.3343670000000003</v>
      </c>
      <c r="I329" s="62">
        <f>'Table 10-NLCD11 Partitioning'!I126-'Table 9-NLCD06 Partitioning'!I126</f>
        <v>-1.1119725000000003</v>
      </c>
      <c r="J329" s="62">
        <f>'Table 10-NLCD11 Partitioning'!J126-'Table 9-NLCD06 Partitioning'!J126</f>
        <v>0</v>
      </c>
      <c r="K329" s="62">
        <f>'Table 10-NLCD11 Partitioning'!K126-'Table 9-NLCD06 Partitioning'!K126</f>
        <v>0</v>
      </c>
      <c r="L329" s="62">
        <f>'Table 10-NLCD11 Partitioning'!L126-'Table 9-NLCD06 Partitioning'!L126</f>
        <v>0</v>
      </c>
      <c r="M329" s="62">
        <f>'Table 10-NLCD11 Partitioning'!M126-'Table 9-NLCD06 Partitioning'!M126</f>
        <v>0</v>
      </c>
      <c r="N329" s="62">
        <f>'Table 10-NLCD11 Partitioning'!N126-'Table 9-NLCD06 Partitioning'!N126</f>
        <v>0</v>
      </c>
      <c r="O329" s="62">
        <f>'Table 10-NLCD11 Partitioning'!O126-'Table 9-NLCD06 Partitioning'!O126</f>
        <v>0</v>
      </c>
      <c r="P329" s="62">
        <f>'Table 10-NLCD11 Partitioning'!P126-'Table 9-NLCD06 Partitioning'!P126</f>
        <v>0</v>
      </c>
      <c r="Q329" s="62">
        <f>'Table 10-NLCD11 Partitioning'!Q126-'Table 9-NLCD06 Partitioning'!Q126</f>
        <v>0</v>
      </c>
      <c r="R329" s="62">
        <f>'Table 10-NLCD11 Partitioning'!R126-'Table 9-NLCD06 Partitioning'!R126</f>
        <v>0</v>
      </c>
      <c r="S329" s="62">
        <f>'Table 10-NLCD11 Partitioning'!S126-'Table 9-NLCD06 Partitioning'!S126</f>
        <v>0</v>
      </c>
      <c r="T329" s="62">
        <f>'Table 10-NLCD11 Partitioning'!T126-'Table 9-NLCD06 Partitioning'!T126</f>
        <v>0</v>
      </c>
      <c r="U329" s="62">
        <f>'Table 10-NLCD11 Partitioning'!U126-'Table 9-NLCD06 Partitioning'!U126</f>
        <v>-0.5379999999999967</v>
      </c>
      <c r="V329" s="62">
        <f>'Table 10-NLCD11 Partitioning'!V126-'Table 9-NLCD06 Partitioning'!V126</f>
        <v>0.48799999999999955</v>
      </c>
      <c r="W329" s="62">
        <f>'Table 10-NLCD11 Partitioning'!W126-'Table 9-NLCD06 Partitioning'!W126</f>
        <v>5.0000000000000711E-2</v>
      </c>
    </row>
    <row r="330" spans="1:23" x14ac:dyDescent="0.25">
      <c r="A330" s="77" t="s">
        <v>282</v>
      </c>
      <c r="B330" s="10" t="s">
        <v>204</v>
      </c>
      <c r="C330" s="3">
        <v>66</v>
      </c>
      <c r="D330" s="77" t="s">
        <v>282</v>
      </c>
      <c r="E330" s="62">
        <f>'Table 10-NLCD11 Partitioning'!E127-'Table 9-NLCD06 Partitioning'!E127</f>
        <v>0</v>
      </c>
      <c r="F330" s="62">
        <f>'Table 10-NLCD11 Partitioning'!F127-'Table 9-NLCD06 Partitioning'!F127</f>
        <v>-0.44478900000000005</v>
      </c>
      <c r="G330" s="62">
        <f>'Table 10-NLCD11 Partitioning'!G127-'Table 9-NLCD06 Partitioning'!G127</f>
        <v>0</v>
      </c>
      <c r="H330" s="62">
        <f>'Table 10-NLCD11 Partitioning'!H127-'Table 9-NLCD06 Partitioning'!H127</f>
        <v>0.4447890000000001</v>
      </c>
      <c r="I330" s="62">
        <f>'Table 10-NLCD11 Partitioning'!I127-'Table 9-NLCD06 Partitioning'!I127</f>
        <v>0</v>
      </c>
      <c r="J330" s="62">
        <f>'Table 10-NLCD11 Partitioning'!J127-'Table 9-NLCD06 Partitioning'!J127</f>
        <v>0</v>
      </c>
      <c r="K330" s="62">
        <f>'Table 10-NLCD11 Partitioning'!K127-'Table 9-NLCD06 Partitioning'!K127</f>
        <v>0</v>
      </c>
      <c r="L330" s="62">
        <f>'Table 10-NLCD11 Partitioning'!L127-'Table 9-NLCD06 Partitioning'!L127</f>
        <v>0</v>
      </c>
      <c r="M330" s="62">
        <f>'Table 10-NLCD11 Partitioning'!M127-'Table 9-NLCD06 Partitioning'!M127</f>
        <v>0</v>
      </c>
      <c r="N330" s="62">
        <f>'Table 10-NLCD11 Partitioning'!N127-'Table 9-NLCD06 Partitioning'!N127</f>
        <v>0</v>
      </c>
      <c r="O330" s="62">
        <f>'Table 10-NLCD11 Partitioning'!O127-'Table 9-NLCD06 Partitioning'!O127</f>
        <v>0</v>
      </c>
      <c r="P330" s="62">
        <f>'Table 10-NLCD11 Partitioning'!P127-'Table 9-NLCD06 Partitioning'!P127</f>
        <v>0</v>
      </c>
      <c r="Q330" s="62">
        <f>'Table 10-NLCD11 Partitioning'!Q127-'Table 9-NLCD06 Partitioning'!Q127</f>
        <v>0</v>
      </c>
      <c r="R330" s="62">
        <f>'Table 10-NLCD11 Partitioning'!R127-'Table 9-NLCD06 Partitioning'!R127</f>
        <v>0</v>
      </c>
      <c r="S330" s="62">
        <f>'Table 10-NLCD11 Partitioning'!S127-'Table 9-NLCD06 Partitioning'!S127</f>
        <v>0</v>
      </c>
      <c r="T330" s="62">
        <f>'Table 10-NLCD11 Partitioning'!T127-'Table 9-NLCD06 Partitioning'!T127</f>
        <v>0</v>
      </c>
      <c r="U330" s="62">
        <f>'Table 10-NLCD11 Partitioning'!U127-'Table 9-NLCD06 Partitioning'!U127</f>
        <v>0.11599999999999966</v>
      </c>
      <c r="V330" s="62">
        <f>'Table 10-NLCD11 Partitioning'!V127-'Table 9-NLCD06 Partitioning'!V127</f>
        <v>-0.13400000000000034</v>
      </c>
      <c r="W330" s="62">
        <f>'Table 10-NLCD11 Partitioning'!W127-'Table 9-NLCD06 Partitioning'!W127</f>
        <v>1.6999999999999904E-2</v>
      </c>
    </row>
    <row r="331" spans="1:23" x14ac:dyDescent="0.25">
      <c r="A331" s="77" t="s">
        <v>283</v>
      </c>
      <c r="B331" s="10" t="s">
        <v>204</v>
      </c>
      <c r="C331" s="3">
        <v>7</v>
      </c>
      <c r="D331" s="77" t="s">
        <v>283</v>
      </c>
      <c r="E331" s="62">
        <f>'Table 10-NLCD11 Partitioning'!E128-'Table 9-NLCD06 Partitioning'!E128</f>
        <v>0</v>
      </c>
      <c r="F331" s="62">
        <f>'Table 10-NLCD11 Partitioning'!F128-'Table 9-NLCD06 Partitioning'!F128</f>
        <v>-1.5567615000000004</v>
      </c>
      <c r="G331" s="62">
        <f>'Table 10-NLCD11 Partitioning'!G128-'Table 9-NLCD06 Partitioning'!G128</f>
        <v>-1.3343669999999292</v>
      </c>
      <c r="H331" s="62">
        <f>'Table 10-NLCD11 Partitioning'!H128-'Table 9-NLCD06 Partitioning'!H128</f>
        <v>2.8911284999999793</v>
      </c>
      <c r="I331" s="62">
        <f>'Table 10-NLCD11 Partitioning'!I128-'Table 9-NLCD06 Partitioning'!I128</f>
        <v>0</v>
      </c>
      <c r="J331" s="62">
        <f>'Table 10-NLCD11 Partitioning'!J128-'Table 9-NLCD06 Partitioning'!J128</f>
        <v>0</v>
      </c>
      <c r="K331" s="62">
        <f>'Table 10-NLCD11 Partitioning'!K128-'Table 9-NLCD06 Partitioning'!K128</f>
        <v>0</v>
      </c>
      <c r="L331" s="62">
        <f>'Table 10-NLCD11 Partitioning'!L128-'Table 9-NLCD06 Partitioning'!L128</f>
        <v>0</v>
      </c>
      <c r="M331" s="62">
        <f>'Table 10-NLCD11 Partitioning'!M128-'Table 9-NLCD06 Partitioning'!M128</f>
        <v>0</v>
      </c>
      <c r="N331" s="62">
        <f>'Table 10-NLCD11 Partitioning'!N128-'Table 9-NLCD06 Partitioning'!N128</f>
        <v>0</v>
      </c>
      <c r="O331" s="62">
        <f>'Table 10-NLCD11 Partitioning'!O128-'Table 9-NLCD06 Partitioning'!O128</f>
        <v>0</v>
      </c>
      <c r="P331" s="62">
        <f>'Table 10-NLCD11 Partitioning'!P128-'Table 9-NLCD06 Partitioning'!P128</f>
        <v>0</v>
      </c>
      <c r="Q331" s="62">
        <f>'Table 10-NLCD11 Partitioning'!Q128-'Table 9-NLCD06 Partitioning'!Q128</f>
        <v>0</v>
      </c>
      <c r="R331" s="62">
        <f>'Table 10-NLCD11 Partitioning'!R128-'Table 9-NLCD06 Partitioning'!R128</f>
        <v>0</v>
      </c>
      <c r="S331" s="62">
        <f>'Table 10-NLCD11 Partitioning'!S128-'Table 9-NLCD06 Partitioning'!S128</f>
        <v>0</v>
      </c>
      <c r="T331" s="62">
        <f>'Table 10-NLCD11 Partitioning'!T128-'Table 9-NLCD06 Partitioning'!T128</f>
        <v>0</v>
      </c>
      <c r="U331" s="62">
        <f>'Table 10-NLCD11 Partitioning'!U128-'Table 9-NLCD06 Partitioning'!U128</f>
        <v>0.51099999999996726</v>
      </c>
      <c r="V331" s="62">
        <f>'Table 10-NLCD11 Partitioning'!V128-'Table 9-NLCD06 Partitioning'!V128</f>
        <v>-0.60800000000006094</v>
      </c>
      <c r="W331" s="62">
        <f>'Table 10-NLCD11 Partitioning'!W128-'Table 9-NLCD06 Partitioning'!W128</f>
        <v>9.6000000000000085E-2</v>
      </c>
    </row>
    <row r="332" spans="1:23" x14ac:dyDescent="0.25">
      <c r="A332" s="77" t="s">
        <v>284</v>
      </c>
      <c r="B332" s="10" t="s">
        <v>204</v>
      </c>
      <c r="C332" s="3">
        <v>8</v>
      </c>
      <c r="D332" s="77" t="s">
        <v>284</v>
      </c>
      <c r="E332" s="62">
        <f>'Table 10-NLCD11 Partitioning'!E129-'Table 9-NLCD06 Partitioning'!E129</f>
        <v>0</v>
      </c>
      <c r="F332" s="62">
        <f>'Table 10-NLCD11 Partitioning'!F129-'Table 9-NLCD06 Partitioning'!F129</f>
        <v>0</v>
      </c>
      <c r="G332" s="62">
        <f>'Table 10-NLCD11 Partitioning'!G129-'Table 9-NLCD06 Partitioning'!G129</f>
        <v>-3.3359175000000505</v>
      </c>
      <c r="H332" s="62">
        <f>'Table 10-NLCD11 Partitioning'!H129-'Table 9-NLCD06 Partitioning'!H129</f>
        <v>0.4447890000000001</v>
      </c>
      <c r="I332" s="62">
        <f>'Table 10-NLCD11 Partitioning'!I129-'Table 9-NLCD06 Partitioning'!I129</f>
        <v>2.8911285000000007</v>
      </c>
      <c r="J332" s="62">
        <f>'Table 10-NLCD11 Partitioning'!J129-'Table 9-NLCD06 Partitioning'!J129</f>
        <v>0</v>
      </c>
      <c r="K332" s="62">
        <f>'Table 10-NLCD11 Partitioning'!K129-'Table 9-NLCD06 Partitioning'!K129</f>
        <v>0</v>
      </c>
      <c r="L332" s="62">
        <f>'Table 10-NLCD11 Partitioning'!L129-'Table 9-NLCD06 Partitioning'!L129</f>
        <v>0</v>
      </c>
      <c r="M332" s="62">
        <f>'Table 10-NLCD11 Partitioning'!M129-'Table 9-NLCD06 Partitioning'!M129</f>
        <v>0</v>
      </c>
      <c r="N332" s="62">
        <f>'Table 10-NLCD11 Partitioning'!N129-'Table 9-NLCD06 Partitioning'!N129</f>
        <v>0</v>
      </c>
      <c r="O332" s="62">
        <f>'Table 10-NLCD11 Partitioning'!O129-'Table 9-NLCD06 Partitioning'!O129</f>
        <v>0</v>
      </c>
      <c r="P332" s="62">
        <f>'Table 10-NLCD11 Partitioning'!P129-'Table 9-NLCD06 Partitioning'!P129</f>
        <v>0</v>
      </c>
      <c r="Q332" s="62">
        <f>'Table 10-NLCD11 Partitioning'!Q129-'Table 9-NLCD06 Partitioning'!Q129</f>
        <v>0</v>
      </c>
      <c r="R332" s="62">
        <f>'Table 10-NLCD11 Partitioning'!R129-'Table 9-NLCD06 Partitioning'!R129</f>
        <v>0</v>
      </c>
      <c r="S332" s="62">
        <f>'Table 10-NLCD11 Partitioning'!S129-'Table 9-NLCD06 Partitioning'!S129</f>
        <v>0</v>
      </c>
      <c r="T332" s="62">
        <f>'Table 10-NLCD11 Partitioning'!T129-'Table 9-NLCD06 Partitioning'!T129</f>
        <v>0</v>
      </c>
      <c r="U332" s="62">
        <f>'Table 10-NLCD11 Partitioning'!U129-'Table 9-NLCD06 Partitioning'!U129</f>
        <v>1.7129999999999939</v>
      </c>
      <c r="V332" s="62">
        <f>'Table 10-NLCD11 Partitioning'!V129-'Table 9-NLCD06 Partitioning'!V129</f>
        <v>-1.6800000000000068</v>
      </c>
      <c r="W332" s="62">
        <f>'Table 10-NLCD11 Partitioning'!W129-'Table 9-NLCD06 Partitioning'!W129</f>
        <v>-3.2000000000000028E-2</v>
      </c>
    </row>
    <row r="333" spans="1:23" x14ac:dyDescent="0.25">
      <c r="A333" s="77" t="s">
        <v>285</v>
      </c>
      <c r="B333" s="10" t="s">
        <v>204</v>
      </c>
      <c r="C333" s="3">
        <v>9</v>
      </c>
      <c r="D333" s="77" t="s">
        <v>285</v>
      </c>
      <c r="E333" s="62">
        <f>'Table 10-NLCD11 Partitioning'!E130-'Table 9-NLCD06 Partitioning'!E130</f>
        <v>0</v>
      </c>
      <c r="F333" s="62">
        <f>'Table 10-NLCD11 Partitioning'!F130-'Table 9-NLCD06 Partitioning'!F130</f>
        <v>0</v>
      </c>
      <c r="G333" s="62">
        <f>'Table 10-NLCD11 Partitioning'!G130-'Table 9-NLCD06 Partitioning'!G130</f>
        <v>-2.4463394999999934</v>
      </c>
      <c r="H333" s="62">
        <f>'Table 10-NLCD11 Partitioning'!H130-'Table 9-NLCD06 Partitioning'!H130</f>
        <v>1.5567614999999932</v>
      </c>
      <c r="I333" s="62">
        <f>'Table 10-NLCD11 Partitioning'!I130-'Table 9-NLCD06 Partitioning'!I130</f>
        <v>0.8895780000000002</v>
      </c>
      <c r="J333" s="62">
        <f>'Table 10-NLCD11 Partitioning'!J130-'Table 9-NLCD06 Partitioning'!J130</f>
        <v>0</v>
      </c>
      <c r="K333" s="62">
        <f>'Table 10-NLCD11 Partitioning'!K130-'Table 9-NLCD06 Partitioning'!K130</f>
        <v>0</v>
      </c>
      <c r="L333" s="62">
        <f>'Table 10-NLCD11 Partitioning'!L130-'Table 9-NLCD06 Partitioning'!L130</f>
        <v>0</v>
      </c>
      <c r="M333" s="62">
        <f>'Table 10-NLCD11 Partitioning'!M130-'Table 9-NLCD06 Partitioning'!M130</f>
        <v>0</v>
      </c>
      <c r="N333" s="62">
        <f>'Table 10-NLCD11 Partitioning'!N130-'Table 9-NLCD06 Partitioning'!N130</f>
        <v>0</v>
      </c>
      <c r="O333" s="62">
        <f>'Table 10-NLCD11 Partitioning'!O130-'Table 9-NLCD06 Partitioning'!O130</f>
        <v>0</v>
      </c>
      <c r="P333" s="62">
        <f>'Table 10-NLCD11 Partitioning'!P130-'Table 9-NLCD06 Partitioning'!P130</f>
        <v>0</v>
      </c>
      <c r="Q333" s="62">
        <f>'Table 10-NLCD11 Partitioning'!Q130-'Table 9-NLCD06 Partitioning'!Q130</f>
        <v>0</v>
      </c>
      <c r="R333" s="62">
        <f>'Table 10-NLCD11 Partitioning'!R130-'Table 9-NLCD06 Partitioning'!R130</f>
        <v>0</v>
      </c>
      <c r="S333" s="62">
        <f>'Table 10-NLCD11 Partitioning'!S130-'Table 9-NLCD06 Partitioning'!S130</f>
        <v>0</v>
      </c>
      <c r="T333" s="62">
        <f>'Table 10-NLCD11 Partitioning'!T130-'Table 9-NLCD06 Partitioning'!T130</f>
        <v>0</v>
      </c>
      <c r="U333" s="62">
        <f>'Table 10-NLCD11 Partitioning'!U130-'Table 9-NLCD06 Partitioning'!U130</f>
        <v>0.64100000000001955</v>
      </c>
      <c r="V333" s="62">
        <f>'Table 10-NLCD11 Partitioning'!V130-'Table 9-NLCD06 Partitioning'!V130</f>
        <v>-0.66599999999999682</v>
      </c>
      <c r="W333" s="62">
        <f>'Table 10-NLCD11 Partitioning'!W130-'Table 9-NLCD06 Partitioning'!W130</f>
        <v>2.4999999999998579E-2</v>
      </c>
    </row>
    <row r="334" spans="1:23" x14ac:dyDescent="0.25">
      <c r="A334" s="77" t="s">
        <v>286</v>
      </c>
      <c r="B334" s="10" t="s">
        <v>287</v>
      </c>
      <c r="C334" s="3">
        <v>1</v>
      </c>
      <c r="D334" s="77" t="s">
        <v>286</v>
      </c>
      <c r="E334" s="62">
        <f>'Table 10-NLCD11 Partitioning'!E131-'Table 9-NLCD06 Partitioning'!E131</f>
        <v>-0.66718350000000015</v>
      </c>
      <c r="F334" s="62">
        <f>'Table 10-NLCD11 Partitioning'!F131-'Table 9-NLCD06 Partitioning'!F131</f>
        <v>-12.009302999999989</v>
      </c>
      <c r="G334" s="62">
        <f>'Table 10-NLCD11 Partitioning'!G131-'Table 9-NLCD06 Partitioning'!G131</f>
        <v>-22.461844499999643</v>
      </c>
      <c r="H334" s="62">
        <f>'Table 10-NLCD11 Partitioning'!H131-'Table 9-NLCD06 Partitioning'!H131</f>
        <v>34.915936500000015</v>
      </c>
      <c r="I334" s="62">
        <f>'Table 10-NLCD11 Partitioning'!I131-'Table 9-NLCD06 Partitioning'!I131</f>
        <v>1.3343669999999861</v>
      </c>
      <c r="J334" s="62">
        <f>'Table 10-NLCD11 Partitioning'!J131-'Table 9-NLCD06 Partitioning'!J131</f>
        <v>-0.8895780000000002</v>
      </c>
      <c r="K334" s="62">
        <f>'Table 10-NLCD11 Partitioning'!K131-'Table 9-NLCD06 Partitioning'!K131</f>
        <v>-0.22239450000000005</v>
      </c>
      <c r="L334" s="62">
        <f>'Table 10-NLCD11 Partitioning'!L131-'Table 9-NLCD06 Partitioning'!L131</f>
        <v>0</v>
      </c>
      <c r="M334" s="62">
        <f>'Table 10-NLCD11 Partitioning'!M131-'Table 9-NLCD06 Partitioning'!M131</f>
        <v>0</v>
      </c>
      <c r="N334" s="62">
        <f>'Table 10-NLCD11 Partitioning'!N131-'Table 9-NLCD06 Partitioning'!N131</f>
        <v>0</v>
      </c>
      <c r="O334" s="62">
        <f>'Table 10-NLCD11 Partitioning'!O131-'Table 9-NLCD06 Partitioning'!O131</f>
        <v>0</v>
      </c>
      <c r="P334" s="62">
        <f>'Table 10-NLCD11 Partitioning'!P131-'Table 9-NLCD06 Partitioning'!P131</f>
        <v>0</v>
      </c>
      <c r="Q334" s="62">
        <f>'Table 10-NLCD11 Partitioning'!Q131-'Table 9-NLCD06 Partitioning'!Q131</f>
        <v>0</v>
      </c>
      <c r="R334" s="62">
        <f>'Table 10-NLCD11 Partitioning'!R131-'Table 9-NLCD06 Partitioning'!R131</f>
        <v>0</v>
      </c>
      <c r="S334" s="62">
        <f>'Table 10-NLCD11 Partitioning'!S131-'Table 9-NLCD06 Partitioning'!S131</f>
        <v>0</v>
      </c>
      <c r="T334" s="62">
        <f>'Table 10-NLCD11 Partitioning'!T131-'Table 9-NLCD06 Partitioning'!T131</f>
        <v>0</v>
      </c>
      <c r="U334" s="62">
        <f>'Table 10-NLCD11 Partitioning'!U131-'Table 9-NLCD06 Partitioning'!U131</f>
        <v>5.0520000000001346</v>
      </c>
      <c r="V334" s="62">
        <f>'Table 10-NLCD11 Partitioning'!V131-'Table 9-NLCD06 Partitioning'!V131</f>
        <v>-5.9239999999999782</v>
      </c>
      <c r="W334" s="62">
        <f>'Table 10-NLCD11 Partitioning'!W131-'Table 9-NLCD06 Partitioning'!W131</f>
        <v>0.87100000000000222</v>
      </c>
    </row>
    <row r="335" spans="1:23" x14ac:dyDescent="0.25">
      <c r="A335" s="77" t="s">
        <v>288</v>
      </c>
      <c r="B335" s="10" t="s">
        <v>287</v>
      </c>
      <c r="C335" s="3" t="s">
        <v>289</v>
      </c>
      <c r="D335" s="77" t="s">
        <v>290</v>
      </c>
      <c r="E335" s="62">
        <f>'Table 10-NLCD11 Partitioning'!E132-'Table 9-NLCD06 Partitioning'!E132</f>
        <v>0</v>
      </c>
      <c r="F335" s="62">
        <f>'Table 10-NLCD11 Partitioning'!F132-'Table 9-NLCD06 Partitioning'!F132</f>
        <v>-1.5567615000000217</v>
      </c>
      <c r="G335" s="62">
        <f>'Table 10-NLCD11 Partitioning'!G132-'Table 9-NLCD06 Partitioning'!G132</f>
        <v>-22.461844500000041</v>
      </c>
      <c r="H335" s="62">
        <f>'Table 10-NLCD11 Partitioning'!H132-'Table 9-NLCD06 Partitioning'!H132</f>
        <v>12.009303000000045</v>
      </c>
      <c r="I335" s="62">
        <f>'Table 10-NLCD11 Partitioning'!I132-'Table 9-NLCD06 Partitioning'!I132</f>
        <v>12.009303000000045</v>
      </c>
      <c r="J335" s="62">
        <f>'Table 10-NLCD11 Partitioning'!J132-'Table 9-NLCD06 Partitioning'!J132</f>
        <v>0</v>
      </c>
      <c r="K335" s="62">
        <f>'Table 10-NLCD11 Partitioning'!K132-'Table 9-NLCD06 Partitioning'!K132</f>
        <v>0</v>
      </c>
      <c r="L335" s="62">
        <f>'Table 10-NLCD11 Partitioning'!L132-'Table 9-NLCD06 Partitioning'!L132</f>
        <v>0</v>
      </c>
      <c r="M335" s="62">
        <f>'Table 10-NLCD11 Partitioning'!M132-'Table 9-NLCD06 Partitioning'!M132</f>
        <v>0</v>
      </c>
      <c r="N335" s="62">
        <f>'Table 10-NLCD11 Partitioning'!N132-'Table 9-NLCD06 Partitioning'!N132</f>
        <v>0</v>
      </c>
      <c r="O335" s="62">
        <f>'Table 10-NLCD11 Partitioning'!O132-'Table 9-NLCD06 Partitioning'!O132</f>
        <v>0</v>
      </c>
      <c r="P335" s="62">
        <f>'Table 10-NLCD11 Partitioning'!P132-'Table 9-NLCD06 Partitioning'!P132</f>
        <v>0</v>
      </c>
      <c r="Q335" s="62">
        <f>'Table 10-NLCD11 Partitioning'!Q132-'Table 9-NLCD06 Partitioning'!Q132</f>
        <v>0</v>
      </c>
      <c r="R335" s="62">
        <f>'Table 10-NLCD11 Partitioning'!R132-'Table 9-NLCD06 Partitioning'!R132</f>
        <v>0</v>
      </c>
      <c r="S335" s="62">
        <f>'Table 10-NLCD11 Partitioning'!S132-'Table 9-NLCD06 Partitioning'!S132</f>
        <v>0</v>
      </c>
      <c r="T335" s="62">
        <f>'Table 10-NLCD11 Partitioning'!T132-'Table 9-NLCD06 Partitioning'!T132</f>
        <v>0</v>
      </c>
      <c r="U335" s="62">
        <f>'Table 10-NLCD11 Partitioning'!U132-'Table 9-NLCD06 Partitioning'!U132</f>
        <v>8.2069999999998799</v>
      </c>
      <c r="V335" s="62">
        <f>'Table 10-NLCD11 Partitioning'!V132-'Table 9-NLCD06 Partitioning'!V132</f>
        <v>-8.3499999999999091</v>
      </c>
      <c r="W335" s="62">
        <f>'Table 10-NLCD11 Partitioning'!W132-'Table 9-NLCD06 Partitioning'!W132</f>
        <v>0.14300000000000068</v>
      </c>
    </row>
    <row r="336" spans="1:23" x14ac:dyDescent="0.25">
      <c r="A336" s="77" t="s">
        <v>291</v>
      </c>
      <c r="B336" s="10" t="s">
        <v>287</v>
      </c>
      <c r="C336" s="3" t="s">
        <v>292</v>
      </c>
      <c r="D336" s="77" t="s">
        <v>293</v>
      </c>
      <c r="E336" s="62">
        <f>'Table 10-NLCD11 Partitioning'!E133-'Table 9-NLCD06 Partitioning'!E133</f>
        <v>0</v>
      </c>
      <c r="F336" s="62">
        <f>'Table 10-NLCD11 Partitioning'!F133-'Table 9-NLCD06 Partitioning'!F133</f>
        <v>0</v>
      </c>
      <c r="G336" s="62">
        <f>'Table 10-NLCD11 Partitioning'!G133-'Table 9-NLCD06 Partitioning'!G133</f>
        <v>-21.127477499999998</v>
      </c>
      <c r="H336" s="62">
        <f>'Table 10-NLCD11 Partitioning'!H133-'Table 9-NLCD06 Partitioning'!H133</f>
        <v>14.010853499999939</v>
      </c>
      <c r="I336" s="62">
        <f>'Table 10-NLCD11 Partitioning'!I133-'Table 9-NLCD06 Partitioning'!I133</f>
        <v>7.1166240000000016</v>
      </c>
      <c r="J336" s="62">
        <f>'Table 10-NLCD11 Partitioning'!J133-'Table 9-NLCD06 Partitioning'!J133</f>
        <v>0</v>
      </c>
      <c r="K336" s="62">
        <f>'Table 10-NLCD11 Partitioning'!K133-'Table 9-NLCD06 Partitioning'!K133</f>
        <v>0</v>
      </c>
      <c r="L336" s="62">
        <f>'Table 10-NLCD11 Partitioning'!L133-'Table 9-NLCD06 Partitioning'!L133</f>
        <v>0</v>
      </c>
      <c r="M336" s="62">
        <f>'Table 10-NLCD11 Partitioning'!M133-'Table 9-NLCD06 Partitioning'!M133</f>
        <v>0</v>
      </c>
      <c r="N336" s="62">
        <f>'Table 10-NLCD11 Partitioning'!N133-'Table 9-NLCD06 Partitioning'!N133</f>
        <v>0</v>
      </c>
      <c r="O336" s="62">
        <f>'Table 10-NLCD11 Partitioning'!O133-'Table 9-NLCD06 Partitioning'!O133</f>
        <v>0</v>
      </c>
      <c r="P336" s="62">
        <f>'Table 10-NLCD11 Partitioning'!P133-'Table 9-NLCD06 Partitioning'!P133</f>
        <v>0</v>
      </c>
      <c r="Q336" s="62">
        <f>'Table 10-NLCD11 Partitioning'!Q133-'Table 9-NLCD06 Partitioning'!Q133</f>
        <v>0</v>
      </c>
      <c r="R336" s="62">
        <f>'Table 10-NLCD11 Partitioning'!R133-'Table 9-NLCD06 Partitioning'!R133</f>
        <v>0</v>
      </c>
      <c r="S336" s="62">
        <f>'Table 10-NLCD11 Partitioning'!S133-'Table 9-NLCD06 Partitioning'!S133</f>
        <v>0</v>
      </c>
      <c r="T336" s="62">
        <f>'Table 10-NLCD11 Partitioning'!T133-'Table 9-NLCD06 Partitioning'!T133</f>
        <v>0</v>
      </c>
      <c r="U336" s="62">
        <f>'Table 10-NLCD11 Partitioning'!U133-'Table 9-NLCD06 Partitioning'!U133</f>
        <v>5.2480000000000473</v>
      </c>
      <c r="V336" s="62">
        <f>'Table 10-NLCD11 Partitioning'!V133-'Table 9-NLCD06 Partitioning'!V133</f>
        <v>-5.4919999999999618</v>
      </c>
      <c r="W336" s="62">
        <f>'Table 10-NLCD11 Partitioning'!W133-'Table 9-NLCD06 Partitioning'!W133</f>
        <v>0.2430000000000021</v>
      </c>
    </row>
    <row r="337" spans="1:23" x14ac:dyDescent="0.25">
      <c r="A337" s="77" t="s">
        <v>294</v>
      </c>
      <c r="B337" s="10" t="s">
        <v>287</v>
      </c>
      <c r="C337" s="3">
        <v>11</v>
      </c>
      <c r="D337" s="77" t="s">
        <v>294</v>
      </c>
      <c r="E337" s="62">
        <f>'Table 10-NLCD11 Partitioning'!E134-'Table 9-NLCD06 Partitioning'!E134</f>
        <v>0</v>
      </c>
      <c r="F337" s="62">
        <f>'Table 10-NLCD11 Partitioning'!F134-'Table 9-NLCD06 Partitioning'!F134</f>
        <v>0</v>
      </c>
      <c r="G337" s="62">
        <f>'Table 10-NLCD11 Partitioning'!G134-'Table 9-NLCD06 Partitioning'!G134</f>
        <v>-36.695092499999987</v>
      </c>
      <c r="H337" s="62">
        <f>'Table 10-NLCD11 Partitioning'!H134-'Table 9-NLCD06 Partitioning'!H134</f>
        <v>12.67648650000001</v>
      </c>
      <c r="I337" s="62">
        <f>'Table 10-NLCD11 Partitioning'!I134-'Table 9-NLCD06 Partitioning'!I134</f>
        <v>24.018606000000034</v>
      </c>
      <c r="J337" s="62">
        <f>'Table 10-NLCD11 Partitioning'!J134-'Table 9-NLCD06 Partitioning'!J134</f>
        <v>0</v>
      </c>
      <c r="K337" s="62">
        <f>'Table 10-NLCD11 Partitioning'!K134-'Table 9-NLCD06 Partitioning'!K134</f>
        <v>0</v>
      </c>
      <c r="L337" s="62">
        <f>'Table 10-NLCD11 Partitioning'!L134-'Table 9-NLCD06 Partitioning'!L134</f>
        <v>0</v>
      </c>
      <c r="M337" s="62">
        <f>'Table 10-NLCD11 Partitioning'!M134-'Table 9-NLCD06 Partitioning'!M134</f>
        <v>0</v>
      </c>
      <c r="N337" s="62">
        <f>'Table 10-NLCD11 Partitioning'!N134-'Table 9-NLCD06 Partitioning'!N134</f>
        <v>0</v>
      </c>
      <c r="O337" s="62">
        <f>'Table 10-NLCD11 Partitioning'!O134-'Table 9-NLCD06 Partitioning'!O134</f>
        <v>0</v>
      </c>
      <c r="P337" s="62">
        <f>'Table 10-NLCD11 Partitioning'!P134-'Table 9-NLCD06 Partitioning'!P134</f>
        <v>0</v>
      </c>
      <c r="Q337" s="62">
        <f>'Table 10-NLCD11 Partitioning'!Q134-'Table 9-NLCD06 Partitioning'!Q134</f>
        <v>0</v>
      </c>
      <c r="R337" s="62">
        <f>'Table 10-NLCD11 Partitioning'!R134-'Table 9-NLCD06 Partitioning'!R134</f>
        <v>0</v>
      </c>
      <c r="S337" s="62">
        <f>'Table 10-NLCD11 Partitioning'!S134-'Table 9-NLCD06 Partitioning'!S134</f>
        <v>0</v>
      </c>
      <c r="T337" s="62">
        <f>'Table 10-NLCD11 Partitioning'!T134-'Table 9-NLCD06 Partitioning'!T134</f>
        <v>0</v>
      </c>
      <c r="U337" s="62">
        <f>'Table 10-NLCD11 Partitioning'!U134-'Table 9-NLCD06 Partitioning'!U134</f>
        <v>14.94500000000005</v>
      </c>
      <c r="V337" s="62">
        <f>'Table 10-NLCD11 Partitioning'!V134-'Table 9-NLCD06 Partitioning'!V134</f>
        <v>-14.900999999999954</v>
      </c>
      <c r="W337" s="62">
        <f>'Table 10-NLCD11 Partitioning'!W134-'Table 9-NLCD06 Partitioning'!W134</f>
        <v>-4.2999999999999261E-2</v>
      </c>
    </row>
    <row r="338" spans="1:23" x14ac:dyDescent="0.25">
      <c r="A338" s="77" t="s">
        <v>295</v>
      </c>
      <c r="B338" s="10" t="s">
        <v>287</v>
      </c>
      <c r="C338" s="3">
        <v>12</v>
      </c>
      <c r="D338" s="77" t="s">
        <v>295</v>
      </c>
      <c r="E338" s="62">
        <f>'Table 10-NLCD11 Partitioning'!E135-'Table 9-NLCD06 Partitioning'!E135</f>
        <v>0</v>
      </c>
      <c r="F338" s="62">
        <f>'Table 10-NLCD11 Partitioning'!F135-'Table 9-NLCD06 Partitioning'!F135</f>
        <v>0</v>
      </c>
      <c r="G338" s="62">
        <f>'Table 10-NLCD11 Partitioning'!G135-'Table 9-NLCD06 Partitioning'!G135</f>
        <v>-3.5583119999999973</v>
      </c>
      <c r="H338" s="62">
        <f>'Table 10-NLCD11 Partitioning'!H135-'Table 9-NLCD06 Partitioning'!H135</f>
        <v>0.4447890000000001</v>
      </c>
      <c r="I338" s="62">
        <f>'Table 10-NLCD11 Partitioning'!I135-'Table 9-NLCD06 Partitioning'!I135</f>
        <v>3.1135229999999936</v>
      </c>
      <c r="J338" s="62">
        <f>'Table 10-NLCD11 Partitioning'!J135-'Table 9-NLCD06 Partitioning'!J135</f>
        <v>0</v>
      </c>
      <c r="K338" s="62">
        <f>'Table 10-NLCD11 Partitioning'!K135-'Table 9-NLCD06 Partitioning'!K135</f>
        <v>0</v>
      </c>
      <c r="L338" s="62">
        <f>'Table 10-NLCD11 Partitioning'!L135-'Table 9-NLCD06 Partitioning'!L135</f>
        <v>0</v>
      </c>
      <c r="M338" s="62">
        <f>'Table 10-NLCD11 Partitioning'!M135-'Table 9-NLCD06 Partitioning'!M135</f>
        <v>0</v>
      </c>
      <c r="N338" s="62">
        <f>'Table 10-NLCD11 Partitioning'!N135-'Table 9-NLCD06 Partitioning'!N135</f>
        <v>0</v>
      </c>
      <c r="O338" s="62">
        <f>'Table 10-NLCD11 Partitioning'!O135-'Table 9-NLCD06 Partitioning'!O135</f>
        <v>0</v>
      </c>
      <c r="P338" s="62">
        <f>'Table 10-NLCD11 Partitioning'!P135-'Table 9-NLCD06 Partitioning'!P135</f>
        <v>0</v>
      </c>
      <c r="Q338" s="62">
        <f>'Table 10-NLCD11 Partitioning'!Q135-'Table 9-NLCD06 Partitioning'!Q135</f>
        <v>0</v>
      </c>
      <c r="R338" s="62">
        <f>'Table 10-NLCD11 Partitioning'!R135-'Table 9-NLCD06 Partitioning'!R135</f>
        <v>0</v>
      </c>
      <c r="S338" s="62">
        <f>'Table 10-NLCD11 Partitioning'!S135-'Table 9-NLCD06 Partitioning'!S135</f>
        <v>0</v>
      </c>
      <c r="T338" s="62">
        <f>'Table 10-NLCD11 Partitioning'!T135-'Table 9-NLCD06 Partitioning'!T135</f>
        <v>0</v>
      </c>
      <c r="U338" s="62">
        <f>'Table 10-NLCD11 Partitioning'!U135-'Table 9-NLCD06 Partitioning'!U135</f>
        <v>1.842000000000013</v>
      </c>
      <c r="V338" s="62">
        <f>'Table 10-NLCD11 Partitioning'!V135-'Table 9-NLCD06 Partitioning'!V135</f>
        <v>-1.8050000000000068</v>
      </c>
      <c r="W338" s="62">
        <f>'Table 10-NLCD11 Partitioning'!W135-'Table 9-NLCD06 Partitioning'!W135</f>
        <v>-3.5000000000000142E-2</v>
      </c>
    </row>
    <row r="339" spans="1:23" x14ac:dyDescent="0.25">
      <c r="A339" s="77" t="s">
        <v>296</v>
      </c>
      <c r="B339" s="10" t="s">
        <v>287</v>
      </c>
      <c r="C339" s="3">
        <v>13</v>
      </c>
      <c r="D339" s="77" t="s">
        <v>296</v>
      </c>
      <c r="E339" s="62">
        <f>'Table 10-NLCD11 Partitioning'!E136-'Table 9-NLCD06 Partitioning'!E136</f>
        <v>0</v>
      </c>
      <c r="F339" s="62">
        <f>'Table 10-NLCD11 Partitioning'!F136-'Table 9-NLCD06 Partitioning'!F136</f>
        <v>-3.7807065</v>
      </c>
      <c r="G339" s="62">
        <f>'Table 10-NLCD11 Partitioning'!G136-'Table 9-NLCD06 Partitioning'!G136</f>
        <v>-28.911284999999999</v>
      </c>
      <c r="H339" s="62">
        <f>'Table 10-NLCD11 Partitioning'!H136-'Table 9-NLCD06 Partitioning'!H136</f>
        <v>22.461844499999984</v>
      </c>
      <c r="I339" s="62">
        <f>'Table 10-NLCD11 Partitioning'!I136-'Table 9-NLCD06 Partitioning'!I136</f>
        <v>10.230146999999988</v>
      </c>
      <c r="J339" s="62">
        <f>'Table 10-NLCD11 Partitioning'!J136-'Table 9-NLCD06 Partitioning'!J136</f>
        <v>0</v>
      </c>
      <c r="K339" s="62">
        <f>'Table 10-NLCD11 Partitioning'!K136-'Table 9-NLCD06 Partitioning'!K136</f>
        <v>0</v>
      </c>
      <c r="L339" s="62">
        <f>'Table 10-NLCD11 Partitioning'!L136-'Table 9-NLCD06 Partitioning'!L136</f>
        <v>0</v>
      </c>
      <c r="M339" s="62">
        <f>'Table 10-NLCD11 Partitioning'!M136-'Table 9-NLCD06 Partitioning'!M136</f>
        <v>0</v>
      </c>
      <c r="N339" s="62">
        <f>'Table 10-NLCD11 Partitioning'!N136-'Table 9-NLCD06 Partitioning'!N136</f>
        <v>0</v>
      </c>
      <c r="O339" s="62">
        <f>'Table 10-NLCD11 Partitioning'!O136-'Table 9-NLCD06 Partitioning'!O136</f>
        <v>0</v>
      </c>
      <c r="P339" s="62">
        <f>'Table 10-NLCD11 Partitioning'!P136-'Table 9-NLCD06 Partitioning'!P136</f>
        <v>0</v>
      </c>
      <c r="Q339" s="62">
        <f>'Table 10-NLCD11 Partitioning'!Q136-'Table 9-NLCD06 Partitioning'!Q136</f>
        <v>0</v>
      </c>
      <c r="R339" s="62">
        <f>'Table 10-NLCD11 Partitioning'!R136-'Table 9-NLCD06 Partitioning'!R136</f>
        <v>0</v>
      </c>
      <c r="S339" s="62">
        <f>'Table 10-NLCD11 Partitioning'!S136-'Table 9-NLCD06 Partitioning'!S136</f>
        <v>0</v>
      </c>
      <c r="T339" s="62">
        <f>'Table 10-NLCD11 Partitioning'!T136-'Table 9-NLCD06 Partitioning'!T136</f>
        <v>0</v>
      </c>
      <c r="U339" s="62">
        <f>'Table 10-NLCD11 Partitioning'!U136-'Table 9-NLCD06 Partitioning'!U136</f>
        <v>8.4110000000000014</v>
      </c>
      <c r="V339" s="62">
        <f>'Table 10-NLCD11 Partitioning'!V136-'Table 9-NLCD06 Partitioning'!V136</f>
        <v>-8.8759999999999764</v>
      </c>
      <c r="W339" s="62">
        <f>'Table 10-NLCD11 Partitioning'!W136-'Table 9-NLCD06 Partitioning'!W136</f>
        <v>0.46499999999999986</v>
      </c>
    </row>
    <row r="340" spans="1:23" x14ac:dyDescent="0.25">
      <c r="A340" s="77" t="s">
        <v>297</v>
      </c>
      <c r="B340" s="10" t="s">
        <v>287</v>
      </c>
      <c r="C340" s="3">
        <v>14</v>
      </c>
      <c r="D340" s="77" t="s">
        <v>297</v>
      </c>
      <c r="E340" s="62">
        <f>'Table 10-NLCD11 Partitioning'!E137-'Table 9-NLCD06 Partitioning'!E137</f>
        <v>0</v>
      </c>
      <c r="F340" s="62">
        <f>'Table 10-NLCD11 Partitioning'!F137-'Table 9-NLCD06 Partitioning'!F137</f>
        <v>-1.3343670000000003</v>
      </c>
      <c r="G340" s="62">
        <f>'Table 10-NLCD11 Partitioning'!G137-'Table 9-NLCD06 Partitioning'!G137</f>
        <v>-9.5629635000000022</v>
      </c>
      <c r="H340" s="62">
        <f>'Table 10-NLCD11 Partitioning'!H137-'Table 9-NLCD06 Partitioning'!H137</f>
        <v>6.6718349999999873</v>
      </c>
      <c r="I340" s="62">
        <f>'Table 10-NLCD11 Partitioning'!I137-'Table 9-NLCD06 Partitioning'!I137</f>
        <v>4.2254954999999939</v>
      </c>
      <c r="J340" s="62">
        <f>'Table 10-NLCD11 Partitioning'!J137-'Table 9-NLCD06 Partitioning'!J137</f>
        <v>0</v>
      </c>
      <c r="K340" s="62">
        <f>'Table 10-NLCD11 Partitioning'!K137-'Table 9-NLCD06 Partitioning'!K137</f>
        <v>0</v>
      </c>
      <c r="L340" s="62">
        <f>'Table 10-NLCD11 Partitioning'!L137-'Table 9-NLCD06 Partitioning'!L137</f>
        <v>0</v>
      </c>
      <c r="M340" s="62">
        <f>'Table 10-NLCD11 Partitioning'!M137-'Table 9-NLCD06 Partitioning'!M137</f>
        <v>0</v>
      </c>
      <c r="N340" s="62">
        <f>'Table 10-NLCD11 Partitioning'!N137-'Table 9-NLCD06 Partitioning'!N137</f>
        <v>0</v>
      </c>
      <c r="O340" s="62">
        <f>'Table 10-NLCD11 Partitioning'!O137-'Table 9-NLCD06 Partitioning'!O137</f>
        <v>0</v>
      </c>
      <c r="P340" s="62">
        <f>'Table 10-NLCD11 Partitioning'!P137-'Table 9-NLCD06 Partitioning'!P137</f>
        <v>0</v>
      </c>
      <c r="Q340" s="62">
        <f>'Table 10-NLCD11 Partitioning'!Q137-'Table 9-NLCD06 Partitioning'!Q137</f>
        <v>0</v>
      </c>
      <c r="R340" s="62">
        <f>'Table 10-NLCD11 Partitioning'!R137-'Table 9-NLCD06 Partitioning'!R137</f>
        <v>0</v>
      </c>
      <c r="S340" s="62">
        <f>'Table 10-NLCD11 Partitioning'!S137-'Table 9-NLCD06 Partitioning'!S137</f>
        <v>0</v>
      </c>
      <c r="T340" s="62">
        <f>'Table 10-NLCD11 Partitioning'!T137-'Table 9-NLCD06 Partitioning'!T137</f>
        <v>0</v>
      </c>
      <c r="U340" s="62">
        <f>'Table 10-NLCD11 Partitioning'!U137-'Table 9-NLCD06 Partitioning'!U137</f>
        <v>3.2250000000000227</v>
      </c>
      <c r="V340" s="62">
        <f>'Table 10-NLCD11 Partitioning'!V137-'Table 9-NLCD06 Partitioning'!V137</f>
        <v>-3.3480000000000132</v>
      </c>
      <c r="W340" s="62">
        <f>'Table 10-NLCD11 Partitioning'!W137-'Table 9-NLCD06 Partitioning'!W137</f>
        <v>0.12299999999999756</v>
      </c>
    </row>
    <row r="341" spans="1:23" x14ac:dyDescent="0.25">
      <c r="A341" s="77" t="s">
        <v>298</v>
      </c>
      <c r="B341" s="10" t="s">
        <v>287</v>
      </c>
      <c r="C341" s="3">
        <v>15</v>
      </c>
      <c r="D341" s="77" t="s">
        <v>298</v>
      </c>
      <c r="E341" s="62">
        <f>'Table 10-NLCD11 Partitioning'!E138-'Table 9-NLCD06 Partitioning'!E138</f>
        <v>-0.22239450000000005</v>
      </c>
      <c r="F341" s="62">
        <f>'Table 10-NLCD11 Partitioning'!F138-'Table 9-NLCD06 Partitioning'!F138</f>
        <v>-1.3343670000000003</v>
      </c>
      <c r="G341" s="62">
        <f>'Table 10-NLCD11 Partitioning'!G138-'Table 9-NLCD06 Partitioning'!G138</f>
        <v>-26.242551000000006</v>
      </c>
      <c r="H341" s="62">
        <f>'Table 10-NLCD11 Partitioning'!H138-'Table 9-NLCD06 Partitioning'!H138</f>
        <v>17.34677099999999</v>
      </c>
      <c r="I341" s="62">
        <f>'Table 10-NLCD11 Partitioning'!I138-'Table 9-NLCD06 Partitioning'!I138</f>
        <v>10.452541499999938</v>
      </c>
      <c r="J341" s="62">
        <f>'Table 10-NLCD11 Partitioning'!J138-'Table 9-NLCD06 Partitioning'!J138</f>
        <v>0</v>
      </c>
      <c r="K341" s="62">
        <f>'Table 10-NLCD11 Partitioning'!K138-'Table 9-NLCD06 Partitioning'!K138</f>
        <v>0</v>
      </c>
      <c r="L341" s="62">
        <f>'Table 10-NLCD11 Partitioning'!L138-'Table 9-NLCD06 Partitioning'!L138</f>
        <v>0</v>
      </c>
      <c r="M341" s="62">
        <f>'Table 10-NLCD11 Partitioning'!M138-'Table 9-NLCD06 Partitioning'!M138</f>
        <v>0</v>
      </c>
      <c r="N341" s="62">
        <f>'Table 10-NLCD11 Partitioning'!N138-'Table 9-NLCD06 Partitioning'!N138</f>
        <v>0</v>
      </c>
      <c r="O341" s="62">
        <f>'Table 10-NLCD11 Partitioning'!O138-'Table 9-NLCD06 Partitioning'!O138</f>
        <v>0</v>
      </c>
      <c r="P341" s="62">
        <f>'Table 10-NLCD11 Partitioning'!P138-'Table 9-NLCD06 Partitioning'!P138</f>
        <v>0</v>
      </c>
      <c r="Q341" s="62">
        <f>'Table 10-NLCD11 Partitioning'!Q138-'Table 9-NLCD06 Partitioning'!Q138</f>
        <v>0</v>
      </c>
      <c r="R341" s="62">
        <f>'Table 10-NLCD11 Partitioning'!R138-'Table 9-NLCD06 Partitioning'!R138</f>
        <v>0</v>
      </c>
      <c r="S341" s="62">
        <f>'Table 10-NLCD11 Partitioning'!S138-'Table 9-NLCD06 Partitioning'!S138</f>
        <v>0</v>
      </c>
      <c r="T341" s="62">
        <f>'Table 10-NLCD11 Partitioning'!T138-'Table 9-NLCD06 Partitioning'!T138</f>
        <v>0</v>
      </c>
      <c r="U341" s="62">
        <f>'Table 10-NLCD11 Partitioning'!U138-'Table 9-NLCD06 Partitioning'!U138</f>
        <v>7.5509999999999309</v>
      </c>
      <c r="V341" s="62">
        <f>'Table 10-NLCD11 Partitioning'!V138-'Table 9-NLCD06 Partitioning'!V138</f>
        <v>-7.8500000000000227</v>
      </c>
      <c r="W341" s="62">
        <f>'Table 10-NLCD11 Partitioning'!W138-'Table 9-NLCD06 Partitioning'!W138</f>
        <v>0.30000000000000071</v>
      </c>
    </row>
    <row r="342" spans="1:23" x14ac:dyDescent="0.25">
      <c r="A342" s="77" t="s">
        <v>299</v>
      </c>
      <c r="B342" s="10" t="s">
        <v>287</v>
      </c>
      <c r="C342" s="3">
        <v>16</v>
      </c>
      <c r="D342" s="77" t="s">
        <v>299</v>
      </c>
      <c r="E342" s="62">
        <f>'Table 10-NLCD11 Partitioning'!E139-'Table 9-NLCD06 Partitioning'!E139</f>
        <v>0</v>
      </c>
      <c r="F342" s="62">
        <f>'Table 10-NLCD11 Partitioning'!F139-'Table 9-NLCD06 Partitioning'!F139</f>
        <v>-5.5598625000000013</v>
      </c>
      <c r="G342" s="62">
        <f>'Table 10-NLCD11 Partitioning'!G139-'Table 9-NLCD06 Partitioning'!G139</f>
        <v>-16.234798500000011</v>
      </c>
      <c r="H342" s="62">
        <f>'Table 10-NLCD11 Partitioning'!H139-'Table 9-NLCD06 Partitioning'!H139</f>
        <v>5.782256999999845</v>
      </c>
      <c r="I342" s="62">
        <f>'Table 10-NLCD11 Partitioning'!I139-'Table 9-NLCD06 Partitioning'!I139</f>
        <v>16.01240400000006</v>
      </c>
      <c r="J342" s="62">
        <f>'Table 10-NLCD11 Partitioning'!J139-'Table 9-NLCD06 Partitioning'!J139</f>
        <v>0</v>
      </c>
      <c r="K342" s="62">
        <f>'Table 10-NLCD11 Partitioning'!K139-'Table 9-NLCD06 Partitioning'!K139</f>
        <v>0</v>
      </c>
      <c r="L342" s="62">
        <f>'Table 10-NLCD11 Partitioning'!L139-'Table 9-NLCD06 Partitioning'!L139</f>
        <v>0</v>
      </c>
      <c r="M342" s="62">
        <f>'Table 10-NLCD11 Partitioning'!M139-'Table 9-NLCD06 Partitioning'!M139</f>
        <v>0</v>
      </c>
      <c r="N342" s="62">
        <f>'Table 10-NLCD11 Partitioning'!N139-'Table 9-NLCD06 Partitioning'!N139</f>
        <v>0</v>
      </c>
      <c r="O342" s="62">
        <f>'Table 10-NLCD11 Partitioning'!O139-'Table 9-NLCD06 Partitioning'!O139</f>
        <v>0</v>
      </c>
      <c r="P342" s="62">
        <f>'Table 10-NLCD11 Partitioning'!P139-'Table 9-NLCD06 Partitioning'!P139</f>
        <v>0</v>
      </c>
      <c r="Q342" s="62">
        <f>'Table 10-NLCD11 Partitioning'!Q139-'Table 9-NLCD06 Partitioning'!Q139</f>
        <v>0</v>
      </c>
      <c r="R342" s="62">
        <f>'Table 10-NLCD11 Partitioning'!R139-'Table 9-NLCD06 Partitioning'!R139</f>
        <v>0</v>
      </c>
      <c r="S342" s="62">
        <f>'Table 10-NLCD11 Partitioning'!S139-'Table 9-NLCD06 Partitioning'!S139</f>
        <v>0</v>
      </c>
      <c r="T342" s="62">
        <f>'Table 10-NLCD11 Partitioning'!T139-'Table 9-NLCD06 Partitioning'!T139</f>
        <v>0</v>
      </c>
      <c r="U342" s="62">
        <f>'Table 10-NLCD11 Partitioning'!U139-'Table 9-NLCD06 Partitioning'!U139</f>
        <v>10.75</v>
      </c>
      <c r="V342" s="62">
        <f>'Table 10-NLCD11 Partitioning'!V139-'Table 9-NLCD06 Partitioning'!V139</f>
        <v>-10.739000000000033</v>
      </c>
      <c r="W342" s="62">
        <f>'Table 10-NLCD11 Partitioning'!W139-'Table 9-NLCD06 Partitioning'!W139</f>
        <v>-1.300000000000523E-2</v>
      </c>
    </row>
    <row r="343" spans="1:23" x14ac:dyDescent="0.25">
      <c r="A343" s="77" t="s">
        <v>300</v>
      </c>
      <c r="B343" s="10" t="s">
        <v>287</v>
      </c>
      <c r="C343" s="3">
        <v>17</v>
      </c>
      <c r="D343" s="77" t="s">
        <v>300</v>
      </c>
      <c r="E343" s="62">
        <f>'Table 10-NLCD11 Partitioning'!E140-'Table 9-NLCD06 Partitioning'!E140</f>
        <v>0</v>
      </c>
      <c r="F343" s="62">
        <f>'Table 10-NLCD11 Partitioning'!F140-'Table 9-NLCD06 Partitioning'!F140</f>
        <v>0</v>
      </c>
      <c r="G343" s="62">
        <f>'Table 10-NLCD11 Partitioning'!G140-'Table 9-NLCD06 Partitioning'!G140</f>
        <v>-1.1119725000000003</v>
      </c>
      <c r="H343" s="62">
        <f>'Table 10-NLCD11 Partitioning'!H140-'Table 9-NLCD06 Partitioning'!H140</f>
        <v>-0.66718350000002147</v>
      </c>
      <c r="I343" s="62">
        <f>'Table 10-NLCD11 Partitioning'!I140-'Table 9-NLCD06 Partitioning'!I140</f>
        <v>1.7791560000000004</v>
      </c>
      <c r="J343" s="62">
        <f>'Table 10-NLCD11 Partitioning'!J140-'Table 9-NLCD06 Partitioning'!J140</f>
        <v>0</v>
      </c>
      <c r="K343" s="62">
        <f>'Table 10-NLCD11 Partitioning'!K140-'Table 9-NLCD06 Partitioning'!K140</f>
        <v>0</v>
      </c>
      <c r="L343" s="62">
        <f>'Table 10-NLCD11 Partitioning'!L140-'Table 9-NLCD06 Partitioning'!L140</f>
        <v>0</v>
      </c>
      <c r="M343" s="62">
        <f>'Table 10-NLCD11 Partitioning'!M140-'Table 9-NLCD06 Partitioning'!M140</f>
        <v>0</v>
      </c>
      <c r="N343" s="62">
        <f>'Table 10-NLCD11 Partitioning'!N140-'Table 9-NLCD06 Partitioning'!N140</f>
        <v>0</v>
      </c>
      <c r="O343" s="62">
        <f>'Table 10-NLCD11 Partitioning'!O140-'Table 9-NLCD06 Partitioning'!O140</f>
        <v>0</v>
      </c>
      <c r="P343" s="62">
        <f>'Table 10-NLCD11 Partitioning'!P140-'Table 9-NLCD06 Partitioning'!P140</f>
        <v>0</v>
      </c>
      <c r="Q343" s="62">
        <f>'Table 10-NLCD11 Partitioning'!Q140-'Table 9-NLCD06 Partitioning'!Q140</f>
        <v>0</v>
      </c>
      <c r="R343" s="62">
        <f>'Table 10-NLCD11 Partitioning'!R140-'Table 9-NLCD06 Partitioning'!R140</f>
        <v>0</v>
      </c>
      <c r="S343" s="62">
        <f>'Table 10-NLCD11 Partitioning'!S140-'Table 9-NLCD06 Partitioning'!S140</f>
        <v>0</v>
      </c>
      <c r="T343" s="62">
        <f>'Table 10-NLCD11 Partitioning'!T140-'Table 9-NLCD06 Partitioning'!T140</f>
        <v>0</v>
      </c>
      <c r="U343" s="62">
        <f>'Table 10-NLCD11 Partitioning'!U140-'Table 9-NLCD06 Partitioning'!U140</f>
        <v>0.9779999999999518</v>
      </c>
      <c r="V343" s="62">
        <f>'Table 10-NLCD11 Partitioning'!V140-'Table 9-NLCD06 Partitioning'!V140</f>
        <v>-0.93500000000000227</v>
      </c>
      <c r="W343" s="62">
        <f>'Table 10-NLCD11 Partitioning'!W140-'Table 9-NLCD06 Partitioning'!W140</f>
        <v>-4.2999999999999261E-2</v>
      </c>
    </row>
    <row r="344" spans="1:23" x14ac:dyDescent="0.25">
      <c r="A344" s="77" t="s">
        <v>301</v>
      </c>
      <c r="B344" s="10" t="s">
        <v>287</v>
      </c>
      <c r="C344" s="3">
        <v>18</v>
      </c>
      <c r="D344" s="77" t="s">
        <v>301</v>
      </c>
      <c r="E344" s="62">
        <f>'Table 10-NLCD11 Partitioning'!E141-'Table 9-NLCD06 Partitioning'!E141</f>
        <v>0</v>
      </c>
      <c r="F344" s="62">
        <f>'Table 10-NLCD11 Partitioning'!F141-'Table 9-NLCD06 Partitioning'!F141</f>
        <v>0</v>
      </c>
      <c r="G344" s="62">
        <f>'Table 10-NLCD11 Partitioning'!G141-'Table 9-NLCD06 Partitioning'!G141</f>
        <v>-10.452541500000009</v>
      </c>
      <c r="H344" s="62">
        <f>'Table 10-NLCD11 Partitioning'!H141-'Table 9-NLCD06 Partitioning'!H141</f>
        <v>6.0046515000001364</v>
      </c>
      <c r="I344" s="62">
        <f>'Table 10-NLCD11 Partitioning'!I141-'Table 9-NLCD06 Partitioning'!I141</f>
        <v>4.4478899999999157</v>
      </c>
      <c r="J344" s="62">
        <f>'Table 10-NLCD11 Partitioning'!J141-'Table 9-NLCD06 Partitioning'!J141</f>
        <v>0</v>
      </c>
      <c r="K344" s="62">
        <f>'Table 10-NLCD11 Partitioning'!K141-'Table 9-NLCD06 Partitioning'!K141</f>
        <v>0</v>
      </c>
      <c r="L344" s="62">
        <f>'Table 10-NLCD11 Partitioning'!L141-'Table 9-NLCD06 Partitioning'!L141</f>
        <v>0</v>
      </c>
      <c r="M344" s="62">
        <f>'Table 10-NLCD11 Partitioning'!M141-'Table 9-NLCD06 Partitioning'!M141</f>
        <v>0</v>
      </c>
      <c r="N344" s="62">
        <f>'Table 10-NLCD11 Partitioning'!N141-'Table 9-NLCD06 Partitioning'!N141</f>
        <v>0</v>
      </c>
      <c r="O344" s="62">
        <f>'Table 10-NLCD11 Partitioning'!O141-'Table 9-NLCD06 Partitioning'!O141</f>
        <v>0</v>
      </c>
      <c r="P344" s="62">
        <f>'Table 10-NLCD11 Partitioning'!P141-'Table 9-NLCD06 Partitioning'!P141</f>
        <v>0</v>
      </c>
      <c r="Q344" s="62">
        <f>'Table 10-NLCD11 Partitioning'!Q141-'Table 9-NLCD06 Partitioning'!Q141</f>
        <v>0</v>
      </c>
      <c r="R344" s="62">
        <f>'Table 10-NLCD11 Partitioning'!R141-'Table 9-NLCD06 Partitioning'!R141</f>
        <v>0</v>
      </c>
      <c r="S344" s="62">
        <f>'Table 10-NLCD11 Partitioning'!S141-'Table 9-NLCD06 Partitioning'!S141</f>
        <v>0</v>
      </c>
      <c r="T344" s="62">
        <f>'Table 10-NLCD11 Partitioning'!T141-'Table 9-NLCD06 Partitioning'!T141</f>
        <v>0</v>
      </c>
      <c r="U344" s="62">
        <f>'Table 10-NLCD11 Partitioning'!U141-'Table 9-NLCD06 Partitioning'!U141</f>
        <v>3.0599999999999454</v>
      </c>
      <c r="V344" s="62">
        <f>'Table 10-NLCD11 Partitioning'!V141-'Table 9-NLCD06 Partitioning'!V141</f>
        <v>-3.1440000000000055</v>
      </c>
      <c r="W344" s="62">
        <f>'Table 10-NLCD11 Partitioning'!W141-'Table 9-NLCD06 Partitioning'!W141</f>
        <v>8.3000000000005514E-2</v>
      </c>
    </row>
    <row r="345" spans="1:23" x14ac:dyDescent="0.25">
      <c r="A345" s="77" t="s">
        <v>302</v>
      </c>
      <c r="B345" s="10" t="s">
        <v>287</v>
      </c>
      <c r="C345" s="3">
        <v>19</v>
      </c>
      <c r="D345" s="77" t="s">
        <v>302</v>
      </c>
      <c r="E345" s="62">
        <f>'Table 10-NLCD11 Partitioning'!E142-'Table 9-NLCD06 Partitioning'!E142</f>
        <v>0</v>
      </c>
      <c r="F345" s="62">
        <f>'Table 10-NLCD11 Partitioning'!F142-'Table 9-NLCD06 Partitioning'!F142</f>
        <v>-0.22239449999999916</v>
      </c>
      <c r="G345" s="62">
        <f>'Table 10-NLCD11 Partitioning'!G142-'Table 9-NLCD06 Partitioning'!G142</f>
        <v>-28.466496000000006</v>
      </c>
      <c r="H345" s="62">
        <f>'Table 10-NLCD11 Partitioning'!H142-'Table 9-NLCD06 Partitioning'!H142</f>
        <v>6.6718349999999873</v>
      </c>
      <c r="I345" s="62">
        <f>'Table 10-NLCD11 Partitioning'!I142-'Table 9-NLCD06 Partitioning'!I142</f>
        <v>22.017055500000026</v>
      </c>
      <c r="J345" s="62">
        <f>'Table 10-NLCD11 Partitioning'!J142-'Table 9-NLCD06 Partitioning'!J142</f>
        <v>0</v>
      </c>
      <c r="K345" s="62">
        <f>'Table 10-NLCD11 Partitioning'!K142-'Table 9-NLCD06 Partitioning'!K142</f>
        <v>0</v>
      </c>
      <c r="L345" s="62">
        <f>'Table 10-NLCD11 Partitioning'!L142-'Table 9-NLCD06 Partitioning'!L142</f>
        <v>0</v>
      </c>
      <c r="M345" s="62">
        <f>'Table 10-NLCD11 Partitioning'!M142-'Table 9-NLCD06 Partitioning'!M142</f>
        <v>0</v>
      </c>
      <c r="N345" s="62">
        <f>'Table 10-NLCD11 Partitioning'!N142-'Table 9-NLCD06 Partitioning'!N142</f>
        <v>0</v>
      </c>
      <c r="O345" s="62">
        <f>'Table 10-NLCD11 Partitioning'!O142-'Table 9-NLCD06 Partitioning'!O142</f>
        <v>0</v>
      </c>
      <c r="P345" s="62">
        <f>'Table 10-NLCD11 Partitioning'!P142-'Table 9-NLCD06 Partitioning'!P142</f>
        <v>0</v>
      </c>
      <c r="Q345" s="62">
        <f>'Table 10-NLCD11 Partitioning'!Q142-'Table 9-NLCD06 Partitioning'!Q142</f>
        <v>0</v>
      </c>
      <c r="R345" s="62">
        <f>'Table 10-NLCD11 Partitioning'!R142-'Table 9-NLCD06 Partitioning'!R142</f>
        <v>0</v>
      </c>
      <c r="S345" s="62">
        <f>'Table 10-NLCD11 Partitioning'!S142-'Table 9-NLCD06 Partitioning'!S142</f>
        <v>0</v>
      </c>
      <c r="T345" s="62">
        <f>'Table 10-NLCD11 Partitioning'!T142-'Table 9-NLCD06 Partitioning'!T142</f>
        <v>0</v>
      </c>
      <c r="U345" s="62">
        <f>'Table 10-NLCD11 Partitioning'!U142-'Table 9-NLCD06 Partitioning'!U142</f>
        <v>13.344000000000051</v>
      </c>
      <c r="V345" s="62">
        <f>'Table 10-NLCD11 Partitioning'!V142-'Table 9-NLCD06 Partitioning'!V142</f>
        <v>-13.183999999999969</v>
      </c>
      <c r="W345" s="62">
        <f>'Table 10-NLCD11 Partitioning'!W142-'Table 9-NLCD06 Partitioning'!W142</f>
        <v>-0.16000000000000014</v>
      </c>
    </row>
    <row r="346" spans="1:23" x14ac:dyDescent="0.25">
      <c r="A346" s="77" t="s">
        <v>303</v>
      </c>
      <c r="B346" s="10" t="s">
        <v>287</v>
      </c>
      <c r="C346" s="3">
        <v>2</v>
      </c>
      <c r="D346" s="77" t="s">
        <v>303</v>
      </c>
      <c r="E346" s="62">
        <f>'Table 10-NLCD11 Partitioning'!E143-'Table 9-NLCD06 Partitioning'!E143</f>
        <v>-0.44478899999999832</v>
      </c>
      <c r="F346" s="62">
        <f>'Table 10-NLCD11 Partitioning'!F143-'Table 9-NLCD06 Partitioning'!F143</f>
        <v>-21.349871999999976</v>
      </c>
      <c r="G346" s="62">
        <f>'Table 10-NLCD11 Partitioning'!G143-'Table 9-NLCD06 Partitioning'!G143</f>
        <v>-49.371578999999883</v>
      </c>
      <c r="H346" s="62">
        <f>'Table 10-NLCD11 Partitioning'!H143-'Table 9-NLCD06 Partitioning'!H143</f>
        <v>43.366927499999974</v>
      </c>
      <c r="I346" s="62">
        <f>'Table 10-NLCD11 Partitioning'!I143-'Table 9-NLCD06 Partitioning'!I143</f>
        <v>27.354523499999971</v>
      </c>
      <c r="J346" s="62">
        <f>'Table 10-NLCD11 Partitioning'!J143-'Table 9-NLCD06 Partitioning'!J143</f>
        <v>0</v>
      </c>
      <c r="K346" s="62">
        <f>'Table 10-NLCD11 Partitioning'!K143-'Table 9-NLCD06 Partitioning'!K143</f>
        <v>0</v>
      </c>
      <c r="L346" s="62">
        <f>'Table 10-NLCD11 Partitioning'!L143-'Table 9-NLCD06 Partitioning'!L143</f>
        <v>0</v>
      </c>
      <c r="M346" s="62">
        <f>'Table 10-NLCD11 Partitioning'!M143-'Table 9-NLCD06 Partitioning'!M143</f>
        <v>0</v>
      </c>
      <c r="N346" s="62">
        <f>'Table 10-NLCD11 Partitioning'!N143-'Table 9-NLCD06 Partitioning'!N143</f>
        <v>0</v>
      </c>
      <c r="O346" s="62">
        <f>'Table 10-NLCD11 Partitioning'!O143-'Table 9-NLCD06 Partitioning'!O143</f>
        <v>0.4447890000000001</v>
      </c>
      <c r="P346" s="62">
        <f>'Table 10-NLCD11 Partitioning'!P143-'Table 9-NLCD06 Partitioning'!P143</f>
        <v>0</v>
      </c>
      <c r="Q346" s="62">
        <f>'Table 10-NLCD11 Partitioning'!Q143-'Table 9-NLCD06 Partitioning'!Q143</f>
        <v>0</v>
      </c>
      <c r="R346" s="62">
        <f>'Table 10-NLCD11 Partitioning'!R143-'Table 9-NLCD06 Partitioning'!R143</f>
        <v>0</v>
      </c>
      <c r="S346" s="62">
        <f>'Table 10-NLCD11 Partitioning'!S143-'Table 9-NLCD06 Partitioning'!S143</f>
        <v>0</v>
      </c>
      <c r="T346" s="62">
        <f>'Table 10-NLCD11 Partitioning'!T143-'Table 9-NLCD06 Partitioning'!T143</f>
        <v>0</v>
      </c>
      <c r="U346" s="62">
        <f>'Table 10-NLCD11 Partitioning'!U143-'Table 9-NLCD06 Partitioning'!U143</f>
        <v>22.733000000000175</v>
      </c>
      <c r="V346" s="62">
        <f>'Table 10-NLCD11 Partitioning'!V143-'Table 9-NLCD06 Partitioning'!V143</f>
        <v>-23.771999999999935</v>
      </c>
      <c r="W346" s="62">
        <f>'Table 10-NLCD11 Partitioning'!W143-'Table 9-NLCD06 Partitioning'!W143</f>
        <v>1.0379999999999967</v>
      </c>
    </row>
    <row r="347" spans="1:23" x14ac:dyDescent="0.25">
      <c r="A347" s="77" t="s">
        <v>304</v>
      </c>
      <c r="B347" s="10" t="s">
        <v>287</v>
      </c>
      <c r="C347" s="3">
        <v>20</v>
      </c>
      <c r="D347" s="77" t="s">
        <v>304</v>
      </c>
      <c r="E347" s="62">
        <f>'Table 10-NLCD11 Partitioning'!E144-'Table 9-NLCD06 Partitioning'!E144</f>
        <v>0</v>
      </c>
      <c r="F347" s="62">
        <f>'Table 10-NLCD11 Partitioning'!F144-'Table 9-NLCD06 Partitioning'!F144</f>
        <v>0</v>
      </c>
      <c r="G347" s="62">
        <f>'Table 10-NLCD11 Partitioning'!G144-'Table 9-NLCD06 Partitioning'!G144</f>
        <v>-16.679587499999997</v>
      </c>
      <c r="H347" s="62">
        <f>'Table 10-NLCD11 Partitioning'!H144-'Table 9-NLCD06 Partitioning'!H144</f>
        <v>12.009302999999932</v>
      </c>
      <c r="I347" s="62">
        <f>'Table 10-NLCD11 Partitioning'!I144-'Table 9-NLCD06 Partitioning'!I144</f>
        <v>4.6702844999999797</v>
      </c>
      <c r="J347" s="62">
        <f>'Table 10-NLCD11 Partitioning'!J144-'Table 9-NLCD06 Partitioning'!J144</f>
        <v>0</v>
      </c>
      <c r="K347" s="62">
        <f>'Table 10-NLCD11 Partitioning'!K144-'Table 9-NLCD06 Partitioning'!K144</f>
        <v>0</v>
      </c>
      <c r="L347" s="62">
        <f>'Table 10-NLCD11 Partitioning'!L144-'Table 9-NLCD06 Partitioning'!L144</f>
        <v>0</v>
      </c>
      <c r="M347" s="62">
        <f>'Table 10-NLCD11 Partitioning'!M144-'Table 9-NLCD06 Partitioning'!M144</f>
        <v>0</v>
      </c>
      <c r="N347" s="62">
        <f>'Table 10-NLCD11 Partitioning'!N144-'Table 9-NLCD06 Partitioning'!N144</f>
        <v>0</v>
      </c>
      <c r="O347" s="62">
        <f>'Table 10-NLCD11 Partitioning'!O144-'Table 9-NLCD06 Partitioning'!O144</f>
        <v>0</v>
      </c>
      <c r="P347" s="62">
        <f>'Table 10-NLCD11 Partitioning'!P144-'Table 9-NLCD06 Partitioning'!P144</f>
        <v>0</v>
      </c>
      <c r="Q347" s="62">
        <f>'Table 10-NLCD11 Partitioning'!Q144-'Table 9-NLCD06 Partitioning'!Q144</f>
        <v>0</v>
      </c>
      <c r="R347" s="62">
        <f>'Table 10-NLCD11 Partitioning'!R144-'Table 9-NLCD06 Partitioning'!R144</f>
        <v>0</v>
      </c>
      <c r="S347" s="62">
        <f>'Table 10-NLCD11 Partitioning'!S144-'Table 9-NLCD06 Partitioning'!S144</f>
        <v>0</v>
      </c>
      <c r="T347" s="62">
        <f>'Table 10-NLCD11 Partitioning'!T144-'Table 9-NLCD06 Partitioning'!T144</f>
        <v>0</v>
      </c>
      <c r="U347" s="62">
        <f>'Table 10-NLCD11 Partitioning'!U144-'Table 9-NLCD06 Partitioning'!U144</f>
        <v>3.6700000000000728</v>
      </c>
      <c r="V347" s="62">
        <f>'Table 10-NLCD11 Partitioning'!V144-'Table 9-NLCD06 Partitioning'!V144</f>
        <v>-3.8999999999999773</v>
      </c>
      <c r="W347" s="62">
        <f>'Table 10-NLCD11 Partitioning'!W144-'Table 9-NLCD06 Partitioning'!W144</f>
        <v>0.22999999999999687</v>
      </c>
    </row>
    <row r="348" spans="1:23" x14ac:dyDescent="0.25">
      <c r="A348" s="77" t="s">
        <v>305</v>
      </c>
      <c r="B348" s="10" t="s">
        <v>287</v>
      </c>
      <c r="C348" s="3">
        <v>21</v>
      </c>
      <c r="D348" s="77" t="s">
        <v>305</v>
      </c>
      <c r="E348" s="62">
        <f>'Table 10-NLCD11 Partitioning'!E145-'Table 9-NLCD06 Partitioning'!E145</f>
        <v>0</v>
      </c>
      <c r="F348" s="62">
        <f>'Table 10-NLCD11 Partitioning'!F145-'Table 9-NLCD06 Partitioning'!F145</f>
        <v>2.0015504999999996</v>
      </c>
      <c r="G348" s="62">
        <f>'Table 10-NLCD11 Partitioning'!G145-'Table 9-NLCD06 Partitioning'!G145</f>
        <v>-20.460294000000005</v>
      </c>
      <c r="H348" s="62">
        <f>'Table 10-NLCD11 Partitioning'!H145-'Table 9-NLCD06 Partitioning'!H145</f>
        <v>0</v>
      </c>
      <c r="I348" s="62">
        <f>'Table 10-NLCD11 Partitioning'!I145-'Table 9-NLCD06 Partitioning'!I145</f>
        <v>18.458743500000082</v>
      </c>
      <c r="J348" s="62">
        <f>'Table 10-NLCD11 Partitioning'!J145-'Table 9-NLCD06 Partitioning'!J145</f>
        <v>0</v>
      </c>
      <c r="K348" s="62">
        <f>'Table 10-NLCD11 Partitioning'!K145-'Table 9-NLCD06 Partitioning'!K145</f>
        <v>0</v>
      </c>
      <c r="L348" s="62">
        <f>'Table 10-NLCD11 Partitioning'!L145-'Table 9-NLCD06 Partitioning'!L145</f>
        <v>0</v>
      </c>
      <c r="M348" s="62">
        <f>'Table 10-NLCD11 Partitioning'!M145-'Table 9-NLCD06 Partitioning'!M145</f>
        <v>0</v>
      </c>
      <c r="N348" s="62">
        <f>'Table 10-NLCD11 Partitioning'!N145-'Table 9-NLCD06 Partitioning'!N145</f>
        <v>0</v>
      </c>
      <c r="O348" s="62">
        <f>'Table 10-NLCD11 Partitioning'!O145-'Table 9-NLCD06 Partitioning'!O145</f>
        <v>0</v>
      </c>
      <c r="P348" s="62">
        <f>'Table 10-NLCD11 Partitioning'!P145-'Table 9-NLCD06 Partitioning'!P145</f>
        <v>0</v>
      </c>
      <c r="Q348" s="62">
        <f>'Table 10-NLCD11 Partitioning'!Q145-'Table 9-NLCD06 Partitioning'!Q145</f>
        <v>0</v>
      </c>
      <c r="R348" s="62">
        <f>'Table 10-NLCD11 Partitioning'!R145-'Table 9-NLCD06 Partitioning'!R145</f>
        <v>0</v>
      </c>
      <c r="S348" s="62">
        <f>'Table 10-NLCD11 Partitioning'!S145-'Table 9-NLCD06 Partitioning'!S145</f>
        <v>0</v>
      </c>
      <c r="T348" s="62">
        <f>'Table 10-NLCD11 Partitioning'!T145-'Table 9-NLCD06 Partitioning'!T145</f>
        <v>0</v>
      </c>
      <c r="U348" s="62">
        <f>'Table 10-NLCD11 Partitioning'!U145-'Table 9-NLCD06 Partitioning'!U145</f>
        <v>10.346000000000004</v>
      </c>
      <c r="V348" s="62">
        <f>'Table 10-NLCD11 Partitioning'!V145-'Table 9-NLCD06 Partitioning'!V145</f>
        <v>-10.039000000000044</v>
      </c>
      <c r="W348" s="62">
        <f>'Table 10-NLCD11 Partitioning'!W145-'Table 9-NLCD06 Partitioning'!W145</f>
        <v>-0.30600000000000094</v>
      </c>
    </row>
    <row r="349" spans="1:23" x14ac:dyDescent="0.25">
      <c r="A349" s="77" t="s">
        <v>306</v>
      </c>
      <c r="B349" s="10" t="s">
        <v>287</v>
      </c>
      <c r="C349" s="3">
        <v>22</v>
      </c>
      <c r="D349" s="77" t="s">
        <v>306</v>
      </c>
      <c r="E349" s="62">
        <f>'Table 10-NLCD11 Partitioning'!E146-'Table 9-NLCD06 Partitioning'!E146</f>
        <v>0</v>
      </c>
      <c r="F349" s="62">
        <f>'Table 10-NLCD11 Partitioning'!F146-'Table 9-NLCD06 Partitioning'!F146</f>
        <v>0</v>
      </c>
      <c r="G349" s="62">
        <f>'Table 10-NLCD11 Partitioning'!G146-'Table 9-NLCD06 Partitioning'!G146</f>
        <v>0</v>
      </c>
      <c r="H349" s="62">
        <f>'Table 10-NLCD11 Partitioning'!H146-'Table 9-NLCD06 Partitioning'!H146</f>
        <v>0</v>
      </c>
      <c r="I349" s="62">
        <f>'Table 10-NLCD11 Partitioning'!I146-'Table 9-NLCD06 Partitioning'!I146</f>
        <v>0</v>
      </c>
      <c r="J349" s="62">
        <f>'Table 10-NLCD11 Partitioning'!J146-'Table 9-NLCD06 Partitioning'!J146</f>
        <v>0</v>
      </c>
      <c r="K349" s="62">
        <f>'Table 10-NLCD11 Partitioning'!K146-'Table 9-NLCD06 Partitioning'!K146</f>
        <v>0</v>
      </c>
      <c r="L349" s="62">
        <f>'Table 10-NLCD11 Partitioning'!L146-'Table 9-NLCD06 Partitioning'!L146</f>
        <v>0</v>
      </c>
      <c r="M349" s="62">
        <f>'Table 10-NLCD11 Partitioning'!M146-'Table 9-NLCD06 Partitioning'!M146</f>
        <v>0</v>
      </c>
      <c r="N349" s="62">
        <f>'Table 10-NLCD11 Partitioning'!N146-'Table 9-NLCD06 Partitioning'!N146</f>
        <v>0</v>
      </c>
      <c r="O349" s="62">
        <f>'Table 10-NLCD11 Partitioning'!O146-'Table 9-NLCD06 Partitioning'!O146</f>
        <v>0</v>
      </c>
      <c r="P349" s="62">
        <f>'Table 10-NLCD11 Partitioning'!P146-'Table 9-NLCD06 Partitioning'!P146</f>
        <v>0</v>
      </c>
      <c r="Q349" s="62">
        <f>'Table 10-NLCD11 Partitioning'!Q146-'Table 9-NLCD06 Partitioning'!Q146</f>
        <v>0</v>
      </c>
      <c r="R349" s="62">
        <f>'Table 10-NLCD11 Partitioning'!R146-'Table 9-NLCD06 Partitioning'!R146</f>
        <v>0</v>
      </c>
      <c r="S349" s="62">
        <f>'Table 10-NLCD11 Partitioning'!S146-'Table 9-NLCD06 Partitioning'!S146</f>
        <v>0</v>
      </c>
      <c r="T349" s="62">
        <f>'Table 10-NLCD11 Partitioning'!T146-'Table 9-NLCD06 Partitioning'!T146</f>
        <v>0</v>
      </c>
      <c r="U349" s="62">
        <f>'Table 10-NLCD11 Partitioning'!U146-'Table 9-NLCD06 Partitioning'!U146</f>
        <v>0</v>
      </c>
      <c r="V349" s="62">
        <f>'Table 10-NLCD11 Partitioning'!V146-'Table 9-NLCD06 Partitioning'!V146</f>
        <v>0</v>
      </c>
      <c r="W349" s="62">
        <f>'Table 10-NLCD11 Partitioning'!W146-'Table 9-NLCD06 Partitioning'!W146</f>
        <v>0</v>
      </c>
    </row>
    <row r="350" spans="1:23" x14ac:dyDescent="0.25">
      <c r="A350" s="77" t="s">
        <v>307</v>
      </c>
      <c r="B350" s="10" t="s">
        <v>287</v>
      </c>
      <c r="C350" s="3">
        <v>23</v>
      </c>
      <c r="D350" s="77" t="s">
        <v>307</v>
      </c>
      <c r="E350" s="62">
        <f>'Table 10-NLCD11 Partitioning'!E147-'Table 9-NLCD06 Partitioning'!E147</f>
        <v>0</v>
      </c>
      <c r="F350" s="62">
        <f>'Table 10-NLCD11 Partitioning'!F147-'Table 9-NLCD06 Partitioning'!F147</f>
        <v>-1.7791560000000004</v>
      </c>
      <c r="G350" s="62">
        <f>'Table 10-NLCD11 Partitioning'!G147-'Table 9-NLCD06 Partitioning'!G147</f>
        <v>-40.698193500000002</v>
      </c>
      <c r="H350" s="62">
        <f>'Table 10-NLCD11 Partitioning'!H147-'Table 9-NLCD06 Partitioning'!H147</f>
        <v>28.244101499999942</v>
      </c>
      <c r="I350" s="62">
        <f>'Table 10-NLCD11 Partitioning'!I147-'Table 9-NLCD06 Partitioning'!I147</f>
        <v>14.233248000000003</v>
      </c>
      <c r="J350" s="62">
        <f>'Table 10-NLCD11 Partitioning'!J147-'Table 9-NLCD06 Partitioning'!J147</f>
        <v>0</v>
      </c>
      <c r="K350" s="62">
        <f>'Table 10-NLCD11 Partitioning'!K147-'Table 9-NLCD06 Partitioning'!K147</f>
        <v>0</v>
      </c>
      <c r="L350" s="62">
        <f>'Table 10-NLCD11 Partitioning'!L147-'Table 9-NLCD06 Partitioning'!L147</f>
        <v>0</v>
      </c>
      <c r="M350" s="62">
        <f>'Table 10-NLCD11 Partitioning'!M147-'Table 9-NLCD06 Partitioning'!M147</f>
        <v>0</v>
      </c>
      <c r="N350" s="62">
        <f>'Table 10-NLCD11 Partitioning'!N147-'Table 9-NLCD06 Partitioning'!N147</f>
        <v>0</v>
      </c>
      <c r="O350" s="62">
        <f>'Table 10-NLCD11 Partitioning'!O147-'Table 9-NLCD06 Partitioning'!O147</f>
        <v>0</v>
      </c>
      <c r="P350" s="62">
        <f>'Table 10-NLCD11 Partitioning'!P147-'Table 9-NLCD06 Partitioning'!P147</f>
        <v>0</v>
      </c>
      <c r="Q350" s="62">
        <f>'Table 10-NLCD11 Partitioning'!Q147-'Table 9-NLCD06 Partitioning'!Q147</f>
        <v>0</v>
      </c>
      <c r="R350" s="62">
        <f>'Table 10-NLCD11 Partitioning'!R147-'Table 9-NLCD06 Partitioning'!R147</f>
        <v>0</v>
      </c>
      <c r="S350" s="62">
        <f>'Table 10-NLCD11 Partitioning'!S147-'Table 9-NLCD06 Partitioning'!S147</f>
        <v>0</v>
      </c>
      <c r="T350" s="62">
        <f>'Table 10-NLCD11 Partitioning'!T147-'Table 9-NLCD06 Partitioning'!T147</f>
        <v>0</v>
      </c>
      <c r="U350" s="62">
        <f>'Table 10-NLCD11 Partitioning'!U147-'Table 9-NLCD06 Partitioning'!U147</f>
        <v>10.836000000000013</v>
      </c>
      <c r="V350" s="62">
        <f>'Table 10-NLCD11 Partitioning'!V147-'Table 9-NLCD06 Partitioning'!V147</f>
        <v>-11.353999999999928</v>
      </c>
      <c r="W350" s="62">
        <f>'Table 10-NLCD11 Partitioning'!W147-'Table 9-NLCD06 Partitioning'!W147</f>
        <v>0.51899999999999835</v>
      </c>
    </row>
    <row r="351" spans="1:23" x14ac:dyDescent="0.25">
      <c r="A351" s="77" t="s">
        <v>308</v>
      </c>
      <c r="B351" s="10" t="s">
        <v>287</v>
      </c>
      <c r="C351" s="3">
        <v>24</v>
      </c>
      <c r="D351" s="77" t="s">
        <v>308</v>
      </c>
      <c r="E351" s="62">
        <f>'Table 10-NLCD11 Partitioning'!E148-'Table 9-NLCD06 Partitioning'!E148</f>
        <v>0</v>
      </c>
      <c r="F351" s="62">
        <f>'Table 10-NLCD11 Partitioning'!F148-'Table 9-NLCD06 Partitioning'!F148</f>
        <v>0</v>
      </c>
      <c r="G351" s="62">
        <f>'Table 10-NLCD11 Partitioning'!G148-'Table 9-NLCD06 Partitioning'!G148</f>
        <v>-0.66718350000000004</v>
      </c>
      <c r="H351" s="62">
        <f>'Table 10-NLCD11 Partitioning'!H148-'Table 9-NLCD06 Partitioning'!H148</f>
        <v>-2.2239450000000005</v>
      </c>
      <c r="I351" s="62">
        <f>'Table 10-NLCD11 Partitioning'!I148-'Table 9-NLCD06 Partitioning'!I148</f>
        <v>2.8911285000000078</v>
      </c>
      <c r="J351" s="62">
        <f>'Table 10-NLCD11 Partitioning'!J148-'Table 9-NLCD06 Partitioning'!J148</f>
        <v>0</v>
      </c>
      <c r="K351" s="62">
        <f>'Table 10-NLCD11 Partitioning'!K148-'Table 9-NLCD06 Partitioning'!K148</f>
        <v>0</v>
      </c>
      <c r="L351" s="62">
        <f>'Table 10-NLCD11 Partitioning'!L148-'Table 9-NLCD06 Partitioning'!L148</f>
        <v>0</v>
      </c>
      <c r="M351" s="62">
        <f>'Table 10-NLCD11 Partitioning'!M148-'Table 9-NLCD06 Partitioning'!M148</f>
        <v>0</v>
      </c>
      <c r="N351" s="62">
        <f>'Table 10-NLCD11 Partitioning'!N148-'Table 9-NLCD06 Partitioning'!N148</f>
        <v>0</v>
      </c>
      <c r="O351" s="62">
        <f>'Table 10-NLCD11 Partitioning'!O148-'Table 9-NLCD06 Partitioning'!O148</f>
        <v>0</v>
      </c>
      <c r="P351" s="62">
        <f>'Table 10-NLCD11 Partitioning'!P148-'Table 9-NLCD06 Partitioning'!P148</f>
        <v>0</v>
      </c>
      <c r="Q351" s="62">
        <f>'Table 10-NLCD11 Partitioning'!Q148-'Table 9-NLCD06 Partitioning'!Q148</f>
        <v>0</v>
      </c>
      <c r="R351" s="62">
        <f>'Table 10-NLCD11 Partitioning'!R148-'Table 9-NLCD06 Partitioning'!R148</f>
        <v>0</v>
      </c>
      <c r="S351" s="62">
        <f>'Table 10-NLCD11 Partitioning'!S148-'Table 9-NLCD06 Partitioning'!S148</f>
        <v>0</v>
      </c>
      <c r="T351" s="62">
        <f>'Table 10-NLCD11 Partitioning'!T148-'Table 9-NLCD06 Partitioning'!T148</f>
        <v>0</v>
      </c>
      <c r="U351" s="62">
        <f>'Table 10-NLCD11 Partitioning'!U148-'Table 9-NLCD06 Partitioning'!U148</f>
        <v>1.4990000000000094</v>
      </c>
      <c r="V351" s="62">
        <f>'Table 10-NLCD11 Partitioning'!V148-'Table 9-NLCD06 Partitioning'!V148</f>
        <v>-1.4000000000000004</v>
      </c>
      <c r="W351" s="62">
        <f>'Table 10-NLCD11 Partitioning'!W148-'Table 9-NLCD06 Partitioning'!W148</f>
        <v>-9.8999999999999977E-2</v>
      </c>
    </row>
    <row r="352" spans="1:23" x14ac:dyDescent="0.25">
      <c r="A352" s="77" t="s">
        <v>309</v>
      </c>
      <c r="B352" s="10" t="s">
        <v>287</v>
      </c>
      <c r="C352" s="3">
        <v>25</v>
      </c>
      <c r="D352" s="77" t="s">
        <v>309</v>
      </c>
      <c r="E352" s="62">
        <f>'Table 10-NLCD11 Partitioning'!E149-'Table 9-NLCD06 Partitioning'!E149</f>
        <v>0</v>
      </c>
      <c r="F352" s="62">
        <f>'Table 10-NLCD11 Partitioning'!F149-'Table 9-NLCD06 Partitioning'!F149</f>
        <v>-24.241000499999984</v>
      </c>
      <c r="G352" s="62">
        <f>'Table 10-NLCD11 Partitioning'!G149-'Table 9-NLCD06 Partitioning'!G149</f>
        <v>-1.1119724999999789</v>
      </c>
      <c r="H352" s="62">
        <f>'Table 10-NLCD11 Partitioning'!H149-'Table 9-NLCD06 Partitioning'!H149</f>
        <v>21.794660999999991</v>
      </c>
      <c r="I352" s="62">
        <f>'Table 10-NLCD11 Partitioning'!I149-'Table 9-NLCD06 Partitioning'!I149</f>
        <v>6.671834999999998</v>
      </c>
      <c r="J352" s="62">
        <f>'Table 10-NLCD11 Partitioning'!J149-'Table 9-NLCD06 Partitioning'!J149</f>
        <v>0</v>
      </c>
      <c r="K352" s="62">
        <f>'Table 10-NLCD11 Partitioning'!K149-'Table 9-NLCD06 Partitioning'!K149</f>
        <v>0</v>
      </c>
      <c r="L352" s="62">
        <f>'Table 10-NLCD11 Partitioning'!L149-'Table 9-NLCD06 Partitioning'!L149</f>
        <v>0</v>
      </c>
      <c r="M352" s="62">
        <f>'Table 10-NLCD11 Partitioning'!M149-'Table 9-NLCD06 Partitioning'!M149</f>
        <v>0</v>
      </c>
      <c r="N352" s="62">
        <f>'Table 10-NLCD11 Partitioning'!N149-'Table 9-NLCD06 Partitioning'!N149</f>
        <v>0</v>
      </c>
      <c r="O352" s="62">
        <f>'Table 10-NLCD11 Partitioning'!O149-'Table 9-NLCD06 Partitioning'!O149</f>
        <v>0</v>
      </c>
      <c r="P352" s="62">
        <f>'Table 10-NLCD11 Partitioning'!P149-'Table 9-NLCD06 Partitioning'!P149</f>
        <v>0</v>
      </c>
      <c r="Q352" s="62">
        <f>'Table 10-NLCD11 Partitioning'!Q149-'Table 9-NLCD06 Partitioning'!Q149</f>
        <v>0</v>
      </c>
      <c r="R352" s="62">
        <f>'Table 10-NLCD11 Partitioning'!R149-'Table 9-NLCD06 Partitioning'!R149</f>
        <v>-3.1135230000000433</v>
      </c>
      <c r="S352" s="62">
        <f>'Table 10-NLCD11 Partitioning'!S149-'Table 9-NLCD06 Partitioning'!S149</f>
        <v>0</v>
      </c>
      <c r="T352" s="62">
        <f>'Table 10-NLCD11 Partitioning'!T149-'Table 9-NLCD06 Partitioning'!T149</f>
        <v>0</v>
      </c>
      <c r="U352" s="62">
        <f>'Table 10-NLCD11 Partitioning'!U149-'Table 9-NLCD06 Partitioning'!U149</f>
        <v>11.129000000000019</v>
      </c>
      <c r="V352" s="62">
        <f>'Table 10-NLCD11 Partitioning'!V149-'Table 9-NLCD06 Partitioning'!V149</f>
        <v>-8.8700000000000045</v>
      </c>
      <c r="W352" s="62">
        <f>'Table 10-NLCD11 Partitioning'!W149-'Table 9-NLCD06 Partitioning'!W149</f>
        <v>-2.2579999999999814</v>
      </c>
    </row>
    <row r="353" spans="1:23" x14ac:dyDescent="0.25">
      <c r="A353" s="77" t="s">
        <v>310</v>
      </c>
      <c r="B353" s="10" t="s">
        <v>287</v>
      </c>
      <c r="C353" s="3">
        <v>27</v>
      </c>
      <c r="D353" s="77" t="s">
        <v>310</v>
      </c>
      <c r="E353" s="62">
        <f>'Table 10-NLCD11 Partitioning'!E150-'Table 9-NLCD06 Partitioning'!E150</f>
        <v>0</v>
      </c>
      <c r="F353" s="62">
        <f>'Table 10-NLCD11 Partitioning'!F150-'Table 9-NLCD06 Partitioning'!F150</f>
        <v>0</v>
      </c>
      <c r="G353" s="62">
        <f>'Table 10-NLCD11 Partitioning'!G150-'Table 9-NLCD06 Partitioning'!G150</f>
        <v>-1.3343670000000003</v>
      </c>
      <c r="H353" s="62">
        <f>'Table 10-NLCD11 Partitioning'!H150-'Table 9-NLCD06 Partitioning'!H150</f>
        <v>-1.3343669999999861</v>
      </c>
      <c r="I353" s="62">
        <f>'Table 10-NLCD11 Partitioning'!I150-'Table 9-NLCD06 Partitioning'!I150</f>
        <v>2.668734000000029</v>
      </c>
      <c r="J353" s="62">
        <f>'Table 10-NLCD11 Partitioning'!J150-'Table 9-NLCD06 Partitioning'!J150</f>
        <v>0</v>
      </c>
      <c r="K353" s="62">
        <f>'Table 10-NLCD11 Partitioning'!K150-'Table 9-NLCD06 Partitioning'!K150</f>
        <v>0</v>
      </c>
      <c r="L353" s="62">
        <f>'Table 10-NLCD11 Partitioning'!L150-'Table 9-NLCD06 Partitioning'!L150</f>
        <v>0</v>
      </c>
      <c r="M353" s="62">
        <f>'Table 10-NLCD11 Partitioning'!M150-'Table 9-NLCD06 Partitioning'!M150</f>
        <v>0</v>
      </c>
      <c r="N353" s="62">
        <f>'Table 10-NLCD11 Partitioning'!N150-'Table 9-NLCD06 Partitioning'!N150</f>
        <v>0</v>
      </c>
      <c r="O353" s="62">
        <f>'Table 10-NLCD11 Partitioning'!O150-'Table 9-NLCD06 Partitioning'!O150</f>
        <v>0</v>
      </c>
      <c r="P353" s="62">
        <f>'Table 10-NLCD11 Partitioning'!P150-'Table 9-NLCD06 Partitioning'!P150</f>
        <v>0</v>
      </c>
      <c r="Q353" s="62">
        <f>'Table 10-NLCD11 Partitioning'!Q150-'Table 9-NLCD06 Partitioning'!Q150</f>
        <v>0</v>
      </c>
      <c r="R353" s="62">
        <f>'Table 10-NLCD11 Partitioning'!R150-'Table 9-NLCD06 Partitioning'!R150</f>
        <v>0</v>
      </c>
      <c r="S353" s="62">
        <f>'Table 10-NLCD11 Partitioning'!S150-'Table 9-NLCD06 Partitioning'!S150</f>
        <v>0</v>
      </c>
      <c r="T353" s="62">
        <f>'Table 10-NLCD11 Partitioning'!T150-'Table 9-NLCD06 Partitioning'!T150</f>
        <v>0</v>
      </c>
      <c r="U353" s="62">
        <f>'Table 10-NLCD11 Partitioning'!U150-'Table 9-NLCD06 Partitioning'!U150</f>
        <v>1.4409999999999172</v>
      </c>
      <c r="V353" s="62">
        <f>'Table 10-NLCD11 Partitioning'!V150-'Table 9-NLCD06 Partitioning'!V150</f>
        <v>-1.3670000000000186</v>
      </c>
      <c r="W353" s="62">
        <f>'Table 10-NLCD11 Partitioning'!W150-'Table 9-NLCD06 Partitioning'!W150</f>
        <v>-7.3000000000000398E-2</v>
      </c>
    </row>
    <row r="354" spans="1:23" x14ac:dyDescent="0.25">
      <c r="A354" s="77" t="s">
        <v>311</v>
      </c>
      <c r="B354" s="10" t="s">
        <v>287</v>
      </c>
      <c r="C354" s="3">
        <v>28</v>
      </c>
      <c r="D354" s="77" t="s">
        <v>311</v>
      </c>
      <c r="E354" s="62">
        <f>'Table 10-NLCD11 Partitioning'!E151-'Table 9-NLCD06 Partitioning'!E151</f>
        <v>0</v>
      </c>
      <c r="F354" s="62">
        <f>'Table 10-NLCD11 Partitioning'!F151-'Table 9-NLCD06 Partitioning'!F151</f>
        <v>0</v>
      </c>
      <c r="G354" s="62">
        <f>'Table 10-NLCD11 Partitioning'!G151-'Table 9-NLCD06 Partitioning'!G151</f>
        <v>-2.8911285000000002</v>
      </c>
      <c r="H354" s="62">
        <f>'Table 10-NLCD11 Partitioning'!H151-'Table 9-NLCD06 Partitioning'!H151</f>
        <v>-3.3359174999999937</v>
      </c>
      <c r="I354" s="62">
        <f>'Table 10-NLCD11 Partitioning'!I151-'Table 9-NLCD06 Partitioning'!I151</f>
        <v>6.227045999999973</v>
      </c>
      <c r="J354" s="62">
        <f>'Table 10-NLCD11 Partitioning'!J151-'Table 9-NLCD06 Partitioning'!J151</f>
        <v>0</v>
      </c>
      <c r="K354" s="62">
        <f>'Table 10-NLCD11 Partitioning'!K151-'Table 9-NLCD06 Partitioning'!K151</f>
        <v>0</v>
      </c>
      <c r="L354" s="62">
        <f>'Table 10-NLCD11 Partitioning'!L151-'Table 9-NLCD06 Partitioning'!L151</f>
        <v>0</v>
      </c>
      <c r="M354" s="62">
        <f>'Table 10-NLCD11 Partitioning'!M151-'Table 9-NLCD06 Partitioning'!M151</f>
        <v>0</v>
      </c>
      <c r="N354" s="62">
        <f>'Table 10-NLCD11 Partitioning'!N151-'Table 9-NLCD06 Partitioning'!N151</f>
        <v>0</v>
      </c>
      <c r="O354" s="62">
        <f>'Table 10-NLCD11 Partitioning'!O151-'Table 9-NLCD06 Partitioning'!O151</f>
        <v>0</v>
      </c>
      <c r="P354" s="62">
        <f>'Table 10-NLCD11 Partitioning'!P151-'Table 9-NLCD06 Partitioning'!P151</f>
        <v>0</v>
      </c>
      <c r="Q354" s="62">
        <f>'Table 10-NLCD11 Partitioning'!Q151-'Table 9-NLCD06 Partitioning'!Q151</f>
        <v>0</v>
      </c>
      <c r="R354" s="62">
        <f>'Table 10-NLCD11 Partitioning'!R151-'Table 9-NLCD06 Partitioning'!R151</f>
        <v>0</v>
      </c>
      <c r="S354" s="62">
        <f>'Table 10-NLCD11 Partitioning'!S151-'Table 9-NLCD06 Partitioning'!S151</f>
        <v>0</v>
      </c>
      <c r="T354" s="62">
        <f>'Table 10-NLCD11 Partitioning'!T151-'Table 9-NLCD06 Partitioning'!T151</f>
        <v>0</v>
      </c>
      <c r="U354" s="62">
        <f>'Table 10-NLCD11 Partitioning'!U151-'Table 9-NLCD06 Partitioning'!U151</f>
        <v>3.3450000000000273</v>
      </c>
      <c r="V354" s="62">
        <f>'Table 10-NLCD11 Partitioning'!V151-'Table 9-NLCD06 Partitioning'!V151</f>
        <v>-3.1680000000000064</v>
      </c>
      <c r="W354" s="62">
        <f>'Table 10-NLCD11 Partitioning'!W151-'Table 9-NLCD06 Partitioning'!W151</f>
        <v>-0.17700000000000005</v>
      </c>
    </row>
    <row r="355" spans="1:23" x14ac:dyDescent="0.25">
      <c r="A355" s="77" t="s">
        <v>312</v>
      </c>
      <c r="B355" s="10" t="s">
        <v>287</v>
      </c>
      <c r="C355" s="3">
        <v>29</v>
      </c>
      <c r="D355" s="77" t="s">
        <v>312</v>
      </c>
      <c r="E355" s="62">
        <f>'Table 10-NLCD11 Partitioning'!E152-'Table 9-NLCD06 Partitioning'!E152</f>
        <v>0</v>
      </c>
      <c r="F355" s="62">
        <f>'Table 10-NLCD11 Partitioning'!F152-'Table 9-NLCD06 Partitioning'!F152</f>
        <v>0</v>
      </c>
      <c r="G355" s="62">
        <f>'Table 10-NLCD11 Partitioning'!G152-'Table 9-NLCD06 Partitioning'!G152</f>
        <v>0</v>
      </c>
      <c r="H355" s="62">
        <f>'Table 10-NLCD11 Partitioning'!H152-'Table 9-NLCD06 Partitioning'!H152</f>
        <v>0</v>
      </c>
      <c r="I355" s="62">
        <f>'Table 10-NLCD11 Partitioning'!I152-'Table 9-NLCD06 Partitioning'!I152</f>
        <v>0</v>
      </c>
      <c r="J355" s="62">
        <f>'Table 10-NLCD11 Partitioning'!J152-'Table 9-NLCD06 Partitioning'!J152</f>
        <v>0</v>
      </c>
      <c r="K355" s="62">
        <f>'Table 10-NLCD11 Partitioning'!K152-'Table 9-NLCD06 Partitioning'!K152</f>
        <v>0</v>
      </c>
      <c r="L355" s="62">
        <f>'Table 10-NLCD11 Partitioning'!L152-'Table 9-NLCD06 Partitioning'!L152</f>
        <v>0</v>
      </c>
      <c r="M355" s="62">
        <f>'Table 10-NLCD11 Partitioning'!M152-'Table 9-NLCD06 Partitioning'!M152</f>
        <v>0</v>
      </c>
      <c r="N355" s="62">
        <f>'Table 10-NLCD11 Partitioning'!N152-'Table 9-NLCD06 Partitioning'!N152</f>
        <v>0</v>
      </c>
      <c r="O355" s="62">
        <f>'Table 10-NLCD11 Partitioning'!O152-'Table 9-NLCD06 Partitioning'!O152</f>
        <v>0</v>
      </c>
      <c r="P355" s="62">
        <f>'Table 10-NLCD11 Partitioning'!P152-'Table 9-NLCD06 Partitioning'!P152</f>
        <v>0</v>
      </c>
      <c r="Q355" s="62">
        <f>'Table 10-NLCD11 Partitioning'!Q152-'Table 9-NLCD06 Partitioning'!Q152</f>
        <v>0</v>
      </c>
      <c r="R355" s="62">
        <f>'Table 10-NLCD11 Partitioning'!R152-'Table 9-NLCD06 Partitioning'!R152</f>
        <v>0</v>
      </c>
      <c r="S355" s="62">
        <f>'Table 10-NLCD11 Partitioning'!S152-'Table 9-NLCD06 Partitioning'!S152</f>
        <v>0</v>
      </c>
      <c r="T355" s="62">
        <f>'Table 10-NLCD11 Partitioning'!T152-'Table 9-NLCD06 Partitioning'!T152</f>
        <v>0</v>
      </c>
      <c r="U355" s="62">
        <f>'Table 10-NLCD11 Partitioning'!U152-'Table 9-NLCD06 Partitioning'!U152</f>
        <v>0</v>
      </c>
      <c r="V355" s="62">
        <f>'Table 10-NLCD11 Partitioning'!V152-'Table 9-NLCD06 Partitioning'!V152</f>
        <v>0</v>
      </c>
      <c r="W355" s="62">
        <f>'Table 10-NLCD11 Partitioning'!W152-'Table 9-NLCD06 Partitioning'!W152</f>
        <v>0</v>
      </c>
    </row>
    <row r="356" spans="1:23" x14ac:dyDescent="0.25">
      <c r="A356" s="77" t="s">
        <v>313</v>
      </c>
      <c r="B356" s="10" t="s">
        <v>287</v>
      </c>
      <c r="C356" s="3">
        <v>3</v>
      </c>
      <c r="D356" s="77" t="s">
        <v>313</v>
      </c>
      <c r="E356" s="62">
        <f>'Table 10-NLCD11 Partitioning'!E153-'Table 9-NLCD06 Partitioning'!E153</f>
        <v>0</v>
      </c>
      <c r="F356" s="62">
        <f>'Table 10-NLCD11 Partitioning'!F153-'Table 9-NLCD06 Partitioning'!F153</f>
        <v>-9.1181745000000021</v>
      </c>
      <c r="G356" s="62">
        <f>'Table 10-NLCD11 Partitioning'!G153-'Table 9-NLCD06 Partitioning'!G153</f>
        <v>-12.67648650000001</v>
      </c>
      <c r="H356" s="62">
        <f>'Table 10-NLCD11 Partitioning'!H153-'Table 9-NLCD06 Partitioning'!H153</f>
        <v>14.233248000000032</v>
      </c>
      <c r="I356" s="62">
        <f>'Table 10-NLCD11 Partitioning'!I153-'Table 9-NLCD06 Partitioning'!I153</f>
        <v>7.5614130000000159</v>
      </c>
      <c r="J356" s="62">
        <f>'Table 10-NLCD11 Partitioning'!J153-'Table 9-NLCD06 Partitioning'!J153</f>
        <v>0</v>
      </c>
      <c r="K356" s="62">
        <f>'Table 10-NLCD11 Partitioning'!K153-'Table 9-NLCD06 Partitioning'!K153</f>
        <v>0</v>
      </c>
      <c r="L356" s="62">
        <f>'Table 10-NLCD11 Partitioning'!L153-'Table 9-NLCD06 Partitioning'!L153</f>
        <v>0</v>
      </c>
      <c r="M356" s="62">
        <f>'Table 10-NLCD11 Partitioning'!M153-'Table 9-NLCD06 Partitioning'!M153</f>
        <v>0</v>
      </c>
      <c r="N356" s="62">
        <f>'Table 10-NLCD11 Partitioning'!N153-'Table 9-NLCD06 Partitioning'!N153</f>
        <v>0</v>
      </c>
      <c r="O356" s="62">
        <f>'Table 10-NLCD11 Partitioning'!O153-'Table 9-NLCD06 Partitioning'!O153</f>
        <v>0</v>
      </c>
      <c r="P356" s="62">
        <f>'Table 10-NLCD11 Partitioning'!P153-'Table 9-NLCD06 Partitioning'!P153</f>
        <v>0</v>
      </c>
      <c r="Q356" s="62">
        <f>'Table 10-NLCD11 Partitioning'!Q153-'Table 9-NLCD06 Partitioning'!Q153</f>
        <v>0</v>
      </c>
      <c r="R356" s="62">
        <f>'Table 10-NLCD11 Partitioning'!R153-'Table 9-NLCD06 Partitioning'!R153</f>
        <v>0</v>
      </c>
      <c r="S356" s="62">
        <f>'Table 10-NLCD11 Partitioning'!S153-'Table 9-NLCD06 Partitioning'!S153</f>
        <v>0</v>
      </c>
      <c r="T356" s="62">
        <f>'Table 10-NLCD11 Partitioning'!T153-'Table 9-NLCD06 Partitioning'!T153</f>
        <v>0</v>
      </c>
      <c r="U356" s="62">
        <f>'Table 10-NLCD11 Partitioning'!U153-'Table 9-NLCD06 Partitioning'!U153</f>
        <v>7.1659999999999968</v>
      </c>
      <c r="V356" s="62">
        <f>'Table 10-NLCD11 Partitioning'!V153-'Table 9-NLCD06 Partitioning'!V153</f>
        <v>-7.5450000000000728</v>
      </c>
      <c r="W356" s="62">
        <f>'Table 10-NLCD11 Partitioning'!W153-'Table 9-NLCD06 Partitioning'!W153</f>
        <v>0.37900000000000134</v>
      </c>
    </row>
    <row r="357" spans="1:23" x14ac:dyDescent="0.25">
      <c r="A357" s="77" t="s">
        <v>314</v>
      </c>
      <c r="B357" s="10" t="s">
        <v>287</v>
      </c>
      <c r="C357" s="3">
        <v>30</v>
      </c>
      <c r="D357" s="77" t="s">
        <v>314</v>
      </c>
      <c r="E357" s="62">
        <f>'Table 10-NLCD11 Partitioning'!E154-'Table 9-NLCD06 Partitioning'!E154</f>
        <v>0</v>
      </c>
      <c r="F357" s="62">
        <f>'Table 10-NLCD11 Partitioning'!F154-'Table 9-NLCD06 Partitioning'!F154</f>
        <v>-2.8911285000000002</v>
      </c>
      <c r="G357" s="62">
        <f>'Table 10-NLCD11 Partitioning'!G154-'Table 9-NLCD06 Partitioning'!G154</f>
        <v>-17.346771</v>
      </c>
      <c r="H357" s="62">
        <f>'Table 10-NLCD11 Partitioning'!H154-'Table 9-NLCD06 Partitioning'!H154</f>
        <v>5.1150734999999941</v>
      </c>
      <c r="I357" s="62">
        <f>'Table 10-NLCD11 Partitioning'!I154-'Table 9-NLCD06 Partitioning'!I154</f>
        <v>18.013954500000068</v>
      </c>
      <c r="J357" s="62">
        <f>'Table 10-NLCD11 Partitioning'!J154-'Table 9-NLCD06 Partitioning'!J154</f>
        <v>-2.8911285000000002</v>
      </c>
      <c r="K357" s="62">
        <f>'Table 10-NLCD11 Partitioning'!K154-'Table 9-NLCD06 Partitioning'!K154</f>
        <v>0</v>
      </c>
      <c r="L357" s="62">
        <f>'Table 10-NLCD11 Partitioning'!L154-'Table 9-NLCD06 Partitioning'!L154</f>
        <v>0</v>
      </c>
      <c r="M357" s="62">
        <f>'Table 10-NLCD11 Partitioning'!M154-'Table 9-NLCD06 Partitioning'!M154</f>
        <v>0</v>
      </c>
      <c r="N357" s="62">
        <f>'Table 10-NLCD11 Partitioning'!N154-'Table 9-NLCD06 Partitioning'!N154</f>
        <v>0</v>
      </c>
      <c r="O357" s="62">
        <f>'Table 10-NLCD11 Partitioning'!O154-'Table 9-NLCD06 Partitioning'!O154</f>
        <v>0</v>
      </c>
      <c r="P357" s="62">
        <f>'Table 10-NLCD11 Partitioning'!P154-'Table 9-NLCD06 Partitioning'!P154</f>
        <v>0</v>
      </c>
      <c r="Q357" s="62">
        <f>'Table 10-NLCD11 Partitioning'!Q154-'Table 9-NLCD06 Partitioning'!Q154</f>
        <v>0</v>
      </c>
      <c r="R357" s="62">
        <f>'Table 10-NLCD11 Partitioning'!R154-'Table 9-NLCD06 Partitioning'!R154</f>
        <v>0</v>
      </c>
      <c r="S357" s="62">
        <f>'Table 10-NLCD11 Partitioning'!S154-'Table 9-NLCD06 Partitioning'!S154</f>
        <v>0</v>
      </c>
      <c r="T357" s="62">
        <f>'Table 10-NLCD11 Partitioning'!T154-'Table 9-NLCD06 Partitioning'!T154</f>
        <v>0</v>
      </c>
      <c r="U357" s="62">
        <f>'Table 10-NLCD11 Partitioning'!U154-'Table 9-NLCD06 Partitioning'!U154</f>
        <v>10.280000000000086</v>
      </c>
      <c r="V357" s="62">
        <f>'Table 10-NLCD11 Partitioning'!V154-'Table 9-NLCD06 Partitioning'!V154</f>
        <v>-10.224000000000018</v>
      </c>
      <c r="W357" s="62">
        <f>'Table 10-NLCD11 Partitioning'!W154-'Table 9-NLCD06 Partitioning'!W154</f>
        <v>-5.4999999999999716E-2</v>
      </c>
    </row>
    <row r="358" spans="1:23" x14ac:dyDescent="0.25">
      <c r="A358" s="77" t="s">
        <v>315</v>
      </c>
      <c r="B358" s="10" t="s">
        <v>287</v>
      </c>
      <c r="C358" s="3">
        <v>31</v>
      </c>
      <c r="D358" s="77" t="s">
        <v>315</v>
      </c>
      <c r="E358" s="62">
        <f>'Table 10-NLCD11 Partitioning'!E155-'Table 9-NLCD06 Partitioning'!E155</f>
        <v>0</v>
      </c>
      <c r="F358" s="62">
        <f>'Table 10-NLCD11 Partitioning'!F155-'Table 9-NLCD06 Partitioning'!F155</f>
        <v>0</v>
      </c>
      <c r="G358" s="62">
        <f>'Table 10-NLCD11 Partitioning'!G155-'Table 9-NLCD06 Partitioning'!G155</f>
        <v>-15.3452205</v>
      </c>
      <c r="H358" s="62">
        <f>'Table 10-NLCD11 Partitioning'!H155-'Table 9-NLCD06 Partitioning'!H155</f>
        <v>-3.5583120000000008</v>
      </c>
      <c r="I358" s="62">
        <f>'Table 10-NLCD11 Partitioning'!I155-'Table 9-NLCD06 Partitioning'!I155</f>
        <v>18.903532500000011</v>
      </c>
      <c r="J358" s="62">
        <f>'Table 10-NLCD11 Partitioning'!J155-'Table 9-NLCD06 Partitioning'!J155</f>
        <v>0</v>
      </c>
      <c r="K358" s="62">
        <f>'Table 10-NLCD11 Partitioning'!K155-'Table 9-NLCD06 Partitioning'!K155</f>
        <v>0</v>
      </c>
      <c r="L358" s="62">
        <f>'Table 10-NLCD11 Partitioning'!L155-'Table 9-NLCD06 Partitioning'!L155</f>
        <v>0</v>
      </c>
      <c r="M358" s="62">
        <f>'Table 10-NLCD11 Partitioning'!M155-'Table 9-NLCD06 Partitioning'!M155</f>
        <v>0</v>
      </c>
      <c r="N358" s="62">
        <f>'Table 10-NLCD11 Partitioning'!N155-'Table 9-NLCD06 Partitioning'!N155</f>
        <v>0</v>
      </c>
      <c r="O358" s="62">
        <f>'Table 10-NLCD11 Partitioning'!O155-'Table 9-NLCD06 Partitioning'!O155</f>
        <v>0</v>
      </c>
      <c r="P358" s="62">
        <f>'Table 10-NLCD11 Partitioning'!P155-'Table 9-NLCD06 Partitioning'!P155</f>
        <v>0</v>
      </c>
      <c r="Q358" s="62">
        <f>'Table 10-NLCD11 Partitioning'!Q155-'Table 9-NLCD06 Partitioning'!Q155</f>
        <v>0</v>
      </c>
      <c r="R358" s="62">
        <f>'Table 10-NLCD11 Partitioning'!R155-'Table 9-NLCD06 Partitioning'!R155</f>
        <v>0</v>
      </c>
      <c r="S358" s="62">
        <f>'Table 10-NLCD11 Partitioning'!S155-'Table 9-NLCD06 Partitioning'!S155</f>
        <v>0</v>
      </c>
      <c r="T358" s="62">
        <f>'Table 10-NLCD11 Partitioning'!T155-'Table 9-NLCD06 Partitioning'!T155</f>
        <v>0</v>
      </c>
      <c r="U358" s="62">
        <f>'Table 10-NLCD11 Partitioning'!U155-'Table 9-NLCD06 Partitioning'!U155</f>
        <v>10.680000000000035</v>
      </c>
      <c r="V358" s="62">
        <f>'Table 10-NLCD11 Partitioning'!V155-'Table 9-NLCD06 Partitioning'!V155</f>
        <v>-10.307000000000002</v>
      </c>
      <c r="W358" s="62">
        <f>'Table 10-NLCD11 Partitioning'!W155-'Table 9-NLCD06 Partitioning'!W155</f>
        <v>-0.37199999999999989</v>
      </c>
    </row>
    <row r="359" spans="1:23" x14ac:dyDescent="0.25">
      <c r="A359" s="77" t="s">
        <v>316</v>
      </c>
      <c r="B359" s="10" t="s">
        <v>287</v>
      </c>
      <c r="C359" s="3">
        <v>32</v>
      </c>
      <c r="D359" s="77" t="s">
        <v>316</v>
      </c>
      <c r="E359" s="62">
        <f>'Table 10-NLCD11 Partitioning'!E156-'Table 9-NLCD06 Partitioning'!E156</f>
        <v>0</v>
      </c>
      <c r="F359" s="62">
        <f>'Table 10-NLCD11 Partitioning'!F156-'Table 9-NLCD06 Partitioning'!F156</f>
        <v>-1.1119725000000003</v>
      </c>
      <c r="G359" s="62">
        <f>'Table 10-NLCD11 Partitioning'!G156-'Table 9-NLCD06 Partitioning'!G156</f>
        <v>-15.567615000000004</v>
      </c>
      <c r="H359" s="62">
        <f>'Table 10-NLCD11 Partitioning'!H156-'Table 9-NLCD06 Partitioning'!H156</f>
        <v>3.3359174999999937</v>
      </c>
      <c r="I359" s="62">
        <f>'Table 10-NLCD11 Partitioning'!I156-'Table 9-NLCD06 Partitioning'!I156</f>
        <v>13.343669999999975</v>
      </c>
      <c r="J359" s="62">
        <f>'Table 10-NLCD11 Partitioning'!J156-'Table 9-NLCD06 Partitioning'!J156</f>
        <v>0</v>
      </c>
      <c r="K359" s="62">
        <f>'Table 10-NLCD11 Partitioning'!K156-'Table 9-NLCD06 Partitioning'!K156</f>
        <v>0</v>
      </c>
      <c r="L359" s="62">
        <f>'Table 10-NLCD11 Partitioning'!L156-'Table 9-NLCD06 Partitioning'!L156</f>
        <v>0</v>
      </c>
      <c r="M359" s="62">
        <f>'Table 10-NLCD11 Partitioning'!M156-'Table 9-NLCD06 Partitioning'!M156</f>
        <v>0</v>
      </c>
      <c r="N359" s="62">
        <f>'Table 10-NLCD11 Partitioning'!N156-'Table 9-NLCD06 Partitioning'!N156</f>
        <v>0</v>
      </c>
      <c r="O359" s="62">
        <f>'Table 10-NLCD11 Partitioning'!O156-'Table 9-NLCD06 Partitioning'!O156</f>
        <v>0</v>
      </c>
      <c r="P359" s="62">
        <f>'Table 10-NLCD11 Partitioning'!P156-'Table 9-NLCD06 Partitioning'!P156</f>
        <v>0</v>
      </c>
      <c r="Q359" s="62">
        <f>'Table 10-NLCD11 Partitioning'!Q156-'Table 9-NLCD06 Partitioning'!Q156</f>
        <v>0</v>
      </c>
      <c r="R359" s="62">
        <f>'Table 10-NLCD11 Partitioning'!R156-'Table 9-NLCD06 Partitioning'!R156</f>
        <v>0</v>
      </c>
      <c r="S359" s="62">
        <f>'Table 10-NLCD11 Partitioning'!S156-'Table 9-NLCD06 Partitioning'!S156</f>
        <v>0</v>
      </c>
      <c r="T359" s="62">
        <f>'Table 10-NLCD11 Partitioning'!T156-'Table 9-NLCD06 Partitioning'!T156</f>
        <v>0</v>
      </c>
      <c r="U359" s="62">
        <f>'Table 10-NLCD11 Partitioning'!U156-'Table 9-NLCD06 Partitioning'!U156</f>
        <v>8.2070000000001073</v>
      </c>
      <c r="V359" s="62">
        <f>'Table 10-NLCD11 Partitioning'!V156-'Table 9-NLCD06 Partitioning'!V156</f>
        <v>-8.1059999999999945</v>
      </c>
      <c r="W359" s="62">
        <f>'Table 10-NLCD11 Partitioning'!W156-'Table 9-NLCD06 Partitioning'!W156</f>
        <v>-0.10000000000000142</v>
      </c>
    </row>
    <row r="360" spans="1:23" x14ac:dyDescent="0.25">
      <c r="A360" s="77" t="s">
        <v>317</v>
      </c>
      <c r="B360" s="10" t="s">
        <v>287</v>
      </c>
      <c r="C360" s="3">
        <v>33</v>
      </c>
      <c r="D360" s="77" t="s">
        <v>317</v>
      </c>
      <c r="E360" s="62">
        <f>'Table 10-NLCD11 Partitioning'!E157-'Table 9-NLCD06 Partitioning'!E157</f>
        <v>0</v>
      </c>
      <c r="F360" s="62">
        <f>'Table 10-NLCD11 Partitioning'!F157-'Table 9-NLCD06 Partitioning'!F157</f>
        <v>0</v>
      </c>
      <c r="G360" s="62">
        <f>'Table 10-NLCD11 Partitioning'!G157-'Table 9-NLCD06 Partitioning'!G157</f>
        <v>-1.5567615000000001</v>
      </c>
      <c r="H360" s="62">
        <f>'Table 10-NLCD11 Partitioning'!H157-'Table 9-NLCD06 Partitioning'!H157</f>
        <v>-2.223944999999997</v>
      </c>
      <c r="I360" s="62">
        <f>'Table 10-NLCD11 Partitioning'!I157-'Table 9-NLCD06 Partitioning'!I157</f>
        <v>3.780706500000008</v>
      </c>
      <c r="J360" s="62">
        <f>'Table 10-NLCD11 Partitioning'!J157-'Table 9-NLCD06 Partitioning'!J157</f>
        <v>0</v>
      </c>
      <c r="K360" s="62">
        <f>'Table 10-NLCD11 Partitioning'!K157-'Table 9-NLCD06 Partitioning'!K157</f>
        <v>0</v>
      </c>
      <c r="L360" s="62">
        <f>'Table 10-NLCD11 Partitioning'!L157-'Table 9-NLCD06 Partitioning'!L157</f>
        <v>0</v>
      </c>
      <c r="M360" s="62">
        <f>'Table 10-NLCD11 Partitioning'!M157-'Table 9-NLCD06 Partitioning'!M157</f>
        <v>0</v>
      </c>
      <c r="N360" s="62">
        <f>'Table 10-NLCD11 Partitioning'!N157-'Table 9-NLCD06 Partitioning'!N157</f>
        <v>0</v>
      </c>
      <c r="O360" s="62">
        <f>'Table 10-NLCD11 Partitioning'!O157-'Table 9-NLCD06 Partitioning'!O157</f>
        <v>0</v>
      </c>
      <c r="P360" s="62">
        <f>'Table 10-NLCD11 Partitioning'!P157-'Table 9-NLCD06 Partitioning'!P157</f>
        <v>0</v>
      </c>
      <c r="Q360" s="62">
        <f>'Table 10-NLCD11 Partitioning'!Q157-'Table 9-NLCD06 Partitioning'!Q157</f>
        <v>0</v>
      </c>
      <c r="R360" s="62">
        <f>'Table 10-NLCD11 Partitioning'!R157-'Table 9-NLCD06 Partitioning'!R157</f>
        <v>0</v>
      </c>
      <c r="S360" s="62">
        <f>'Table 10-NLCD11 Partitioning'!S157-'Table 9-NLCD06 Partitioning'!S157</f>
        <v>0</v>
      </c>
      <c r="T360" s="62">
        <f>'Table 10-NLCD11 Partitioning'!T157-'Table 9-NLCD06 Partitioning'!T157</f>
        <v>0</v>
      </c>
      <c r="U360" s="62">
        <f>'Table 10-NLCD11 Partitioning'!U157-'Table 9-NLCD06 Partitioning'!U157</f>
        <v>2.0139999999999532</v>
      </c>
      <c r="V360" s="62">
        <f>'Table 10-NLCD11 Partitioning'!V157-'Table 9-NLCD06 Partitioning'!V157</f>
        <v>-1.9029999999999987</v>
      </c>
      <c r="W360" s="62">
        <f>'Table 10-NLCD11 Partitioning'!W157-'Table 9-NLCD06 Partitioning'!W157</f>
        <v>-0.11199999999999988</v>
      </c>
    </row>
    <row r="361" spans="1:23" x14ac:dyDescent="0.25">
      <c r="A361" s="77" t="s">
        <v>318</v>
      </c>
      <c r="B361" s="10" t="s">
        <v>287</v>
      </c>
      <c r="C361" s="3">
        <v>34</v>
      </c>
      <c r="D361" s="77" t="s">
        <v>318</v>
      </c>
      <c r="E361" s="62">
        <f>'Table 10-NLCD11 Partitioning'!E158-'Table 9-NLCD06 Partitioning'!E158</f>
        <v>-0.22239450000000005</v>
      </c>
      <c r="F361" s="62">
        <f>'Table 10-NLCD11 Partitioning'!F158-'Table 9-NLCD06 Partitioning'!F158</f>
        <v>-17.569165500000004</v>
      </c>
      <c r="G361" s="62">
        <f>'Table 10-NLCD11 Partitioning'!G158-'Table 9-NLCD06 Partitioning'!G158</f>
        <v>-54.709047000000027</v>
      </c>
      <c r="H361" s="62">
        <f>'Table 10-NLCD11 Partitioning'!H158-'Table 9-NLCD06 Partitioning'!H158</f>
        <v>20.68268850000004</v>
      </c>
      <c r="I361" s="62">
        <f>'Table 10-NLCD11 Partitioning'!I158-'Table 9-NLCD06 Partitioning'!I158</f>
        <v>56.488202999999885</v>
      </c>
      <c r="J361" s="62">
        <f>'Table 10-NLCD11 Partitioning'!J158-'Table 9-NLCD06 Partitioning'!J158</f>
        <v>-1.1119725000000003</v>
      </c>
      <c r="K361" s="62">
        <f>'Table 10-NLCD11 Partitioning'!K158-'Table 9-NLCD06 Partitioning'!K158</f>
        <v>0</v>
      </c>
      <c r="L361" s="62">
        <f>'Table 10-NLCD11 Partitioning'!L158-'Table 9-NLCD06 Partitioning'!L158</f>
        <v>0</v>
      </c>
      <c r="M361" s="62">
        <f>'Table 10-NLCD11 Partitioning'!M158-'Table 9-NLCD06 Partitioning'!M158</f>
        <v>0</v>
      </c>
      <c r="N361" s="62">
        <f>'Table 10-NLCD11 Partitioning'!N158-'Table 9-NLCD06 Partitioning'!N158</f>
        <v>0</v>
      </c>
      <c r="O361" s="62">
        <f>'Table 10-NLCD11 Partitioning'!O158-'Table 9-NLCD06 Partitioning'!O158</f>
        <v>-3.5583120000000004</v>
      </c>
      <c r="P361" s="62">
        <f>'Table 10-NLCD11 Partitioning'!P158-'Table 9-NLCD06 Partitioning'!P158</f>
        <v>0</v>
      </c>
      <c r="Q361" s="62">
        <f>'Table 10-NLCD11 Partitioning'!Q158-'Table 9-NLCD06 Partitioning'!Q158</f>
        <v>0</v>
      </c>
      <c r="R361" s="62">
        <f>'Table 10-NLCD11 Partitioning'!R158-'Table 9-NLCD06 Partitioning'!R158</f>
        <v>0</v>
      </c>
      <c r="S361" s="62">
        <f>'Table 10-NLCD11 Partitioning'!S158-'Table 9-NLCD06 Partitioning'!S158</f>
        <v>0</v>
      </c>
      <c r="T361" s="62">
        <f>'Table 10-NLCD11 Partitioning'!T158-'Table 9-NLCD06 Partitioning'!T158</f>
        <v>0</v>
      </c>
      <c r="U361" s="62">
        <f>'Table 10-NLCD11 Partitioning'!U158-'Table 9-NLCD06 Partitioning'!U158</f>
        <v>38.334000000000287</v>
      </c>
      <c r="V361" s="62">
        <f>'Table 10-NLCD11 Partitioning'!V158-'Table 9-NLCD06 Partitioning'!V158</f>
        <v>-37.985000000000014</v>
      </c>
      <c r="W361" s="62">
        <f>'Table 10-NLCD11 Partitioning'!W158-'Table 9-NLCD06 Partitioning'!W158</f>
        <v>-0.34899999999999665</v>
      </c>
    </row>
    <row r="362" spans="1:23" x14ac:dyDescent="0.25">
      <c r="A362" s="77" t="s">
        <v>319</v>
      </c>
      <c r="B362" s="10" t="s">
        <v>287</v>
      </c>
      <c r="C362" s="3">
        <v>35</v>
      </c>
      <c r="D362" s="77" t="s">
        <v>319</v>
      </c>
      <c r="E362" s="62">
        <f>'Table 10-NLCD11 Partitioning'!E159-'Table 9-NLCD06 Partitioning'!E159</f>
        <v>0</v>
      </c>
      <c r="F362" s="62">
        <f>'Table 10-NLCD11 Partitioning'!F159-'Table 9-NLCD06 Partitioning'!F159</f>
        <v>-3.558311999999999</v>
      </c>
      <c r="G362" s="62">
        <f>'Table 10-NLCD11 Partitioning'!G159-'Table 9-NLCD06 Partitioning'!G159</f>
        <v>-27.354523499999992</v>
      </c>
      <c r="H362" s="62">
        <f>'Table 10-NLCD11 Partitioning'!H159-'Table 9-NLCD06 Partitioning'!H159</f>
        <v>11.786908499999981</v>
      </c>
      <c r="I362" s="62">
        <f>'Table 10-NLCD11 Partitioning'!I159-'Table 9-NLCD06 Partitioning'!I159</f>
        <v>19.125927000000047</v>
      </c>
      <c r="J362" s="62">
        <f>'Table 10-NLCD11 Partitioning'!J159-'Table 9-NLCD06 Partitioning'!J159</f>
        <v>0</v>
      </c>
      <c r="K362" s="62">
        <f>'Table 10-NLCD11 Partitioning'!K159-'Table 9-NLCD06 Partitioning'!K159</f>
        <v>0</v>
      </c>
      <c r="L362" s="62">
        <f>'Table 10-NLCD11 Partitioning'!L159-'Table 9-NLCD06 Partitioning'!L159</f>
        <v>0</v>
      </c>
      <c r="M362" s="62">
        <f>'Table 10-NLCD11 Partitioning'!M159-'Table 9-NLCD06 Partitioning'!M159</f>
        <v>0</v>
      </c>
      <c r="N362" s="62">
        <f>'Table 10-NLCD11 Partitioning'!N159-'Table 9-NLCD06 Partitioning'!N159</f>
        <v>0</v>
      </c>
      <c r="O362" s="62">
        <f>'Table 10-NLCD11 Partitioning'!O159-'Table 9-NLCD06 Partitioning'!O159</f>
        <v>0</v>
      </c>
      <c r="P362" s="62">
        <f>'Table 10-NLCD11 Partitioning'!P159-'Table 9-NLCD06 Partitioning'!P159</f>
        <v>0</v>
      </c>
      <c r="Q362" s="62">
        <f>'Table 10-NLCD11 Partitioning'!Q159-'Table 9-NLCD06 Partitioning'!Q159</f>
        <v>0</v>
      </c>
      <c r="R362" s="62">
        <f>'Table 10-NLCD11 Partitioning'!R159-'Table 9-NLCD06 Partitioning'!R159</f>
        <v>0</v>
      </c>
      <c r="S362" s="62">
        <f>'Table 10-NLCD11 Partitioning'!S159-'Table 9-NLCD06 Partitioning'!S159</f>
        <v>0</v>
      </c>
      <c r="T362" s="62">
        <f>'Table 10-NLCD11 Partitioning'!T159-'Table 9-NLCD06 Partitioning'!T159</f>
        <v>0</v>
      </c>
      <c r="U362" s="62">
        <f>'Table 10-NLCD11 Partitioning'!U159-'Table 9-NLCD06 Partitioning'!U159</f>
        <v>12.676000000000045</v>
      </c>
      <c r="V362" s="62">
        <f>'Table 10-NLCD11 Partitioning'!V159-'Table 9-NLCD06 Partitioning'!V159</f>
        <v>-12.736999999999995</v>
      </c>
      <c r="W362" s="62">
        <f>'Table 10-NLCD11 Partitioning'!W159-'Table 9-NLCD06 Partitioning'!W159</f>
        <v>6.0999999999999943E-2</v>
      </c>
    </row>
    <row r="363" spans="1:23" x14ac:dyDescent="0.25">
      <c r="A363" s="77" t="s">
        <v>320</v>
      </c>
      <c r="B363" s="10" t="s">
        <v>287</v>
      </c>
      <c r="C363" s="3">
        <v>36</v>
      </c>
      <c r="D363" s="77" t="s">
        <v>320</v>
      </c>
      <c r="E363" s="62">
        <f>'Table 10-NLCD11 Partitioning'!E160-'Table 9-NLCD06 Partitioning'!E160</f>
        <v>0</v>
      </c>
      <c r="F363" s="62">
        <f>'Table 10-NLCD11 Partitioning'!F160-'Table 9-NLCD06 Partitioning'!F160</f>
        <v>-2.4463394999999988</v>
      </c>
      <c r="G363" s="62">
        <f>'Table 10-NLCD11 Partitioning'!G160-'Table 9-NLCD06 Partitioning'!G160</f>
        <v>-62.048065500000007</v>
      </c>
      <c r="H363" s="62">
        <f>'Table 10-NLCD11 Partitioning'!H160-'Table 9-NLCD06 Partitioning'!H160</f>
        <v>28.24410150000017</v>
      </c>
      <c r="I363" s="62">
        <f>'Table 10-NLCD11 Partitioning'!I160-'Table 9-NLCD06 Partitioning'!I160</f>
        <v>36.250303499999973</v>
      </c>
      <c r="J363" s="62">
        <f>'Table 10-NLCD11 Partitioning'!J160-'Table 9-NLCD06 Partitioning'!J160</f>
        <v>0</v>
      </c>
      <c r="K363" s="62">
        <f>'Table 10-NLCD11 Partitioning'!K160-'Table 9-NLCD06 Partitioning'!K160</f>
        <v>0</v>
      </c>
      <c r="L363" s="62">
        <f>'Table 10-NLCD11 Partitioning'!L160-'Table 9-NLCD06 Partitioning'!L160</f>
        <v>0</v>
      </c>
      <c r="M363" s="62">
        <f>'Table 10-NLCD11 Partitioning'!M160-'Table 9-NLCD06 Partitioning'!M160</f>
        <v>0</v>
      </c>
      <c r="N363" s="62">
        <f>'Table 10-NLCD11 Partitioning'!N160-'Table 9-NLCD06 Partitioning'!N160</f>
        <v>0</v>
      </c>
      <c r="O363" s="62">
        <f>'Table 10-NLCD11 Partitioning'!O160-'Table 9-NLCD06 Partitioning'!O160</f>
        <v>0</v>
      </c>
      <c r="P363" s="62">
        <f>'Table 10-NLCD11 Partitioning'!P160-'Table 9-NLCD06 Partitioning'!P160</f>
        <v>0</v>
      </c>
      <c r="Q363" s="62">
        <f>'Table 10-NLCD11 Partitioning'!Q160-'Table 9-NLCD06 Partitioning'!Q160</f>
        <v>0</v>
      </c>
      <c r="R363" s="62">
        <f>'Table 10-NLCD11 Partitioning'!R160-'Table 9-NLCD06 Partitioning'!R160</f>
        <v>0</v>
      </c>
      <c r="S363" s="62">
        <f>'Table 10-NLCD11 Partitioning'!S160-'Table 9-NLCD06 Partitioning'!S160</f>
        <v>0</v>
      </c>
      <c r="T363" s="62">
        <f>'Table 10-NLCD11 Partitioning'!T160-'Table 9-NLCD06 Partitioning'!T160</f>
        <v>0</v>
      </c>
      <c r="U363" s="62">
        <f>'Table 10-NLCD11 Partitioning'!U160-'Table 9-NLCD06 Partitioning'!U160</f>
        <v>23.724999999999909</v>
      </c>
      <c r="V363" s="62">
        <f>'Table 10-NLCD11 Partitioning'!V160-'Table 9-NLCD06 Partitioning'!V160</f>
        <v>-23.924000000000092</v>
      </c>
      <c r="W363" s="62">
        <f>'Table 10-NLCD11 Partitioning'!W160-'Table 9-NLCD06 Partitioning'!W160</f>
        <v>0.19899999999999807</v>
      </c>
    </row>
    <row r="364" spans="1:23" x14ac:dyDescent="0.25">
      <c r="A364" s="77" t="s">
        <v>321</v>
      </c>
      <c r="B364" s="10" t="s">
        <v>287</v>
      </c>
      <c r="C364" s="3">
        <v>37</v>
      </c>
      <c r="D364" s="77" t="s">
        <v>321</v>
      </c>
      <c r="E364" s="62">
        <f>'Table 10-NLCD11 Partitioning'!E161-'Table 9-NLCD06 Partitioning'!E161</f>
        <v>0</v>
      </c>
      <c r="F364" s="62">
        <f>'Table 10-NLCD11 Partitioning'!F161-'Table 9-NLCD06 Partitioning'!F161</f>
        <v>-0.22239450000000005</v>
      </c>
      <c r="G364" s="62">
        <f>'Table 10-NLCD11 Partitioning'!G161-'Table 9-NLCD06 Partitioning'!G161</f>
        <v>-13.5660645</v>
      </c>
      <c r="H364" s="62">
        <f>'Table 10-NLCD11 Partitioning'!H161-'Table 9-NLCD06 Partitioning'!H161</f>
        <v>8.6733854999999949</v>
      </c>
      <c r="I364" s="62">
        <f>'Table 10-NLCD11 Partitioning'!I161-'Table 9-NLCD06 Partitioning'!I161</f>
        <v>5.1150734999999941</v>
      </c>
      <c r="J364" s="62">
        <f>'Table 10-NLCD11 Partitioning'!J161-'Table 9-NLCD06 Partitioning'!J161</f>
        <v>0</v>
      </c>
      <c r="K364" s="62">
        <f>'Table 10-NLCD11 Partitioning'!K161-'Table 9-NLCD06 Partitioning'!K161</f>
        <v>0</v>
      </c>
      <c r="L364" s="62">
        <f>'Table 10-NLCD11 Partitioning'!L161-'Table 9-NLCD06 Partitioning'!L161</f>
        <v>0</v>
      </c>
      <c r="M364" s="62">
        <f>'Table 10-NLCD11 Partitioning'!M161-'Table 9-NLCD06 Partitioning'!M161</f>
        <v>0</v>
      </c>
      <c r="N364" s="62">
        <f>'Table 10-NLCD11 Partitioning'!N161-'Table 9-NLCD06 Partitioning'!N161</f>
        <v>0</v>
      </c>
      <c r="O364" s="62">
        <f>'Table 10-NLCD11 Partitioning'!O161-'Table 9-NLCD06 Partitioning'!O161</f>
        <v>0</v>
      </c>
      <c r="P364" s="62">
        <f>'Table 10-NLCD11 Partitioning'!P161-'Table 9-NLCD06 Partitioning'!P161</f>
        <v>0</v>
      </c>
      <c r="Q364" s="62">
        <f>'Table 10-NLCD11 Partitioning'!Q161-'Table 9-NLCD06 Partitioning'!Q161</f>
        <v>0</v>
      </c>
      <c r="R364" s="62">
        <f>'Table 10-NLCD11 Partitioning'!R161-'Table 9-NLCD06 Partitioning'!R161</f>
        <v>0</v>
      </c>
      <c r="S364" s="62">
        <f>'Table 10-NLCD11 Partitioning'!S161-'Table 9-NLCD06 Partitioning'!S161</f>
        <v>0</v>
      </c>
      <c r="T364" s="62">
        <f>'Table 10-NLCD11 Partitioning'!T161-'Table 9-NLCD06 Partitioning'!T161</f>
        <v>0</v>
      </c>
      <c r="U364" s="62">
        <f>'Table 10-NLCD11 Partitioning'!U161-'Table 9-NLCD06 Partitioning'!U161</f>
        <v>3.7010000000000218</v>
      </c>
      <c r="V364" s="62">
        <f>'Table 10-NLCD11 Partitioning'!V161-'Table 9-NLCD06 Partitioning'!V161</f>
        <v>-3.8439999999999941</v>
      </c>
      <c r="W364" s="62">
        <f>'Table 10-NLCD11 Partitioning'!W161-'Table 9-NLCD06 Partitioning'!W161</f>
        <v>0.14400000000000013</v>
      </c>
    </row>
    <row r="365" spans="1:23" x14ac:dyDescent="0.25">
      <c r="A365" s="77" t="s">
        <v>322</v>
      </c>
      <c r="B365" s="10" t="s">
        <v>287</v>
      </c>
      <c r="C365" s="3">
        <v>38</v>
      </c>
      <c r="D365" s="77" t="s">
        <v>322</v>
      </c>
      <c r="E365" s="62">
        <f>'Table 10-NLCD11 Partitioning'!E162-'Table 9-NLCD06 Partitioning'!E162</f>
        <v>0</v>
      </c>
      <c r="F365" s="62">
        <f>'Table 10-NLCD11 Partitioning'!F162-'Table 9-NLCD06 Partitioning'!F162</f>
        <v>0</v>
      </c>
      <c r="G365" s="62">
        <f>'Table 10-NLCD11 Partitioning'!G162-'Table 9-NLCD06 Partitioning'!G162</f>
        <v>-4.2254955000000001</v>
      </c>
      <c r="H365" s="62">
        <f>'Table 10-NLCD11 Partitioning'!H162-'Table 9-NLCD06 Partitioning'!H162</f>
        <v>1.7791560000000004</v>
      </c>
      <c r="I365" s="62">
        <f>'Table 10-NLCD11 Partitioning'!I162-'Table 9-NLCD06 Partitioning'!I162</f>
        <v>2.4463394999999934</v>
      </c>
      <c r="J365" s="62">
        <f>'Table 10-NLCD11 Partitioning'!J162-'Table 9-NLCD06 Partitioning'!J162</f>
        <v>0</v>
      </c>
      <c r="K365" s="62">
        <f>'Table 10-NLCD11 Partitioning'!K162-'Table 9-NLCD06 Partitioning'!K162</f>
        <v>0</v>
      </c>
      <c r="L365" s="62">
        <f>'Table 10-NLCD11 Partitioning'!L162-'Table 9-NLCD06 Partitioning'!L162</f>
        <v>0</v>
      </c>
      <c r="M365" s="62">
        <f>'Table 10-NLCD11 Partitioning'!M162-'Table 9-NLCD06 Partitioning'!M162</f>
        <v>0</v>
      </c>
      <c r="N365" s="62">
        <f>'Table 10-NLCD11 Partitioning'!N162-'Table 9-NLCD06 Partitioning'!N162</f>
        <v>0</v>
      </c>
      <c r="O365" s="62">
        <f>'Table 10-NLCD11 Partitioning'!O162-'Table 9-NLCD06 Partitioning'!O162</f>
        <v>0</v>
      </c>
      <c r="P365" s="62">
        <f>'Table 10-NLCD11 Partitioning'!P162-'Table 9-NLCD06 Partitioning'!P162</f>
        <v>0</v>
      </c>
      <c r="Q365" s="62">
        <f>'Table 10-NLCD11 Partitioning'!Q162-'Table 9-NLCD06 Partitioning'!Q162</f>
        <v>0</v>
      </c>
      <c r="R365" s="62">
        <f>'Table 10-NLCD11 Partitioning'!R162-'Table 9-NLCD06 Partitioning'!R162</f>
        <v>0</v>
      </c>
      <c r="S365" s="62">
        <f>'Table 10-NLCD11 Partitioning'!S162-'Table 9-NLCD06 Partitioning'!S162</f>
        <v>0</v>
      </c>
      <c r="T365" s="62">
        <f>'Table 10-NLCD11 Partitioning'!T162-'Table 9-NLCD06 Partitioning'!T162</f>
        <v>0</v>
      </c>
      <c r="U365" s="62">
        <f>'Table 10-NLCD11 Partitioning'!U162-'Table 9-NLCD06 Partitioning'!U162</f>
        <v>1.561000000000007</v>
      </c>
      <c r="V365" s="62">
        <f>'Table 10-NLCD11 Partitioning'!V162-'Table 9-NLCD06 Partitioning'!V162</f>
        <v>-1.5690000000000026</v>
      </c>
      <c r="W365" s="62">
        <f>'Table 10-NLCD11 Partitioning'!W162-'Table 9-NLCD06 Partitioning'!W162</f>
        <v>8.0000000000000071E-3</v>
      </c>
    </row>
    <row r="366" spans="1:23" x14ac:dyDescent="0.25">
      <c r="A366" s="77" t="s">
        <v>323</v>
      </c>
      <c r="B366" s="10" t="s">
        <v>287</v>
      </c>
      <c r="C366" s="3">
        <v>39</v>
      </c>
      <c r="D366" s="77" t="s">
        <v>323</v>
      </c>
      <c r="E366" s="62">
        <f>'Table 10-NLCD11 Partitioning'!E163-'Table 9-NLCD06 Partitioning'!E163</f>
        <v>0</v>
      </c>
      <c r="F366" s="62">
        <f>'Table 10-NLCD11 Partitioning'!F163-'Table 9-NLCD06 Partitioning'!F163</f>
        <v>0</v>
      </c>
      <c r="G366" s="62">
        <f>'Table 10-NLCD11 Partitioning'!G163-'Table 9-NLCD06 Partitioning'!G163</f>
        <v>-1.1119725000000003</v>
      </c>
      <c r="H366" s="62">
        <f>'Table 10-NLCD11 Partitioning'!H163-'Table 9-NLCD06 Partitioning'!H163</f>
        <v>1.1119724999999789</v>
      </c>
      <c r="I366" s="62">
        <f>'Table 10-NLCD11 Partitioning'!I163-'Table 9-NLCD06 Partitioning'!I163</f>
        <v>0</v>
      </c>
      <c r="J366" s="62">
        <f>'Table 10-NLCD11 Partitioning'!J163-'Table 9-NLCD06 Partitioning'!J163</f>
        <v>0</v>
      </c>
      <c r="K366" s="62">
        <f>'Table 10-NLCD11 Partitioning'!K163-'Table 9-NLCD06 Partitioning'!K163</f>
        <v>0</v>
      </c>
      <c r="L366" s="62">
        <f>'Table 10-NLCD11 Partitioning'!L163-'Table 9-NLCD06 Partitioning'!L163</f>
        <v>0</v>
      </c>
      <c r="M366" s="62">
        <f>'Table 10-NLCD11 Partitioning'!M163-'Table 9-NLCD06 Partitioning'!M163</f>
        <v>0</v>
      </c>
      <c r="N366" s="62">
        <f>'Table 10-NLCD11 Partitioning'!N163-'Table 9-NLCD06 Partitioning'!N163</f>
        <v>0</v>
      </c>
      <c r="O366" s="62">
        <f>'Table 10-NLCD11 Partitioning'!O163-'Table 9-NLCD06 Partitioning'!O163</f>
        <v>0</v>
      </c>
      <c r="P366" s="62">
        <f>'Table 10-NLCD11 Partitioning'!P163-'Table 9-NLCD06 Partitioning'!P163</f>
        <v>0</v>
      </c>
      <c r="Q366" s="62">
        <f>'Table 10-NLCD11 Partitioning'!Q163-'Table 9-NLCD06 Partitioning'!Q163</f>
        <v>0</v>
      </c>
      <c r="R366" s="62">
        <f>'Table 10-NLCD11 Partitioning'!R163-'Table 9-NLCD06 Partitioning'!R163</f>
        <v>0</v>
      </c>
      <c r="S366" s="62">
        <f>'Table 10-NLCD11 Partitioning'!S163-'Table 9-NLCD06 Partitioning'!S163</f>
        <v>0</v>
      </c>
      <c r="T366" s="62">
        <f>'Table 10-NLCD11 Partitioning'!T163-'Table 9-NLCD06 Partitioning'!T163</f>
        <v>0</v>
      </c>
      <c r="U366" s="62">
        <f>'Table 10-NLCD11 Partitioning'!U163-'Table 9-NLCD06 Partitioning'!U163</f>
        <v>8.8999999999998636E-2</v>
      </c>
      <c r="V366" s="62">
        <f>'Table 10-NLCD11 Partitioning'!V163-'Table 9-NLCD06 Partitioning'!V163</f>
        <v>-0.11699999999999022</v>
      </c>
      <c r="W366" s="62">
        <f>'Table 10-NLCD11 Partitioning'!W163-'Table 9-NLCD06 Partitioning'!W163</f>
        <v>2.8000000000000469E-2</v>
      </c>
    </row>
    <row r="367" spans="1:23" x14ac:dyDescent="0.25">
      <c r="A367" s="77" t="s">
        <v>324</v>
      </c>
      <c r="B367" s="10" t="s">
        <v>287</v>
      </c>
      <c r="C367" s="3">
        <v>4</v>
      </c>
      <c r="D367" s="77" t="s">
        <v>324</v>
      </c>
      <c r="E367" s="62">
        <f>'Table 10-NLCD11 Partitioning'!E164-'Table 9-NLCD06 Partitioning'!E164</f>
        <v>0</v>
      </c>
      <c r="F367" s="62">
        <f>'Table 10-NLCD11 Partitioning'!F164-'Table 9-NLCD06 Partitioning'!F164</f>
        <v>-13.566064499999982</v>
      </c>
      <c r="G367" s="62">
        <f>'Table 10-NLCD11 Partitioning'!G164-'Table 9-NLCD06 Partitioning'!G164</f>
        <v>-39.808615500000087</v>
      </c>
      <c r="H367" s="62">
        <f>'Table 10-NLCD11 Partitioning'!H164-'Table 9-NLCD06 Partitioning'!H164</f>
        <v>19.348321499999884</v>
      </c>
      <c r="I367" s="62">
        <f>'Table 10-NLCD11 Partitioning'!I164-'Table 9-NLCD06 Partitioning'!I164</f>
        <v>34.026358500000015</v>
      </c>
      <c r="J367" s="62">
        <f>'Table 10-NLCD11 Partitioning'!J164-'Table 9-NLCD06 Partitioning'!J164</f>
        <v>0</v>
      </c>
      <c r="K367" s="62">
        <f>'Table 10-NLCD11 Partitioning'!K164-'Table 9-NLCD06 Partitioning'!K164</f>
        <v>0</v>
      </c>
      <c r="L367" s="62">
        <f>'Table 10-NLCD11 Partitioning'!L164-'Table 9-NLCD06 Partitioning'!L164</f>
        <v>0</v>
      </c>
      <c r="M367" s="62">
        <f>'Table 10-NLCD11 Partitioning'!M164-'Table 9-NLCD06 Partitioning'!M164</f>
        <v>0</v>
      </c>
      <c r="N367" s="62">
        <f>'Table 10-NLCD11 Partitioning'!N164-'Table 9-NLCD06 Partitioning'!N164</f>
        <v>0</v>
      </c>
      <c r="O367" s="62">
        <f>'Table 10-NLCD11 Partitioning'!O164-'Table 9-NLCD06 Partitioning'!O164</f>
        <v>0</v>
      </c>
      <c r="P367" s="62">
        <f>'Table 10-NLCD11 Partitioning'!P164-'Table 9-NLCD06 Partitioning'!P164</f>
        <v>0</v>
      </c>
      <c r="Q367" s="62">
        <f>'Table 10-NLCD11 Partitioning'!Q164-'Table 9-NLCD06 Partitioning'!Q164</f>
        <v>0</v>
      </c>
      <c r="R367" s="62">
        <f>'Table 10-NLCD11 Partitioning'!R164-'Table 9-NLCD06 Partitioning'!R164</f>
        <v>0</v>
      </c>
      <c r="S367" s="62">
        <f>'Table 10-NLCD11 Partitioning'!S164-'Table 9-NLCD06 Partitioning'!S164</f>
        <v>0</v>
      </c>
      <c r="T367" s="62">
        <f>'Table 10-NLCD11 Partitioning'!T164-'Table 9-NLCD06 Partitioning'!T164</f>
        <v>0</v>
      </c>
      <c r="U367" s="62">
        <f>'Table 10-NLCD11 Partitioning'!U164-'Table 9-NLCD06 Partitioning'!U164</f>
        <v>23.724999999999909</v>
      </c>
      <c r="V367" s="62">
        <f>'Table 10-NLCD11 Partitioning'!V164-'Table 9-NLCD06 Partitioning'!V164</f>
        <v>-23.902000000000044</v>
      </c>
      <c r="W367" s="62">
        <f>'Table 10-NLCD11 Partitioning'!W164-'Table 9-NLCD06 Partitioning'!W164</f>
        <v>0.1769999999999925</v>
      </c>
    </row>
    <row r="368" spans="1:23" x14ac:dyDescent="0.25">
      <c r="A368" s="77" t="s">
        <v>325</v>
      </c>
      <c r="B368" s="10" t="s">
        <v>287</v>
      </c>
      <c r="C368" s="3">
        <v>40</v>
      </c>
      <c r="D368" s="77" t="s">
        <v>325</v>
      </c>
      <c r="E368" s="62">
        <f>'Table 10-NLCD11 Partitioning'!E165-'Table 9-NLCD06 Partitioning'!E165</f>
        <v>-0.66718350000000015</v>
      </c>
      <c r="F368" s="62">
        <f>'Table 10-NLCD11 Partitioning'!F165-'Table 9-NLCD06 Partitioning'!F165</f>
        <v>-14.678037000000018</v>
      </c>
      <c r="G368" s="62">
        <f>'Table 10-NLCD11 Partitioning'!G165-'Table 9-NLCD06 Partitioning'!G165</f>
        <v>-314.24342849999994</v>
      </c>
      <c r="H368" s="62">
        <f>'Table 10-NLCD11 Partitioning'!H165-'Table 9-NLCD06 Partitioning'!H165</f>
        <v>206.15970149999976</v>
      </c>
      <c r="I368" s="62">
        <f>'Table 10-NLCD11 Partitioning'!I165-'Table 9-NLCD06 Partitioning'!I165</f>
        <v>123.42894750000005</v>
      </c>
      <c r="J368" s="62">
        <f>'Table 10-NLCD11 Partitioning'!J165-'Table 9-NLCD06 Partitioning'!J165</f>
        <v>0</v>
      </c>
      <c r="K368" s="62">
        <f>'Table 10-NLCD11 Partitioning'!K165-'Table 9-NLCD06 Partitioning'!K165</f>
        <v>0</v>
      </c>
      <c r="L368" s="62">
        <f>'Table 10-NLCD11 Partitioning'!L165-'Table 9-NLCD06 Partitioning'!L165</f>
        <v>0</v>
      </c>
      <c r="M368" s="62">
        <f>'Table 10-NLCD11 Partitioning'!M165-'Table 9-NLCD06 Partitioning'!M165</f>
        <v>0</v>
      </c>
      <c r="N368" s="62">
        <f>'Table 10-NLCD11 Partitioning'!N165-'Table 9-NLCD06 Partitioning'!N165</f>
        <v>0</v>
      </c>
      <c r="O368" s="62">
        <f>'Table 10-NLCD11 Partitioning'!O165-'Table 9-NLCD06 Partitioning'!O165</f>
        <v>0</v>
      </c>
      <c r="P368" s="62">
        <f>'Table 10-NLCD11 Partitioning'!P165-'Table 9-NLCD06 Partitioning'!P165</f>
        <v>0</v>
      </c>
      <c r="Q368" s="62">
        <f>'Table 10-NLCD11 Partitioning'!Q165-'Table 9-NLCD06 Partitioning'!Q165</f>
        <v>0</v>
      </c>
      <c r="R368" s="62">
        <f>'Table 10-NLCD11 Partitioning'!R165-'Table 9-NLCD06 Partitioning'!R165</f>
        <v>0</v>
      </c>
      <c r="S368" s="62">
        <f>'Table 10-NLCD11 Partitioning'!S165-'Table 9-NLCD06 Partitioning'!S165</f>
        <v>0</v>
      </c>
      <c r="T368" s="62">
        <f>'Table 10-NLCD11 Partitioning'!T165-'Table 9-NLCD06 Partitioning'!T165</f>
        <v>0</v>
      </c>
      <c r="U368" s="62">
        <f>'Table 10-NLCD11 Partitioning'!U165-'Table 9-NLCD06 Partitioning'!U165</f>
        <v>90.302999999999884</v>
      </c>
      <c r="V368" s="62">
        <f>'Table 10-NLCD11 Partitioning'!V165-'Table 9-NLCD06 Partitioning'!V165</f>
        <v>-93.835999999999331</v>
      </c>
      <c r="W368" s="62">
        <f>'Table 10-NLCD11 Partitioning'!W165-'Table 9-NLCD06 Partitioning'!W165</f>
        <v>3.5329999999999586</v>
      </c>
    </row>
    <row r="369" spans="1:23" x14ac:dyDescent="0.25">
      <c r="A369" s="77" t="s">
        <v>326</v>
      </c>
      <c r="B369" s="10" t="s">
        <v>287</v>
      </c>
      <c r="C369" s="3">
        <v>41</v>
      </c>
      <c r="D369" s="77" t="s">
        <v>326</v>
      </c>
      <c r="E369" s="62">
        <f>'Table 10-NLCD11 Partitioning'!E166-'Table 9-NLCD06 Partitioning'!E166</f>
        <v>0</v>
      </c>
      <c r="F369" s="62">
        <f>'Table 10-NLCD11 Partitioning'!F166-'Table 9-NLCD06 Partitioning'!F166</f>
        <v>-2.0015505000000005</v>
      </c>
      <c r="G369" s="62">
        <f>'Table 10-NLCD11 Partitioning'!G166-'Table 9-NLCD06 Partitioning'!G166</f>
        <v>-45.146083499999975</v>
      </c>
      <c r="H369" s="62">
        <f>'Table 10-NLCD11 Partitioning'!H166-'Table 9-NLCD06 Partitioning'!H166</f>
        <v>13.566064499999811</v>
      </c>
      <c r="I369" s="62">
        <f>'Table 10-NLCD11 Partitioning'!I166-'Table 9-NLCD06 Partitioning'!I166</f>
        <v>33.581569500000114</v>
      </c>
      <c r="J369" s="62">
        <f>'Table 10-NLCD11 Partitioning'!J166-'Table 9-NLCD06 Partitioning'!J166</f>
        <v>0</v>
      </c>
      <c r="K369" s="62">
        <f>'Table 10-NLCD11 Partitioning'!K166-'Table 9-NLCD06 Partitioning'!K166</f>
        <v>0</v>
      </c>
      <c r="L369" s="62">
        <f>'Table 10-NLCD11 Partitioning'!L166-'Table 9-NLCD06 Partitioning'!L166</f>
        <v>0</v>
      </c>
      <c r="M369" s="62">
        <f>'Table 10-NLCD11 Partitioning'!M166-'Table 9-NLCD06 Partitioning'!M166</f>
        <v>0</v>
      </c>
      <c r="N369" s="62">
        <f>'Table 10-NLCD11 Partitioning'!N166-'Table 9-NLCD06 Partitioning'!N166</f>
        <v>0</v>
      </c>
      <c r="O369" s="62">
        <f>'Table 10-NLCD11 Partitioning'!O166-'Table 9-NLCD06 Partitioning'!O166</f>
        <v>0</v>
      </c>
      <c r="P369" s="62">
        <f>'Table 10-NLCD11 Partitioning'!P166-'Table 9-NLCD06 Partitioning'!P166</f>
        <v>0</v>
      </c>
      <c r="Q369" s="62">
        <f>'Table 10-NLCD11 Partitioning'!Q166-'Table 9-NLCD06 Partitioning'!Q166</f>
        <v>0</v>
      </c>
      <c r="R369" s="62">
        <f>'Table 10-NLCD11 Partitioning'!R166-'Table 9-NLCD06 Partitioning'!R166</f>
        <v>0</v>
      </c>
      <c r="S369" s="62">
        <f>'Table 10-NLCD11 Partitioning'!S166-'Table 9-NLCD06 Partitioning'!S166</f>
        <v>0</v>
      </c>
      <c r="T369" s="62">
        <f>'Table 10-NLCD11 Partitioning'!T166-'Table 9-NLCD06 Partitioning'!T166</f>
        <v>0</v>
      </c>
      <c r="U369" s="62">
        <f>'Table 10-NLCD11 Partitioning'!U166-'Table 9-NLCD06 Partitioning'!U166</f>
        <v>20.923000000000229</v>
      </c>
      <c r="V369" s="62">
        <f>'Table 10-NLCD11 Partitioning'!V166-'Table 9-NLCD06 Partitioning'!V166</f>
        <v>-20.788000000000011</v>
      </c>
      <c r="W369" s="62">
        <f>'Table 10-NLCD11 Partitioning'!W166-'Table 9-NLCD06 Partitioning'!W166</f>
        <v>-0.13500000000000512</v>
      </c>
    </row>
    <row r="370" spans="1:23" x14ac:dyDescent="0.25">
      <c r="A370" s="77" t="s">
        <v>327</v>
      </c>
      <c r="B370" s="10" t="s">
        <v>287</v>
      </c>
      <c r="C370" s="3">
        <v>42</v>
      </c>
      <c r="D370" s="77" t="s">
        <v>327</v>
      </c>
      <c r="E370" s="62">
        <f>'Table 10-NLCD11 Partitioning'!E167-'Table 9-NLCD06 Partitioning'!E167</f>
        <v>-0.22239450000000005</v>
      </c>
      <c r="F370" s="62">
        <f>'Table 10-NLCD11 Partitioning'!F167-'Table 9-NLCD06 Partitioning'!F167</f>
        <v>-1.3343670000000003</v>
      </c>
      <c r="G370" s="62">
        <f>'Table 10-NLCD11 Partitioning'!G167-'Table 9-NLCD06 Partitioning'!G167</f>
        <v>-21.572266499999955</v>
      </c>
      <c r="H370" s="62">
        <f>'Table 10-NLCD11 Partitioning'!H167-'Table 9-NLCD06 Partitioning'!H167</f>
        <v>4.6702844999999797</v>
      </c>
      <c r="I370" s="62">
        <f>'Table 10-NLCD11 Partitioning'!I167-'Table 9-NLCD06 Partitioning'!I167</f>
        <v>18.458743500000026</v>
      </c>
      <c r="J370" s="62">
        <f>'Table 10-NLCD11 Partitioning'!J167-'Table 9-NLCD06 Partitioning'!J167</f>
        <v>0</v>
      </c>
      <c r="K370" s="62">
        <f>'Table 10-NLCD11 Partitioning'!K167-'Table 9-NLCD06 Partitioning'!K167</f>
        <v>0</v>
      </c>
      <c r="L370" s="62">
        <f>'Table 10-NLCD11 Partitioning'!L167-'Table 9-NLCD06 Partitioning'!L167</f>
        <v>0</v>
      </c>
      <c r="M370" s="62">
        <f>'Table 10-NLCD11 Partitioning'!M167-'Table 9-NLCD06 Partitioning'!M167</f>
        <v>0</v>
      </c>
      <c r="N370" s="62">
        <f>'Table 10-NLCD11 Partitioning'!N167-'Table 9-NLCD06 Partitioning'!N167</f>
        <v>0</v>
      </c>
      <c r="O370" s="62">
        <f>'Table 10-NLCD11 Partitioning'!O167-'Table 9-NLCD06 Partitioning'!O167</f>
        <v>0</v>
      </c>
      <c r="P370" s="62">
        <f>'Table 10-NLCD11 Partitioning'!P167-'Table 9-NLCD06 Partitioning'!P167</f>
        <v>0</v>
      </c>
      <c r="Q370" s="62">
        <f>'Table 10-NLCD11 Partitioning'!Q167-'Table 9-NLCD06 Partitioning'!Q167</f>
        <v>0</v>
      </c>
      <c r="R370" s="62">
        <f>'Table 10-NLCD11 Partitioning'!R167-'Table 9-NLCD06 Partitioning'!R167</f>
        <v>0</v>
      </c>
      <c r="S370" s="62">
        <f>'Table 10-NLCD11 Partitioning'!S167-'Table 9-NLCD06 Partitioning'!S167</f>
        <v>0</v>
      </c>
      <c r="T370" s="62">
        <f>'Table 10-NLCD11 Partitioning'!T167-'Table 9-NLCD06 Partitioning'!T167</f>
        <v>0</v>
      </c>
      <c r="U370" s="62">
        <f>'Table 10-NLCD11 Partitioning'!U167-'Table 9-NLCD06 Partitioning'!U167</f>
        <v>11.180000000000064</v>
      </c>
      <c r="V370" s="62">
        <f>'Table 10-NLCD11 Partitioning'!V167-'Table 9-NLCD06 Partitioning'!V167</f>
        <v>-11.04299999999995</v>
      </c>
      <c r="W370" s="62">
        <f>'Table 10-NLCD11 Partitioning'!W167-'Table 9-NLCD06 Partitioning'!W167</f>
        <v>-0.13700000000000045</v>
      </c>
    </row>
    <row r="371" spans="1:23" x14ac:dyDescent="0.25">
      <c r="A371" s="77" t="s">
        <v>328</v>
      </c>
      <c r="B371" s="10" t="s">
        <v>287</v>
      </c>
      <c r="C371" s="3">
        <v>43</v>
      </c>
      <c r="D371" s="77" t="s">
        <v>328</v>
      </c>
      <c r="E371" s="62">
        <f>'Table 10-NLCD11 Partitioning'!E168-'Table 9-NLCD06 Partitioning'!E168</f>
        <v>0</v>
      </c>
      <c r="F371" s="62">
        <f>'Table 10-NLCD11 Partitioning'!F168-'Table 9-NLCD06 Partitioning'!F168</f>
        <v>-3.1135230000000003</v>
      </c>
      <c r="G371" s="62">
        <f>'Table 10-NLCD11 Partitioning'!G168-'Table 9-NLCD06 Partitioning'!G168</f>
        <v>-21.794660999999991</v>
      </c>
      <c r="H371" s="62">
        <f>'Table 10-NLCD11 Partitioning'!H168-'Table 9-NLCD06 Partitioning'!H168</f>
        <v>9.7853579999999738</v>
      </c>
      <c r="I371" s="62">
        <f>'Table 10-NLCD11 Partitioning'!I168-'Table 9-NLCD06 Partitioning'!I168</f>
        <v>15.122826000000032</v>
      </c>
      <c r="J371" s="62">
        <f>'Table 10-NLCD11 Partitioning'!J168-'Table 9-NLCD06 Partitioning'!J168</f>
        <v>0</v>
      </c>
      <c r="K371" s="62">
        <f>'Table 10-NLCD11 Partitioning'!K168-'Table 9-NLCD06 Partitioning'!K168</f>
        <v>0</v>
      </c>
      <c r="L371" s="62">
        <f>'Table 10-NLCD11 Partitioning'!L168-'Table 9-NLCD06 Partitioning'!L168</f>
        <v>0</v>
      </c>
      <c r="M371" s="62">
        <f>'Table 10-NLCD11 Partitioning'!M168-'Table 9-NLCD06 Partitioning'!M168</f>
        <v>0</v>
      </c>
      <c r="N371" s="62">
        <f>'Table 10-NLCD11 Partitioning'!N168-'Table 9-NLCD06 Partitioning'!N168</f>
        <v>0</v>
      </c>
      <c r="O371" s="62">
        <f>'Table 10-NLCD11 Partitioning'!O168-'Table 9-NLCD06 Partitioning'!O168</f>
        <v>0</v>
      </c>
      <c r="P371" s="62">
        <f>'Table 10-NLCD11 Partitioning'!P168-'Table 9-NLCD06 Partitioning'!P168</f>
        <v>0</v>
      </c>
      <c r="Q371" s="62">
        <f>'Table 10-NLCD11 Partitioning'!Q168-'Table 9-NLCD06 Partitioning'!Q168</f>
        <v>0</v>
      </c>
      <c r="R371" s="62">
        <f>'Table 10-NLCD11 Partitioning'!R168-'Table 9-NLCD06 Partitioning'!R168</f>
        <v>0</v>
      </c>
      <c r="S371" s="62">
        <f>'Table 10-NLCD11 Partitioning'!S168-'Table 9-NLCD06 Partitioning'!S168</f>
        <v>0</v>
      </c>
      <c r="T371" s="62">
        <f>'Table 10-NLCD11 Partitioning'!T168-'Table 9-NLCD06 Partitioning'!T168</f>
        <v>0</v>
      </c>
      <c r="U371" s="62">
        <f>'Table 10-NLCD11 Partitioning'!U168-'Table 9-NLCD06 Partitioning'!U168</f>
        <v>10.114000000000033</v>
      </c>
      <c r="V371" s="62">
        <f>'Table 10-NLCD11 Partitioning'!V168-'Table 9-NLCD06 Partitioning'!V168</f>
        <v>-10.179000000000087</v>
      </c>
      <c r="W371" s="62">
        <f>'Table 10-NLCD11 Partitioning'!W168-'Table 9-NLCD06 Partitioning'!W168</f>
        <v>6.4999999999997726E-2</v>
      </c>
    </row>
    <row r="372" spans="1:23" x14ac:dyDescent="0.25">
      <c r="A372" s="77" t="s">
        <v>329</v>
      </c>
      <c r="B372" s="10" t="s">
        <v>287</v>
      </c>
      <c r="C372" s="3">
        <v>44</v>
      </c>
      <c r="D372" s="77" t="s">
        <v>329</v>
      </c>
      <c r="E372" s="62">
        <f>'Table 10-NLCD11 Partitioning'!E169-'Table 9-NLCD06 Partitioning'!E169</f>
        <v>0</v>
      </c>
      <c r="F372" s="62">
        <f>'Table 10-NLCD11 Partitioning'!F169-'Table 9-NLCD06 Partitioning'!F169</f>
        <v>-0.88957799999999976</v>
      </c>
      <c r="G372" s="62">
        <f>'Table 10-NLCD11 Partitioning'!G169-'Table 9-NLCD06 Partitioning'!G169</f>
        <v>-20.015505000000005</v>
      </c>
      <c r="H372" s="62">
        <f>'Table 10-NLCD11 Partitioning'!H169-'Table 9-NLCD06 Partitioning'!H169</f>
        <v>4.0031010000000009</v>
      </c>
      <c r="I372" s="62">
        <f>'Table 10-NLCD11 Partitioning'!I169-'Table 9-NLCD06 Partitioning'!I169</f>
        <v>16.901981999999975</v>
      </c>
      <c r="J372" s="62">
        <f>'Table 10-NLCD11 Partitioning'!J169-'Table 9-NLCD06 Partitioning'!J169</f>
        <v>0</v>
      </c>
      <c r="K372" s="62">
        <f>'Table 10-NLCD11 Partitioning'!K169-'Table 9-NLCD06 Partitioning'!K169</f>
        <v>0</v>
      </c>
      <c r="L372" s="62">
        <f>'Table 10-NLCD11 Partitioning'!L169-'Table 9-NLCD06 Partitioning'!L169</f>
        <v>0</v>
      </c>
      <c r="M372" s="62">
        <f>'Table 10-NLCD11 Partitioning'!M169-'Table 9-NLCD06 Partitioning'!M169</f>
        <v>0</v>
      </c>
      <c r="N372" s="62">
        <f>'Table 10-NLCD11 Partitioning'!N169-'Table 9-NLCD06 Partitioning'!N169</f>
        <v>0</v>
      </c>
      <c r="O372" s="62">
        <f>'Table 10-NLCD11 Partitioning'!O169-'Table 9-NLCD06 Partitioning'!O169</f>
        <v>0</v>
      </c>
      <c r="P372" s="62">
        <f>'Table 10-NLCD11 Partitioning'!P169-'Table 9-NLCD06 Partitioning'!P169</f>
        <v>0</v>
      </c>
      <c r="Q372" s="62">
        <f>'Table 10-NLCD11 Partitioning'!Q169-'Table 9-NLCD06 Partitioning'!Q169</f>
        <v>0</v>
      </c>
      <c r="R372" s="62">
        <f>'Table 10-NLCD11 Partitioning'!R169-'Table 9-NLCD06 Partitioning'!R169</f>
        <v>0</v>
      </c>
      <c r="S372" s="62">
        <f>'Table 10-NLCD11 Partitioning'!S169-'Table 9-NLCD06 Partitioning'!S169</f>
        <v>0</v>
      </c>
      <c r="T372" s="62">
        <f>'Table 10-NLCD11 Partitioning'!T169-'Table 9-NLCD06 Partitioning'!T169</f>
        <v>0</v>
      </c>
      <c r="U372" s="62">
        <f>'Table 10-NLCD11 Partitioning'!U169-'Table 9-NLCD06 Partitioning'!U169</f>
        <v>10.283999999999992</v>
      </c>
      <c r="V372" s="62">
        <f>'Table 10-NLCD11 Partitioning'!V169-'Table 9-NLCD06 Partitioning'!V169</f>
        <v>-10.143000000000001</v>
      </c>
      <c r="W372" s="62">
        <f>'Table 10-NLCD11 Partitioning'!W169-'Table 9-NLCD06 Partitioning'!W169</f>
        <v>-0.14000000000000057</v>
      </c>
    </row>
    <row r="373" spans="1:23" x14ac:dyDescent="0.25">
      <c r="A373" s="77" t="s">
        <v>330</v>
      </c>
      <c r="B373" s="10" t="s">
        <v>287</v>
      </c>
      <c r="C373" s="3">
        <v>45</v>
      </c>
      <c r="D373" s="77" t="s">
        <v>330</v>
      </c>
      <c r="E373" s="62">
        <f>'Table 10-NLCD11 Partitioning'!E170-'Table 9-NLCD06 Partitioning'!E170</f>
        <v>0</v>
      </c>
      <c r="F373" s="62">
        <f>'Table 10-NLCD11 Partitioning'!F170-'Table 9-NLCD06 Partitioning'!F170</f>
        <v>0</v>
      </c>
      <c r="G373" s="62">
        <f>'Table 10-NLCD11 Partitioning'!G170-'Table 9-NLCD06 Partitioning'!G170</f>
        <v>-9.3405690000000021</v>
      </c>
      <c r="H373" s="62">
        <f>'Table 10-NLCD11 Partitioning'!H170-'Table 9-NLCD06 Partitioning'!H170</f>
        <v>2.8911285000000362</v>
      </c>
      <c r="I373" s="62">
        <f>'Table 10-NLCD11 Partitioning'!I170-'Table 9-NLCD06 Partitioning'!I170</f>
        <v>6.449440500000037</v>
      </c>
      <c r="J373" s="62">
        <f>'Table 10-NLCD11 Partitioning'!J170-'Table 9-NLCD06 Partitioning'!J170</f>
        <v>0</v>
      </c>
      <c r="K373" s="62">
        <f>'Table 10-NLCD11 Partitioning'!K170-'Table 9-NLCD06 Partitioning'!K170</f>
        <v>0</v>
      </c>
      <c r="L373" s="62">
        <f>'Table 10-NLCD11 Partitioning'!L170-'Table 9-NLCD06 Partitioning'!L170</f>
        <v>0</v>
      </c>
      <c r="M373" s="62">
        <f>'Table 10-NLCD11 Partitioning'!M170-'Table 9-NLCD06 Partitioning'!M170</f>
        <v>0</v>
      </c>
      <c r="N373" s="62">
        <f>'Table 10-NLCD11 Partitioning'!N170-'Table 9-NLCD06 Partitioning'!N170</f>
        <v>0</v>
      </c>
      <c r="O373" s="62">
        <f>'Table 10-NLCD11 Partitioning'!O170-'Table 9-NLCD06 Partitioning'!O170</f>
        <v>0</v>
      </c>
      <c r="P373" s="62">
        <f>'Table 10-NLCD11 Partitioning'!P170-'Table 9-NLCD06 Partitioning'!P170</f>
        <v>0</v>
      </c>
      <c r="Q373" s="62">
        <f>'Table 10-NLCD11 Partitioning'!Q170-'Table 9-NLCD06 Partitioning'!Q170</f>
        <v>0</v>
      </c>
      <c r="R373" s="62">
        <f>'Table 10-NLCD11 Partitioning'!R170-'Table 9-NLCD06 Partitioning'!R170</f>
        <v>0</v>
      </c>
      <c r="S373" s="62">
        <f>'Table 10-NLCD11 Partitioning'!S170-'Table 9-NLCD06 Partitioning'!S170</f>
        <v>0</v>
      </c>
      <c r="T373" s="62">
        <f>'Table 10-NLCD11 Partitioning'!T170-'Table 9-NLCD06 Partitioning'!T170</f>
        <v>0</v>
      </c>
      <c r="U373" s="62">
        <f>'Table 10-NLCD11 Partitioning'!U170-'Table 9-NLCD06 Partitioning'!U170</f>
        <v>3.9710000000000036</v>
      </c>
      <c r="V373" s="62">
        <f>'Table 10-NLCD11 Partitioning'!V170-'Table 9-NLCD06 Partitioning'!V170</f>
        <v>-3.9479999999999791</v>
      </c>
      <c r="W373" s="62">
        <f>'Table 10-NLCD11 Partitioning'!W170-'Table 9-NLCD06 Partitioning'!W170</f>
        <v>-2.4999999999998579E-2</v>
      </c>
    </row>
    <row r="374" spans="1:23" x14ac:dyDescent="0.25">
      <c r="A374" s="77" t="s">
        <v>331</v>
      </c>
      <c r="B374" s="10" t="s">
        <v>287</v>
      </c>
      <c r="C374" s="3">
        <v>46</v>
      </c>
      <c r="D374" s="77" t="s">
        <v>331</v>
      </c>
      <c r="E374" s="62">
        <f>'Table 10-NLCD11 Partitioning'!E171-'Table 9-NLCD06 Partitioning'!E171</f>
        <v>0</v>
      </c>
      <c r="F374" s="62">
        <f>'Table 10-NLCD11 Partitioning'!F171-'Table 9-NLCD06 Partitioning'!F171</f>
        <v>-0.66718350000000015</v>
      </c>
      <c r="G374" s="62">
        <f>'Table 10-NLCD11 Partitioning'!G171-'Table 9-NLCD06 Partitioning'!G171</f>
        <v>-15.567615</v>
      </c>
      <c r="H374" s="62">
        <f>'Table 10-NLCD11 Partitioning'!H171-'Table 9-NLCD06 Partitioning'!H171</f>
        <v>-0.44478900000001431</v>
      </c>
      <c r="I374" s="62">
        <f>'Table 10-NLCD11 Partitioning'!I171-'Table 9-NLCD06 Partitioning'!I171</f>
        <v>16.679587500000025</v>
      </c>
      <c r="J374" s="62">
        <f>'Table 10-NLCD11 Partitioning'!J171-'Table 9-NLCD06 Partitioning'!J171</f>
        <v>0</v>
      </c>
      <c r="K374" s="62">
        <f>'Table 10-NLCD11 Partitioning'!K171-'Table 9-NLCD06 Partitioning'!K171</f>
        <v>0</v>
      </c>
      <c r="L374" s="62">
        <f>'Table 10-NLCD11 Partitioning'!L171-'Table 9-NLCD06 Partitioning'!L171</f>
        <v>0</v>
      </c>
      <c r="M374" s="62">
        <f>'Table 10-NLCD11 Partitioning'!M171-'Table 9-NLCD06 Partitioning'!M171</f>
        <v>0</v>
      </c>
      <c r="N374" s="62">
        <f>'Table 10-NLCD11 Partitioning'!N171-'Table 9-NLCD06 Partitioning'!N171</f>
        <v>0</v>
      </c>
      <c r="O374" s="62">
        <f>'Table 10-NLCD11 Partitioning'!O171-'Table 9-NLCD06 Partitioning'!O171</f>
        <v>0</v>
      </c>
      <c r="P374" s="62">
        <f>'Table 10-NLCD11 Partitioning'!P171-'Table 9-NLCD06 Partitioning'!P171</f>
        <v>0</v>
      </c>
      <c r="Q374" s="62">
        <f>'Table 10-NLCD11 Partitioning'!Q171-'Table 9-NLCD06 Partitioning'!Q171</f>
        <v>0</v>
      </c>
      <c r="R374" s="62">
        <f>'Table 10-NLCD11 Partitioning'!R171-'Table 9-NLCD06 Partitioning'!R171</f>
        <v>0</v>
      </c>
      <c r="S374" s="62">
        <f>'Table 10-NLCD11 Partitioning'!S171-'Table 9-NLCD06 Partitioning'!S171</f>
        <v>0</v>
      </c>
      <c r="T374" s="62">
        <f>'Table 10-NLCD11 Partitioning'!T171-'Table 9-NLCD06 Partitioning'!T171</f>
        <v>0</v>
      </c>
      <c r="U374" s="62">
        <f>'Table 10-NLCD11 Partitioning'!U171-'Table 9-NLCD06 Partitioning'!U171</f>
        <v>9.7590000000000146</v>
      </c>
      <c r="V374" s="62">
        <f>'Table 10-NLCD11 Partitioning'!V171-'Table 9-NLCD06 Partitioning'!V171</f>
        <v>-9.5079999999999814</v>
      </c>
      <c r="W374" s="62">
        <f>'Table 10-NLCD11 Partitioning'!W171-'Table 9-NLCD06 Partitioning'!W171</f>
        <v>-0.25200000000000244</v>
      </c>
    </row>
    <row r="375" spans="1:23" x14ac:dyDescent="0.25">
      <c r="A375" s="77" t="s">
        <v>332</v>
      </c>
      <c r="B375" s="10" t="s">
        <v>287</v>
      </c>
      <c r="C375" s="3">
        <v>47</v>
      </c>
      <c r="D375" s="77" t="s">
        <v>332</v>
      </c>
      <c r="E375" s="62">
        <f>'Table 10-NLCD11 Partitioning'!E172-'Table 9-NLCD06 Partitioning'!E172</f>
        <v>0</v>
      </c>
      <c r="F375" s="62">
        <f>'Table 10-NLCD11 Partitioning'!F172-'Table 9-NLCD06 Partitioning'!F172</f>
        <v>-1.7791560000000004</v>
      </c>
      <c r="G375" s="62">
        <f>'Table 10-NLCD11 Partitioning'!G172-'Table 9-NLCD06 Partitioning'!G172</f>
        <v>-49.371578999999997</v>
      </c>
      <c r="H375" s="62">
        <f>'Table 10-NLCD11 Partitioning'!H172-'Table 9-NLCD06 Partitioning'!H172</f>
        <v>40.920587999999952</v>
      </c>
      <c r="I375" s="62">
        <f>'Table 10-NLCD11 Partitioning'!I172-'Table 9-NLCD06 Partitioning'!I172</f>
        <v>10.230146999999988</v>
      </c>
      <c r="J375" s="62">
        <f>'Table 10-NLCD11 Partitioning'!J172-'Table 9-NLCD06 Partitioning'!J172</f>
        <v>0</v>
      </c>
      <c r="K375" s="62">
        <f>'Table 10-NLCD11 Partitioning'!K172-'Table 9-NLCD06 Partitioning'!K172</f>
        <v>0</v>
      </c>
      <c r="L375" s="62">
        <f>'Table 10-NLCD11 Partitioning'!L172-'Table 9-NLCD06 Partitioning'!L172</f>
        <v>0</v>
      </c>
      <c r="M375" s="62">
        <f>'Table 10-NLCD11 Partitioning'!M172-'Table 9-NLCD06 Partitioning'!M172</f>
        <v>0</v>
      </c>
      <c r="N375" s="62">
        <f>'Table 10-NLCD11 Partitioning'!N172-'Table 9-NLCD06 Partitioning'!N172</f>
        <v>0</v>
      </c>
      <c r="O375" s="62">
        <f>'Table 10-NLCD11 Partitioning'!O172-'Table 9-NLCD06 Partitioning'!O172</f>
        <v>0</v>
      </c>
      <c r="P375" s="62">
        <f>'Table 10-NLCD11 Partitioning'!P172-'Table 9-NLCD06 Partitioning'!P172</f>
        <v>0</v>
      </c>
      <c r="Q375" s="62">
        <f>'Table 10-NLCD11 Partitioning'!Q172-'Table 9-NLCD06 Partitioning'!Q172</f>
        <v>0</v>
      </c>
      <c r="R375" s="62">
        <f>'Table 10-NLCD11 Partitioning'!R172-'Table 9-NLCD06 Partitioning'!R172</f>
        <v>0</v>
      </c>
      <c r="S375" s="62">
        <f>'Table 10-NLCD11 Partitioning'!S172-'Table 9-NLCD06 Partitioning'!S172</f>
        <v>0</v>
      </c>
      <c r="T375" s="62">
        <f>'Table 10-NLCD11 Partitioning'!T172-'Table 9-NLCD06 Partitioning'!T172</f>
        <v>0</v>
      </c>
      <c r="U375" s="62">
        <f>'Table 10-NLCD11 Partitioning'!U172-'Table 9-NLCD06 Partitioning'!U172</f>
        <v>9.5270000000000437</v>
      </c>
      <c r="V375" s="62">
        <f>'Table 10-NLCD11 Partitioning'!V172-'Table 9-NLCD06 Partitioning'!V172</f>
        <v>-10.423999999999978</v>
      </c>
      <c r="W375" s="62">
        <f>'Table 10-NLCD11 Partitioning'!W172-'Table 9-NLCD06 Partitioning'!W172</f>
        <v>0.8960000000000008</v>
      </c>
    </row>
    <row r="376" spans="1:23" x14ac:dyDescent="0.25">
      <c r="A376" s="77" t="s">
        <v>333</v>
      </c>
      <c r="B376" s="10" t="s">
        <v>287</v>
      </c>
      <c r="C376" s="3" t="s">
        <v>399</v>
      </c>
      <c r="D376" s="77" t="s">
        <v>333</v>
      </c>
      <c r="E376" s="62">
        <f>'Table 10-NLCD11 Partitioning'!E173-'Table 9-NLCD06 Partitioning'!E173</f>
        <v>0</v>
      </c>
      <c r="F376" s="62">
        <f>'Table 10-NLCD11 Partitioning'!F173-'Table 9-NLCD06 Partitioning'!F173</f>
        <v>-2.2239449999999996</v>
      </c>
      <c r="G376" s="62">
        <f>'Table 10-NLCD11 Partitioning'!G173-'Table 9-NLCD06 Partitioning'!G173</f>
        <v>-7.5614129999999875</v>
      </c>
      <c r="H376" s="62">
        <f>'Table 10-NLCD11 Partitioning'!H173-'Table 9-NLCD06 Partitioning'!H173</f>
        <v>5.7822570000000155</v>
      </c>
      <c r="I376" s="62">
        <f>'Table 10-NLCD11 Partitioning'!I173-'Table 9-NLCD06 Partitioning'!I173</f>
        <v>4.0031009999999014</v>
      </c>
      <c r="J376" s="62">
        <f>'Table 10-NLCD11 Partitioning'!J173-'Table 9-NLCD06 Partitioning'!J173</f>
        <v>0</v>
      </c>
      <c r="K376" s="62">
        <f>'Table 10-NLCD11 Partitioning'!K173-'Table 9-NLCD06 Partitioning'!K173</f>
        <v>0</v>
      </c>
      <c r="L376" s="62">
        <f>'Table 10-NLCD11 Partitioning'!L173-'Table 9-NLCD06 Partitioning'!L173</f>
        <v>0</v>
      </c>
      <c r="M376" s="62">
        <f>'Table 10-NLCD11 Partitioning'!M173-'Table 9-NLCD06 Partitioning'!M173</f>
        <v>0</v>
      </c>
      <c r="N376" s="62">
        <f>'Table 10-NLCD11 Partitioning'!N173-'Table 9-NLCD06 Partitioning'!N173</f>
        <v>0</v>
      </c>
      <c r="O376" s="62">
        <f>'Table 10-NLCD11 Partitioning'!O173-'Table 9-NLCD06 Partitioning'!O173</f>
        <v>0</v>
      </c>
      <c r="P376" s="62">
        <f>'Table 10-NLCD11 Partitioning'!P173-'Table 9-NLCD06 Partitioning'!P173</f>
        <v>0</v>
      </c>
      <c r="Q376" s="62">
        <f>'Table 10-NLCD11 Partitioning'!Q173-'Table 9-NLCD06 Partitioning'!Q173</f>
        <v>0</v>
      </c>
      <c r="R376" s="62">
        <f>'Table 10-NLCD11 Partitioning'!R173-'Table 9-NLCD06 Partitioning'!R173</f>
        <v>0</v>
      </c>
      <c r="S376" s="62">
        <f>'Table 10-NLCD11 Partitioning'!S173-'Table 9-NLCD06 Partitioning'!S173</f>
        <v>0</v>
      </c>
      <c r="T376" s="62">
        <f>'Table 10-NLCD11 Partitioning'!T173-'Table 9-NLCD06 Partitioning'!T173</f>
        <v>0</v>
      </c>
      <c r="U376" s="62">
        <f>'Table 10-NLCD11 Partitioning'!U173-'Table 9-NLCD06 Partitioning'!U173</f>
        <v>3.1839999999999691</v>
      </c>
      <c r="V376" s="62">
        <f>'Table 10-NLCD11 Partitioning'!V173-'Table 9-NLCD06 Partitioning'!V173</f>
        <v>-3.3020000000000209</v>
      </c>
      <c r="W376" s="62">
        <f>'Table 10-NLCD11 Partitioning'!W173-'Table 9-NLCD06 Partitioning'!W173</f>
        <v>0.11700000000000088</v>
      </c>
    </row>
    <row r="377" spans="1:23" x14ac:dyDescent="0.25">
      <c r="A377" s="77" t="s">
        <v>335</v>
      </c>
      <c r="B377" s="10" t="s">
        <v>287</v>
      </c>
      <c r="C377" s="3" t="s">
        <v>336</v>
      </c>
      <c r="D377" s="77" t="s">
        <v>337</v>
      </c>
      <c r="E377" s="62">
        <f>'Table 10-NLCD11 Partitioning'!E174-'Table 9-NLCD06 Partitioning'!E174</f>
        <v>4.447890000000001</v>
      </c>
      <c r="F377" s="62">
        <f>'Table 10-NLCD11 Partitioning'!F174-'Table 9-NLCD06 Partitioning'!F174</f>
        <v>345.37865850000003</v>
      </c>
      <c r="G377" s="62">
        <f>'Table 10-NLCD11 Partitioning'!G174-'Table 9-NLCD06 Partitioning'!G174</f>
        <v>760.81158450000009</v>
      </c>
      <c r="H377" s="62">
        <f>'Table 10-NLCD11 Partitioning'!H174-'Table 9-NLCD06 Partitioning'!H174</f>
        <v>4758.1303275</v>
      </c>
      <c r="I377" s="62">
        <f>'Table 10-NLCD11 Partitioning'!I174-'Table 9-NLCD06 Partitioning'!I174</f>
        <v>1442.005938</v>
      </c>
      <c r="J377" s="62">
        <f>'Table 10-NLCD11 Partitioning'!J174-'Table 9-NLCD06 Partitioning'!J174</f>
        <v>0</v>
      </c>
      <c r="K377" s="62">
        <f>'Table 10-NLCD11 Partitioning'!K174-'Table 9-NLCD06 Partitioning'!K174</f>
        <v>0</v>
      </c>
      <c r="L377" s="62">
        <f>'Table 10-NLCD11 Partitioning'!L174-'Table 9-NLCD06 Partitioning'!L174</f>
        <v>0</v>
      </c>
      <c r="M377" s="62">
        <f>'Table 10-NLCD11 Partitioning'!M174-'Table 9-NLCD06 Partitioning'!M174</f>
        <v>0</v>
      </c>
      <c r="N377" s="62">
        <f>'Table 10-NLCD11 Partitioning'!N174-'Table 9-NLCD06 Partitioning'!N174</f>
        <v>0</v>
      </c>
      <c r="O377" s="62">
        <f>'Table 10-NLCD11 Partitioning'!O174-'Table 9-NLCD06 Partitioning'!O174</f>
        <v>0</v>
      </c>
      <c r="P377" s="62">
        <f>'Table 10-NLCD11 Partitioning'!P174-'Table 9-NLCD06 Partitioning'!P174</f>
        <v>0</v>
      </c>
      <c r="Q377" s="62">
        <f>'Table 10-NLCD11 Partitioning'!Q174-'Table 9-NLCD06 Partitioning'!Q174</f>
        <v>0</v>
      </c>
      <c r="R377" s="62">
        <f>'Table 10-NLCD11 Partitioning'!R174-'Table 9-NLCD06 Partitioning'!R174</f>
        <v>0</v>
      </c>
      <c r="S377" s="62">
        <f>'Table 10-NLCD11 Partitioning'!S174-'Table 9-NLCD06 Partitioning'!S174</f>
        <v>0</v>
      </c>
      <c r="T377" s="62">
        <f>'Table 10-NLCD11 Partitioning'!T174-'Table 9-NLCD06 Partitioning'!T174</f>
        <v>7310.7743984999997</v>
      </c>
      <c r="U377" s="62">
        <f>'Table 10-NLCD11 Partitioning'!U174-'Table 9-NLCD06 Partitioning'!U174</f>
        <v>3862.625</v>
      </c>
      <c r="V377" s="62">
        <f>'Table 10-NLCD11 Partitioning'!V174-'Table 9-NLCD06 Partitioning'!V174</f>
        <v>3246.395</v>
      </c>
      <c r="W377" s="62">
        <f>'Table 10-NLCD11 Partitioning'!W174-'Table 9-NLCD06 Partitioning'!W174</f>
        <v>201.73699999999999</v>
      </c>
    </row>
    <row r="378" spans="1:23" x14ac:dyDescent="0.25">
      <c r="A378" s="77" t="s">
        <v>338</v>
      </c>
      <c r="B378" s="10" t="s">
        <v>287</v>
      </c>
      <c r="C378" s="3" t="s">
        <v>339</v>
      </c>
      <c r="D378" s="77" t="s">
        <v>338</v>
      </c>
      <c r="E378" s="62">
        <f>'Table 10-NLCD11 Partitioning'!E175-'Table 9-NLCD06 Partitioning'!E175</f>
        <v>50.705946000000004</v>
      </c>
      <c r="F378" s="62">
        <f>'Table 10-NLCD11 Partitioning'!F175-'Table 9-NLCD06 Partitioning'!F175</f>
        <v>-14.455642500000002</v>
      </c>
      <c r="G378" s="62">
        <f>'Table 10-NLCD11 Partitioning'!G175-'Table 9-NLCD06 Partitioning'!G175</f>
        <v>67.163139000000001</v>
      </c>
      <c r="H378" s="62">
        <f>'Table 10-NLCD11 Partitioning'!H175-'Table 9-NLCD06 Partitioning'!H175</f>
        <v>-254.64170250000006</v>
      </c>
      <c r="I378" s="62">
        <f>'Table 10-NLCD11 Partitioning'!I175-'Table 9-NLCD06 Partitioning'!I175</f>
        <v>135.43825049999998</v>
      </c>
      <c r="J378" s="62">
        <f>'Table 10-NLCD11 Partitioning'!J175-'Table 9-NLCD06 Partitioning'!J175</f>
        <v>0</v>
      </c>
      <c r="K378" s="62">
        <f>'Table 10-NLCD11 Partitioning'!K175-'Table 9-NLCD06 Partitioning'!K175</f>
        <v>0</v>
      </c>
      <c r="L378" s="62">
        <f>'Table 10-NLCD11 Partitioning'!L175-'Table 9-NLCD06 Partitioning'!L175</f>
        <v>0</v>
      </c>
      <c r="M378" s="62">
        <f>'Table 10-NLCD11 Partitioning'!M175-'Table 9-NLCD06 Partitioning'!M175</f>
        <v>0</v>
      </c>
      <c r="N378" s="62">
        <f>'Table 10-NLCD11 Partitioning'!N175-'Table 9-NLCD06 Partitioning'!N175</f>
        <v>0</v>
      </c>
      <c r="O378" s="62">
        <f>'Table 10-NLCD11 Partitioning'!O175-'Table 9-NLCD06 Partitioning'!O175</f>
        <v>0</v>
      </c>
      <c r="P378" s="62">
        <f>'Table 10-NLCD11 Partitioning'!P175-'Table 9-NLCD06 Partitioning'!P175</f>
        <v>0</v>
      </c>
      <c r="Q378" s="62">
        <f>'Table 10-NLCD11 Partitioning'!Q175-'Table 9-NLCD06 Partitioning'!Q175</f>
        <v>0</v>
      </c>
      <c r="R378" s="62">
        <f>'Table 10-NLCD11 Partitioning'!R175-'Table 9-NLCD06 Partitioning'!R175</f>
        <v>0</v>
      </c>
      <c r="S378" s="62">
        <f>'Table 10-NLCD11 Partitioning'!S175-'Table 9-NLCD06 Partitioning'!S175</f>
        <v>0</v>
      </c>
      <c r="T378" s="62">
        <f>'Table 10-NLCD11 Partitioning'!T175-'Table 9-NLCD06 Partitioning'!T175</f>
        <v>-15.790009499999996</v>
      </c>
      <c r="U378" s="62">
        <f>'Table 10-NLCD11 Partitioning'!U175-'Table 9-NLCD06 Partitioning'!U175</f>
        <v>86.887000000000057</v>
      </c>
      <c r="V378" s="62">
        <f>'Table 10-NLCD11 Partitioning'!V175-'Table 9-NLCD06 Partitioning'!V175</f>
        <v>-93.498999999999967</v>
      </c>
      <c r="W378" s="62">
        <f>'Table 10-NLCD11 Partitioning'!W175-'Table 9-NLCD06 Partitioning'!W175</f>
        <v>-9.1780000000000008</v>
      </c>
    </row>
    <row r="379" spans="1:23" x14ac:dyDescent="0.25">
      <c r="A379" s="77" t="s">
        <v>340</v>
      </c>
      <c r="B379" s="10" t="s">
        <v>287</v>
      </c>
      <c r="C379" s="3" t="s">
        <v>341</v>
      </c>
      <c r="D379" s="77" t="s">
        <v>340</v>
      </c>
      <c r="E379" s="62">
        <f>'Table 10-NLCD11 Partitioning'!E176-'Table 9-NLCD06 Partitioning'!E176</f>
        <v>0</v>
      </c>
      <c r="F379" s="62">
        <f>'Table 10-NLCD11 Partitioning'!F176-'Table 9-NLCD06 Partitioning'!F176</f>
        <v>4.8926790000000011</v>
      </c>
      <c r="G379" s="62">
        <f>'Table 10-NLCD11 Partitioning'!G176-'Table 9-NLCD06 Partitioning'!G176</f>
        <v>-28.244101499999999</v>
      </c>
      <c r="H379" s="62">
        <f>'Table 10-NLCD11 Partitioning'!H176-'Table 9-NLCD06 Partitioning'!H176</f>
        <v>571.33147050000002</v>
      </c>
      <c r="I379" s="62">
        <f>'Table 10-NLCD11 Partitioning'!I176-'Table 9-NLCD06 Partitioning'!I176</f>
        <v>292.67116200000004</v>
      </c>
      <c r="J379" s="62">
        <f>'Table 10-NLCD11 Partitioning'!J176-'Table 9-NLCD06 Partitioning'!J176</f>
        <v>0</v>
      </c>
      <c r="K379" s="62">
        <f>'Table 10-NLCD11 Partitioning'!K176-'Table 9-NLCD06 Partitioning'!K176</f>
        <v>0</v>
      </c>
      <c r="L379" s="62">
        <f>'Table 10-NLCD11 Partitioning'!L176-'Table 9-NLCD06 Partitioning'!L176</f>
        <v>0</v>
      </c>
      <c r="M379" s="62">
        <f>'Table 10-NLCD11 Partitioning'!M176-'Table 9-NLCD06 Partitioning'!M176</f>
        <v>0</v>
      </c>
      <c r="N379" s="62">
        <f>'Table 10-NLCD11 Partitioning'!N176-'Table 9-NLCD06 Partitioning'!N176</f>
        <v>0</v>
      </c>
      <c r="O379" s="62">
        <f>'Table 10-NLCD11 Partitioning'!O176-'Table 9-NLCD06 Partitioning'!O176</f>
        <v>0</v>
      </c>
      <c r="P379" s="62">
        <f>'Table 10-NLCD11 Partitioning'!P176-'Table 9-NLCD06 Partitioning'!P176</f>
        <v>0</v>
      </c>
      <c r="Q379" s="62">
        <f>'Table 10-NLCD11 Partitioning'!Q176-'Table 9-NLCD06 Partitioning'!Q176</f>
        <v>0</v>
      </c>
      <c r="R379" s="62">
        <f>'Table 10-NLCD11 Partitioning'!R176-'Table 9-NLCD06 Partitioning'!R176</f>
        <v>0</v>
      </c>
      <c r="S379" s="62">
        <f>'Table 10-NLCD11 Partitioning'!S176-'Table 9-NLCD06 Partitioning'!S176</f>
        <v>0</v>
      </c>
      <c r="T379" s="62">
        <f>'Table 10-NLCD11 Partitioning'!T176-'Table 9-NLCD06 Partitioning'!T176</f>
        <v>840.65120999999988</v>
      </c>
      <c r="U379" s="62">
        <f>'Table 10-NLCD11 Partitioning'!U176-'Table 9-NLCD06 Partitioning'!U176</f>
        <v>525.61500000000001</v>
      </c>
      <c r="V379" s="62">
        <f>'Table 10-NLCD11 Partitioning'!V176-'Table 9-NLCD06 Partitioning'!V176</f>
        <v>292.60499999999996</v>
      </c>
      <c r="W379" s="62">
        <f>'Table 10-NLCD11 Partitioning'!W176-'Table 9-NLCD06 Partitioning'!W176</f>
        <v>22.430000000000003</v>
      </c>
    </row>
    <row r="380" spans="1:23" x14ac:dyDescent="0.25">
      <c r="A380" s="77" t="s">
        <v>342</v>
      </c>
      <c r="B380" s="10" t="s">
        <v>287</v>
      </c>
      <c r="C380" s="3" t="s">
        <v>343</v>
      </c>
      <c r="D380" s="77" t="s">
        <v>342</v>
      </c>
      <c r="E380" s="62">
        <f>'Table 10-NLCD11 Partitioning'!E177-'Table 9-NLCD06 Partitioning'!E177</f>
        <v>-55.153836000000005</v>
      </c>
      <c r="F380" s="62">
        <f>'Table 10-NLCD11 Partitioning'!F177-'Table 9-NLCD06 Partitioning'!F177</f>
        <v>-344.48908050000006</v>
      </c>
      <c r="G380" s="62">
        <f>'Table 10-NLCD11 Partitioning'!G177-'Table 9-NLCD06 Partitioning'!G177</f>
        <v>-908.70392700000014</v>
      </c>
      <c r="H380" s="62">
        <f>'Table 10-NLCD11 Partitioning'!H177-'Table 9-NLCD06 Partitioning'!H177</f>
        <v>-5010.5480850000004</v>
      </c>
      <c r="I380" s="62">
        <f>'Table 10-NLCD11 Partitioning'!I177-'Table 9-NLCD06 Partitioning'!I177</f>
        <v>-1816.7406705000001</v>
      </c>
      <c r="J380" s="62">
        <f>'Table 10-NLCD11 Partitioning'!J177-'Table 9-NLCD06 Partitioning'!J177</f>
        <v>0</v>
      </c>
      <c r="K380" s="62">
        <f>'Table 10-NLCD11 Partitioning'!K177-'Table 9-NLCD06 Partitioning'!K177</f>
        <v>0</v>
      </c>
      <c r="L380" s="62">
        <f>'Table 10-NLCD11 Partitioning'!L177-'Table 9-NLCD06 Partitioning'!L177</f>
        <v>0</v>
      </c>
      <c r="M380" s="62">
        <f>'Table 10-NLCD11 Partitioning'!M177-'Table 9-NLCD06 Partitioning'!M177</f>
        <v>0</v>
      </c>
      <c r="N380" s="62">
        <f>'Table 10-NLCD11 Partitioning'!N177-'Table 9-NLCD06 Partitioning'!N177</f>
        <v>0</v>
      </c>
      <c r="O380" s="62">
        <f>'Table 10-NLCD11 Partitioning'!O177-'Table 9-NLCD06 Partitioning'!O177</f>
        <v>0</v>
      </c>
      <c r="P380" s="62">
        <f>'Table 10-NLCD11 Partitioning'!P177-'Table 9-NLCD06 Partitioning'!P177</f>
        <v>0</v>
      </c>
      <c r="Q380" s="62">
        <f>'Table 10-NLCD11 Partitioning'!Q177-'Table 9-NLCD06 Partitioning'!Q177</f>
        <v>0</v>
      </c>
      <c r="R380" s="62">
        <f>'Table 10-NLCD11 Partitioning'!R177-'Table 9-NLCD06 Partitioning'!R177</f>
        <v>0</v>
      </c>
      <c r="S380" s="62">
        <f>'Table 10-NLCD11 Partitioning'!S177-'Table 9-NLCD06 Partitioning'!S177</f>
        <v>0</v>
      </c>
      <c r="T380" s="62">
        <f>'Table 10-NLCD11 Partitioning'!T177-'Table 9-NLCD06 Partitioning'!T177</f>
        <v>-8135.6355990000002</v>
      </c>
      <c r="U380" s="62">
        <f>'Table 10-NLCD11 Partitioning'!U177-'Table 9-NLCD06 Partitioning'!U177</f>
        <v>-4437.4660000000003</v>
      </c>
      <c r="V380" s="62">
        <f>'Table 10-NLCD11 Partitioning'!V177-'Table 9-NLCD06 Partitioning'!V177</f>
        <v>-3484.0969999999998</v>
      </c>
      <c r="W380" s="62">
        <f>'Table 10-NLCD11 Partitioning'!W177-'Table 9-NLCD06 Partitioning'!W177</f>
        <v>-214.05199999999999</v>
      </c>
    </row>
    <row r="381" spans="1:23" x14ac:dyDescent="0.25">
      <c r="A381" s="77" t="s">
        <v>344</v>
      </c>
      <c r="B381" s="10" t="s">
        <v>287</v>
      </c>
      <c r="C381" s="3">
        <v>5</v>
      </c>
      <c r="D381" s="77" t="s">
        <v>344</v>
      </c>
      <c r="E381" s="62">
        <f>'Table 10-NLCD11 Partitioning'!E178-'Table 9-NLCD06 Partitioning'!E178</f>
        <v>0</v>
      </c>
      <c r="F381" s="62">
        <f>'Table 10-NLCD11 Partitioning'!F178-'Table 9-NLCD06 Partitioning'!F178</f>
        <v>-13.12127550000001</v>
      </c>
      <c r="G381" s="62">
        <f>'Table 10-NLCD11 Partitioning'!G178-'Table 9-NLCD06 Partitioning'!G178</f>
        <v>-78.727653000000032</v>
      </c>
      <c r="H381" s="62">
        <f>'Table 10-NLCD11 Partitioning'!H178-'Table 9-NLCD06 Partitioning'!H178</f>
        <v>52.262707500000033</v>
      </c>
      <c r="I381" s="62">
        <f>'Table 10-NLCD11 Partitioning'!I178-'Table 9-NLCD06 Partitioning'!I178</f>
        <v>39.586221000000023</v>
      </c>
      <c r="J381" s="62">
        <f>'Table 10-NLCD11 Partitioning'!J178-'Table 9-NLCD06 Partitioning'!J178</f>
        <v>0</v>
      </c>
      <c r="K381" s="62">
        <f>'Table 10-NLCD11 Partitioning'!K178-'Table 9-NLCD06 Partitioning'!K178</f>
        <v>0</v>
      </c>
      <c r="L381" s="62">
        <f>'Table 10-NLCD11 Partitioning'!L178-'Table 9-NLCD06 Partitioning'!L178</f>
        <v>0</v>
      </c>
      <c r="M381" s="62">
        <f>'Table 10-NLCD11 Partitioning'!M178-'Table 9-NLCD06 Partitioning'!M178</f>
        <v>0</v>
      </c>
      <c r="N381" s="62">
        <f>'Table 10-NLCD11 Partitioning'!N178-'Table 9-NLCD06 Partitioning'!N178</f>
        <v>0</v>
      </c>
      <c r="O381" s="62">
        <f>'Table 10-NLCD11 Partitioning'!O178-'Table 9-NLCD06 Partitioning'!O178</f>
        <v>0</v>
      </c>
      <c r="P381" s="62">
        <f>'Table 10-NLCD11 Partitioning'!P178-'Table 9-NLCD06 Partitioning'!P178</f>
        <v>0</v>
      </c>
      <c r="Q381" s="62">
        <f>'Table 10-NLCD11 Partitioning'!Q178-'Table 9-NLCD06 Partitioning'!Q178</f>
        <v>0</v>
      </c>
      <c r="R381" s="62">
        <f>'Table 10-NLCD11 Partitioning'!R178-'Table 9-NLCD06 Partitioning'!R178</f>
        <v>0</v>
      </c>
      <c r="S381" s="62">
        <f>'Table 10-NLCD11 Partitioning'!S178-'Table 9-NLCD06 Partitioning'!S178</f>
        <v>0</v>
      </c>
      <c r="T381" s="62">
        <f>'Table 10-NLCD11 Partitioning'!T178-'Table 9-NLCD06 Partitioning'!T178</f>
        <v>0</v>
      </c>
      <c r="U381" s="62">
        <f>'Table 10-NLCD11 Partitioning'!U178-'Table 9-NLCD06 Partitioning'!U178</f>
        <v>29.503000000000156</v>
      </c>
      <c r="V381" s="62">
        <f>'Table 10-NLCD11 Partitioning'!V178-'Table 9-NLCD06 Partitioning'!V178</f>
        <v>-30.412000000000035</v>
      </c>
      <c r="W381" s="62">
        <f>'Table 10-NLCD11 Partitioning'!W178-'Table 9-NLCD06 Partitioning'!W178</f>
        <v>0.90999999999999659</v>
      </c>
    </row>
    <row r="382" spans="1:23" x14ac:dyDescent="0.25">
      <c r="A382" s="77" t="s">
        <v>345</v>
      </c>
      <c r="B382" s="10" t="s">
        <v>287</v>
      </c>
      <c r="C382" s="3">
        <v>50</v>
      </c>
      <c r="D382" s="77" t="s">
        <v>345</v>
      </c>
      <c r="E382" s="62">
        <f>'Table 10-NLCD11 Partitioning'!E179-'Table 9-NLCD06 Partitioning'!E179</f>
        <v>-9.7853580000000022</v>
      </c>
      <c r="F382" s="62">
        <f>'Table 10-NLCD11 Partitioning'!F179-'Table 9-NLCD06 Partitioning'!F179</f>
        <v>-32.024808000000007</v>
      </c>
      <c r="G382" s="62">
        <f>'Table 10-NLCD11 Partitioning'!G179-'Table 9-NLCD06 Partitioning'!G179</f>
        <v>-181.69630649999999</v>
      </c>
      <c r="H382" s="62">
        <f>'Table 10-NLCD11 Partitioning'!H179-'Table 9-NLCD06 Partitioning'!H179</f>
        <v>129.21120449999989</v>
      </c>
      <c r="I382" s="62">
        <f>'Table 10-NLCD11 Partitioning'!I179-'Table 9-NLCD06 Partitioning'!I179</f>
        <v>105.859782</v>
      </c>
      <c r="J382" s="62">
        <f>'Table 10-NLCD11 Partitioning'!J179-'Table 9-NLCD06 Partitioning'!J179</f>
        <v>0.4447890000000001</v>
      </c>
      <c r="K382" s="62">
        <f>'Table 10-NLCD11 Partitioning'!K179-'Table 9-NLCD06 Partitioning'!K179</f>
        <v>-3.7807065000000004</v>
      </c>
      <c r="L382" s="62">
        <f>'Table 10-NLCD11 Partitioning'!L179-'Table 9-NLCD06 Partitioning'!L179</f>
        <v>0</v>
      </c>
      <c r="M382" s="62">
        <f>'Table 10-NLCD11 Partitioning'!M179-'Table 9-NLCD06 Partitioning'!M179</f>
        <v>-2.2239450000000005</v>
      </c>
      <c r="N382" s="62">
        <f>'Table 10-NLCD11 Partitioning'!N179-'Table 9-NLCD06 Partitioning'!N179</f>
        <v>0</v>
      </c>
      <c r="O382" s="62">
        <f>'Table 10-NLCD11 Partitioning'!O179-'Table 9-NLCD06 Partitioning'!O179</f>
        <v>-4.003101</v>
      </c>
      <c r="P382" s="62">
        <f>'Table 10-NLCD11 Partitioning'!P179-'Table 9-NLCD06 Partitioning'!P179</f>
        <v>0</v>
      </c>
      <c r="Q382" s="62">
        <f>'Table 10-NLCD11 Partitioning'!Q179-'Table 9-NLCD06 Partitioning'!Q179</f>
        <v>0</v>
      </c>
      <c r="R382" s="62">
        <f>'Table 10-NLCD11 Partitioning'!R179-'Table 9-NLCD06 Partitioning'!R179</f>
        <v>-2.0015504999999996</v>
      </c>
      <c r="S382" s="62">
        <f>'Table 10-NLCD11 Partitioning'!S179-'Table 9-NLCD06 Partitioning'!S179</f>
        <v>0</v>
      </c>
      <c r="T382" s="62">
        <f>'Table 10-NLCD11 Partitioning'!T179-'Table 9-NLCD06 Partitioning'!T179</f>
        <v>0</v>
      </c>
      <c r="U382" s="62">
        <f>'Table 10-NLCD11 Partitioning'!U179-'Table 9-NLCD06 Partitioning'!U179</f>
        <v>75.947999999999865</v>
      </c>
      <c r="V382" s="62">
        <f>'Table 10-NLCD11 Partitioning'!V179-'Table 9-NLCD06 Partitioning'!V179</f>
        <v>-70.99599999999964</v>
      </c>
      <c r="W382" s="62">
        <f>'Table 10-NLCD11 Partitioning'!W179-'Table 9-NLCD06 Partitioning'!W179</f>
        <v>-4.9509999999999934</v>
      </c>
    </row>
    <row r="383" spans="1:23" x14ac:dyDescent="0.25">
      <c r="A383" s="77" t="s">
        <v>346</v>
      </c>
      <c r="B383" s="10" t="s">
        <v>287</v>
      </c>
      <c r="C383" s="3">
        <v>51</v>
      </c>
      <c r="D383" s="77" t="s">
        <v>346</v>
      </c>
      <c r="E383" s="62">
        <f>'Table 10-NLCD11 Partitioning'!E180-'Table 9-NLCD06 Partitioning'!E180</f>
        <v>0</v>
      </c>
      <c r="F383" s="62">
        <f>'Table 10-NLCD11 Partitioning'!F180-'Table 9-NLCD06 Partitioning'!F180</f>
        <v>-8.2285964999999806</v>
      </c>
      <c r="G383" s="62">
        <f>'Table 10-NLCD11 Partitioning'!G180-'Table 9-NLCD06 Partitioning'!G180</f>
        <v>-86.733854999999949</v>
      </c>
      <c r="H383" s="62">
        <f>'Table 10-NLCD11 Partitioning'!H180-'Table 9-NLCD06 Partitioning'!H180</f>
        <v>53.819469000000026</v>
      </c>
      <c r="I383" s="62">
        <f>'Table 10-NLCD11 Partitioning'!I180-'Table 9-NLCD06 Partitioning'!I180</f>
        <v>41.142982499999562</v>
      </c>
      <c r="J383" s="62">
        <f>'Table 10-NLCD11 Partitioning'!J180-'Table 9-NLCD06 Partitioning'!J180</f>
        <v>0</v>
      </c>
      <c r="K383" s="62">
        <f>'Table 10-NLCD11 Partitioning'!K180-'Table 9-NLCD06 Partitioning'!K180</f>
        <v>0</v>
      </c>
      <c r="L383" s="62">
        <f>'Table 10-NLCD11 Partitioning'!L180-'Table 9-NLCD06 Partitioning'!L180</f>
        <v>0</v>
      </c>
      <c r="M383" s="62">
        <f>'Table 10-NLCD11 Partitioning'!M180-'Table 9-NLCD06 Partitioning'!M180</f>
        <v>0</v>
      </c>
      <c r="N383" s="62">
        <f>'Table 10-NLCD11 Partitioning'!N180-'Table 9-NLCD06 Partitioning'!N180</f>
        <v>0</v>
      </c>
      <c r="O383" s="62">
        <f>'Table 10-NLCD11 Partitioning'!O180-'Table 9-NLCD06 Partitioning'!O180</f>
        <v>0</v>
      </c>
      <c r="P383" s="62">
        <f>'Table 10-NLCD11 Partitioning'!P180-'Table 9-NLCD06 Partitioning'!P180</f>
        <v>0</v>
      </c>
      <c r="Q383" s="62">
        <f>'Table 10-NLCD11 Partitioning'!Q180-'Table 9-NLCD06 Partitioning'!Q180</f>
        <v>0</v>
      </c>
      <c r="R383" s="62">
        <f>'Table 10-NLCD11 Partitioning'!R180-'Table 9-NLCD06 Partitioning'!R180</f>
        <v>0</v>
      </c>
      <c r="S383" s="62">
        <f>'Table 10-NLCD11 Partitioning'!S180-'Table 9-NLCD06 Partitioning'!S180</f>
        <v>0</v>
      </c>
      <c r="T383" s="62">
        <f>'Table 10-NLCD11 Partitioning'!T180-'Table 9-NLCD06 Partitioning'!T180</f>
        <v>0</v>
      </c>
      <c r="U383" s="62">
        <f>'Table 10-NLCD11 Partitioning'!U180-'Table 9-NLCD06 Partitioning'!U180</f>
        <v>29.649999999999636</v>
      </c>
      <c r="V383" s="62">
        <f>'Table 10-NLCD11 Partitioning'!V180-'Table 9-NLCD06 Partitioning'!V180</f>
        <v>-30.501999999999498</v>
      </c>
      <c r="W383" s="62">
        <f>'Table 10-NLCD11 Partitioning'!W180-'Table 9-NLCD06 Partitioning'!W180</f>
        <v>0.85099999999999909</v>
      </c>
    </row>
    <row r="384" spans="1:23" x14ac:dyDescent="0.25">
      <c r="A384" s="77" t="s">
        <v>347</v>
      </c>
      <c r="B384" s="10" t="s">
        <v>287</v>
      </c>
      <c r="C384" s="3">
        <v>52</v>
      </c>
      <c r="D384" s="77" t="s">
        <v>347</v>
      </c>
      <c r="E384" s="62">
        <f>'Table 10-NLCD11 Partitioning'!E181-'Table 9-NLCD06 Partitioning'!E181</f>
        <v>0</v>
      </c>
      <c r="F384" s="62">
        <f>'Table 10-NLCD11 Partitioning'!F181-'Table 9-NLCD06 Partitioning'!F181</f>
        <v>-2.2239450000000005</v>
      </c>
      <c r="G384" s="62">
        <f>'Table 10-NLCD11 Partitioning'!G181-'Table 9-NLCD06 Partitioning'!G181</f>
        <v>-32.691991500000029</v>
      </c>
      <c r="H384" s="62">
        <f>'Table 10-NLCD11 Partitioning'!H181-'Table 9-NLCD06 Partitioning'!H181</f>
        <v>19.57071599999972</v>
      </c>
      <c r="I384" s="62">
        <f>'Table 10-NLCD11 Partitioning'!I181-'Table 9-NLCD06 Partitioning'!I181</f>
        <v>15.345220500000096</v>
      </c>
      <c r="J384" s="62">
        <f>'Table 10-NLCD11 Partitioning'!J181-'Table 9-NLCD06 Partitioning'!J181</f>
        <v>0</v>
      </c>
      <c r="K384" s="62">
        <f>'Table 10-NLCD11 Partitioning'!K181-'Table 9-NLCD06 Partitioning'!K181</f>
        <v>0</v>
      </c>
      <c r="L384" s="62">
        <f>'Table 10-NLCD11 Partitioning'!L181-'Table 9-NLCD06 Partitioning'!L181</f>
        <v>0</v>
      </c>
      <c r="M384" s="62">
        <f>'Table 10-NLCD11 Partitioning'!M181-'Table 9-NLCD06 Partitioning'!M181</f>
        <v>0</v>
      </c>
      <c r="N384" s="62">
        <f>'Table 10-NLCD11 Partitioning'!N181-'Table 9-NLCD06 Partitioning'!N181</f>
        <v>0</v>
      </c>
      <c r="O384" s="62">
        <f>'Table 10-NLCD11 Partitioning'!O181-'Table 9-NLCD06 Partitioning'!O181</f>
        <v>0</v>
      </c>
      <c r="P384" s="62">
        <f>'Table 10-NLCD11 Partitioning'!P181-'Table 9-NLCD06 Partitioning'!P181</f>
        <v>0</v>
      </c>
      <c r="Q384" s="62">
        <f>'Table 10-NLCD11 Partitioning'!Q181-'Table 9-NLCD06 Partitioning'!Q181</f>
        <v>0</v>
      </c>
      <c r="R384" s="62">
        <f>'Table 10-NLCD11 Partitioning'!R181-'Table 9-NLCD06 Partitioning'!R181</f>
        <v>0</v>
      </c>
      <c r="S384" s="62">
        <f>'Table 10-NLCD11 Partitioning'!S181-'Table 9-NLCD06 Partitioning'!S181</f>
        <v>0</v>
      </c>
      <c r="T384" s="62">
        <f>'Table 10-NLCD11 Partitioning'!T181-'Table 9-NLCD06 Partitioning'!T181</f>
        <v>0</v>
      </c>
      <c r="U384" s="62">
        <f>'Table 10-NLCD11 Partitioning'!U181-'Table 9-NLCD06 Partitioning'!U181</f>
        <v>10.865999999999985</v>
      </c>
      <c r="V384" s="62">
        <f>'Table 10-NLCD11 Partitioning'!V181-'Table 9-NLCD06 Partitioning'!V181</f>
        <v>-11.158000000000129</v>
      </c>
      <c r="W384" s="62">
        <f>'Table 10-NLCD11 Partitioning'!W181-'Table 9-NLCD06 Partitioning'!W181</f>
        <v>0.29199999999998738</v>
      </c>
    </row>
    <row r="385" spans="1:23" x14ac:dyDescent="0.25">
      <c r="A385" s="77" t="s">
        <v>348</v>
      </c>
      <c r="B385" s="10" t="s">
        <v>287</v>
      </c>
      <c r="C385" s="3">
        <v>53</v>
      </c>
      <c r="D385" s="77" t="s">
        <v>348</v>
      </c>
      <c r="E385" s="62">
        <f>'Table 10-NLCD11 Partitioning'!E182-'Table 9-NLCD06 Partitioning'!E182</f>
        <v>0</v>
      </c>
      <c r="F385" s="62">
        <f>'Table 10-NLCD11 Partitioning'!F182-'Table 9-NLCD06 Partitioning'!F182</f>
        <v>-0.22239449999997873</v>
      </c>
      <c r="G385" s="62">
        <f>'Table 10-NLCD11 Partitioning'!G182-'Table 9-NLCD06 Partitioning'!G182</f>
        <v>-4.6702844999999797</v>
      </c>
      <c r="H385" s="62">
        <f>'Table 10-NLCD11 Partitioning'!H182-'Table 9-NLCD06 Partitioning'!H182</f>
        <v>4.6702844999999797</v>
      </c>
      <c r="I385" s="62">
        <f>'Table 10-NLCD11 Partitioning'!I182-'Table 9-NLCD06 Partitioning'!I182</f>
        <v>0.22239449999997873</v>
      </c>
      <c r="J385" s="62">
        <f>'Table 10-NLCD11 Partitioning'!J182-'Table 9-NLCD06 Partitioning'!J182</f>
        <v>0</v>
      </c>
      <c r="K385" s="62">
        <f>'Table 10-NLCD11 Partitioning'!K182-'Table 9-NLCD06 Partitioning'!K182</f>
        <v>0</v>
      </c>
      <c r="L385" s="62">
        <f>'Table 10-NLCD11 Partitioning'!L182-'Table 9-NLCD06 Partitioning'!L182</f>
        <v>0</v>
      </c>
      <c r="M385" s="62">
        <f>'Table 10-NLCD11 Partitioning'!M182-'Table 9-NLCD06 Partitioning'!M182</f>
        <v>0</v>
      </c>
      <c r="N385" s="62">
        <f>'Table 10-NLCD11 Partitioning'!N182-'Table 9-NLCD06 Partitioning'!N182</f>
        <v>0</v>
      </c>
      <c r="O385" s="62">
        <f>'Table 10-NLCD11 Partitioning'!O182-'Table 9-NLCD06 Partitioning'!O182</f>
        <v>0</v>
      </c>
      <c r="P385" s="62">
        <f>'Table 10-NLCD11 Partitioning'!P182-'Table 9-NLCD06 Partitioning'!P182</f>
        <v>0</v>
      </c>
      <c r="Q385" s="62">
        <f>'Table 10-NLCD11 Partitioning'!Q182-'Table 9-NLCD06 Partitioning'!Q182</f>
        <v>0</v>
      </c>
      <c r="R385" s="62">
        <f>'Table 10-NLCD11 Partitioning'!R182-'Table 9-NLCD06 Partitioning'!R182</f>
        <v>0</v>
      </c>
      <c r="S385" s="62">
        <f>'Table 10-NLCD11 Partitioning'!S182-'Table 9-NLCD06 Partitioning'!S182</f>
        <v>0</v>
      </c>
      <c r="T385" s="62">
        <f>'Table 10-NLCD11 Partitioning'!T182-'Table 9-NLCD06 Partitioning'!T182</f>
        <v>0</v>
      </c>
      <c r="U385" s="62">
        <f>'Table 10-NLCD11 Partitioning'!U182-'Table 9-NLCD06 Partitioning'!U182</f>
        <v>0.54199999999991633</v>
      </c>
      <c r="V385" s="62">
        <f>'Table 10-NLCD11 Partitioning'!V182-'Table 9-NLCD06 Partitioning'!V182</f>
        <v>-0.6590000000001055</v>
      </c>
      <c r="W385" s="62">
        <f>'Table 10-NLCD11 Partitioning'!W182-'Table 9-NLCD06 Partitioning'!W182</f>
        <v>0.11699999999999733</v>
      </c>
    </row>
    <row r="386" spans="1:23" x14ac:dyDescent="0.25">
      <c r="A386" s="77" t="s">
        <v>349</v>
      </c>
      <c r="B386" s="10" t="s">
        <v>287</v>
      </c>
      <c r="C386" s="3" t="s">
        <v>350</v>
      </c>
      <c r="D386" s="77" t="s">
        <v>351</v>
      </c>
      <c r="E386" s="62">
        <f>'Table 10-NLCD11 Partitioning'!E183-'Table 9-NLCD06 Partitioning'!E183</f>
        <v>-0.22239450000000005</v>
      </c>
      <c r="F386" s="62">
        <f>'Table 10-NLCD11 Partitioning'!F183-'Table 9-NLCD06 Partitioning'!F183</f>
        <v>-4.8926790000000011</v>
      </c>
      <c r="G386" s="62">
        <f>'Table 10-NLCD11 Partitioning'!G183-'Table 9-NLCD06 Partitioning'!G183</f>
        <v>-11.78690850000001</v>
      </c>
      <c r="H386" s="62">
        <f>'Table 10-NLCD11 Partitioning'!H183-'Table 9-NLCD06 Partitioning'!H183</f>
        <v>12.676486499999953</v>
      </c>
      <c r="I386" s="62">
        <f>'Table 10-NLCD11 Partitioning'!I183-'Table 9-NLCD06 Partitioning'!I183</f>
        <v>4.2254954999999939</v>
      </c>
      <c r="J386" s="62">
        <f>'Table 10-NLCD11 Partitioning'!J183-'Table 9-NLCD06 Partitioning'!J183</f>
        <v>0</v>
      </c>
      <c r="K386" s="62">
        <f>'Table 10-NLCD11 Partitioning'!K183-'Table 9-NLCD06 Partitioning'!K183</f>
        <v>0</v>
      </c>
      <c r="L386" s="62">
        <f>'Table 10-NLCD11 Partitioning'!L183-'Table 9-NLCD06 Partitioning'!L183</f>
        <v>0</v>
      </c>
      <c r="M386" s="62">
        <f>'Table 10-NLCD11 Partitioning'!M183-'Table 9-NLCD06 Partitioning'!M183</f>
        <v>0</v>
      </c>
      <c r="N386" s="62">
        <f>'Table 10-NLCD11 Partitioning'!N183-'Table 9-NLCD06 Partitioning'!N183</f>
        <v>0</v>
      </c>
      <c r="O386" s="62">
        <f>'Table 10-NLCD11 Partitioning'!O183-'Table 9-NLCD06 Partitioning'!O183</f>
        <v>0</v>
      </c>
      <c r="P386" s="62">
        <f>'Table 10-NLCD11 Partitioning'!P183-'Table 9-NLCD06 Partitioning'!P183</f>
        <v>0</v>
      </c>
      <c r="Q386" s="62">
        <f>'Table 10-NLCD11 Partitioning'!Q183-'Table 9-NLCD06 Partitioning'!Q183</f>
        <v>0</v>
      </c>
      <c r="R386" s="62">
        <f>'Table 10-NLCD11 Partitioning'!R183-'Table 9-NLCD06 Partitioning'!R183</f>
        <v>0</v>
      </c>
      <c r="S386" s="62">
        <f>'Table 10-NLCD11 Partitioning'!S183-'Table 9-NLCD06 Partitioning'!S183</f>
        <v>0</v>
      </c>
      <c r="T386" s="62">
        <f>'Table 10-NLCD11 Partitioning'!T183-'Table 9-NLCD06 Partitioning'!T183</f>
        <v>0</v>
      </c>
      <c r="U386" s="62">
        <f>'Table 10-NLCD11 Partitioning'!U183-'Table 9-NLCD06 Partitioning'!U183</f>
        <v>4.2049999999999272</v>
      </c>
      <c r="V386" s="62">
        <f>'Table 10-NLCD11 Partitioning'!V183-'Table 9-NLCD06 Partitioning'!V183</f>
        <v>-4.535000000000025</v>
      </c>
      <c r="W386" s="62">
        <f>'Table 10-NLCD11 Partitioning'!W183-'Table 9-NLCD06 Partitioning'!W183</f>
        <v>0.32999999999999829</v>
      </c>
    </row>
    <row r="387" spans="1:23" x14ac:dyDescent="0.25">
      <c r="A387" s="77" t="s">
        <v>352</v>
      </c>
      <c r="B387" s="10" t="s">
        <v>287</v>
      </c>
      <c r="C387" s="3" t="s">
        <v>353</v>
      </c>
      <c r="D387" s="77" t="s">
        <v>354</v>
      </c>
      <c r="E387" s="62">
        <f>'Table 10-NLCD11 Partitioning'!E184-'Table 9-NLCD06 Partitioning'!E184</f>
        <v>-0.8895780000000002</v>
      </c>
      <c r="F387" s="62">
        <f>'Table 10-NLCD11 Partitioning'!F184-'Table 9-NLCD06 Partitioning'!F184</f>
        <v>-53.152285500000012</v>
      </c>
      <c r="G387" s="62">
        <f>'Table 10-NLCD11 Partitioning'!G184-'Table 9-NLCD06 Partitioning'!G184</f>
        <v>0.66718349999999305</v>
      </c>
      <c r="H387" s="62">
        <f>'Table 10-NLCD11 Partitioning'!H184-'Table 9-NLCD06 Partitioning'!H184</f>
        <v>54.264257999999984</v>
      </c>
      <c r="I387" s="62">
        <f>'Table 10-NLCD11 Partitioning'!I184-'Table 9-NLCD06 Partitioning'!I184</f>
        <v>31.135229999999865</v>
      </c>
      <c r="J387" s="62">
        <f>'Table 10-NLCD11 Partitioning'!J184-'Table 9-NLCD06 Partitioning'!J184</f>
        <v>0</v>
      </c>
      <c r="K387" s="62">
        <f>'Table 10-NLCD11 Partitioning'!K184-'Table 9-NLCD06 Partitioning'!K184</f>
        <v>-4.003101</v>
      </c>
      <c r="L387" s="62">
        <f>'Table 10-NLCD11 Partitioning'!L184-'Table 9-NLCD06 Partitioning'!L184</f>
        <v>0</v>
      </c>
      <c r="M387" s="62">
        <f>'Table 10-NLCD11 Partitioning'!M184-'Table 9-NLCD06 Partitioning'!M184</f>
        <v>-3.3359174999999999</v>
      </c>
      <c r="N387" s="62">
        <f>'Table 10-NLCD11 Partitioning'!N184-'Table 9-NLCD06 Partitioning'!N184</f>
        <v>0</v>
      </c>
      <c r="O387" s="62">
        <f>'Table 10-NLCD11 Partitioning'!O184-'Table 9-NLCD06 Partitioning'!O184</f>
        <v>0</v>
      </c>
      <c r="P387" s="62">
        <f>'Table 10-NLCD11 Partitioning'!P184-'Table 9-NLCD06 Partitioning'!P184</f>
        <v>0</v>
      </c>
      <c r="Q387" s="62">
        <f>'Table 10-NLCD11 Partitioning'!Q184-'Table 9-NLCD06 Partitioning'!Q184</f>
        <v>0</v>
      </c>
      <c r="R387" s="62">
        <f>'Table 10-NLCD11 Partitioning'!R184-'Table 9-NLCD06 Partitioning'!R184</f>
        <v>-24.685789500000006</v>
      </c>
      <c r="S387" s="62">
        <f>'Table 10-NLCD11 Partitioning'!S184-'Table 9-NLCD06 Partitioning'!S184</f>
        <v>0</v>
      </c>
      <c r="T387" s="62">
        <f>'Table 10-NLCD11 Partitioning'!T184-'Table 9-NLCD06 Partitioning'!T184</f>
        <v>0</v>
      </c>
      <c r="U387" s="62">
        <f>'Table 10-NLCD11 Partitioning'!U184-'Table 9-NLCD06 Partitioning'!U184</f>
        <v>43.256000000000085</v>
      </c>
      <c r="V387" s="62">
        <f>'Table 10-NLCD11 Partitioning'!V184-'Table 9-NLCD06 Partitioning'!V184</f>
        <v>-14.678999999999974</v>
      </c>
      <c r="W387" s="62">
        <f>'Table 10-NLCD11 Partitioning'!W184-'Table 9-NLCD06 Partitioning'!W184</f>
        <v>-28.576999999999998</v>
      </c>
    </row>
    <row r="388" spans="1:23" x14ac:dyDescent="0.25">
      <c r="A388" s="77" t="s">
        <v>355</v>
      </c>
      <c r="B388" s="10" t="s">
        <v>287</v>
      </c>
      <c r="C388" s="3">
        <v>6</v>
      </c>
      <c r="D388" s="77" t="s">
        <v>355</v>
      </c>
      <c r="E388" s="62">
        <f>'Table 10-NLCD11 Partitioning'!E185-'Table 9-NLCD06 Partitioning'!E185</f>
        <v>0</v>
      </c>
      <c r="F388" s="62">
        <f>'Table 10-NLCD11 Partitioning'!F185-'Table 9-NLCD06 Partitioning'!F185</f>
        <v>-8.6733854999999949</v>
      </c>
      <c r="G388" s="62">
        <f>'Table 10-NLCD11 Partitioning'!G185-'Table 9-NLCD06 Partitioning'!G185</f>
        <v>-26.242551000000049</v>
      </c>
      <c r="H388" s="62">
        <f>'Table 10-NLCD11 Partitioning'!H185-'Table 9-NLCD06 Partitioning'!H185</f>
        <v>22.684239000000161</v>
      </c>
      <c r="I388" s="62">
        <f>'Table 10-NLCD11 Partitioning'!I185-'Table 9-NLCD06 Partitioning'!I185</f>
        <v>12.231697500000053</v>
      </c>
      <c r="J388" s="62">
        <f>'Table 10-NLCD11 Partitioning'!J185-'Table 9-NLCD06 Partitioning'!J185</f>
        <v>0</v>
      </c>
      <c r="K388" s="62">
        <f>'Table 10-NLCD11 Partitioning'!K185-'Table 9-NLCD06 Partitioning'!K185</f>
        <v>0</v>
      </c>
      <c r="L388" s="62">
        <f>'Table 10-NLCD11 Partitioning'!L185-'Table 9-NLCD06 Partitioning'!L185</f>
        <v>0</v>
      </c>
      <c r="M388" s="62">
        <f>'Table 10-NLCD11 Partitioning'!M185-'Table 9-NLCD06 Partitioning'!M185</f>
        <v>0</v>
      </c>
      <c r="N388" s="62">
        <f>'Table 10-NLCD11 Partitioning'!N185-'Table 9-NLCD06 Partitioning'!N185</f>
        <v>0</v>
      </c>
      <c r="O388" s="62">
        <f>'Table 10-NLCD11 Partitioning'!O185-'Table 9-NLCD06 Partitioning'!O185</f>
        <v>0</v>
      </c>
      <c r="P388" s="62">
        <f>'Table 10-NLCD11 Partitioning'!P185-'Table 9-NLCD06 Partitioning'!P185</f>
        <v>0</v>
      </c>
      <c r="Q388" s="62">
        <f>'Table 10-NLCD11 Partitioning'!Q185-'Table 9-NLCD06 Partitioning'!Q185</f>
        <v>0</v>
      </c>
      <c r="R388" s="62">
        <f>'Table 10-NLCD11 Partitioning'!R185-'Table 9-NLCD06 Partitioning'!R185</f>
        <v>0</v>
      </c>
      <c r="S388" s="62">
        <f>'Table 10-NLCD11 Partitioning'!S185-'Table 9-NLCD06 Partitioning'!S185</f>
        <v>0</v>
      </c>
      <c r="T388" s="62">
        <f>'Table 10-NLCD11 Partitioning'!T185-'Table 9-NLCD06 Partitioning'!T185</f>
        <v>0</v>
      </c>
      <c r="U388" s="62">
        <f>'Table 10-NLCD11 Partitioning'!U185-'Table 9-NLCD06 Partitioning'!U185</f>
        <v>10.470000000000027</v>
      </c>
      <c r="V388" s="62">
        <f>'Table 10-NLCD11 Partitioning'!V185-'Table 9-NLCD06 Partitioning'!V185</f>
        <v>-10.983999999999924</v>
      </c>
      <c r="W388" s="62">
        <f>'Table 10-NLCD11 Partitioning'!W185-'Table 9-NLCD06 Partitioning'!W185</f>
        <v>0.51399999999999579</v>
      </c>
    </row>
    <row r="389" spans="1:23" x14ac:dyDescent="0.25">
      <c r="A389" s="77" t="s">
        <v>356</v>
      </c>
      <c r="B389" s="10" t="s">
        <v>287</v>
      </c>
      <c r="C389" s="3">
        <v>7</v>
      </c>
      <c r="D389" s="77" t="s">
        <v>356</v>
      </c>
      <c r="E389" s="62">
        <f>'Table 10-NLCD11 Partitioning'!E186-'Table 9-NLCD06 Partitioning'!E186</f>
        <v>0.88957799999999998</v>
      </c>
      <c r="F389" s="62">
        <f>'Table 10-NLCD11 Partitioning'!F186-'Table 9-NLCD06 Partitioning'!F186</f>
        <v>-0.22239450000000716</v>
      </c>
      <c r="G389" s="62">
        <f>'Table 10-NLCD11 Partitioning'!G186-'Table 9-NLCD06 Partitioning'!G186</f>
        <v>-15.790009499999996</v>
      </c>
      <c r="H389" s="62">
        <f>'Table 10-NLCD11 Partitioning'!H186-'Table 9-NLCD06 Partitioning'!H186</f>
        <v>12.89888099999996</v>
      </c>
      <c r="I389" s="62">
        <f>'Table 10-NLCD11 Partitioning'!I186-'Table 9-NLCD06 Partitioning'!I186</f>
        <v>3.1135230000000007</v>
      </c>
      <c r="J389" s="62">
        <f>'Table 10-NLCD11 Partitioning'!J186-'Table 9-NLCD06 Partitioning'!J186</f>
        <v>0</v>
      </c>
      <c r="K389" s="62">
        <f>'Table 10-NLCD11 Partitioning'!K186-'Table 9-NLCD06 Partitioning'!K186</f>
        <v>0</v>
      </c>
      <c r="L389" s="62">
        <f>'Table 10-NLCD11 Partitioning'!L186-'Table 9-NLCD06 Partitioning'!L186</f>
        <v>0</v>
      </c>
      <c r="M389" s="62">
        <f>'Table 10-NLCD11 Partitioning'!M186-'Table 9-NLCD06 Partitioning'!M186</f>
        <v>0</v>
      </c>
      <c r="N389" s="62">
        <f>'Table 10-NLCD11 Partitioning'!N186-'Table 9-NLCD06 Partitioning'!N186</f>
        <v>0</v>
      </c>
      <c r="O389" s="62">
        <f>'Table 10-NLCD11 Partitioning'!O186-'Table 9-NLCD06 Partitioning'!O186</f>
        <v>0</v>
      </c>
      <c r="P389" s="62">
        <f>'Table 10-NLCD11 Partitioning'!P186-'Table 9-NLCD06 Partitioning'!P186</f>
        <v>0</v>
      </c>
      <c r="Q389" s="62">
        <f>'Table 10-NLCD11 Partitioning'!Q186-'Table 9-NLCD06 Partitioning'!Q186</f>
        <v>0</v>
      </c>
      <c r="R389" s="62">
        <f>'Table 10-NLCD11 Partitioning'!R186-'Table 9-NLCD06 Partitioning'!R186</f>
        <v>-0.88957799999999998</v>
      </c>
      <c r="S389" s="62">
        <f>'Table 10-NLCD11 Partitioning'!S186-'Table 9-NLCD06 Partitioning'!S186</f>
        <v>0</v>
      </c>
      <c r="T389" s="62">
        <f>'Table 10-NLCD11 Partitioning'!T186-'Table 9-NLCD06 Partitioning'!T186</f>
        <v>0</v>
      </c>
      <c r="U389" s="62">
        <f>'Table 10-NLCD11 Partitioning'!U186-'Table 9-NLCD06 Partitioning'!U186</f>
        <v>3.7669999999999959</v>
      </c>
      <c r="V389" s="62">
        <f>'Table 10-NLCD11 Partitioning'!V186-'Table 9-NLCD06 Partitioning'!V186</f>
        <v>-3.1570000000000391</v>
      </c>
      <c r="W389" s="62">
        <f>'Table 10-NLCD11 Partitioning'!W186-'Table 9-NLCD06 Partitioning'!W186</f>
        <v>-0.61100000000000065</v>
      </c>
    </row>
    <row r="390" spans="1:23" x14ac:dyDescent="0.25">
      <c r="A390" s="77" t="s">
        <v>357</v>
      </c>
      <c r="B390" s="10" t="s">
        <v>287</v>
      </c>
      <c r="C390" s="3">
        <v>8</v>
      </c>
      <c r="D390" s="77" t="s">
        <v>357</v>
      </c>
      <c r="E390" s="62">
        <f>'Table 10-NLCD11 Partitioning'!E187-'Table 9-NLCD06 Partitioning'!E187</f>
        <v>0</v>
      </c>
      <c r="F390" s="62">
        <f>'Table 10-NLCD11 Partitioning'!F187-'Table 9-NLCD06 Partitioning'!F187</f>
        <v>-2.2239450000000005</v>
      </c>
      <c r="G390" s="62">
        <f>'Table 10-NLCD11 Partitioning'!G187-'Table 9-NLCD06 Partitioning'!G187</f>
        <v>-20.015505000000019</v>
      </c>
      <c r="H390" s="62">
        <f>'Table 10-NLCD11 Partitioning'!H187-'Table 9-NLCD06 Partitioning'!H187</f>
        <v>15.122825999999975</v>
      </c>
      <c r="I390" s="62">
        <f>'Table 10-NLCD11 Partitioning'!I187-'Table 9-NLCD06 Partitioning'!I187</f>
        <v>8.6733854999999949</v>
      </c>
      <c r="J390" s="62">
        <f>'Table 10-NLCD11 Partitioning'!J187-'Table 9-NLCD06 Partitioning'!J187</f>
        <v>0</v>
      </c>
      <c r="K390" s="62">
        <f>'Table 10-NLCD11 Partitioning'!K187-'Table 9-NLCD06 Partitioning'!K187</f>
        <v>0</v>
      </c>
      <c r="L390" s="62">
        <f>'Table 10-NLCD11 Partitioning'!L187-'Table 9-NLCD06 Partitioning'!L187</f>
        <v>0</v>
      </c>
      <c r="M390" s="62">
        <f>'Table 10-NLCD11 Partitioning'!M187-'Table 9-NLCD06 Partitioning'!M187</f>
        <v>0</v>
      </c>
      <c r="N390" s="62">
        <f>'Table 10-NLCD11 Partitioning'!N187-'Table 9-NLCD06 Partitioning'!N187</f>
        <v>0</v>
      </c>
      <c r="O390" s="62">
        <f>'Table 10-NLCD11 Partitioning'!O187-'Table 9-NLCD06 Partitioning'!O187</f>
        <v>-1.1119725</v>
      </c>
      <c r="P390" s="62">
        <f>'Table 10-NLCD11 Partitioning'!P187-'Table 9-NLCD06 Partitioning'!P187</f>
        <v>0</v>
      </c>
      <c r="Q390" s="62">
        <f>'Table 10-NLCD11 Partitioning'!Q187-'Table 9-NLCD06 Partitioning'!Q187</f>
        <v>0</v>
      </c>
      <c r="R390" s="62">
        <f>'Table 10-NLCD11 Partitioning'!R187-'Table 9-NLCD06 Partitioning'!R187</f>
        <v>-0.4447890000000001</v>
      </c>
      <c r="S390" s="62">
        <f>'Table 10-NLCD11 Partitioning'!S187-'Table 9-NLCD06 Partitioning'!S187</f>
        <v>0</v>
      </c>
      <c r="T390" s="62">
        <f>'Table 10-NLCD11 Partitioning'!T187-'Table 9-NLCD06 Partitioning'!T187</f>
        <v>0</v>
      </c>
      <c r="U390" s="62">
        <f>'Table 10-NLCD11 Partitioning'!U187-'Table 9-NLCD06 Partitioning'!U187</f>
        <v>7.2169999999999845</v>
      </c>
      <c r="V390" s="62">
        <f>'Table 10-NLCD11 Partitioning'!V187-'Table 9-NLCD06 Partitioning'!V187</f>
        <v>-6.9660000000000082</v>
      </c>
      <c r="W390" s="62">
        <f>'Table 10-NLCD11 Partitioning'!W187-'Table 9-NLCD06 Partitioning'!W187</f>
        <v>-0.25099999999999767</v>
      </c>
    </row>
    <row r="391" spans="1:23" x14ac:dyDescent="0.25">
      <c r="A391" s="77" t="s">
        <v>358</v>
      </c>
      <c r="B391" s="10" t="s">
        <v>287</v>
      </c>
      <c r="C391" s="3">
        <v>9</v>
      </c>
      <c r="D391" s="77" t="s">
        <v>358</v>
      </c>
      <c r="E391" s="62">
        <f>'Table 10-NLCD11 Partitioning'!E188-'Table 9-NLCD06 Partitioning'!E188</f>
        <v>-0.66718350000000015</v>
      </c>
      <c r="F391" s="62">
        <f>'Table 10-NLCD11 Partitioning'!F188-'Table 9-NLCD06 Partitioning'!F188</f>
        <v>-15.345220499999982</v>
      </c>
      <c r="G391" s="62">
        <f>'Table 10-NLCD11 Partitioning'!G188-'Table 9-NLCD06 Partitioning'!G188</f>
        <v>-104.52541499999995</v>
      </c>
      <c r="H391" s="62">
        <f>'Table 10-NLCD11 Partitioning'!H188-'Table 9-NLCD06 Partitioning'!H188</f>
        <v>56.932992000000013</v>
      </c>
      <c r="I391" s="62">
        <f>'Table 10-NLCD11 Partitioning'!I188-'Table 9-NLCD06 Partitioning'!I188</f>
        <v>106.08217650000006</v>
      </c>
      <c r="J391" s="62">
        <f>'Table 10-NLCD11 Partitioning'!J188-'Table 9-NLCD06 Partitioning'!J188</f>
        <v>1.1119725000000003</v>
      </c>
      <c r="K391" s="62">
        <f>'Table 10-NLCD11 Partitioning'!K188-'Table 9-NLCD06 Partitioning'!K188</f>
        <v>0</v>
      </c>
      <c r="L391" s="62">
        <f>'Table 10-NLCD11 Partitioning'!L188-'Table 9-NLCD06 Partitioning'!L188</f>
        <v>0</v>
      </c>
      <c r="M391" s="62">
        <f>'Table 10-NLCD11 Partitioning'!M188-'Table 9-NLCD06 Partitioning'!M188</f>
        <v>0</v>
      </c>
      <c r="N391" s="62">
        <f>'Table 10-NLCD11 Partitioning'!N188-'Table 9-NLCD06 Partitioning'!N188</f>
        <v>0</v>
      </c>
      <c r="O391" s="62">
        <f>'Table 10-NLCD11 Partitioning'!O188-'Table 9-NLCD06 Partitioning'!O188</f>
        <v>-12.898880999999999</v>
      </c>
      <c r="P391" s="62">
        <f>'Table 10-NLCD11 Partitioning'!P188-'Table 9-NLCD06 Partitioning'!P188</f>
        <v>-30.690441000000003</v>
      </c>
      <c r="Q391" s="62">
        <f>'Table 10-NLCD11 Partitioning'!Q188-'Table 9-NLCD06 Partitioning'!Q188</f>
        <v>0</v>
      </c>
      <c r="R391" s="62">
        <f>'Table 10-NLCD11 Partitioning'!R188-'Table 9-NLCD06 Partitioning'!R188</f>
        <v>0</v>
      </c>
      <c r="S391" s="62">
        <f>'Table 10-NLCD11 Partitioning'!S188-'Table 9-NLCD06 Partitioning'!S188</f>
        <v>0</v>
      </c>
      <c r="T391" s="62">
        <f>'Table 10-NLCD11 Partitioning'!T188-'Table 9-NLCD06 Partitioning'!T188</f>
        <v>0</v>
      </c>
      <c r="U391" s="62">
        <f>'Table 10-NLCD11 Partitioning'!U188-'Table 9-NLCD06 Partitioning'!U188</f>
        <v>84.973999999999705</v>
      </c>
      <c r="V391" s="62">
        <f>'Table 10-NLCD11 Partitioning'!V188-'Table 9-NLCD06 Partitioning'!V188</f>
        <v>-84.393999999999778</v>
      </c>
      <c r="W391" s="62">
        <f>'Table 10-NLCD11 Partitioning'!W188-'Table 9-NLCD06 Partitioning'!W188</f>
        <v>-0.57999999999999829</v>
      </c>
    </row>
    <row r="392" spans="1:23" x14ac:dyDescent="0.25">
      <c r="A392" s="77" t="s">
        <v>359</v>
      </c>
      <c r="B392" s="10" t="s">
        <v>360</v>
      </c>
      <c r="C392" s="3" t="s">
        <v>361</v>
      </c>
      <c r="D392" s="77" t="s">
        <v>362</v>
      </c>
      <c r="E392" s="62">
        <f>'Table 10-NLCD11 Partitioning'!E189-'Table 9-NLCD06 Partitioning'!E189</f>
        <v>0</v>
      </c>
      <c r="F392" s="62">
        <f>'Table 10-NLCD11 Partitioning'!F189-'Table 9-NLCD06 Partitioning'!F189</f>
        <v>0</v>
      </c>
      <c r="G392" s="62">
        <f>'Table 10-NLCD11 Partitioning'!G189-'Table 9-NLCD06 Partitioning'!G189</f>
        <v>0</v>
      </c>
      <c r="H392" s="62">
        <f>'Table 10-NLCD11 Partitioning'!H189-'Table 9-NLCD06 Partitioning'!H189</f>
        <v>0</v>
      </c>
      <c r="I392" s="62">
        <f>'Table 10-NLCD11 Partitioning'!I189-'Table 9-NLCD06 Partitioning'!I189</f>
        <v>0</v>
      </c>
      <c r="J392" s="62">
        <f>'Table 10-NLCD11 Partitioning'!J189-'Table 9-NLCD06 Partitioning'!J189</f>
        <v>0</v>
      </c>
      <c r="K392" s="62">
        <f>'Table 10-NLCD11 Partitioning'!K189-'Table 9-NLCD06 Partitioning'!K189</f>
        <v>0</v>
      </c>
      <c r="L392" s="62">
        <f>'Table 10-NLCD11 Partitioning'!L189-'Table 9-NLCD06 Partitioning'!L189</f>
        <v>0</v>
      </c>
      <c r="M392" s="62">
        <f>'Table 10-NLCD11 Partitioning'!M189-'Table 9-NLCD06 Partitioning'!M189</f>
        <v>0</v>
      </c>
      <c r="N392" s="62">
        <f>'Table 10-NLCD11 Partitioning'!N189-'Table 9-NLCD06 Partitioning'!N189</f>
        <v>0</v>
      </c>
      <c r="O392" s="62">
        <f>'Table 10-NLCD11 Partitioning'!O189-'Table 9-NLCD06 Partitioning'!O189</f>
        <v>0</v>
      </c>
      <c r="P392" s="62">
        <f>'Table 10-NLCD11 Partitioning'!P189-'Table 9-NLCD06 Partitioning'!P189</f>
        <v>0</v>
      </c>
      <c r="Q392" s="62">
        <f>'Table 10-NLCD11 Partitioning'!Q189-'Table 9-NLCD06 Partitioning'!Q189</f>
        <v>0</v>
      </c>
      <c r="R392" s="62">
        <f>'Table 10-NLCD11 Partitioning'!R189-'Table 9-NLCD06 Partitioning'!R189</f>
        <v>0</v>
      </c>
      <c r="S392" s="62">
        <f>'Table 10-NLCD11 Partitioning'!S189-'Table 9-NLCD06 Partitioning'!S189</f>
        <v>0</v>
      </c>
      <c r="T392" s="62">
        <f>'Table 10-NLCD11 Partitioning'!T189-'Table 9-NLCD06 Partitioning'!T189</f>
        <v>0</v>
      </c>
      <c r="U392" s="62">
        <f>'Table 10-NLCD11 Partitioning'!U189-'Table 9-NLCD06 Partitioning'!U189</f>
        <v>0</v>
      </c>
      <c r="V392" s="62">
        <f>'Table 10-NLCD11 Partitioning'!V189-'Table 9-NLCD06 Partitioning'!V189</f>
        <v>0</v>
      </c>
      <c r="W392" s="62">
        <f>'Table 10-NLCD11 Partitioning'!W189-'Table 9-NLCD06 Partitioning'!W189</f>
        <v>0</v>
      </c>
    </row>
    <row r="393" spans="1:23" x14ac:dyDescent="0.25">
      <c r="A393" s="77" t="s">
        <v>363</v>
      </c>
      <c r="B393" s="10" t="s">
        <v>360</v>
      </c>
      <c r="C393" s="3" t="s">
        <v>364</v>
      </c>
      <c r="D393" s="77" t="s">
        <v>365</v>
      </c>
      <c r="E393" s="62">
        <f>'Table 10-NLCD11 Partitioning'!E190-'Table 9-NLCD06 Partitioning'!E190</f>
        <v>0</v>
      </c>
      <c r="F393" s="62">
        <f>'Table 10-NLCD11 Partitioning'!F190-'Table 9-NLCD06 Partitioning'!F190</f>
        <v>-4.8926790000000153</v>
      </c>
      <c r="G393" s="62">
        <f>'Table 10-NLCD11 Partitioning'!G190-'Table 9-NLCD06 Partitioning'!G190</f>
        <v>2.8911285000000362</v>
      </c>
      <c r="H393" s="62">
        <f>'Table 10-NLCD11 Partitioning'!H190-'Table 9-NLCD06 Partitioning'!H190</f>
        <v>2.8911285000000362</v>
      </c>
      <c r="I393" s="62">
        <f>'Table 10-NLCD11 Partitioning'!I190-'Table 9-NLCD06 Partitioning'!I190</f>
        <v>0.22239449999999295</v>
      </c>
      <c r="J393" s="62">
        <f>'Table 10-NLCD11 Partitioning'!J190-'Table 9-NLCD06 Partitioning'!J190</f>
        <v>0</v>
      </c>
      <c r="K393" s="62">
        <f>'Table 10-NLCD11 Partitioning'!K190-'Table 9-NLCD06 Partitioning'!K190</f>
        <v>0</v>
      </c>
      <c r="L393" s="62">
        <f>'Table 10-NLCD11 Partitioning'!L190-'Table 9-NLCD06 Partitioning'!L190</f>
        <v>0</v>
      </c>
      <c r="M393" s="62">
        <f>'Table 10-NLCD11 Partitioning'!M190-'Table 9-NLCD06 Partitioning'!M190</f>
        <v>0</v>
      </c>
      <c r="N393" s="62">
        <f>'Table 10-NLCD11 Partitioning'!N190-'Table 9-NLCD06 Partitioning'!N190</f>
        <v>0</v>
      </c>
      <c r="O393" s="62">
        <f>'Table 10-NLCD11 Partitioning'!O190-'Table 9-NLCD06 Partitioning'!O190</f>
        <v>-1.1119725000000003</v>
      </c>
      <c r="P393" s="62">
        <f>'Table 10-NLCD11 Partitioning'!P190-'Table 9-NLCD06 Partitioning'!P190</f>
        <v>0</v>
      </c>
      <c r="Q393" s="62">
        <f>'Table 10-NLCD11 Partitioning'!Q190-'Table 9-NLCD06 Partitioning'!Q190</f>
        <v>0</v>
      </c>
      <c r="R393" s="62">
        <f>'Table 10-NLCD11 Partitioning'!R190-'Table 9-NLCD06 Partitioning'!R190</f>
        <v>0</v>
      </c>
      <c r="S393" s="62">
        <f>'Table 10-NLCD11 Partitioning'!S190-'Table 9-NLCD06 Partitioning'!S190</f>
        <v>0</v>
      </c>
      <c r="T393" s="62">
        <f>'Table 10-NLCD11 Partitioning'!T190-'Table 9-NLCD06 Partitioning'!T190</f>
        <v>0</v>
      </c>
      <c r="U393" s="62">
        <f>'Table 10-NLCD11 Partitioning'!U190-'Table 9-NLCD06 Partitioning'!U190</f>
        <v>1.65199999999993</v>
      </c>
      <c r="V393" s="62">
        <f>'Table 10-NLCD11 Partitioning'!V190-'Table 9-NLCD06 Partitioning'!V190</f>
        <v>-1.7000000000000455</v>
      </c>
      <c r="W393" s="62">
        <f>'Table 10-NLCD11 Partitioning'!W190-'Table 9-NLCD06 Partitioning'!W190</f>
        <v>4.8000000000001819E-2</v>
      </c>
    </row>
    <row r="394" spans="1:23" x14ac:dyDescent="0.25">
      <c r="A394" s="77" t="s">
        <v>366</v>
      </c>
      <c r="B394" s="10" t="s">
        <v>360</v>
      </c>
      <c r="C394" s="3" t="s">
        <v>367</v>
      </c>
      <c r="D394" s="77" t="s">
        <v>368</v>
      </c>
      <c r="E394" s="62">
        <f>'Table 10-NLCD11 Partitioning'!E191-'Table 9-NLCD06 Partitioning'!E191</f>
        <v>0</v>
      </c>
      <c r="F394" s="62">
        <f>'Table 10-NLCD11 Partitioning'!F191-'Table 9-NLCD06 Partitioning'!F191</f>
        <v>0</v>
      </c>
      <c r="G394" s="62">
        <f>'Table 10-NLCD11 Partitioning'!G191-'Table 9-NLCD06 Partitioning'!G191</f>
        <v>-3.5583120000000008</v>
      </c>
      <c r="H394" s="62">
        <f>'Table 10-NLCD11 Partitioning'!H191-'Table 9-NLCD06 Partitioning'!H191</f>
        <v>3.5583119999998871</v>
      </c>
      <c r="I394" s="62">
        <f>'Table 10-NLCD11 Partitioning'!I191-'Table 9-NLCD06 Partitioning'!I191</f>
        <v>0</v>
      </c>
      <c r="J394" s="62">
        <f>'Table 10-NLCD11 Partitioning'!J191-'Table 9-NLCD06 Partitioning'!J191</f>
        <v>0</v>
      </c>
      <c r="K394" s="62">
        <f>'Table 10-NLCD11 Partitioning'!K191-'Table 9-NLCD06 Partitioning'!K191</f>
        <v>0</v>
      </c>
      <c r="L394" s="62">
        <f>'Table 10-NLCD11 Partitioning'!L191-'Table 9-NLCD06 Partitioning'!L191</f>
        <v>0</v>
      </c>
      <c r="M394" s="62">
        <f>'Table 10-NLCD11 Partitioning'!M191-'Table 9-NLCD06 Partitioning'!M191</f>
        <v>0</v>
      </c>
      <c r="N394" s="62">
        <f>'Table 10-NLCD11 Partitioning'!N191-'Table 9-NLCD06 Partitioning'!N191</f>
        <v>0</v>
      </c>
      <c r="O394" s="62">
        <f>'Table 10-NLCD11 Partitioning'!O191-'Table 9-NLCD06 Partitioning'!O191</f>
        <v>0</v>
      </c>
      <c r="P394" s="62">
        <f>'Table 10-NLCD11 Partitioning'!P191-'Table 9-NLCD06 Partitioning'!P191</f>
        <v>0</v>
      </c>
      <c r="Q394" s="62">
        <f>'Table 10-NLCD11 Partitioning'!Q191-'Table 9-NLCD06 Partitioning'!Q191</f>
        <v>0</v>
      </c>
      <c r="R394" s="62">
        <f>'Table 10-NLCD11 Partitioning'!R191-'Table 9-NLCD06 Partitioning'!R191</f>
        <v>0</v>
      </c>
      <c r="S394" s="62">
        <f>'Table 10-NLCD11 Partitioning'!S191-'Table 9-NLCD06 Partitioning'!S191</f>
        <v>0</v>
      </c>
      <c r="T394" s="62">
        <f>'Table 10-NLCD11 Partitioning'!T191-'Table 9-NLCD06 Partitioning'!T191</f>
        <v>0</v>
      </c>
      <c r="U394" s="62">
        <f>'Table 10-NLCD11 Partitioning'!U191-'Table 9-NLCD06 Partitioning'!U191</f>
        <v>0.28499999999996817</v>
      </c>
      <c r="V394" s="62">
        <f>'Table 10-NLCD11 Partitioning'!V191-'Table 9-NLCD06 Partitioning'!V191</f>
        <v>-0.37399999999990996</v>
      </c>
      <c r="W394" s="62">
        <f>'Table 10-NLCD11 Partitioning'!W191-'Table 9-NLCD06 Partitioning'!W191</f>
        <v>8.8000000000000966E-2</v>
      </c>
    </row>
    <row r="395" spans="1:23" x14ac:dyDescent="0.25">
      <c r="A395" s="77" t="s">
        <v>369</v>
      </c>
      <c r="B395" s="10" t="s">
        <v>360</v>
      </c>
      <c r="C395" s="3" t="s">
        <v>370</v>
      </c>
      <c r="D395" s="77" t="s">
        <v>371</v>
      </c>
      <c r="E395" s="62">
        <f>'Table 10-NLCD11 Partitioning'!E192-'Table 9-NLCD06 Partitioning'!E192</f>
        <v>0</v>
      </c>
      <c r="F395" s="62">
        <f>'Table 10-NLCD11 Partitioning'!F192-'Table 9-NLCD06 Partitioning'!F192</f>
        <v>0</v>
      </c>
      <c r="G395" s="62">
        <f>'Table 10-NLCD11 Partitioning'!G192-'Table 9-NLCD06 Partitioning'!G192</f>
        <v>0</v>
      </c>
      <c r="H395" s="62">
        <f>'Table 10-NLCD11 Partitioning'!H192-'Table 9-NLCD06 Partitioning'!H192</f>
        <v>0</v>
      </c>
      <c r="I395" s="62">
        <f>'Table 10-NLCD11 Partitioning'!I192-'Table 9-NLCD06 Partitioning'!I192</f>
        <v>0</v>
      </c>
      <c r="J395" s="62">
        <f>'Table 10-NLCD11 Partitioning'!J192-'Table 9-NLCD06 Partitioning'!J192</f>
        <v>0</v>
      </c>
      <c r="K395" s="62">
        <f>'Table 10-NLCD11 Partitioning'!K192-'Table 9-NLCD06 Partitioning'!K192</f>
        <v>0</v>
      </c>
      <c r="L395" s="62">
        <f>'Table 10-NLCD11 Partitioning'!L192-'Table 9-NLCD06 Partitioning'!L192</f>
        <v>0</v>
      </c>
      <c r="M395" s="62">
        <f>'Table 10-NLCD11 Partitioning'!M192-'Table 9-NLCD06 Partitioning'!M192</f>
        <v>0</v>
      </c>
      <c r="N395" s="62">
        <f>'Table 10-NLCD11 Partitioning'!N192-'Table 9-NLCD06 Partitioning'!N192</f>
        <v>0</v>
      </c>
      <c r="O395" s="62">
        <f>'Table 10-NLCD11 Partitioning'!O192-'Table 9-NLCD06 Partitioning'!O192</f>
        <v>0</v>
      </c>
      <c r="P395" s="62">
        <f>'Table 10-NLCD11 Partitioning'!P192-'Table 9-NLCD06 Partitioning'!P192</f>
        <v>0</v>
      </c>
      <c r="Q395" s="62">
        <f>'Table 10-NLCD11 Partitioning'!Q192-'Table 9-NLCD06 Partitioning'!Q192</f>
        <v>0</v>
      </c>
      <c r="R395" s="62">
        <f>'Table 10-NLCD11 Partitioning'!R192-'Table 9-NLCD06 Partitioning'!R192</f>
        <v>0</v>
      </c>
      <c r="S395" s="62">
        <f>'Table 10-NLCD11 Partitioning'!S192-'Table 9-NLCD06 Partitioning'!S192</f>
        <v>0</v>
      </c>
      <c r="T395" s="62">
        <f>'Table 10-NLCD11 Partitioning'!T192-'Table 9-NLCD06 Partitioning'!T192</f>
        <v>0</v>
      </c>
      <c r="U395" s="62">
        <f>'Table 10-NLCD11 Partitioning'!U192-'Table 9-NLCD06 Partitioning'!U192</f>
        <v>0</v>
      </c>
      <c r="V395" s="62">
        <f>'Table 10-NLCD11 Partitioning'!V192-'Table 9-NLCD06 Partitioning'!V192</f>
        <v>0</v>
      </c>
      <c r="W395" s="62">
        <f>'Table 10-NLCD11 Partitioning'!W192-'Table 9-NLCD06 Partitioning'!W192</f>
        <v>0</v>
      </c>
    </row>
    <row r="396" spans="1:23" x14ac:dyDescent="0.25">
      <c r="A396" s="77" t="s">
        <v>372</v>
      </c>
      <c r="B396" s="10" t="s">
        <v>360</v>
      </c>
      <c r="C396" s="3" t="s">
        <v>373</v>
      </c>
      <c r="D396" s="77" t="s">
        <v>374</v>
      </c>
      <c r="E396" s="62">
        <f>'Table 10-NLCD11 Partitioning'!E193-'Table 9-NLCD06 Partitioning'!E193</f>
        <v>0</v>
      </c>
      <c r="F396" s="62">
        <f>'Table 10-NLCD11 Partitioning'!F193-'Table 9-NLCD06 Partitioning'!F193</f>
        <v>-1.3343670000000003</v>
      </c>
      <c r="G396" s="62">
        <f>'Table 10-NLCD11 Partitioning'!G193-'Table 9-NLCD06 Partitioning'!G193</f>
        <v>-1.1119725000000074</v>
      </c>
      <c r="H396" s="62">
        <f>'Table 10-NLCD11 Partitioning'!H193-'Table 9-NLCD06 Partitioning'!H193</f>
        <v>2.446339499999965</v>
      </c>
      <c r="I396" s="62">
        <f>'Table 10-NLCD11 Partitioning'!I193-'Table 9-NLCD06 Partitioning'!I193</f>
        <v>0</v>
      </c>
      <c r="J396" s="62">
        <f>'Table 10-NLCD11 Partitioning'!J193-'Table 9-NLCD06 Partitioning'!J193</f>
        <v>0</v>
      </c>
      <c r="K396" s="62">
        <f>'Table 10-NLCD11 Partitioning'!K193-'Table 9-NLCD06 Partitioning'!K193</f>
        <v>0</v>
      </c>
      <c r="L396" s="62">
        <f>'Table 10-NLCD11 Partitioning'!L193-'Table 9-NLCD06 Partitioning'!L193</f>
        <v>0</v>
      </c>
      <c r="M396" s="62">
        <f>'Table 10-NLCD11 Partitioning'!M193-'Table 9-NLCD06 Partitioning'!M193</f>
        <v>0</v>
      </c>
      <c r="N396" s="62">
        <f>'Table 10-NLCD11 Partitioning'!N193-'Table 9-NLCD06 Partitioning'!N193</f>
        <v>0</v>
      </c>
      <c r="O396" s="62">
        <f>'Table 10-NLCD11 Partitioning'!O193-'Table 9-NLCD06 Partitioning'!O193</f>
        <v>0</v>
      </c>
      <c r="P396" s="62">
        <f>'Table 10-NLCD11 Partitioning'!P193-'Table 9-NLCD06 Partitioning'!P193</f>
        <v>0</v>
      </c>
      <c r="Q396" s="62">
        <f>'Table 10-NLCD11 Partitioning'!Q193-'Table 9-NLCD06 Partitioning'!Q193</f>
        <v>0</v>
      </c>
      <c r="R396" s="62">
        <f>'Table 10-NLCD11 Partitioning'!R193-'Table 9-NLCD06 Partitioning'!R193</f>
        <v>0</v>
      </c>
      <c r="S396" s="62">
        <f>'Table 10-NLCD11 Partitioning'!S193-'Table 9-NLCD06 Partitioning'!S193</f>
        <v>0</v>
      </c>
      <c r="T396" s="62">
        <f>'Table 10-NLCD11 Partitioning'!T193-'Table 9-NLCD06 Partitioning'!T193</f>
        <v>0</v>
      </c>
      <c r="U396" s="62">
        <f>'Table 10-NLCD11 Partitioning'!U193-'Table 9-NLCD06 Partitioning'!U193</f>
        <v>0.43599999999997863</v>
      </c>
      <c r="V396" s="62">
        <f>'Table 10-NLCD11 Partitioning'!V193-'Table 9-NLCD06 Partitioning'!V193</f>
        <v>-0.5180000000000291</v>
      </c>
      <c r="W396" s="62">
        <f>'Table 10-NLCD11 Partitioning'!W193-'Table 9-NLCD06 Partitioning'!W193</f>
        <v>8.0999999999999517E-2</v>
      </c>
    </row>
    <row r="397" spans="1:23" x14ac:dyDescent="0.25">
      <c r="A397" s="77" t="s">
        <v>375</v>
      </c>
      <c r="B397" s="10" t="s">
        <v>360</v>
      </c>
      <c r="C397" s="3" t="s">
        <v>224</v>
      </c>
      <c r="D397" s="77" t="s">
        <v>376</v>
      </c>
      <c r="E397" s="62">
        <f>'Table 10-NLCD11 Partitioning'!E194-'Table 9-NLCD06 Partitioning'!E194</f>
        <v>0</v>
      </c>
      <c r="F397" s="62">
        <f>'Table 10-NLCD11 Partitioning'!F194-'Table 9-NLCD06 Partitioning'!F194</f>
        <v>-1.3343670000000003</v>
      </c>
      <c r="G397" s="62">
        <f>'Table 10-NLCD11 Partitioning'!G194-'Table 9-NLCD06 Partitioning'!G194</f>
        <v>-0.44478900000001431</v>
      </c>
      <c r="H397" s="62">
        <f>'Table 10-NLCD11 Partitioning'!H194-'Table 9-NLCD06 Partitioning'!H194</f>
        <v>1.7791560000000004</v>
      </c>
      <c r="I397" s="62">
        <f>'Table 10-NLCD11 Partitioning'!I194-'Table 9-NLCD06 Partitioning'!I194</f>
        <v>0</v>
      </c>
      <c r="J397" s="62">
        <f>'Table 10-NLCD11 Partitioning'!J194-'Table 9-NLCD06 Partitioning'!J194</f>
        <v>0</v>
      </c>
      <c r="K397" s="62">
        <f>'Table 10-NLCD11 Partitioning'!K194-'Table 9-NLCD06 Partitioning'!K194</f>
        <v>0</v>
      </c>
      <c r="L397" s="62">
        <f>'Table 10-NLCD11 Partitioning'!L194-'Table 9-NLCD06 Partitioning'!L194</f>
        <v>0</v>
      </c>
      <c r="M397" s="62">
        <f>'Table 10-NLCD11 Partitioning'!M194-'Table 9-NLCD06 Partitioning'!M194</f>
        <v>0</v>
      </c>
      <c r="N397" s="62">
        <f>'Table 10-NLCD11 Partitioning'!N194-'Table 9-NLCD06 Partitioning'!N194</f>
        <v>0</v>
      </c>
      <c r="O397" s="62">
        <f>'Table 10-NLCD11 Partitioning'!O194-'Table 9-NLCD06 Partitioning'!O194</f>
        <v>0</v>
      </c>
      <c r="P397" s="62">
        <f>'Table 10-NLCD11 Partitioning'!P194-'Table 9-NLCD06 Partitioning'!P194</f>
        <v>0</v>
      </c>
      <c r="Q397" s="62">
        <f>'Table 10-NLCD11 Partitioning'!Q194-'Table 9-NLCD06 Partitioning'!Q194</f>
        <v>0</v>
      </c>
      <c r="R397" s="62">
        <f>'Table 10-NLCD11 Partitioning'!R194-'Table 9-NLCD06 Partitioning'!R194</f>
        <v>0</v>
      </c>
      <c r="S397" s="62">
        <f>'Table 10-NLCD11 Partitioning'!S194-'Table 9-NLCD06 Partitioning'!S194</f>
        <v>0</v>
      </c>
      <c r="T397" s="62">
        <f>'Table 10-NLCD11 Partitioning'!T194-'Table 9-NLCD06 Partitioning'!T194</f>
        <v>0</v>
      </c>
      <c r="U397" s="62">
        <f>'Table 10-NLCD11 Partitioning'!U194-'Table 9-NLCD06 Partitioning'!U194</f>
        <v>0.38299999999999557</v>
      </c>
      <c r="V397" s="62">
        <f>'Table 10-NLCD11 Partitioning'!V194-'Table 9-NLCD06 Partitioning'!V194</f>
        <v>-0.44700000000000273</v>
      </c>
      <c r="W397" s="62">
        <f>'Table 10-NLCD11 Partitioning'!W194-'Table 9-NLCD06 Partitioning'!W194</f>
        <v>6.4999999999999503E-2</v>
      </c>
    </row>
    <row r="398" spans="1:23" x14ac:dyDescent="0.25">
      <c r="A398" s="77" t="s">
        <v>377</v>
      </c>
      <c r="B398" s="10" t="s">
        <v>360</v>
      </c>
      <c r="C398" s="3" t="s">
        <v>228</v>
      </c>
      <c r="D398" s="77" t="s">
        <v>378</v>
      </c>
      <c r="E398" s="62">
        <f>'Table 10-NLCD11 Partitioning'!E195-'Table 9-NLCD06 Partitioning'!E195</f>
        <v>0</v>
      </c>
      <c r="F398" s="62">
        <f>'Table 10-NLCD11 Partitioning'!F195-'Table 9-NLCD06 Partitioning'!F195</f>
        <v>0</v>
      </c>
      <c r="G398" s="62">
        <f>'Table 10-NLCD11 Partitioning'!G195-'Table 9-NLCD06 Partitioning'!G195</f>
        <v>-1.1119725000000358</v>
      </c>
      <c r="H398" s="62">
        <f>'Table 10-NLCD11 Partitioning'!H195-'Table 9-NLCD06 Partitioning'!H195</f>
        <v>0.66718350000002147</v>
      </c>
      <c r="I398" s="62">
        <f>'Table 10-NLCD11 Partitioning'!I195-'Table 9-NLCD06 Partitioning'!I195</f>
        <v>0.4447890000000001</v>
      </c>
      <c r="J398" s="62">
        <f>'Table 10-NLCD11 Partitioning'!J195-'Table 9-NLCD06 Partitioning'!J195</f>
        <v>0</v>
      </c>
      <c r="K398" s="62">
        <f>'Table 10-NLCD11 Partitioning'!K195-'Table 9-NLCD06 Partitioning'!K195</f>
        <v>0</v>
      </c>
      <c r="L398" s="62">
        <f>'Table 10-NLCD11 Partitioning'!L195-'Table 9-NLCD06 Partitioning'!L195</f>
        <v>0</v>
      </c>
      <c r="M398" s="62">
        <f>'Table 10-NLCD11 Partitioning'!M195-'Table 9-NLCD06 Partitioning'!M195</f>
        <v>0</v>
      </c>
      <c r="N398" s="62">
        <f>'Table 10-NLCD11 Partitioning'!N195-'Table 9-NLCD06 Partitioning'!N195</f>
        <v>0</v>
      </c>
      <c r="O398" s="62">
        <f>'Table 10-NLCD11 Partitioning'!O195-'Table 9-NLCD06 Partitioning'!O195</f>
        <v>0</v>
      </c>
      <c r="P398" s="62">
        <f>'Table 10-NLCD11 Partitioning'!P195-'Table 9-NLCD06 Partitioning'!P195</f>
        <v>0</v>
      </c>
      <c r="Q398" s="62">
        <f>'Table 10-NLCD11 Partitioning'!Q195-'Table 9-NLCD06 Partitioning'!Q195</f>
        <v>0</v>
      </c>
      <c r="R398" s="62">
        <f>'Table 10-NLCD11 Partitioning'!R195-'Table 9-NLCD06 Partitioning'!R195</f>
        <v>0</v>
      </c>
      <c r="S398" s="62">
        <f>'Table 10-NLCD11 Partitioning'!S195-'Table 9-NLCD06 Partitioning'!S195</f>
        <v>0</v>
      </c>
      <c r="T398" s="62">
        <f>'Table 10-NLCD11 Partitioning'!T195-'Table 9-NLCD06 Partitioning'!T195</f>
        <v>0</v>
      </c>
      <c r="U398" s="62">
        <f>'Table 10-NLCD11 Partitioning'!U195-'Table 9-NLCD06 Partitioning'!U195</f>
        <v>0.31200000000001182</v>
      </c>
      <c r="V398" s="62">
        <f>'Table 10-NLCD11 Partitioning'!V195-'Table 9-NLCD06 Partitioning'!V195</f>
        <v>-0.32099999999996953</v>
      </c>
      <c r="W398" s="62">
        <f>'Table 10-NLCD11 Partitioning'!W195-'Table 9-NLCD06 Partitioning'!W195</f>
        <v>9.9999999999997868E-3</v>
      </c>
    </row>
    <row r="399" spans="1:23" x14ac:dyDescent="0.25">
      <c r="A399" s="77" t="s">
        <v>379</v>
      </c>
      <c r="B399" s="10" t="s">
        <v>360</v>
      </c>
      <c r="C399" s="3" t="s">
        <v>380</v>
      </c>
      <c r="D399" s="77" t="s">
        <v>381</v>
      </c>
      <c r="E399" s="62">
        <f>'Table 10-NLCD11 Partitioning'!E196-'Table 9-NLCD06 Partitioning'!E196</f>
        <v>0</v>
      </c>
      <c r="F399" s="62">
        <f>'Table 10-NLCD11 Partitioning'!F196-'Table 9-NLCD06 Partitioning'!F196</f>
        <v>-1.1119725000000003</v>
      </c>
      <c r="G399" s="62">
        <f>'Table 10-NLCD11 Partitioning'!G196-'Table 9-NLCD06 Partitioning'!G196</f>
        <v>0.88957799999997178</v>
      </c>
      <c r="H399" s="62">
        <f>'Table 10-NLCD11 Partitioning'!H196-'Table 9-NLCD06 Partitioning'!H196</f>
        <v>1.5567615000000075</v>
      </c>
      <c r="I399" s="62">
        <f>'Table 10-NLCD11 Partitioning'!I196-'Table 9-NLCD06 Partitioning'!I196</f>
        <v>0</v>
      </c>
      <c r="J399" s="62">
        <f>'Table 10-NLCD11 Partitioning'!J196-'Table 9-NLCD06 Partitioning'!J196</f>
        <v>0</v>
      </c>
      <c r="K399" s="62">
        <f>'Table 10-NLCD11 Partitioning'!K196-'Table 9-NLCD06 Partitioning'!K196</f>
        <v>0</v>
      </c>
      <c r="L399" s="62">
        <f>'Table 10-NLCD11 Partitioning'!L196-'Table 9-NLCD06 Partitioning'!L196</f>
        <v>0</v>
      </c>
      <c r="M399" s="62">
        <f>'Table 10-NLCD11 Partitioning'!M196-'Table 9-NLCD06 Partitioning'!M196</f>
        <v>0</v>
      </c>
      <c r="N399" s="62">
        <f>'Table 10-NLCD11 Partitioning'!N196-'Table 9-NLCD06 Partitioning'!N196</f>
        <v>0</v>
      </c>
      <c r="O399" s="62">
        <f>'Table 10-NLCD11 Partitioning'!O196-'Table 9-NLCD06 Partitioning'!O196</f>
        <v>0</v>
      </c>
      <c r="P399" s="62">
        <f>'Table 10-NLCD11 Partitioning'!P196-'Table 9-NLCD06 Partitioning'!P196</f>
        <v>0</v>
      </c>
      <c r="Q399" s="62">
        <f>'Table 10-NLCD11 Partitioning'!Q196-'Table 9-NLCD06 Partitioning'!Q196</f>
        <v>0</v>
      </c>
      <c r="R399" s="62">
        <f>'Table 10-NLCD11 Partitioning'!R196-'Table 9-NLCD06 Partitioning'!R196</f>
        <v>-1.3343670000000001</v>
      </c>
      <c r="S399" s="62">
        <f>'Table 10-NLCD11 Partitioning'!S196-'Table 9-NLCD06 Partitioning'!S196</f>
        <v>0</v>
      </c>
      <c r="T399" s="62">
        <f>'Table 10-NLCD11 Partitioning'!T196-'Table 9-NLCD06 Partitioning'!T196</f>
        <v>0</v>
      </c>
      <c r="U399" s="62">
        <f>'Table 10-NLCD11 Partitioning'!U196-'Table 9-NLCD06 Partitioning'!U196</f>
        <v>0.8189999999999884</v>
      </c>
      <c r="V399" s="62">
        <f>'Table 10-NLCD11 Partitioning'!V196-'Table 9-NLCD06 Partitioning'!V196</f>
        <v>0.44099999999997408</v>
      </c>
      <c r="W399" s="62">
        <f>'Table 10-NLCD11 Partitioning'!W196-'Table 9-NLCD06 Partitioning'!W196</f>
        <v>-1.2590000000000003</v>
      </c>
    </row>
    <row r="400" spans="1:23" x14ac:dyDescent="0.25">
      <c r="A400" s="77" t="s">
        <v>382</v>
      </c>
      <c r="B400" s="10" t="s">
        <v>360</v>
      </c>
      <c r="C400" s="3" t="s">
        <v>243</v>
      </c>
      <c r="D400" s="77" t="s">
        <v>382</v>
      </c>
      <c r="E400" s="62">
        <f>'Table 10-NLCD11 Partitioning'!E197-'Table 9-NLCD06 Partitioning'!E197</f>
        <v>0</v>
      </c>
      <c r="F400" s="62">
        <f>'Table 10-NLCD11 Partitioning'!F197-'Table 9-NLCD06 Partitioning'!F197</f>
        <v>-3.3359175000000079</v>
      </c>
      <c r="G400" s="62">
        <f>'Table 10-NLCD11 Partitioning'!G197-'Table 9-NLCD06 Partitioning'!G197</f>
        <v>-14.233248000000003</v>
      </c>
      <c r="H400" s="62">
        <f>'Table 10-NLCD11 Partitioning'!H197-'Table 9-NLCD06 Partitioning'!H197</f>
        <v>16.679587499999911</v>
      </c>
      <c r="I400" s="62">
        <f>'Table 10-NLCD11 Partitioning'!I197-'Table 9-NLCD06 Partitioning'!I197</f>
        <v>0.88957799999991494</v>
      </c>
      <c r="J400" s="62">
        <f>'Table 10-NLCD11 Partitioning'!J197-'Table 9-NLCD06 Partitioning'!J197</f>
        <v>0</v>
      </c>
      <c r="K400" s="62">
        <f>'Table 10-NLCD11 Partitioning'!K197-'Table 9-NLCD06 Partitioning'!K197</f>
        <v>0</v>
      </c>
      <c r="L400" s="62">
        <f>'Table 10-NLCD11 Partitioning'!L197-'Table 9-NLCD06 Partitioning'!L197</f>
        <v>0</v>
      </c>
      <c r="M400" s="62">
        <f>'Table 10-NLCD11 Partitioning'!M197-'Table 9-NLCD06 Partitioning'!M197</f>
        <v>0</v>
      </c>
      <c r="N400" s="62">
        <f>'Table 10-NLCD11 Partitioning'!N197-'Table 9-NLCD06 Partitioning'!N197</f>
        <v>0</v>
      </c>
      <c r="O400" s="62">
        <f>'Table 10-NLCD11 Partitioning'!O197-'Table 9-NLCD06 Partitioning'!O197</f>
        <v>0</v>
      </c>
      <c r="P400" s="62">
        <f>'Table 10-NLCD11 Partitioning'!P197-'Table 9-NLCD06 Partitioning'!P197</f>
        <v>0</v>
      </c>
      <c r="Q400" s="62">
        <f>'Table 10-NLCD11 Partitioning'!Q197-'Table 9-NLCD06 Partitioning'!Q197</f>
        <v>0</v>
      </c>
      <c r="R400" s="62">
        <f>'Table 10-NLCD11 Partitioning'!R197-'Table 9-NLCD06 Partitioning'!R197</f>
        <v>0</v>
      </c>
      <c r="S400" s="62">
        <f>'Table 10-NLCD11 Partitioning'!S197-'Table 9-NLCD06 Partitioning'!S197</f>
        <v>0</v>
      </c>
      <c r="T400" s="62">
        <f>'Table 10-NLCD11 Partitioning'!T197-'Table 9-NLCD06 Partitioning'!T197</f>
        <v>0</v>
      </c>
      <c r="U400" s="62">
        <f>'Table 10-NLCD11 Partitioning'!U197-'Table 9-NLCD06 Partitioning'!U197</f>
        <v>2.4509999999999081</v>
      </c>
      <c r="V400" s="62">
        <f>'Table 10-NLCD11 Partitioning'!V197-'Table 9-NLCD06 Partitioning'!V197</f>
        <v>-2.9049999999999727</v>
      </c>
      <c r="W400" s="62">
        <f>'Table 10-NLCD11 Partitioning'!W197-'Table 9-NLCD06 Partitioning'!W197</f>
        <v>0.45400000000000418</v>
      </c>
    </row>
    <row r="401" spans="1:23" x14ac:dyDescent="0.25">
      <c r="A401" s="77" t="s">
        <v>383</v>
      </c>
      <c r="B401" s="10" t="s">
        <v>360</v>
      </c>
      <c r="C401" s="3">
        <v>4</v>
      </c>
      <c r="D401" s="77" t="s">
        <v>383</v>
      </c>
      <c r="E401" s="62">
        <f>'Table 10-NLCD11 Partitioning'!E198-'Table 9-NLCD06 Partitioning'!E198</f>
        <v>0</v>
      </c>
      <c r="F401" s="62">
        <f>'Table 10-NLCD11 Partitioning'!F198-'Table 9-NLCD06 Partitioning'!F198</f>
        <v>0</v>
      </c>
      <c r="G401" s="62">
        <f>'Table 10-NLCD11 Partitioning'!G198-'Table 9-NLCD06 Partitioning'!G198</f>
        <v>-1.7791560000000572</v>
      </c>
      <c r="H401" s="62">
        <f>'Table 10-NLCD11 Partitioning'!H198-'Table 9-NLCD06 Partitioning'!H198</f>
        <v>0</v>
      </c>
      <c r="I401" s="62">
        <f>'Table 10-NLCD11 Partitioning'!I198-'Table 9-NLCD06 Partitioning'!I198</f>
        <v>1.7791560000000004</v>
      </c>
      <c r="J401" s="62">
        <f>'Table 10-NLCD11 Partitioning'!J198-'Table 9-NLCD06 Partitioning'!J198</f>
        <v>0</v>
      </c>
      <c r="K401" s="62">
        <f>'Table 10-NLCD11 Partitioning'!K198-'Table 9-NLCD06 Partitioning'!K198</f>
        <v>0</v>
      </c>
      <c r="L401" s="62">
        <f>'Table 10-NLCD11 Partitioning'!L198-'Table 9-NLCD06 Partitioning'!L198</f>
        <v>0</v>
      </c>
      <c r="M401" s="62">
        <f>'Table 10-NLCD11 Partitioning'!M198-'Table 9-NLCD06 Partitioning'!M198</f>
        <v>0</v>
      </c>
      <c r="N401" s="62">
        <f>'Table 10-NLCD11 Partitioning'!N198-'Table 9-NLCD06 Partitioning'!N198</f>
        <v>0</v>
      </c>
      <c r="O401" s="62">
        <f>'Table 10-NLCD11 Partitioning'!O198-'Table 9-NLCD06 Partitioning'!O198</f>
        <v>0</v>
      </c>
      <c r="P401" s="62">
        <f>'Table 10-NLCD11 Partitioning'!P198-'Table 9-NLCD06 Partitioning'!P198</f>
        <v>0</v>
      </c>
      <c r="Q401" s="62">
        <f>'Table 10-NLCD11 Partitioning'!Q198-'Table 9-NLCD06 Partitioning'!Q198</f>
        <v>0</v>
      </c>
      <c r="R401" s="62">
        <f>'Table 10-NLCD11 Partitioning'!R198-'Table 9-NLCD06 Partitioning'!R198</f>
        <v>0</v>
      </c>
      <c r="S401" s="62">
        <f>'Table 10-NLCD11 Partitioning'!S198-'Table 9-NLCD06 Partitioning'!S198</f>
        <v>0</v>
      </c>
      <c r="T401" s="62">
        <f>'Table 10-NLCD11 Partitioning'!T198-'Table 9-NLCD06 Partitioning'!T198</f>
        <v>0</v>
      </c>
      <c r="U401" s="62">
        <f>'Table 10-NLCD11 Partitioning'!U198-'Table 9-NLCD06 Partitioning'!U198</f>
        <v>1.0309999999999491</v>
      </c>
      <c r="V401" s="62">
        <f>'Table 10-NLCD11 Partitioning'!V198-'Table 9-NLCD06 Partitioning'!V198</f>
        <v>-1.0049999999999955</v>
      </c>
      <c r="W401" s="62">
        <f>'Table 10-NLCD11 Partitioning'!W198-'Table 9-NLCD06 Partitioning'!W198</f>
        <v>-2.6000000000003354E-2</v>
      </c>
    </row>
    <row r="402" spans="1:23" x14ac:dyDescent="0.25">
      <c r="A402" s="77" t="s">
        <v>384</v>
      </c>
      <c r="B402" s="10" t="s">
        <v>360</v>
      </c>
      <c r="C402" s="3">
        <v>5</v>
      </c>
      <c r="D402" s="77" t="s">
        <v>384</v>
      </c>
      <c r="E402" s="62">
        <f>'Table 10-NLCD11 Partitioning'!E199-'Table 9-NLCD06 Partitioning'!E199</f>
        <v>0</v>
      </c>
      <c r="F402" s="62">
        <f>'Table 10-NLCD11 Partitioning'!F199-'Table 9-NLCD06 Partitioning'!F199</f>
        <v>-2.8911285000000007</v>
      </c>
      <c r="G402" s="62">
        <f>'Table 10-NLCD11 Partitioning'!G199-'Table 9-NLCD06 Partitioning'!G199</f>
        <v>-14.233248000000003</v>
      </c>
      <c r="H402" s="62">
        <f>'Table 10-NLCD11 Partitioning'!H199-'Table 9-NLCD06 Partitioning'!H199</f>
        <v>11.564513999999974</v>
      </c>
      <c r="I402" s="62">
        <f>'Table 10-NLCD11 Partitioning'!I199-'Table 9-NLCD06 Partitioning'!I199</f>
        <v>5.5598624999999799</v>
      </c>
      <c r="J402" s="62">
        <f>'Table 10-NLCD11 Partitioning'!J199-'Table 9-NLCD06 Partitioning'!J199</f>
        <v>0</v>
      </c>
      <c r="K402" s="62">
        <f>'Table 10-NLCD11 Partitioning'!K199-'Table 9-NLCD06 Partitioning'!K199</f>
        <v>0</v>
      </c>
      <c r="L402" s="62">
        <f>'Table 10-NLCD11 Partitioning'!L199-'Table 9-NLCD06 Partitioning'!L199</f>
        <v>0</v>
      </c>
      <c r="M402" s="62">
        <f>'Table 10-NLCD11 Partitioning'!M199-'Table 9-NLCD06 Partitioning'!M199</f>
        <v>0</v>
      </c>
      <c r="N402" s="62">
        <f>'Table 10-NLCD11 Partitioning'!N199-'Table 9-NLCD06 Partitioning'!N199</f>
        <v>0</v>
      </c>
      <c r="O402" s="62">
        <f>'Table 10-NLCD11 Partitioning'!O199-'Table 9-NLCD06 Partitioning'!O199</f>
        <v>0</v>
      </c>
      <c r="P402" s="62">
        <f>'Table 10-NLCD11 Partitioning'!P199-'Table 9-NLCD06 Partitioning'!P199</f>
        <v>0</v>
      </c>
      <c r="Q402" s="62">
        <f>'Table 10-NLCD11 Partitioning'!Q199-'Table 9-NLCD06 Partitioning'!Q199</f>
        <v>0</v>
      </c>
      <c r="R402" s="62">
        <f>'Table 10-NLCD11 Partitioning'!R199-'Table 9-NLCD06 Partitioning'!R199</f>
        <v>0</v>
      </c>
      <c r="S402" s="62">
        <f>'Table 10-NLCD11 Partitioning'!S199-'Table 9-NLCD06 Partitioning'!S199</f>
        <v>0</v>
      </c>
      <c r="T402" s="62">
        <f>'Table 10-NLCD11 Partitioning'!T199-'Table 9-NLCD06 Partitioning'!T199</f>
        <v>0</v>
      </c>
      <c r="U402" s="62">
        <f>'Table 10-NLCD11 Partitioning'!U199-'Table 9-NLCD06 Partitioning'!U199</f>
        <v>4.6700000000000159</v>
      </c>
      <c r="V402" s="62">
        <f>'Table 10-NLCD11 Partitioning'!V199-'Table 9-NLCD06 Partitioning'!V199</f>
        <v>-4.9189999999999827</v>
      </c>
      <c r="W402" s="62">
        <f>'Table 10-NLCD11 Partitioning'!W199-'Table 9-NLCD06 Partitioning'!W199</f>
        <v>0.24900000000000233</v>
      </c>
    </row>
    <row r="404" spans="1:23" x14ac:dyDescent="0.25">
      <c r="A404" s="158" t="s">
        <v>83</v>
      </c>
      <c r="B404" s="123" t="s">
        <v>501</v>
      </c>
      <c r="C404" s="123"/>
      <c r="D404" s="123"/>
      <c r="E404" s="123"/>
      <c r="F404" s="123"/>
      <c r="G404" s="123"/>
      <c r="H404" s="123"/>
      <c r="I404" s="123"/>
      <c r="J404" s="123"/>
      <c r="K404" s="123"/>
      <c r="L404" s="123"/>
      <c r="M404" s="123"/>
      <c r="N404" s="123"/>
      <c r="O404" s="123"/>
      <c r="P404" s="123"/>
      <c r="Q404" s="123"/>
      <c r="R404" s="123"/>
      <c r="S404" s="123"/>
      <c r="T404" s="123"/>
      <c r="U404" s="123"/>
      <c r="V404" s="123"/>
      <c r="W404" s="123"/>
    </row>
    <row r="405" spans="1:23" ht="45" x14ac:dyDescent="0.25">
      <c r="A405" s="159"/>
      <c r="B405" s="160" t="s">
        <v>84</v>
      </c>
      <c r="C405" s="161" t="s">
        <v>85</v>
      </c>
      <c r="D405" s="162" t="s">
        <v>86</v>
      </c>
      <c r="E405" s="163" t="s">
        <v>87</v>
      </c>
      <c r="F405" s="163" t="s">
        <v>88</v>
      </c>
      <c r="G405" s="163" t="s">
        <v>89</v>
      </c>
      <c r="H405" s="163" t="s">
        <v>90</v>
      </c>
      <c r="I405" s="163" t="s">
        <v>91</v>
      </c>
      <c r="J405" s="163" t="s">
        <v>92</v>
      </c>
      <c r="K405" s="163" t="s">
        <v>93</v>
      </c>
      <c r="L405" s="163" t="s">
        <v>94</v>
      </c>
      <c r="M405" s="163" t="s">
        <v>386</v>
      </c>
      <c r="N405" s="163" t="s">
        <v>387</v>
      </c>
      <c r="O405" s="163" t="s">
        <v>97</v>
      </c>
      <c r="P405" s="163" t="s">
        <v>98</v>
      </c>
      <c r="Q405" s="163" t="s">
        <v>99</v>
      </c>
      <c r="R405" s="163" t="s">
        <v>100</v>
      </c>
      <c r="S405" s="163" t="s">
        <v>101</v>
      </c>
      <c r="T405" s="164" t="s">
        <v>102</v>
      </c>
      <c r="U405" s="163" t="s">
        <v>103</v>
      </c>
      <c r="V405" s="163" t="s">
        <v>104</v>
      </c>
      <c r="W405" s="163" t="s">
        <v>105</v>
      </c>
    </row>
    <row r="406" spans="1:23" x14ac:dyDescent="0.25">
      <c r="A406" s="77" t="s">
        <v>121</v>
      </c>
      <c r="B406" s="10" t="s">
        <v>122</v>
      </c>
      <c r="C406" s="3">
        <v>10</v>
      </c>
      <c r="D406" s="77" t="s">
        <v>121</v>
      </c>
      <c r="E406" s="62">
        <f>'Table 8-NLCD01 Partitioning'!E2-'Table 7-NLCD92 Partitioning'!E2</f>
        <v>-3.5586989999999972</v>
      </c>
      <c r="F406" s="62">
        <f>'Table 8-NLCD01 Partitioning'!F2-'Table 7-NLCD92 Partitioning'!F2</f>
        <v>-75.618274499999984</v>
      </c>
      <c r="G406" s="62">
        <f>'Table 8-NLCD01 Partitioning'!G2-'Table 7-NLCD92 Partitioning'!G2</f>
        <v>2484.8086185000002</v>
      </c>
      <c r="H406" s="62">
        <f>'Table 8-NLCD01 Partitioning'!H2-'Table 7-NLCD92 Partitioning'!H2</f>
        <v>-1946.2522724999997</v>
      </c>
      <c r="I406" s="62">
        <f>'Table 8-NLCD01 Partitioning'!I2-'Table 7-NLCD92 Partitioning'!I2</f>
        <v>-326.71567799999991</v>
      </c>
      <c r="J406" s="62">
        <f>'Table 8-NLCD01 Partitioning'!J2-'Table 7-NLCD92 Partitioning'!J2</f>
        <v>0</v>
      </c>
      <c r="K406" s="62">
        <f>'Table 8-NLCD01 Partitioning'!K2-'Table 7-NLCD92 Partitioning'!K2</f>
        <v>-117.42723449999998</v>
      </c>
      <c r="L406" s="62">
        <f>'Table 8-NLCD01 Partitioning'!L2-'Table 7-NLCD92 Partitioning'!L2</f>
        <v>-43.145405999999994</v>
      </c>
      <c r="M406" s="62">
        <f>'Table 8-NLCD01 Partitioning'!M2-'Table 7-NLCD92 Partitioning'!M2</f>
        <v>18.236349000000001</v>
      </c>
      <c r="N406" s="62">
        <f>'Table 8-NLCD01 Partitioning'!N2-'Table 7-NLCD92 Partitioning'!N2</f>
        <v>0</v>
      </c>
      <c r="O406" s="62">
        <f>'Table 8-NLCD01 Partitioning'!O2-'Table 7-NLCD92 Partitioning'!O2</f>
        <v>-10.675151999999999</v>
      </c>
      <c r="P406" s="62">
        <f>'Table 8-NLCD01 Partitioning'!P2-'Table 7-NLCD92 Partitioning'!P2</f>
        <v>-1.5567929999999999</v>
      </c>
      <c r="Q406" s="62">
        <f>'Table 8-NLCD01 Partitioning'!Q2-'Table 7-NLCD92 Partitioning'!Q2</f>
        <v>-2.0015909999999999</v>
      </c>
      <c r="R406" s="62">
        <f>'Table 8-NLCD01 Partitioning'!R2-'Table 7-NLCD92 Partitioning'!R2</f>
        <v>24.685636500000001</v>
      </c>
      <c r="S406" s="62">
        <f>'Table 8-NLCD01 Partitioning'!S2-'Table 7-NLCD92 Partitioning'!S2</f>
        <v>-0.88959599999999994</v>
      </c>
      <c r="T406" s="62">
        <f>'Table 8-NLCD01 Partitioning'!T2-'Table 7-NLCD92 Partitioning'!T2</f>
        <v>-0.11009250000006432</v>
      </c>
      <c r="U406" s="62">
        <f>'Table 8-NLCD01 Partitioning'!U2-'Table 7-NLCD92 Partitioning'!U2</f>
        <v>-284.68499999999995</v>
      </c>
      <c r="V406" s="62">
        <f>'Table 8-NLCD01 Partitioning'!V2-'Table 7-NLCD92 Partitioning'!V2</f>
        <v>426.58199999999988</v>
      </c>
      <c r="W406" s="62">
        <f>'Table 8-NLCD01 Partitioning'!W2-'Table 7-NLCD92 Partitioning'!W2</f>
        <v>-141.89700000000002</v>
      </c>
    </row>
    <row r="407" spans="1:23" x14ac:dyDescent="0.25">
      <c r="A407" s="77" t="s">
        <v>123</v>
      </c>
      <c r="B407" s="10" t="s">
        <v>122</v>
      </c>
      <c r="C407" s="3" t="s">
        <v>124</v>
      </c>
      <c r="D407" s="77" t="s">
        <v>123</v>
      </c>
      <c r="E407" s="62">
        <f>'Table 8-NLCD01 Partitioning'!E3-'Table 7-NLCD92 Partitioning'!E3</f>
        <v>-1.1119949999999998</v>
      </c>
      <c r="F407" s="62">
        <f>'Table 8-NLCD01 Partitioning'!F3-'Table 7-NLCD92 Partitioning'!F3</f>
        <v>-43.590797999999992</v>
      </c>
      <c r="G407" s="62">
        <f>'Table 8-NLCD01 Partitioning'!G3-'Table 7-NLCD92 Partitioning'!G3</f>
        <v>243.29908800000004</v>
      </c>
      <c r="H407" s="62">
        <f>'Table 8-NLCD01 Partitioning'!H3-'Table 7-NLCD92 Partitioning'!H3</f>
        <v>-169.91720099999998</v>
      </c>
      <c r="I407" s="62">
        <f>'Table 8-NLCD01 Partitioning'!I3-'Table 7-NLCD92 Partitioning'!I3</f>
        <v>16.23403350000001</v>
      </c>
      <c r="J407" s="62">
        <f>'Table 8-NLCD01 Partitioning'!J3-'Table 7-NLCD92 Partitioning'!J3</f>
        <v>0</v>
      </c>
      <c r="K407" s="62">
        <f>'Table 8-NLCD01 Partitioning'!K3-'Table 7-NLCD92 Partitioning'!K3</f>
        <v>-36.473436</v>
      </c>
      <c r="L407" s="62">
        <f>'Table 8-NLCD01 Partitioning'!L3-'Table 7-NLCD92 Partitioning'!L3</f>
        <v>-5.7823739999999999</v>
      </c>
      <c r="M407" s="62">
        <f>'Table 8-NLCD01 Partitioning'!M3-'Table 7-NLCD92 Partitioning'!M3</f>
        <v>0</v>
      </c>
      <c r="N407" s="62">
        <f>'Table 8-NLCD01 Partitioning'!N3-'Table 7-NLCD92 Partitioning'!N3</f>
        <v>0</v>
      </c>
      <c r="O407" s="62">
        <f>'Table 8-NLCD01 Partitioning'!O3-'Table 7-NLCD92 Partitioning'!O3</f>
        <v>0</v>
      </c>
      <c r="P407" s="62">
        <f>'Table 8-NLCD01 Partitioning'!P3-'Table 7-NLCD92 Partitioning'!P3</f>
        <v>0</v>
      </c>
      <c r="Q407" s="62">
        <f>'Table 8-NLCD01 Partitioning'!Q3-'Table 7-NLCD92 Partitioning'!Q3</f>
        <v>0</v>
      </c>
      <c r="R407" s="62">
        <f>'Table 8-NLCD01 Partitioning'!R3-'Table 7-NLCD92 Partitioning'!R3</f>
        <v>-2.0015909999999999</v>
      </c>
      <c r="S407" s="62">
        <f>'Table 8-NLCD01 Partitioning'!S3-'Table 7-NLCD92 Partitioning'!S3</f>
        <v>-0.66719699999999993</v>
      </c>
      <c r="T407" s="62">
        <f>'Table 8-NLCD01 Partitioning'!T3-'Table 7-NLCD92 Partitioning'!T3</f>
        <v>-1.1470499999973072E-2</v>
      </c>
      <c r="U407" s="62">
        <f>'Table 8-NLCD01 Partitioning'!U3-'Table 7-NLCD92 Partitioning'!U3</f>
        <v>19.590000000000003</v>
      </c>
      <c r="V407" s="62">
        <f>'Table 8-NLCD01 Partitioning'!V3-'Table 7-NLCD92 Partitioning'!V3</f>
        <v>22.430999999999983</v>
      </c>
      <c r="W407" s="62">
        <f>'Table 8-NLCD01 Partitioning'!W3-'Table 7-NLCD92 Partitioning'!W3</f>
        <v>-42.022000000000006</v>
      </c>
    </row>
    <row r="408" spans="1:23" x14ac:dyDescent="0.25">
      <c r="A408" s="77" t="s">
        <v>125</v>
      </c>
      <c r="B408" s="10" t="s">
        <v>122</v>
      </c>
      <c r="C408" s="3" t="s">
        <v>126</v>
      </c>
      <c r="D408" s="77" t="s">
        <v>125</v>
      </c>
      <c r="E408" s="62">
        <f>'Table 8-NLCD01 Partitioning'!E4-'Table 7-NLCD92 Partitioning'!E4</f>
        <v>-4.0031954999999995</v>
      </c>
      <c r="F408" s="62">
        <f>'Table 8-NLCD01 Partitioning'!F4-'Table 7-NLCD92 Partitioning'!F4</f>
        <v>7.3388700000000018</v>
      </c>
      <c r="G408" s="62">
        <f>'Table 8-NLCD01 Partitioning'!G4-'Table 7-NLCD92 Partitioning'!G4</f>
        <v>494.60524650000002</v>
      </c>
      <c r="H408" s="62">
        <f>'Table 8-NLCD01 Partitioning'!H4-'Table 7-NLCD92 Partitioning'!H4</f>
        <v>-450.80862299999995</v>
      </c>
      <c r="I408" s="62">
        <f>'Table 8-NLCD01 Partitioning'!I4-'Table 7-NLCD92 Partitioning'!I4</f>
        <v>-7.5623804999999962</v>
      </c>
      <c r="J408" s="62">
        <f>'Table 8-NLCD01 Partitioning'!J4-'Table 7-NLCD92 Partitioning'!J4</f>
        <v>0</v>
      </c>
      <c r="K408" s="62">
        <f>'Table 8-NLCD01 Partitioning'!K4-'Table 7-NLCD92 Partitioning'!K4</f>
        <v>-28.911869999999997</v>
      </c>
      <c r="L408" s="62">
        <f>'Table 8-NLCD01 Partitioning'!L4-'Table 7-NLCD92 Partitioning'!L4</f>
        <v>-4.0031819999999998</v>
      </c>
      <c r="M408" s="62">
        <f>'Table 8-NLCD01 Partitioning'!M4-'Table 7-NLCD92 Partitioning'!M4</f>
        <v>0</v>
      </c>
      <c r="N408" s="62">
        <f>'Table 8-NLCD01 Partitioning'!N4-'Table 7-NLCD92 Partitioning'!N4</f>
        <v>0</v>
      </c>
      <c r="O408" s="62">
        <f>'Table 8-NLCD01 Partitioning'!O4-'Table 7-NLCD92 Partitioning'!O4</f>
        <v>0</v>
      </c>
      <c r="P408" s="62">
        <f>'Table 8-NLCD01 Partitioning'!P4-'Table 7-NLCD92 Partitioning'!P4</f>
        <v>-0.22239899999999999</v>
      </c>
      <c r="Q408" s="62">
        <f>'Table 8-NLCD01 Partitioning'!Q4-'Table 7-NLCD92 Partitioning'!Q4</f>
        <v>-2.0015909999999999</v>
      </c>
      <c r="R408" s="62">
        <f>'Table 8-NLCD01 Partitioning'!R4-'Table 7-NLCD92 Partitioning'!R4</f>
        <v>-4.225581</v>
      </c>
      <c r="S408" s="62">
        <f>'Table 8-NLCD01 Partitioning'!S4-'Table 7-NLCD92 Partitioning'!S4</f>
        <v>-0.22239899999999999</v>
      </c>
      <c r="T408" s="62">
        <f>'Table 8-NLCD01 Partitioning'!T4-'Table 7-NLCD92 Partitioning'!T4</f>
        <v>-1.7104499999959444E-2</v>
      </c>
      <c r="U408" s="62">
        <f>'Table 8-NLCD01 Partitioning'!U4-'Table 7-NLCD92 Partitioning'!U4</f>
        <v>-29.644999999999982</v>
      </c>
      <c r="V408" s="62">
        <f>'Table 8-NLCD01 Partitioning'!V4-'Table 7-NLCD92 Partitioning'!V4</f>
        <v>72.883000000000038</v>
      </c>
      <c r="W408" s="62">
        <f>'Table 8-NLCD01 Partitioning'!W4-'Table 7-NLCD92 Partitioning'!W4</f>
        <v>-43.236999999999995</v>
      </c>
    </row>
    <row r="409" spans="1:23" x14ac:dyDescent="0.25">
      <c r="A409" s="77" t="s">
        <v>127</v>
      </c>
      <c r="B409" s="10" t="s">
        <v>122</v>
      </c>
      <c r="C409" s="3">
        <v>12</v>
      </c>
      <c r="D409" s="77" t="s">
        <v>127</v>
      </c>
      <c r="E409" s="62">
        <f>'Table 8-NLCD01 Partitioning'!E5-'Table 7-NLCD92 Partitioning'!E5</f>
        <v>-0.44479799999999997</v>
      </c>
      <c r="F409" s="62">
        <f>'Table 8-NLCD01 Partitioning'!F5-'Table 7-NLCD92 Partitioning'!F5</f>
        <v>-19.794275999999996</v>
      </c>
      <c r="G409" s="62">
        <f>'Table 8-NLCD01 Partitioning'!G5-'Table 7-NLCD92 Partitioning'!G5</f>
        <v>1148.6664000000001</v>
      </c>
      <c r="H409" s="62">
        <f>'Table 8-NLCD01 Partitioning'!H5-'Table 7-NLCD92 Partitioning'!H5</f>
        <v>-960.78819599999974</v>
      </c>
      <c r="I409" s="62">
        <f>'Table 8-NLCD01 Partitioning'!I5-'Table 7-NLCD92 Partitioning'!I5</f>
        <v>-81.179050499999988</v>
      </c>
      <c r="J409" s="62">
        <f>'Table 8-NLCD01 Partitioning'!J5-'Table 7-NLCD92 Partitioning'!J5</f>
        <v>0</v>
      </c>
      <c r="K409" s="62">
        <f>'Table 8-NLCD01 Partitioning'!K5-'Table 7-NLCD92 Partitioning'!K5</f>
        <v>-59.158133999999997</v>
      </c>
      <c r="L409" s="62">
        <f>'Table 8-NLCD01 Partitioning'!L5-'Table 7-NLCD92 Partitioning'!L5</f>
        <v>-12.899141999999999</v>
      </c>
      <c r="M409" s="62">
        <f>'Table 8-NLCD01 Partitioning'!M5-'Table 7-NLCD92 Partitioning'!M5</f>
        <v>0</v>
      </c>
      <c r="N409" s="62">
        <f>'Table 8-NLCD01 Partitioning'!N5-'Table 7-NLCD92 Partitioning'!N5</f>
        <v>0</v>
      </c>
      <c r="O409" s="62">
        <f>'Table 8-NLCD01 Partitioning'!O5-'Table 7-NLCD92 Partitioning'!O5</f>
        <v>0</v>
      </c>
      <c r="P409" s="62">
        <f>'Table 8-NLCD01 Partitioning'!P5-'Table 7-NLCD92 Partitioning'!P5</f>
        <v>0</v>
      </c>
      <c r="Q409" s="62">
        <f>'Table 8-NLCD01 Partitioning'!Q5-'Table 7-NLCD92 Partitioning'!Q5</f>
        <v>0</v>
      </c>
      <c r="R409" s="62">
        <f>'Table 8-NLCD01 Partitioning'!R5-'Table 7-NLCD92 Partitioning'!R5</f>
        <v>-13.788737999999999</v>
      </c>
      <c r="S409" s="62">
        <f>'Table 8-NLCD01 Partitioning'!S5-'Table 7-NLCD92 Partitioning'!S5</f>
        <v>-0.66719699999999993</v>
      </c>
      <c r="T409" s="62">
        <f>'Table 8-NLCD01 Partitioning'!T5-'Table 7-NLCD92 Partitioning'!T5</f>
        <v>-5.3131499999381049E-2</v>
      </c>
      <c r="U409" s="62">
        <f>'Table 8-NLCD01 Partitioning'!U5-'Table 7-NLCD92 Partitioning'!U5</f>
        <v>-88.648999999999887</v>
      </c>
      <c r="V409" s="62">
        <f>'Table 8-NLCD01 Partitioning'!V5-'Table 7-NLCD92 Partitioning'!V5</f>
        <v>186.19599999999991</v>
      </c>
      <c r="W409" s="62">
        <f>'Table 8-NLCD01 Partitioning'!W5-'Table 7-NLCD92 Partitioning'!W5</f>
        <v>-97.548000000000002</v>
      </c>
    </row>
    <row r="410" spans="1:23" x14ac:dyDescent="0.25">
      <c r="A410" s="77" t="s">
        <v>128</v>
      </c>
      <c r="B410" s="10" t="s">
        <v>122</v>
      </c>
      <c r="C410" s="3">
        <v>13</v>
      </c>
      <c r="D410" s="77" t="s">
        <v>128</v>
      </c>
      <c r="E410" s="62">
        <f>'Table 8-NLCD01 Partitioning'!E6-'Table 7-NLCD92 Partitioning'!E6</f>
        <v>-32.692886999999992</v>
      </c>
      <c r="F410" s="62">
        <f>'Table 8-NLCD01 Partitioning'!F6-'Table 7-NLCD92 Partitioning'!F6</f>
        <v>-96.523496999999963</v>
      </c>
      <c r="G410" s="62">
        <f>'Table 8-NLCD01 Partitioning'!G6-'Table 7-NLCD92 Partitioning'!G6</f>
        <v>1133.9871210000001</v>
      </c>
      <c r="H410" s="62">
        <f>'Table 8-NLCD01 Partitioning'!H6-'Table 7-NLCD92 Partitioning'!H6</f>
        <v>-471.96896399999969</v>
      </c>
      <c r="I410" s="62">
        <f>'Table 8-NLCD01 Partitioning'!I6-'Table 7-NLCD92 Partitioning'!I6</f>
        <v>-376.08591149999995</v>
      </c>
      <c r="J410" s="62">
        <f>'Table 8-NLCD01 Partitioning'!J6-'Table 7-NLCD92 Partitioning'!J6</f>
        <v>0</v>
      </c>
      <c r="K410" s="62">
        <f>'Table 8-NLCD01 Partitioning'!K6-'Table 7-NLCD92 Partitioning'!K6</f>
        <v>-87.847604999999987</v>
      </c>
      <c r="L410" s="62">
        <f>'Table 8-NLCD01 Partitioning'!L6-'Table 7-NLCD92 Partitioning'!L6</f>
        <v>-44.035001999999999</v>
      </c>
      <c r="M410" s="62">
        <f>'Table 8-NLCD01 Partitioning'!M6-'Table 7-NLCD92 Partitioning'!M6</f>
        <v>0</v>
      </c>
      <c r="N410" s="62">
        <f>'Table 8-NLCD01 Partitioning'!N6-'Table 7-NLCD92 Partitioning'!N6</f>
        <v>0</v>
      </c>
      <c r="O410" s="62">
        <f>'Table 8-NLCD01 Partitioning'!O6-'Table 7-NLCD92 Partitioning'!O6</f>
        <v>1.1119635000000001</v>
      </c>
      <c r="P410" s="62">
        <f>'Table 8-NLCD01 Partitioning'!P6-'Table 7-NLCD92 Partitioning'!P6</f>
        <v>-4.8927779999999998</v>
      </c>
      <c r="Q410" s="62">
        <f>'Table 8-NLCD01 Partitioning'!Q6-'Table 7-NLCD92 Partitioning'!Q6</f>
        <v>-15.790329</v>
      </c>
      <c r="R410" s="62">
        <f>'Table 8-NLCD01 Partitioning'!R6-'Table 7-NLCD92 Partitioning'!R6</f>
        <v>-0.44479799999999997</v>
      </c>
      <c r="S410" s="62">
        <f>'Table 8-NLCD01 Partitioning'!S6-'Table 7-NLCD92 Partitioning'!S6</f>
        <v>-4.8927779999999998</v>
      </c>
      <c r="T410" s="62">
        <f>'Table 8-NLCD01 Partitioning'!T6-'Table 7-NLCD92 Partitioning'!T6</f>
        <v>-7.5464999999439897E-2</v>
      </c>
      <c r="U410" s="62">
        <f>'Table 8-NLCD01 Partitioning'!U6-'Table 7-NLCD92 Partitioning'!U6</f>
        <v>-201.08400000000006</v>
      </c>
      <c r="V410" s="62">
        <f>'Table 8-NLCD01 Partitioning'!V6-'Table 7-NLCD92 Partitioning'!V6</f>
        <v>322.47700000000009</v>
      </c>
      <c r="W410" s="62">
        <f>'Table 8-NLCD01 Partitioning'!W6-'Table 7-NLCD92 Partitioning'!W6</f>
        <v>-121.393</v>
      </c>
    </row>
    <row r="411" spans="1:23" x14ac:dyDescent="0.25">
      <c r="A411" s="77" t="s">
        <v>129</v>
      </c>
      <c r="B411" s="10" t="s">
        <v>122</v>
      </c>
      <c r="C411" s="3">
        <v>14</v>
      </c>
      <c r="D411" s="77" t="s">
        <v>129</v>
      </c>
      <c r="E411" s="62">
        <f>'Table 8-NLCD01 Partitioning'!E7-'Table 7-NLCD92 Partitioning'!E7</f>
        <v>-54.043051499999997</v>
      </c>
      <c r="F411" s="62">
        <f>'Table 8-NLCD01 Partitioning'!F7-'Table 7-NLCD92 Partitioning'!F7</f>
        <v>-14.456218499999997</v>
      </c>
      <c r="G411" s="62">
        <f>'Table 8-NLCD01 Partitioning'!G7-'Table 7-NLCD92 Partitioning'!G7</f>
        <v>34.470855000000007</v>
      </c>
      <c r="H411" s="62">
        <f>'Table 8-NLCD01 Partitioning'!H7-'Table 7-NLCD92 Partitioning'!H7</f>
        <v>40.253098500000007</v>
      </c>
      <c r="I411" s="62">
        <f>'Table 8-NLCD01 Partitioning'!I7-'Table 7-NLCD92 Partitioning'!I7</f>
        <v>37.361718000000003</v>
      </c>
      <c r="J411" s="62">
        <f>'Table 8-NLCD01 Partitioning'!J7-'Table 7-NLCD92 Partitioning'!J7</f>
        <v>0</v>
      </c>
      <c r="K411" s="62">
        <f>'Table 8-NLCD01 Partitioning'!K7-'Table 7-NLCD92 Partitioning'!K7</f>
        <v>-24.241491</v>
      </c>
      <c r="L411" s="62">
        <f>'Table 8-NLCD01 Partitioning'!L7-'Table 7-NLCD92 Partitioning'!L7</f>
        <v>-5.3375759999999994</v>
      </c>
      <c r="M411" s="62">
        <f>'Table 8-NLCD01 Partitioning'!M7-'Table 7-NLCD92 Partitioning'!M7</f>
        <v>0</v>
      </c>
      <c r="N411" s="62">
        <f>'Table 8-NLCD01 Partitioning'!N7-'Table 7-NLCD92 Partitioning'!N7</f>
        <v>0</v>
      </c>
      <c r="O411" s="62">
        <f>'Table 8-NLCD01 Partitioning'!O7-'Table 7-NLCD92 Partitioning'!O7</f>
        <v>0</v>
      </c>
      <c r="P411" s="62">
        <f>'Table 8-NLCD01 Partitioning'!P7-'Table 7-NLCD92 Partitioning'!P7</f>
        <v>-4.225581</v>
      </c>
      <c r="Q411" s="62">
        <f>'Table 8-NLCD01 Partitioning'!Q7-'Table 7-NLCD92 Partitioning'!Q7</f>
        <v>-7.1167679999999995</v>
      </c>
      <c r="R411" s="62">
        <f>'Table 8-NLCD01 Partitioning'!R7-'Table 7-NLCD92 Partitioning'!R7</f>
        <v>-0.22239899999999999</v>
      </c>
      <c r="S411" s="62">
        <f>'Table 8-NLCD01 Partitioning'!S7-'Table 7-NLCD92 Partitioning'!S7</f>
        <v>-2.4463889999999999</v>
      </c>
      <c r="T411" s="62">
        <f>'Table 8-NLCD01 Partitioning'!T7-'Table 7-NLCD92 Partitioning'!T7</f>
        <v>-3.8024999999777265E-3</v>
      </c>
      <c r="U411" s="62">
        <f>'Table 8-NLCD01 Partitioning'!U7-'Table 7-NLCD92 Partitioning'!U7</f>
        <v>9.5750000000000028</v>
      </c>
      <c r="V411" s="62">
        <f>'Table 8-NLCD01 Partitioning'!V7-'Table 7-NLCD92 Partitioning'!V7</f>
        <v>16.376000000000005</v>
      </c>
      <c r="W411" s="62">
        <f>'Table 8-NLCD01 Partitioning'!W7-'Table 7-NLCD92 Partitioning'!W7</f>
        <v>-25.950000000000003</v>
      </c>
    </row>
    <row r="412" spans="1:23" x14ac:dyDescent="0.25">
      <c r="A412" s="77" t="s">
        <v>130</v>
      </c>
      <c r="B412" s="10" t="s">
        <v>122</v>
      </c>
      <c r="C412" s="3" t="s">
        <v>131</v>
      </c>
      <c r="D412" s="77" t="s">
        <v>130</v>
      </c>
      <c r="E412" s="62">
        <f>'Table 8-NLCD01 Partitioning'!E8-'Table 7-NLCD92 Partitioning'!E8</f>
        <v>32.468404500000005</v>
      </c>
      <c r="F412" s="62">
        <f>'Table 8-NLCD01 Partitioning'!F8-'Table 7-NLCD92 Partitioning'!F8</f>
        <v>-1.5598305000000039</v>
      </c>
      <c r="G412" s="62">
        <f>'Table 8-NLCD01 Partitioning'!G8-'Table 7-NLCD92 Partitioning'!G8</f>
        <v>225.06283800000003</v>
      </c>
      <c r="H412" s="62">
        <f>'Table 8-NLCD01 Partitioning'!H8-'Table 7-NLCD92 Partitioning'!H8</f>
        <v>-12.013429499999972</v>
      </c>
      <c r="I412" s="62">
        <f>'Table 8-NLCD01 Partitioning'!I8-'Table 7-NLCD92 Partitioning'!I8</f>
        <v>-44.928400499999952</v>
      </c>
      <c r="J412" s="62">
        <f>'Table 8-NLCD01 Partitioning'!J8-'Table 7-NLCD92 Partitioning'!J8</f>
        <v>0</v>
      </c>
      <c r="K412" s="62">
        <f>'Table 8-NLCD01 Partitioning'!K8-'Table 7-NLCD92 Partitioning'!K8</f>
        <v>-147.67296300000001</v>
      </c>
      <c r="L412" s="62">
        <f>'Table 8-NLCD01 Partitioning'!L8-'Table 7-NLCD92 Partitioning'!L8</f>
        <v>-52.263818999999998</v>
      </c>
      <c r="M412" s="62">
        <f>'Table 8-NLCD01 Partitioning'!M8-'Table 7-NLCD92 Partitioning'!M8</f>
        <v>3.7807065000000004</v>
      </c>
      <c r="N412" s="62">
        <f>'Table 8-NLCD01 Partitioning'!N8-'Table 7-NLCD92 Partitioning'!N8</f>
        <v>0</v>
      </c>
      <c r="O412" s="62">
        <f>'Table 8-NLCD01 Partitioning'!O8-'Table 7-NLCD92 Partitioning'!O8</f>
        <v>-1.1120624999999991</v>
      </c>
      <c r="P412" s="62">
        <f>'Table 8-NLCD01 Partitioning'!P8-'Table 7-NLCD92 Partitioning'!P8</f>
        <v>-13.788737999999999</v>
      </c>
      <c r="Q412" s="62">
        <f>'Table 8-NLCD01 Partitioning'!Q8-'Table 7-NLCD92 Partitioning'!Q8</f>
        <v>-4.225581</v>
      </c>
      <c r="R412" s="62">
        <f>'Table 8-NLCD01 Partitioning'!R8-'Table 7-NLCD92 Partitioning'!R8</f>
        <v>64.938793500000003</v>
      </c>
      <c r="S412" s="62">
        <f>'Table 8-NLCD01 Partitioning'!S8-'Table 7-NLCD92 Partitioning'!S8</f>
        <v>-48.705380999999996</v>
      </c>
      <c r="T412" s="62">
        <f>'Table 8-NLCD01 Partitioning'!T8-'Table 7-NLCD92 Partitioning'!T8</f>
        <v>-1.9462499999804095E-2</v>
      </c>
      <c r="U412" s="62">
        <f>'Table 8-NLCD01 Partitioning'!U8-'Table 7-NLCD92 Partitioning'!U8</f>
        <v>67.365999999999985</v>
      </c>
      <c r="V412" s="62">
        <f>'Table 8-NLCD01 Partitioning'!V8-'Table 7-NLCD92 Partitioning'!V8</f>
        <v>83.146000000000015</v>
      </c>
      <c r="W412" s="62">
        <f>'Table 8-NLCD01 Partitioning'!W8-'Table 7-NLCD92 Partitioning'!W8</f>
        <v>-150.512</v>
      </c>
    </row>
    <row r="413" spans="1:23" x14ac:dyDescent="0.25">
      <c r="A413" s="77" t="s">
        <v>132</v>
      </c>
      <c r="B413" s="10" t="s">
        <v>122</v>
      </c>
      <c r="C413" s="3" t="s">
        <v>133</v>
      </c>
      <c r="D413" s="77" t="s">
        <v>132</v>
      </c>
      <c r="E413" s="62">
        <f>'Table 8-NLCD01 Partitioning'!E9-'Table 7-NLCD92 Partitioning'!E9</f>
        <v>-0.44479799999999997</v>
      </c>
      <c r="F413" s="62">
        <f>'Table 8-NLCD01 Partitioning'!F9-'Table 7-NLCD92 Partitioning'!F9</f>
        <v>-1.7791919999999999</v>
      </c>
      <c r="G413" s="62">
        <f>'Table 8-NLCD01 Partitioning'!G9-'Table 7-NLCD92 Partitioning'!G9</f>
        <v>48.704373000000004</v>
      </c>
      <c r="H413" s="62">
        <f>'Table 8-NLCD01 Partitioning'!H9-'Table 7-NLCD92 Partitioning'!H9</f>
        <v>-38.253064499999994</v>
      </c>
      <c r="I413" s="62">
        <f>'Table 8-NLCD01 Partitioning'!I9-'Table 7-NLCD92 Partitioning'!I9</f>
        <v>-4.4481554999999986</v>
      </c>
      <c r="J413" s="62">
        <f>'Table 8-NLCD01 Partitioning'!J9-'Table 7-NLCD92 Partitioning'!J9</f>
        <v>0</v>
      </c>
      <c r="K413" s="62">
        <f>'Table 8-NLCD01 Partitioning'!K9-'Table 7-NLCD92 Partitioning'!K9</f>
        <v>-2.0015909999999999</v>
      </c>
      <c r="L413" s="62">
        <f>'Table 8-NLCD01 Partitioning'!L9-'Table 7-NLCD92 Partitioning'!L9</f>
        <v>-1.7791919999999999</v>
      </c>
      <c r="M413" s="62">
        <f>'Table 8-NLCD01 Partitioning'!M9-'Table 7-NLCD92 Partitioning'!M9</f>
        <v>0</v>
      </c>
      <c r="N413" s="62">
        <f>'Table 8-NLCD01 Partitioning'!N9-'Table 7-NLCD92 Partitioning'!N9</f>
        <v>0</v>
      </c>
      <c r="O413" s="62">
        <f>'Table 8-NLCD01 Partitioning'!O9-'Table 7-NLCD92 Partitioning'!O9</f>
        <v>0</v>
      </c>
      <c r="P413" s="62">
        <f>'Table 8-NLCD01 Partitioning'!P9-'Table 7-NLCD92 Partitioning'!P9</f>
        <v>0</v>
      </c>
      <c r="Q413" s="62">
        <f>'Table 8-NLCD01 Partitioning'!Q9-'Table 7-NLCD92 Partitioning'!Q9</f>
        <v>0</v>
      </c>
      <c r="R413" s="62">
        <f>'Table 8-NLCD01 Partitioning'!R9-'Table 7-NLCD92 Partitioning'!R9</f>
        <v>0</v>
      </c>
      <c r="S413" s="62">
        <f>'Table 8-NLCD01 Partitioning'!S9-'Table 7-NLCD92 Partitioning'!S9</f>
        <v>0</v>
      </c>
      <c r="T413" s="62">
        <f>'Table 8-NLCD01 Partitioning'!T9-'Table 7-NLCD92 Partitioning'!T9</f>
        <v>-1.6199999999884085E-3</v>
      </c>
      <c r="U413" s="62">
        <f>'Table 8-NLCD01 Partitioning'!U9-'Table 7-NLCD92 Partitioning'!U9</f>
        <v>-4.2010000000000005</v>
      </c>
      <c r="V413" s="62">
        <f>'Table 8-NLCD01 Partitioning'!V9-'Table 7-NLCD92 Partitioning'!V9</f>
        <v>8.3030000000000044</v>
      </c>
      <c r="W413" s="62">
        <f>'Table 8-NLCD01 Partitioning'!W9-'Table 7-NLCD92 Partitioning'!W9</f>
        <v>-4.1019999999999994</v>
      </c>
    </row>
    <row r="414" spans="1:23" x14ac:dyDescent="0.25">
      <c r="A414" s="77" t="s">
        <v>134</v>
      </c>
      <c r="B414" s="10" t="s">
        <v>122</v>
      </c>
      <c r="C414" s="3">
        <v>16</v>
      </c>
      <c r="D414" s="77" t="s">
        <v>134</v>
      </c>
      <c r="E414" s="62">
        <f>'Table 8-NLCD01 Partitioning'!E10-'Table 7-NLCD92 Partitioning'!E10</f>
        <v>-12.009824999999998</v>
      </c>
      <c r="F414" s="62">
        <f>'Table 8-NLCD01 Partitioning'!F10-'Table 7-NLCD92 Partitioning'!F10</f>
        <v>6.8941125000000012</v>
      </c>
      <c r="G414" s="62">
        <f>'Table 8-NLCD01 Partitioning'!G10-'Table 7-NLCD92 Partitioning'!G10</f>
        <v>142.77713400000002</v>
      </c>
      <c r="H414" s="62">
        <f>'Table 8-NLCD01 Partitioning'!H10-'Table 7-NLCD92 Partitioning'!H10</f>
        <v>-91.851722999999993</v>
      </c>
      <c r="I414" s="62">
        <f>'Table 8-NLCD01 Partitioning'!I10-'Table 7-NLCD92 Partitioning'!I10</f>
        <v>-19.571233499999998</v>
      </c>
      <c r="J414" s="62">
        <f>'Table 8-NLCD01 Partitioning'!J10-'Table 7-NLCD92 Partitioning'!J10</f>
        <v>0</v>
      </c>
      <c r="K414" s="62">
        <f>'Table 8-NLCD01 Partitioning'!K10-'Table 7-NLCD92 Partitioning'!K10</f>
        <v>-8.2287629999999989</v>
      </c>
      <c r="L414" s="62">
        <f>'Table 8-NLCD01 Partitioning'!L10-'Table 7-NLCD92 Partitioning'!L10</f>
        <v>-10.230354</v>
      </c>
      <c r="M414" s="62">
        <f>'Table 8-NLCD01 Partitioning'!M10-'Table 7-NLCD92 Partitioning'!M10</f>
        <v>0</v>
      </c>
      <c r="N414" s="62">
        <f>'Table 8-NLCD01 Partitioning'!N10-'Table 7-NLCD92 Partitioning'!N10</f>
        <v>0</v>
      </c>
      <c r="O414" s="62">
        <f>'Table 8-NLCD01 Partitioning'!O10-'Table 7-NLCD92 Partitioning'!O10</f>
        <v>0</v>
      </c>
      <c r="P414" s="62">
        <f>'Table 8-NLCD01 Partitioning'!P10-'Table 7-NLCD92 Partitioning'!P10</f>
        <v>-2.2239899999999997</v>
      </c>
      <c r="Q414" s="62">
        <f>'Table 8-NLCD01 Partitioning'!Q10-'Table 7-NLCD92 Partitioning'!Q10</f>
        <v>-2.2239899999999997</v>
      </c>
      <c r="R414" s="62">
        <f>'Table 8-NLCD01 Partitioning'!R10-'Table 7-NLCD92 Partitioning'!R10</f>
        <v>-2.2239899999999997</v>
      </c>
      <c r="S414" s="62">
        <f>'Table 8-NLCD01 Partitioning'!S10-'Table 7-NLCD92 Partitioning'!S10</f>
        <v>-1.1119949999999998</v>
      </c>
      <c r="T414" s="62">
        <f>'Table 8-NLCD01 Partitioning'!T10-'Table 7-NLCD92 Partitioning'!T10</f>
        <v>-4.6169999999676747E-3</v>
      </c>
      <c r="U414" s="62">
        <f>'Table 8-NLCD01 Partitioning'!U10-'Table 7-NLCD92 Partitioning'!U10</f>
        <v>-17.795999999999992</v>
      </c>
      <c r="V414" s="62">
        <f>'Table 8-NLCD01 Partitioning'!V10-'Table 7-NLCD92 Partitioning'!V10</f>
        <v>38.866</v>
      </c>
      <c r="W414" s="62">
        <f>'Table 8-NLCD01 Partitioning'!W10-'Table 7-NLCD92 Partitioning'!W10</f>
        <v>-21.07</v>
      </c>
    </row>
    <row r="415" spans="1:23" x14ac:dyDescent="0.25">
      <c r="A415" s="77" t="s">
        <v>135</v>
      </c>
      <c r="B415" s="10" t="s">
        <v>122</v>
      </c>
      <c r="C415" s="3">
        <v>17</v>
      </c>
      <c r="D415" s="77" t="s">
        <v>135</v>
      </c>
      <c r="E415" s="62">
        <f>'Table 8-NLCD01 Partitioning'!E11-'Table 7-NLCD92 Partitioning'!E11</f>
        <v>-8.2287944999999993</v>
      </c>
      <c r="F415" s="62">
        <f>'Table 8-NLCD01 Partitioning'!F11-'Table 7-NLCD92 Partitioning'!F11</f>
        <v>-8.2291364999999992</v>
      </c>
      <c r="G415" s="62">
        <f>'Table 8-NLCD01 Partitioning'!G11-'Table 7-NLCD92 Partitioning'!G11</f>
        <v>195.48369450000001</v>
      </c>
      <c r="H415" s="62">
        <f>'Table 8-NLCD01 Partitioning'!H11-'Table 7-NLCD92 Partitioning'!H11</f>
        <v>-48.709151999999989</v>
      </c>
      <c r="I415" s="62">
        <f>'Table 8-NLCD01 Partitioning'!I11-'Table 7-NLCD92 Partitioning'!I11</f>
        <v>-80.065165499999978</v>
      </c>
      <c r="J415" s="62">
        <f>'Table 8-NLCD01 Partitioning'!J11-'Table 7-NLCD92 Partitioning'!J11</f>
        <v>0</v>
      </c>
      <c r="K415" s="62">
        <f>'Table 8-NLCD01 Partitioning'!K11-'Table 7-NLCD92 Partitioning'!K11</f>
        <v>-38.252627999999994</v>
      </c>
      <c r="L415" s="62">
        <f>'Table 8-NLCD01 Partitioning'!L11-'Table 7-NLCD92 Partitioning'!L11</f>
        <v>-6.4495709999999997</v>
      </c>
      <c r="M415" s="62">
        <f>'Table 8-NLCD01 Partitioning'!M11-'Table 7-NLCD92 Partitioning'!M11</f>
        <v>0</v>
      </c>
      <c r="N415" s="62">
        <f>'Table 8-NLCD01 Partitioning'!N11-'Table 7-NLCD92 Partitioning'!N11</f>
        <v>0</v>
      </c>
      <c r="O415" s="62">
        <f>'Table 8-NLCD01 Partitioning'!O11-'Table 7-NLCD92 Partitioning'!O11</f>
        <v>0</v>
      </c>
      <c r="P415" s="62">
        <f>'Table 8-NLCD01 Partitioning'!P11-'Table 7-NLCD92 Partitioning'!P11</f>
        <v>-1.5567929999999999</v>
      </c>
      <c r="Q415" s="62">
        <f>'Table 8-NLCD01 Partitioning'!Q11-'Table 7-NLCD92 Partitioning'!Q11</f>
        <v>-2.0015909999999999</v>
      </c>
      <c r="R415" s="62">
        <f>'Table 8-NLCD01 Partitioning'!R11-'Table 7-NLCD92 Partitioning'!R11</f>
        <v>-2.0015909999999999</v>
      </c>
      <c r="S415" s="62">
        <f>'Table 8-NLCD01 Partitioning'!S11-'Table 7-NLCD92 Partitioning'!S11</f>
        <v>0</v>
      </c>
      <c r="T415" s="62">
        <f>'Table 8-NLCD01 Partitioning'!T11-'Table 7-NLCD92 Partitioning'!T11</f>
        <v>-1.0727999999971871E-2</v>
      </c>
      <c r="U415" s="62">
        <f>'Table 8-NLCD01 Partitioning'!U11-'Table 7-NLCD92 Partitioning'!U11</f>
        <v>-35.437999999999988</v>
      </c>
      <c r="V415" s="62">
        <f>'Table 8-NLCD01 Partitioning'!V11-'Table 7-NLCD92 Partitioning'!V11</f>
        <v>74.773999999999972</v>
      </c>
      <c r="W415" s="62">
        <f>'Table 8-NLCD01 Partitioning'!W11-'Table 7-NLCD92 Partitioning'!W11</f>
        <v>-39.336000000000006</v>
      </c>
    </row>
    <row r="416" spans="1:23" x14ac:dyDescent="0.25">
      <c r="A416" s="77" t="s">
        <v>136</v>
      </c>
      <c r="B416" s="10" t="s">
        <v>122</v>
      </c>
      <c r="C416" s="3">
        <v>18</v>
      </c>
      <c r="D416" s="77" t="s">
        <v>136</v>
      </c>
      <c r="E416" s="62">
        <f>'Table 8-NLCD01 Partitioning'!E12-'Table 7-NLCD92 Partitioning'!E12</f>
        <v>-14.679413999999987</v>
      </c>
      <c r="F416" s="62">
        <f>'Table 8-NLCD01 Partitioning'!F12-'Table 7-NLCD92 Partitioning'!F12</f>
        <v>96.518151000000017</v>
      </c>
      <c r="G416" s="62">
        <f>'Table 8-NLCD01 Partitioning'!G12-'Table 7-NLCD92 Partitioning'!G12</f>
        <v>464.35950450000007</v>
      </c>
      <c r="H416" s="62">
        <f>'Table 8-NLCD01 Partitioning'!H12-'Table 7-NLCD92 Partitioning'!H12</f>
        <v>-87.631568999999956</v>
      </c>
      <c r="I416" s="62">
        <f>'Table 8-NLCD01 Partitioning'!I12-'Table 7-NLCD92 Partitioning'!I12</f>
        <v>-106.75336949999998</v>
      </c>
      <c r="J416" s="62">
        <f>'Table 8-NLCD01 Partitioning'!J12-'Table 7-NLCD92 Partitioning'!J12</f>
        <v>0</v>
      </c>
      <c r="K416" s="62">
        <f>'Table 8-NLCD01 Partitioning'!K12-'Table 7-NLCD92 Partitioning'!K12</f>
        <v>-172.58171399999998</v>
      </c>
      <c r="L416" s="62">
        <f>'Table 8-NLCD01 Partitioning'!L12-'Table 7-NLCD92 Partitioning'!L12</f>
        <v>-28.467071999999998</v>
      </c>
      <c r="M416" s="62">
        <f>'Table 8-NLCD01 Partitioning'!M12-'Table 7-NLCD92 Partitioning'!M12</f>
        <v>0</v>
      </c>
      <c r="N416" s="62">
        <f>'Table 8-NLCD01 Partitioning'!N12-'Table 7-NLCD92 Partitioning'!N12</f>
        <v>0</v>
      </c>
      <c r="O416" s="62">
        <f>'Table 8-NLCD01 Partitioning'!O12-'Table 7-NLCD92 Partitioning'!O12</f>
        <v>0</v>
      </c>
      <c r="P416" s="62">
        <f>'Table 8-NLCD01 Partitioning'!P12-'Table 7-NLCD92 Partitioning'!P12</f>
        <v>-36.251036999999997</v>
      </c>
      <c r="Q416" s="62">
        <f>'Table 8-NLCD01 Partitioning'!Q12-'Table 7-NLCD92 Partitioning'!Q12</f>
        <v>-73.169270999999995</v>
      </c>
      <c r="R416" s="62">
        <f>'Table 8-NLCD01 Partitioning'!R12-'Table 7-NLCD92 Partitioning'!R12</f>
        <v>-23.351930999999997</v>
      </c>
      <c r="S416" s="62">
        <f>'Table 8-NLCD01 Partitioning'!S12-'Table 7-NLCD92 Partitioning'!S12</f>
        <v>-18.014319</v>
      </c>
      <c r="T416" s="62">
        <f>'Table 8-NLCD01 Partitioning'!T12-'Table 7-NLCD92 Partitioning'!T12</f>
        <v>-2.2040999999944688E-2</v>
      </c>
      <c r="U416" s="62">
        <f>'Table 8-NLCD01 Partitioning'!U12-'Table 7-NLCD92 Partitioning'!U12</f>
        <v>34.631000000000029</v>
      </c>
      <c r="V416" s="62">
        <f>'Table 8-NLCD01 Partitioning'!V12-'Table 7-NLCD92 Partitioning'!V12</f>
        <v>175.58499999999998</v>
      </c>
      <c r="W416" s="62">
        <f>'Table 8-NLCD01 Partitioning'!W12-'Table 7-NLCD92 Partitioning'!W12</f>
        <v>-210.215</v>
      </c>
    </row>
    <row r="417" spans="1:23" x14ac:dyDescent="0.25">
      <c r="A417" s="77" t="s">
        <v>137</v>
      </c>
      <c r="B417" s="10" t="s">
        <v>122</v>
      </c>
      <c r="C417" s="3" t="s">
        <v>138</v>
      </c>
      <c r="D417" s="77" t="s">
        <v>137</v>
      </c>
      <c r="E417" s="62">
        <f>'Table 8-NLCD01 Partitioning'!E13-'Table 7-NLCD92 Partitioning'!E13</f>
        <v>-0.66719699999999993</v>
      </c>
      <c r="F417" s="62">
        <f>'Table 8-NLCD01 Partitioning'!F13-'Table 7-NLCD92 Partitioning'!F13</f>
        <v>-190.60637849999989</v>
      </c>
      <c r="G417" s="62">
        <f>'Table 8-NLCD01 Partitioning'!G13-'Table 7-NLCD92 Partitioning'!G13</f>
        <v>1212.9333165</v>
      </c>
      <c r="H417" s="62">
        <f>'Table 8-NLCD01 Partitioning'!H13-'Table 7-NLCD92 Partitioning'!H13</f>
        <v>-779.10241049999991</v>
      </c>
      <c r="I417" s="62">
        <f>'Table 8-NLCD01 Partitioning'!I13-'Table 7-NLCD92 Partitioning'!I13</f>
        <v>-72.286348499999917</v>
      </c>
      <c r="J417" s="62">
        <f>'Table 8-NLCD01 Partitioning'!J13-'Table 7-NLCD92 Partitioning'!J13</f>
        <v>0</v>
      </c>
      <c r="K417" s="62">
        <f>'Table 8-NLCD01 Partitioning'!K13-'Table 7-NLCD92 Partitioning'!K13</f>
        <v>-139.888971</v>
      </c>
      <c r="L417" s="62">
        <f>'Table 8-NLCD01 Partitioning'!L13-'Table 7-NLCD92 Partitioning'!L13</f>
        <v>-20.460708</v>
      </c>
      <c r="M417" s="62">
        <f>'Table 8-NLCD01 Partitioning'!M13-'Table 7-NLCD92 Partitioning'!M13</f>
        <v>0</v>
      </c>
      <c r="N417" s="62">
        <f>'Table 8-NLCD01 Partitioning'!N13-'Table 7-NLCD92 Partitioning'!N13</f>
        <v>0</v>
      </c>
      <c r="O417" s="62">
        <f>'Table 8-NLCD01 Partitioning'!O13-'Table 7-NLCD92 Partitioning'!O13</f>
        <v>0</v>
      </c>
      <c r="P417" s="62">
        <f>'Table 8-NLCD01 Partitioning'!P13-'Table 7-NLCD92 Partitioning'!P13</f>
        <v>-3.5583839999999998</v>
      </c>
      <c r="Q417" s="62">
        <f>'Table 8-NLCD01 Partitioning'!Q13-'Table 7-NLCD92 Partitioning'!Q13</f>
        <v>-2.4463889999999999</v>
      </c>
      <c r="R417" s="62">
        <f>'Table 8-NLCD01 Partitioning'!R13-'Table 7-NLCD92 Partitioning'!R13</f>
        <v>-4.0031819999999998</v>
      </c>
      <c r="S417" s="62">
        <f>'Table 8-NLCD01 Partitioning'!S13-'Table 7-NLCD92 Partitioning'!S13</f>
        <v>0</v>
      </c>
      <c r="T417" s="62">
        <f>'Table 8-NLCD01 Partitioning'!T13-'Table 7-NLCD92 Partitioning'!T13</f>
        <v>-8.6651999999958207E-2</v>
      </c>
      <c r="U417" s="62">
        <f>'Table 8-NLCD01 Partitioning'!U13-'Table 7-NLCD92 Partitioning'!U13</f>
        <v>-7.3279999999999745</v>
      </c>
      <c r="V417" s="62">
        <f>'Table 8-NLCD01 Partitioning'!V13-'Table 7-NLCD92 Partitioning'!V13</f>
        <v>161.61599999999999</v>
      </c>
      <c r="W417" s="62">
        <f>'Table 8-NLCD01 Partitioning'!W13-'Table 7-NLCD92 Partitioning'!W13</f>
        <v>-154.28800000000001</v>
      </c>
    </row>
    <row r="418" spans="1:23" x14ac:dyDescent="0.25">
      <c r="A418" s="77" t="s">
        <v>139</v>
      </c>
      <c r="B418" s="10" t="s">
        <v>122</v>
      </c>
      <c r="C418" s="3" t="s">
        <v>140</v>
      </c>
      <c r="D418" s="77" t="s">
        <v>139</v>
      </c>
      <c r="E418" s="62">
        <f>'Table 8-NLCD01 Partitioning'!E14-'Table 7-NLCD92 Partitioning'!E14</f>
        <v>-21.350722499999993</v>
      </c>
      <c r="F418" s="62">
        <f>'Table 8-NLCD01 Partitioning'!F14-'Table 7-NLCD92 Partitioning'!F14</f>
        <v>-28.690348499999999</v>
      </c>
      <c r="G418" s="62">
        <f>'Table 8-NLCD01 Partitioning'!G14-'Table 7-NLCD92 Partitioning'!G14</f>
        <v>171.01995750000003</v>
      </c>
      <c r="H418" s="62">
        <f>'Table 8-NLCD01 Partitioning'!H14-'Table 7-NLCD92 Partitioning'!H14</f>
        <v>186.8102055</v>
      </c>
      <c r="I418" s="62">
        <f>'Table 8-NLCD01 Partitioning'!I14-'Table 7-NLCD92 Partitioning'!I14</f>
        <v>-180.59275349999996</v>
      </c>
      <c r="J418" s="62">
        <f>'Table 8-NLCD01 Partitioning'!J14-'Table 7-NLCD92 Partitioning'!J14</f>
        <v>0</v>
      </c>
      <c r="K418" s="62">
        <f>'Table 8-NLCD01 Partitioning'!K14-'Table 7-NLCD92 Partitioning'!K14</f>
        <v>-86.290811999999988</v>
      </c>
      <c r="L418" s="62">
        <f>'Table 8-NLCD01 Partitioning'!L14-'Table 7-NLCD92 Partitioning'!L14</f>
        <v>-18.681515999999998</v>
      </c>
      <c r="M418" s="62">
        <f>'Table 8-NLCD01 Partitioning'!M14-'Table 7-NLCD92 Partitioning'!M14</f>
        <v>0</v>
      </c>
      <c r="N418" s="62">
        <f>'Table 8-NLCD01 Partitioning'!N14-'Table 7-NLCD92 Partitioning'!N14</f>
        <v>0</v>
      </c>
      <c r="O418" s="62">
        <f>'Table 8-NLCD01 Partitioning'!O14-'Table 7-NLCD92 Partitioning'!O14</f>
        <v>-3.335985</v>
      </c>
      <c r="P418" s="62">
        <f>'Table 8-NLCD01 Partitioning'!P14-'Table 7-NLCD92 Partitioning'!P14</f>
        <v>-2.891187</v>
      </c>
      <c r="Q418" s="62">
        <f>'Table 8-NLCD01 Partitioning'!Q14-'Table 7-NLCD92 Partitioning'!Q14</f>
        <v>-10.452753</v>
      </c>
      <c r="R418" s="62">
        <f>'Table 8-NLCD01 Partitioning'!R14-'Table 7-NLCD92 Partitioning'!R14</f>
        <v>-4.8927779999999998</v>
      </c>
      <c r="S418" s="62">
        <f>'Table 8-NLCD01 Partitioning'!S14-'Table 7-NLCD92 Partitioning'!S14</f>
        <v>-0.66719699999999993</v>
      </c>
      <c r="T418" s="62">
        <f>'Table 8-NLCD01 Partitioning'!T14-'Table 7-NLCD92 Partitioning'!T14</f>
        <v>-1.5889499999843792E-2</v>
      </c>
      <c r="U418" s="62">
        <f>'Table 8-NLCD01 Partitioning'!U14-'Table 7-NLCD92 Partitioning'!U14</f>
        <v>-51.013000000000034</v>
      </c>
      <c r="V418" s="62">
        <f>'Table 8-NLCD01 Partitioning'!V14-'Table 7-NLCD92 Partitioning'!V14</f>
        <v>137.02699999999999</v>
      </c>
      <c r="W418" s="62">
        <f>'Table 8-NLCD01 Partitioning'!W14-'Table 7-NLCD92 Partitioning'!W14</f>
        <v>-86.01400000000001</v>
      </c>
    </row>
    <row r="419" spans="1:23" x14ac:dyDescent="0.25">
      <c r="A419" s="77" t="s">
        <v>141</v>
      </c>
      <c r="B419" s="10" t="s">
        <v>122</v>
      </c>
      <c r="C419" s="3">
        <v>19</v>
      </c>
      <c r="D419" s="77" t="s">
        <v>141</v>
      </c>
      <c r="E419" s="62">
        <f>'Table 8-NLCD01 Partitioning'!E15-'Table 7-NLCD92 Partitioning'!E15</f>
        <v>-7.5615839999999999</v>
      </c>
      <c r="F419" s="62">
        <f>'Table 8-NLCD01 Partitioning'!F15-'Table 7-NLCD92 Partitioning'!F15</f>
        <v>-19.35020249999998</v>
      </c>
      <c r="G419" s="62">
        <f>'Table 8-NLCD01 Partitioning'!G15-'Table 7-NLCD92 Partitioning'!G15</f>
        <v>230.177682</v>
      </c>
      <c r="H419" s="62">
        <f>'Table 8-NLCD01 Partitioning'!H15-'Table 7-NLCD92 Partitioning'!H15</f>
        <v>-39.379630499999848</v>
      </c>
      <c r="I419" s="62">
        <f>'Table 8-NLCD01 Partitioning'!I15-'Table 7-NLCD92 Partitioning'!I15</f>
        <v>-49.152217499999978</v>
      </c>
      <c r="J419" s="62">
        <f>'Table 8-NLCD01 Partitioning'!J15-'Table 7-NLCD92 Partitioning'!J15</f>
        <v>0</v>
      </c>
      <c r="K419" s="62">
        <f>'Table 8-NLCD01 Partitioning'!K15-'Table 7-NLCD92 Partitioning'!K15</f>
        <v>-119.6509185</v>
      </c>
      <c r="L419" s="62">
        <f>'Table 8-NLCD01 Partitioning'!L15-'Table 7-NLCD92 Partitioning'!L15</f>
        <v>-29.801465999999998</v>
      </c>
      <c r="M419" s="62">
        <f>'Table 8-NLCD01 Partitioning'!M15-'Table 7-NLCD92 Partitioning'!M15</f>
        <v>0</v>
      </c>
      <c r="N419" s="62">
        <f>'Table 8-NLCD01 Partitioning'!N15-'Table 7-NLCD92 Partitioning'!N15</f>
        <v>22.684239000000002</v>
      </c>
      <c r="O419" s="62">
        <f>'Table 8-NLCD01 Partitioning'!O15-'Table 7-NLCD92 Partitioning'!O15</f>
        <v>2.2239450000000001</v>
      </c>
      <c r="P419" s="62">
        <f>'Table 8-NLCD01 Partitioning'!P15-'Table 7-NLCD92 Partitioning'!P15</f>
        <v>-0.88959599999999994</v>
      </c>
      <c r="Q419" s="62">
        <f>'Table 8-NLCD01 Partitioning'!Q15-'Table 7-NLCD92 Partitioning'!Q15</f>
        <v>-8.0063639999999996</v>
      </c>
      <c r="R419" s="62">
        <f>'Table 8-NLCD01 Partitioning'!R15-'Table 7-NLCD92 Partitioning'!R15</f>
        <v>20.459614500000008</v>
      </c>
      <c r="S419" s="62">
        <f>'Table 8-NLCD01 Partitioning'!S15-'Table 7-NLCD92 Partitioning'!S15</f>
        <v>-1.7791919999999999</v>
      </c>
      <c r="T419" s="62">
        <f>'Table 8-NLCD01 Partitioning'!T15-'Table 7-NLCD92 Partitioning'!T15</f>
        <v>-2.5690499999655003E-2</v>
      </c>
      <c r="U419" s="62">
        <f>'Table 8-NLCD01 Partitioning'!U15-'Table 7-NLCD92 Partitioning'!U15</f>
        <v>9.5229999999999109</v>
      </c>
      <c r="V419" s="62">
        <f>'Table 8-NLCD01 Partitioning'!V15-'Table 7-NLCD92 Partitioning'!V15</f>
        <v>86.875</v>
      </c>
      <c r="W419" s="62">
        <f>'Table 8-NLCD01 Partitioning'!W15-'Table 7-NLCD92 Partitioning'!W15</f>
        <v>-96.397999999999996</v>
      </c>
    </row>
    <row r="420" spans="1:23" x14ac:dyDescent="0.25">
      <c r="A420" s="77" t="s">
        <v>142</v>
      </c>
      <c r="B420" s="10" t="s">
        <v>122</v>
      </c>
      <c r="C420" s="3">
        <v>2</v>
      </c>
      <c r="D420" s="77" t="s">
        <v>142</v>
      </c>
      <c r="E420" s="62">
        <f>'Table 8-NLCD01 Partitioning'!E16-'Table 7-NLCD92 Partitioning'!E16</f>
        <v>0</v>
      </c>
      <c r="F420" s="62">
        <f>'Table 8-NLCD01 Partitioning'!F16-'Table 7-NLCD92 Partitioning'!F16</f>
        <v>-4.6705049999999995</v>
      </c>
      <c r="G420" s="62">
        <f>'Table 8-NLCD01 Partitioning'!G16-'Table 7-NLCD92 Partitioning'!G16</f>
        <v>275.99093549999998</v>
      </c>
      <c r="H420" s="62">
        <f>'Table 8-NLCD01 Partitioning'!H16-'Table 7-NLCD92 Partitioning'!H16</f>
        <v>-305.58294899999999</v>
      </c>
      <c r="I420" s="62">
        <f>'Table 8-NLCD01 Partitioning'!I16-'Table 7-NLCD92 Partitioning'!I16</f>
        <v>35.582382000000003</v>
      </c>
      <c r="J420" s="62">
        <f>'Table 8-NLCD01 Partitioning'!J16-'Table 7-NLCD92 Partitioning'!J16</f>
        <v>0</v>
      </c>
      <c r="K420" s="62">
        <f>'Table 8-NLCD01 Partitioning'!K16-'Table 7-NLCD92 Partitioning'!K16</f>
        <v>0</v>
      </c>
      <c r="L420" s="62">
        <f>'Table 8-NLCD01 Partitioning'!L16-'Table 7-NLCD92 Partitioning'!L16</f>
        <v>-1.3343939999999999</v>
      </c>
      <c r="M420" s="62">
        <f>'Table 8-NLCD01 Partitioning'!M16-'Table 7-NLCD92 Partitioning'!M16</f>
        <v>0</v>
      </c>
      <c r="N420" s="62">
        <f>'Table 8-NLCD01 Partitioning'!N16-'Table 7-NLCD92 Partitioning'!N16</f>
        <v>0</v>
      </c>
      <c r="O420" s="62">
        <f>'Table 8-NLCD01 Partitioning'!O16-'Table 7-NLCD92 Partitioning'!O16</f>
        <v>0</v>
      </c>
      <c r="P420" s="62">
        <f>'Table 8-NLCD01 Partitioning'!P16-'Table 7-NLCD92 Partitioning'!P16</f>
        <v>0</v>
      </c>
      <c r="Q420" s="62">
        <f>'Table 8-NLCD01 Partitioning'!Q16-'Table 7-NLCD92 Partitioning'!Q16</f>
        <v>0</v>
      </c>
      <c r="R420" s="62">
        <f>'Table 8-NLCD01 Partitioning'!R16-'Table 7-NLCD92 Partitioning'!R16</f>
        <v>0</v>
      </c>
      <c r="S420" s="62">
        <f>'Table 8-NLCD01 Partitioning'!S16-'Table 7-NLCD92 Partitioning'!S16</f>
        <v>0</v>
      </c>
      <c r="T420" s="62">
        <f>'Table 8-NLCD01 Partitioning'!T16-'Table 7-NLCD92 Partitioning'!T16</f>
        <v>-1.4530499999978019E-2</v>
      </c>
      <c r="U420" s="62">
        <f>'Table 8-NLCD01 Partitioning'!U16-'Table 7-NLCD92 Partitioning'!U16</f>
        <v>-2.4730000000000132</v>
      </c>
      <c r="V420" s="62">
        <f>'Table 8-NLCD01 Partitioning'!V16-'Table 7-NLCD92 Partitioning'!V16</f>
        <v>11.757000000000005</v>
      </c>
      <c r="W420" s="62">
        <f>'Table 8-NLCD01 Partitioning'!W16-'Table 7-NLCD92 Partitioning'!W16</f>
        <v>-9.2839999999999989</v>
      </c>
    </row>
    <row r="421" spans="1:23" x14ac:dyDescent="0.25">
      <c r="A421" s="77" t="s">
        <v>143</v>
      </c>
      <c r="B421" s="10" t="s">
        <v>122</v>
      </c>
      <c r="C421" s="3">
        <v>20</v>
      </c>
      <c r="D421" s="77" t="s">
        <v>143</v>
      </c>
      <c r="E421" s="62">
        <f>'Table 8-NLCD01 Partitioning'!E17-'Table 7-NLCD92 Partitioning'!E17</f>
        <v>-15.123280499999996</v>
      </c>
      <c r="F421" s="62">
        <f>'Table 8-NLCD01 Partitioning'!F17-'Table 7-NLCD92 Partitioning'!F17</f>
        <v>18.680836500000002</v>
      </c>
      <c r="G421" s="62">
        <f>'Table 8-NLCD01 Partitioning'!G17-'Table 7-NLCD92 Partitioning'!G17</f>
        <v>42.254941500000001</v>
      </c>
      <c r="H421" s="62">
        <f>'Table 8-NLCD01 Partitioning'!H17-'Table 7-NLCD92 Partitioning'!H17</f>
        <v>31.135045500000004</v>
      </c>
      <c r="I421" s="62">
        <f>'Table 8-NLCD01 Partitioning'!I17-'Table 7-NLCD92 Partitioning'!I17</f>
        <v>-15.347789999999975</v>
      </c>
      <c r="J421" s="62">
        <f>'Table 8-NLCD01 Partitioning'!J17-'Table 7-NLCD92 Partitioning'!J17</f>
        <v>0</v>
      </c>
      <c r="K421" s="62">
        <f>'Table 8-NLCD01 Partitioning'!K17-'Table 7-NLCD92 Partitioning'!K17</f>
        <v>-39.809537999999996</v>
      </c>
      <c r="L421" s="62">
        <f>'Table 8-NLCD01 Partitioning'!L17-'Table 7-NLCD92 Partitioning'!L17</f>
        <v>-7.7839694999999995</v>
      </c>
      <c r="M421" s="62">
        <f>'Table 8-NLCD01 Partitioning'!M17-'Table 7-NLCD92 Partitioning'!M17</f>
        <v>0</v>
      </c>
      <c r="N421" s="62">
        <f>'Table 8-NLCD01 Partitioning'!N17-'Table 7-NLCD92 Partitioning'!N17</f>
        <v>0</v>
      </c>
      <c r="O421" s="62">
        <f>'Table 8-NLCD01 Partitioning'!O17-'Table 7-NLCD92 Partitioning'!O17</f>
        <v>2.2239450000000001</v>
      </c>
      <c r="P421" s="62">
        <f>'Table 8-NLCD01 Partitioning'!P17-'Table 7-NLCD92 Partitioning'!P17</f>
        <v>-6.8943689999999993</v>
      </c>
      <c r="Q421" s="62">
        <f>'Table 8-NLCD01 Partitioning'!Q17-'Table 7-NLCD92 Partitioning'!Q17</f>
        <v>-9.3407579999999992</v>
      </c>
      <c r="R421" s="62">
        <f>'Table 8-NLCD01 Partitioning'!R17-'Table 7-NLCD92 Partitioning'!R17</f>
        <v>2.2238730000000007</v>
      </c>
      <c r="S421" s="62">
        <f>'Table 8-NLCD01 Partitioning'!S17-'Table 7-NLCD92 Partitioning'!S17</f>
        <v>-2.2239899999999997</v>
      </c>
      <c r="T421" s="62">
        <f>'Table 8-NLCD01 Partitioning'!T17-'Table 7-NLCD92 Partitioning'!T17</f>
        <v>-5.0535000000024866E-3</v>
      </c>
      <c r="U421" s="62">
        <f>'Table 8-NLCD01 Partitioning'!U17-'Table 7-NLCD92 Partitioning'!U17</f>
        <v>3.4939999999999998</v>
      </c>
      <c r="V421" s="62">
        <f>'Table 8-NLCD01 Partitioning'!V17-'Table 7-NLCD92 Partitioning'!V17</f>
        <v>35.246999999999993</v>
      </c>
      <c r="W421" s="62">
        <f>'Table 8-NLCD01 Partitioning'!W17-'Table 7-NLCD92 Partitioning'!W17</f>
        <v>-38.741</v>
      </c>
    </row>
    <row r="422" spans="1:23" x14ac:dyDescent="0.25">
      <c r="A422" s="77" t="s">
        <v>144</v>
      </c>
      <c r="B422" s="10" t="s">
        <v>122</v>
      </c>
      <c r="C422" s="3">
        <v>21</v>
      </c>
      <c r="D422" s="77" t="s">
        <v>144</v>
      </c>
      <c r="E422" s="62">
        <f>'Table 8-NLCD01 Partitioning'!E18-'Table 7-NLCD92 Partitioning'!E18</f>
        <v>16.901730000000004</v>
      </c>
      <c r="F422" s="62">
        <f>'Table 8-NLCD01 Partitioning'!F18-'Table 7-NLCD92 Partitioning'!F18</f>
        <v>7.1150444999999962</v>
      </c>
      <c r="G422" s="62">
        <f>'Table 8-NLCD01 Partitioning'!G18-'Table 7-NLCD92 Partitioning'!G18</f>
        <v>140.99724450000002</v>
      </c>
      <c r="H422" s="62">
        <f>'Table 8-NLCD01 Partitioning'!H18-'Table 7-NLCD92 Partitioning'!H18</f>
        <v>-27.580562999999955</v>
      </c>
      <c r="I422" s="62">
        <f>'Table 8-NLCD01 Partitioning'!I18-'Table 7-NLCD92 Partitioning'!I18</f>
        <v>-25.576762499999987</v>
      </c>
      <c r="J422" s="62">
        <f>'Table 8-NLCD01 Partitioning'!J18-'Table 7-NLCD92 Partitioning'!J18</f>
        <v>0</v>
      </c>
      <c r="K422" s="62">
        <f>'Table 8-NLCD01 Partitioning'!K18-'Table 7-NLCD92 Partitioning'!K18</f>
        <v>-117.64922399999999</v>
      </c>
      <c r="L422" s="62">
        <f>'Table 8-NLCD01 Partitioning'!L18-'Table 7-NLCD92 Partitioning'!L18</f>
        <v>1.1119320000000004</v>
      </c>
      <c r="M422" s="62">
        <f>'Table 8-NLCD01 Partitioning'!M18-'Table 7-NLCD92 Partitioning'!M18</f>
        <v>9.7853580000000004</v>
      </c>
      <c r="N422" s="62">
        <f>'Table 8-NLCD01 Partitioning'!N18-'Table 7-NLCD92 Partitioning'!N18</f>
        <v>0</v>
      </c>
      <c r="O422" s="62">
        <f>'Table 8-NLCD01 Partitioning'!O18-'Table 7-NLCD92 Partitioning'!O18</f>
        <v>7.5614130000000008</v>
      </c>
      <c r="P422" s="62">
        <f>'Table 8-NLCD01 Partitioning'!P18-'Table 7-NLCD92 Partitioning'!P18</f>
        <v>-30.913460999999998</v>
      </c>
      <c r="Q422" s="62">
        <f>'Table 8-NLCD01 Partitioning'!Q18-'Table 7-NLCD92 Partitioning'!Q18</f>
        <v>-49.150178999999994</v>
      </c>
      <c r="R422" s="62">
        <f>'Table 8-NLCD01 Partitioning'!R18-'Table 7-NLCD92 Partitioning'!R18</f>
        <v>70.053381000000016</v>
      </c>
      <c r="S422" s="62">
        <f>'Table 8-NLCD01 Partitioning'!S18-'Table 7-NLCD92 Partitioning'!S18</f>
        <v>-2.6687879999999997</v>
      </c>
      <c r="T422" s="62">
        <f>'Table 8-NLCD01 Partitioning'!T18-'Table 7-NLCD92 Partitioning'!T18</f>
        <v>-1.2874499999838918E-2</v>
      </c>
      <c r="U422" s="62">
        <f>'Table 8-NLCD01 Partitioning'!U18-'Table 7-NLCD92 Partitioning'!U18</f>
        <v>33.717000000000013</v>
      </c>
      <c r="V422" s="62">
        <f>'Table 8-NLCD01 Partitioning'!V18-'Table 7-NLCD92 Partitioning'!V18</f>
        <v>-11.700000000000045</v>
      </c>
      <c r="W422" s="62">
        <f>'Table 8-NLCD01 Partitioning'!W18-'Table 7-NLCD92 Partitioning'!W18</f>
        <v>-22.016999999999996</v>
      </c>
    </row>
    <row r="423" spans="1:23" x14ac:dyDescent="0.25">
      <c r="A423" s="77" t="s">
        <v>145</v>
      </c>
      <c r="B423" s="10" t="s">
        <v>122</v>
      </c>
      <c r="C423" s="3">
        <v>22</v>
      </c>
      <c r="D423" s="77" t="s">
        <v>145</v>
      </c>
      <c r="E423" s="62">
        <f>'Table 8-NLCD01 Partitioning'!E19-'Table 7-NLCD92 Partitioning'!E19</f>
        <v>-22.019224499999993</v>
      </c>
      <c r="F423" s="62">
        <f>'Table 8-NLCD01 Partitioning'!F19-'Table 7-NLCD92 Partitioning'!F19</f>
        <v>94.294822500000009</v>
      </c>
      <c r="G423" s="62">
        <f>'Table 8-NLCD01 Partitioning'!G19-'Table 7-NLCD92 Partitioning'!G19</f>
        <v>-5.5626254999999958</v>
      </c>
      <c r="H423" s="62">
        <f>'Table 8-NLCD01 Partitioning'!H19-'Table 7-NLCD92 Partitioning'!H19</f>
        <v>2.2195845000000247</v>
      </c>
      <c r="I423" s="62">
        <f>'Table 8-NLCD01 Partitioning'!I19-'Table 7-NLCD92 Partitioning'!I19</f>
        <v>-24.909128999999997</v>
      </c>
      <c r="J423" s="62">
        <f>'Table 8-NLCD01 Partitioning'!J19-'Table 7-NLCD92 Partitioning'!J19</f>
        <v>0</v>
      </c>
      <c r="K423" s="62">
        <f>'Table 8-NLCD01 Partitioning'!K19-'Table 7-NLCD92 Partitioning'!K19</f>
        <v>-52.486676999999986</v>
      </c>
      <c r="L423" s="62">
        <f>'Table 8-NLCD01 Partitioning'!L19-'Table 7-NLCD92 Partitioning'!L19</f>
        <v>-4.0031819999999998</v>
      </c>
      <c r="M423" s="62">
        <f>'Table 8-NLCD01 Partitioning'!M19-'Table 7-NLCD92 Partitioning'!M19</f>
        <v>3.7807065000000004</v>
      </c>
      <c r="N423" s="62">
        <f>'Table 8-NLCD01 Partitioning'!N19-'Table 7-NLCD92 Partitioning'!N19</f>
        <v>0</v>
      </c>
      <c r="O423" s="62">
        <f>'Table 8-NLCD01 Partitioning'!O19-'Table 7-NLCD92 Partitioning'!O19</f>
        <v>0</v>
      </c>
      <c r="P423" s="62">
        <f>'Table 8-NLCD01 Partitioning'!P19-'Table 7-NLCD92 Partitioning'!P19</f>
        <v>-29.134269</v>
      </c>
      <c r="Q423" s="62">
        <f>'Table 8-NLCD01 Partitioning'!Q19-'Table 7-NLCD92 Partitioning'!Q19</f>
        <v>-12.454343999999999</v>
      </c>
      <c r="R423" s="62">
        <f>'Table 8-NLCD01 Partitioning'!R19-'Table 7-NLCD92 Partitioning'!R19</f>
        <v>57.377510999999998</v>
      </c>
      <c r="S423" s="62">
        <f>'Table 8-NLCD01 Partitioning'!S19-'Table 7-NLCD92 Partitioning'!S19</f>
        <v>-7.1167679999999995</v>
      </c>
      <c r="T423" s="62">
        <f>'Table 8-NLCD01 Partitioning'!T19-'Table 7-NLCD92 Partitioning'!T19</f>
        <v>-1.3594499999840082E-2</v>
      </c>
      <c r="U423" s="62">
        <f>'Table 8-NLCD01 Partitioning'!U19-'Table 7-NLCD92 Partitioning'!U19</f>
        <v>-28.819999999999993</v>
      </c>
      <c r="V423" s="62">
        <f>'Table 8-NLCD01 Partitioning'!V19-'Table 7-NLCD92 Partitioning'!V19</f>
        <v>23.743999999999971</v>
      </c>
      <c r="W423" s="62">
        <f>'Table 8-NLCD01 Partitioning'!W19-'Table 7-NLCD92 Partitioning'!W19</f>
        <v>5.0769999999999982</v>
      </c>
    </row>
    <row r="424" spans="1:23" x14ac:dyDescent="0.25">
      <c r="A424" s="77" t="s">
        <v>146</v>
      </c>
      <c r="B424" s="10" t="s">
        <v>122</v>
      </c>
      <c r="C424" s="3">
        <v>23</v>
      </c>
      <c r="D424" s="77" t="s">
        <v>146</v>
      </c>
      <c r="E424" s="62">
        <f>'Table 8-NLCD01 Partitioning'!E20-'Table 7-NLCD92 Partitioning'!E20</f>
        <v>-4.2269624999999849</v>
      </c>
      <c r="F424" s="62">
        <f>'Table 8-NLCD01 Partitioning'!F20-'Table 7-NLCD92 Partitioning'!F20</f>
        <v>90.512419500000021</v>
      </c>
      <c r="G424" s="62">
        <f>'Table 8-NLCD01 Partitioning'!G20-'Table 7-NLCD92 Partitioning'!G20</f>
        <v>128.543913</v>
      </c>
      <c r="H424" s="62">
        <f>'Table 8-NLCD01 Partitioning'!H20-'Table 7-NLCD92 Partitioning'!H20</f>
        <v>57.15469800000001</v>
      </c>
      <c r="I424" s="62">
        <f>'Table 8-NLCD01 Partitioning'!I20-'Table 7-NLCD92 Partitioning'!I20</f>
        <v>-44.480263499999992</v>
      </c>
      <c r="J424" s="62">
        <f>'Table 8-NLCD01 Partitioning'!J20-'Table 7-NLCD92 Partitioning'!J20</f>
        <v>0</v>
      </c>
      <c r="K424" s="62">
        <f>'Table 8-NLCD01 Partitioning'!K20-'Table 7-NLCD92 Partitioning'!K20</f>
        <v>-133.88495399999999</v>
      </c>
      <c r="L424" s="62">
        <f>'Table 8-NLCD01 Partitioning'!L20-'Table 7-NLCD92 Partitioning'!L20</f>
        <v>-35.139041999999996</v>
      </c>
      <c r="M424" s="62">
        <f>'Table 8-NLCD01 Partitioning'!M20-'Table 7-NLCD92 Partitioning'!M20</f>
        <v>0</v>
      </c>
      <c r="N424" s="62">
        <f>'Table 8-NLCD01 Partitioning'!N20-'Table 7-NLCD92 Partitioning'!N20</f>
        <v>0</v>
      </c>
      <c r="O424" s="62">
        <f>'Table 8-NLCD01 Partitioning'!O20-'Table 7-NLCD92 Partitioning'!O20</f>
        <v>2.8911285000000002</v>
      </c>
      <c r="P424" s="62">
        <f>'Table 8-NLCD01 Partitioning'!P20-'Table 7-NLCD92 Partitioning'!P20</f>
        <v>-41.366213999999999</v>
      </c>
      <c r="Q424" s="62">
        <f>'Table 8-NLCD01 Partitioning'!Q20-'Table 7-NLCD92 Partitioning'!Q20</f>
        <v>-4.6705859999999984</v>
      </c>
      <c r="R424" s="62">
        <f>'Table 8-NLCD01 Partitioning'!R20-'Table 7-NLCD92 Partitioning'!R20</f>
        <v>12.008722500000005</v>
      </c>
      <c r="S424" s="62">
        <f>'Table 8-NLCD01 Partitioning'!S20-'Table 7-NLCD92 Partitioning'!S20</f>
        <v>-27.355076999999998</v>
      </c>
      <c r="T424" s="62">
        <f>'Table 8-NLCD01 Partitioning'!T20-'Table 7-NLCD92 Partitioning'!T20</f>
        <v>-1.2217500000019754E-2</v>
      </c>
      <c r="U424" s="62">
        <f>'Table 8-NLCD01 Partitioning'!U20-'Table 7-NLCD92 Partitioning'!U20</f>
        <v>43.99799999999999</v>
      </c>
      <c r="V424" s="62">
        <f>'Table 8-NLCD01 Partitioning'!V20-'Table 7-NLCD92 Partitioning'!V20</f>
        <v>112.26699999999997</v>
      </c>
      <c r="W424" s="62">
        <f>'Table 8-NLCD01 Partitioning'!W20-'Table 7-NLCD92 Partitioning'!W20</f>
        <v>-156.26499999999999</v>
      </c>
    </row>
    <row r="425" spans="1:23" x14ac:dyDescent="0.25">
      <c r="A425" s="77" t="s">
        <v>147</v>
      </c>
      <c r="B425" s="10" t="s">
        <v>122</v>
      </c>
      <c r="C425" s="3">
        <v>24</v>
      </c>
      <c r="D425" s="77" t="s">
        <v>147</v>
      </c>
      <c r="E425" s="62">
        <f>'Table 8-NLCD01 Partitioning'!E21-'Table 7-NLCD92 Partitioning'!E21</f>
        <v>-8.6735699999999998</v>
      </c>
      <c r="F425" s="62">
        <f>'Table 8-NLCD01 Partitioning'!F21-'Table 7-NLCD92 Partitioning'!F21</f>
        <v>72.497826000000032</v>
      </c>
      <c r="G425" s="62">
        <f>'Table 8-NLCD01 Partitioning'!G21-'Table 7-NLCD92 Partitioning'!G21</f>
        <v>370.50822900000003</v>
      </c>
      <c r="H425" s="62">
        <f>'Table 8-NLCD01 Partitioning'!H21-'Table 7-NLCD92 Partitioning'!H21</f>
        <v>-128.55955499999993</v>
      </c>
      <c r="I425" s="62">
        <f>'Table 8-NLCD01 Partitioning'!I21-'Table 7-NLCD92 Partitioning'!I21</f>
        <v>-133.21898099999999</v>
      </c>
      <c r="J425" s="62">
        <f>'Table 8-NLCD01 Partitioning'!J21-'Table 7-NLCD92 Partitioning'!J21</f>
        <v>0</v>
      </c>
      <c r="K425" s="62">
        <f>'Table 8-NLCD01 Partitioning'!K21-'Table 7-NLCD92 Partitioning'!K21</f>
        <v>-167.68924649999997</v>
      </c>
      <c r="L425" s="62">
        <f>'Table 8-NLCD01 Partitioning'!L21-'Table 7-NLCD92 Partitioning'!L21</f>
        <v>-16.679924999999997</v>
      </c>
      <c r="M425" s="62">
        <f>'Table 8-NLCD01 Partitioning'!M21-'Table 7-NLCD92 Partitioning'!M21</f>
        <v>3.1135230000000003</v>
      </c>
      <c r="N425" s="62">
        <f>'Table 8-NLCD01 Partitioning'!N21-'Table 7-NLCD92 Partitioning'!N21</f>
        <v>16.012404</v>
      </c>
      <c r="O425" s="62">
        <f>'Table 8-NLCD01 Partitioning'!O21-'Table 7-NLCD92 Partitioning'!O21</f>
        <v>8.8957215000000005</v>
      </c>
      <c r="P425" s="62">
        <f>'Table 8-NLCD01 Partitioning'!P21-'Table 7-NLCD92 Partitioning'!P21</f>
        <v>-2.0015909999999999</v>
      </c>
      <c r="Q425" s="62">
        <f>'Table 8-NLCD01 Partitioning'!Q21-'Table 7-NLCD92 Partitioning'!Q21</f>
        <v>-8.2287675</v>
      </c>
      <c r="R425" s="62">
        <f>'Table 8-NLCD01 Partitioning'!R21-'Table 7-NLCD92 Partitioning'!R21</f>
        <v>-1.1127239999999929</v>
      </c>
      <c r="S425" s="62">
        <f>'Table 8-NLCD01 Partitioning'!S21-'Table 7-NLCD92 Partitioning'!S21</f>
        <v>-4.8927779999999998</v>
      </c>
      <c r="T425" s="62">
        <f>'Table 8-NLCD01 Partitioning'!T21-'Table 7-NLCD92 Partitioning'!T21</f>
        <v>-2.943449999997938E-2</v>
      </c>
      <c r="U425" s="62">
        <f>'Table 8-NLCD01 Partitioning'!U21-'Table 7-NLCD92 Partitioning'!U21</f>
        <v>-42.20799999999997</v>
      </c>
      <c r="V425" s="62">
        <f>'Table 8-NLCD01 Partitioning'!V21-'Table 7-NLCD92 Partitioning'!V21</f>
        <v>193.95400000000006</v>
      </c>
      <c r="W425" s="62">
        <f>'Table 8-NLCD01 Partitioning'!W21-'Table 7-NLCD92 Partitioning'!W21</f>
        <v>-151.74600000000001</v>
      </c>
    </row>
    <row r="426" spans="1:23" x14ac:dyDescent="0.25">
      <c r="A426" s="77" t="s">
        <v>148</v>
      </c>
      <c r="B426" s="10" t="s">
        <v>122</v>
      </c>
      <c r="C426" s="3">
        <v>25</v>
      </c>
      <c r="D426" s="77" t="s">
        <v>148</v>
      </c>
      <c r="E426" s="62">
        <f>'Table 8-NLCD01 Partitioning'!E22-'Table 7-NLCD92 Partitioning'!E22</f>
        <v>-9.1184939999999983</v>
      </c>
      <c r="F426" s="62">
        <f>'Table 8-NLCD01 Partitioning'!F22-'Table 7-NLCD92 Partitioning'!F22</f>
        <v>15.122416500000003</v>
      </c>
      <c r="G426" s="62">
        <f>'Table 8-NLCD01 Partitioning'!G22-'Table 7-NLCD92 Partitioning'!G22</f>
        <v>117.20147400000002</v>
      </c>
      <c r="H426" s="62">
        <f>'Table 8-NLCD01 Partitioning'!H22-'Table 7-NLCD92 Partitioning'!H22</f>
        <v>-58.4927955</v>
      </c>
      <c r="I426" s="62">
        <f>'Table 8-NLCD01 Partitioning'!I22-'Table 7-NLCD92 Partitioning'!I22</f>
        <v>-12.454415999999998</v>
      </c>
      <c r="J426" s="62">
        <f>'Table 8-NLCD01 Partitioning'!J22-'Table 7-NLCD92 Partitioning'!J22</f>
        <v>0</v>
      </c>
      <c r="K426" s="62">
        <f>'Table 8-NLCD01 Partitioning'!K22-'Table 7-NLCD92 Partitioning'!K22</f>
        <v>-46.926310499999992</v>
      </c>
      <c r="L426" s="62">
        <f>'Table 8-NLCD01 Partitioning'!L22-'Table 7-NLCD92 Partitioning'!L22</f>
        <v>-3.7807829999999996</v>
      </c>
      <c r="M426" s="62">
        <f>'Table 8-NLCD01 Partitioning'!M22-'Table 7-NLCD92 Partitioning'!M22</f>
        <v>0</v>
      </c>
      <c r="N426" s="62">
        <f>'Table 8-NLCD01 Partitioning'!N22-'Table 7-NLCD92 Partitioning'!N22</f>
        <v>0</v>
      </c>
      <c r="O426" s="62">
        <f>'Table 8-NLCD01 Partitioning'!O22-'Table 7-NLCD92 Partitioning'!O22</f>
        <v>0</v>
      </c>
      <c r="P426" s="62">
        <f>'Table 8-NLCD01 Partitioning'!P22-'Table 7-NLCD92 Partitioning'!P22</f>
        <v>-9.7855559999999997</v>
      </c>
      <c r="Q426" s="62">
        <f>'Table 8-NLCD01 Partitioning'!Q22-'Table 7-NLCD92 Partitioning'!Q22</f>
        <v>-5.7823739999999999</v>
      </c>
      <c r="R426" s="62">
        <f>'Table 8-NLCD01 Partitioning'!R22-'Table 7-NLCD92 Partitioning'!R22</f>
        <v>14.677722000000005</v>
      </c>
      <c r="S426" s="62">
        <f>'Table 8-NLCD01 Partitioning'!S22-'Table 7-NLCD92 Partitioning'!S22</f>
        <v>-0.66719699999999993</v>
      </c>
      <c r="T426" s="62">
        <f>'Table 8-NLCD01 Partitioning'!T22-'Table 7-NLCD92 Partitioning'!T22</f>
        <v>-6.3134999999192587E-3</v>
      </c>
      <c r="U426" s="62">
        <f>'Table 8-NLCD01 Partitioning'!U22-'Table 7-NLCD92 Partitioning'!U22</f>
        <v>-1.0319999999999965</v>
      </c>
      <c r="V426" s="62">
        <f>'Table 8-NLCD01 Partitioning'!V22-'Table 7-NLCD92 Partitioning'!V22</f>
        <v>30.891999999999996</v>
      </c>
      <c r="W426" s="62">
        <f>'Table 8-NLCD01 Partitioning'!W22-'Table 7-NLCD92 Partitioning'!W22</f>
        <v>-29.86</v>
      </c>
    </row>
    <row r="427" spans="1:23" x14ac:dyDescent="0.25">
      <c r="A427" s="77" t="s">
        <v>149</v>
      </c>
      <c r="B427" s="10" t="s">
        <v>122</v>
      </c>
      <c r="C427" s="3">
        <v>26</v>
      </c>
      <c r="D427" s="77" t="s">
        <v>149</v>
      </c>
      <c r="E427" s="62">
        <f>'Table 8-NLCD01 Partitioning'!E23-'Table 7-NLCD92 Partitioning'!E23</f>
        <v>-37.58620049999999</v>
      </c>
      <c r="F427" s="62">
        <f>'Table 8-NLCD01 Partitioning'!F23-'Table 7-NLCD92 Partitioning'!F23</f>
        <v>-10.675741499999997</v>
      </c>
      <c r="G427" s="62">
        <f>'Table 8-NLCD01 Partitioning'!G23-'Table 7-NLCD92 Partitioning'!G23</f>
        <v>88.512961500000003</v>
      </c>
      <c r="H427" s="62">
        <f>'Table 8-NLCD01 Partitioning'!H23-'Table 7-NLCD92 Partitioning'!H23</f>
        <v>68.939829000000003</v>
      </c>
      <c r="I427" s="62">
        <f>'Table 8-NLCD01 Partitioning'!I23-'Table 7-NLCD92 Partitioning'!I23</f>
        <v>-14.236708499999963</v>
      </c>
      <c r="J427" s="62">
        <f>'Table 8-NLCD01 Partitioning'!J23-'Table 7-NLCD92 Partitioning'!J23</f>
        <v>0</v>
      </c>
      <c r="K427" s="62">
        <f>'Table 8-NLCD01 Partitioning'!K23-'Table 7-NLCD92 Partitioning'!K23</f>
        <v>-70.723669499999986</v>
      </c>
      <c r="L427" s="62">
        <f>'Table 8-NLCD01 Partitioning'!L23-'Table 7-NLCD92 Partitioning'!L23</f>
        <v>-19.571188499999998</v>
      </c>
      <c r="M427" s="62">
        <f>'Table 8-NLCD01 Partitioning'!M23-'Table 7-NLCD92 Partitioning'!M23</f>
        <v>6.2270460000000005</v>
      </c>
      <c r="N427" s="62">
        <f>'Table 8-NLCD01 Partitioning'!N23-'Table 7-NLCD92 Partitioning'!N23</f>
        <v>0</v>
      </c>
      <c r="O427" s="62">
        <f>'Table 8-NLCD01 Partitioning'!O23-'Table 7-NLCD92 Partitioning'!O23</f>
        <v>2.6687340000000002</v>
      </c>
      <c r="P427" s="62">
        <f>'Table 8-NLCD01 Partitioning'!P23-'Table 7-NLCD92 Partitioning'!P23</f>
        <v>-8.6735609999999994</v>
      </c>
      <c r="Q427" s="62">
        <f>'Table 8-NLCD01 Partitioning'!Q23-'Table 7-NLCD92 Partitioning'!Q23</f>
        <v>-8.8959599999999988</v>
      </c>
      <c r="R427" s="62">
        <f>'Table 8-NLCD01 Partitioning'!R23-'Table 7-NLCD92 Partitioning'!R23</f>
        <v>17.124156000000003</v>
      </c>
      <c r="S427" s="62">
        <f>'Table 8-NLCD01 Partitioning'!S23-'Table 7-NLCD92 Partitioning'!S23</f>
        <v>-13.121540999999999</v>
      </c>
      <c r="T427" s="62">
        <f>'Table 8-NLCD01 Partitioning'!T23-'Table 7-NLCD92 Partitioning'!T23</f>
        <v>-1.1843999999996413E-2</v>
      </c>
      <c r="U427" s="62">
        <f>'Table 8-NLCD01 Partitioning'!U23-'Table 7-NLCD92 Partitioning'!U23</f>
        <v>10.63900000000001</v>
      </c>
      <c r="V427" s="62">
        <f>'Table 8-NLCD01 Partitioning'!V23-'Table 7-NLCD92 Partitioning'!V23</f>
        <v>53.751000000000005</v>
      </c>
      <c r="W427" s="62">
        <f>'Table 8-NLCD01 Partitioning'!W23-'Table 7-NLCD92 Partitioning'!W23</f>
        <v>-64.389999999999986</v>
      </c>
    </row>
    <row r="428" spans="1:23" x14ac:dyDescent="0.25">
      <c r="A428" s="77" t="s">
        <v>150</v>
      </c>
      <c r="B428" s="10" t="s">
        <v>122</v>
      </c>
      <c r="C428" s="3">
        <v>27</v>
      </c>
      <c r="D428" s="77" t="s">
        <v>150</v>
      </c>
      <c r="E428" s="62">
        <f>'Table 8-NLCD01 Partitioning'!E24-'Table 7-NLCD92 Partitioning'!E24</f>
        <v>-20.015963999999997</v>
      </c>
      <c r="F428" s="62">
        <f>'Table 8-NLCD01 Partitioning'!F24-'Table 7-NLCD92 Partitioning'!F24</f>
        <v>22.906530000000004</v>
      </c>
      <c r="G428" s="62">
        <f>'Table 8-NLCD01 Partitioning'!G24-'Table 7-NLCD92 Partitioning'!G24</f>
        <v>83.175493500000002</v>
      </c>
      <c r="H428" s="62">
        <f>'Table 8-NLCD01 Partitioning'!H24-'Table 7-NLCD92 Partitioning'!H24</f>
        <v>65.159109000000029</v>
      </c>
      <c r="I428" s="62">
        <f>'Table 8-NLCD01 Partitioning'!I24-'Table 7-NLCD92 Partitioning'!I24</f>
        <v>-60.049331999999978</v>
      </c>
      <c r="J428" s="62">
        <f>'Table 8-NLCD01 Partitioning'!J24-'Table 7-NLCD92 Partitioning'!J24</f>
        <v>0</v>
      </c>
      <c r="K428" s="62">
        <f>'Table 8-NLCD01 Partitioning'!K24-'Table 7-NLCD92 Partitioning'!K24</f>
        <v>-36.473436</v>
      </c>
      <c r="L428" s="62">
        <f>'Table 8-NLCD01 Partitioning'!L24-'Table 7-NLCD92 Partitioning'!L24</f>
        <v>-17.569520999999998</v>
      </c>
      <c r="M428" s="62">
        <f>'Table 8-NLCD01 Partitioning'!M24-'Table 7-NLCD92 Partitioning'!M24</f>
        <v>0</v>
      </c>
      <c r="N428" s="62">
        <f>'Table 8-NLCD01 Partitioning'!N24-'Table 7-NLCD92 Partitioning'!N24</f>
        <v>0</v>
      </c>
      <c r="O428" s="62">
        <f>'Table 8-NLCD01 Partitioning'!O24-'Table 7-NLCD92 Partitioning'!O24</f>
        <v>0</v>
      </c>
      <c r="P428" s="62">
        <f>'Table 8-NLCD01 Partitioning'!P24-'Table 7-NLCD92 Partitioning'!P24</f>
        <v>-1.5567929999999999</v>
      </c>
      <c r="Q428" s="62">
        <f>'Table 8-NLCD01 Partitioning'!Q24-'Table 7-NLCD92 Partitioning'!Q24</f>
        <v>-16.235126999999999</v>
      </c>
      <c r="R428" s="62">
        <f>'Table 8-NLCD01 Partitioning'!R24-'Table 7-NLCD92 Partitioning'!R24</f>
        <v>-12.009712499999997</v>
      </c>
      <c r="S428" s="62">
        <f>'Table 8-NLCD01 Partitioning'!S24-'Table 7-NLCD92 Partitioning'!S24</f>
        <v>-7.3391669999999998</v>
      </c>
      <c r="T428" s="62">
        <f>'Table 8-NLCD01 Partitioning'!T24-'Table 7-NLCD92 Partitioning'!T24</f>
        <v>-7.9200000000128057E-3</v>
      </c>
      <c r="U428" s="62">
        <f>'Table 8-NLCD01 Partitioning'!U24-'Table 7-NLCD92 Partitioning'!U24</f>
        <v>-12.609000000000009</v>
      </c>
      <c r="V428" s="62">
        <f>'Table 8-NLCD01 Partitioning'!V24-'Table 7-NLCD92 Partitioning'!V24</f>
        <v>74.917999999999992</v>
      </c>
      <c r="W428" s="62">
        <f>'Table 8-NLCD01 Partitioning'!W24-'Table 7-NLCD92 Partitioning'!W24</f>
        <v>-62.307999999999993</v>
      </c>
    </row>
    <row r="429" spans="1:23" x14ac:dyDescent="0.25">
      <c r="A429" s="77" t="s">
        <v>151</v>
      </c>
      <c r="B429" s="10" t="s">
        <v>122</v>
      </c>
      <c r="C429" s="3">
        <v>28</v>
      </c>
      <c r="D429" s="77" t="s">
        <v>151</v>
      </c>
      <c r="E429" s="62">
        <f>'Table 8-NLCD01 Partitioning'!E25-'Table 7-NLCD92 Partitioning'!E25</f>
        <v>-9.7864469999999955</v>
      </c>
      <c r="F429" s="62">
        <f>'Table 8-NLCD01 Partitioning'!F25-'Table 7-NLCD92 Partitioning'!F25</f>
        <v>102.96751500000002</v>
      </c>
      <c r="G429" s="62">
        <f>'Table 8-NLCD01 Partitioning'!G25-'Table 7-NLCD92 Partitioning'!G25</f>
        <v>94.960152000000008</v>
      </c>
      <c r="H429" s="62">
        <f>'Table 8-NLCD01 Partitioning'!H25-'Table 7-NLCD92 Partitioning'!H25</f>
        <v>275.54278500000009</v>
      </c>
      <c r="I429" s="62">
        <f>'Table 8-NLCD01 Partitioning'!I25-'Table 7-NLCD92 Partitioning'!I25</f>
        <v>-287.56698299999994</v>
      </c>
      <c r="J429" s="62">
        <f>'Table 8-NLCD01 Partitioning'!J25-'Table 7-NLCD92 Partitioning'!J25</f>
        <v>0</v>
      </c>
      <c r="K429" s="62">
        <f>'Table 8-NLCD01 Partitioning'!K25-'Table 7-NLCD92 Partitioning'!K25</f>
        <v>-145.6722135</v>
      </c>
      <c r="L429" s="62">
        <f>'Table 8-NLCD01 Partitioning'!L25-'Table 7-NLCD92 Partitioning'!L25</f>
        <v>-29.356667999999999</v>
      </c>
      <c r="M429" s="62">
        <f>'Table 8-NLCD01 Partitioning'!M25-'Table 7-NLCD92 Partitioning'!M25</f>
        <v>9.3405690000000003</v>
      </c>
      <c r="N429" s="62">
        <f>'Table 8-NLCD01 Partitioning'!N25-'Table 7-NLCD92 Partitioning'!N25</f>
        <v>0</v>
      </c>
      <c r="O429" s="62">
        <f>'Table 8-NLCD01 Partitioning'!O25-'Table 7-NLCD92 Partitioning'!O25</f>
        <v>8.6733810000000009</v>
      </c>
      <c r="P429" s="62">
        <f>'Table 8-NLCD01 Partitioning'!P25-'Table 7-NLCD92 Partitioning'!P25</f>
        <v>-10.452753</v>
      </c>
      <c r="Q429" s="62">
        <f>'Table 8-NLCD01 Partitioning'!Q25-'Table 7-NLCD92 Partitioning'!Q25</f>
        <v>-4.225581</v>
      </c>
      <c r="R429" s="62">
        <f>'Table 8-NLCD01 Partitioning'!R25-'Table 7-NLCD92 Partitioning'!R25</f>
        <v>7.7813010000000133</v>
      </c>
      <c r="S429" s="62">
        <f>'Table 8-NLCD01 Partitioning'!S25-'Table 7-NLCD92 Partitioning'!S25</f>
        <v>-12.231945</v>
      </c>
      <c r="T429" s="62">
        <f>'Table 8-NLCD01 Partitioning'!T25-'Table 7-NLCD92 Partitioning'!T25</f>
        <v>-2.6887499999929787E-2</v>
      </c>
      <c r="U429" s="62">
        <f>'Table 8-NLCD01 Partitioning'!U25-'Table 7-NLCD92 Partitioning'!U25</f>
        <v>-104.26800000000003</v>
      </c>
      <c r="V429" s="62">
        <f>'Table 8-NLCD01 Partitioning'!V25-'Table 7-NLCD92 Partitioning'!V25</f>
        <v>238.16699999999997</v>
      </c>
      <c r="W429" s="62">
        <f>'Table 8-NLCD01 Partitioning'!W25-'Table 7-NLCD92 Partitioning'!W25</f>
        <v>-133.89999999999998</v>
      </c>
    </row>
    <row r="430" spans="1:23" x14ac:dyDescent="0.25">
      <c r="A430" s="77" t="s">
        <v>152</v>
      </c>
      <c r="B430" s="10" t="s">
        <v>122</v>
      </c>
      <c r="C430" s="3">
        <v>29</v>
      </c>
      <c r="D430" s="77" t="s">
        <v>152</v>
      </c>
      <c r="E430" s="62">
        <f>'Table 8-NLCD01 Partitioning'!E26-'Table 7-NLCD92 Partitioning'!E26</f>
        <v>-185.4830475</v>
      </c>
      <c r="F430" s="62">
        <f>'Table 8-NLCD01 Partitioning'!F26-'Table 7-NLCD92 Partitioning'!F26</f>
        <v>134.54824050000002</v>
      </c>
      <c r="G430" s="62">
        <f>'Table 8-NLCD01 Partitioning'!G26-'Table 7-NLCD92 Partitioning'!G26</f>
        <v>189.92489400000002</v>
      </c>
      <c r="H430" s="62">
        <f>'Table 8-NLCD01 Partitioning'!H26-'Table 7-NLCD92 Partitioning'!H26</f>
        <v>140.10853500000002</v>
      </c>
      <c r="I430" s="62">
        <f>'Table 8-NLCD01 Partitioning'!I26-'Table 7-NLCD92 Partitioning'!I26</f>
        <v>-68.502208499999966</v>
      </c>
      <c r="J430" s="62">
        <f>'Table 8-NLCD01 Partitioning'!J26-'Table 7-NLCD92 Partitioning'!J26</f>
        <v>0.88957800000000009</v>
      </c>
      <c r="K430" s="62">
        <f>'Table 8-NLCD01 Partitioning'!K26-'Table 7-NLCD92 Partitioning'!K26</f>
        <v>-158.348277</v>
      </c>
      <c r="L430" s="62">
        <f>'Table 8-NLCD01 Partitioning'!L26-'Table 7-NLCD92 Partitioning'!L26</f>
        <v>-32.247855000000001</v>
      </c>
      <c r="M430" s="62">
        <f>'Table 8-NLCD01 Partitioning'!M26-'Table 7-NLCD92 Partitioning'!M26</f>
        <v>2.4463395000000001</v>
      </c>
      <c r="N430" s="62">
        <f>'Table 8-NLCD01 Partitioning'!N26-'Table 7-NLCD92 Partitioning'!N26</f>
        <v>0</v>
      </c>
      <c r="O430" s="62">
        <f>'Table 8-NLCD01 Partitioning'!O26-'Table 7-NLCD92 Partitioning'!O26</f>
        <v>4.003101</v>
      </c>
      <c r="P430" s="62">
        <f>'Table 8-NLCD01 Partitioning'!P26-'Table 7-NLCD92 Partitioning'!P26</f>
        <v>-4.0031819999999998</v>
      </c>
      <c r="Q430" s="62">
        <f>'Table 8-NLCD01 Partitioning'!Q26-'Table 7-NLCD92 Partitioning'!Q26</f>
        <v>-13.34394</v>
      </c>
      <c r="R430" s="62">
        <f>'Table 8-NLCD01 Partitioning'!R26-'Table 7-NLCD92 Partitioning'!R26</f>
        <v>4.4477055000000014</v>
      </c>
      <c r="S430" s="62">
        <f>'Table 8-NLCD01 Partitioning'!S26-'Table 7-NLCD92 Partitioning'!S26</f>
        <v>-14.456137499999999</v>
      </c>
      <c r="T430" s="62">
        <f>'Table 8-NLCD01 Partitioning'!T26-'Table 7-NLCD92 Partitioning'!T26</f>
        <v>-1.625399999977617E-2</v>
      </c>
      <c r="U430" s="62">
        <f>'Table 8-NLCD01 Partitioning'!U26-'Table 7-NLCD92 Partitioning'!U26</f>
        <v>-90.996999999999957</v>
      </c>
      <c r="V430" s="62">
        <f>'Table 8-NLCD01 Partitioning'!V26-'Table 7-NLCD92 Partitioning'!V26</f>
        <v>253.81</v>
      </c>
      <c r="W430" s="62">
        <f>'Table 8-NLCD01 Partitioning'!W26-'Table 7-NLCD92 Partitioning'!W26</f>
        <v>-162.81299999999999</v>
      </c>
    </row>
    <row r="431" spans="1:23" x14ac:dyDescent="0.25">
      <c r="A431" s="77" t="s">
        <v>153</v>
      </c>
      <c r="B431" s="10" t="s">
        <v>122</v>
      </c>
      <c r="C431" s="3">
        <v>30</v>
      </c>
      <c r="D431" s="77" t="s">
        <v>153</v>
      </c>
      <c r="E431" s="62">
        <f>'Table 8-NLCD01 Partitioning'!E27-'Table 7-NLCD92 Partitioning'!E27</f>
        <v>-95.413495499999954</v>
      </c>
      <c r="F431" s="62">
        <f>'Table 8-NLCD01 Partitioning'!F27-'Table 7-NLCD92 Partitioning'!F27</f>
        <v>93.405366000000015</v>
      </c>
      <c r="G431" s="62">
        <f>'Table 8-NLCD01 Partitioning'!G27-'Table 7-NLCD92 Partitioning'!G27</f>
        <v>195.70715550000003</v>
      </c>
      <c r="H431" s="62">
        <f>'Table 8-NLCD01 Partitioning'!H27-'Table 7-NLCD92 Partitioning'!H27</f>
        <v>121.42739700000001</v>
      </c>
      <c r="I431" s="62">
        <f>'Table 8-NLCD01 Partitioning'!I27-'Table 7-NLCD92 Partitioning'!I27</f>
        <v>-116.98326449999998</v>
      </c>
      <c r="J431" s="62">
        <f>'Table 8-NLCD01 Partitioning'!J27-'Table 7-NLCD92 Partitioning'!J27</f>
        <v>0</v>
      </c>
      <c r="K431" s="62">
        <f>'Table 8-NLCD01 Partitioning'!K27-'Table 7-NLCD92 Partitioning'!K27</f>
        <v>-162.79617149999999</v>
      </c>
      <c r="L431" s="62">
        <f>'Table 8-NLCD01 Partitioning'!L27-'Table 7-NLCD92 Partitioning'!L27</f>
        <v>-38.919824999999996</v>
      </c>
      <c r="M431" s="62">
        <f>'Table 8-NLCD01 Partitioning'!M27-'Table 7-NLCD92 Partitioning'!M27</f>
        <v>4.4478900000000001</v>
      </c>
      <c r="N431" s="62">
        <f>'Table 8-NLCD01 Partitioning'!N27-'Table 7-NLCD92 Partitioning'!N27</f>
        <v>0</v>
      </c>
      <c r="O431" s="62">
        <f>'Table 8-NLCD01 Partitioning'!O27-'Table 7-NLCD92 Partitioning'!O27</f>
        <v>6.6718350000000006</v>
      </c>
      <c r="P431" s="62">
        <f>'Table 8-NLCD01 Partitioning'!P27-'Table 7-NLCD92 Partitioning'!P27</f>
        <v>0</v>
      </c>
      <c r="Q431" s="62">
        <f>'Table 8-NLCD01 Partitioning'!Q27-'Table 7-NLCD92 Partitioning'!Q27</f>
        <v>-0.22239899999999999</v>
      </c>
      <c r="R431" s="62">
        <f>'Table 8-NLCD01 Partitioning'!R27-'Table 7-NLCD92 Partitioning'!R27</f>
        <v>10.452240000000003</v>
      </c>
      <c r="S431" s="62">
        <f>'Table 8-NLCD01 Partitioning'!S27-'Table 7-NLCD92 Partitioning'!S27</f>
        <v>-17.792244</v>
      </c>
      <c r="T431" s="62">
        <f>'Table 8-NLCD01 Partitioning'!T27-'Table 7-NLCD92 Partitioning'!T27</f>
        <v>-1.5515999999934138E-2</v>
      </c>
      <c r="U431" s="62">
        <f>'Table 8-NLCD01 Partitioning'!U27-'Table 7-NLCD92 Partitioning'!U27</f>
        <v>-61.73599999999999</v>
      </c>
      <c r="V431" s="62">
        <f>'Table 8-NLCD01 Partitioning'!V27-'Table 7-NLCD92 Partitioning'!V27</f>
        <v>230.45799999999997</v>
      </c>
      <c r="W431" s="62">
        <f>'Table 8-NLCD01 Partitioning'!W27-'Table 7-NLCD92 Partitioning'!W27</f>
        <v>-168.721</v>
      </c>
    </row>
    <row r="432" spans="1:23" x14ac:dyDescent="0.25">
      <c r="A432" s="77" t="s">
        <v>154</v>
      </c>
      <c r="B432" s="10" t="s">
        <v>122</v>
      </c>
      <c r="C432" s="3">
        <v>31</v>
      </c>
      <c r="D432" s="77" t="s">
        <v>154</v>
      </c>
      <c r="E432" s="62">
        <f>'Table 8-NLCD01 Partitioning'!E28-'Table 7-NLCD92 Partitioning'!E28</f>
        <v>-202.16333249999997</v>
      </c>
      <c r="F432" s="62">
        <f>'Table 8-NLCD01 Partitioning'!F28-'Table 7-NLCD92 Partitioning'!F28</f>
        <v>312.24119850000005</v>
      </c>
      <c r="G432" s="62">
        <f>'Table 8-NLCD01 Partitioning'!G28-'Table 7-NLCD92 Partitioning'!G28</f>
        <v>112.7538315</v>
      </c>
      <c r="H432" s="62">
        <f>'Table 8-NLCD01 Partitioning'!H28-'Table 7-NLCD92 Partitioning'!H28</f>
        <v>74.056392000000017</v>
      </c>
      <c r="I432" s="62">
        <f>'Table 8-NLCD01 Partitioning'!I28-'Table 7-NLCD92 Partitioning'!I28</f>
        <v>-76.508437499999985</v>
      </c>
      <c r="J432" s="62">
        <f>'Table 8-NLCD01 Partitioning'!J28-'Table 7-NLCD92 Partitioning'!J28</f>
        <v>0</v>
      </c>
      <c r="K432" s="62">
        <f>'Table 8-NLCD01 Partitioning'!K28-'Table 7-NLCD92 Partitioning'!K28</f>
        <v>-188.59449599999999</v>
      </c>
      <c r="L432" s="62">
        <f>'Table 8-NLCD01 Partitioning'!L28-'Table 7-NLCD92 Partitioning'!L28</f>
        <v>-26.910278999999999</v>
      </c>
      <c r="M432" s="62">
        <f>'Table 8-NLCD01 Partitioning'!M28-'Table 7-NLCD92 Partitioning'!M28</f>
        <v>0</v>
      </c>
      <c r="N432" s="62">
        <f>'Table 8-NLCD01 Partitioning'!N28-'Table 7-NLCD92 Partitioning'!N28</f>
        <v>0</v>
      </c>
      <c r="O432" s="62">
        <f>'Table 8-NLCD01 Partitioning'!O28-'Table 7-NLCD92 Partitioning'!O28</f>
        <v>0</v>
      </c>
      <c r="P432" s="62">
        <f>'Table 8-NLCD01 Partitioning'!P28-'Table 7-NLCD92 Partitioning'!P28</f>
        <v>0</v>
      </c>
      <c r="Q432" s="62">
        <f>'Table 8-NLCD01 Partitioning'!Q28-'Table 7-NLCD92 Partitioning'!Q28</f>
        <v>-8.8959599999999988</v>
      </c>
      <c r="R432" s="62">
        <f>'Table 8-NLCD01 Partitioning'!R28-'Table 7-NLCD92 Partitioning'!R28</f>
        <v>-30.468779999999995</v>
      </c>
      <c r="S432" s="62">
        <f>'Table 8-NLCD01 Partitioning'!S28-'Table 7-NLCD92 Partitioning'!S28</f>
        <v>34.470693000000011</v>
      </c>
      <c r="T432" s="62">
        <f>'Table 8-NLCD01 Partitioning'!T28-'Table 7-NLCD92 Partitioning'!T28</f>
        <v>-1.9169999999803622E-2</v>
      </c>
      <c r="U432" s="62">
        <f>'Table 8-NLCD01 Partitioning'!U28-'Table 7-NLCD92 Partitioning'!U28</f>
        <v>-140.464</v>
      </c>
      <c r="V432" s="62">
        <f>'Table 8-NLCD01 Partitioning'!V28-'Table 7-NLCD92 Partitioning'!V28</f>
        <v>316.327</v>
      </c>
      <c r="W432" s="62">
        <f>'Table 8-NLCD01 Partitioning'!W28-'Table 7-NLCD92 Partitioning'!W28</f>
        <v>-175.863</v>
      </c>
    </row>
    <row r="433" spans="1:23" x14ac:dyDescent="0.25">
      <c r="A433" s="77" t="s">
        <v>155</v>
      </c>
      <c r="B433" s="10" t="s">
        <v>122</v>
      </c>
      <c r="C433" s="3">
        <v>32</v>
      </c>
      <c r="D433" s="77" t="s">
        <v>155</v>
      </c>
      <c r="E433" s="62">
        <f>'Table 8-NLCD01 Partitioning'!E29-'Table 7-NLCD92 Partitioning'!E29</f>
        <v>-4.8928319999999985</v>
      </c>
      <c r="F433" s="62">
        <f>'Table 8-NLCD01 Partitioning'!F29-'Table 7-NLCD92 Partitioning'!F29</f>
        <v>6.8924835000000115</v>
      </c>
      <c r="G433" s="62">
        <f>'Table 8-NLCD01 Partitioning'!G29-'Table 7-NLCD92 Partitioning'!G29</f>
        <v>149.67098999999999</v>
      </c>
      <c r="H433" s="62">
        <f>'Table 8-NLCD01 Partitioning'!H29-'Table 7-NLCD92 Partitioning'!H29</f>
        <v>-25.362931499999945</v>
      </c>
      <c r="I433" s="62">
        <f>'Table 8-NLCD01 Partitioning'!I29-'Table 7-NLCD92 Partitioning'!I29</f>
        <v>-59.827801499999993</v>
      </c>
      <c r="J433" s="62">
        <f>'Table 8-NLCD01 Partitioning'!J29-'Table 7-NLCD92 Partitioning'!J29</f>
        <v>0.66718350000000004</v>
      </c>
      <c r="K433" s="62">
        <f>'Table 8-NLCD01 Partitioning'!K29-'Table 7-NLCD92 Partitioning'!K29</f>
        <v>-45.814202999999999</v>
      </c>
      <c r="L433" s="62">
        <f>'Table 8-NLCD01 Partitioning'!L29-'Table 7-NLCD92 Partitioning'!L29</f>
        <v>-12.899141999999999</v>
      </c>
      <c r="M433" s="62">
        <f>'Table 8-NLCD01 Partitioning'!M29-'Table 7-NLCD92 Partitioning'!M29</f>
        <v>0</v>
      </c>
      <c r="N433" s="62">
        <f>'Table 8-NLCD01 Partitioning'!N29-'Table 7-NLCD92 Partitioning'!N29</f>
        <v>0</v>
      </c>
      <c r="O433" s="62">
        <f>'Table 8-NLCD01 Partitioning'!O29-'Table 7-NLCD92 Partitioning'!O29</f>
        <v>0.22239450000000002</v>
      </c>
      <c r="P433" s="62">
        <f>'Table 8-NLCD01 Partitioning'!P29-'Table 7-NLCD92 Partitioning'!P29</f>
        <v>-4.0031819999999998</v>
      </c>
      <c r="Q433" s="62">
        <f>'Table 8-NLCD01 Partitioning'!Q29-'Table 7-NLCD92 Partitioning'!Q29</f>
        <v>-3.335985</v>
      </c>
      <c r="R433" s="62">
        <f>'Table 8-NLCD01 Partitioning'!R29-'Table 7-NLCD92 Partitioning'!R29</f>
        <v>-1.1119949999999998</v>
      </c>
      <c r="S433" s="62">
        <f>'Table 8-NLCD01 Partitioning'!S29-'Table 7-NLCD92 Partitioning'!S29</f>
        <v>-0.22240349999999995</v>
      </c>
      <c r="T433" s="62">
        <f>'Table 8-NLCD01 Partitioning'!T29-'Table 7-NLCD92 Partitioning'!T29</f>
        <v>-1.7424000000005435E-2</v>
      </c>
      <c r="U433" s="62">
        <f>'Table 8-NLCD01 Partitioning'!U29-'Table 7-NLCD92 Partitioning'!U29</f>
        <v>-15.946000000000026</v>
      </c>
      <c r="V433" s="62">
        <f>'Table 8-NLCD01 Partitioning'!V29-'Table 7-NLCD92 Partitioning'!V29</f>
        <v>66.576999999999998</v>
      </c>
      <c r="W433" s="62">
        <f>'Table 8-NLCD01 Partitioning'!W29-'Table 7-NLCD92 Partitioning'!W29</f>
        <v>-50.631</v>
      </c>
    </row>
    <row r="434" spans="1:23" x14ac:dyDescent="0.25">
      <c r="A434" s="77" t="s">
        <v>156</v>
      </c>
      <c r="B434" s="10" t="s">
        <v>122</v>
      </c>
      <c r="C434" s="3">
        <v>33</v>
      </c>
      <c r="D434" s="77" t="s">
        <v>156</v>
      </c>
      <c r="E434" s="62">
        <f>'Table 8-NLCD01 Partitioning'!E30-'Table 7-NLCD92 Partitioning'!E30</f>
        <v>0</v>
      </c>
      <c r="F434" s="62">
        <f>'Table 8-NLCD01 Partitioning'!F30-'Table 7-NLCD92 Partitioning'!F30</f>
        <v>-2.4464024999999996</v>
      </c>
      <c r="G434" s="62">
        <f>'Table 8-NLCD01 Partitioning'!G30-'Table 7-NLCD92 Partitioning'!G30</f>
        <v>-2.6689679999999996</v>
      </c>
      <c r="H434" s="62">
        <f>'Table 8-NLCD01 Partitioning'!H30-'Table 7-NLCD92 Partitioning'!H30</f>
        <v>-26.021560499999993</v>
      </c>
      <c r="I434" s="62">
        <f>'Table 8-NLCD01 Partitioning'!I30-'Table 7-NLCD92 Partitioning'!I30</f>
        <v>47.369781000000003</v>
      </c>
      <c r="J434" s="62">
        <f>'Table 8-NLCD01 Partitioning'!J30-'Table 7-NLCD92 Partitioning'!J30</f>
        <v>0</v>
      </c>
      <c r="K434" s="62">
        <f>'Table 8-NLCD01 Partitioning'!K30-'Table 7-NLCD92 Partitioning'!K30</f>
        <v>-13.788737999999999</v>
      </c>
      <c r="L434" s="62">
        <f>'Table 8-NLCD01 Partitioning'!L30-'Table 7-NLCD92 Partitioning'!L30</f>
        <v>-2.4463889999999999</v>
      </c>
      <c r="M434" s="62">
        <f>'Table 8-NLCD01 Partitioning'!M30-'Table 7-NLCD92 Partitioning'!M30</f>
        <v>0</v>
      </c>
      <c r="N434" s="62">
        <f>'Table 8-NLCD01 Partitioning'!N30-'Table 7-NLCD92 Partitioning'!N30</f>
        <v>0</v>
      </c>
      <c r="O434" s="62">
        <f>'Table 8-NLCD01 Partitioning'!O30-'Table 7-NLCD92 Partitioning'!O30</f>
        <v>0</v>
      </c>
      <c r="P434" s="62">
        <f>'Table 8-NLCD01 Partitioning'!P30-'Table 7-NLCD92 Partitioning'!P30</f>
        <v>0</v>
      </c>
      <c r="Q434" s="62">
        <f>'Table 8-NLCD01 Partitioning'!Q30-'Table 7-NLCD92 Partitioning'!Q30</f>
        <v>0</v>
      </c>
      <c r="R434" s="62">
        <f>'Table 8-NLCD01 Partitioning'!R30-'Table 7-NLCD92 Partitioning'!R30</f>
        <v>0</v>
      </c>
      <c r="S434" s="62">
        <f>'Table 8-NLCD01 Partitioning'!S30-'Table 7-NLCD92 Partitioning'!S30</f>
        <v>0</v>
      </c>
      <c r="T434" s="62">
        <f>'Table 8-NLCD01 Partitioning'!T30-'Table 7-NLCD92 Partitioning'!T30</f>
        <v>-2.2769999999781021E-3</v>
      </c>
      <c r="U434" s="62">
        <f>'Table 8-NLCD01 Partitioning'!U30-'Table 7-NLCD92 Partitioning'!U30</f>
        <v>31.840000000000003</v>
      </c>
      <c r="V434" s="62">
        <f>'Table 8-NLCD01 Partitioning'!V30-'Table 7-NLCD92 Partitioning'!V30</f>
        <v>-16.837999999999997</v>
      </c>
      <c r="W434" s="62">
        <f>'Table 8-NLCD01 Partitioning'!W30-'Table 7-NLCD92 Partitioning'!W30</f>
        <v>-15.002999999999998</v>
      </c>
    </row>
    <row r="435" spans="1:23" x14ac:dyDescent="0.25">
      <c r="A435" s="77" t="s">
        <v>157</v>
      </c>
      <c r="B435" s="10" t="s">
        <v>122</v>
      </c>
      <c r="C435" s="3" t="s">
        <v>158</v>
      </c>
      <c r="D435" s="77" t="s">
        <v>157</v>
      </c>
      <c r="E435" s="62">
        <f>'Table 8-NLCD01 Partitioning'!E31-'Table 7-NLCD92 Partitioning'!E31</f>
        <v>-29.356955999999997</v>
      </c>
      <c r="F435" s="62">
        <f>'Table 8-NLCD01 Partitioning'!F31-'Table 7-NLCD92 Partitioning'!F31</f>
        <v>-16.902737999999996</v>
      </c>
      <c r="G435" s="62">
        <f>'Table 8-NLCD01 Partitioning'!G31-'Table 7-NLCD92 Partitioning'!G31</f>
        <v>286.66576350000003</v>
      </c>
      <c r="H435" s="62">
        <f>'Table 8-NLCD01 Partitioning'!H31-'Table 7-NLCD92 Partitioning'!H31</f>
        <v>-58.287509999999884</v>
      </c>
      <c r="I435" s="62">
        <f>'Table 8-NLCD01 Partitioning'!I31-'Table 7-NLCD92 Partitioning'!I31</f>
        <v>-138.56051699999995</v>
      </c>
      <c r="J435" s="62">
        <f>'Table 8-NLCD01 Partitioning'!J31-'Table 7-NLCD92 Partitioning'!J31</f>
        <v>1.7791560000000002</v>
      </c>
      <c r="K435" s="62">
        <f>'Table 8-NLCD01 Partitioning'!K31-'Table 7-NLCD92 Partitioning'!K31</f>
        <v>-19.793510999999999</v>
      </c>
      <c r="L435" s="62">
        <f>'Table 8-NLCD01 Partitioning'!L31-'Table 7-NLCD92 Partitioning'!L31</f>
        <v>-22.239899999999999</v>
      </c>
      <c r="M435" s="62">
        <f>'Table 8-NLCD01 Partitioning'!M31-'Table 7-NLCD92 Partitioning'!M31</f>
        <v>0</v>
      </c>
      <c r="N435" s="62">
        <f>'Table 8-NLCD01 Partitioning'!N31-'Table 7-NLCD92 Partitioning'!N31</f>
        <v>0</v>
      </c>
      <c r="O435" s="62">
        <f>'Table 8-NLCD01 Partitioning'!O31-'Table 7-NLCD92 Partitioning'!O31</f>
        <v>0</v>
      </c>
      <c r="P435" s="62">
        <f>'Table 8-NLCD01 Partitioning'!P31-'Table 7-NLCD92 Partitioning'!P31</f>
        <v>0</v>
      </c>
      <c r="Q435" s="62">
        <f>'Table 8-NLCD01 Partitioning'!Q31-'Table 7-NLCD92 Partitioning'!Q31</f>
        <v>-0.22239899999999999</v>
      </c>
      <c r="R435" s="62">
        <f>'Table 8-NLCD01 Partitioning'!R31-'Table 7-NLCD92 Partitioning'!R31</f>
        <v>0</v>
      </c>
      <c r="S435" s="62">
        <f>'Table 8-NLCD01 Partitioning'!S31-'Table 7-NLCD92 Partitioning'!S31</f>
        <v>-3.1135859999999997</v>
      </c>
      <c r="T435" s="62">
        <f>'Table 8-NLCD01 Partitioning'!T31-'Table 7-NLCD92 Partitioning'!T31</f>
        <v>-3.2197499999938373E-2</v>
      </c>
      <c r="U435" s="62">
        <f>'Table 8-NLCD01 Partitioning'!U31-'Table 7-NLCD92 Partitioning'!U31</f>
        <v>-83.009999999999991</v>
      </c>
      <c r="V435" s="62">
        <f>'Table 8-NLCD01 Partitioning'!V31-'Table 7-NLCD92 Partitioning'!V31</f>
        <v>120.995</v>
      </c>
      <c r="W435" s="62">
        <f>'Table 8-NLCD01 Partitioning'!W31-'Table 7-NLCD92 Partitioning'!W31</f>
        <v>-37.984000000000002</v>
      </c>
    </row>
    <row r="436" spans="1:23" x14ac:dyDescent="0.25">
      <c r="A436" s="77" t="s">
        <v>159</v>
      </c>
      <c r="B436" s="10" t="s">
        <v>122</v>
      </c>
      <c r="C436" s="3" t="s">
        <v>160</v>
      </c>
      <c r="D436" s="77" t="s">
        <v>159</v>
      </c>
      <c r="E436" s="62">
        <f>'Table 8-NLCD01 Partitioning'!E32-'Table 7-NLCD92 Partitioning'!E32</f>
        <v>-0.22239899999999999</v>
      </c>
      <c r="F436" s="62">
        <f>'Table 8-NLCD01 Partitioning'!F32-'Table 7-NLCD92 Partitioning'!F32</f>
        <v>-2.0015909999999999</v>
      </c>
      <c r="G436" s="62">
        <f>'Table 8-NLCD01 Partitioning'!G32-'Table 7-NLCD92 Partitioning'!G32</f>
        <v>26.687322000000002</v>
      </c>
      <c r="H436" s="62">
        <f>'Table 8-NLCD01 Partitioning'!H32-'Table 7-NLCD92 Partitioning'!H32</f>
        <v>-24.687202499999998</v>
      </c>
      <c r="I436" s="62">
        <f>'Table 8-NLCD01 Partitioning'!I32-'Table 7-NLCD92 Partitioning'!I32</f>
        <v>11.119414500000003</v>
      </c>
      <c r="J436" s="62">
        <f>'Table 8-NLCD01 Partitioning'!J32-'Table 7-NLCD92 Partitioning'!J32</f>
        <v>0.66718350000000004</v>
      </c>
      <c r="K436" s="62">
        <f>'Table 8-NLCD01 Partitioning'!K32-'Table 7-NLCD92 Partitioning'!K32</f>
        <v>-8.2287629999999989</v>
      </c>
      <c r="L436" s="62">
        <f>'Table 8-NLCD01 Partitioning'!L32-'Table 7-NLCD92 Partitioning'!L32</f>
        <v>-3.1135859999999997</v>
      </c>
      <c r="M436" s="62">
        <f>'Table 8-NLCD01 Partitioning'!M32-'Table 7-NLCD92 Partitioning'!M32</f>
        <v>0</v>
      </c>
      <c r="N436" s="62">
        <f>'Table 8-NLCD01 Partitioning'!N32-'Table 7-NLCD92 Partitioning'!N32</f>
        <v>0</v>
      </c>
      <c r="O436" s="62">
        <f>'Table 8-NLCD01 Partitioning'!O32-'Table 7-NLCD92 Partitioning'!O32</f>
        <v>0</v>
      </c>
      <c r="P436" s="62">
        <f>'Table 8-NLCD01 Partitioning'!P32-'Table 7-NLCD92 Partitioning'!P32</f>
        <v>0</v>
      </c>
      <c r="Q436" s="62">
        <f>'Table 8-NLCD01 Partitioning'!Q32-'Table 7-NLCD92 Partitioning'!Q32</f>
        <v>-0.22239899999999999</v>
      </c>
      <c r="R436" s="62">
        <f>'Table 8-NLCD01 Partitioning'!R32-'Table 7-NLCD92 Partitioning'!R32</f>
        <v>0</v>
      </c>
      <c r="S436" s="62">
        <f>'Table 8-NLCD01 Partitioning'!S32-'Table 7-NLCD92 Partitioning'!S32</f>
        <v>0</v>
      </c>
      <c r="T436" s="62">
        <f>'Table 8-NLCD01 Partitioning'!T32-'Table 7-NLCD92 Partitioning'!T32</f>
        <v>-2.0204999999862139E-3</v>
      </c>
      <c r="U436" s="62">
        <f>'Table 8-NLCD01 Partitioning'!U32-'Table 7-NLCD92 Partitioning'!U32</f>
        <v>9.2270000000000039</v>
      </c>
      <c r="V436" s="62">
        <f>'Table 8-NLCD01 Partitioning'!V32-'Table 7-NLCD92 Partitioning'!V32</f>
        <v>1.1559999999999988</v>
      </c>
      <c r="W436" s="62">
        <f>'Table 8-NLCD01 Partitioning'!W32-'Table 7-NLCD92 Partitioning'!W32</f>
        <v>-10.384</v>
      </c>
    </row>
    <row r="437" spans="1:23" x14ac:dyDescent="0.25">
      <c r="A437" s="77" t="s">
        <v>161</v>
      </c>
      <c r="B437" s="10" t="s">
        <v>122</v>
      </c>
      <c r="C437" s="3">
        <v>36</v>
      </c>
      <c r="D437" s="77" t="s">
        <v>161</v>
      </c>
      <c r="E437" s="62">
        <f>'Table 8-NLCD01 Partitioning'!E33-'Table 7-NLCD92 Partitioning'!E33</f>
        <v>0</v>
      </c>
      <c r="F437" s="62">
        <f>'Table 8-NLCD01 Partitioning'!F33-'Table 7-NLCD92 Partitioning'!F33</f>
        <v>-3.7807829999999996</v>
      </c>
      <c r="G437" s="62">
        <f>'Table 8-NLCD01 Partitioning'!G33-'Table 7-NLCD92 Partitioning'!G33</f>
        <v>38.696575500000002</v>
      </c>
      <c r="H437" s="62">
        <f>'Table 8-NLCD01 Partitioning'!H33-'Table 7-NLCD92 Partitioning'!H33</f>
        <v>-23.131214999999983</v>
      </c>
      <c r="I437" s="62">
        <f>'Table 8-NLCD01 Partitioning'!I33-'Table 7-NLCD92 Partitioning'!I33</f>
        <v>-0.22269149999999804</v>
      </c>
      <c r="J437" s="62">
        <f>'Table 8-NLCD01 Partitioning'!J33-'Table 7-NLCD92 Partitioning'!J33</f>
        <v>0</v>
      </c>
      <c r="K437" s="62">
        <f>'Table 8-NLCD01 Partitioning'!K33-'Table 7-NLCD92 Partitioning'!K33</f>
        <v>-9.5631569999999986</v>
      </c>
      <c r="L437" s="62">
        <f>'Table 8-NLCD01 Partitioning'!L33-'Table 7-NLCD92 Partitioning'!L33</f>
        <v>-0.44479799999999997</v>
      </c>
      <c r="M437" s="62">
        <f>'Table 8-NLCD01 Partitioning'!M33-'Table 7-NLCD92 Partitioning'!M33</f>
        <v>0</v>
      </c>
      <c r="N437" s="62">
        <f>'Table 8-NLCD01 Partitioning'!N33-'Table 7-NLCD92 Partitioning'!N33</f>
        <v>0</v>
      </c>
      <c r="O437" s="62">
        <f>'Table 8-NLCD01 Partitioning'!O33-'Table 7-NLCD92 Partitioning'!O33</f>
        <v>0</v>
      </c>
      <c r="P437" s="62">
        <f>'Table 8-NLCD01 Partitioning'!P33-'Table 7-NLCD92 Partitioning'!P33</f>
        <v>0</v>
      </c>
      <c r="Q437" s="62">
        <f>'Table 8-NLCD01 Partitioning'!Q33-'Table 7-NLCD92 Partitioning'!Q33</f>
        <v>-1.3343939999999999</v>
      </c>
      <c r="R437" s="62">
        <f>'Table 8-NLCD01 Partitioning'!R33-'Table 7-NLCD92 Partitioning'!R33</f>
        <v>-0.22239899999999999</v>
      </c>
      <c r="S437" s="62">
        <f>'Table 8-NLCD01 Partitioning'!S33-'Table 7-NLCD92 Partitioning'!S33</f>
        <v>0</v>
      </c>
      <c r="T437" s="62">
        <f>'Table 8-NLCD01 Partitioning'!T33-'Table 7-NLCD92 Partitioning'!T33</f>
        <v>-2.8619999999932588E-3</v>
      </c>
      <c r="U437" s="62">
        <f>'Table 8-NLCD01 Partitioning'!U33-'Table 7-NLCD92 Partitioning'!U33</f>
        <v>2.9799999999999898</v>
      </c>
      <c r="V437" s="62">
        <f>'Table 8-NLCD01 Partitioning'!V33-'Table 7-NLCD92 Partitioning'!V33</f>
        <v>6.1160000000000068</v>
      </c>
      <c r="W437" s="62">
        <f>'Table 8-NLCD01 Partitioning'!W33-'Table 7-NLCD92 Partitioning'!W33</f>
        <v>-9.0960000000000001</v>
      </c>
    </row>
    <row r="438" spans="1:23" x14ac:dyDescent="0.25">
      <c r="A438" s="77" t="s">
        <v>162</v>
      </c>
      <c r="B438" s="10" t="s">
        <v>122</v>
      </c>
      <c r="C438" s="3">
        <v>38</v>
      </c>
      <c r="D438" s="77" t="s">
        <v>162</v>
      </c>
      <c r="E438" s="62">
        <f>'Table 8-NLCD01 Partitioning'!E34-'Table 7-NLCD92 Partitioning'!E34</f>
        <v>-57.602249999999991</v>
      </c>
      <c r="F438" s="62">
        <f>'Table 8-NLCD01 Partitioning'!F34-'Table 7-NLCD92 Partitioning'!F34</f>
        <v>20.235996000000014</v>
      </c>
      <c r="G438" s="62">
        <f>'Table 8-NLCD01 Partitioning'!G34-'Table 7-NLCD92 Partitioning'!G34</f>
        <v>288.88992000000002</v>
      </c>
      <c r="H438" s="62">
        <f>'Table 8-NLCD01 Partitioning'!H34-'Table 7-NLCD92 Partitioning'!H34</f>
        <v>246.41309700000002</v>
      </c>
      <c r="I438" s="62">
        <f>'Table 8-NLCD01 Partitioning'!I34-'Table 7-NLCD92 Partitioning'!I34</f>
        <v>-94.744255499999994</v>
      </c>
      <c r="J438" s="62">
        <f>'Table 8-NLCD01 Partitioning'!J34-'Table 7-NLCD92 Partitioning'!J34</f>
        <v>0</v>
      </c>
      <c r="K438" s="62">
        <f>'Table 8-NLCD01 Partitioning'!K34-'Table 7-NLCD92 Partitioning'!K34</f>
        <v>-195.71149349999999</v>
      </c>
      <c r="L438" s="62">
        <f>'Table 8-NLCD01 Partitioning'!L34-'Table 7-NLCD92 Partitioning'!L34</f>
        <v>-37.363031999999997</v>
      </c>
      <c r="M438" s="62">
        <f>'Table 8-NLCD01 Partitioning'!M34-'Table 7-NLCD92 Partitioning'!M34</f>
        <v>10.674936000000001</v>
      </c>
      <c r="N438" s="62">
        <f>'Table 8-NLCD01 Partitioning'!N34-'Table 7-NLCD92 Partitioning'!N34</f>
        <v>1.1119725</v>
      </c>
      <c r="O438" s="62">
        <f>'Table 8-NLCD01 Partitioning'!O34-'Table 7-NLCD92 Partitioning'!O34</f>
        <v>7.3390185000000008</v>
      </c>
      <c r="P438" s="62">
        <f>'Table 8-NLCD01 Partitioning'!P34-'Table 7-NLCD92 Partitioning'!P34</f>
        <v>-101.636343</v>
      </c>
      <c r="Q438" s="62">
        <f>'Table 8-NLCD01 Partitioning'!Q34-'Table 7-NLCD92 Partitioning'!Q34</f>
        <v>-97.855559999999997</v>
      </c>
      <c r="R438" s="62">
        <f>'Table 8-NLCD01 Partitioning'!R34-'Table 7-NLCD92 Partitioning'!R34</f>
        <v>44.700601500000012</v>
      </c>
      <c r="S438" s="62">
        <f>'Table 8-NLCD01 Partitioning'!S34-'Table 7-NLCD92 Partitioning'!S34</f>
        <v>-34.471844999999995</v>
      </c>
      <c r="T438" s="62">
        <f>'Table 8-NLCD01 Partitioning'!T34-'Table 7-NLCD92 Partitioning'!T34</f>
        <v>-1.9237500000031105E-2</v>
      </c>
      <c r="U438" s="62">
        <f>'Table 8-NLCD01 Partitioning'!U34-'Table 7-NLCD92 Partitioning'!U34</f>
        <v>74.018000000000029</v>
      </c>
      <c r="V438" s="62">
        <f>'Table 8-NLCD01 Partitioning'!V34-'Table 7-NLCD92 Partitioning'!V34</f>
        <v>91.709000000000003</v>
      </c>
      <c r="W438" s="62">
        <f>'Table 8-NLCD01 Partitioning'!W34-'Table 7-NLCD92 Partitioning'!W34</f>
        <v>-165.72699999999998</v>
      </c>
    </row>
    <row r="439" spans="1:23" x14ac:dyDescent="0.25">
      <c r="A439" s="77" t="s">
        <v>163</v>
      </c>
      <c r="B439" s="10" t="s">
        <v>122</v>
      </c>
      <c r="C439" s="3">
        <v>39</v>
      </c>
      <c r="D439" s="77" t="s">
        <v>163</v>
      </c>
      <c r="E439" s="62">
        <f>'Table 8-NLCD01 Partitioning'!E35-'Table 7-NLCD92 Partitioning'!E35</f>
        <v>-20.238308999999997</v>
      </c>
      <c r="F439" s="62">
        <f>'Table 8-NLCD01 Partitioning'!F35-'Table 7-NLCD92 Partitioning'!F35</f>
        <v>-10.009862999999982</v>
      </c>
      <c r="G439" s="62">
        <f>'Table 8-NLCD01 Partitioning'!G35-'Table 7-NLCD92 Partitioning'!G35</f>
        <v>319.35716100000002</v>
      </c>
      <c r="H439" s="62">
        <f>'Table 8-NLCD01 Partitioning'!H35-'Table 7-NLCD92 Partitioning'!H35</f>
        <v>15.785653500000024</v>
      </c>
      <c r="I439" s="62">
        <f>'Table 8-NLCD01 Partitioning'!I35-'Table 7-NLCD92 Partitioning'!I35</f>
        <v>-75.396014999999977</v>
      </c>
      <c r="J439" s="62">
        <f>'Table 8-NLCD01 Partitioning'!J35-'Table 7-NLCD92 Partitioning'!J35</f>
        <v>0</v>
      </c>
      <c r="K439" s="62">
        <f>'Table 8-NLCD01 Partitioning'!K35-'Table 7-NLCD92 Partitioning'!K35</f>
        <v>-199.04720849999998</v>
      </c>
      <c r="L439" s="62">
        <f>'Table 8-NLCD01 Partitioning'!L35-'Table 7-NLCD92 Partitioning'!L35</f>
        <v>-43.367804999999997</v>
      </c>
      <c r="M439" s="62">
        <f>'Table 8-NLCD01 Partitioning'!M35-'Table 7-NLCD92 Partitioning'!M35</f>
        <v>0</v>
      </c>
      <c r="N439" s="62">
        <f>'Table 8-NLCD01 Partitioning'!N35-'Table 7-NLCD92 Partitioning'!N35</f>
        <v>0</v>
      </c>
      <c r="O439" s="62">
        <f>'Table 8-NLCD01 Partitioning'!O35-'Table 7-NLCD92 Partitioning'!O35</f>
        <v>-3.3360074999999991</v>
      </c>
      <c r="P439" s="62">
        <f>'Table 8-NLCD01 Partitioning'!P35-'Table 7-NLCD92 Partitioning'!P35</f>
        <v>-0.66719699999999993</v>
      </c>
      <c r="Q439" s="62">
        <f>'Table 8-NLCD01 Partitioning'!Q35-'Table 7-NLCD92 Partitioning'!Q35</f>
        <v>-0.44479799999999997</v>
      </c>
      <c r="R439" s="62">
        <f>'Table 8-NLCD01 Partitioning'!R35-'Table 7-NLCD92 Partitioning'!R35</f>
        <v>18.235845000000005</v>
      </c>
      <c r="S439" s="62">
        <f>'Table 8-NLCD01 Partitioning'!S35-'Table 7-NLCD92 Partitioning'!S35</f>
        <v>-0.88959599999999994</v>
      </c>
      <c r="T439" s="62">
        <f>'Table 8-NLCD01 Partitioning'!T35-'Table 7-NLCD92 Partitioning'!T35</f>
        <v>-1.8139499999961117E-2</v>
      </c>
      <c r="U439" s="62">
        <f>'Table 8-NLCD01 Partitioning'!U35-'Table 7-NLCD92 Partitioning'!U35</f>
        <v>31.507000000000005</v>
      </c>
      <c r="V439" s="62">
        <f>'Table 8-NLCD01 Partitioning'!V35-'Table 7-NLCD92 Partitioning'!V35</f>
        <v>154.27499999999998</v>
      </c>
      <c r="W439" s="62">
        <f>'Table 8-NLCD01 Partitioning'!W35-'Table 7-NLCD92 Partitioning'!W35</f>
        <v>-185.78100000000001</v>
      </c>
    </row>
    <row r="440" spans="1:23" x14ac:dyDescent="0.25">
      <c r="A440" s="77" t="s">
        <v>164</v>
      </c>
      <c r="B440" s="10" t="s">
        <v>122</v>
      </c>
      <c r="C440" s="3">
        <v>40</v>
      </c>
      <c r="D440" s="77" t="s">
        <v>164</v>
      </c>
      <c r="E440" s="62">
        <f>'Table 8-NLCD01 Partitioning'!E36-'Table 7-NLCD92 Partitioning'!E36</f>
        <v>-10.230354</v>
      </c>
      <c r="F440" s="62">
        <f>'Table 8-NLCD01 Partitioning'!F36-'Table 7-NLCD92 Partitioning'!F36</f>
        <v>-7.7855804999999805</v>
      </c>
      <c r="G440" s="62">
        <f>'Table 8-NLCD01 Partitioning'!G36-'Table 7-NLCD92 Partitioning'!G36</f>
        <v>623.36955150000006</v>
      </c>
      <c r="H440" s="62">
        <f>'Table 8-NLCD01 Partitioning'!H36-'Table 7-NLCD92 Partitioning'!H36</f>
        <v>-399.87957149999994</v>
      </c>
      <c r="I440" s="62">
        <f>'Table 8-NLCD01 Partitioning'!I36-'Table 7-NLCD92 Partitioning'!I36</f>
        <v>-71.836483499999972</v>
      </c>
      <c r="J440" s="62">
        <f>'Table 8-NLCD01 Partitioning'!J36-'Table 7-NLCD92 Partitioning'!J36</f>
        <v>0</v>
      </c>
      <c r="K440" s="62">
        <f>'Table 8-NLCD01 Partitioning'!K36-'Table 7-NLCD92 Partitioning'!K36</f>
        <v>-102.30354</v>
      </c>
      <c r="L440" s="62">
        <f>'Table 8-NLCD01 Partitioning'!L36-'Table 7-NLCD92 Partitioning'!L36</f>
        <v>-8.6735609999999994</v>
      </c>
      <c r="M440" s="62">
        <f>'Table 8-NLCD01 Partitioning'!M36-'Table 7-NLCD92 Partitioning'!M36</f>
        <v>8.006202</v>
      </c>
      <c r="N440" s="62">
        <f>'Table 8-NLCD01 Partitioning'!N36-'Table 7-NLCD92 Partitioning'!N36</f>
        <v>0</v>
      </c>
      <c r="O440" s="62">
        <f>'Table 8-NLCD01 Partitioning'!O36-'Table 7-NLCD92 Partitioning'!O36</f>
        <v>-7.3391669999999998</v>
      </c>
      <c r="P440" s="62">
        <f>'Table 8-NLCD01 Partitioning'!P36-'Table 7-NLCD92 Partitioning'!P36</f>
        <v>-8.2287629999999989</v>
      </c>
      <c r="Q440" s="62">
        <f>'Table 8-NLCD01 Partitioning'!Q36-'Table 7-NLCD92 Partitioning'!Q36</f>
        <v>-6.4495709999999997</v>
      </c>
      <c r="R440" s="62">
        <f>'Table 8-NLCD01 Partitioning'!R36-'Table 7-NLCD92 Partitioning'!R36</f>
        <v>-8.4512069999999984</v>
      </c>
      <c r="S440" s="62">
        <f>'Table 8-NLCD01 Partitioning'!S36-'Table 7-NLCD92 Partitioning'!S36</f>
        <v>-0.22239899999999999</v>
      </c>
      <c r="T440" s="62">
        <f>'Table 8-NLCD01 Partitioning'!T36-'Table 7-NLCD92 Partitioning'!T36</f>
        <v>-2.4443999999675725E-2</v>
      </c>
      <c r="U440" s="62">
        <f>'Table 8-NLCD01 Partitioning'!U36-'Table 7-NLCD92 Partitioning'!U36</f>
        <v>-29.242999999999995</v>
      </c>
      <c r="V440" s="62">
        <f>'Table 8-NLCD01 Partitioning'!V36-'Table 7-NLCD92 Partitioning'!V36</f>
        <v>133.65099999999995</v>
      </c>
      <c r="W440" s="62">
        <f>'Table 8-NLCD01 Partitioning'!W36-'Table 7-NLCD92 Partitioning'!W36</f>
        <v>-104.40900000000001</v>
      </c>
    </row>
    <row r="441" spans="1:23" x14ac:dyDescent="0.25">
      <c r="A441" s="77" t="s">
        <v>165</v>
      </c>
      <c r="B441" s="10" t="s">
        <v>122</v>
      </c>
      <c r="C441" s="3">
        <v>41</v>
      </c>
      <c r="D441" s="77" t="s">
        <v>165</v>
      </c>
      <c r="E441" s="62">
        <f>'Table 8-NLCD01 Partitioning'!E37-'Table 7-NLCD92 Partitioning'!E37</f>
        <v>-4.4479799999999994</v>
      </c>
      <c r="F441" s="62">
        <f>'Table 8-NLCD01 Partitioning'!F37-'Table 7-NLCD92 Partitioning'!F37</f>
        <v>-15.345800999999996</v>
      </c>
      <c r="G441" s="62">
        <f>'Table 8-NLCD01 Partitioning'!G37-'Table 7-NLCD92 Partitioning'!G37</f>
        <v>264.87139500000006</v>
      </c>
      <c r="H441" s="62">
        <f>'Table 8-NLCD01 Partitioning'!H37-'Table 7-NLCD92 Partitioning'!H37</f>
        <v>-199.27211849999998</v>
      </c>
      <c r="I441" s="62">
        <f>'Table 8-NLCD01 Partitioning'!I37-'Table 7-NLCD92 Partitioning'!I37</f>
        <v>-19.349419499999996</v>
      </c>
      <c r="J441" s="62">
        <f>'Table 8-NLCD01 Partitioning'!J37-'Table 7-NLCD92 Partitioning'!J37</f>
        <v>0</v>
      </c>
      <c r="K441" s="62">
        <f>'Table 8-NLCD01 Partitioning'!K37-'Table 7-NLCD92 Partitioning'!K37</f>
        <v>-22.462298999999998</v>
      </c>
      <c r="L441" s="62">
        <f>'Table 8-NLCD01 Partitioning'!L37-'Table 7-NLCD92 Partitioning'!L37</f>
        <v>-2.891187</v>
      </c>
      <c r="M441" s="62">
        <f>'Table 8-NLCD01 Partitioning'!M37-'Table 7-NLCD92 Partitioning'!M37</f>
        <v>0</v>
      </c>
      <c r="N441" s="62">
        <f>'Table 8-NLCD01 Partitioning'!N37-'Table 7-NLCD92 Partitioning'!N37</f>
        <v>0</v>
      </c>
      <c r="O441" s="62">
        <f>'Table 8-NLCD01 Partitioning'!O37-'Table 7-NLCD92 Partitioning'!O37</f>
        <v>-0.44479799999999997</v>
      </c>
      <c r="P441" s="62">
        <f>'Table 8-NLCD01 Partitioning'!P37-'Table 7-NLCD92 Partitioning'!P37</f>
        <v>0</v>
      </c>
      <c r="Q441" s="62">
        <f>'Table 8-NLCD01 Partitioning'!Q37-'Table 7-NLCD92 Partitioning'!Q37</f>
        <v>0</v>
      </c>
      <c r="R441" s="62">
        <f>'Table 8-NLCD01 Partitioning'!R37-'Table 7-NLCD92 Partitioning'!R37</f>
        <v>-0.66721949999999985</v>
      </c>
      <c r="S441" s="62">
        <f>'Table 8-NLCD01 Partitioning'!S37-'Table 7-NLCD92 Partitioning'!S37</f>
        <v>0</v>
      </c>
      <c r="T441" s="62">
        <f>'Table 8-NLCD01 Partitioning'!T37-'Table 7-NLCD92 Partitioning'!T37</f>
        <v>-9.4274999999583997E-3</v>
      </c>
      <c r="U441" s="62">
        <f>'Table 8-NLCD01 Partitioning'!U37-'Table 7-NLCD92 Partitioning'!U37</f>
        <v>-17.411999999999978</v>
      </c>
      <c r="V441" s="62">
        <f>'Table 8-NLCD01 Partitioning'!V37-'Table 7-NLCD92 Partitioning'!V37</f>
        <v>43.813999999999993</v>
      </c>
      <c r="W441" s="62">
        <f>'Table 8-NLCD01 Partitioning'!W37-'Table 7-NLCD92 Partitioning'!W37</f>
        <v>-26.404</v>
      </c>
    </row>
    <row r="442" spans="1:23" x14ac:dyDescent="0.25">
      <c r="A442" s="77" t="s">
        <v>166</v>
      </c>
      <c r="B442" s="10" t="s">
        <v>122</v>
      </c>
      <c r="C442" s="3" t="s">
        <v>167</v>
      </c>
      <c r="D442" s="77" t="s">
        <v>166</v>
      </c>
      <c r="E442" s="62">
        <f>'Table 8-NLCD01 Partitioning'!E38-'Table 7-NLCD92 Partitioning'!E38</f>
        <v>-10.007954999999999</v>
      </c>
      <c r="F442" s="62">
        <f>'Table 8-NLCD01 Partitioning'!F38-'Table 7-NLCD92 Partitioning'!F38</f>
        <v>-13.788755999999999</v>
      </c>
      <c r="G442" s="62">
        <f>'Table 8-NLCD01 Partitioning'!G38-'Table 7-NLCD92 Partitioning'!G38</f>
        <v>239.29592400000001</v>
      </c>
      <c r="H442" s="62">
        <f>'Table 8-NLCD01 Partitioning'!H38-'Table 7-NLCD92 Partitioning'!H38</f>
        <v>-133.44336899999996</v>
      </c>
      <c r="I442" s="62">
        <f>'Table 8-NLCD01 Partitioning'!I38-'Table 7-NLCD92 Partitioning'!I38</f>
        <v>-28.24897949999999</v>
      </c>
      <c r="J442" s="62">
        <f>'Table 8-NLCD01 Partitioning'!J38-'Table 7-NLCD92 Partitioning'!J38</f>
        <v>0</v>
      </c>
      <c r="K442" s="62">
        <f>'Table 8-NLCD01 Partitioning'!K38-'Table 7-NLCD92 Partitioning'!K38</f>
        <v>-46.481390999999995</v>
      </c>
      <c r="L442" s="62">
        <f>'Table 8-NLCD01 Partitioning'!L38-'Table 7-NLCD92 Partitioning'!L38</f>
        <v>-4.8928274999999992</v>
      </c>
      <c r="M442" s="62">
        <f>'Table 8-NLCD01 Partitioning'!M38-'Table 7-NLCD92 Partitioning'!M38</f>
        <v>0</v>
      </c>
      <c r="N442" s="62">
        <f>'Table 8-NLCD01 Partitioning'!N38-'Table 7-NLCD92 Partitioning'!N38</f>
        <v>0</v>
      </c>
      <c r="O442" s="62">
        <f>'Table 8-NLCD01 Partitioning'!O38-'Table 7-NLCD92 Partitioning'!O38</f>
        <v>-0.22239899999999999</v>
      </c>
      <c r="P442" s="62">
        <f>'Table 8-NLCD01 Partitioning'!P38-'Table 7-NLCD92 Partitioning'!P38</f>
        <v>0</v>
      </c>
      <c r="Q442" s="62">
        <f>'Table 8-NLCD01 Partitioning'!Q38-'Table 7-NLCD92 Partitioning'!Q38</f>
        <v>0</v>
      </c>
      <c r="R442" s="62">
        <f>'Table 8-NLCD01 Partitioning'!R38-'Table 7-NLCD92 Partitioning'!R38</f>
        <v>-2.2240169999999999</v>
      </c>
      <c r="S442" s="62">
        <f>'Table 8-NLCD01 Partitioning'!S38-'Table 7-NLCD92 Partitioning'!S38</f>
        <v>0</v>
      </c>
      <c r="T442" s="62">
        <f>'Table 8-NLCD01 Partitioning'!T38-'Table 7-NLCD92 Partitioning'!T38</f>
        <v>-1.3769999999908578E-2</v>
      </c>
      <c r="U442" s="62">
        <f>'Table 8-NLCD01 Partitioning'!U38-'Table 7-NLCD92 Partitioning'!U38</f>
        <v>-10.966000000000008</v>
      </c>
      <c r="V442" s="62">
        <f>'Table 8-NLCD01 Partitioning'!V38-'Table 7-NLCD92 Partitioning'!V38</f>
        <v>58.872000000000014</v>
      </c>
      <c r="W442" s="62">
        <f>'Table 8-NLCD01 Partitioning'!W38-'Table 7-NLCD92 Partitioning'!W38</f>
        <v>-47.905999999999999</v>
      </c>
    </row>
    <row r="443" spans="1:23" x14ac:dyDescent="0.25">
      <c r="A443" s="77" t="s">
        <v>168</v>
      </c>
      <c r="B443" s="10" t="s">
        <v>122</v>
      </c>
      <c r="C443" s="3" t="s">
        <v>169</v>
      </c>
      <c r="D443" s="77" t="s">
        <v>168</v>
      </c>
      <c r="E443" s="62">
        <f>'Table 8-NLCD01 Partitioning'!E39-'Table 7-NLCD92 Partitioning'!E39</f>
        <v>-3.5583839999999998</v>
      </c>
      <c r="F443" s="62">
        <f>'Table 8-NLCD01 Partitioning'!F39-'Table 7-NLCD92 Partitioning'!F39</f>
        <v>0.4441320000000033</v>
      </c>
      <c r="G443" s="62">
        <f>'Table 8-NLCD01 Partitioning'!G39-'Table 7-NLCD92 Partitioning'!G39</f>
        <v>297.56352600000002</v>
      </c>
      <c r="H443" s="62">
        <f>'Table 8-NLCD01 Partitioning'!H39-'Table 7-NLCD92 Partitioning'!H39</f>
        <v>-260.43327449999998</v>
      </c>
      <c r="I443" s="62">
        <f>'Table 8-NLCD01 Partitioning'!I39-'Table 7-NLCD92 Partitioning'!I39</f>
        <v>-8.0067959999999978</v>
      </c>
      <c r="J443" s="62">
        <f>'Table 8-NLCD01 Partitioning'!J39-'Table 7-NLCD92 Partitioning'!J39</f>
        <v>0</v>
      </c>
      <c r="K443" s="62">
        <f>'Table 8-NLCD01 Partitioning'!K39-'Table 7-NLCD92 Partitioning'!K39</f>
        <v>-20.683111499999999</v>
      </c>
      <c r="L443" s="62">
        <f>'Table 8-NLCD01 Partitioning'!L39-'Table 7-NLCD92 Partitioning'!L39</f>
        <v>-8.4511934999999987</v>
      </c>
      <c r="M443" s="62">
        <f>'Table 8-NLCD01 Partitioning'!M39-'Table 7-NLCD92 Partitioning'!M39</f>
        <v>0</v>
      </c>
      <c r="N443" s="62">
        <f>'Table 8-NLCD01 Partitioning'!N39-'Table 7-NLCD92 Partitioning'!N39</f>
        <v>0</v>
      </c>
      <c r="O443" s="62">
        <f>'Table 8-NLCD01 Partitioning'!O39-'Table 7-NLCD92 Partitioning'!O39</f>
        <v>-0.22239899999999999</v>
      </c>
      <c r="P443" s="62">
        <f>'Table 8-NLCD01 Partitioning'!P39-'Table 7-NLCD92 Partitioning'!P39</f>
        <v>0</v>
      </c>
      <c r="Q443" s="62">
        <f>'Table 8-NLCD01 Partitioning'!Q39-'Table 7-NLCD92 Partitioning'!Q39</f>
        <v>0</v>
      </c>
      <c r="R443" s="62">
        <f>'Table 8-NLCD01 Partitioning'!R39-'Table 7-NLCD92 Partitioning'!R39</f>
        <v>3.3358905000000005</v>
      </c>
      <c r="S443" s="62">
        <f>'Table 8-NLCD01 Partitioning'!S39-'Table 7-NLCD92 Partitioning'!S39</f>
        <v>0</v>
      </c>
      <c r="T443" s="62">
        <f>'Table 8-NLCD01 Partitioning'!T39-'Table 7-NLCD92 Partitioning'!T39</f>
        <v>-1.1610000000018772E-2</v>
      </c>
      <c r="U443" s="62">
        <f>'Table 8-NLCD01 Partitioning'!U39-'Table 7-NLCD92 Partitioning'!U39</f>
        <v>-18.171999999999997</v>
      </c>
      <c r="V443" s="62">
        <f>'Table 8-NLCD01 Partitioning'!V39-'Table 7-NLCD92 Partitioning'!V39</f>
        <v>45.998000000000047</v>
      </c>
      <c r="W443" s="62">
        <f>'Table 8-NLCD01 Partitioning'!W39-'Table 7-NLCD92 Partitioning'!W39</f>
        <v>-27.826000000000001</v>
      </c>
    </row>
    <row r="444" spans="1:23" x14ac:dyDescent="0.25">
      <c r="A444" s="77" t="s">
        <v>170</v>
      </c>
      <c r="B444" s="10" t="s">
        <v>122</v>
      </c>
      <c r="C444" s="3" t="s">
        <v>171</v>
      </c>
      <c r="D444" s="77" t="s">
        <v>170</v>
      </c>
      <c r="E444" s="62">
        <f>'Table 8-NLCD01 Partitioning'!E40-'Table 7-NLCD92 Partitioning'!E40</f>
        <v>0</v>
      </c>
      <c r="F444" s="62">
        <f>'Table 8-NLCD01 Partitioning'!F40-'Table 7-NLCD92 Partitioning'!F40</f>
        <v>0</v>
      </c>
      <c r="G444" s="62">
        <f>'Table 8-NLCD01 Partitioning'!G40-'Table 7-NLCD92 Partitioning'!G40</f>
        <v>15.122826000000002</v>
      </c>
      <c r="H444" s="62">
        <f>'Table 8-NLCD01 Partitioning'!H40-'Table 7-NLCD92 Partitioning'!H40</f>
        <v>-14.900948999999999</v>
      </c>
      <c r="I444" s="62">
        <f>'Table 8-NLCD01 Partitioning'!I40-'Table 7-NLCD92 Partitioning'!I40</f>
        <v>0</v>
      </c>
      <c r="J444" s="62">
        <f>'Table 8-NLCD01 Partitioning'!J40-'Table 7-NLCD92 Partitioning'!J40</f>
        <v>0</v>
      </c>
      <c r="K444" s="62">
        <f>'Table 8-NLCD01 Partitioning'!K40-'Table 7-NLCD92 Partitioning'!K40</f>
        <v>-0.66719699999999993</v>
      </c>
      <c r="L444" s="62">
        <f>'Table 8-NLCD01 Partitioning'!L40-'Table 7-NLCD92 Partitioning'!L40</f>
        <v>-4.499999999962867E-6</v>
      </c>
      <c r="M444" s="62">
        <f>'Table 8-NLCD01 Partitioning'!M40-'Table 7-NLCD92 Partitioning'!M40</f>
        <v>0</v>
      </c>
      <c r="N444" s="62">
        <f>'Table 8-NLCD01 Partitioning'!N40-'Table 7-NLCD92 Partitioning'!N40</f>
        <v>0</v>
      </c>
      <c r="O444" s="62">
        <f>'Table 8-NLCD01 Partitioning'!O40-'Table 7-NLCD92 Partitioning'!O40</f>
        <v>0</v>
      </c>
      <c r="P444" s="62">
        <f>'Table 8-NLCD01 Partitioning'!P40-'Table 7-NLCD92 Partitioning'!P40</f>
        <v>0</v>
      </c>
      <c r="Q444" s="62">
        <f>'Table 8-NLCD01 Partitioning'!Q40-'Table 7-NLCD92 Partitioning'!Q40</f>
        <v>0</v>
      </c>
      <c r="R444" s="62">
        <f>'Table 8-NLCD01 Partitioning'!R40-'Table 7-NLCD92 Partitioning'!R40</f>
        <v>0.44478900000000005</v>
      </c>
      <c r="S444" s="62">
        <f>'Table 8-NLCD01 Partitioning'!S40-'Table 7-NLCD92 Partitioning'!S40</f>
        <v>0</v>
      </c>
      <c r="T444" s="62">
        <f>'Table 8-NLCD01 Partitioning'!T40-'Table 7-NLCD92 Partitioning'!T40</f>
        <v>-5.3549999999447095E-4</v>
      </c>
      <c r="U444" s="62">
        <f>'Table 8-NLCD01 Partitioning'!U40-'Table 7-NLCD92 Partitioning'!U40</f>
        <v>-1.1100000000000012</v>
      </c>
      <c r="V444" s="62">
        <f>'Table 8-NLCD01 Partitioning'!V40-'Table 7-NLCD92 Partitioning'!V40</f>
        <v>1.6009999999999991</v>
      </c>
      <c r="W444" s="62">
        <f>'Table 8-NLCD01 Partitioning'!W40-'Table 7-NLCD92 Partitioning'!W40</f>
        <v>-0.4910000000000001</v>
      </c>
    </row>
    <row r="445" spans="1:23" x14ac:dyDescent="0.25">
      <c r="A445" s="77" t="s">
        <v>172</v>
      </c>
      <c r="B445" s="10" t="s">
        <v>122</v>
      </c>
      <c r="C445" s="3" t="s">
        <v>173</v>
      </c>
      <c r="D445" s="77" t="s">
        <v>172</v>
      </c>
      <c r="E445" s="62">
        <f>'Table 8-NLCD01 Partitioning'!E41-'Table 7-NLCD92 Partitioning'!E41</f>
        <v>-0.44482949999999977</v>
      </c>
      <c r="F445" s="62">
        <f>'Table 8-NLCD01 Partitioning'!F41-'Table 7-NLCD92 Partitioning'!F41</f>
        <v>0.66717000000000015</v>
      </c>
      <c r="G445" s="62">
        <f>'Table 8-NLCD01 Partitioning'!G41-'Table 7-NLCD92 Partitioning'!G41</f>
        <v>14.455638000000002</v>
      </c>
      <c r="H445" s="62">
        <f>'Table 8-NLCD01 Partitioning'!H41-'Table 7-NLCD92 Partitioning'!H41</f>
        <v>-0.44502749999999835</v>
      </c>
      <c r="I445" s="62">
        <f>'Table 8-NLCD01 Partitioning'!I41-'Table 7-NLCD92 Partitioning'!I41</f>
        <v>-12.009784499999997</v>
      </c>
      <c r="J445" s="62">
        <f>'Table 8-NLCD01 Partitioning'!J41-'Table 7-NLCD92 Partitioning'!J41</f>
        <v>0</v>
      </c>
      <c r="K445" s="62">
        <f>'Table 8-NLCD01 Partitioning'!K41-'Table 7-NLCD92 Partitioning'!K41</f>
        <v>-4.6703789999999996</v>
      </c>
      <c r="L445" s="62">
        <f>'Table 8-NLCD01 Partitioning'!L41-'Table 7-NLCD92 Partitioning'!L41</f>
        <v>-0.88960049999999979</v>
      </c>
      <c r="M445" s="62">
        <f>'Table 8-NLCD01 Partitioning'!M41-'Table 7-NLCD92 Partitioning'!M41</f>
        <v>0</v>
      </c>
      <c r="N445" s="62">
        <f>'Table 8-NLCD01 Partitioning'!N41-'Table 7-NLCD92 Partitioning'!N41</f>
        <v>0</v>
      </c>
      <c r="O445" s="62">
        <f>'Table 8-NLCD01 Partitioning'!O41-'Table 7-NLCD92 Partitioning'!O41</f>
        <v>0</v>
      </c>
      <c r="P445" s="62">
        <f>'Table 8-NLCD01 Partitioning'!P41-'Table 7-NLCD92 Partitioning'!P41</f>
        <v>0</v>
      </c>
      <c r="Q445" s="62">
        <f>'Table 8-NLCD01 Partitioning'!Q41-'Table 7-NLCD92 Partitioning'!Q41</f>
        <v>0</v>
      </c>
      <c r="R445" s="62">
        <f>'Table 8-NLCD01 Partitioning'!R41-'Table 7-NLCD92 Partitioning'!R41</f>
        <v>3.3359175000000003</v>
      </c>
      <c r="S445" s="62">
        <f>'Table 8-NLCD01 Partitioning'!S41-'Table 7-NLCD92 Partitioning'!S41</f>
        <v>0</v>
      </c>
      <c r="T445" s="62">
        <f>'Table 8-NLCD01 Partitioning'!T41-'Table 7-NLCD92 Partitioning'!T41</f>
        <v>-8.9549999999150032E-4</v>
      </c>
      <c r="U445" s="62">
        <f>'Table 8-NLCD01 Partitioning'!U41-'Table 7-NLCD92 Partitioning'!U41</f>
        <v>-6.5779999999999994</v>
      </c>
      <c r="V445" s="62">
        <f>'Table 8-NLCD01 Partitioning'!V41-'Table 7-NLCD92 Partitioning'!V41</f>
        <v>7.8140000000000018</v>
      </c>
      <c r="W445" s="62">
        <f>'Table 8-NLCD01 Partitioning'!W41-'Table 7-NLCD92 Partitioning'!W41</f>
        <v>-1.2350000000000003</v>
      </c>
    </row>
    <row r="446" spans="1:23" x14ac:dyDescent="0.25">
      <c r="A446" s="77" t="s">
        <v>174</v>
      </c>
      <c r="B446" s="10" t="s">
        <v>122</v>
      </c>
      <c r="C446" s="3">
        <v>44</v>
      </c>
      <c r="D446" s="77" t="s">
        <v>174</v>
      </c>
      <c r="E446" s="62">
        <f>'Table 8-NLCD01 Partitioning'!E42-'Table 7-NLCD92 Partitioning'!E42</f>
        <v>-9.8999999999627164E-5</v>
      </c>
      <c r="F446" s="62">
        <f>'Table 8-NLCD01 Partitioning'!F42-'Table 7-NLCD92 Partitioning'!F42</f>
        <v>-0.22256999999999927</v>
      </c>
      <c r="G446" s="62">
        <f>'Table 8-NLCD01 Partitioning'!G42-'Table 7-NLCD92 Partitioning'!G42</f>
        <v>22.461808500000004</v>
      </c>
      <c r="H446" s="62">
        <f>'Table 8-NLCD01 Partitioning'!H42-'Table 7-NLCD92 Partitioning'!H42</f>
        <v>21.794602500000003</v>
      </c>
      <c r="I446" s="62">
        <f>'Table 8-NLCD01 Partitioning'!I42-'Table 7-NLCD92 Partitioning'!I42</f>
        <v>-31.358407499999998</v>
      </c>
      <c r="J446" s="62">
        <f>'Table 8-NLCD01 Partitioning'!J42-'Table 7-NLCD92 Partitioning'!J42</f>
        <v>0</v>
      </c>
      <c r="K446" s="62">
        <f>'Table 8-NLCD01 Partitioning'!K42-'Table 7-NLCD92 Partitioning'!K42</f>
        <v>-6.2271719999999995</v>
      </c>
      <c r="L446" s="62">
        <f>'Table 8-NLCD01 Partitioning'!L42-'Table 7-NLCD92 Partitioning'!L42</f>
        <v>-2.6687879999999997</v>
      </c>
      <c r="M446" s="62">
        <f>'Table 8-NLCD01 Partitioning'!M42-'Table 7-NLCD92 Partitioning'!M42</f>
        <v>0</v>
      </c>
      <c r="N446" s="62">
        <f>'Table 8-NLCD01 Partitioning'!N42-'Table 7-NLCD92 Partitioning'!N42</f>
        <v>0</v>
      </c>
      <c r="O446" s="62">
        <f>'Table 8-NLCD01 Partitioning'!O42-'Table 7-NLCD92 Partitioning'!O42</f>
        <v>-1.1119949999999998</v>
      </c>
      <c r="P446" s="62">
        <f>'Table 8-NLCD01 Partitioning'!P42-'Table 7-NLCD92 Partitioning'!P42</f>
        <v>0</v>
      </c>
      <c r="Q446" s="62">
        <f>'Table 8-NLCD01 Partitioning'!Q42-'Table 7-NLCD92 Partitioning'!Q42</f>
        <v>0</v>
      </c>
      <c r="R446" s="62">
        <f>'Table 8-NLCD01 Partitioning'!R42-'Table 7-NLCD92 Partitioning'!R42</f>
        <v>-2.4463889999999999</v>
      </c>
      <c r="S446" s="62">
        <f>'Table 8-NLCD01 Partitioning'!S42-'Table 7-NLCD92 Partitioning'!S42</f>
        <v>-0.22239899999999999</v>
      </c>
      <c r="T446" s="62">
        <f>'Table 8-NLCD01 Partitioning'!T42-'Table 7-NLCD92 Partitioning'!T42</f>
        <v>-1.408499999996593E-3</v>
      </c>
      <c r="U446" s="62">
        <f>'Table 8-NLCD01 Partitioning'!U42-'Table 7-NLCD92 Partitioning'!U42</f>
        <v>-11.713999999999999</v>
      </c>
      <c r="V446" s="62">
        <f>'Table 8-NLCD01 Partitioning'!V42-'Table 7-NLCD92 Partitioning'!V42</f>
        <v>20.978999999999999</v>
      </c>
      <c r="W446" s="62">
        <f>'Table 8-NLCD01 Partitioning'!W42-'Table 7-NLCD92 Partitioning'!W42</f>
        <v>-9.2660000000000018</v>
      </c>
    </row>
    <row r="447" spans="1:23" x14ac:dyDescent="0.25">
      <c r="A447" s="77" t="s">
        <v>175</v>
      </c>
      <c r="B447" s="10" t="s">
        <v>122</v>
      </c>
      <c r="C447" s="3">
        <v>45</v>
      </c>
      <c r="D447" s="77" t="s">
        <v>175</v>
      </c>
      <c r="E447" s="62">
        <f>'Table 8-NLCD01 Partitioning'!E43-'Table 7-NLCD92 Partitioning'!E43</f>
        <v>-5.5599749999999997</v>
      </c>
      <c r="F447" s="62">
        <f>'Table 8-NLCD01 Partitioning'!F43-'Table 7-NLCD92 Partitioning'!F43</f>
        <v>0.66685950000000105</v>
      </c>
      <c r="G447" s="62">
        <f>'Table 8-NLCD01 Partitioning'!G43-'Table 7-NLCD92 Partitioning'!G43</f>
        <v>66.939907500000004</v>
      </c>
      <c r="H447" s="62">
        <f>'Table 8-NLCD01 Partitioning'!H43-'Table 7-NLCD92 Partitioning'!H43</f>
        <v>-40.476986999999994</v>
      </c>
      <c r="I447" s="62">
        <f>'Table 8-NLCD01 Partitioning'!I43-'Table 7-NLCD92 Partitioning'!I43</f>
        <v>-11.787254999999998</v>
      </c>
      <c r="J447" s="62">
        <f>'Table 8-NLCD01 Partitioning'!J43-'Table 7-NLCD92 Partitioning'!J43</f>
        <v>0</v>
      </c>
      <c r="K447" s="62">
        <f>'Table 8-NLCD01 Partitioning'!K43-'Table 7-NLCD92 Partitioning'!K43</f>
        <v>-10.230412499999998</v>
      </c>
      <c r="L447" s="62">
        <f>'Table 8-NLCD01 Partitioning'!L43-'Table 7-NLCD92 Partitioning'!L43</f>
        <v>0.66715200000000019</v>
      </c>
      <c r="M447" s="62">
        <f>'Table 8-NLCD01 Partitioning'!M43-'Table 7-NLCD92 Partitioning'!M43</f>
        <v>1.5567615000000001</v>
      </c>
      <c r="N447" s="62">
        <f>'Table 8-NLCD01 Partitioning'!N43-'Table 7-NLCD92 Partitioning'!N43</f>
        <v>0</v>
      </c>
      <c r="O447" s="62">
        <f>'Table 8-NLCD01 Partitioning'!O43-'Table 7-NLCD92 Partitioning'!O43</f>
        <v>0</v>
      </c>
      <c r="P447" s="62">
        <f>'Table 8-NLCD01 Partitioning'!P43-'Table 7-NLCD92 Partitioning'!P43</f>
        <v>-0.22239899999999999</v>
      </c>
      <c r="Q447" s="62">
        <f>'Table 8-NLCD01 Partitioning'!Q43-'Table 7-NLCD92 Partitioning'!Q43</f>
        <v>0</v>
      </c>
      <c r="R447" s="62">
        <f>'Table 8-NLCD01 Partitioning'!R43-'Table 7-NLCD92 Partitioning'!R43</f>
        <v>-0.66721949999999985</v>
      </c>
      <c r="S447" s="62">
        <f>'Table 8-NLCD01 Partitioning'!S43-'Table 7-NLCD92 Partitioning'!S43</f>
        <v>-0.88959599999999994</v>
      </c>
      <c r="T447" s="62">
        <f>'Table 8-NLCD01 Partitioning'!T43-'Table 7-NLCD92 Partitioning'!T43</f>
        <v>-3.1634999999994307E-3</v>
      </c>
      <c r="U447" s="62">
        <f>'Table 8-NLCD01 Partitioning'!U43-'Table 7-NLCD92 Partitioning'!U43</f>
        <v>-10.077000000000005</v>
      </c>
      <c r="V447" s="62">
        <f>'Table 8-NLCD01 Partitioning'!V43-'Table 7-NLCD92 Partitioning'!V43</f>
        <v>19.097999999999999</v>
      </c>
      <c r="W447" s="62">
        <f>'Table 8-NLCD01 Partitioning'!W43-'Table 7-NLCD92 Partitioning'!W43</f>
        <v>-9.0220000000000002</v>
      </c>
    </row>
    <row r="448" spans="1:23" x14ac:dyDescent="0.25">
      <c r="A448" s="77" t="s">
        <v>176</v>
      </c>
      <c r="B448" s="10" t="s">
        <v>122</v>
      </c>
      <c r="C448" s="3">
        <v>46</v>
      </c>
      <c r="D448" s="77" t="s">
        <v>176</v>
      </c>
      <c r="E448" s="62">
        <f>'Table 8-NLCD01 Partitioning'!E44-'Table 7-NLCD92 Partitioning'!E44</f>
        <v>-0.66719699999999993</v>
      </c>
      <c r="F448" s="62">
        <f>'Table 8-NLCD01 Partitioning'!F44-'Table 7-NLCD92 Partitioning'!F44</f>
        <v>-17.569763999999999</v>
      </c>
      <c r="G448" s="62">
        <f>'Table 8-NLCD01 Partitioning'!G44-'Table 7-NLCD92 Partitioning'!G44</f>
        <v>181.02816900000002</v>
      </c>
      <c r="H448" s="62">
        <f>'Table 8-NLCD01 Partitioning'!H44-'Table 7-NLCD92 Partitioning'!H44</f>
        <v>-110.53383299999997</v>
      </c>
      <c r="I448" s="62">
        <f>'Table 8-NLCD01 Partitioning'!I44-'Table 7-NLCD92 Partitioning'!I44</f>
        <v>-18.014894999999992</v>
      </c>
      <c r="J448" s="62">
        <f>'Table 8-NLCD01 Partitioning'!J44-'Table 7-NLCD92 Partitioning'!J44</f>
        <v>0</v>
      </c>
      <c r="K448" s="62">
        <f>'Table 8-NLCD01 Partitioning'!K44-'Table 7-NLCD92 Partitioning'!K44</f>
        <v>-18.236718</v>
      </c>
      <c r="L448" s="62">
        <f>'Table 8-NLCD01 Partitioning'!L44-'Table 7-NLCD92 Partitioning'!L44</f>
        <v>-1.5567929999999999</v>
      </c>
      <c r="M448" s="62">
        <f>'Table 8-NLCD01 Partitioning'!M44-'Table 7-NLCD92 Partitioning'!M44</f>
        <v>0</v>
      </c>
      <c r="N448" s="62">
        <f>'Table 8-NLCD01 Partitioning'!N44-'Table 7-NLCD92 Partitioning'!N44</f>
        <v>0</v>
      </c>
      <c r="O448" s="62">
        <f>'Table 8-NLCD01 Partitioning'!O44-'Table 7-NLCD92 Partitioning'!O44</f>
        <v>-0.22239899999999999</v>
      </c>
      <c r="P448" s="62">
        <f>'Table 8-NLCD01 Partitioning'!P44-'Table 7-NLCD92 Partitioning'!P44</f>
        <v>-8.4511620000000001</v>
      </c>
      <c r="Q448" s="62">
        <f>'Table 8-NLCD01 Partitioning'!Q44-'Table 7-NLCD92 Partitioning'!Q44</f>
        <v>-0.66719699999999993</v>
      </c>
      <c r="R448" s="62">
        <f>'Table 8-NLCD01 Partitioning'!R44-'Table 7-NLCD92 Partitioning'!R44</f>
        <v>-5.1151770000000001</v>
      </c>
      <c r="S448" s="62">
        <f>'Table 8-NLCD01 Partitioning'!S44-'Table 7-NLCD92 Partitioning'!S44</f>
        <v>0</v>
      </c>
      <c r="T448" s="62">
        <f>'Table 8-NLCD01 Partitioning'!T44-'Table 7-NLCD92 Partitioning'!T44</f>
        <v>-6.9659999999771571E-3</v>
      </c>
      <c r="U448" s="62">
        <f>'Table 8-NLCD01 Partitioning'!U44-'Table 7-NLCD92 Partitioning'!U44</f>
        <v>-3.8769999999999811</v>
      </c>
      <c r="V448" s="62">
        <f>'Table 8-NLCD01 Partitioning'!V44-'Table 7-NLCD92 Partitioning'!V44</f>
        <v>27.621000000000009</v>
      </c>
      <c r="W448" s="62">
        <f>'Table 8-NLCD01 Partitioning'!W44-'Table 7-NLCD92 Partitioning'!W44</f>
        <v>-23.745000000000001</v>
      </c>
    </row>
    <row r="449" spans="1:23" x14ac:dyDescent="0.25">
      <c r="A449" s="77" t="s">
        <v>177</v>
      </c>
      <c r="B449" s="10" t="s">
        <v>122</v>
      </c>
      <c r="C449" s="3">
        <v>47</v>
      </c>
      <c r="D449" s="77" t="s">
        <v>177</v>
      </c>
      <c r="E449" s="62">
        <f>'Table 8-NLCD01 Partitioning'!E45-'Table 7-NLCD92 Partitioning'!E45</f>
        <v>-2.2239899999999997</v>
      </c>
      <c r="F449" s="62">
        <f>'Table 8-NLCD01 Partitioning'!F45-'Table 7-NLCD92 Partitioning'!F45</f>
        <v>-7.7839739999999988</v>
      </c>
      <c r="G449" s="62">
        <f>'Table 8-NLCD01 Partitioning'!G45-'Table 7-NLCD92 Partitioning'!G45</f>
        <v>36.027742500000002</v>
      </c>
      <c r="H449" s="62">
        <f>'Table 8-NLCD01 Partitioning'!H45-'Table 7-NLCD92 Partitioning'!H45</f>
        <v>-2.8913894999999989</v>
      </c>
      <c r="I449" s="62">
        <f>'Table 8-NLCD01 Partitioning'!I45-'Table 7-NLCD92 Partitioning'!I45</f>
        <v>-16.679924999999997</v>
      </c>
      <c r="J449" s="62">
        <f>'Table 8-NLCD01 Partitioning'!J45-'Table 7-NLCD92 Partitioning'!J45</f>
        <v>0</v>
      </c>
      <c r="K449" s="62">
        <f>'Table 8-NLCD01 Partitioning'!K45-'Table 7-NLCD92 Partitioning'!K45</f>
        <v>-5.1151770000000001</v>
      </c>
      <c r="L449" s="62">
        <f>'Table 8-NLCD01 Partitioning'!L45-'Table 7-NLCD92 Partitioning'!L45</f>
        <v>-0.44479799999999997</v>
      </c>
      <c r="M449" s="62">
        <f>'Table 8-NLCD01 Partitioning'!M45-'Table 7-NLCD92 Partitioning'!M45</f>
        <v>0</v>
      </c>
      <c r="N449" s="62">
        <f>'Table 8-NLCD01 Partitioning'!N45-'Table 7-NLCD92 Partitioning'!N45</f>
        <v>0</v>
      </c>
      <c r="O449" s="62">
        <f>'Table 8-NLCD01 Partitioning'!O45-'Table 7-NLCD92 Partitioning'!O45</f>
        <v>0</v>
      </c>
      <c r="P449" s="62">
        <f>'Table 8-NLCD01 Partitioning'!P45-'Table 7-NLCD92 Partitioning'!P45</f>
        <v>0</v>
      </c>
      <c r="Q449" s="62">
        <f>'Table 8-NLCD01 Partitioning'!Q45-'Table 7-NLCD92 Partitioning'!Q45</f>
        <v>0</v>
      </c>
      <c r="R449" s="62">
        <f>'Table 8-NLCD01 Partitioning'!R45-'Table 7-NLCD92 Partitioning'!R45</f>
        <v>-0.88959599999999994</v>
      </c>
      <c r="S449" s="62">
        <f>'Table 8-NLCD01 Partitioning'!S45-'Table 7-NLCD92 Partitioning'!S45</f>
        <v>0</v>
      </c>
      <c r="T449" s="62">
        <f>'Table 8-NLCD01 Partitioning'!T45-'Table 7-NLCD92 Partitioning'!T45</f>
        <v>-1.1069999999904212E-3</v>
      </c>
      <c r="U449" s="62">
        <f>'Table 8-NLCD01 Partitioning'!U45-'Table 7-NLCD92 Partitioning'!U45</f>
        <v>-7.5189999999999984</v>
      </c>
      <c r="V449" s="62">
        <f>'Table 8-NLCD01 Partitioning'!V45-'Table 7-NLCD92 Partitioning'!V45</f>
        <v>12.732000000000003</v>
      </c>
      <c r="W449" s="62">
        <f>'Table 8-NLCD01 Partitioning'!W45-'Table 7-NLCD92 Partitioning'!W45</f>
        <v>-5.2130000000000001</v>
      </c>
    </row>
    <row r="450" spans="1:23" x14ac:dyDescent="0.25">
      <c r="A450" s="77" t="s">
        <v>178</v>
      </c>
      <c r="B450" s="10" t="s">
        <v>122</v>
      </c>
      <c r="C450" s="3">
        <v>48</v>
      </c>
      <c r="D450" s="77" t="s">
        <v>178</v>
      </c>
      <c r="E450" s="62">
        <f>'Table 8-NLCD01 Partitioning'!E46-'Table 7-NLCD92 Partitioning'!E46</f>
        <v>-2.6687879999999997</v>
      </c>
      <c r="F450" s="62">
        <f>'Table 8-NLCD01 Partitioning'!F46-'Table 7-NLCD92 Partitioning'!F46</f>
        <v>-6.2282564999999934</v>
      </c>
      <c r="G450" s="62">
        <f>'Table 8-NLCD01 Partitioning'!G46-'Table 7-NLCD92 Partitioning'!G46</f>
        <v>45.145278000000005</v>
      </c>
      <c r="H450" s="62">
        <f>'Table 8-NLCD01 Partitioning'!H46-'Table 7-NLCD92 Partitioning'!H46</f>
        <v>33.803248500000009</v>
      </c>
      <c r="I450" s="62">
        <f>'Table 8-NLCD01 Partitioning'!I46-'Table 7-NLCD92 Partitioning'!I46</f>
        <v>-22.909967999999964</v>
      </c>
      <c r="J450" s="62">
        <f>'Table 8-NLCD01 Partitioning'!J46-'Table 7-NLCD92 Partitioning'!J46</f>
        <v>0</v>
      </c>
      <c r="K450" s="62">
        <f>'Table 8-NLCD01 Partitioning'!K46-'Table 7-NLCD92 Partitioning'!K46</f>
        <v>-33.359849999999994</v>
      </c>
      <c r="L450" s="62">
        <f>'Table 8-NLCD01 Partitioning'!L46-'Table 7-NLCD92 Partitioning'!L46</f>
        <v>-3.335985</v>
      </c>
      <c r="M450" s="62">
        <f>'Table 8-NLCD01 Partitioning'!M46-'Table 7-NLCD92 Partitioning'!M46</f>
        <v>0</v>
      </c>
      <c r="N450" s="62">
        <f>'Table 8-NLCD01 Partitioning'!N46-'Table 7-NLCD92 Partitioning'!N46</f>
        <v>0</v>
      </c>
      <c r="O450" s="62">
        <f>'Table 8-NLCD01 Partitioning'!O46-'Table 7-NLCD92 Partitioning'!O46</f>
        <v>-2.6687879999999997</v>
      </c>
      <c r="P450" s="62">
        <f>'Table 8-NLCD01 Partitioning'!P46-'Table 7-NLCD92 Partitioning'!P46</f>
        <v>-0.66719699999999993</v>
      </c>
      <c r="Q450" s="62">
        <f>'Table 8-NLCD01 Partitioning'!Q46-'Table 7-NLCD92 Partitioning'!Q46</f>
        <v>0</v>
      </c>
      <c r="R450" s="62">
        <f>'Table 8-NLCD01 Partitioning'!R46-'Table 7-NLCD92 Partitioning'!R46</f>
        <v>-6.8943689999999993</v>
      </c>
      <c r="S450" s="62">
        <f>'Table 8-NLCD01 Partitioning'!S46-'Table 7-NLCD92 Partitioning'!S46</f>
        <v>-0.22239899999999999</v>
      </c>
      <c r="T450" s="62">
        <f>'Table 8-NLCD01 Partitioning'!T46-'Table 7-NLCD92 Partitioning'!T46</f>
        <v>-7.073999999931857E-3</v>
      </c>
      <c r="U450" s="62">
        <f>'Table 8-NLCD01 Partitioning'!U46-'Table 7-NLCD92 Partitioning'!U46</f>
        <v>6.3029999999999973</v>
      </c>
      <c r="V450" s="62">
        <f>'Table 8-NLCD01 Partitioning'!V46-'Table 7-NLCD92 Partitioning'!V46</f>
        <v>30.408999999999992</v>
      </c>
      <c r="W450" s="62">
        <f>'Table 8-NLCD01 Partitioning'!W46-'Table 7-NLCD92 Partitioning'!W46</f>
        <v>-36.712000000000003</v>
      </c>
    </row>
    <row r="451" spans="1:23" x14ac:dyDescent="0.25">
      <c r="A451" s="77" t="s">
        <v>179</v>
      </c>
      <c r="B451" s="10" t="s">
        <v>122</v>
      </c>
      <c r="C451" s="3">
        <v>49</v>
      </c>
      <c r="D451" s="77" t="s">
        <v>179</v>
      </c>
      <c r="E451" s="62">
        <f>'Table 8-NLCD01 Partitioning'!E47-'Table 7-NLCD92 Partitioning'!E47</f>
        <v>-0.2224484999999996</v>
      </c>
      <c r="F451" s="62">
        <f>'Table 8-NLCD01 Partitioning'!F47-'Table 7-NLCD92 Partitioning'!F47</f>
        <v>-16.235374499999999</v>
      </c>
      <c r="G451" s="62">
        <f>'Table 8-NLCD01 Partitioning'!G47-'Table 7-NLCD92 Partitioning'!G47</f>
        <v>81.395572500000014</v>
      </c>
      <c r="H451" s="62">
        <f>'Table 8-NLCD01 Partitioning'!H47-'Table 7-NLCD92 Partitioning'!H47</f>
        <v>-12.456382499999989</v>
      </c>
      <c r="I451" s="62">
        <f>'Table 8-NLCD01 Partitioning'!I47-'Table 7-NLCD92 Partitioning'!I47</f>
        <v>-44.702824499999991</v>
      </c>
      <c r="J451" s="62">
        <f>'Table 8-NLCD01 Partitioning'!J47-'Table 7-NLCD92 Partitioning'!J47</f>
        <v>0</v>
      </c>
      <c r="K451" s="62">
        <f>'Table 8-NLCD01 Partitioning'!K47-'Table 7-NLCD92 Partitioning'!K47</f>
        <v>-3.7807829999999996</v>
      </c>
      <c r="L451" s="62">
        <f>'Table 8-NLCD01 Partitioning'!L47-'Table 7-NLCD92 Partitioning'!L47</f>
        <v>-3.7807829999999996</v>
      </c>
      <c r="M451" s="62">
        <f>'Table 8-NLCD01 Partitioning'!M47-'Table 7-NLCD92 Partitioning'!M47</f>
        <v>0</v>
      </c>
      <c r="N451" s="62">
        <f>'Table 8-NLCD01 Partitioning'!N47-'Table 7-NLCD92 Partitioning'!N47</f>
        <v>0</v>
      </c>
      <c r="O451" s="62">
        <f>'Table 8-NLCD01 Partitioning'!O47-'Table 7-NLCD92 Partitioning'!O47</f>
        <v>-0.22239899999999999</v>
      </c>
      <c r="P451" s="62">
        <f>'Table 8-NLCD01 Partitioning'!P47-'Table 7-NLCD92 Partitioning'!P47</f>
        <v>0</v>
      </c>
      <c r="Q451" s="62">
        <f>'Table 8-NLCD01 Partitioning'!Q47-'Table 7-NLCD92 Partitioning'!Q47</f>
        <v>0</v>
      </c>
      <c r="R451" s="62">
        <f>'Table 8-NLCD01 Partitioning'!R47-'Table 7-NLCD92 Partitioning'!R47</f>
        <v>0</v>
      </c>
      <c r="S451" s="62">
        <f>'Table 8-NLCD01 Partitioning'!S47-'Table 7-NLCD92 Partitioning'!S47</f>
        <v>0</v>
      </c>
      <c r="T451" s="62">
        <f>'Table 8-NLCD01 Partitioning'!T47-'Table 7-NLCD92 Partitioning'!T47</f>
        <v>-5.4224999999519241E-3</v>
      </c>
      <c r="U451" s="62">
        <f>'Table 8-NLCD01 Partitioning'!U47-'Table 7-NLCD92 Partitioning'!U47</f>
        <v>-21.260999999999996</v>
      </c>
      <c r="V451" s="62">
        <f>'Table 8-NLCD01 Partitioning'!V47-'Table 7-NLCD92 Partitioning'!V47</f>
        <v>27.175999999999988</v>
      </c>
      <c r="W451" s="62">
        <f>'Table 8-NLCD01 Partitioning'!W47-'Table 7-NLCD92 Partitioning'!W47</f>
        <v>-5.9149999999999991</v>
      </c>
    </row>
    <row r="452" spans="1:23" x14ac:dyDescent="0.25">
      <c r="A452" s="77" t="s">
        <v>180</v>
      </c>
      <c r="B452" s="10" t="s">
        <v>122</v>
      </c>
      <c r="C452" s="3">
        <v>5</v>
      </c>
      <c r="D452" s="77" t="s">
        <v>180</v>
      </c>
      <c r="E452" s="62">
        <f>'Table 8-NLCD01 Partitioning'!E48-'Table 7-NLCD92 Partitioning'!E48</f>
        <v>-2.2241249999999981</v>
      </c>
      <c r="F452" s="62">
        <f>'Table 8-NLCD01 Partitioning'!F48-'Table 7-NLCD92 Partitioning'!F48</f>
        <v>-1.5571260000000002</v>
      </c>
      <c r="G452" s="62">
        <f>'Table 8-NLCD01 Partitioning'!G48-'Table 7-NLCD92 Partitioning'!G48</f>
        <v>68.497119000000012</v>
      </c>
      <c r="H452" s="62">
        <f>'Table 8-NLCD01 Partitioning'!H48-'Table 7-NLCD92 Partitioning'!H48</f>
        <v>-14.902100999999988</v>
      </c>
      <c r="I452" s="62">
        <f>'Table 8-NLCD01 Partitioning'!I48-'Table 7-NLCD92 Partitioning'!I48</f>
        <v>-27.133118999999997</v>
      </c>
      <c r="J452" s="62">
        <f>'Table 8-NLCD01 Partitioning'!J48-'Table 7-NLCD92 Partitioning'!J48</f>
        <v>0</v>
      </c>
      <c r="K452" s="62">
        <f>'Table 8-NLCD01 Partitioning'!K48-'Table 7-NLCD92 Partitioning'!K48</f>
        <v>-17.791919999999998</v>
      </c>
      <c r="L452" s="62">
        <f>'Table 8-NLCD01 Partitioning'!L48-'Table 7-NLCD92 Partitioning'!L48</f>
        <v>-1.3343939999999999</v>
      </c>
      <c r="M452" s="62">
        <f>'Table 8-NLCD01 Partitioning'!M48-'Table 7-NLCD92 Partitioning'!M48</f>
        <v>0</v>
      </c>
      <c r="N452" s="62">
        <f>'Table 8-NLCD01 Partitioning'!N48-'Table 7-NLCD92 Partitioning'!N48</f>
        <v>0</v>
      </c>
      <c r="O452" s="62">
        <f>'Table 8-NLCD01 Partitioning'!O48-'Table 7-NLCD92 Partitioning'!O48</f>
        <v>0</v>
      </c>
      <c r="P452" s="62">
        <f>'Table 8-NLCD01 Partitioning'!P48-'Table 7-NLCD92 Partitioning'!P48</f>
        <v>-0.22239899999999999</v>
      </c>
      <c r="Q452" s="62">
        <f>'Table 8-NLCD01 Partitioning'!Q48-'Table 7-NLCD92 Partitioning'!Q48</f>
        <v>-0.22239899999999999</v>
      </c>
      <c r="R452" s="62">
        <f>'Table 8-NLCD01 Partitioning'!R48-'Table 7-NLCD92 Partitioning'!R48</f>
        <v>-3.1135859999999997</v>
      </c>
      <c r="S452" s="62">
        <f>'Table 8-NLCD01 Partitioning'!S48-'Table 7-NLCD92 Partitioning'!S48</f>
        <v>0</v>
      </c>
      <c r="T452" s="62">
        <f>'Table 8-NLCD01 Partitioning'!T48-'Table 7-NLCD92 Partitioning'!T48</f>
        <v>-4.0500000000065484E-3</v>
      </c>
      <c r="U452" s="62">
        <f>'Table 8-NLCD01 Partitioning'!U48-'Table 7-NLCD92 Partitioning'!U48</f>
        <v>-9.6560000000000059</v>
      </c>
      <c r="V452" s="62">
        <f>'Table 8-NLCD01 Partitioning'!V48-'Table 7-NLCD92 Partitioning'!V48</f>
        <v>28.661999999999992</v>
      </c>
      <c r="W452" s="62">
        <f>'Table 8-NLCD01 Partitioning'!W48-'Table 7-NLCD92 Partitioning'!W48</f>
        <v>-19.005000000000003</v>
      </c>
    </row>
    <row r="453" spans="1:23" x14ac:dyDescent="0.25">
      <c r="A453" s="77" t="s">
        <v>181</v>
      </c>
      <c r="B453" s="10" t="s">
        <v>122</v>
      </c>
      <c r="C453" s="3">
        <v>50</v>
      </c>
      <c r="D453" s="77" t="s">
        <v>181</v>
      </c>
      <c r="E453" s="62">
        <f>'Table 8-NLCD01 Partitioning'!E49-'Table 7-NLCD92 Partitioning'!E49</f>
        <v>-0.44479799999999997</v>
      </c>
      <c r="F453" s="62">
        <f>'Table 8-NLCD01 Partitioning'!F49-'Table 7-NLCD92 Partitioning'!F49</f>
        <v>-14.233585499999997</v>
      </c>
      <c r="G453" s="62">
        <f>'Table 8-NLCD01 Partitioning'!G49-'Table 7-NLCD92 Partitioning'!G49</f>
        <v>47.814691500000009</v>
      </c>
      <c r="H453" s="62">
        <f>'Table 8-NLCD01 Partitioning'!H49-'Table 7-NLCD92 Partitioning'!H49</f>
        <v>-12.677489999999999</v>
      </c>
      <c r="I453" s="62">
        <f>'Table 8-NLCD01 Partitioning'!I49-'Table 7-NLCD92 Partitioning'!I49</f>
        <v>-1.1126879999999986</v>
      </c>
      <c r="J453" s="62">
        <f>'Table 8-NLCD01 Partitioning'!J49-'Table 7-NLCD92 Partitioning'!J49</f>
        <v>0</v>
      </c>
      <c r="K453" s="62">
        <f>'Table 8-NLCD01 Partitioning'!K49-'Table 7-NLCD92 Partitioning'!K49</f>
        <v>-12.899141999999999</v>
      </c>
      <c r="L453" s="62">
        <f>'Table 8-NLCD01 Partitioning'!L49-'Table 7-NLCD92 Partitioning'!L49</f>
        <v>-3.5583839999999998</v>
      </c>
      <c r="M453" s="62">
        <f>'Table 8-NLCD01 Partitioning'!M49-'Table 7-NLCD92 Partitioning'!M49</f>
        <v>1.1119725</v>
      </c>
      <c r="N453" s="62">
        <f>'Table 8-NLCD01 Partitioning'!N49-'Table 7-NLCD92 Partitioning'!N49</f>
        <v>0</v>
      </c>
      <c r="O453" s="62">
        <f>'Table 8-NLCD01 Partitioning'!O49-'Table 7-NLCD92 Partitioning'!O49</f>
        <v>-3.5583839999999998</v>
      </c>
      <c r="P453" s="62">
        <f>'Table 8-NLCD01 Partitioning'!P49-'Table 7-NLCD92 Partitioning'!P49</f>
        <v>0</v>
      </c>
      <c r="Q453" s="62">
        <f>'Table 8-NLCD01 Partitioning'!Q49-'Table 7-NLCD92 Partitioning'!Q49</f>
        <v>0</v>
      </c>
      <c r="R453" s="62">
        <f>'Table 8-NLCD01 Partitioning'!R49-'Table 7-NLCD92 Partitioning'!R49</f>
        <v>1.1119725</v>
      </c>
      <c r="S453" s="62">
        <f>'Table 8-NLCD01 Partitioning'!S49-'Table 7-NLCD92 Partitioning'!S49</f>
        <v>-1.5567929999999999</v>
      </c>
      <c r="T453" s="62">
        <f>'Table 8-NLCD01 Partitioning'!T49-'Table 7-NLCD92 Partitioning'!T49</f>
        <v>-2.6279999999587744E-3</v>
      </c>
      <c r="U453" s="62">
        <f>'Table 8-NLCD01 Partitioning'!U49-'Table 7-NLCD92 Partitioning'!U49</f>
        <v>7.7809999999999917</v>
      </c>
      <c r="V453" s="62">
        <f>'Table 8-NLCD01 Partitioning'!V49-'Table 7-NLCD92 Partitioning'!V49</f>
        <v>6.0859999999999985</v>
      </c>
      <c r="W453" s="62">
        <f>'Table 8-NLCD01 Partitioning'!W49-'Table 7-NLCD92 Partitioning'!W49</f>
        <v>-13.866999999999999</v>
      </c>
    </row>
    <row r="454" spans="1:23" x14ac:dyDescent="0.25">
      <c r="A454" s="77" t="s">
        <v>182</v>
      </c>
      <c r="B454" s="10" t="s">
        <v>122</v>
      </c>
      <c r="C454" s="3">
        <v>51</v>
      </c>
      <c r="D454" s="77" t="s">
        <v>182</v>
      </c>
      <c r="E454" s="62">
        <f>'Table 8-NLCD01 Partitioning'!E50-'Table 7-NLCD92 Partitioning'!E50</f>
        <v>-0.66748499999999744</v>
      </c>
      <c r="F454" s="62">
        <f>'Table 8-NLCD01 Partitioning'!F50-'Table 7-NLCD92 Partitioning'!F50</f>
        <v>-39.81098249999998</v>
      </c>
      <c r="G454" s="62">
        <f>'Table 8-NLCD01 Partitioning'!G50-'Table 7-NLCD92 Partitioning'!G50</f>
        <v>457.02002700000003</v>
      </c>
      <c r="H454" s="62">
        <f>'Table 8-NLCD01 Partitioning'!H50-'Table 7-NLCD92 Partitioning'!H50</f>
        <v>-326.04354899999993</v>
      </c>
      <c r="I454" s="62">
        <f>'Table 8-NLCD01 Partitioning'!I50-'Table 7-NLCD92 Partitioning'!I50</f>
        <v>-10.232383499999997</v>
      </c>
      <c r="J454" s="62">
        <f>'Table 8-NLCD01 Partitioning'!J50-'Table 7-NLCD92 Partitioning'!J50</f>
        <v>0</v>
      </c>
      <c r="K454" s="62">
        <f>'Table 8-NLCD01 Partitioning'!K50-'Table 7-NLCD92 Partitioning'!K50</f>
        <v>-67.609296000000001</v>
      </c>
      <c r="L454" s="62">
        <f>'Table 8-NLCD01 Partitioning'!L50-'Table 7-NLCD92 Partitioning'!L50</f>
        <v>-8.8959599999999988</v>
      </c>
      <c r="M454" s="62">
        <f>'Table 8-NLCD01 Partitioning'!M50-'Table 7-NLCD92 Partitioning'!M50</f>
        <v>0</v>
      </c>
      <c r="N454" s="62">
        <f>'Table 8-NLCD01 Partitioning'!N50-'Table 7-NLCD92 Partitioning'!N50</f>
        <v>0</v>
      </c>
      <c r="O454" s="62">
        <f>'Table 8-NLCD01 Partitioning'!O50-'Table 7-NLCD92 Partitioning'!O50</f>
        <v>-0.22239899999999999</v>
      </c>
      <c r="P454" s="62">
        <f>'Table 8-NLCD01 Partitioning'!P50-'Table 7-NLCD92 Partitioning'!P50</f>
        <v>0</v>
      </c>
      <c r="Q454" s="62">
        <f>'Table 8-NLCD01 Partitioning'!Q50-'Table 7-NLCD92 Partitioning'!Q50</f>
        <v>0</v>
      </c>
      <c r="R454" s="62">
        <f>'Table 8-NLCD01 Partitioning'!R50-'Table 7-NLCD92 Partitioning'!R50</f>
        <v>-3.5583839999999998</v>
      </c>
      <c r="S454" s="62">
        <f>'Table 8-NLCD01 Partitioning'!S50-'Table 7-NLCD92 Partitioning'!S50</f>
        <v>0</v>
      </c>
      <c r="T454" s="62">
        <f>'Table 8-NLCD01 Partitioning'!T50-'Table 7-NLCD92 Partitioning'!T50</f>
        <v>-2.0411999999964792E-2</v>
      </c>
      <c r="U454" s="62">
        <f>'Table 8-NLCD01 Partitioning'!U50-'Table 7-NLCD92 Partitioning'!U50</f>
        <v>4.4350000000000023</v>
      </c>
      <c r="V454" s="62">
        <f>'Table 8-NLCD01 Partitioning'!V50-'Table 7-NLCD92 Partitioning'!V50</f>
        <v>70.805000000000007</v>
      </c>
      <c r="W454" s="62">
        <f>'Table 8-NLCD01 Partitioning'!W50-'Table 7-NLCD92 Partitioning'!W50</f>
        <v>-75.239000000000004</v>
      </c>
    </row>
    <row r="455" spans="1:23" x14ac:dyDescent="0.25">
      <c r="A455" s="77" t="s">
        <v>183</v>
      </c>
      <c r="B455" s="10" t="s">
        <v>122</v>
      </c>
      <c r="C455" s="3">
        <v>53</v>
      </c>
      <c r="D455" s="77" t="s">
        <v>183</v>
      </c>
      <c r="E455" s="62">
        <f>'Table 8-NLCD01 Partitioning'!E51-'Table 7-NLCD92 Partitioning'!E51</f>
        <v>-0.88959599999999994</v>
      </c>
      <c r="F455" s="62">
        <f>'Table 8-NLCD01 Partitioning'!F51-'Table 7-NLCD92 Partitioning'!F51</f>
        <v>-0.22252949999999938</v>
      </c>
      <c r="G455" s="62">
        <f>'Table 8-NLCD01 Partitioning'!G51-'Table 7-NLCD92 Partitioning'!G51</f>
        <v>16.012224000000003</v>
      </c>
      <c r="H455" s="62">
        <f>'Table 8-NLCD01 Partitioning'!H51-'Table 7-NLCD92 Partitioning'!H51</f>
        <v>-8.6737814999999987</v>
      </c>
      <c r="I455" s="62">
        <f>'Table 8-NLCD01 Partitioning'!I51-'Table 7-NLCD92 Partitioning'!I51</f>
        <v>-1.3349969999999942</v>
      </c>
      <c r="J455" s="62">
        <f>'Table 8-NLCD01 Partitioning'!J51-'Table 7-NLCD92 Partitioning'!J51</f>
        <v>0</v>
      </c>
      <c r="K455" s="62">
        <f>'Table 8-NLCD01 Partitioning'!K51-'Table 7-NLCD92 Partitioning'!K51</f>
        <v>-5.7823739999999999</v>
      </c>
      <c r="L455" s="62">
        <f>'Table 8-NLCD01 Partitioning'!L51-'Table 7-NLCD92 Partitioning'!L51</f>
        <v>-0.22239899999999999</v>
      </c>
      <c r="M455" s="62">
        <f>'Table 8-NLCD01 Partitioning'!M51-'Table 7-NLCD92 Partitioning'!M51</f>
        <v>0.44478900000000005</v>
      </c>
      <c r="N455" s="62">
        <f>'Table 8-NLCD01 Partitioning'!N51-'Table 7-NLCD92 Partitioning'!N51</f>
        <v>0</v>
      </c>
      <c r="O455" s="62">
        <f>'Table 8-NLCD01 Partitioning'!O51-'Table 7-NLCD92 Partitioning'!O51</f>
        <v>0</v>
      </c>
      <c r="P455" s="62">
        <f>'Table 8-NLCD01 Partitioning'!P51-'Table 7-NLCD92 Partitioning'!P51</f>
        <v>0</v>
      </c>
      <c r="Q455" s="62">
        <f>'Table 8-NLCD01 Partitioning'!Q51-'Table 7-NLCD92 Partitioning'!Q51</f>
        <v>0</v>
      </c>
      <c r="R455" s="62">
        <f>'Table 8-NLCD01 Partitioning'!R51-'Table 7-NLCD92 Partitioning'!R51</f>
        <v>0.66717900000000008</v>
      </c>
      <c r="S455" s="62">
        <f>'Table 8-NLCD01 Partitioning'!S51-'Table 7-NLCD92 Partitioning'!S51</f>
        <v>0</v>
      </c>
      <c r="T455" s="62">
        <f>'Table 8-NLCD01 Partitioning'!T51-'Table 7-NLCD92 Partitioning'!T51</f>
        <v>-1.4849999999881902E-3</v>
      </c>
      <c r="U455" s="62">
        <f>'Table 8-NLCD01 Partitioning'!U51-'Table 7-NLCD92 Partitioning'!U51</f>
        <v>-0.17800000000000438</v>
      </c>
      <c r="V455" s="62">
        <f>'Table 8-NLCD01 Partitioning'!V51-'Table 7-NLCD92 Partitioning'!V51</f>
        <v>4.3769999999999989</v>
      </c>
      <c r="W455" s="62">
        <f>'Table 8-NLCD01 Partitioning'!W51-'Table 7-NLCD92 Partitioning'!W51</f>
        <v>-4.1989999999999998</v>
      </c>
    </row>
    <row r="456" spans="1:23" x14ac:dyDescent="0.25">
      <c r="A456" s="77" t="s">
        <v>184</v>
      </c>
      <c r="B456" s="10" t="s">
        <v>122</v>
      </c>
      <c r="C456" s="3">
        <v>54</v>
      </c>
      <c r="D456" s="77" t="s">
        <v>184</v>
      </c>
      <c r="E456" s="62">
        <f>'Table 8-NLCD01 Partitioning'!E52-'Table 7-NLCD92 Partitioning'!E52</f>
        <v>-0.44479799999999997</v>
      </c>
      <c r="F456" s="62">
        <f>'Table 8-NLCD01 Partitioning'!F52-'Table 7-NLCD92 Partitioning'!F52</f>
        <v>-3.3361154999999991</v>
      </c>
      <c r="G456" s="62">
        <f>'Table 8-NLCD01 Partitioning'!G52-'Table 7-NLCD92 Partitioning'!G52</f>
        <v>52.262433000000001</v>
      </c>
      <c r="H456" s="62">
        <f>'Table 8-NLCD01 Partitioning'!H52-'Table 7-NLCD92 Partitioning'!H52</f>
        <v>-50.262731999999986</v>
      </c>
      <c r="I456" s="62">
        <f>'Table 8-NLCD01 Partitioning'!I52-'Table 7-NLCD92 Partitioning'!I52</f>
        <v>2.2238775000000004</v>
      </c>
      <c r="J456" s="62">
        <f>'Table 8-NLCD01 Partitioning'!J52-'Table 7-NLCD92 Partitioning'!J52</f>
        <v>0</v>
      </c>
      <c r="K456" s="62">
        <f>'Table 8-NLCD01 Partitioning'!K52-'Table 7-NLCD92 Partitioning'!K52</f>
        <v>-0.44479799999999997</v>
      </c>
      <c r="L456" s="62">
        <f>'Table 8-NLCD01 Partitioning'!L52-'Table 7-NLCD92 Partitioning'!L52</f>
        <v>0</v>
      </c>
      <c r="M456" s="62">
        <f>'Table 8-NLCD01 Partitioning'!M52-'Table 7-NLCD92 Partitioning'!M52</f>
        <v>0</v>
      </c>
      <c r="N456" s="62">
        <f>'Table 8-NLCD01 Partitioning'!N52-'Table 7-NLCD92 Partitioning'!N52</f>
        <v>0</v>
      </c>
      <c r="O456" s="62">
        <f>'Table 8-NLCD01 Partitioning'!O52-'Table 7-NLCD92 Partitioning'!O52</f>
        <v>0</v>
      </c>
      <c r="P456" s="62">
        <f>'Table 8-NLCD01 Partitioning'!P52-'Table 7-NLCD92 Partitioning'!P52</f>
        <v>0</v>
      </c>
      <c r="Q456" s="62">
        <f>'Table 8-NLCD01 Partitioning'!Q52-'Table 7-NLCD92 Partitioning'!Q52</f>
        <v>0</v>
      </c>
      <c r="R456" s="62">
        <f>'Table 8-NLCD01 Partitioning'!R52-'Table 7-NLCD92 Partitioning'!R52</f>
        <v>0</v>
      </c>
      <c r="S456" s="62">
        <f>'Table 8-NLCD01 Partitioning'!S52-'Table 7-NLCD92 Partitioning'!S52</f>
        <v>0</v>
      </c>
      <c r="T456" s="62">
        <f>'Table 8-NLCD01 Partitioning'!T52-'Table 7-NLCD92 Partitioning'!T52</f>
        <v>-2.1330000000006066E-3</v>
      </c>
      <c r="U456" s="62">
        <f>'Table 8-NLCD01 Partitioning'!U52-'Table 7-NLCD92 Partitioning'!U52</f>
        <v>-2.2469999999999999</v>
      </c>
      <c r="V456" s="62">
        <f>'Table 8-NLCD01 Partitioning'!V52-'Table 7-NLCD92 Partitioning'!V52</f>
        <v>3.8509999999999991</v>
      </c>
      <c r="W456" s="62">
        <f>'Table 8-NLCD01 Partitioning'!W52-'Table 7-NLCD92 Partitioning'!W52</f>
        <v>-1.6039999999999996</v>
      </c>
    </row>
    <row r="457" spans="1:23" x14ac:dyDescent="0.25">
      <c r="A457" s="77" t="s">
        <v>185</v>
      </c>
      <c r="B457" s="10" t="s">
        <v>122</v>
      </c>
      <c r="C457" s="3">
        <v>55</v>
      </c>
      <c r="D457" s="77" t="s">
        <v>185</v>
      </c>
      <c r="E457" s="62">
        <f>'Table 8-NLCD01 Partitioning'!E53-'Table 7-NLCD92 Partitioning'!E53</f>
        <v>-0.66719699999999993</v>
      </c>
      <c r="F457" s="62">
        <f>'Table 8-NLCD01 Partitioning'!F53-'Table 7-NLCD92 Partitioning'!F53</f>
        <v>-5.7827474999999993</v>
      </c>
      <c r="G457" s="62">
        <f>'Table 8-NLCD01 Partitioning'!G53-'Table 7-NLCD92 Partitioning'!G53</f>
        <v>86.288773500000005</v>
      </c>
      <c r="H457" s="62">
        <f>'Table 8-NLCD01 Partitioning'!H53-'Table 7-NLCD92 Partitioning'!H53</f>
        <v>-69.611813999999981</v>
      </c>
      <c r="I457" s="62">
        <f>'Table 8-NLCD01 Partitioning'!I53-'Table 7-NLCD92 Partitioning'!I53</f>
        <v>1.3340520000000016</v>
      </c>
      <c r="J457" s="62">
        <f>'Table 8-NLCD01 Partitioning'!J53-'Table 7-NLCD92 Partitioning'!J53</f>
        <v>0</v>
      </c>
      <c r="K457" s="62">
        <f>'Table 8-NLCD01 Partitioning'!K53-'Table 7-NLCD92 Partitioning'!K53</f>
        <v>-11.342348999999999</v>
      </c>
      <c r="L457" s="62">
        <f>'Table 8-NLCD01 Partitioning'!L53-'Table 7-NLCD92 Partitioning'!L53</f>
        <v>-0.44479799999999997</v>
      </c>
      <c r="M457" s="62">
        <f>'Table 8-NLCD01 Partitioning'!M53-'Table 7-NLCD92 Partitioning'!M53</f>
        <v>0</v>
      </c>
      <c r="N457" s="62">
        <f>'Table 8-NLCD01 Partitioning'!N53-'Table 7-NLCD92 Partitioning'!N53</f>
        <v>0</v>
      </c>
      <c r="O457" s="62">
        <f>'Table 8-NLCD01 Partitioning'!O53-'Table 7-NLCD92 Partitioning'!O53</f>
        <v>-0.22239899999999999</v>
      </c>
      <c r="P457" s="62">
        <f>'Table 8-NLCD01 Partitioning'!P53-'Table 7-NLCD92 Partitioning'!P53</f>
        <v>0</v>
      </c>
      <c r="Q457" s="62">
        <f>'Table 8-NLCD01 Partitioning'!Q53-'Table 7-NLCD92 Partitioning'!Q53</f>
        <v>0</v>
      </c>
      <c r="R457" s="62">
        <f>'Table 8-NLCD01 Partitioning'!R53-'Table 7-NLCD92 Partitioning'!R53</f>
        <v>0.44478450000000003</v>
      </c>
      <c r="S457" s="62">
        <f>'Table 8-NLCD01 Partitioning'!S53-'Table 7-NLCD92 Partitioning'!S53</f>
        <v>0</v>
      </c>
      <c r="T457" s="62">
        <f>'Table 8-NLCD01 Partitioning'!T53-'Table 7-NLCD92 Partitioning'!T53</f>
        <v>-3.6944999999946049E-3</v>
      </c>
      <c r="U457" s="62">
        <f>'Table 8-NLCD01 Partitioning'!U53-'Table 7-NLCD92 Partitioning'!U53</f>
        <v>0.1039999999999992</v>
      </c>
      <c r="V457" s="62">
        <f>'Table 8-NLCD01 Partitioning'!V53-'Table 7-NLCD92 Partitioning'!V53</f>
        <v>11.004000000000005</v>
      </c>
      <c r="W457" s="62">
        <f>'Table 8-NLCD01 Partitioning'!W53-'Table 7-NLCD92 Partitioning'!W53</f>
        <v>-11.108000000000001</v>
      </c>
    </row>
    <row r="458" spans="1:23" x14ac:dyDescent="0.25">
      <c r="A458" s="77" t="s">
        <v>186</v>
      </c>
      <c r="B458" s="10" t="s">
        <v>122</v>
      </c>
      <c r="C458" s="3">
        <v>56</v>
      </c>
      <c r="D458" s="77" t="s">
        <v>186</v>
      </c>
      <c r="E458" s="62">
        <f>'Table 8-NLCD01 Partitioning'!E54-'Table 7-NLCD92 Partitioning'!E54</f>
        <v>-14.900732999999999</v>
      </c>
      <c r="F458" s="62">
        <f>'Table 8-NLCD01 Partitioning'!F54-'Table 7-NLCD92 Partitioning'!F54</f>
        <v>-4.0057919999999854</v>
      </c>
      <c r="G458" s="62">
        <f>'Table 8-NLCD01 Partitioning'!G54-'Table 7-NLCD92 Partitioning'!G54</f>
        <v>1135.5433245000002</v>
      </c>
      <c r="H458" s="62">
        <f>'Table 8-NLCD01 Partitioning'!H54-'Table 7-NLCD92 Partitioning'!H54</f>
        <v>-937.19960549999996</v>
      </c>
      <c r="I458" s="62">
        <f>'Table 8-NLCD01 Partitioning'!I54-'Table 7-NLCD92 Partitioning'!I54</f>
        <v>-116.095698</v>
      </c>
      <c r="J458" s="62">
        <f>'Table 8-NLCD01 Partitioning'!J54-'Table 7-NLCD92 Partitioning'!J54</f>
        <v>0</v>
      </c>
      <c r="K458" s="62">
        <f>'Table 8-NLCD01 Partitioning'!K54-'Table 7-NLCD92 Partitioning'!K54</f>
        <v>-51.374168999999995</v>
      </c>
      <c r="L458" s="62">
        <f>'Table 8-NLCD01 Partitioning'!L54-'Table 7-NLCD92 Partitioning'!L54</f>
        <v>-12.899141999999999</v>
      </c>
      <c r="M458" s="62">
        <f>'Table 8-NLCD01 Partitioning'!M54-'Table 7-NLCD92 Partitioning'!M54</f>
        <v>0</v>
      </c>
      <c r="N458" s="62">
        <f>'Table 8-NLCD01 Partitioning'!N54-'Table 7-NLCD92 Partitioning'!N54</f>
        <v>0</v>
      </c>
      <c r="O458" s="62">
        <f>'Table 8-NLCD01 Partitioning'!O54-'Table 7-NLCD92 Partitioning'!O54</f>
        <v>6.0046290000000013</v>
      </c>
      <c r="P458" s="62">
        <f>'Table 8-NLCD01 Partitioning'!P54-'Table 7-NLCD92 Partitioning'!P54</f>
        <v>0</v>
      </c>
      <c r="Q458" s="62">
        <f>'Table 8-NLCD01 Partitioning'!Q54-'Table 7-NLCD92 Partitioning'!Q54</f>
        <v>0</v>
      </c>
      <c r="R458" s="62">
        <f>'Table 8-NLCD01 Partitioning'!R54-'Table 7-NLCD92 Partitioning'!R54</f>
        <v>-4.0031865</v>
      </c>
      <c r="S458" s="62">
        <f>'Table 8-NLCD01 Partitioning'!S54-'Table 7-NLCD92 Partitioning'!S54</f>
        <v>-1.1119949999999998</v>
      </c>
      <c r="T458" s="62">
        <f>'Table 8-NLCD01 Partitioning'!T54-'Table 7-NLCD92 Partitioning'!T54</f>
        <v>-4.2367499999727443E-2</v>
      </c>
      <c r="U458" s="62">
        <f>'Table 8-NLCD01 Partitioning'!U54-'Table 7-NLCD92 Partitioning'!U54</f>
        <v>-127.52100000000007</v>
      </c>
      <c r="V458" s="62">
        <f>'Table 8-NLCD01 Partitioning'!V54-'Table 7-NLCD92 Partitioning'!V54</f>
        <v>207.7650000000001</v>
      </c>
      <c r="W458" s="62">
        <f>'Table 8-NLCD01 Partitioning'!W54-'Table 7-NLCD92 Partitioning'!W54</f>
        <v>-80.244</v>
      </c>
    </row>
    <row r="459" spans="1:23" x14ac:dyDescent="0.25">
      <c r="A459" s="77" t="s">
        <v>187</v>
      </c>
      <c r="B459" s="10" t="s">
        <v>122</v>
      </c>
      <c r="C459" s="3">
        <v>57</v>
      </c>
      <c r="D459" s="77" t="s">
        <v>187</v>
      </c>
      <c r="E459" s="62">
        <f>'Table 8-NLCD01 Partitioning'!E55-'Table 7-NLCD92 Partitioning'!E55</f>
        <v>-0.44479799999999997</v>
      </c>
      <c r="F459" s="62">
        <f>'Table 8-NLCD01 Partitioning'!F55-'Table 7-NLCD92 Partitioning'!F55</f>
        <v>-14.456038499999998</v>
      </c>
      <c r="G459" s="62">
        <f>'Table 8-NLCD01 Partitioning'!G55-'Table 7-NLCD92 Partitioning'!G55</f>
        <v>249.74889750000003</v>
      </c>
      <c r="H459" s="62">
        <f>'Table 8-NLCD01 Partitioning'!H55-'Table 7-NLCD92 Partitioning'!H55</f>
        <v>-209.27856600000001</v>
      </c>
      <c r="I459" s="62">
        <f>'Table 8-NLCD01 Partitioning'!I55-'Table 7-NLCD92 Partitioning'!I55</f>
        <v>-19.571296499999995</v>
      </c>
      <c r="J459" s="62">
        <f>'Table 8-NLCD01 Partitioning'!J55-'Table 7-NLCD92 Partitioning'!J55</f>
        <v>0</v>
      </c>
      <c r="K459" s="62">
        <f>'Table 8-NLCD01 Partitioning'!K55-'Table 7-NLCD92 Partitioning'!K55</f>
        <v>-4.6703789999999996</v>
      </c>
      <c r="L459" s="62">
        <f>'Table 8-NLCD01 Partitioning'!L55-'Table 7-NLCD92 Partitioning'!L55</f>
        <v>-0.66719699999999993</v>
      </c>
      <c r="M459" s="62">
        <f>'Table 8-NLCD01 Partitioning'!M55-'Table 7-NLCD92 Partitioning'!M55</f>
        <v>0</v>
      </c>
      <c r="N459" s="62">
        <f>'Table 8-NLCD01 Partitioning'!N55-'Table 7-NLCD92 Partitioning'!N55</f>
        <v>0</v>
      </c>
      <c r="O459" s="62">
        <f>'Table 8-NLCD01 Partitioning'!O55-'Table 7-NLCD92 Partitioning'!O55</f>
        <v>0</v>
      </c>
      <c r="P459" s="62">
        <f>'Table 8-NLCD01 Partitioning'!P55-'Table 7-NLCD92 Partitioning'!P55</f>
        <v>0</v>
      </c>
      <c r="Q459" s="62">
        <f>'Table 8-NLCD01 Partitioning'!Q55-'Table 7-NLCD92 Partitioning'!Q55</f>
        <v>-0.22239899999999999</v>
      </c>
      <c r="R459" s="62">
        <f>'Table 8-NLCD01 Partitioning'!R55-'Table 7-NLCD92 Partitioning'!R55</f>
        <v>-0.44479799999999997</v>
      </c>
      <c r="S459" s="62">
        <f>'Table 8-NLCD01 Partitioning'!S55-'Table 7-NLCD92 Partitioning'!S55</f>
        <v>0</v>
      </c>
      <c r="T459" s="62">
        <f>'Table 8-NLCD01 Partitioning'!T55-'Table 7-NLCD92 Partitioning'!T55</f>
        <v>-6.5744999999424181E-3</v>
      </c>
      <c r="U459" s="62">
        <f>'Table 8-NLCD01 Partitioning'!U55-'Table 7-NLCD92 Partitioning'!U55</f>
        <v>-23.549000000000007</v>
      </c>
      <c r="V459" s="62">
        <f>'Table 8-NLCD01 Partitioning'!V55-'Table 7-NLCD92 Partitioning'!V55</f>
        <v>33.188999999999993</v>
      </c>
      <c r="W459" s="62">
        <f>'Table 8-NLCD01 Partitioning'!W55-'Table 7-NLCD92 Partitioning'!W55</f>
        <v>-9.64</v>
      </c>
    </row>
    <row r="460" spans="1:23" x14ac:dyDescent="0.25">
      <c r="A460" s="77" t="s">
        <v>188</v>
      </c>
      <c r="B460" s="10" t="s">
        <v>122</v>
      </c>
      <c r="C460" s="3">
        <v>58</v>
      </c>
      <c r="D460" s="77" t="s">
        <v>188</v>
      </c>
      <c r="E460" s="62">
        <f>'Table 8-NLCD01 Partitioning'!E56-'Table 7-NLCD92 Partitioning'!E56</f>
        <v>-48.927865499999996</v>
      </c>
      <c r="F460" s="62">
        <f>'Table 8-NLCD01 Partitioning'!F56-'Table 7-NLCD92 Partitioning'!F56</f>
        <v>106.74777600000002</v>
      </c>
      <c r="G460" s="62">
        <f>'Table 8-NLCD01 Partitioning'!G56-'Table 7-NLCD92 Partitioning'!G56</f>
        <v>109.4176665</v>
      </c>
      <c r="H460" s="62">
        <f>'Table 8-NLCD01 Partitioning'!H56-'Table 7-NLCD92 Partitioning'!H56</f>
        <v>128.09884049999999</v>
      </c>
      <c r="I460" s="62">
        <f>'Table 8-NLCD01 Partitioning'!I56-'Table 7-NLCD92 Partitioning'!I56</f>
        <v>-35.145791999999972</v>
      </c>
      <c r="J460" s="62">
        <f>'Table 8-NLCD01 Partitioning'!J56-'Table 7-NLCD92 Partitioning'!J56</f>
        <v>0</v>
      </c>
      <c r="K460" s="62">
        <f>'Table 8-NLCD01 Partitioning'!K56-'Table 7-NLCD92 Partitioning'!K56</f>
        <v>-266.434506</v>
      </c>
      <c r="L460" s="62">
        <f>'Table 8-NLCD01 Partitioning'!L56-'Table 7-NLCD92 Partitioning'!L56</f>
        <v>-90.294016499999998</v>
      </c>
      <c r="M460" s="62">
        <f>'Table 8-NLCD01 Partitioning'!M56-'Table 7-NLCD92 Partitioning'!M56</f>
        <v>3.7807065000000004</v>
      </c>
      <c r="N460" s="62">
        <f>'Table 8-NLCD01 Partitioning'!N56-'Table 7-NLCD92 Partitioning'!N56</f>
        <v>0</v>
      </c>
      <c r="O460" s="62">
        <f>'Table 8-NLCD01 Partitioning'!O56-'Table 7-NLCD92 Partitioning'!O56</f>
        <v>-3.1135859999999997</v>
      </c>
      <c r="P460" s="62">
        <f>'Table 8-NLCD01 Partitioning'!P56-'Table 7-NLCD92 Partitioning'!P56</f>
        <v>0</v>
      </c>
      <c r="Q460" s="62">
        <f>'Table 8-NLCD01 Partitioning'!Q56-'Table 7-NLCD92 Partitioning'!Q56</f>
        <v>0</v>
      </c>
      <c r="R460" s="62">
        <f>'Table 8-NLCD01 Partitioning'!R56-'Table 7-NLCD92 Partitioning'!R56</f>
        <v>116.08891650000001</v>
      </c>
      <c r="S460" s="62">
        <f>'Table 8-NLCD01 Partitioning'!S56-'Table 7-NLCD92 Partitioning'!S56</f>
        <v>-20.238308999999997</v>
      </c>
      <c r="T460" s="62">
        <f>'Table 8-NLCD01 Partitioning'!T56-'Table 7-NLCD92 Partitioning'!T56</f>
        <v>-2.0169000000009873E-2</v>
      </c>
      <c r="U460" s="62">
        <f>'Table 8-NLCD01 Partitioning'!U56-'Table 7-NLCD92 Partitioning'!U56</f>
        <v>36.104000000000042</v>
      </c>
      <c r="V460" s="62">
        <f>'Table 8-NLCD01 Partitioning'!V56-'Table 7-NLCD92 Partitioning'!V56</f>
        <v>166.29300000000001</v>
      </c>
      <c r="W460" s="62">
        <f>'Table 8-NLCD01 Partitioning'!W56-'Table 7-NLCD92 Partitioning'!W56</f>
        <v>-202.39599999999999</v>
      </c>
    </row>
    <row r="461" spans="1:23" x14ac:dyDescent="0.25">
      <c r="A461" s="77" t="s">
        <v>189</v>
      </c>
      <c r="B461" s="10" t="s">
        <v>122</v>
      </c>
      <c r="C461" s="3">
        <v>6</v>
      </c>
      <c r="D461" s="77" t="s">
        <v>189</v>
      </c>
      <c r="E461" s="62">
        <f>'Table 8-NLCD01 Partitioning'!E57-'Table 7-NLCD92 Partitioning'!E57</f>
        <v>-2.4463889999999999</v>
      </c>
      <c r="F461" s="62">
        <f>'Table 8-NLCD01 Partitioning'!F57-'Table 7-NLCD92 Partitioning'!F57</f>
        <v>-21.128597999999997</v>
      </c>
      <c r="G461" s="62">
        <f>'Table 8-NLCD01 Partitioning'!G57-'Table 7-NLCD92 Partitioning'!G57</f>
        <v>281.10464100000002</v>
      </c>
      <c r="H461" s="62">
        <f>'Table 8-NLCD01 Partitioning'!H57-'Table 7-NLCD92 Partitioning'!H57</f>
        <v>-137.22448499999996</v>
      </c>
      <c r="I461" s="62">
        <f>'Table 8-NLCD01 Partitioning'!I57-'Table 7-NLCD92 Partitioning'!I57</f>
        <v>-55.156036499999985</v>
      </c>
      <c r="J461" s="62">
        <f>'Table 8-NLCD01 Partitioning'!J57-'Table 7-NLCD92 Partitioning'!J57</f>
        <v>0</v>
      </c>
      <c r="K461" s="62">
        <f>'Table 8-NLCD01 Partitioning'!K57-'Table 7-NLCD92 Partitioning'!K57</f>
        <v>-50.484572999999997</v>
      </c>
      <c r="L461" s="62">
        <f>'Table 8-NLCD01 Partitioning'!L57-'Table 7-NLCD92 Partitioning'!L57</f>
        <v>-4.6703789999999996</v>
      </c>
      <c r="M461" s="62">
        <f>'Table 8-NLCD01 Partitioning'!M57-'Table 7-NLCD92 Partitioning'!M57</f>
        <v>0</v>
      </c>
      <c r="N461" s="62">
        <f>'Table 8-NLCD01 Partitioning'!N57-'Table 7-NLCD92 Partitioning'!N57</f>
        <v>0</v>
      </c>
      <c r="O461" s="62">
        <f>'Table 8-NLCD01 Partitioning'!O57-'Table 7-NLCD92 Partitioning'!O57</f>
        <v>-0.66719699999999993</v>
      </c>
      <c r="P461" s="62">
        <f>'Table 8-NLCD01 Partitioning'!P57-'Table 7-NLCD92 Partitioning'!P57</f>
        <v>-0.44479799999999997</v>
      </c>
      <c r="Q461" s="62">
        <f>'Table 8-NLCD01 Partitioning'!Q57-'Table 7-NLCD92 Partitioning'!Q57</f>
        <v>-1.3343939999999999</v>
      </c>
      <c r="R461" s="62">
        <f>'Table 8-NLCD01 Partitioning'!R57-'Table 7-NLCD92 Partitioning'!R57</f>
        <v>-6.2271719999999995</v>
      </c>
      <c r="S461" s="62">
        <f>'Table 8-NLCD01 Partitioning'!S57-'Table 7-NLCD92 Partitioning'!S57</f>
        <v>-1.3343939999999999</v>
      </c>
      <c r="T461" s="62">
        <f>'Table 8-NLCD01 Partitioning'!T57-'Table 7-NLCD92 Partitioning'!T57</f>
        <v>-1.377449999995406E-2</v>
      </c>
      <c r="U461" s="62">
        <f>'Table 8-NLCD01 Partitioning'!U57-'Table 7-NLCD92 Partitioning'!U57</f>
        <v>-16.59499999999997</v>
      </c>
      <c r="V461" s="62">
        <f>'Table 8-NLCD01 Partitioning'!V57-'Table 7-NLCD92 Partitioning'!V57</f>
        <v>72.609000000000037</v>
      </c>
      <c r="W461" s="62">
        <f>'Table 8-NLCD01 Partitioning'!W57-'Table 7-NLCD92 Partitioning'!W57</f>
        <v>-56.013999999999996</v>
      </c>
    </row>
    <row r="462" spans="1:23" x14ac:dyDescent="0.25">
      <c r="A462" s="77" t="s">
        <v>190</v>
      </c>
      <c r="B462" s="10" t="s">
        <v>122</v>
      </c>
      <c r="C462" s="3">
        <v>61</v>
      </c>
      <c r="D462" s="77" t="s">
        <v>190</v>
      </c>
      <c r="E462" s="62">
        <f>'Table 8-NLCD01 Partitioning'!E58-'Table 7-NLCD92 Partitioning'!E58</f>
        <v>0</v>
      </c>
      <c r="F462" s="62">
        <f>'Table 8-NLCD01 Partitioning'!F58-'Table 7-NLCD92 Partitioning'!F58</f>
        <v>0.44478000000000012</v>
      </c>
      <c r="G462" s="62">
        <f>'Table 8-NLCD01 Partitioning'!G58-'Table 7-NLCD92 Partitioning'!G58</f>
        <v>6.8942295000000007</v>
      </c>
      <c r="H462" s="62">
        <f>'Table 8-NLCD01 Partitioning'!H58-'Table 7-NLCD92 Partitioning'!H58</f>
        <v>-7.3391849999999987</v>
      </c>
      <c r="I462" s="62">
        <f>'Table 8-NLCD01 Partitioning'!I58-'Table 7-NLCD92 Partitioning'!I58</f>
        <v>0</v>
      </c>
      <c r="J462" s="62">
        <f>'Table 8-NLCD01 Partitioning'!J58-'Table 7-NLCD92 Partitioning'!J58</f>
        <v>0</v>
      </c>
      <c r="K462" s="62">
        <f>'Table 8-NLCD01 Partitioning'!K58-'Table 7-NLCD92 Partitioning'!K58</f>
        <v>0</v>
      </c>
      <c r="L462" s="62">
        <f>'Table 8-NLCD01 Partitioning'!L58-'Table 7-NLCD92 Partitioning'!L58</f>
        <v>0</v>
      </c>
      <c r="M462" s="62">
        <f>'Table 8-NLCD01 Partitioning'!M58-'Table 7-NLCD92 Partitioning'!M58</f>
        <v>0</v>
      </c>
      <c r="N462" s="62">
        <f>'Table 8-NLCD01 Partitioning'!N58-'Table 7-NLCD92 Partitioning'!N58</f>
        <v>0</v>
      </c>
      <c r="O462" s="62">
        <f>'Table 8-NLCD01 Partitioning'!O58-'Table 7-NLCD92 Partitioning'!O58</f>
        <v>0</v>
      </c>
      <c r="P462" s="62">
        <f>'Table 8-NLCD01 Partitioning'!P58-'Table 7-NLCD92 Partitioning'!P58</f>
        <v>0</v>
      </c>
      <c r="Q462" s="62">
        <f>'Table 8-NLCD01 Partitioning'!Q58-'Table 7-NLCD92 Partitioning'!Q58</f>
        <v>0</v>
      </c>
      <c r="R462" s="62">
        <f>'Table 8-NLCD01 Partitioning'!R58-'Table 7-NLCD92 Partitioning'!R58</f>
        <v>0</v>
      </c>
      <c r="S462" s="62">
        <f>'Table 8-NLCD01 Partitioning'!S58-'Table 7-NLCD92 Partitioning'!S58</f>
        <v>0</v>
      </c>
      <c r="T462" s="62">
        <f>'Table 8-NLCD01 Partitioning'!T58-'Table 7-NLCD92 Partitioning'!T58</f>
        <v>-1.7549999999921795E-4</v>
      </c>
      <c r="U462" s="62">
        <f>'Table 8-NLCD01 Partitioning'!U58-'Table 7-NLCD92 Partitioning'!U58</f>
        <v>-0.66699999999999982</v>
      </c>
      <c r="V462" s="62">
        <f>'Table 8-NLCD01 Partitioning'!V58-'Table 7-NLCD92 Partitioning'!V58</f>
        <v>0.85699999999999932</v>
      </c>
      <c r="W462" s="62">
        <f>'Table 8-NLCD01 Partitioning'!W58-'Table 7-NLCD92 Partitioning'!W58</f>
        <v>-0.19</v>
      </c>
    </row>
    <row r="463" spans="1:23" x14ac:dyDescent="0.25">
      <c r="A463" s="77" t="s">
        <v>191</v>
      </c>
      <c r="B463" s="10" t="s">
        <v>122</v>
      </c>
      <c r="C463" s="3">
        <v>62</v>
      </c>
      <c r="D463" s="77" t="s">
        <v>191</v>
      </c>
      <c r="E463" s="62">
        <f>'Table 8-NLCD01 Partitioning'!E59-'Table 7-NLCD92 Partitioning'!E59</f>
        <v>-0.88959599999999994</v>
      </c>
      <c r="F463" s="62">
        <f>'Table 8-NLCD01 Partitioning'!F59-'Table 7-NLCD92 Partitioning'!F59</f>
        <v>-1.1121569999999998</v>
      </c>
      <c r="G463" s="62">
        <f>'Table 8-NLCD01 Partitioning'!G59-'Table 7-NLCD92 Partitioning'!G59</f>
        <v>144.55578600000001</v>
      </c>
      <c r="H463" s="62">
        <f>'Table 8-NLCD01 Partitioning'!H59-'Table 7-NLCD92 Partitioning'!H59</f>
        <v>-137.44336949999999</v>
      </c>
      <c r="I463" s="62">
        <f>'Table 8-NLCD01 Partitioning'!I59-'Table 7-NLCD92 Partitioning'!I59</f>
        <v>2.8909350000000025</v>
      </c>
      <c r="J463" s="62">
        <f>'Table 8-NLCD01 Partitioning'!J59-'Table 7-NLCD92 Partitioning'!J59</f>
        <v>0</v>
      </c>
      <c r="K463" s="62">
        <f>'Table 8-NLCD01 Partitioning'!K59-'Table 7-NLCD92 Partitioning'!K59</f>
        <v>-6.4495709999999997</v>
      </c>
      <c r="L463" s="62">
        <f>'Table 8-NLCD01 Partitioning'!L59-'Table 7-NLCD92 Partitioning'!L59</f>
        <v>-0.66719699999999993</v>
      </c>
      <c r="M463" s="62">
        <f>'Table 8-NLCD01 Partitioning'!M59-'Table 7-NLCD92 Partitioning'!M59</f>
        <v>0</v>
      </c>
      <c r="N463" s="62">
        <f>'Table 8-NLCD01 Partitioning'!N59-'Table 7-NLCD92 Partitioning'!N59</f>
        <v>0</v>
      </c>
      <c r="O463" s="62">
        <f>'Table 8-NLCD01 Partitioning'!O59-'Table 7-NLCD92 Partitioning'!O59</f>
        <v>0</v>
      </c>
      <c r="P463" s="62">
        <f>'Table 8-NLCD01 Partitioning'!P59-'Table 7-NLCD92 Partitioning'!P59</f>
        <v>0</v>
      </c>
      <c r="Q463" s="62">
        <f>'Table 8-NLCD01 Partitioning'!Q59-'Table 7-NLCD92 Partitioning'!Q59</f>
        <v>0</v>
      </c>
      <c r="R463" s="62">
        <f>'Table 8-NLCD01 Partitioning'!R59-'Table 7-NLCD92 Partitioning'!R59</f>
        <v>-0.66719699999999993</v>
      </c>
      <c r="S463" s="62">
        <f>'Table 8-NLCD01 Partitioning'!S59-'Table 7-NLCD92 Partitioning'!S59</f>
        <v>-0.22239899999999999</v>
      </c>
      <c r="T463" s="62">
        <f>'Table 8-NLCD01 Partitioning'!T59-'Table 7-NLCD92 Partitioning'!T59</f>
        <v>-4.7654999999622305E-3</v>
      </c>
      <c r="U463" s="62">
        <f>'Table 8-NLCD01 Partitioning'!U59-'Table 7-NLCD92 Partitioning'!U59</f>
        <v>-6.7169999999999987</v>
      </c>
      <c r="V463" s="62">
        <f>'Table 8-NLCD01 Partitioning'!V59-'Table 7-NLCD92 Partitioning'!V59</f>
        <v>17.018000000000001</v>
      </c>
      <c r="W463" s="62">
        <f>'Table 8-NLCD01 Partitioning'!W59-'Table 7-NLCD92 Partitioning'!W59</f>
        <v>-10.301</v>
      </c>
    </row>
    <row r="464" spans="1:23" x14ac:dyDescent="0.25">
      <c r="A464" s="77" t="s">
        <v>192</v>
      </c>
      <c r="B464" s="10" t="s">
        <v>122</v>
      </c>
      <c r="C464" s="3">
        <v>7</v>
      </c>
      <c r="D464" s="77" t="s">
        <v>192</v>
      </c>
      <c r="E464" s="62">
        <f>'Table 8-NLCD01 Partitioning'!E60-'Table 7-NLCD92 Partitioning'!E60</f>
        <v>-2.6689859999999985</v>
      </c>
      <c r="F464" s="62">
        <f>'Table 8-NLCD01 Partitioning'!F60-'Table 7-NLCD92 Partitioning'!F60</f>
        <v>3.7802655000000023</v>
      </c>
      <c r="G464" s="62">
        <f>'Table 8-NLCD01 Partitioning'!G60-'Table 7-NLCD92 Partitioning'!G60</f>
        <v>231.06707550000004</v>
      </c>
      <c r="H464" s="62">
        <f>'Table 8-NLCD01 Partitioning'!H60-'Table 7-NLCD92 Partitioning'!H60</f>
        <v>-244.64578049999994</v>
      </c>
      <c r="I464" s="62">
        <f>'Table 8-NLCD01 Partitioning'!I60-'Table 7-NLCD92 Partitioning'!I60</f>
        <v>35.581909500000002</v>
      </c>
      <c r="J464" s="62">
        <f>'Table 8-NLCD01 Partitioning'!J60-'Table 7-NLCD92 Partitioning'!J60</f>
        <v>0</v>
      </c>
      <c r="K464" s="62">
        <f>'Table 8-NLCD01 Partitioning'!K60-'Table 7-NLCD92 Partitioning'!K60</f>
        <v>-18.681515999999998</v>
      </c>
      <c r="L464" s="62">
        <f>'Table 8-NLCD01 Partitioning'!L60-'Table 7-NLCD92 Partitioning'!L60</f>
        <v>-1.1119949999999998</v>
      </c>
      <c r="M464" s="62">
        <f>'Table 8-NLCD01 Partitioning'!M60-'Table 7-NLCD92 Partitioning'!M60</f>
        <v>0</v>
      </c>
      <c r="N464" s="62">
        <f>'Table 8-NLCD01 Partitioning'!N60-'Table 7-NLCD92 Partitioning'!N60</f>
        <v>0</v>
      </c>
      <c r="O464" s="62">
        <f>'Table 8-NLCD01 Partitioning'!O60-'Table 7-NLCD92 Partitioning'!O60</f>
        <v>0</v>
      </c>
      <c r="P464" s="62">
        <f>'Table 8-NLCD01 Partitioning'!P60-'Table 7-NLCD92 Partitioning'!P60</f>
        <v>-0.66719699999999993</v>
      </c>
      <c r="Q464" s="62">
        <f>'Table 8-NLCD01 Partitioning'!Q60-'Table 7-NLCD92 Partitioning'!Q60</f>
        <v>-1.5567929999999999</v>
      </c>
      <c r="R464" s="62">
        <f>'Table 8-NLCD01 Partitioning'!R60-'Table 7-NLCD92 Partitioning'!R60</f>
        <v>-1.1119949999999998</v>
      </c>
      <c r="S464" s="62">
        <f>'Table 8-NLCD01 Partitioning'!S60-'Table 7-NLCD92 Partitioning'!S60</f>
        <v>0</v>
      </c>
      <c r="T464" s="62">
        <f>'Table 8-NLCD01 Partitioning'!T60-'Table 7-NLCD92 Partitioning'!T60</f>
        <v>-1.501199999995606E-2</v>
      </c>
      <c r="U464" s="62">
        <f>'Table 8-NLCD01 Partitioning'!U60-'Table 7-NLCD92 Partitioning'!U60</f>
        <v>7.26400000000001</v>
      </c>
      <c r="V464" s="62">
        <f>'Table 8-NLCD01 Partitioning'!V60-'Table 7-NLCD92 Partitioning'!V60</f>
        <v>17.047000000000025</v>
      </c>
      <c r="W464" s="62">
        <f>'Table 8-NLCD01 Partitioning'!W60-'Table 7-NLCD92 Partitioning'!W60</f>
        <v>-24.311</v>
      </c>
    </row>
    <row r="465" spans="1:23" x14ac:dyDescent="0.25">
      <c r="A465" s="77" t="s">
        <v>193</v>
      </c>
      <c r="B465" s="10" t="s">
        <v>122</v>
      </c>
      <c r="C465" s="3" t="s">
        <v>194</v>
      </c>
      <c r="D465" s="77" t="s">
        <v>193</v>
      </c>
      <c r="E465" s="62">
        <f>'Table 8-NLCD01 Partitioning'!E61-'Table 7-NLCD92 Partitioning'!E61</f>
        <v>50.479713000000032</v>
      </c>
      <c r="F465" s="62">
        <f>'Table 8-NLCD01 Partitioning'!F61-'Table 7-NLCD92 Partitioning'!F61</f>
        <v>51.150699000000003</v>
      </c>
      <c r="G465" s="62">
        <f>'Table 8-NLCD01 Partitioning'!G61-'Table 7-NLCD92 Partitioning'!G61</f>
        <v>28.911194999999999</v>
      </c>
      <c r="H465" s="62">
        <f>'Table 8-NLCD01 Partitioning'!H61-'Table 7-NLCD92 Partitioning'!H61</f>
        <v>65.828762999999995</v>
      </c>
      <c r="I465" s="62">
        <f>'Table 8-NLCD01 Partitioning'!I61-'Table 7-NLCD92 Partitioning'!I61</f>
        <v>-202.16536649999998</v>
      </c>
      <c r="J465" s="62">
        <f>'Table 8-NLCD01 Partitioning'!J61-'Table 7-NLCD92 Partitioning'!J61</f>
        <v>0</v>
      </c>
      <c r="K465" s="62">
        <f>'Table 8-NLCD01 Partitioning'!K61-'Table 7-NLCD92 Partitioning'!K61</f>
        <v>-8.6735609999999994</v>
      </c>
      <c r="L465" s="62">
        <f>'Table 8-NLCD01 Partitioning'!L61-'Table 7-NLCD92 Partitioning'!L61</f>
        <v>-12.899141999999999</v>
      </c>
      <c r="M465" s="62">
        <f>'Table 8-NLCD01 Partitioning'!M61-'Table 7-NLCD92 Partitioning'!M61</f>
        <v>0</v>
      </c>
      <c r="N465" s="62">
        <f>'Table 8-NLCD01 Partitioning'!N61-'Table 7-NLCD92 Partitioning'!N61</f>
        <v>0</v>
      </c>
      <c r="O465" s="62">
        <f>'Table 8-NLCD01 Partitioning'!O61-'Table 7-NLCD92 Partitioning'!O61</f>
        <v>0</v>
      </c>
      <c r="P465" s="62">
        <f>'Table 8-NLCD01 Partitioning'!P61-'Table 7-NLCD92 Partitioning'!P61</f>
        <v>0</v>
      </c>
      <c r="Q465" s="62">
        <f>'Table 8-NLCD01 Partitioning'!Q61-'Table 7-NLCD92 Partitioning'!Q61</f>
        <v>0</v>
      </c>
      <c r="R465" s="62">
        <f>'Table 8-NLCD01 Partitioning'!R61-'Table 7-NLCD92 Partitioning'!R61</f>
        <v>10.0077435</v>
      </c>
      <c r="S465" s="62">
        <f>'Table 8-NLCD01 Partitioning'!S61-'Table 7-NLCD92 Partitioning'!S61</f>
        <v>17.346622500000002</v>
      </c>
      <c r="T465" s="62">
        <f>'Table 8-NLCD01 Partitioning'!T61-'Table 7-NLCD92 Partitioning'!T61</f>
        <v>-1.3333499999816922E-2</v>
      </c>
      <c r="U465" s="62">
        <f>'Table 8-NLCD01 Partitioning'!U61-'Table 7-NLCD92 Partitioning'!U61</f>
        <v>-91.525999999999954</v>
      </c>
      <c r="V465" s="62">
        <f>'Table 8-NLCD01 Partitioning'!V61-'Table 7-NLCD92 Partitioning'!V61</f>
        <v>80.087000000000003</v>
      </c>
      <c r="W465" s="62">
        <f>'Table 8-NLCD01 Partitioning'!W61-'Table 7-NLCD92 Partitioning'!W61</f>
        <v>11.439999999999998</v>
      </c>
    </row>
    <row r="466" spans="1:23" x14ac:dyDescent="0.25">
      <c r="A466" s="77" t="s">
        <v>195</v>
      </c>
      <c r="B466" s="10" t="s">
        <v>122</v>
      </c>
      <c r="C466" s="3" t="s">
        <v>196</v>
      </c>
      <c r="D466" s="77" t="s">
        <v>195</v>
      </c>
      <c r="E466" s="62">
        <f>'Table 8-NLCD01 Partitioning'!E62-'Table 7-NLCD92 Partitioning'!E62</f>
        <v>37.138005000000007</v>
      </c>
      <c r="F466" s="62">
        <f>'Table 8-NLCD01 Partitioning'!F62-'Table 7-NLCD92 Partitioning'!F62</f>
        <v>-21.575240999999977</v>
      </c>
      <c r="G466" s="62">
        <f>'Table 8-NLCD01 Partitioning'!G62-'Table 7-NLCD92 Partitioning'!G62</f>
        <v>1149.1081920000001</v>
      </c>
      <c r="H466" s="62">
        <f>'Table 8-NLCD01 Partitioning'!H62-'Table 7-NLCD92 Partitioning'!H62</f>
        <v>-607.40533349999964</v>
      </c>
      <c r="I466" s="62">
        <f>'Table 8-NLCD01 Partitioning'!I62-'Table 7-NLCD92 Partitioning'!I62</f>
        <v>-503.30239649999987</v>
      </c>
      <c r="J466" s="62">
        <f>'Table 8-NLCD01 Partitioning'!J62-'Table 7-NLCD92 Partitioning'!J62</f>
        <v>2.0015505</v>
      </c>
      <c r="K466" s="62">
        <f>'Table 8-NLCD01 Partitioning'!K62-'Table 7-NLCD92 Partitioning'!K62</f>
        <v>-57.824797499999988</v>
      </c>
      <c r="L466" s="62">
        <f>'Table 8-NLCD01 Partitioning'!L62-'Table 7-NLCD92 Partitioning'!L62</f>
        <v>-48.482982</v>
      </c>
      <c r="M466" s="62">
        <f>'Table 8-NLCD01 Partitioning'!M62-'Table 7-NLCD92 Partitioning'!M62</f>
        <v>0</v>
      </c>
      <c r="N466" s="62">
        <f>'Table 8-NLCD01 Partitioning'!N62-'Table 7-NLCD92 Partitioning'!N62</f>
        <v>0</v>
      </c>
      <c r="O466" s="62">
        <f>'Table 8-NLCD01 Partitioning'!O62-'Table 7-NLCD92 Partitioning'!O62</f>
        <v>7.1166195000000005</v>
      </c>
      <c r="P466" s="62">
        <f>'Table 8-NLCD01 Partitioning'!P62-'Table 7-NLCD92 Partitioning'!P62</f>
        <v>0</v>
      </c>
      <c r="Q466" s="62">
        <f>'Table 8-NLCD01 Partitioning'!Q62-'Table 7-NLCD92 Partitioning'!Q62</f>
        <v>0</v>
      </c>
      <c r="R466" s="62">
        <f>'Table 8-NLCD01 Partitioning'!R62-'Table 7-NLCD92 Partitioning'!R62</f>
        <v>54.041625000000003</v>
      </c>
      <c r="S466" s="62">
        <f>'Table 8-NLCD01 Partitioning'!S62-'Table 7-NLCD92 Partitioning'!S62</f>
        <v>-10.897551</v>
      </c>
      <c r="T466" s="62">
        <f>'Table 8-NLCD01 Partitioning'!T62-'Table 7-NLCD92 Partitioning'!T62</f>
        <v>-8.2309499999610125E-2</v>
      </c>
      <c r="U466" s="62">
        <f>'Table 8-NLCD01 Partitioning'!U62-'Table 7-NLCD92 Partitioning'!U62</f>
        <v>-291.71199999999999</v>
      </c>
      <c r="V466" s="62">
        <f>'Table 8-NLCD01 Partitioning'!V62-'Table 7-NLCD92 Partitioning'!V62</f>
        <v>347.69700000000012</v>
      </c>
      <c r="W466" s="62">
        <f>'Table 8-NLCD01 Partitioning'!W62-'Table 7-NLCD92 Partitioning'!W62</f>
        <v>-55.984999999999985</v>
      </c>
    </row>
    <row r="467" spans="1:23" x14ac:dyDescent="0.25">
      <c r="A467" s="77" t="s">
        <v>197</v>
      </c>
      <c r="B467" s="10" t="s">
        <v>122</v>
      </c>
      <c r="C467" s="3" t="s">
        <v>198</v>
      </c>
      <c r="D467" s="77" t="s">
        <v>197</v>
      </c>
      <c r="E467" s="62">
        <f>'Table 8-NLCD01 Partitioning'!E63-'Table 7-NLCD92 Partitioning'!E63</f>
        <v>-64.718711999999982</v>
      </c>
      <c r="F467" s="62">
        <f>'Table 8-NLCD01 Partitioning'!F63-'Table 7-NLCD92 Partitioning'!F63</f>
        <v>15.122664000000002</v>
      </c>
      <c r="G467" s="62">
        <f>'Table 8-NLCD01 Partitioning'!G63-'Table 7-NLCD92 Partitioning'!G63</f>
        <v>49.148365500000004</v>
      </c>
      <c r="H467" s="62">
        <f>'Table 8-NLCD01 Partitioning'!H63-'Table 7-NLCD92 Partitioning'!H63</f>
        <v>373.84454250000005</v>
      </c>
      <c r="I467" s="62">
        <f>'Table 8-NLCD01 Partitioning'!I63-'Table 7-NLCD92 Partitioning'!I63</f>
        <v>-364.73933249999993</v>
      </c>
      <c r="J467" s="62">
        <f>'Table 8-NLCD01 Partitioning'!J63-'Table 7-NLCD92 Partitioning'!J63</f>
        <v>2.8911285000000002</v>
      </c>
      <c r="K467" s="62">
        <f>'Table 8-NLCD01 Partitioning'!K63-'Table 7-NLCD92 Partitioning'!K63</f>
        <v>-24.241571999999998</v>
      </c>
      <c r="L467" s="62">
        <f>'Table 8-NLCD01 Partitioning'!L63-'Table 7-NLCD92 Partitioning'!L63</f>
        <v>-11.119949999999999</v>
      </c>
      <c r="M467" s="62">
        <f>'Table 8-NLCD01 Partitioning'!M63-'Table 7-NLCD92 Partitioning'!M63</f>
        <v>0</v>
      </c>
      <c r="N467" s="62">
        <f>'Table 8-NLCD01 Partitioning'!N63-'Table 7-NLCD92 Partitioning'!N63</f>
        <v>0</v>
      </c>
      <c r="O467" s="62">
        <f>'Table 8-NLCD01 Partitioning'!O63-'Table 7-NLCD92 Partitioning'!O63</f>
        <v>4.4478900000000001</v>
      </c>
      <c r="P467" s="62">
        <f>'Table 8-NLCD01 Partitioning'!P63-'Table 7-NLCD92 Partitioning'!P63</f>
        <v>0</v>
      </c>
      <c r="Q467" s="62">
        <f>'Table 8-NLCD01 Partitioning'!Q63-'Table 7-NLCD92 Partitioning'!Q63</f>
        <v>-2.8915874999999964</v>
      </c>
      <c r="R467" s="62">
        <f>'Table 8-NLCD01 Partitioning'!R63-'Table 7-NLCD92 Partitioning'!R63</f>
        <v>0</v>
      </c>
      <c r="S467" s="62">
        <f>'Table 8-NLCD01 Partitioning'!S63-'Table 7-NLCD92 Partitioning'!S63</f>
        <v>22.239423000000002</v>
      </c>
      <c r="T467" s="62">
        <f>'Table 8-NLCD01 Partitioning'!T63-'Table 7-NLCD92 Partitioning'!T63</f>
        <v>-1.7140499999754866E-2</v>
      </c>
      <c r="U467" s="62">
        <f>'Table 8-NLCD01 Partitioning'!U63-'Table 7-NLCD92 Partitioning'!U63</f>
        <v>-219.75</v>
      </c>
      <c r="V467" s="62">
        <f>'Table 8-NLCD01 Partitioning'!V63-'Table 7-NLCD92 Partitioning'!V63</f>
        <v>211.98700000000002</v>
      </c>
      <c r="W467" s="62">
        <f>'Table 8-NLCD01 Partitioning'!W63-'Table 7-NLCD92 Partitioning'!W63</f>
        <v>7.7630000000000052</v>
      </c>
    </row>
    <row r="468" spans="1:23" x14ac:dyDescent="0.25">
      <c r="A468" s="77" t="s">
        <v>199</v>
      </c>
      <c r="B468" s="10" t="s">
        <v>122</v>
      </c>
      <c r="C468" s="3" t="s">
        <v>200</v>
      </c>
      <c r="D468" s="77" t="s">
        <v>199</v>
      </c>
      <c r="E468" s="62">
        <f>'Table 8-NLCD01 Partitioning'!E64-'Table 7-NLCD92 Partitioning'!E64</f>
        <v>-116.98662599999997</v>
      </c>
      <c r="F468" s="62">
        <f>'Table 8-NLCD01 Partitioning'!F64-'Table 7-NLCD92 Partitioning'!F64</f>
        <v>4.8860145000000443</v>
      </c>
      <c r="G468" s="62">
        <f>'Table 8-NLCD01 Partitioning'!G64-'Table 7-NLCD92 Partitioning'!G64</f>
        <v>767.25948600000004</v>
      </c>
      <c r="H468" s="62">
        <f>'Table 8-NLCD01 Partitioning'!H64-'Table 7-NLCD92 Partitioning'!H64</f>
        <v>405.1964880000001</v>
      </c>
      <c r="I468" s="62">
        <f>'Table 8-NLCD01 Partitioning'!I64-'Table 7-NLCD92 Partitioning'!I64</f>
        <v>-582.02552249999997</v>
      </c>
      <c r="J468" s="62">
        <f>'Table 8-NLCD01 Partitioning'!J64-'Table 7-NLCD92 Partitioning'!J64</f>
        <v>0</v>
      </c>
      <c r="K468" s="62">
        <f>'Table 8-NLCD01 Partitioning'!K64-'Table 7-NLCD92 Partitioning'!K64</f>
        <v>-356.95039499999996</v>
      </c>
      <c r="L468" s="62">
        <f>'Table 8-NLCD01 Partitioning'!L64-'Table 7-NLCD92 Partitioning'!L64</f>
        <v>-54.710153999999996</v>
      </c>
      <c r="M468" s="62">
        <f>'Table 8-NLCD01 Partitioning'!M64-'Table 7-NLCD92 Partitioning'!M64</f>
        <v>0</v>
      </c>
      <c r="N468" s="62">
        <f>'Table 8-NLCD01 Partitioning'!N64-'Table 7-NLCD92 Partitioning'!N64</f>
        <v>0</v>
      </c>
      <c r="O468" s="62">
        <f>'Table 8-NLCD01 Partitioning'!O64-'Table 7-NLCD92 Partitioning'!O64</f>
        <v>-2.0016539999999998</v>
      </c>
      <c r="P468" s="62">
        <f>'Table 8-NLCD01 Partitioning'!P64-'Table 7-NLCD92 Partitioning'!P64</f>
        <v>-6.4495709999999997</v>
      </c>
      <c r="Q468" s="62">
        <f>'Table 8-NLCD01 Partitioning'!Q64-'Table 7-NLCD92 Partitioning'!Q64</f>
        <v>-13.121540999999999</v>
      </c>
      <c r="R468" s="62">
        <f>'Table 8-NLCD01 Partitioning'!R64-'Table 7-NLCD92 Partitioning'!R64</f>
        <v>-12.454415999999998</v>
      </c>
      <c r="S468" s="62">
        <f>'Table 8-NLCD01 Partitioning'!S64-'Table 7-NLCD92 Partitioning'!S64</f>
        <v>-32.692653</v>
      </c>
      <c r="T468" s="62">
        <f>'Table 8-NLCD01 Partitioning'!T64-'Table 7-NLCD92 Partitioning'!T64</f>
        <v>-5.0543999999717926E-2</v>
      </c>
      <c r="U468" s="62">
        <f>'Table 8-NLCD01 Partitioning'!U64-'Table 7-NLCD92 Partitioning'!U64</f>
        <v>-202.72700000000009</v>
      </c>
      <c r="V468" s="62">
        <f>'Table 8-NLCD01 Partitioning'!V64-'Table 7-NLCD92 Partitioning'!V64</f>
        <v>572.99499999999989</v>
      </c>
      <c r="W468" s="62">
        <f>'Table 8-NLCD01 Partitioning'!W64-'Table 7-NLCD92 Partitioning'!W64</f>
        <v>-370.26800000000003</v>
      </c>
    </row>
    <row r="469" spans="1:23" x14ac:dyDescent="0.25">
      <c r="A469" s="77" t="s">
        <v>201</v>
      </c>
      <c r="B469" s="10" t="s">
        <v>122</v>
      </c>
      <c r="C469" s="3">
        <v>8</v>
      </c>
      <c r="D469" s="77" t="s">
        <v>201</v>
      </c>
      <c r="E469" s="62">
        <f>'Table 8-NLCD01 Partitioning'!E65-'Table 7-NLCD92 Partitioning'!E65</f>
        <v>-19.126912499999992</v>
      </c>
      <c r="F469" s="62">
        <f>'Table 8-NLCD01 Partitioning'!F65-'Table 7-NLCD92 Partitioning'!F65</f>
        <v>14.454616500000014</v>
      </c>
      <c r="G469" s="62">
        <f>'Table 8-NLCD01 Partitioning'!G65-'Table 7-NLCD92 Partitioning'!G65</f>
        <v>205.04672550000001</v>
      </c>
      <c r="H469" s="62">
        <f>'Table 8-NLCD01 Partitioning'!H65-'Table 7-NLCD92 Partitioning'!H65</f>
        <v>22.235566500000033</v>
      </c>
      <c r="I469" s="62">
        <f>'Table 8-NLCD01 Partitioning'!I65-'Table 7-NLCD92 Partitioning'!I65</f>
        <v>-60.272491499999973</v>
      </c>
      <c r="J469" s="62">
        <f>'Table 8-NLCD01 Partitioning'!J65-'Table 7-NLCD92 Partitioning'!J65</f>
        <v>0</v>
      </c>
      <c r="K469" s="62">
        <f>'Table 8-NLCD01 Partitioning'!K65-'Table 7-NLCD92 Partitioning'!K65</f>
        <v>-151.45398</v>
      </c>
      <c r="L469" s="62">
        <f>'Table 8-NLCD01 Partitioning'!L65-'Table 7-NLCD92 Partitioning'!L65</f>
        <v>-25.353485999999997</v>
      </c>
      <c r="M469" s="62">
        <f>'Table 8-NLCD01 Partitioning'!M65-'Table 7-NLCD92 Partitioning'!M65</f>
        <v>3.5583120000000004</v>
      </c>
      <c r="N469" s="62">
        <f>'Table 8-NLCD01 Partitioning'!N65-'Table 7-NLCD92 Partitioning'!N65</f>
        <v>0</v>
      </c>
      <c r="O469" s="62">
        <f>'Table 8-NLCD01 Partitioning'!O65-'Table 7-NLCD92 Partitioning'!O65</f>
        <v>-3.558419999999999</v>
      </c>
      <c r="P469" s="62">
        <f>'Table 8-NLCD01 Partitioning'!P65-'Table 7-NLCD92 Partitioning'!P65</f>
        <v>-3.335985</v>
      </c>
      <c r="Q469" s="62">
        <f>'Table 8-NLCD01 Partitioning'!Q65-'Table 7-NLCD92 Partitioning'!Q65</f>
        <v>-6.67197</v>
      </c>
      <c r="R469" s="62">
        <f>'Table 8-NLCD01 Partitioning'!R65-'Table 7-NLCD92 Partitioning'!R65</f>
        <v>26.464491000000006</v>
      </c>
      <c r="S469" s="62">
        <f>'Table 8-NLCD01 Partitioning'!S65-'Table 7-NLCD92 Partitioning'!S65</f>
        <v>-2.0015909999999999</v>
      </c>
      <c r="T469" s="62">
        <f>'Table 8-NLCD01 Partitioning'!T65-'Table 7-NLCD92 Partitioning'!T65</f>
        <v>-1.5124500000069929E-2</v>
      </c>
      <c r="U469" s="62">
        <f>'Table 8-NLCD01 Partitioning'!U65-'Table 7-NLCD92 Partitioning'!U65</f>
        <v>12.241000000000042</v>
      </c>
      <c r="V469" s="62">
        <f>'Table 8-NLCD01 Partitioning'!V65-'Table 7-NLCD92 Partitioning'!V65</f>
        <v>108.38999999999999</v>
      </c>
      <c r="W469" s="62">
        <f>'Table 8-NLCD01 Partitioning'!W65-'Table 7-NLCD92 Partitioning'!W65</f>
        <v>-120.63099999999999</v>
      </c>
    </row>
    <row r="470" spans="1:23" x14ac:dyDescent="0.25">
      <c r="A470" s="77" t="s">
        <v>202</v>
      </c>
      <c r="B470" s="10" t="s">
        <v>122</v>
      </c>
      <c r="C470" s="3">
        <v>9</v>
      </c>
      <c r="D470" s="77" t="s">
        <v>202</v>
      </c>
      <c r="E470" s="62">
        <f>'Table 8-NLCD01 Partitioning'!E66-'Table 7-NLCD92 Partitioning'!E66</f>
        <v>2.2238100000000003</v>
      </c>
      <c r="F470" s="62">
        <f>'Table 8-NLCD01 Partitioning'!F66-'Table 7-NLCD92 Partitioning'!F66</f>
        <v>1.5567345000000004</v>
      </c>
      <c r="G470" s="62">
        <f>'Table 8-NLCD01 Partitioning'!G66-'Table 7-NLCD92 Partitioning'!G66</f>
        <v>9.3400290000000012</v>
      </c>
      <c r="H470" s="62">
        <f>'Table 8-NLCD01 Partitioning'!H66-'Table 7-NLCD92 Partitioning'!H66</f>
        <v>-22.909292999999977</v>
      </c>
      <c r="I470" s="62">
        <f>'Table 8-NLCD01 Partitioning'!I66-'Table 7-NLCD92 Partitioning'!I66</f>
        <v>25.352523000000005</v>
      </c>
      <c r="J470" s="62">
        <f>'Table 8-NLCD01 Partitioning'!J66-'Table 7-NLCD92 Partitioning'!J66</f>
        <v>0</v>
      </c>
      <c r="K470" s="62">
        <f>'Table 8-NLCD01 Partitioning'!K66-'Table 7-NLCD92 Partitioning'!K66</f>
        <v>-11.342348999999999</v>
      </c>
      <c r="L470" s="62">
        <f>'Table 8-NLCD01 Partitioning'!L66-'Table 7-NLCD92 Partitioning'!L66</f>
        <v>-0.44479799999999997</v>
      </c>
      <c r="M470" s="62">
        <f>'Table 8-NLCD01 Partitioning'!M66-'Table 7-NLCD92 Partitioning'!M66</f>
        <v>0</v>
      </c>
      <c r="N470" s="62">
        <f>'Table 8-NLCD01 Partitioning'!N66-'Table 7-NLCD92 Partitioning'!N66</f>
        <v>0</v>
      </c>
      <c r="O470" s="62">
        <f>'Table 8-NLCD01 Partitioning'!O66-'Table 7-NLCD92 Partitioning'!O66</f>
        <v>0</v>
      </c>
      <c r="P470" s="62">
        <f>'Table 8-NLCD01 Partitioning'!P66-'Table 7-NLCD92 Partitioning'!P66</f>
        <v>-0.66719699999999993</v>
      </c>
      <c r="Q470" s="62">
        <f>'Table 8-NLCD01 Partitioning'!Q66-'Table 7-NLCD92 Partitioning'!Q66</f>
        <v>-0.88959599999999994</v>
      </c>
      <c r="R470" s="62">
        <f>'Table 8-NLCD01 Partitioning'!R66-'Table 7-NLCD92 Partitioning'!R66</f>
        <v>-1.7791919999999999</v>
      </c>
      <c r="S470" s="62">
        <f>'Table 8-NLCD01 Partitioning'!S66-'Table 7-NLCD92 Partitioning'!S66</f>
        <v>-0.44479799999999997</v>
      </c>
      <c r="T470" s="62">
        <f>'Table 8-NLCD01 Partitioning'!T66-'Table 7-NLCD92 Partitioning'!T66</f>
        <v>-4.126499999955513E-3</v>
      </c>
      <c r="U470" s="62">
        <f>'Table 8-NLCD01 Partitioning'!U66-'Table 7-NLCD92 Partitioning'!U66</f>
        <v>19.753</v>
      </c>
      <c r="V470" s="62">
        <f>'Table 8-NLCD01 Partitioning'!V66-'Table 7-NLCD92 Partitioning'!V66</f>
        <v>-6.7120000000000033</v>
      </c>
      <c r="W470" s="62">
        <f>'Table 8-NLCD01 Partitioning'!W66-'Table 7-NLCD92 Partitioning'!W66</f>
        <v>-13.040999999999999</v>
      </c>
    </row>
    <row r="471" spans="1:23" x14ac:dyDescent="0.25">
      <c r="A471" s="77" t="s">
        <v>203</v>
      </c>
      <c r="B471" s="10" t="s">
        <v>204</v>
      </c>
      <c r="C471" s="3" t="s">
        <v>205</v>
      </c>
      <c r="D471" s="77" t="s">
        <v>203</v>
      </c>
      <c r="E471" s="62">
        <f>'Table 8-NLCD01 Partitioning'!E67-'Table 7-NLCD92 Partitioning'!E67</f>
        <v>0</v>
      </c>
      <c r="F471" s="62">
        <f>'Table 8-NLCD01 Partitioning'!F67-'Table 7-NLCD92 Partitioning'!F67</f>
        <v>-5.5599974999999997</v>
      </c>
      <c r="G471" s="62">
        <f>'Table 8-NLCD01 Partitioning'!G67-'Table 7-NLCD92 Partitioning'!G67</f>
        <v>144.11074500000004</v>
      </c>
      <c r="H471" s="62">
        <f>'Table 8-NLCD01 Partitioning'!H67-'Table 7-NLCD92 Partitioning'!H67</f>
        <v>-149.0083965</v>
      </c>
      <c r="I471" s="62">
        <f>'Table 8-NLCD01 Partitioning'!I67-'Table 7-NLCD92 Partitioning'!I67</f>
        <v>12.008772000000004</v>
      </c>
      <c r="J471" s="62">
        <f>'Table 8-NLCD01 Partitioning'!J67-'Table 7-NLCD92 Partitioning'!J67</f>
        <v>0</v>
      </c>
      <c r="K471" s="62">
        <f>'Table 8-NLCD01 Partitioning'!K67-'Table 7-NLCD92 Partitioning'!K67</f>
        <v>-1.5567929999999999</v>
      </c>
      <c r="L471" s="62">
        <f>'Table 8-NLCD01 Partitioning'!L67-'Table 7-NLCD92 Partitioning'!L67</f>
        <v>0</v>
      </c>
      <c r="M471" s="62">
        <f>'Table 8-NLCD01 Partitioning'!M67-'Table 7-NLCD92 Partitioning'!M67</f>
        <v>0</v>
      </c>
      <c r="N471" s="62">
        <f>'Table 8-NLCD01 Partitioning'!N67-'Table 7-NLCD92 Partitioning'!N67</f>
        <v>0</v>
      </c>
      <c r="O471" s="62">
        <f>'Table 8-NLCD01 Partitioning'!O67-'Table 7-NLCD92 Partitioning'!O67</f>
        <v>0</v>
      </c>
      <c r="P471" s="62">
        <f>'Table 8-NLCD01 Partitioning'!P67-'Table 7-NLCD92 Partitioning'!P67</f>
        <v>0</v>
      </c>
      <c r="Q471" s="62">
        <f>'Table 8-NLCD01 Partitioning'!Q67-'Table 7-NLCD92 Partitioning'!Q67</f>
        <v>0</v>
      </c>
      <c r="R471" s="62">
        <f>'Table 8-NLCD01 Partitioning'!R67-'Table 7-NLCD92 Partitioning'!R67</f>
        <v>0</v>
      </c>
      <c r="S471" s="62">
        <f>'Table 8-NLCD01 Partitioning'!S67-'Table 7-NLCD92 Partitioning'!S67</f>
        <v>0</v>
      </c>
      <c r="T471" s="62">
        <f>'Table 8-NLCD01 Partitioning'!T67-'Table 7-NLCD92 Partitioning'!T67</f>
        <v>-5.6699999999523243E-3</v>
      </c>
      <c r="U471" s="62">
        <f>'Table 8-NLCD01 Partitioning'!U67-'Table 7-NLCD92 Partitioning'!U67</f>
        <v>-3.3779999999999859</v>
      </c>
      <c r="V471" s="62">
        <f>'Table 8-NLCD01 Partitioning'!V67-'Table 7-NLCD92 Partitioning'!V67</f>
        <v>8.5000000000000284</v>
      </c>
      <c r="W471" s="62">
        <f>'Table 8-NLCD01 Partitioning'!W67-'Table 7-NLCD92 Partitioning'!W67</f>
        <v>-5.1209999999999996</v>
      </c>
    </row>
    <row r="472" spans="1:23" x14ac:dyDescent="0.25">
      <c r="A472" s="77" t="s">
        <v>206</v>
      </c>
      <c r="B472" s="10" t="s">
        <v>204</v>
      </c>
      <c r="C472" s="3">
        <v>10</v>
      </c>
      <c r="D472" s="77" t="s">
        <v>206</v>
      </c>
      <c r="E472" s="62">
        <f>'Table 8-NLCD01 Partitioning'!E68-'Table 7-NLCD92 Partitioning'!E68</f>
        <v>-2.891187</v>
      </c>
      <c r="F472" s="62">
        <f>'Table 8-NLCD01 Partitioning'!F68-'Table 7-NLCD92 Partitioning'!F68</f>
        <v>-6.4495709999999997</v>
      </c>
      <c r="G472" s="62">
        <f>'Table 8-NLCD01 Partitioning'!G68-'Table 7-NLCD92 Partitioning'!G68</f>
        <v>14.010822000000001</v>
      </c>
      <c r="H472" s="62">
        <f>'Table 8-NLCD01 Partitioning'!H68-'Table 7-NLCD92 Partitioning'!H68</f>
        <v>-5.7848534999999828</v>
      </c>
      <c r="I472" s="62">
        <f>'Table 8-NLCD01 Partitioning'!I68-'Table 7-NLCD92 Partitioning'!I68</f>
        <v>11.119639500000002</v>
      </c>
      <c r="J472" s="62">
        <f>'Table 8-NLCD01 Partitioning'!J68-'Table 7-NLCD92 Partitioning'!J68</f>
        <v>0</v>
      </c>
      <c r="K472" s="62">
        <f>'Table 8-NLCD01 Partitioning'!K68-'Table 7-NLCD92 Partitioning'!K68</f>
        <v>-7.3391669999999998</v>
      </c>
      <c r="L472" s="62">
        <f>'Table 8-NLCD01 Partitioning'!L68-'Table 7-NLCD92 Partitioning'!L68</f>
        <v>-1.7791919999999999</v>
      </c>
      <c r="M472" s="62">
        <f>'Table 8-NLCD01 Partitioning'!M68-'Table 7-NLCD92 Partitioning'!M68</f>
        <v>0</v>
      </c>
      <c r="N472" s="62">
        <f>'Table 8-NLCD01 Partitioning'!N68-'Table 7-NLCD92 Partitioning'!N68</f>
        <v>0</v>
      </c>
      <c r="O472" s="62">
        <f>'Table 8-NLCD01 Partitioning'!O68-'Table 7-NLCD92 Partitioning'!O68</f>
        <v>-0.22239899999999999</v>
      </c>
      <c r="P472" s="62">
        <f>'Table 8-NLCD01 Partitioning'!P68-'Table 7-NLCD92 Partitioning'!P68</f>
        <v>0</v>
      </c>
      <c r="Q472" s="62">
        <f>'Table 8-NLCD01 Partitioning'!Q68-'Table 7-NLCD92 Partitioning'!Q68</f>
        <v>0</v>
      </c>
      <c r="R472" s="62">
        <f>'Table 8-NLCD01 Partitioning'!R68-'Table 7-NLCD92 Partitioning'!R68</f>
        <v>-0.66719699999999993</v>
      </c>
      <c r="S472" s="62">
        <f>'Table 8-NLCD01 Partitioning'!S68-'Table 7-NLCD92 Partitioning'!S68</f>
        <v>0</v>
      </c>
      <c r="T472" s="62">
        <f>'Table 8-NLCD01 Partitioning'!T68-'Table 7-NLCD92 Partitioning'!T68</f>
        <v>-3.1049999999765987E-3</v>
      </c>
      <c r="U472" s="62">
        <f>'Table 8-NLCD01 Partitioning'!U68-'Table 7-NLCD92 Partitioning'!U68</f>
        <v>9.0300000000000011</v>
      </c>
      <c r="V472" s="62">
        <f>'Table 8-NLCD01 Partitioning'!V68-'Table 7-NLCD92 Partitioning'!V68</f>
        <v>-0.48000000000000398</v>
      </c>
      <c r="W472" s="62">
        <f>'Table 8-NLCD01 Partitioning'!W68-'Table 7-NLCD92 Partitioning'!W68</f>
        <v>-8.5500000000000007</v>
      </c>
    </row>
    <row r="473" spans="1:23" x14ac:dyDescent="0.25">
      <c r="A473" s="77" t="s">
        <v>207</v>
      </c>
      <c r="B473" s="10" t="s">
        <v>204</v>
      </c>
      <c r="C473" s="3">
        <v>11</v>
      </c>
      <c r="D473" s="77" t="s">
        <v>207</v>
      </c>
      <c r="E473" s="62">
        <f>'Table 8-NLCD01 Partitioning'!E69-'Table 7-NLCD92 Partitioning'!E69</f>
        <v>-5.7823739999999999</v>
      </c>
      <c r="F473" s="62">
        <f>'Table 8-NLCD01 Partitioning'!F69-'Table 7-NLCD92 Partitioning'!F69</f>
        <v>-19.348879499999995</v>
      </c>
      <c r="G473" s="62">
        <f>'Table 8-NLCD01 Partitioning'!G69-'Table 7-NLCD92 Partitioning'!G69</f>
        <v>78.949629000000016</v>
      </c>
      <c r="H473" s="62">
        <f>'Table 8-NLCD01 Partitioning'!H69-'Table 7-NLCD92 Partitioning'!H69</f>
        <v>-104.54280749999987</v>
      </c>
      <c r="I473" s="62">
        <f>'Table 8-NLCD01 Partitioning'!I69-'Table 7-NLCD92 Partitioning'!I69</f>
        <v>63.604345500000001</v>
      </c>
      <c r="J473" s="62">
        <f>'Table 8-NLCD01 Partitioning'!J69-'Table 7-NLCD92 Partitioning'!J69</f>
        <v>0</v>
      </c>
      <c r="K473" s="62">
        <f>'Table 8-NLCD01 Partitioning'!K69-'Table 7-NLCD92 Partitioning'!K69</f>
        <v>-10.675151999999999</v>
      </c>
      <c r="L473" s="62">
        <f>'Table 8-NLCD01 Partitioning'!L69-'Table 7-NLCD92 Partitioning'!L69</f>
        <v>-1.5567929999999999</v>
      </c>
      <c r="M473" s="62">
        <f>'Table 8-NLCD01 Partitioning'!M69-'Table 7-NLCD92 Partitioning'!M69</f>
        <v>0</v>
      </c>
      <c r="N473" s="62">
        <f>'Table 8-NLCD01 Partitioning'!N69-'Table 7-NLCD92 Partitioning'!N69</f>
        <v>0</v>
      </c>
      <c r="O473" s="62">
        <f>'Table 8-NLCD01 Partitioning'!O69-'Table 7-NLCD92 Partitioning'!O69</f>
        <v>0</v>
      </c>
      <c r="P473" s="62">
        <f>'Table 8-NLCD01 Partitioning'!P69-'Table 7-NLCD92 Partitioning'!P69</f>
        <v>0</v>
      </c>
      <c r="Q473" s="62">
        <f>'Table 8-NLCD01 Partitioning'!Q69-'Table 7-NLCD92 Partitioning'!Q69</f>
        <v>0</v>
      </c>
      <c r="R473" s="62">
        <f>'Table 8-NLCD01 Partitioning'!R69-'Table 7-NLCD92 Partitioning'!R69</f>
        <v>-0.66719699999999993</v>
      </c>
      <c r="S473" s="62">
        <f>'Table 8-NLCD01 Partitioning'!S69-'Table 7-NLCD92 Partitioning'!S69</f>
        <v>0</v>
      </c>
      <c r="T473" s="62">
        <f>'Table 8-NLCD01 Partitioning'!T69-'Table 7-NLCD92 Partitioning'!T69</f>
        <v>-1.9228499999940141E-2</v>
      </c>
      <c r="U473" s="62">
        <f>'Table 8-NLCD01 Partitioning'!U69-'Table 7-NLCD92 Partitioning'!U69</f>
        <v>33.141999999999996</v>
      </c>
      <c r="V473" s="62">
        <f>'Table 8-NLCD01 Partitioning'!V69-'Table 7-NLCD92 Partitioning'!V69</f>
        <v>-19.002999999999986</v>
      </c>
      <c r="W473" s="62">
        <f>'Table 8-NLCD01 Partitioning'!W69-'Table 7-NLCD92 Partitioning'!W69</f>
        <v>-14.138000000000002</v>
      </c>
    </row>
    <row r="474" spans="1:23" x14ac:dyDescent="0.25">
      <c r="A474" s="77" t="s">
        <v>208</v>
      </c>
      <c r="B474" s="10" t="s">
        <v>204</v>
      </c>
      <c r="C474" s="3">
        <v>12</v>
      </c>
      <c r="D474" s="77" t="s">
        <v>208</v>
      </c>
      <c r="E474" s="62">
        <f>'Table 8-NLCD01 Partitioning'!E70-'Table 7-NLCD92 Partitioning'!E70</f>
        <v>-1.7791919999999999</v>
      </c>
      <c r="F474" s="62">
        <f>'Table 8-NLCD01 Partitioning'!F70-'Table 7-NLCD92 Partitioning'!F70</f>
        <v>-2.4463889999999999</v>
      </c>
      <c r="G474" s="62">
        <f>'Table 8-NLCD01 Partitioning'!G70-'Table 7-NLCD92 Partitioning'!G70</f>
        <v>-33.804971999999992</v>
      </c>
      <c r="H474" s="62">
        <f>'Table 8-NLCD01 Partitioning'!H70-'Table 7-NLCD92 Partitioning'!H70</f>
        <v>-9.120505499999993</v>
      </c>
      <c r="I474" s="62">
        <f>'Table 8-NLCD01 Partitioning'!I70-'Table 7-NLCD92 Partitioning'!I70</f>
        <v>51.594777000000008</v>
      </c>
      <c r="J474" s="62">
        <f>'Table 8-NLCD01 Partitioning'!J70-'Table 7-NLCD92 Partitioning'!J70</f>
        <v>0</v>
      </c>
      <c r="K474" s="62">
        <f>'Table 8-NLCD01 Partitioning'!K70-'Table 7-NLCD92 Partitioning'!K70</f>
        <v>-3.5583839999999998</v>
      </c>
      <c r="L474" s="62">
        <f>'Table 8-NLCD01 Partitioning'!L70-'Table 7-NLCD92 Partitioning'!L70</f>
        <v>0</v>
      </c>
      <c r="M474" s="62">
        <f>'Table 8-NLCD01 Partitioning'!M70-'Table 7-NLCD92 Partitioning'!M70</f>
        <v>0</v>
      </c>
      <c r="N474" s="62">
        <f>'Table 8-NLCD01 Partitioning'!N70-'Table 7-NLCD92 Partitioning'!N70</f>
        <v>0</v>
      </c>
      <c r="O474" s="62">
        <f>'Table 8-NLCD01 Partitioning'!O70-'Table 7-NLCD92 Partitioning'!O70</f>
        <v>0</v>
      </c>
      <c r="P474" s="62">
        <f>'Table 8-NLCD01 Partitioning'!P70-'Table 7-NLCD92 Partitioning'!P70</f>
        <v>-0.88959599999999994</v>
      </c>
      <c r="Q474" s="62">
        <f>'Table 8-NLCD01 Partitioning'!Q70-'Table 7-NLCD92 Partitioning'!Q70</f>
        <v>0</v>
      </c>
      <c r="R474" s="62">
        <f>'Table 8-NLCD01 Partitioning'!R70-'Table 7-NLCD92 Partitioning'!R70</f>
        <v>0</v>
      </c>
      <c r="S474" s="62">
        <f>'Table 8-NLCD01 Partitioning'!S70-'Table 7-NLCD92 Partitioning'!S70</f>
        <v>0</v>
      </c>
      <c r="T474" s="62">
        <f>'Table 8-NLCD01 Partitioning'!T70-'Table 7-NLCD92 Partitioning'!T70</f>
        <v>-4.261499999984153E-3</v>
      </c>
      <c r="U474" s="62">
        <f>'Table 8-NLCD01 Partitioning'!U70-'Table 7-NLCD92 Partitioning'!U70</f>
        <v>30.161000000000001</v>
      </c>
      <c r="V474" s="62">
        <f>'Table 8-NLCD01 Partitioning'!V70-'Table 7-NLCD92 Partitioning'!V70</f>
        <v>-26.265000000000001</v>
      </c>
      <c r="W474" s="62">
        <f>'Table 8-NLCD01 Partitioning'!W70-'Table 7-NLCD92 Partitioning'!W70</f>
        <v>-3.8970000000000011</v>
      </c>
    </row>
    <row r="475" spans="1:23" x14ac:dyDescent="0.25">
      <c r="A475" s="77" t="s">
        <v>209</v>
      </c>
      <c r="B475" s="10" t="s">
        <v>204</v>
      </c>
      <c r="C475" s="3">
        <v>13</v>
      </c>
      <c r="D475" s="77" t="s">
        <v>209</v>
      </c>
      <c r="E475" s="62">
        <f>'Table 8-NLCD01 Partitioning'!E71-'Table 7-NLCD92 Partitioning'!E71</f>
        <v>-0.44479799999999997</v>
      </c>
      <c r="F475" s="62">
        <f>'Table 8-NLCD01 Partitioning'!F71-'Table 7-NLCD92 Partitioning'!F71</f>
        <v>-6.2272619999999987</v>
      </c>
      <c r="G475" s="62">
        <f>'Table 8-NLCD01 Partitioning'!G71-'Table 7-NLCD92 Partitioning'!G71</f>
        <v>7.7833530000000053</v>
      </c>
      <c r="H475" s="62">
        <f>'Table 8-NLCD01 Partitioning'!H71-'Table 7-NLCD92 Partitioning'!H71</f>
        <v>-9.1200734999999895</v>
      </c>
      <c r="I475" s="62">
        <f>'Table 8-NLCD01 Partitioning'!I71-'Table 7-NLCD92 Partitioning'!I71</f>
        <v>14.010408000000002</v>
      </c>
      <c r="J475" s="62">
        <f>'Table 8-NLCD01 Partitioning'!J71-'Table 7-NLCD92 Partitioning'!J71</f>
        <v>0</v>
      </c>
      <c r="K475" s="62">
        <f>'Table 8-NLCD01 Partitioning'!K71-'Table 7-NLCD92 Partitioning'!K71</f>
        <v>-4.6703789999999996</v>
      </c>
      <c r="L475" s="62">
        <f>'Table 8-NLCD01 Partitioning'!L71-'Table 7-NLCD92 Partitioning'!L71</f>
        <v>0</v>
      </c>
      <c r="M475" s="62">
        <f>'Table 8-NLCD01 Partitioning'!M71-'Table 7-NLCD92 Partitioning'!M71</f>
        <v>0</v>
      </c>
      <c r="N475" s="62">
        <f>'Table 8-NLCD01 Partitioning'!N71-'Table 7-NLCD92 Partitioning'!N71</f>
        <v>0</v>
      </c>
      <c r="O475" s="62">
        <f>'Table 8-NLCD01 Partitioning'!O71-'Table 7-NLCD92 Partitioning'!O71</f>
        <v>0</v>
      </c>
      <c r="P475" s="62">
        <f>'Table 8-NLCD01 Partitioning'!P71-'Table 7-NLCD92 Partitioning'!P71</f>
        <v>0</v>
      </c>
      <c r="Q475" s="62">
        <f>'Table 8-NLCD01 Partitioning'!Q71-'Table 7-NLCD92 Partitioning'!Q71</f>
        <v>0</v>
      </c>
      <c r="R475" s="62">
        <f>'Table 8-NLCD01 Partitioning'!R71-'Table 7-NLCD92 Partitioning'!R71</f>
        <v>-1.3343939999999999</v>
      </c>
      <c r="S475" s="62">
        <f>'Table 8-NLCD01 Partitioning'!S71-'Table 7-NLCD92 Partitioning'!S71</f>
        <v>0</v>
      </c>
      <c r="T475" s="62">
        <f>'Table 8-NLCD01 Partitioning'!T71-'Table 7-NLCD92 Partitioning'!T71</f>
        <v>-3.1454999999880329E-3</v>
      </c>
      <c r="U475" s="62">
        <f>'Table 8-NLCD01 Partitioning'!U71-'Table 7-NLCD92 Partitioning'!U71</f>
        <v>10.458999999999989</v>
      </c>
      <c r="V475" s="62">
        <f>'Table 8-NLCD01 Partitioning'!V71-'Table 7-NLCD92 Partitioning'!V71</f>
        <v>-4.9070000000000107</v>
      </c>
      <c r="W475" s="62">
        <f>'Table 8-NLCD01 Partitioning'!W71-'Table 7-NLCD92 Partitioning'!W71</f>
        <v>-5.5519999999999996</v>
      </c>
    </row>
    <row r="476" spans="1:23" x14ac:dyDescent="0.25">
      <c r="A476" s="77" t="s">
        <v>210</v>
      </c>
      <c r="B476" s="10" t="s">
        <v>204</v>
      </c>
      <c r="C476" s="3">
        <v>14</v>
      </c>
      <c r="D476" s="77" t="s">
        <v>210</v>
      </c>
      <c r="E476" s="62">
        <f>'Table 8-NLCD01 Partitioning'!E72-'Table 7-NLCD92 Partitioning'!E72</f>
        <v>-0.88959599999999994</v>
      </c>
      <c r="F476" s="62">
        <f>'Table 8-NLCD01 Partitioning'!F72-'Table 7-NLCD92 Partitioning'!F72</f>
        <v>-5.7823739999999999</v>
      </c>
      <c r="G476" s="62">
        <f>'Table 8-NLCD01 Partitioning'!G72-'Table 7-NLCD92 Partitioning'!G72</f>
        <v>42.254446500000014</v>
      </c>
      <c r="H476" s="62">
        <f>'Table 8-NLCD01 Partitioning'!H72-'Table 7-NLCD92 Partitioning'!H72</f>
        <v>-52.713814500000012</v>
      </c>
      <c r="I476" s="62">
        <f>'Table 8-NLCD01 Partitioning'!I72-'Table 7-NLCD92 Partitioning'!I72</f>
        <v>33.13385550000001</v>
      </c>
      <c r="J476" s="62">
        <f>'Table 8-NLCD01 Partitioning'!J72-'Table 7-NLCD92 Partitioning'!J72</f>
        <v>0</v>
      </c>
      <c r="K476" s="62">
        <f>'Table 8-NLCD01 Partitioning'!K72-'Table 7-NLCD92 Partitioning'!K72</f>
        <v>-14.455934999999998</v>
      </c>
      <c r="L476" s="62">
        <f>'Table 8-NLCD01 Partitioning'!L72-'Table 7-NLCD92 Partitioning'!L72</f>
        <v>-1.1119949999999998</v>
      </c>
      <c r="M476" s="62">
        <f>'Table 8-NLCD01 Partitioning'!M72-'Table 7-NLCD92 Partitioning'!M72</f>
        <v>0</v>
      </c>
      <c r="N476" s="62">
        <f>'Table 8-NLCD01 Partitioning'!N72-'Table 7-NLCD92 Partitioning'!N72</f>
        <v>0</v>
      </c>
      <c r="O476" s="62">
        <f>'Table 8-NLCD01 Partitioning'!O72-'Table 7-NLCD92 Partitioning'!O72</f>
        <v>0</v>
      </c>
      <c r="P476" s="62">
        <f>'Table 8-NLCD01 Partitioning'!P72-'Table 7-NLCD92 Partitioning'!P72</f>
        <v>0</v>
      </c>
      <c r="Q476" s="62">
        <f>'Table 8-NLCD01 Partitioning'!Q72-'Table 7-NLCD92 Partitioning'!Q72</f>
        <v>0</v>
      </c>
      <c r="R476" s="62">
        <f>'Table 8-NLCD01 Partitioning'!R72-'Table 7-NLCD92 Partitioning'!R72</f>
        <v>-0.44479799999999997</v>
      </c>
      <c r="S476" s="62">
        <f>'Table 8-NLCD01 Partitioning'!S72-'Table 7-NLCD92 Partitioning'!S72</f>
        <v>0</v>
      </c>
      <c r="T476" s="62">
        <f>'Table 8-NLCD01 Partitioning'!T72-'Table 7-NLCD92 Partitioning'!T72</f>
        <v>-1.0210499999914191E-2</v>
      </c>
      <c r="U476" s="62">
        <f>'Table 8-NLCD01 Partitioning'!U72-'Table 7-NLCD92 Partitioning'!U72</f>
        <v>21.408000000000015</v>
      </c>
      <c r="V476" s="62">
        <f>'Table 8-NLCD01 Partitioning'!V72-'Table 7-NLCD92 Partitioning'!V72</f>
        <v>-6.2000000000000171</v>
      </c>
      <c r="W476" s="62">
        <f>'Table 8-NLCD01 Partitioning'!W72-'Table 7-NLCD92 Partitioning'!W72</f>
        <v>-15.207000000000001</v>
      </c>
    </row>
    <row r="477" spans="1:23" x14ac:dyDescent="0.25">
      <c r="A477" s="77" t="s">
        <v>211</v>
      </c>
      <c r="B477" s="10" t="s">
        <v>204</v>
      </c>
      <c r="C477" s="3">
        <v>15</v>
      </c>
      <c r="D477" s="77" t="s">
        <v>211</v>
      </c>
      <c r="E477" s="62">
        <f>'Table 8-NLCD01 Partitioning'!E73-'Table 7-NLCD92 Partitioning'!E73</f>
        <v>-0.22239899999999999</v>
      </c>
      <c r="F477" s="62">
        <f>'Table 8-NLCD01 Partitioning'!F73-'Table 7-NLCD92 Partitioning'!F73</f>
        <v>-6.2271719999999995</v>
      </c>
      <c r="G477" s="62">
        <f>'Table 8-NLCD01 Partitioning'!G73-'Table 7-NLCD92 Partitioning'!G73</f>
        <v>59.379061500000006</v>
      </c>
      <c r="H477" s="62">
        <f>'Table 8-NLCD01 Partitioning'!H73-'Table 7-NLCD92 Partitioning'!H73</f>
        <v>-63.832873500000005</v>
      </c>
      <c r="I477" s="62">
        <f>'Table 8-NLCD01 Partitioning'!I73-'Table 7-NLCD92 Partitioning'!I73</f>
        <v>23.349888000000007</v>
      </c>
      <c r="J477" s="62">
        <f>'Table 8-NLCD01 Partitioning'!J73-'Table 7-NLCD92 Partitioning'!J73</f>
        <v>0</v>
      </c>
      <c r="K477" s="62">
        <f>'Table 8-NLCD01 Partitioning'!K73-'Table 7-NLCD92 Partitioning'!K73</f>
        <v>-10.897551</v>
      </c>
      <c r="L477" s="62">
        <f>'Table 8-NLCD01 Partitioning'!L73-'Table 7-NLCD92 Partitioning'!L73</f>
        <v>-0.88959599999999994</v>
      </c>
      <c r="M477" s="62">
        <f>'Table 8-NLCD01 Partitioning'!M73-'Table 7-NLCD92 Partitioning'!M73</f>
        <v>0</v>
      </c>
      <c r="N477" s="62">
        <f>'Table 8-NLCD01 Partitioning'!N73-'Table 7-NLCD92 Partitioning'!N73</f>
        <v>0</v>
      </c>
      <c r="O477" s="62">
        <f>'Table 8-NLCD01 Partitioning'!O73-'Table 7-NLCD92 Partitioning'!O73</f>
        <v>0</v>
      </c>
      <c r="P477" s="62">
        <f>'Table 8-NLCD01 Partitioning'!P73-'Table 7-NLCD92 Partitioning'!P73</f>
        <v>0</v>
      </c>
      <c r="Q477" s="62">
        <f>'Table 8-NLCD01 Partitioning'!Q73-'Table 7-NLCD92 Partitioning'!Q73</f>
        <v>0</v>
      </c>
      <c r="R477" s="62">
        <f>'Table 8-NLCD01 Partitioning'!R73-'Table 7-NLCD92 Partitioning'!R73</f>
        <v>-0.66719699999999993</v>
      </c>
      <c r="S477" s="62">
        <f>'Table 8-NLCD01 Partitioning'!S73-'Table 7-NLCD92 Partitioning'!S73</f>
        <v>0</v>
      </c>
      <c r="T477" s="62">
        <f>'Table 8-NLCD01 Partitioning'!T73-'Table 7-NLCD92 Partitioning'!T73</f>
        <v>-7.8389999999330939E-3</v>
      </c>
      <c r="U477" s="62">
        <f>'Table 8-NLCD01 Partitioning'!U73-'Table 7-NLCD92 Partitioning'!U73</f>
        <v>14.026999999999987</v>
      </c>
      <c r="V477" s="62">
        <f>'Table 8-NLCD01 Partitioning'!V73-'Table 7-NLCD92 Partitioning'!V73</f>
        <v>-1.6330000000000098</v>
      </c>
      <c r="W477" s="62">
        <f>'Table 8-NLCD01 Partitioning'!W73-'Table 7-NLCD92 Partitioning'!W73</f>
        <v>-12.392999999999999</v>
      </c>
    </row>
    <row r="478" spans="1:23" x14ac:dyDescent="0.25">
      <c r="A478" s="77" t="s">
        <v>212</v>
      </c>
      <c r="B478" s="10" t="s">
        <v>204</v>
      </c>
      <c r="C478" s="3">
        <v>16</v>
      </c>
      <c r="D478" s="77" t="s">
        <v>212</v>
      </c>
      <c r="E478" s="62">
        <f>'Table 8-NLCD01 Partitioning'!E74-'Table 7-NLCD92 Partitioning'!E74</f>
        <v>0.22239450000000002</v>
      </c>
      <c r="F478" s="62">
        <f>'Table 8-NLCD01 Partitioning'!F74-'Table 7-NLCD92 Partitioning'!F74</f>
        <v>-3.1135859999999997</v>
      </c>
      <c r="G478" s="62">
        <f>'Table 8-NLCD01 Partitioning'!G74-'Table 7-NLCD92 Partitioning'!G74</f>
        <v>37.584616500000003</v>
      </c>
      <c r="H478" s="62">
        <f>'Table 8-NLCD01 Partitioning'!H74-'Table 7-NLCD92 Partitioning'!H74</f>
        <v>-38.476880999999977</v>
      </c>
      <c r="I478" s="62">
        <f>'Table 8-NLCD01 Partitioning'!I74-'Table 7-NLCD92 Partitioning'!I74</f>
        <v>10.897281000000001</v>
      </c>
      <c r="J478" s="62">
        <f>'Table 8-NLCD01 Partitioning'!J74-'Table 7-NLCD92 Partitioning'!J74</f>
        <v>0</v>
      </c>
      <c r="K478" s="62">
        <f>'Table 8-NLCD01 Partitioning'!K74-'Table 7-NLCD92 Partitioning'!K74</f>
        <v>-6.2271719999999995</v>
      </c>
      <c r="L478" s="62">
        <f>'Table 8-NLCD01 Partitioning'!L74-'Table 7-NLCD92 Partitioning'!L74</f>
        <v>-0.66719699999999993</v>
      </c>
      <c r="M478" s="62">
        <f>'Table 8-NLCD01 Partitioning'!M74-'Table 7-NLCD92 Partitioning'!M74</f>
        <v>0</v>
      </c>
      <c r="N478" s="62">
        <f>'Table 8-NLCD01 Partitioning'!N74-'Table 7-NLCD92 Partitioning'!N74</f>
        <v>0</v>
      </c>
      <c r="O478" s="62">
        <f>'Table 8-NLCD01 Partitioning'!O74-'Table 7-NLCD92 Partitioning'!O74</f>
        <v>0</v>
      </c>
      <c r="P478" s="62">
        <f>'Table 8-NLCD01 Partitioning'!P74-'Table 7-NLCD92 Partitioning'!P74</f>
        <v>0</v>
      </c>
      <c r="Q478" s="62">
        <f>'Table 8-NLCD01 Partitioning'!Q74-'Table 7-NLCD92 Partitioning'!Q74</f>
        <v>0</v>
      </c>
      <c r="R478" s="62">
        <f>'Table 8-NLCD01 Partitioning'!R74-'Table 7-NLCD92 Partitioning'!R74</f>
        <v>-0.22239899999999999</v>
      </c>
      <c r="S478" s="62">
        <f>'Table 8-NLCD01 Partitioning'!S74-'Table 7-NLCD92 Partitioning'!S74</f>
        <v>0</v>
      </c>
      <c r="T478" s="62">
        <f>'Table 8-NLCD01 Partitioning'!T74-'Table 7-NLCD92 Partitioning'!T74</f>
        <v>-2.9429999999592837E-3</v>
      </c>
      <c r="U478" s="62">
        <f>'Table 8-NLCD01 Partitioning'!U74-'Table 7-NLCD92 Partitioning'!U74</f>
        <v>6.5760000000000005</v>
      </c>
      <c r="V478" s="62">
        <f>'Table 8-NLCD01 Partitioning'!V74-'Table 7-NLCD92 Partitioning'!V74</f>
        <v>0.51399999999999579</v>
      </c>
      <c r="W478" s="62">
        <f>'Table 8-NLCD01 Partitioning'!W74-'Table 7-NLCD92 Partitioning'!W74</f>
        <v>-7.0909999999999993</v>
      </c>
    </row>
    <row r="479" spans="1:23" x14ac:dyDescent="0.25">
      <c r="A479" s="77" t="s">
        <v>213</v>
      </c>
      <c r="B479" s="10" t="s">
        <v>204</v>
      </c>
      <c r="C479" s="3" t="s">
        <v>214</v>
      </c>
      <c r="D479" s="77" t="s">
        <v>215</v>
      </c>
      <c r="E479" s="62">
        <f>'Table 8-NLCD01 Partitioning'!E75-'Table 7-NLCD92 Partitioning'!E75</f>
        <v>-0.66734999999999811</v>
      </c>
      <c r="F479" s="62">
        <f>'Table 8-NLCD01 Partitioning'!F75-'Table 7-NLCD92 Partitioning'!F75</f>
        <v>-2.8912454999999997</v>
      </c>
      <c r="G479" s="62">
        <f>'Table 8-NLCD01 Partitioning'!G75-'Table 7-NLCD92 Partitioning'!G75</f>
        <v>25.575196500000001</v>
      </c>
      <c r="H479" s="62">
        <f>'Table 8-NLCD01 Partitioning'!H75-'Table 7-NLCD92 Partitioning'!H75</f>
        <v>-2.8934324999999887</v>
      </c>
      <c r="I479" s="62">
        <f>'Table 8-NLCD01 Partitioning'!I75-'Table 7-NLCD92 Partitioning'!I75</f>
        <v>-5.3376479999999979</v>
      </c>
      <c r="J479" s="62">
        <f>'Table 8-NLCD01 Partitioning'!J75-'Table 7-NLCD92 Partitioning'!J75</f>
        <v>0</v>
      </c>
      <c r="K479" s="62">
        <f>'Table 8-NLCD01 Partitioning'!K75-'Table 7-NLCD92 Partitioning'!K75</f>
        <v>-9.3407894999999996</v>
      </c>
      <c r="L479" s="62">
        <f>'Table 8-NLCD01 Partitioning'!L75-'Table 7-NLCD92 Partitioning'!L75</f>
        <v>-8.2288214999999987</v>
      </c>
      <c r="M479" s="62">
        <f>'Table 8-NLCD01 Partitioning'!M75-'Table 7-NLCD92 Partitioning'!M75</f>
        <v>4.003101</v>
      </c>
      <c r="N479" s="62">
        <f>'Table 8-NLCD01 Partitioning'!N75-'Table 7-NLCD92 Partitioning'!N75</f>
        <v>0</v>
      </c>
      <c r="O479" s="62">
        <f>'Table 8-NLCD01 Partitioning'!O75-'Table 7-NLCD92 Partitioning'!O75</f>
        <v>-0.22239899999999999</v>
      </c>
      <c r="P479" s="62">
        <f>'Table 8-NLCD01 Partitioning'!P75-'Table 7-NLCD92 Partitioning'!P75</f>
        <v>0</v>
      </c>
      <c r="Q479" s="62">
        <f>'Table 8-NLCD01 Partitioning'!Q75-'Table 7-NLCD92 Partitioning'!Q75</f>
        <v>0</v>
      </c>
      <c r="R479" s="62">
        <f>'Table 8-NLCD01 Partitioning'!R75-'Table 7-NLCD92 Partitioning'!R75</f>
        <v>0.88946100000000072</v>
      </c>
      <c r="S479" s="62">
        <f>'Table 8-NLCD01 Partitioning'!S75-'Table 7-NLCD92 Partitioning'!S75</f>
        <v>-0.88959599999999994</v>
      </c>
      <c r="T479" s="62">
        <f>'Table 8-NLCD01 Partitioning'!T75-'Table 7-NLCD92 Partitioning'!T75</f>
        <v>-3.5235000000000127E-3</v>
      </c>
      <c r="U479" s="62">
        <f>'Table 8-NLCD01 Partitioning'!U75-'Table 7-NLCD92 Partitioning'!U75</f>
        <v>1.8740000000000094</v>
      </c>
      <c r="V479" s="62">
        <f>'Table 8-NLCD01 Partitioning'!V75-'Table 7-NLCD92 Partitioning'!V75</f>
        <v>10.022000000000006</v>
      </c>
      <c r="W479" s="62">
        <f>'Table 8-NLCD01 Partitioning'!W75-'Table 7-NLCD92 Partitioning'!W75</f>
        <v>-11.897000000000002</v>
      </c>
    </row>
    <row r="480" spans="1:23" x14ac:dyDescent="0.25">
      <c r="A480" s="77" t="s">
        <v>216</v>
      </c>
      <c r="B480" s="10" t="s">
        <v>204</v>
      </c>
      <c r="C480" s="3" t="s">
        <v>217</v>
      </c>
      <c r="D480" s="77" t="s">
        <v>218</v>
      </c>
      <c r="E480" s="62">
        <f>'Table 8-NLCD01 Partitioning'!E76-'Table 7-NLCD92 Partitioning'!E76</f>
        <v>0</v>
      </c>
      <c r="F480" s="62">
        <f>'Table 8-NLCD01 Partitioning'!F76-'Table 7-NLCD92 Partitioning'!F76</f>
        <v>-11.787272999999999</v>
      </c>
      <c r="G480" s="62">
        <f>'Table 8-NLCD01 Partitioning'!G76-'Table 7-NLCD92 Partitioning'!G76</f>
        <v>93.849705000000029</v>
      </c>
      <c r="H480" s="62">
        <f>'Table 8-NLCD01 Partitioning'!H76-'Table 7-NLCD92 Partitioning'!H76</f>
        <v>-61.163212499999986</v>
      </c>
      <c r="I480" s="62">
        <f>'Table 8-NLCD01 Partitioning'!I76-'Table 7-NLCD92 Partitioning'!I76</f>
        <v>8.6709645000000108</v>
      </c>
      <c r="J480" s="62">
        <f>'Table 8-NLCD01 Partitioning'!J76-'Table 7-NLCD92 Partitioning'!J76</f>
        <v>0</v>
      </c>
      <c r="K480" s="62">
        <f>'Table 8-NLCD01 Partitioning'!K76-'Table 7-NLCD92 Partitioning'!K76</f>
        <v>-27.132677999999999</v>
      </c>
      <c r="L480" s="62">
        <f>'Table 8-NLCD01 Partitioning'!L76-'Table 7-NLCD92 Partitioning'!L76</f>
        <v>-0.66719699999999993</v>
      </c>
      <c r="M480" s="62">
        <f>'Table 8-NLCD01 Partitioning'!M76-'Table 7-NLCD92 Partitioning'!M76</f>
        <v>0</v>
      </c>
      <c r="N480" s="62">
        <f>'Table 8-NLCD01 Partitioning'!N76-'Table 7-NLCD92 Partitioning'!N76</f>
        <v>0</v>
      </c>
      <c r="O480" s="62">
        <f>'Table 8-NLCD01 Partitioning'!O76-'Table 7-NLCD92 Partitioning'!O76</f>
        <v>-1.7791919999999999</v>
      </c>
      <c r="P480" s="62">
        <f>'Table 8-NLCD01 Partitioning'!P76-'Table 7-NLCD92 Partitioning'!P76</f>
        <v>0</v>
      </c>
      <c r="Q480" s="62">
        <f>'Table 8-NLCD01 Partitioning'!Q76-'Table 7-NLCD92 Partitioning'!Q76</f>
        <v>0</v>
      </c>
      <c r="R480" s="62">
        <f>'Table 8-NLCD01 Partitioning'!R76-'Table 7-NLCD92 Partitioning'!R76</f>
        <v>0</v>
      </c>
      <c r="S480" s="62">
        <f>'Table 8-NLCD01 Partitioning'!S76-'Table 7-NLCD92 Partitioning'!S76</f>
        <v>0</v>
      </c>
      <c r="T480" s="62">
        <f>'Table 8-NLCD01 Partitioning'!T76-'Table 7-NLCD92 Partitioning'!T76</f>
        <v>-8.882999999968888E-3</v>
      </c>
      <c r="U480" s="62">
        <f>'Table 8-NLCD01 Partitioning'!U76-'Table 7-NLCD92 Partitioning'!U76</f>
        <v>13.204000000000008</v>
      </c>
      <c r="V480" s="62">
        <f>'Table 8-NLCD01 Partitioning'!V76-'Table 7-NLCD92 Partitioning'!V76</f>
        <v>11.676000000000016</v>
      </c>
      <c r="W480" s="62">
        <f>'Table 8-NLCD01 Partitioning'!W76-'Table 7-NLCD92 Partitioning'!W76</f>
        <v>-24.879000000000005</v>
      </c>
    </row>
    <row r="481" spans="1:23" x14ac:dyDescent="0.25">
      <c r="A481" s="77" t="s">
        <v>219</v>
      </c>
      <c r="B481" s="10" t="s">
        <v>204</v>
      </c>
      <c r="C481" s="3">
        <v>18</v>
      </c>
      <c r="D481" s="77" t="s">
        <v>219</v>
      </c>
      <c r="E481" s="62">
        <f>'Table 8-NLCD01 Partitioning'!E77-'Table 7-NLCD92 Partitioning'!E77</f>
        <v>-3.1135859999999997</v>
      </c>
      <c r="F481" s="62">
        <f>'Table 8-NLCD01 Partitioning'!F77-'Table 7-NLCD92 Partitioning'!F77</f>
        <v>-6.8943869999999992</v>
      </c>
      <c r="G481" s="62">
        <f>'Table 8-NLCD01 Partitioning'!G77-'Table 7-NLCD92 Partitioning'!G77</f>
        <v>49.593757500000009</v>
      </c>
      <c r="H481" s="62">
        <f>'Table 8-NLCD01 Partitioning'!H77-'Table 7-NLCD92 Partitioning'!H77</f>
        <v>-58.493906999999979</v>
      </c>
      <c r="I481" s="62">
        <f>'Table 8-NLCD01 Partitioning'!I77-'Table 7-NLCD92 Partitioning'!I77</f>
        <v>33.803725500000006</v>
      </c>
      <c r="J481" s="62">
        <f>'Table 8-NLCD01 Partitioning'!J77-'Table 7-NLCD92 Partitioning'!J77</f>
        <v>0</v>
      </c>
      <c r="K481" s="62">
        <f>'Table 8-NLCD01 Partitioning'!K77-'Table 7-NLCD92 Partitioning'!K77</f>
        <v>-8.2287675</v>
      </c>
      <c r="L481" s="62">
        <f>'Table 8-NLCD01 Partitioning'!L77-'Table 7-NLCD92 Partitioning'!L77</f>
        <v>-5.5599749999999997</v>
      </c>
      <c r="M481" s="62">
        <f>'Table 8-NLCD01 Partitioning'!M77-'Table 7-NLCD92 Partitioning'!M77</f>
        <v>0</v>
      </c>
      <c r="N481" s="62">
        <f>'Table 8-NLCD01 Partitioning'!N77-'Table 7-NLCD92 Partitioning'!N77</f>
        <v>0</v>
      </c>
      <c r="O481" s="62">
        <f>'Table 8-NLCD01 Partitioning'!O77-'Table 7-NLCD92 Partitioning'!O77</f>
        <v>0</v>
      </c>
      <c r="P481" s="62">
        <f>'Table 8-NLCD01 Partitioning'!P77-'Table 7-NLCD92 Partitioning'!P77</f>
        <v>0</v>
      </c>
      <c r="Q481" s="62">
        <f>'Table 8-NLCD01 Partitioning'!Q77-'Table 7-NLCD92 Partitioning'!Q77</f>
        <v>0</v>
      </c>
      <c r="R481" s="62">
        <f>'Table 8-NLCD01 Partitioning'!R77-'Table 7-NLCD92 Partitioning'!R77</f>
        <v>-1.1119949999999998</v>
      </c>
      <c r="S481" s="62">
        <f>'Table 8-NLCD01 Partitioning'!S77-'Table 7-NLCD92 Partitioning'!S77</f>
        <v>0</v>
      </c>
      <c r="T481" s="62">
        <f>'Table 8-NLCD01 Partitioning'!T77-'Table 7-NLCD92 Partitioning'!T77</f>
        <v>-5.1344999999400898E-3</v>
      </c>
      <c r="U481" s="62">
        <f>'Table 8-NLCD01 Partitioning'!U77-'Table 7-NLCD92 Partitioning'!U77</f>
        <v>19.719999999999985</v>
      </c>
      <c r="V481" s="62">
        <f>'Table 8-NLCD01 Partitioning'!V77-'Table 7-NLCD92 Partitioning'!V77</f>
        <v>-5.0130000000000052</v>
      </c>
      <c r="W481" s="62">
        <f>'Table 8-NLCD01 Partitioning'!W77-'Table 7-NLCD92 Partitioning'!W77</f>
        <v>-14.706000000000001</v>
      </c>
    </row>
    <row r="482" spans="1:23" x14ac:dyDescent="0.25">
      <c r="A482" s="77" t="s">
        <v>220</v>
      </c>
      <c r="B482" s="10" t="s">
        <v>204</v>
      </c>
      <c r="C482" s="3">
        <v>19</v>
      </c>
      <c r="D482" s="77" t="s">
        <v>220</v>
      </c>
      <c r="E482" s="62">
        <f>'Table 8-NLCD01 Partitioning'!E78-'Table 7-NLCD92 Partitioning'!E78</f>
        <v>-3.335985</v>
      </c>
      <c r="F482" s="62">
        <f>'Table 8-NLCD01 Partitioning'!F78-'Table 7-NLCD92 Partitioning'!F78</f>
        <v>-2.2240844999999991</v>
      </c>
      <c r="G482" s="62">
        <f>'Table 8-NLCD01 Partitioning'!G78-'Table 7-NLCD92 Partitioning'!G78</f>
        <v>250.8600735</v>
      </c>
      <c r="H482" s="62">
        <f>'Table 8-NLCD01 Partitioning'!H78-'Table 7-NLCD92 Partitioning'!H78</f>
        <v>-305.81549549999977</v>
      </c>
      <c r="I482" s="62">
        <f>'Table 8-NLCD01 Partitioning'!I78-'Table 7-NLCD92 Partitioning'!I78</f>
        <v>75.835134000000025</v>
      </c>
      <c r="J482" s="62">
        <f>'Table 8-NLCD01 Partitioning'!J78-'Table 7-NLCD92 Partitioning'!J78</f>
        <v>0</v>
      </c>
      <c r="K482" s="62">
        <f>'Table 8-NLCD01 Partitioning'!K78-'Table 7-NLCD92 Partitioning'!K78</f>
        <v>-9.3407579999999992</v>
      </c>
      <c r="L482" s="62">
        <f>'Table 8-NLCD01 Partitioning'!L78-'Table 7-NLCD92 Partitioning'!L78</f>
        <v>-5.5599749999999997</v>
      </c>
      <c r="M482" s="62">
        <f>'Table 8-NLCD01 Partitioning'!M78-'Table 7-NLCD92 Partitioning'!M78</f>
        <v>0</v>
      </c>
      <c r="N482" s="62">
        <f>'Table 8-NLCD01 Partitioning'!N78-'Table 7-NLCD92 Partitioning'!N78</f>
        <v>0</v>
      </c>
      <c r="O482" s="62">
        <f>'Table 8-NLCD01 Partitioning'!O78-'Table 7-NLCD92 Partitioning'!O78</f>
        <v>0</v>
      </c>
      <c r="P482" s="62">
        <f>'Table 8-NLCD01 Partitioning'!P78-'Table 7-NLCD92 Partitioning'!P78</f>
        <v>0</v>
      </c>
      <c r="Q482" s="62">
        <f>'Table 8-NLCD01 Partitioning'!Q78-'Table 7-NLCD92 Partitioning'!Q78</f>
        <v>0</v>
      </c>
      <c r="R482" s="62">
        <f>'Table 8-NLCD01 Partitioning'!R78-'Table 7-NLCD92 Partitioning'!R78</f>
        <v>-0.44479799999999997</v>
      </c>
      <c r="S482" s="62">
        <f>'Table 8-NLCD01 Partitioning'!S78-'Table 7-NLCD92 Partitioning'!S78</f>
        <v>0</v>
      </c>
      <c r="T482" s="62">
        <f>'Table 8-NLCD01 Partitioning'!T78-'Table 7-NLCD92 Partitioning'!T78</f>
        <v>-2.5888499999837222E-2</v>
      </c>
      <c r="U482" s="62">
        <f>'Table 8-NLCD01 Partitioning'!U78-'Table 7-NLCD92 Partitioning'!U78</f>
        <v>23.497999999999934</v>
      </c>
      <c r="V482" s="62">
        <f>'Table 8-NLCD01 Partitioning'!V78-'Table 7-NLCD92 Partitioning'!V78</f>
        <v>-1.6409999999999627</v>
      </c>
      <c r="W482" s="62">
        <f>'Table 8-NLCD01 Partitioning'!W78-'Table 7-NLCD92 Partitioning'!W78</f>
        <v>-21.857000000000006</v>
      </c>
    </row>
    <row r="483" spans="1:23" x14ac:dyDescent="0.25">
      <c r="A483" s="77" t="s">
        <v>221</v>
      </c>
      <c r="B483" s="10" t="s">
        <v>204</v>
      </c>
      <c r="C483" s="3">
        <v>20</v>
      </c>
      <c r="D483" s="77" t="s">
        <v>221</v>
      </c>
      <c r="E483" s="62">
        <f>'Table 8-NLCD01 Partitioning'!E79-'Table 7-NLCD92 Partitioning'!E79</f>
        <v>-0.44479799999999997</v>
      </c>
      <c r="F483" s="62">
        <f>'Table 8-NLCD01 Partitioning'!F79-'Table 7-NLCD92 Partitioning'!F79</f>
        <v>-10.4529105</v>
      </c>
      <c r="G483" s="62">
        <f>'Table 8-NLCD01 Partitioning'!G79-'Table 7-NLCD92 Partitioning'!G79</f>
        <v>14.677758000000004</v>
      </c>
      <c r="H483" s="62">
        <f>'Table 8-NLCD01 Partitioning'!H79-'Table 7-NLCD92 Partitioning'!H79</f>
        <v>55.820961000000004</v>
      </c>
      <c r="I483" s="62">
        <f>'Table 8-NLCD01 Partitioning'!I79-'Table 7-NLCD92 Partitioning'!I79</f>
        <v>-52.932410999999988</v>
      </c>
      <c r="J483" s="62">
        <f>'Table 8-NLCD01 Partitioning'!J79-'Table 7-NLCD92 Partitioning'!J79</f>
        <v>0</v>
      </c>
      <c r="K483" s="62">
        <f>'Table 8-NLCD01 Partitioning'!K79-'Table 7-NLCD92 Partitioning'!K79</f>
        <v>-5.1151770000000001</v>
      </c>
      <c r="L483" s="62">
        <f>'Table 8-NLCD01 Partitioning'!L79-'Table 7-NLCD92 Partitioning'!L79</f>
        <v>-1.5567929999999999</v>
      </c>
      <c r="M483" s="62">
        <f>'Table 8-NLCD01 Partitioning'!M79-'Table 7-NLCD92 Partitioning'!M79</f>
        <v>0</v>
      </c>
      <c r="N483" s="62">
        <f>'Table 8-NLCD01 Partitioning'!N79-'Table 7-NLCD92 Partitioning'!N79</f>
        <v>0</v>
      </c>
      <c r="O483" s="62">
        <f>'Table 8-NLCD01 Partitioning'!O79-'Table 7-NLCD92 Partitioning'!O79</f>
        <v>0</v>
      </c>
      <c r="P483" s="62">
        <f>'Table 8-NLCD01 Partitioning'!P79-'Table 7-NLCD92 Partitioning'!P79</f>
        <v>0</v>
      </c>
      <c r="Q483" s="62">
        <f>'Table 8-NLCD01 Partitioning'!Q79-'Table 7-NLCD92 Partitioning'!Q79</f>
        <v>0</v>
      </c>
      <c r="R483" s="62">
        <f>'Table 8-NLCD01 Partitioning'!R79-'Table 7-NLCD92 Partitioning'!R79</f>
        <v>0</v>
      </c>
      <c r="S483" s="62">
        <f>'Table 8-NLCD01 Partitioning'!S79-'Table 7-NLCD92 Partitioning'!S79</f>
        <v>0</v>
      </c>
      <c r="T483" s="62">
        <f>'Table 8-NLCD01 Partitioning'!T79-'Table 7-NLCD92 Partitioning'!T79</f>
        <v>-3.370499999959975E-3</v>
      </c>
      <c r="U483" s="62">
        <f>'Table 8-NLCD01 Partitioning'!U79-'Table 7-NLCD92 Partitioning'!U79</f>
        <v>-22.164000000000001</v>
      </c>
      <c r="V483" s="62">
        <f>'Table 8-NLCD01 Partitioning'!V79-'Table 7-NLCD92 Partitioning'!V79</f>
        <v>25.459</v>
      </c>
      <c r="W483" s="62">
        <f>'Table 8-NLCD01 Partitioning'!W79-'Table 7-NLCD92 Partitioning'!W79</f>
        <v>-3.2959999999999998</v>
      </c>
    </row>
    <row r="484" spans="1:23" x14ac:dyDescent="0.25">
      <c r="A484" s="77" t="s">
        <v>222</v>
      </c>
      <c r="B484" s="10" t="s">
        <v>204</v>
      </c>
      <c r="C484" s="3">
        <v>21</v>
      </c>
      <c r="D484" s="77" t="s">
        <v>222</v>
      </c>
      <c r="E484" s="62">
        <f>'Table 8-NLCD01 Partitioning'!E80-'Table 7-NLCD92 Partitioning'!E80</f>
        <v>0</v>
      </c>
      <c r="F484" s="62">
        <f>'Table 8-NLCD01 Partitioning'!F80-'Table 7-NLCD92 Partitioning'!F80</f>
        <v>-9.3407849999999986</v>
      </c>
      <c r="G484" s="62">
        <f>'Table 8-NLCD01 Partitioning'!G80-'Table 7-NLCD92 Partitioning'!G80</f>
        <v>32.246464500000009</v>
      </c>
      <c r="H484" s="62">
        <f>'Table 8-NLCD01 Partitioning'!H80-'Table 7-NLCD92 Partitioning'!H80</f>
        <v>2.8850400000000036</v>
      </c>
      <c r="I484" s="62">
        <f>'Table 8-NLCD01 Partitioning'!I80-'Table 7-NLCD92 Partitioning'!I80</f>
        <v>8.4451500000000124</v>
      </c>
      <c r="J484" s="62">
        <f>'Table 8-NLCD01 Partitioning'!J80-'Table 7-NLCD92 Partitioning'!J80</f>
        <v>0</v>
      </c>
      <c r="K484" s="62">
        <f>'Table 8-NLCD01 Partitioning'!K80-'Table 7-NLCD92 Partitioning'!K80</f>
        <v>-31.358258999999997</v>
      </c>
      <c r="L484" s="62">
        <f>'Table 8-NLCD01 Partitioning'!L80-'Table 7-NLCD92 Partitioning'!L80</f>
        <v>-1.7791919999999999</v>
      </c>
      <c r="M484" s="62">
        <f>'Table 8-NLCD01 Partitioning'!M80-'Table 7-NLCD92 Partitioning'!M80</f>
        <v>0</v>
      </c>
      <c r="N484" s="62">
        <f>'Table 8-NLCD01 Partitioning'!N80-'Table 7-NLCD92 Partitioning'!N80</f>
        <v>0</v>
      </c>
      <c r="O484" s="62">
        <f>'Table 8-NLCD01 Partitioning'!O80-'Table 7-NLCD92 Partitioning'!O80</f>
        <v>0</v>
      </c>
      <c r="P484" s="62">
        <f>'Table 8-NLCD01 Partitioning'!P80-'Table 7-NLCD92 Partitioning'!P80</f>
        <v>0</v>
      </c>
      <c r="Q484" s="62">
        <f>'Table 8-NLCD01 Partitioning'!Q80-'Table 7-NLCD92 Partitioning'!Q80</f>
        <v>0</v>
      </c>
      <c r="R484" s="62">
        <f>'Table 8-NLCD01 Partitioning'!R80-'Table 7-NLCD92 Partitioning'!R80</f>
        <v>-1.1119949999999998</v>
      </c>
      <c r="S484" s="62">
        <f>'Table 8-NLCD01 Partitioning'!S80-'Table 7-NLCD92 Partitioning'!S80</f>
        <v>0</v>
      </c>
      <c r="T484" s="62">
        <f>'Table 8-NLCD01 Partitioning'!T80-'Table 7-NLCD92 Partitioning'!T80</f>
        <v>-1.3576499999885527E-2</v>
      </c>
      <c r="U484" s="62">
        <f>'Table 8-NLCD01 Partitioning'!U80-'Table 7-NLCD92 Partitioning'!U80</f>
        <v>19.486000000000047</v>
      </c>
      <c r="V484" s="62">
        <f>'Table 8-NLCD01 Partitioning'!V80-'Table 7-NLCD92 Partitioning'!V80</f>
        <v>9.2810000000000059</v>
      </c>
      <c r="W484" s="62">
        <f>'Table 8-NLCD01 Partitioning'!W80-'Table 7-NLCD92 Partitioning'!W80</f>
        <v>-28.768000000000001</v>
      </c>
    </row>
    <row r="485" spans="1:23" x14ac:dyDescent="0.25">
      <c r="A485" s="77" t="s">
        <v>223</v>
      </c>
      <c r="B485" s="10" t="s">
        <v>204</v>
      </c>
      <c r="C485" s="3" t="s">
        <v>224</v>
      </c>
      <c r="D485" s="77" t="s">
        <v>225</v>
      </c>
      <c r="E485" s="62">
        <f>'Table 8-NLCD01 Partitioning'!E81-'Table 7-NLCD92 Partitioning'!E81</f>
        <v>-0.22239899999999999</v>
      </c>
      <c r="F485" s="62">
        <f>'Table 8-NLCD01 Partitioning'!F81-'Table 7-NLCD92 Partitioning'!F81</f>
        <v>0</v>
      </c>
      <c r="G485" s="62">
        <f>'Table 8-NLCD01 Partitioning'!G81-'Table 7-NLCD92 Partitioning'!G81</f>
        <v>64.716790500000002</v>
      </c>
      <c r="H485" s="62">
        <f>'Table 8-NLCD01 Partitioning'!H81-'Table 7-NLCD92 Partitioning'!H81</f>
        <v>-64.495853999999994</v>
      </c>
      <c r="I485" s="62">
        <f>'Table 8-NLCD01 Partitioning'!I81-'Table 7-NLCD92 Partitioning'!I81</f>
        <v>0</v>
      </c>
      <c r="J485" s="62">
        <f>'Table 8-NLCD01 Partitioning'!J81-'Table 7-NLCD92 Partitioning'!J81</f>
        <v>0</v>
      </c>
      <c r="K485" s="62">
        <f>'Table 8-NLCD01 Partitioning'!K81-'Table 7-NLCD92 Partitioning'!K81</f>
        <v>0</v>
      </c>
      <c r="L485" s="62">
        <f>'Table 8-NLCD01 Partitioning'!L81-'Table 7-NLCD92 Partitioning'!L81</f>
        <v>0</v>
      </c>
      <c r="M485" s="62">
        <f>'Table 8-NLCD01 Partitioning'!M81-'Table 7-NLCD92 Partitioning'!M81</f>
        <v>0</v>
      </c>
      <c r="N485" s="62">
        <f>'Table 8-NLCD01 Partitioning'!N81-'Table 7-NLCD92 Partitioning'!N81</f>
        <v>0</v>
      </c>
      <c r="O485" s="62">
        <f>'Table 8-NLCD01 Partitioning'!O81-'Table 7-NLCD92 Partitioning'!O81</f>
        <v>0</v>
      </c>
      <c r="P485" s="62">
        <f>'Table 8-NLCD01 Partitioning'!P81-'Table 7-NLCD92 Partitioning'!P81</f>
        <v>0</v>
      </c>
      <c r="Q485" s="62">
        <f>'Table 8-NLCD01 Partitioning'!Q81-'Table 7-NLCD92 Partitioning'!Q81</f>
        <v>0</v>
      </c>
      <c r="R485" s="62">
        <f>'Table 8-NLCD01 Partitioning'!R81-'Table 7-NLCD92 Partitioning'!R81</f>
        <v>0</v>
      </c>
      <c r="S485" s="62">
        <f>'Table 8-NLCD01 Partitioning'!S81-'Table 7-NLCD92 Partitioning'!S81</f>
        <v>0</v>
      </c>
      <c r="T485" s="62">
        <f>'Table 8-NLCD01 Partitioning'!T81-'Table 7-NLCD92 Partitioning'!T81</f>
        <v>-1.4624999999881538E-3</v>
      </c>
      <c r="U485" s="62">
        <f>'Table 8-NLCD01 Partitioning'!U81-'Table 7-NLCD92 Partitioning'!U81</f>
        <v>-5.2989999999999959</v>
      </c>
      <c r="V485" s="62">
        <f>'Table 8-NLCD01 Partitioning'!V81-'Table 7-NLCD92 Partitioning'!V81</f>
        <v>6.9069999999999965</v>
      </c>
      <c r="W485" s="62">
        <f>'Table 8-NLCD01 Partitioning'!W81-'Table 7-NLCD92 Partitioning'!W81</f>
        <v>-1.6080000000000001</v>
      </c>
    </row>
    <row r="486" spans="1:23" x14ac:dyDescent="0.25">
      <c r="A486" s="77" t="s">
        <v>226</v>
      </c>
      <c r="B486" s="10" t="s">
        <v>204</v>
      </c>
      <c r="C486" s="3">
        <v>22</v>
      </c>
      <c r="D486" s="77" t="s">
        <v>226</v>
      </c>
      <c r="E486" s="62">
        <f>'Table 8-NLCD01 Partitioning'!E82-'Table 7-NLCD92 Partitioning'!E82</f>
        <v>0</v>
      </c>
      <c r="F486" s="62">
        <f>'Table 8-NLCD01 Partitioning'!F82-'Table 7-NLCD92 Partitioning'!F82</f>
        <v>-0.22240349999999995</v>
      </c>
      <c r="G486" s="62">
        <f>'Table 8-NLCD01 Partitioning'!G82-'Table 7-NLCD92 Partitioning'!G82</f>
        <v>27.354523500000003</v>
      </c>
      <c r="H486" s="62">
        <f>'Table 8-NLCD01 Partitioning'!H82-'Table 7-NLCD92 Partitioning'!H82</f>
        <v>-25.798621499999999</v>
      </c>
      <c r="I486" s="62">
        <f>'Table 8-NLCD01 Partitioning'!I82-'Table 7-NLCD92 Partitioning'!I82</f>
        <v>0</v>
      </c>
      <c r="J486" s="62">
        <f>'Table 8-NLCD01 Partitioning'!J82-'Table 7-NLCD92 Partitioning'!J82</f>
        <v>0</v>
      </c>
      <c r="K486" s="62">
        <f>'Table 8-NLCD01 Partitioning'!K82-'Table 7-NLCD92 Partitioning'!K82</f>
        <v>-0.88959599999999994</v>
      </c>
      <c r="L486" s="62">
        <f>'Table 8-NLCD01 Partitioning'!L82-'Table 7-NLCD92 Partitioning'!L82</f>
        <v>0</v>
      </c>
      <c r="M486" s="62">
        <f>'Table 8-NLCD01 Partitioning'!M82-'Table 7-NLCD92 Partitioning'!M82</f>
        <v>0</v>
      </c>
      <c r="N486" s="62">
        <f>'Table 8-NLCD01 Partitioning'!N82-'Table 7-NLCD92 Partitioning'!N82</f>
        <v>0</v>
      </c>
      <c r="O486" s="62">
        <f>'Table 8-NLCD01 Partitioning'!O82-'Table 7-NLCD92 Partitioning'!O82</f>
        <v>0</v>
      </c>
      <c r="P486" s="62">
        <f>'Table 8-NLCD01 Partitioning'!P82-'Table 7-NLCD92 Partitioning'!P82</f>
        <v>0</v>
      </c>
      <c r="Q486" s="62">
        <f>'Table 8-NLCD01 Partitioning'!Q82-'Table 7-NLCD92 Partitioning'!Q82</f>
        <v>0</v>
      </c>
      <c r="R486" s="62">
        <f>'Table 8-NLCD01 Partitioning'!R82-'Table 7-NLCD92 Partitioning'!R82</f>
        <v>-0.44479799999999997</v>
      </c>
      <c r="S486" s="62">
        <f>'Table 8-NLCD01 Partitioning'!S82-'Table 7-NLCD92 Partitioning'!S82</f>
        <v>0</v>
      </c>
      <c r="T486" s="62">
        <f>'Table 8-NLCD01 Partitioning'!T82-'Table 7-NLCD92 Partitioning'!T82</f>
        <v>-8.9549999999150032E-4</v>
      </c>
      <c r="U486" s="62">
        <f>'Table 8-NLCD01 Partitioning'!U82-'Table 7-NLCD92 Partitioning'!U82</f>
        <v>-1.5300000000000011</v>
      </c>
      <c r="V486" s="62">
        <f>'Table 8-NLCD01 Partitioning'!V82-'Table 7-NLCD92 Partitioning'!V82</f>
        <v>3.3530000000000015</v>
      </c>
      <c r="W486" s="62">
        <f>'Table 8-NLCD01 Partitioning'!W82-'Table 7-NLCD92 Partitioning'!W82</f>
        <v>-1.823</v>
      </c>
    </row>
    <row r="487" spans="1:23" x14ac:dyDescent="0.25">
      <c r="A487" s="77" t="s">
        <v>227</v>
      </c>
      <c r="B487" s="10" t="s">
        <v>204</v>
      </c>
      <c r="C487" s="3" t="s">
        <v>228</v>
      </c>
      <c r="D487" s="77" t="s">
        <v>229</v>
      </c>
      <c r="E487" s="62">
        <f>'Table 8-NLCD01 Partitioning'!E83-'Table 7-NLCD92 Partitioning'!E83</f>
        <v>-0.44479799999999997</v>
      </c>
      <c r="F487" s="62">
        <f>'Table 8-NLCD01 Partitioning'!F83-'Table 7-NLCD92 Partitioning'!F83</f>
        <v>7.7833530000000053</v>
      </c>
      <c r="G487" s="62">
        <f>'Table 8-NLCD01 Partitioning'!G83-'Table 7-NLCD92 Partitioning'!G83</f>
        <v>200.15376750000001</v>
      </c>
      <c r="H487" s="62">
        <f>'Table 8-NLCD01 Partitioning'!H83-'Table 7-NLCD92 Partitioning'!H83</f>
        <v>-195.490431</v>
      </c>
      <c r="I487" s="62">
        <f>'Table 8-NLCD01 Partitioning'!I83-'Table 7-NLCD92 Partitioning'!I83</f>
        <v>-2.8915784999999978</v>
      </c>
      <c r="J487" s="62">
        <f>'Table 8-NLCD01 Partitioning'!J83-'Table 7-NLCD92 Partitioning'!J83</f>
        <v>0</v>
      </c>
      <c r="K487" s="62">
        <f>'Table 8-NLCD01 Partitioning'!K83-'Table 7-NLCD92 Partitioning'!K83</f>
        <v>-8.4511620000000001</v>
      </c>
      <c r="L487" s="62">
        <f>'Table 8-NLCD01 Partitioning'!L83-'Table 7-NLCD92 Partitioning'!L83</f>
        <v>0</v>
      </c>
      <c r="M487" s="62">
        <f>'Table 8-NLCD01 Partitioning'!M83-'Table 7-NLCD92 Partitioning'!M83</f>
        <v>0</v>
      </c>
      <c r="N487" s="62">
        <f>'Table 8-NLCD01 Partitioning'!N83-'Table 7-NLCD92 Partitioning'!N83</f>
        <v>0</v>
      </c>
      <c r="O487" s="62">
        <f>'Table 8-NLCD01 Partitioning'!O83-'Table 7-NLCD92 Partitioning'!O83</f>
        <v>0</v>
      </c>
      <c r="P487" s="62">
        <f>'Table 8-NLCD01 Partitioning'!P83-'Table 7-NLCD92 Partitioning'!P83</f>
        <v>0</v>
      </c>
      <c r="Q487" s="62">
        <f>'Table 8-NLCD01 Partitioning'!Q83-'Table 7-NLCD92 Partitioning'!Q83</f>
        <v>0</v>
      </c>
      <c r="R487" s="62">
        <f>'Table 8-NLCD01 Partitioning'!R83-'Table 7-NLCD92 Partitioning'!R83</f>
        <v>-0.66719699999999993</v>
      </c>
      <c r="S487" s="62">
        <f>'Table 8-NLCD01 Partitioning'!S83-'Table 7-NLCD92 Partitioning'!S83</f>
        <v>0</v>
      </c>
      <c r="T487" s="62">
        <f>'Table 8-NLCD01 Partitioning'!T83-'Table 7-NLCD92 Partitioning'!T83</f>
        <v>-8.0459999999789034E-3</v>
      </c>
      <c r="U487" s="62">
        <f>'Table 8-NLCD01 Partitioning'!U83-'Table 7-NLCD92 Partitioning'!U83</f>
        <v>-15.62299999999999</v>
      </c>
      <c r="V487" s="62">
        <f>'Table 8-NLCD01 Partitioning'!V83-'Table 7-NLCD92 Partitioning'!V83</f>
        <v>28.289999999999992</v>
      </c>
      <c r="W487" s="62">
        <f>'Table 8-NLCD01 Partitioning'!W83-'Table 7-NLCD92 Partitioning'!W83</f>
        <v>-12.668000000000001</v>
      </c>
    </row>
    <row r="488" spans="1:23" x14ac:dyDescent="0.25">
      <c r="A488" s="77" t="s">
        <v>230</v>
      </c>
      <c r="B488" s="10" t="s">
        <v>204</v>
      </c>
      <c r="C488" s="3">
        <v>23</v>
      </c>
      <c r="D488" s="77" t="s">
        <v>230</v>
      </c>
      <c r="E488" s="62">
        <f>'Table 8-NLCD01 Partitioning'!E84-'Table 7-NLCD92 Partitioning'!E84</f>
        <v>-1.7791919999999999</v>
      </c>
      <c r="F488" s="62">
        <f>'Table 8-NLCD01 Partitioning'!F84-'Table 7-NLCD92 Partitioning'!F84</f>
        <v>-2.4468569999999978</v>
      </c>
      <c r="G488" s="62">
        <f>'Table 8-NLCD01 Partitioning'!G84-'Table 7-NLCD92 Partitioning'!G84</f>
        <v>193.70483100000001</v>
      </c>
      <c r="H488" s="62">
        <f>'Table 8-NLCD01 Partitioning'!H84-'Table 7-NLCD92 Partitioning'!H84</f>
        <v>-157.23697499999997</v>
      </c>
      <c r="I488" s="62">
        <f>'Table 8-NLCD01 Partitioning'!I84-'Table 7-NLCD92 Partitioning'!I84</f>
        <v>6.6717405000000012</v>
      </c>
      <c r="J488" s="62">
        <f>'Table 8-NLCD01 Partitioning'!J84-'Table 7-NLCD92 Partitioning'!J84</f>
        <v>0</v>
      </c>
      <c r="K488" s="62">
        <f>'Table 8-NLCD01 Partitioning'!K84-'Table 7-NLCD92 Partitioning'!K84</f>
        <v>-27.799874999999997</v>
      </c>
      <c r="L488" s="62">
        <f>'Table 8-NLCD01 Partitioning'!L84-'Table 7-NLCD92 Partitioning'!L84</f>
        <v>-8.0063639999999996</v>
      </c>
      <c r="M488" s="62">
        <f>'Table 8-NLCD01 Partitioning'!M84-'Table 7-NLCD92 Partitioning'!M84</f>
        <v>0</v>
      </c>
      <c r="N488" s="62">
        <f>'Table 8-NLCD01 Partitioning'!N84-'Table 7-NLCD92 Partitioning'!N84</f>
        <v>0</v>
      </c>
      <c r="O488" s="62">
        <f>'Table 8-NLCD01 Partitioning'!O84-'Table 7-NLCD92 Partitioning'!O84</f>
        <v>-0.22239899999999999</v>
      </c>
      <c r="P488" s="62">
        <f>'Table 8-NLCD01 Partitioning'!P84-'Table 7-NLCD92 Partitioning'!P84</f>
        <v>0</v>
      </c>
      <c r="Q488" s="62">
        <f>'Table 8-NLCD01 Partitioning'!Q84-'Table 7-NLCD92 Partitioning'!Q84</f>
        <v>0</v>
      </c>
      <c r="R488" s="62">
        <f>'Table 8-NLCD01 Partitioning'!R84-'Table 7-NLCD92 Partitioning'!R84</f>
        <v>-2.891187</v>
      </c>
      <c r="S488" s="62">
        <f>'Table 8-NLCD01 Partitioning'!S84-'Table 7-NLCD92 Partitioning'!S84</f>
        <v>0</v>
      </c>
      <c r="T488" s="62">
        <f>'Table 8-NLCD01 Partitioning'!T84-'Table 7-NLCD92 Partitioning'!T84</f>
        <v>-6.2774999999533065E-3</v>
      </c>
      <c r="U488" s="62">
        <f>'Table 8-NLCD01 Partitioning'!U84-'Table 7-NLCD92 Partitioning'!U84</f>
        <v>5.0109999999999957</v>
      </c>
      <c r="V488" s="62">
        <f>'Table 8-NLCD01 Partitioning'!V84-'Table 7-NLCD92 Partitioning'!V84</f>
        <v>32.121000000000009</v>
      </c>
      <c r="W488" s="62">
        <f>'Table 8-NLCD01 Partitioning'!W84-'Table 7-NLCD92 Partitioning'!W84</f>
        <v>-37.131999999999998</v>
      </c>
    </row>
    <row r="489" spans="1:23" x14ac:dyDescent="0.25">
      <c r="A489" s="77" t="s">
        <v>231</v>
      </c>
      <c r="B489" s="10" t="s">
        <v>204</v>
      </c>
      <c r="C489" s="3">
        <v>24</v>
      </c>
      <c r="D489" s="77" t="s">
        <v>231</v>
      </c>
      <c r="E489" s="62">
        <f>'Table 8-NLCD01 Partitioning'!E85-'Table 7-NLCD92 Partitioning'!E85</f>
        <v>0</v>
      </c>
      <c r="F489" s="62">
        <f>'Table 8-NLCD01 Partitioning'!F85-'Table 7-NLCD92 Partitioning'!F85</f>
        <v>-0.22239899999999999</v>
      </c>
      <c r="G489" s="62">
        <f>'Table 8-NLCD01 Partitioning'!G85-'Table 7-NLCD92 Partitioning'!G85</f>
        <v>52.485102000000005</v>
      </c>
      <c r="H489" s="62">
        <f>'Table 8-NLCD01 Partitioning'!H85-'Table 7-NLCD92 Partitioning'!H85</f>
        <v>-49.817825999999997</v>
      </c>
      <c r="I489" s="62">
        <f>'Table 8-NLCD01 Partitioning'!I85-'Table 7-NLCD92 Partitioning'!I85</f>
        <v>-0.66722849999999956</v>
      </c>
      <c r="J489" s="62">
        <f>'Table 8-NLCD01 Partitioning'!J85-'Table 7-NLCD92 Partitioning'!J85</f>
        <v>0</v>
      </c>
      <c r="K489" s="62">
        <f>'Table 8-NLCD01 Partitioning'!K85-'Table 7-NLCD92 Partitioning'!K85</f>
        <v>-1.5567929999999999</v>
      </c>
      <c r="L489" s="62">
        <f>'Table 8-NLCD01 Partitioning'!L85-'Table 7-NLCD92 Partitioning'!L85</f>
        <v>-0.22239899999999999</v>
      </c>
      <c r="M489" s="62">
        <f>'Table 8-NLCD01 Partitioning'!M85-'Table 7-NLCD92 Partitioning'!M85</f>
        <v>0</v>
      </c>
      <c r="N489" s="62">
        <f>'Table 8-NLCD01 Partitioning'!N85-'Table 7-NLCD92 Partitioning'!N85</f>
        <v>0</v>
      </c>
      <c r="O489" s="62">
        <f>'Table 8-NLCD01 Partitioning'!O85-'Table 7-NLCD92 Partitioning'!O85</f>
        <v>0</v>
      </c>
      <c r="P489" s="62">
        <f>'Table 8-NLCD01 Partitioning'!P85-'Table 7-NLCD92 Partitioning'!P85</f>
        <v>0</v>
      </c>
      <c r="Q489" s="62">
        <f>'Table 8-NLCD01 Partitioning'!Q85-'Table 7-NLCD92 Partitioning'!Q85</f>
        <v>0</v>
      </c>
      <c r="R489" s="62">
        <f>'Table 8-NLCD01 Partitioning'!R85-'Table 7-NLCD92 Partitioning'!R85</f>
        <v>0</v>
      </c>
      <c r="S489" s="62">
        <f>'Table 8-NLCD01 Partitioning'!S85-'Table 7-NLCD92 Partitioning'!S85</f>
        <v>0</v>
      </c>
      <c r="T489" s="62">
        <f>'Table 8-NLCD01 Partitioning'!T85-'Table 7-NLCD92 Partitioning'!T85</f>
        <v>-1.5434999999968113E-3</v>
      </c>
      <c r="U489" s="62">
        <f>'Table 8-NLCD01 Partitioning'!U85-'Table 7-NLCD92 Partitioning'!U85</f>
        <v>-3.6739999999999995</v>
      </c>
      <c r="V489" s="62">
        <f>'Table 8-NLCD01 Partitioning'!V85-'Table 7-NLCD92 Partitioning'!V85</f>
        <v>6.4029999999999987</v>
      </c>
      <c r="W489" s="62">
        <f>'Table 8-NLCD01 Partitioning'!W85-'Table 7-NLCD92 Partitioning'!W85</f>
        <v>-2.7289999999999996</v>
      </c>
    </row>
    <row r="490" spans="1:23" x14ac:dyDescent="0.25">
      <c r="A490" s="77" t="s">
        <v>232</v>
      </c>
      <c r="B490" s="10" t="s">
        <v>204</v>
      </c>
      <c r="C490" s="3" t="s">
        <v>233</v>
      </c>
      <c r="D490" s="77" t="s">
        <v>398</v>
      </c>
      <c r="E490" s="62">
        <f>'Table 8-NLCD01 Partitioning'!E86-'Table 7-NLCD92 Partitioning'!E86</f>
        <v>0.44478900000000005</v>
      </c>
      <c r="F490" s="62">
        <f>'Table 8-NLCD01 Partitioning'!F86-'Table 7-NLCD92 Partitioning'!F86</f>
        <v>-2.6688284999999996</v>
      </c>
      <c r="G490" s="62">
        <f>'Table 8-NLCD01 Partitioning'!G86-'Table 7-NLCD92 Partitioning'!G86</f>
        <v>38.696634000000003</v>
      </c>
      <c r="H490" s="62">
        <f>'Table 8-NLCD01 Partitioning'!H86-'Table 7-NLCD92 Partitioning'!H86</f>
        <v>-29.579737499999993</v>
      </c>
      <c r="I490" s="62">
        <f>'Table 8-NLCD01 Partitioning'!I86-'Table 7-NLCD92 Partitioning'!I86</f>
        <v>1.334254500000001</v>
      </c>
      <c r="J490" s="62">
        <f>'Table 8-NLCD01 Partitioning'!J86-'Table 7-NLCD92 Partitioning'!J86</f>
        <v>0</v>
      </c>
      <c r="K490" s="62">
        <f>'Table 8-NLCD01 Partitioning'!K86-'Table 7-NLCD92 Partitioning'!K86</f>
        <v>-6.67197</v>
      </c>
      <c r="L490" s="62">
        <f>'Table 8-NLCD01 Partitioning'!L86-'Table 7-NLCD92 Partitioning'!L86</f>
        <v>-0.22239899999999999</v>
      </c>
      <c r="M490" s="62">
        <f>'Table 8-NLCD01 Partitioning'!M86-'Table 7-NLCD92 Partitioning'!M86</f>
        <v>0</v>
      </c>
      <c r="N490" s="62">
        <f>'Table 8-NLCD01 Partitioning'!N86-'Table 7-NLCD92 Partitioning'!N86</f>
        <v>0</v>
      </c>
      <c r="O490" s="62">
        <f>'Table 8-NLCD01 Partitioning'!O86-'Table 7-NLCD92 Partitioning'!O86</f>
        <v>0</v>
      </c>
      <c r="P490" s="62">
        <f>'Table 8-NLCD01 Partitioning'!P86-'Table 7-NLCD92 Partitioning'!P86</f>
        <v>0</v>
      </c>
      <c r="Q490" s="62">
        <f>'Table 8-NLCD01 Partitioning'!Q86-'Table 7-NLCD92 Partitioning'!Q86</f>
        <v>0</v>
      </c>
      <c r="R490" s="62">
        <f>'Table 8-NLCD01 Partitioning'!R86-'Table 7-NLCD92 Partitioning'!R86</f>
        <v>-1.3343939999999999</v>
      </c>
      <c r="S490" s="62">
        <f>'Table 8-NLCD01 Partitioning'!S86-'Table 7-NLCD92 Partitioning'!S86</f>
        <v>0</v>
      </c>
      <c r="T490" s="62">
        <f>'Table 8-NLCD01 Partitioning'!T86-'Table 7-NLCD92 Partitioning'!T86</f>
        <v>-1.6514999999941438E-3</v>
      </c>
      <c r="U490" s="62">
        <f>'Table 8-NLCD01 Partitioning'!U86-'Table 7-NLCD92 Partitioning'!U86</f>
        <v>2.2120000000000033</v>
      </c>
      <c r="V490" s="62">
        <f>'Table 8-NLCD01 Partitioning'!V86-'Table 7-NLCD92 Partitioning'!V86</f>
        <v>5.5960000000000036</v>
      </c>
      <c r="W490" s="62">
        <f>'Table 8-NLCD01 Partitioning'!W86-'Table 7-NLCD92 Partitioning'!W86</f>
        <v>-7.8079999999999998</v>
      </c>
    </row>
    <row r="491" spans="1:23" x14ac:dyDescent="0.25">
      <c r="A491" s="77" t="s">
        <v>235</v>
      </c>
      <c r="B491" s="10" t="s">
        <v>204</v>
      </c>
      <c r="C491" s="3" t="s">
        <v>236</v>
      </c>
      <c r="D491" s="77" t="s">
        <v>398</v>
      </c>
      <c r="E491" s="62">
        <f>'Table 8-NLCD01 Partitioning'!E87-'Table 7-NLCD92 Partitioning'!E87</f>
        <v>0</v>
      </c>
      <c r="F491" s="62">
        <f>'Table 8-NLCD01 Partitioning'!F87-'Table 7-NLCD92 Partitioning'!F87</f>
        <v>-2.0015909999999999</v>
      </c>
      <c r="G491" s="62">
        <f>'Table 8-NLCD01 Partitioning'!G87-'Table 7-NLCD92 Partitioning'!G87</f>
        <v>-2.6687879999999997</v>
      </c>
      <c r="H491" s="62">
        <f>'Table 8-NLCD01 Partitioning'!H87-'Table 7-NLCD92 Partitioning'!H87</f>
        <v>5.3372565000000005</v>
      </c>
      <c r="I491" s="62">
        <f>'Table 8-NLCD01 Partitioning'!I87-'Table 7-NLCD92 Partitioning'!I87</f>
        <v>0.66692250000000186</v>
      </c>
      <c r="J491" s="62">
        <f>'Table 8-NLCD01 Partitioning'!J87-'Table 7-NLCD92 Partitioning'!J87</f>
        <v>0</v>
      </c>
      <c r="K491" s="62">
        <f>'Table 8-NLCD01 Partitioning'!K87-'Table 7-NLCD92 Partitioning'!K87</f>
        <v>-0.66719699999999993</v>
      </c>
      <c r="L491" s="62">
        <f>'Table 8-NLCD01 Partitioning'!L87-'Table 7-NLCD92 Partitioning'!L87</f>
        <v>0</v>
      </c>
      <c r="M491" s="62">
        <f>'Table 8-NLCD01 Partitioning'!M87-'Table 7-NLCD92 Partitioning'!M87</f>
        <v>0</v>
      </c>
      <c r="N491" s="62">
        <f>'Table 8-NLCD01 Partitioning'!N87-'Table 7-NLCD92 Partitioning'!N87</f>
        <v>0</v>
      </c>
      <c r="O491" s="62">
        <f>'Table 8-NLCD01 Partitioning'!O87-'Table 7-NLCD92 Partitioning'!O87</f>
        <v>-0.22239899999999999</v>
      </c>
      <c r="P491" s="62">
        <f>'Table 8-NLCD01 Partitioning'!P87-'Table 7-NLCD92 Partitioning'!P87</f>
        <v>0</v>
      </c>
      <c r="Q491" s="62">
        <f>'Table 8-NLCD01 Partitioning'!Q87-'Table 7-NLCD92 Partitioning'!Q87</f>
        <v>0</v>
      </c>
      <c r="R491" s="62">
        <f>'Table 8-NLCD01 Partitioning'!R87-'Table 7-NLCD92 Partitioning'!R87</f>
        <v>-0.44479799999999997</v>
      </c>
      <c r="S491" s="62">
        <f>'Table 8-NLCD01 Partitioning'!S87-'Table 7-NLCD92 Partitioning'!S87</f>
        <v>0</v>
      </c>
      <c r="T491" s="62">
        <f>'Table 8-NLCD01 Partitioning'!T87-'Table 7-NLCD92 Partitioning'!T87</f>
        <v>-5.9399999999953934E-4</v>
      </c>
      <c r="U491" s="62">
        <f>'Table 8-NLCD01 Partitioning'!U87-'Table 7-NLCD92 Partitioning'!U87</f>
        <v>1.6679999999999993</v>
      </c>
      <c r="V491" s="62">
        <f>'Table 8-NLCD01 Partitioning'!V87-'Table 7-NLCD92 Partitioning'!V87</f>
        <v>-0.80700000000000038</v>
      </c>
      <c r="W491" s="62">
        <f>'Table 8-NLCD01 Partitioning'!W87-'Table 7-NLCD92 Partitioning'!W87</f>
        <v>-0.86</v>
      </c>
    </row>
    <row r="492" spans="1:23" x14ac:dyDescent="0.25">
      <c r="A492" s="77" t="s">
        <v>238</v>
      </c>
      <c r="B492" s="10" t="s">
        <v>204</v>
      </c>
      <c r="C492" s="3">
        <v>26</v>
      </c>
      <c r="D492" s="77" t="s">
        <v>238</v>
      </c>
      <c r="E492" s="62">
        <f>'Table 8-NLCD01 Partitioning'!E88-'Table 7-NLCD92 Partitioning'!E88</f>
        <v>-2.6687879999999997</v>
      </c>
      <c r="F492" s="62">
        <f>'Table 8-NLCD01 Partitioning'!F88-'Table 7-NLCD92 Partitioning'!F88</f>
        <v>0.66702600000000078</v>
      </c>
      <c r="G492" s="62">
        <f>'Table 8-NLCD01 Partitioning'!G88-'Table 7-NLCD92 Partitioning'!G88</f>
        <v>242.18706150000003</v>
      </c>
      <c r="H492" s="62">
        <f>'Table 8-NLCD01 Partitioning'!H88-'Table 7-NLCD92 Partitioning'!H88</f>
        <v>-167.02279199999998</v>
      </c>
      <c r="I492" s="62">
        <f>'Table 8-NLCD01 Partitioning'!I88-'Table 7-NLCD92 Partitioning'!I88</f>
        <v>-20.016580499999996</v>
      </c>
      <c r="J492" s="62">
        <f>'Table 8-NLCD01 Partitioning'!J88-'Table 7-NLCD92 Partitioning'!J88</f>
        <v>0</v>
      </c>
      <c r="K492" s="62">
        <f>'Table 8-NLCD01 Partitioning'!K88-'Table 7-NLCD92 Partitioning'!K88</f>
        <v>-35.361445499999995</v>
      </c>
      <c r="L492" s="62">
        <f>'Table 8-NLCD01 Partitioning'!L88-'Table 7-NLCD92 Partitioning'!L88</f>
        <v>-16.2351405</v>
      </c>
      <c r="M492" s="62">
        <f>'Table 8-NLCD01 Partitioning'!M88-'Table 7-NLCD92 Partitioning'!M88</f>
        <v>0</v>
      </c>
      <c r="N492" s="62">
        <f>'Table 8-NLCD01 Partitioning'!N88-'Table 7-NLCD92 Partitioning'!N88</f>
        <v>0</v>
      </c>
      <c r="O492" s="62">
        <f>'Table 8-NLCD01 Partitioning'!O88-'Table 7-NLCD92 Partitioning'!O88</f>
        <v>0</v>
      </c>
      <c r="P492" s="62">
        <f>'Table 8-NLCD01 Partitioning'!P88-'Table 7-NLCD92 Partitioning'!P88</f>
        <v>0</v>
      </c>
      <c r="Q492" s="62">
        <f>'Table 8-NLCD01 Partitioning'!Q88-'Table 7-NLCD92 Partitioning'!Q88</f>
        <v>0</v>
      </c>
      <c r="R492" s="62">
        <f>'Table 8-NLCD01 Partitioning'!R88-'Table 7-NLCD92 Partitioning'!R88</f>
        <v>-1.5568289999999998</v>
      </c>
      <c r="S492" s="62">
        <f>'Table 8-NLCD01 Partitioning'!S88-'Table 7-NLCD92 Partitioning'!S88</f>
        <v>0</v>
      </c>
      <c r="T492" s="62">
        <f>'Table 8-NLCD01 Partitioning'!T88-'Table 7-NLCD92 Partitioning'!T88</f>
        <v>-7.4879999999666325E-3</v>
      </c>
      <c r="U492" s="62">
        <f>'Table 8-NLCD01 Partitioning'!U88-'Table 7-NLCD92 Partitioning'!U88</f>
        <v>-7.1059999999999945</v>
      </c>
      <c r="V492" s="62">
        <f>'Table 8-NLCD01 Partitioning'!V88-'Table 7-NLCD92 Partitioning'!V88</f>
        <v>56.378000000000014</v>
      </c>
      <c r="W492" s="62">
        <f>'Table 8-NLCD01 Partitioning'!W88-'Table 7-NLCD92 Partitioning'!W88</f>
        <v>-49.271999999999998</v>
      </c>
    </row>
    <row r="493" spans="1:23" x14ac:dyDescent="0.25">
      <c r="A493" s="77" t="s">
        <v>239</v>
      </c>
      <c r="B493" s="10" t="s">
        <v>204</v>
      </c>
      <c r="C493" s="3">
        <v>27</v>
      </c>
      <c r="D493" s="77" t="s">
        <v>239</v>
      </c>
      <c r="E493" s="62">
        <f>'Table 8-NLCD01 Partitioning'!E89-'Table 7-NLCD92 Partitioning'!E89</f>
        <v>0</v>
      </c>
      <c r="F493" s="62">
        <f>'Table 8-NLCD01 Partitioning'!F89-'Table 7-NLCD92 Partitioning'!F89</f>
        <v>-10.897551</v>
      </c>
      <c r="G493" s="62">
        <f>'Table 8-NLCD01 Partitioning'!G89-'Table 7-NLCD92 Partitioning'!G89</f>
        <v>107.63884350000001</v>
      </c>
      <c r="H493" s="62">
        <f>'Table 8-NLCD01 Partitioning'!H89-'Table 7-NLCD92 Partitioning'!H89</f>
        <v>-102.08463749999996</v>
      </c>
      <c r="I493" s="62">
        <f>'Table 8-NLCD01 Partitioning'!I89-'Table 7-NLCD92 Partitioning'!I89</f>
        <v>11.786337000000003</v>
      </c>
      <c r="J493" s="62">
        <f>'Table 8-NLCD01 Partitioning'!J89-'Table 7-NLCD92 Partitioning'!J89</f>
        <v>0</v>
      </c>
      <c r="K493" s="62">
        <f>'Table 8-NLCD01 Partitioning'!K89-'Table 7-NLCD92 Partitioning'!K89</f>
        <v>-5.3375759999999994</v>
      </c>
      <c r="L493" s="62">
        <f>'Table 8-NLCD01 Partitioning'!L89-'Table 7-NLCD92 Partitioning'!L89</f>
        <v>-0.44479799999999997</v>
      </c>
      <c r="M493" s="62">
        <f>'Table 8-NLCD01 Partitioning'!M89-'Table 7-NLCD92 Partitioning'!M89</f>
        <v>0</v>
      </c>
      <c r="N493" s="62">
        <f>'Table 8-NLCD01 Partitioning'!N89-'Table 7-NLCD92 Partitioning'!N89</f>
        <v>0</v>
      </c>
      <c r="O493" s="62">
        <f>'Table 8-NLCD01 Partitioning'!O89-'Table 7-NLCD92 Partitioning'!O89</f>
        <v>0</v>
      </c>
      <c r="P493" s="62">
        <f>'Table 8-NLCD01 Partitioning'!P89-'Table 7-NLCD92 Partitioning'!P89</f>
        <v>0</v>
      </c>
      <c r="Q493" s="62">
        <f>'Table 8-NLCD01 Partitioning'!Q89-'Table 7-NLCD92 Partitioning'!Q89</f>
        <v>0</v>
      </c>
      <c r="R493" s="62">
        <f>'Table 8-NLCD01 Partitioning'!R89-'Table 7-NLCD92 Partitioning'!R89</f>
        <v>-0.66719699999999993</v>
      </c>
      <c r="S493" s="62">
        <f>'Table 8-NLCD01 Partitioning'!S89-'Table 7-NLCD92 Partitioning'!S89</f>
        <v>0</v>
      </c>
      <c r="T493" s="62">
        <f>'Table 8-NLCD01 Partitioning'!T89-'Table 7-NLCD92 Partitioning'!T89</f>
        <v>-6.5789999999879001E-3</v>
      </c>
      <c r="U493" s="62">
        <f>'Table 8-NLCD01 Partitioning'!U89-'Table 7-NLCD92 Partitioning'!U89</f>
        <v>3.0180000000000007</v>
      </c>
      <c r="V493" s="62">
        <f>'Table 8-NLCD01 Partitioning'!V89-'Table 7-NLCD92 Partitioning'!V89</f>
        <v>5.0549999999999784</v>
      </c>
      <c r="W493" s="62">
        <f>'Table 8-NLCD01 Partitioning'!W89-'Table 7-NLCD92 Partitioning'!W89</f>
        <v>-8.0730000000000022</v>
      </c>
    </row>
    <row r="494" spans="1:23" x14ac:dyDescent="0.25">
      <c r="A494" s="77" t="s">
        <v>240</v>
      </c>
      <c r="B494" s="10" t="s">
        <v>204</v>
      </c>
      <c r="C494" s="3">
        <v>28</v>
      </c>
      <c r="D494" s="77" t="s">
        <v>240</v>
      </c>
      <c r="E494" s="62">
        <f>'Table 8-NLCD01 Partitioning'!E90-'Table 7-NLCD92 Partitioning'!E90</f>
        <v>0</v>
      </c>
      <c r="F494" s="62">
        <f>'Table 8-NLCD01 Partitioning'!F90-'Table 7-NLCD92 Partitioning'!F90</f>
        <v>-2.4463889999999999</v>
      </c>
      <c r="G494" s="62">
        <f>'Table 8-NLCD01 Partitioning'!G90-'Table 7-NLCD92 Partitioning'!G90</f>
        <v>29.133400500000004</v>
      </c>
      <c r="H494" s="62">
        <f>'Table 8-NLCD01 Partitioning'!H90-'Table 7-NLCD92 Partitioning'!H90</f>
        <v>-83.625785999999948</v>
      </c>
      <c r="I494" s="62">
        <f>'Table 8-NLCD01 Partitioning'!I90-'Table 7-NLCD92 Partitioning'!I90</f>
        <v>60.490840499999997</v>
      </c>
      <c r="J494" s="62">
        <f>'Table 8-NLCD01 Partitioning'!J90-'Table 7-NLCD92 Partitioning'!J90</f>
        <v>0</v>
      </c>
      <c r="K494" s="62">
        <f>'Table 8-NLCD01 Partitioning'!K90-'Table 7-NLCD92 Partitioning'!K90</f>
        <v>-2.0015909999999999</v>
      </c>
      <c r="L494" s="62">
        <f>'Table 8-NLCD01 Partitioning'!L90-'Table 7-NLCD92 Partitioning'!L90</f>
        <v>-0.88959599999999994</v>
      </c>
      <c r="M494" s="62">
        <f>'Table 8-NLCD01 Partitioning'!M90-'Table 7-NLCD92 Partitioning'!M90</f>
        <v>0</v>
      </c>
      <c r="N494" s="62">
        <f>'Table 8-NLCD01 Partitioning'!N90-'Table 7-NLCD92 Partitioning'!N90</f>
        <v>0</v>
      </c>
      <c r="O494" s="62">
        <f>'Table 8-NLCD01 Partitioning'!O90-'Table 7-NLCD92 Partitioning'!O90</f>
        <v>0</v>
      </c>
      <c r="P494" s="62">
        <f>'Table 8-NLCD01 Partitioning'!P90-'Table 7-NLCD92 Partitioning'!P90</f>
        <v>0</v>
      </c>
      <c r="Q494" s="62">
        <f>'Table 8-NLCD01 Partitioning'!Q90-'Table 7-NLCD92 Partitioning'!Q90</f>
        <v>0</v>
      </c>
      <c r="R494" s="62">
        <f>'Table 8-NLCD01 Partitioning'!R90-'Table 7-NLCD92 Partitioning'!R90</f>
        <v>-0.66719699999999993</v>
      </c>
      <c r="S494" s="62">
        <f>'Table 8-NLCD01 Partitioning'!S90-'Table 7-NLCD92 Partitioning'!S90</f>
        <v>0</v>
      </c>
      <c r="T494" s="62">
        <f>'Table 8-NLCD01 Partitioning'!T90-'Table 7-NLCD92 Partitioning'!T90</f>
        <v>-6.3179999999647407E-3</v>
      </c>
      <c r="U494" s="62">
        <f>'Table 8-NLCD01 Partitioning'!U90-'Table 7-NLCD92 Partitioning'!U90</f>
        <v>30.152999999999992</v>
      </c>
      <c r="V494" s="62">
        <f>'Table 8-NLCD01 Partitioning'!V90-'Table 7-NLCD92 Partitioning'!V90</f>
        <v>-24.074999999999989</v>
      </c>
      <c r="W494" s="62">
        <f>'Table 8-NLCD01 Partitioning'!W90-'Table 7-NLCD92 Partitioning'!W90</f>
        <v>-6.077</v>
      </c>
    </row>
    <row r="495" spans="1:23" x14ac:dyDescent="0.25">
      <c r="A495" s="77" t="s">
        <v>241</v>
      </c>
      <c r="B495" s="10" t="s">
        <v>204</v>
      </c>
      <c r="C495" s="3">
        <v>29</v>
      </c>
      <c r="D495" s="77" t="s">
        <v>241</v>
      </c>
      <c r="E495" s="62">
        <f>'Table 8-NLCD01 Partitioning'!E91-'Table 7-NLCD92 Partitioning'!E91</f>
        <v>0</v>
      </c>
      <c r="F495" s="62">
        <f>'Table 8-NLCD01 Partitioning'!F91-'Table 7-NLCD92 Partitioning'!F91</f>
        <v>4.670262000000001</v>
      </c>
      <c r="G495" s="62">
        <f>'Table 8-NLCD01 Partitioning'!G91-'Table 7-NLCD92 Partitioning'!G91</f>
        <v>117.86888250000001</v>
      </c>
      <c r="H495" s="62">
        <f>'Table 8-NLCD01 Partitioning'!H91-'Table 7-NLCD92 Partitioning'!H91</f>
        <v>-106.751718</v>
      </c>
      <c r="I495" s="62">
        <f>'Table 8-NLCD01 Partitioning'!I91-'Table 7-NLCD92 Partitioning'!I91</f>
        <v>-3.5583839999999998</v>
      </c>
      <c r="J495" s="62">
        <f>'Table 8-NLCD01 Partitioning'!J91-'Table 7-NLCD92 Partitioning'!J91</f>
        <v>0</v>
      </c>
      <c r="K495" s="62">
        <f>'Table 8-NLCD01 Partitioning'!K91-'Table 7-NLCD92 Partitioning'!K91</f>
        <v>-9.5631569999999986</v>
      </c>
      <c r="L495" s="62">
        <f>'Table 8-NLCD01 Partitioning'!L91-'Table 7-NLCD92 Partitioning'!L91</f>
        <v>-2.0015909999999999</v>
      </c>
      <c r="M495" s="62">
        <f>'Table 8-NLCD01 Partitioning'!M91-'Table 7-NLCD92 Partitioning'!M91</f>
        <v>0</v>
      </c>
      <c r="N495" s="62">
        <f>'Table 8-NLCD01 Partitioning'!N91-'Table 7-NLCD92 Partitioning'!N91</f>
        <v>0</v>
      </c>
      <c r="O495" s="62">
        <f>'Table 8-NLCD01 Partitioning'!O91-'Table 7-NLCD92 Partitioning'!O91</f>
        <v>0</v>
      </c>
      <c r="P495" s="62">
        <f>'Table 8-NLCD01 Partitioning'!P91-'Table 7-NLCD92 Partitioning'!P91</f>
        <v>0</v>
      </c>
      <c r="Q495" s="62">
        <f>'Table 8-NLCD01 Partitioning'!Q91-'Table 7-NLCD92 Partitioning'!Q91</f>
        <v>0</v>
      </c>
      <c r="R495" s="62">
        <f>'Table 8-NLCD01 Partitioning'!R91-'Table 7-NLCD92 Partitioning'!R91</f>
        <v>-0.66719699999999993</v>
      </c>
      <c r="S495" s="62">
        <f>'Table 8-NLCD01 Partitioning'!S91-'Table 7-NLCD92 Partitioning'!S91</f>
        <v>0</v>
      </c>
      <c r="T495" s="62">
        <f>'Table 8-NLCD01 Partitioning'!T91-'Table 7-NLCD92 Partitioning'!T91</f>
        <v>-2.9024999999762713E-3</v>
      </c>
      <c r="U495" s="62">
        <f>'Table 8-NLCD01 Partitioning'!U91-'Table 7-NLCD92 Partitioning'!U91</f>
        <v>-6.9189999999999969</v>
      </c>
      <c r="V495" s="62">
        <f>'Table 8-NLCD01 Partitioning'!V91-'Table 7-NLCD92 Partitioning'!V91</f>
        <v>20.016999999999996</v>
      </c>
      <c r="W495" s="62">
        <f>'Table 8-NLCD01 Partitioning'!W91-'Table 7-NLCD92 Partitioning'!W91</f>
        <v>-13.099</v>
      </c>
    </row>
    <row r="496" spans="1:23" x14ac:dyDescent="0.25">
      <c r="A496" s="77" t="s">
        <v>242</v>
      </c>
      <c r="B496" s="10" t="s">
        <v>204</v>
      </c>
      <c r="C496" s="3" t="s">
        <v>243</v>
      </c>
      <c r="D496" s="77" t="s">
        <v>242</v>
      </c>
      <c r="E496" s="62">
        <f>'Table 8-NLCD01 Partitioning'!E92-'Table 7-NLCD92 Partitioning'!E92</f>
        <v>-0.22239899999999999</v>
      </c>
      <c r="F496" s="62">
        <f>'Table 8-NLCD01 Partitioning'!F92-'Table 7-NLCD92 Partitioning'!F92</f>
        <v>-3.3360794999999994</v>
      </c>
      <c r="G496" s="62">
        <f>'Table 8-NLCD01 Partitioning'!G92-'Table 7-NLCD92 Partitioning'!G92</f>
        <v>73.38941100000001</v>
      </c>
      <c r="H496" s="62">
        <f>'Table 8-NLCD01 Partitioning'!H92-'Table 7-NLCD92 Partitioning'!H92</f>
        <v>-86.958998999999977</v>
      </c>
      <c r="I496" s="62">
        <f>'Table 8-NLCD01 Partitioning'!I92-'Table 7-NLCD92 Partitioning'!I92</f>
        <v>19.792894500000003</v>
      </c>
      <c r="J496" s="62">
        <f>'Table 8-NLCD01 Partitioning'!J92-'Table 7-NLCD92 Partitioning'!J92</f>
        <v>0</v>
      </c>
      <c r="K496" s="62">
        <f>'Table 8-NLCD01 Partitioning'!K92-'Table 7-NLCD92 Partitioning'!K92</f>
        <v>-2.6687879999999997</v>
      </c>
      <c r="L496" s="62">
        <f>'Table 8-NLCD01 Partitioning'!L92-'Table 7-NLCD92 Partitioning'!L92</f>
        <v>0</v>
      </c>
      <c r="M496" s="62">
        <f>'Table 8-NLCD01 Partitioning'!M92-'Table 7-NLCD92 Partitioning'!M92</f>
        <v>0</v>
      </c>
      <c r="N496" s="62">
        <f>'Table 8-NLCD01 Partitioning'!N92-'Table 7-NLCD92 Partitioning'!N92</f>
        <v>0</v>
      </c>
      <c r="O496" s="62">
        <f>'Table 8-NLCD01 Partitioning'!O92-'Table 7-NLCD92 Partitioning'!O92</f>
        <v>0</v>
      </c>
      <c r="P496" s="62">
        <f>'Table 8-NLCD01 Partitioning'!P92-'Table 7-NLCD92 Partitioning'!P92</f>
        <v>0</v>
      </c>
      <c r="Q496" s="62">
        <f>'Table 8-NLCD01 Partitioning'!Q92-'Table 7-NLCD92 Partitioning'!Q92</f>
        <v>0</v>
      </c>
      <c r="R496" s="62">
        <f>'Table 8-NLCD01 Partitioning'!R92-'Table 7-NLCD92 Partitioning'!R92</f>
        <v>0</v>
      </c>
      <c r="S496" s="62">
        <f>'Table 8-NLCD01 Partitioning'!S92-'Table 7-NLCD92 Partitioning'!S92</f>
        <v>0</v>
      </c>
      <c r="T496" s="62">
        <f>'Table 8-NLCD01 Partitioning'!T92-'Table 7-NLCD92 Partitioning'!T92</f>
        <v>-3.9599999999779811E-3</v>
      </c>
      <c r="U496" s="62">
        <f>'Table 8-NLCD01 Partitioning'!U92-'Table 7-NLCD92 Partitioning'!U92</f>
        <v>5.9710000000000036</v>
      </c>
      <c r="V496" s="62">
        <f>'Table 8-NLCD01 Partitioning'!V92-'Table 7-NLCD92 Partitioning'!V92</f>
        <v>-1.3259999999999934</v>
      </c>
      <c r="W496" s="62">
        <f>'Table 8-NLCD01 Partitioning'!W92-'Table 7-NLCD92 Partitioning'!W92</f>
        <v>-4.6450000000000014</v>
      </c>
    </row>
    <row r="497" spans="1:23" x14ac:dyDescent="0.25">
      <c r="A497" s="77" t="s">
        <v>244</v>
      </c>
      <c r="B497" s="10" t="s">
        <v>204</v>
      </c>
      <c r="C497" s="3">
        <v>30</v>
      </c>
      <c r="D497" s="77" t="s">
        <v>244</v>
      </c>
      <c r="E497" s="62">
        <f>'Table 8-NLCD01 Partitioning'!E93-'Table 7-NLCD92 Partitioning'!E93</f>
        <v>0</v>
      </c>
      <c r="F497" s="62">
        <f>'Table 8-NLCD01 Partitioning'!F93-'Table 7-NLCD92 Partitioning'!F93</f>
        <v>-10.008031499999998</v>
      </c>
      <c r="G497" s="62">
        <f>'Table 8-NLCD01 Partitioning'!G93-'Table 7-NLCD92 Partitioning'!G93</f>
        <v>50.483457000000008</v>
      </c>
      <c r="H497" s="62">
        <f>'Table 8-NLCD01 Partitioning'!H93-'Table 7-NLCD92 Partitioning'!H93</f>
        <v>-52.490605499999958</v>
      </c>
      <c r="I497" s="62">
        <f>'Table 8-NLCD01 Partitioning'!I93-'Table 7-NLCD92 Partitioning'!I93</f>
        <v>17.568360000000006</v>
      </c>
      <c r="J497" s="62">
        <f>'Table 8-NLCD01 Partitioning'!J93-'Table 7-NLCD92 Partitioning'!J93</f>
        <v>0</v>
      </c>
      <c r="K497" s="62">
        <f>'Table 8-NLCD01 Partitioning'!K93-'Table 7-NLCD92 Partitioning'!K93</f>
        <v>-3.5583839999999998</v>
      </c>
      <c r="L497" s="62">
        <f>'Table 8-NLCD01 Partitioning'!L93-'Table 7-NLCD92 Partitioning'!L93</f>
        <v>-1.7791919999999999</v>
      </c>
      <c r="M497" s="62">
        <f>'Table 8-NLCD01 Partitioning'!M93-'Table 7-NLCD92 Partitioning'!M93</f>
        <v>0</v>
      </c>
      <c r="N497" s="62">
        <f>'Table 8-NLCD01 Partitioning'!N93-'Table 7-NLCD92 Partitioning'!N93</f>
        <v>0</v>
      </c>
      <c r="O497" s="62">
        <f>'Table 8-NLCD01 Partitioning'!O93-'Table 7-NLCD92 Partitioning'!O93</f>
        <v>0</v>
      </c>
      <c r="P497" s="62">
        <f>'Table 8-NLCD01 Partitioning'!P93-'Table 7-NLCD92 Partitioning'!P93</f>
        <v>0</v>
      </c>
      <c r="Q497" s="62">
        <f>'Table 8-NLCD01 Partitioning'!Q93-'Table 7-NLCD92 Partitioning'!Q93</f>
        <v>0</v>
      </c>
      <c r="R497" s="62">
        <f>'Table 8-NLCD01 Partitioning'!R93-'Table 7-NLCD92 Partitioning'!R93</f>
        <v>-0.22239899999999999</v>
      </c>
      <c r="S497" s="62">
        <f>'Table 8-NLCD01 Partitioning'!S93-'Table 7-NLCD92 Partitioning'!S93</f>
        <v>0</v>
      </c>
      <c r="T497" s="62">
        <f>'Table 8-NLCD01 Partitioning'!T93-'Table 7-NLCD92 Partitioning'!T93</f>
        <v>-6.7949999998972999E-3</v>
      </c>
      <c r="U497" s="62">
        <f>'Table 8-NLCD01 Partitioning'!U93-'Table 7-NLCD92 Partitioning'!U93</f>
        <v>9.8499999999999943</v>
      </c>
      <c r="V497" s="62">
        <f>'Table 8-NLCD01 Partitioning'!V93-'Table 7-NLCD92 Partitioning'!V93</f>
        <v>-3.6599999999999966</v>
      </c>
      <c r="W497" s="62">
        <f>'Table 8-NLCD01 Partitioning'!W93-'Table 7-NLCD92 Partitioning'!W93</f>
        <v>-6.1910000000000007</v>
      </c>
    </row>
    <row r="498" spans="1:23" x14ac:dyDescent="0.25">
      <c r="A498" s="77" t="s">
        <v>245</v>
      </c>
      <c r="B498" s="10" t="s">
        <v>204</v>
      </c>
      <c r="C498" s="3">
        <v>31</v>
      </c>
      <c r="D498" s="77" t="s">
        <v>245</v>
      </c>
      <c r="E498" s="62">
        <f>'Table 8-NLCD01 Partitioning'!E94-'Table 7-NLCD92 Partitioning'!E94</f>
        <v>0</v>
      </c>
      <c r="F498" s="62">
        <f>'Table 8-NLCD01 Partitioning'!F94-'Table 7-NLCD92 Partitioning'!F94</f>
        <v>-9.1183589999999999</v>
      </c>
      <c r="G498" s="62">
        <f>'Table 8-NLCD01 Partitioning'!G94-'Table 7-NLCD92 Partitioning'!G94</f>
        <v>77.615419500000002</v>
      </c>
      <c r="H498" s="62">
        <f>'Table 8-NLCD01 Partitioning'!H94-'Table 7-NLCD92 Partitioning'!H94</f>
        <v>-81.402196499999945</v>
      </c>
      <c r="I498" s="62">
        <f>'Table 8-NLCD01 Partitioning'!I94-'Table 7-NLCD92 Partitioning'!I94</f>
        <v>17.791155000000003</v>
      </c>
      <c r="J498" s="62">
        <f>'Table 8-NLCD01 Partitioning'!J94-'Table 7-NLCD92 Partitioning'!J94</f>
        <v>0</v>
      </c>
      <c r="K498" s="62">
        <f>'Table 8-NLCD01 Partitioning'!K94-'Table 7-NLCD92 Partitioning'!K94</f>
        <v>-3.335985</v>
      </c>
      <c r="L498" s="62">
        <f>'Table 8-NLCD01 Partitioning'!L94-'Table 7-NLCD92 Partitioning'!L94</f>
        <v>0</v>
      </c>
      <c r="M498" s="62">
        <f>'Table 8-NLCD01 Partitioning'!M94-'Table 7-NLCD92 Partitioning'!M94</f>
        <v>0</v>
      </c>
      <c r="N498" s="62">
        <f>'Table 8-NLCD01 Partitioning'!N94-'Table 7-NLCD92 Partitioning'!N94</f>
        <v>0</v>
      </c>
      <c r="O498" s="62">
        <f>'Table 8-NLCD01 Partitioning'!O94-'Table 7-NLCD92 Partitioning'!O94</f>
        <v>0</v>
      </c>
      <c r="P498" s="62">
        <f>'Table 8-NLCD01 Partitioning'!P94-'Table 7-NLCD92 Partitioning'!P94</f>
        <v>0</v>
      </c>
      <c r="Q498" s="62">
        <f>'Table 8-NLCD01 Partitioning'!Q94-'Table 7-NLCD92 Partitioning'!Q94</f>
        <v>0</v>
      </c>
      <c r="R498" s="62">
        <f>'Table 8-NLCD01 Partitioning'!R94-'Table 7-NLCD92 Partitioning'!R94</f>
        <v>-1.5567929999999999</v>
      </c>
      <c r="S498" s="62">
        <f>'Table 8-NLCD01 Partitioning'!S94-'Table 7-NLCD92 Partitioning'!S94</f>
        <v>0</v>
      </c>
      <c r="T498" s="62">
        <f>'Table 8-NLCD01 Partitioning'!T94-'Table 7-NLCD92 Partitioning'!T94</f>
        <v>-6.7589999999313477E-3</v>
      </c>
      <c r="U498" s="62">
        <f>'Table 8-NLCD01 Partitioning'!U94-'Table 7-NLCD92 Partitioning'!U94</f>
        <v>7.2590000000000146</v>
      </c>
      <c r="V498" s="62">
        <f>'Table 8-NLCD01 Partitioning'!V94-'Table 7-NLCD92 Partitioning'!V94</f>
        <v>-0.77500000000000568</v>
      </c>
      <c r="W498" s="62">
        <f>'Table 8-NLCD01 Partitioning'!W94-'Table 7-NLCD92 Partitioning'!W94</f>
        <v>-6.484</v>
      </c>
    </row>
    <row r="499" spans="1:23" x14ac:dyDescent="0.25">
      <c r="A499" s="77" t="s">
        <v>246</v>
      </c>
      <c r="B499" s="10" t="s">
        <v>204</v>
      </c>
      <c r="C499" s="3">
        <v>32</v>
      </c>
      <c r="D499" s="77" t="s">
        <v>246</v>
      </c>
      <c r="E499" s="62">
        <f>'Table 8-NLCD01 Partitioning'!E95-'Table 7-NLCD92 Partitioning'!E95</f>
        <v>-0.44479799999999997</v>
      </c>
      <c r="F499" s="62">
        <f>'Table 8-NLCD01 Partitioning'!F95-'Table 7-NLCD92 Partitioning'!F95</f>
        <v>-3.7807829999999996</v>
      </c>
      <c r="G499" s="62">
        <f>'Table 8-NLCD01 Partitioning'!G95-'Table 7-NLCD92 Partitioning'!G95</f>
        <v>69.609442500000014</v>
      </c>
      <c r="H499" s="62">
        <f>'Table 8-NLCD01 Partitioning'!H95-'Table 7-NLCD92 Partitioning'!H95</f>
        <v>-54.044441999999989</v>
      </c>
      <c r="I499" s="62">
        <f>'Table 8-NLCD01 Partitioning'!I95-'Table 7-NLCD92 Partitioning'!I95</f>
        <v>-5.1155054999999976</v>
      </c>
      <c r="J499" s="62">
        <f>'Table 8-NLCD01 Partitioning'!J95-'Table 7-NLCD92 Partitioning'!J95</f>
        <v>0</v>
      </c>
      <c r="K499" s="62">
        <f>'Table 8-NLCD01 Partitioning'!K95-'Table 7-NLCD92 Partitioning'!K95</f>
        <v>-5.3375759999999994</v>
      </c>
      <c r="L499" s="62">
        <f>'Table 8-NLCD01 Partitioning'!L95-'Table 7-NLCD92 Partitioning'!L95</f>
        <v>-0.66719699999999993</v>
      </c>
      <c r="M499" s="62">
        <f>'Table 8-NLCD01 Partitioning'!M95-'Table 7-NLCD92 Partitioning'!M95</f>
        <v>0</v>
      </c>
      <c r="N499" s="62">
        <f>'Table 8-NLCD01 Partitioning'!N95-'Table 7-NLCD92 Partitioning'!N95</f>
        <v>0</v>
      </c>
      <c r="O499" s="62">
        <f>'Table 8-NLCD01 Partitioning'!O95-'Table 7-NLCD92 Partitioning'!O95</f>
        <v>0</v>
      </c>
      <c r="P499" s="62">
        <f>'Table 8-NLCD01 Partitioning'!P95-'Table 7-NLCD92 Partitioning'!P95</f>
        <v>0</v>
      </c>
      <c r="Q499" s="62">
        <f>'Table 8-NLCD01 Partitioning'!Q95-'Table 7-NLCD92 Partitioning'!Q95</f>
        <v>0</v>
      </c>
      <c r="R499" s="62">
        <f>'Table 8-NLCD01 Partitioning'!R95-'Table 7-NLCD92 Partitioning'!R95</f>
        <v>-0.22239899999999999</v>
      </c>
      <c r="S499" s="62">
        <f>'Table 8-NLCD01 Partitioning'!S95-'Table 7-NLCD92 Partitioning'!S95</f>
        <v>0</v>
      </c>
      <c r="T499" s="62">
        <f>'Table 8-NLCD01 Partitioning'!T95-'Table 7-NLCD92 Partitioning'!T95</f>
        <v>-3.2579999999882148E-3</v>
      </c>
      <c r="U499" s="62">
        <f>'Table 8-NLCD01 Partitioning'!U95-'Table 7-NLCD92 Partitioning'!U95</f>
        <v>-4.5859999999999985</v>
      </c>
      <c r="V499" s="62">
        <f>'Table 8-NLCD01 Partitioning'!V95-'Table 7-NLCD92 Partitioning'!V95</f>
        <v>11.063000000000002</v>
      </c>
      <c r="W499" s="62">
        <f>'Table 8-NLCD01 Partitioning'!W95-'Table 7-NLCD92 Partitioning'!W95</f>
        <v>-6.4779999999999998</v>
      </c>
    </row>
    <row r="500" spans="1:23" x14ac:dyDescent="0.25">
      <c r="A500" s="77" t="s">
        <v>247</v>
      </c>
      <c r="B500" s="10" t="s">
        <v>204</v>
      </c>
      <c r="C500" s="3">
        <v>33</v>
      </c>
      <c r="D500" s="77" t="s">
        <v>247</v>
      </c>
      <c r="E500" s="62">
        <f>'Table 8-NLCD01 Partitioning'!E96-'Table 7-NLCD92 Partitioning'!E96</f>
        <v>-0.22239899999999999</v>
      </c>
      <c r="F500" s="62">
        <f>'Table 8-NLCD01 Partitioning'!F96-'Table 7-NLCD92 Partitioning'!F96</f>
        <v>-12.454366499999999</v>
      </c>
      <c r="G500" s="62">
        <f>'Table 8-NLCD01 Partitioning'!G96-'Table 7-NLCD92 Partitioning'!G96</f>
        <v>185.92155000000002</v>
      </c>
      <c r="H500" s="62">
        <f>'Table 8-NLCD01 Partitioning'!H96-'Table 7-NLCD92 Partitioning'!H96</f>
        <v>-151.68084299999998</v>
      </c>
      <c r="I500" s="62">
        <f>'Table 8-NLCD01 Partitioning'!I96-'Table 7-NLCD92 Partitioning'!I96</f>
        <v>-13.566743999999996</v>
      </c>
      <c r="J500" s="62">
        <f>'Table 8-NLCD01 Partitioning'!J96-'Table 7-NLCD92 Partitioning'!J96</f>
        <v>0</v>
      </c>
      <c r="K500" s="62">
        <f>'Table 8-NLCD01 Partitioning'!K96-'Table 7-NLCD92 Partitioning'!K96</f>
        <v>-4.4479799999999994</v>
      </c>
      <c r="L500" s="62">
        <f>'Table 8-NLCD01 Partitioning'!L96-'Table 7-NLCD92 Partitioning'!L96</f>
        <v>-2.2239899999999997</v>
      </c>
      <c r="M500" s="62">
        <f>'Table 8-NLCD01 Partitioning'!M96-'Table 7-NLCD92 Partitioning'!M96</f>
        <v>0</v>
      </c>
      <c r="N500" s="62">
        <f>'Table 8-NLCD01 Partitioning'!N96-'Table 7-NLCD92 Partitioning'!N96</f>
        <v>0</v>
      </c>
      <c r="O500" s="62">
        <f>'Table 8-NLCD01 Partitioning'!O96-'Table 7-NLCD92 Partitioning'!O96</f>
        <v>0</v>
      </c>
      <c r="P500" s="62">
        <f>'Table 8-NLCD01 Partitioning'!P96-'Table 7-NLCD92 Partitioning'!P96</f>
        <v>0</v>
      </c>
      <c r="Q500" s="62">
        <f>'Table 8-NLCD01 Partitioning'!Q96-'Table 7-NLCD92 Partitioning'!Q96</f>
        <v>0</v>
      </c>
      <c r="R500" s="62">
        <f>'Table 8-NLCD01 Partitioning'!R96-'Table 7-NLCD92 Partitioning'!R96</f>
        <v>-1.3343939999999999</v>
      </c>
      <c r="S500" s="62">
        <f>'Table 8-NLCD01 Partitioning'!S96-'Table 7-NLCD92 Partitioning'!S96</f>
        <v>0</v>
      </c>
      <c r="T500" s="62">
        <f>'Table 8-NLCD01 Partitioning'!T96-'Table 7-NLCD92 Partitioning'!T96</f>
        <v>-9.1664999999352403E-3</v>
      </c>
      <c r="U500" s="62">
        <f>'Table 8-NLCD01 Partitioning'!U96-'Table 7-NLCD92 Partitioning'!U96</f>
        <v>-14.938000000000017</v>
      </c>
      <c r="V500" s="62">
        <f>'Table 8-NLCD01 Partitioning'!V96-'Table 7-NLCD92 Partitioning'!V96</f>
        <v>25.332999999999998</v>
      </c>
      <c r="W500" s="62">
        <f>'Table 8-NLCD01 Partitioning'!W96-'Table 7-NLCD92 Partitioning'!W96</f>
        <v>-10.394999999999998</v>
      </c>
    </row>
    <row r="501" spans="1:23" x14ac:dyDescent="0.25">
      <c r="A501" s="77" t="s">
        <v>248</v>
      </c>
      <c r="B501" s="10" t="s">
        <v>204</v>
      </c>
      <c r="C501" s="3">
        <v>34</v>
      </c>
      <c r="D501" s="77" t="s">
        <v>248</v>
      </c>
      <c r="E501" s="62">
        <f>'Table 8-NLCD01 Partitioning'!E97-'Table 7-NLCD92 Partitioning'!E97</f>
        <v>0</v>
      </c>
      <c r="F501" s="62">
        <f>'Table 8-NLCD01 Partitioning'!F97-'Table 7-NLCD92 Partitioning'!F97</f>
        <v>-3.7808054999999996</v>
      </c>
      <c r="G501" s="62">
        <f>'Table 8-NLCD01 Partitioning'!G97-'Table 7-NLCD92 Partitioning'!G97</f>
        <v>265.98339900000002</v>
      </c>
      <c r="H501" s="62">
        <f>'Table 8-NLCD01 Partitioning'!H97-'Table 7-NLCD92 Partitioning'!H97</f>
        <v>-274.88830499999995</v>
      </c>
      <c r="I501" s="62">
        <f>'Table 8-NLCD01 Partitioning'!I97-'Table 7-NLCD92 Partitioning'!I97</f>
        <v>17.568535500000007</v>
      </c>
      <c r="J501" s="62">
        <f>'Table 8-NLCD01 Partitioning'!J97-'Table 7-NLCD92 Partitioning'!J97</f>
        <v>0</v>
      </c>
      <c r="K501" s="62">
        <f>'Table 8-NLCD01 Partitioning'!K97-'Table 7-NLCD92 Partitioning'!K97</f>
        <v>-2.891187</v>
      </c>
      <c r="L501" s="62">
        <f>'Table 8-NLCD01 Partitioning'!L97-'Table 7-NLCD92 Partitioning'!L97</f>
        <v>-0.88959599999999994</v>
      </c>
      <c r="M501" s="62">
        <f>'Table 8-NLCD01 Partitioning'!M97-'Table 7-NLCD92 Partitioning'!M97</f>
        <v>0</v>
      </c>
      <c r="N501" s="62">
        <f>'Table 8-NLCD01 Partitioning'!N97-'Table 7-NLCD92 Partitioning'!N97</f>
        <v>0</v>
      </c>
      <c r="O501" s="62">
        <f>'Table 8-NLCD01 Partitioning'!O97-'Table 7-NLCD92 Partitioning'!O97</f>
        <v>0</v>
      </c>
      <c r="P501" s="62">
        <f>'Table 8-NLCD01 Partitioning'!P97-'Table 7-NLCD92 Partitioning'!P97</f>
        <v>0</v>
      </c>
      <c r="Q501" s="62">
        <f>'Table 8-NLCD01 Partitioning'!Q97-'Table 7-NLCD92 Partitioning'!Q97</f>
        <v>0</v>
      </c>
      <c r="R501" s="62">
        <f>'Table 8-NLCD01 Partitioning'!R97-'Table 7-NLCD92 Partitioning'!R97</f>
        <v>-1.1119949999999998</v>
      </c>
      <c r="S501" s="62">
        <f>'Table 8-NLCD01 Partitioning'!S97-'Table 7-NLCD92 Partitioning'!S97</f>
        <v>0</v>
      </c>
      <c r="T501" s="62">
        <f>'Table 8-NLCD01 Partitioning'!T97-'Table 7-NLCD92 Partitioning'!T97</f>
        <v>-9.9539999999365136E-3</v>
      </c>
      <c r="U501" s="62">
        <f>'Table 8-NLCD01 Partitioning'!U97-'Table 7-NLCD92 Partitioning'!U97</f>
        <v>-9.3089999999999975</v>
      </c>
      <c r="V501" s="62">
        <f>'Table 8-NLCD01 Partitioning'!V97-'Table 7-NLCD92 Partitioning'!V97</f>
        <v>20.685000000000002</v>
      </c>
      <c r="W501" s="62">
        <f>'Table 8-NLCD01 Partitioning'!W97-'Table 7-NLCD92 Partitioning'!W97</f>
        <v>-11.375000000000002</v>
      </c>
    </row>
    <row r="502" spans="1:23" x14ac:dyDescent="0.25">
      <c r="A502" s="77" t="s">
        <v>249</v>
      </c>
      <c r="B502" s="10" t="s">
        <v>204</v>
      </c>
      <c r="C502" s="3">
        <v>35</v>
      </c>
      <c r="D502" s="77" t="s">
        <v>249</v>
      </c>
      <c r="E502" s="62">
        <f>'Table 8-NLCD01 Partitioning'!E98-'Table 7-NLCD92 Partitioning'!E98</f>
        <v>-1.3343939999999999</v>
      </c>
      <c r="F502" s="62">
        <f>'Table 8-NLCD01 Partitioning'!F98-'Table 7-NLCD92 Partitioning'!F98</f>
        <v>-3.1135949999999997</v>
      </c>
      <c r="G502" s="62">
        <f>'Table 8-NLCD01 Partitioning'!G98-'Table 7-NLCD92 Partitioning'!G98</f>
        <v>139.21866</v>
      </c>
      <c r="H502" s="62">
        <f>'Table 8-NLCD01 Partitioning'!H98-'Table 7-NLCD92 Partitioning'!H98</f>
        <v>-128.10412349999996</v>
      </c>
      <c r="I502" s="62">
        <f>'Table 8-NLCD01 Partitioning'!I98-'Table 7-NLCD92 Partitioning'!I98</f>
        <v>9.7853175000000014</v>
      </c>
      <c r="J502" s="62">
        <f>'Table 8-NLCD01 Partitioning'!J98-'Table 7-NLCD92 Partitioning'!J98</f>
        <v>0</v>
      </c>
      <c r="K502" s="62">
        <f>'Table 8-NLCD01 Partitioning'!K98-'Table 7-NLCD92 Partitioning'!K98</f>
        <v>-1.3343939999999999</v>
      </c>
      <c r="L502" s="62">
        <f>'Table 8-NLCD01 Partitioning'!L98-'Table 7-NLCD92 Partitioning'!L98</f>
        <v>-0.44479799999999997</v>
      </c>
      <c r="M502" s="62">
        <f>'Table 8-NLCD01 Partitioning'!M98-'Table 7-NLCD92 Partitioning'!M98</f>
        <v>0</v>
      </c>
      <c r="N502" s="62">
        <f>'Table 8-NLCD01 Partitioning'!N98-'Table 7-NLCD92 Partitioning'!N98</f>
        <v>0</v>
      </c>
      <c r="O502" s="62">
        <f>'Table 8-NLCD01 Partitioning'!O98-'Table 7-NLCD92 Partitioning'!O98</f>
        <v>0</v>
      </c>
      <c r="P502" s="62">
        <f>'Table 8-NLCD01 Partitioning'!P98-'Table 7-NLCD92 Partitioning'!P98</f>
        <v>0</v>
      </c>
      <c r="Q502" s="62">
        <f>'Table 8-NLCD01 Partitioning'!Q98-'Table 7-NLCD92 Partitioning'!Q98</f>
        <v>0</v>
      </c>
      <c r="R502" s="62">
        <f>'Table 8-NLCD01 Partitioning'!R98-'Table 7-NLCD92 Partitioning'!R98</f>
        <v>-14.678347499999999</v>
      </c>
      <c r="S502" s="62">
        <f>'Table 8-NLCD01 Partitioning'!S98-'Table 7-NLCD92 Partitioning'!S98</f>
        <v>0</v>
      </c>
      <c r="T502" s="62">
        <f>'Table 8-NLCD01 Partitioning'!T98-'Table 7-NLCD92 Partitioning'!T98</f>
        <v>-5.6744999999978063E-3</v>
      </c>
      <c r="U502" s="62">
        <f>'Table 8-NLCD01 Partitioning'!U98-'Table 7-NLCD92 Partitioning'!U98</f>
        <v>1.2360000000000042</v>
      </c>
      <c r="V502" s="62">
        <f>'Table 8-NLCD01 Partitioning'!V98-'Table 7-NLCD92 Partitioning'!V98</f>
        <v>18.012</v>
      </c>
      <c r="W502" s="62">
        <f>'Table 8-NLCD01 Partitioning'!W98-'Table 7-NLCD92 Partitioning'!W98</f>
        <v>-19.248999999999999</v>
      </c>
    </row>
    <row r="503" spans="1:23" x14ac:dyDescent="0.25">
      <c r="A503" s="77" t="s">
        <v>250</v>
      </c>
      <c r="B503" s="10" t="s">
        <v>204</v>
      </c>
      <c r="C503" s="3" t="s">
        <v>251</v>
      </c>
      <c r="D503" s="77" t="s">
        <v>250</v>
      </c>
      <c r="E503" s="62">
        <f>'Table 8-NLCD01 Partitioning'!E99-'Table 7-NLCD92 Partitioning'!E99</f>
        <v>-0.88959599999999994</v>
      </c>
      <c r="F503" s="62">
        <f>'Table 8-NLCD01 Partitioning'!F99-'Table 7-NLCD92 Partitioning'!F99</f>
        <v>0.444384000000003</v>
      </c>
      <c r="G503" s="62">
        <f>'Table 8-NLCD01 Partitioning'!G99-'Table 7-NLCD92 Partitioning'!G99</f>
        <v>26.463631500000005</v>
      </c>
      <c r="H503" s="62">
        <f>'Table 8-NLCD01 Partitioning'!H99-'Table 7-NLCD92 Partitioning'!H99</f>
        <v>-12.679478999999986</v>
      </c>
      <c r="I503" s="62">
        <f>'Table 8-NLCD01 Partitioning'!I99-'Table 7-NLCD92 Partitioning'!I99</f>
        <v>-5.3377379999999999</v>
      </c>
      <c r="J503" s="62">
        <f>'Table 8-NLCD01 Partitioning'!J99-'Table 7-NLCD92 Partitioning'!J99</f>
        <v>0</v>
      </c>
      <c r="K503" s="62">
        <f>'Table 8-NLCD01 Partitioning'!K99-'Table 7-NLCD92 Partitioning'!K99</f>
        <v>-1.1120624999999991</v>
      </c>
      <c r="L503" s="62">
        <f>'Table 8-NLCD01 Partitioning'!L99-'Table 7-NLCD92 Partitioning'!L99</f>
        <v>-4.8927779999999998</v>
      </c>
      <c r="M503" s="62">
        <f>'Table 8-NLCD01 Partitioning'!M99-'Table 7-NLCD92 Partitioning'!M99</f>
        <v>0</v>
      </c>
      <c r="N503" s="62">
        <f>'Table 8-NLCD01 Partitioning'!N99-'Table 7-NLCD92 Partitioning'!N99</f>
        <v>0</v>
      </c>
      <c r="O503" s="62">
        <f>'Table 8-NLCD01 Partitioning'!O99-'Table 7-NLCD92 Partitioning'!O99</f>
        <v>0</v>
      </c>
      <c r="P503" s="62">
        <f>'Table 8-NLCD01 Partitioning'!P99-'Table 7-NLCD92 Partitioning'!P99</f>
        <v>0</v>
      </c>
      <c r="Q503" s="62">
        <f>'Table 8-NLCD01 Partitioning'!Q99-'Table 7-NLCD92 Partitioning'!Q99</f>
        <v>0</v>
      </c>
      <c r="R503" s="62">
        <f>'Table 8-NLCD01 Partitioning'!R99-'Table 7-NLCD92 Partitioning'!R99</f>
        <v>-2.0015909999999999</v>
      </c>
      <c r="S503" s="62">
        <f>'Table 8-NLCD01 Partitioning'!S99-'Table 7-NLCD92 Partitioning'!S99</f>
        <v>0</v>
      </c>
      <c r="T503" s="62">
        <f>'Table 8-NLCD01 Partitioning'!T99-'Table 7-NLCD92 Partitioning'!T99</f>
        <v>-5.2289999999857173E-3</v>
      </c>
      <c r="U503" s="62">
        <f>'Table 8-NLCD01 Partitioning'!U99-'Table 7-NLCD92 Partitioning'!U99</f>
        <v>-1.7880000000000109</v>
      </c>
      <c r="V503" s="62">
        <f>'Table 8-NLCD01 Partitioning'!V99-'Table 7-NLCD92 Partitioning'!V99</f>
        <v>9.2490000000000236</v>
      </c>
      <c r="W503" s="62">
        <f>'Table 8-NLCD01 Partitioning'!W99-'Table 7-NLCD92 Partitioning'!W99</f>
        <v>-7.4600000000000009</v>
      </c>
    </row>
    <row r="504" spans="1:23" x14ac:dyDescent="0.25">
      <c r="A504" s="77" t="s">
        <v>252</v>
      </c>
      <c r="B504" s="10" t="s">
        <v>204</v>
      </c>
      <c r="C504" s="3">
        <v>37</v>
      </c>
      <c r="D504" s="77" t="s">
        <v>252</v>
      </c>
      <c r="E504" s="62">
        <f>'Table 8-NLCD01 Partitioning'!E100-'Table 7-NLCD92 Partitioning'!E100</f>
        <v>0</v>
      </c>
      <c r="F504" s="62">
        <f>'Table 8-NLCD01 Partitioning'!F100-'Table 7-NLCD92 Partitioning'!F100</f>
        <v>-0.44479799999999997</v>
      </c>
      <c r="G504" s="62">
        <f>'Table 8-NLCD01 Partitioning'!G100-'Table 7-NLCD92 Partitioning'!G100</f>
        <v>55.153458000000001</v>
      </c>
      <c r="H504" s="62">
        <f>'Table 8-NLCD01 Partitioning'!H100-'Table 7-NLCD92 Partitioning'!H100</f>
        <v>-56.712433499999989</v>
      </c>
      <c r="I504" s="62">
        <f>'Table 8-NLCD01 Partitioning'!I100-'Table 7-NLCD92 Partitioning'!I100</f>
        <v>3.1135140000000003</v>
      </c>
      <c r="J504" s="62">
        <f>'Table 8-NLCD01 Partitioning'!J100-'Table 7-NLCD92 Partitioning'!J100</f>
        <v>0</v>
      </c>
      <c r="K504" s="62">
        <f>'Table 8-NLCD01 Partitioning'!K100-'Table 7-NLCD92 Partitioning'!K100</f>
        <v>0</v>
      </c>
      <c r="L504" s="62">
        <f>'Table 8-NLCD01 Partitioning'!L100-'Table 7-NLCD92 Partitioning'!L100</f>
        <v>-0.88959599999999994</v>
      </c>
      <c r="M504" s="62">
        <f>'Table 8-NLCD01 Partitioning'!M100-'Table 7-NLCD92 Partitioning'!M100</f>
        <v>0</v>
      </c>
      <c r="N504" s="62">
        <f>'Table 8-NLCD01 Partitioning'!N100-'Table 7-NLCD92 Partitioning'!N100</f>
        <v>0</v>
      </c>
      <c r="O504" s="62">
        <f>'Table 8-NLCD01 Partitioning'!O100-'Table 7-NLCD92 Partitioning'!O100</f>
        <v>0</v>
      </c>
      <c r="P504" s="62">
        <f>'Table 8-NLCD01 Partitioning'!P100-'Table 7-NLCD92 Partitioning'!P100</f>
        <v>0</v>
      </c>
      <c r="Q504" s="62">
        <f>'Table 8-NLCD01 Partitioning'!Q100-'Table 7-NLCD92 Partitioning'!Q100</f>
        <v>0</v>
      </c>
      <c r="R504" s="62">
        <f>'Table 8-NLCD01 Partitioning'!R100-'Table 7-NLCD92 Partitioning'!R100</f>
        <v>-0.22240799999999988</v>
      </c>
      <c r="S504" s="62">
        <f>'Table 8-NLCD01 Partitioning'!S100-'Table 7-NLCD92 Partitioning'!S100</f>
        <v>0</v>
      </c>
      <c r="T504" s="62">
        <f>'Table 8-NLCD01 Partitioning'!T100-'Table 7-NLCD92 Partitioning'!T100</f>
        <v>-2.2634999999837646E-3</v>
      </c>
      <c r="U504" s="62">
        <f>'Table 8-NLCD01 Partitioning'!U100-'Table 7-NLCD92 Partitioning'!U100</f>
        <v>-2.2399999999999949</v>
      </c>
      <c r="V504" s="62">
        <f>'Table 8-NLCD01 Partitioning'!V100-'Table 7-NLCD92 Partitioning'!V100</f>
        <v>4.7040000000000006</v>
      </c>
      <c r="W504" s="62">
        <f>'Table 8-NLCD01 Partitioning'!W100-'Table 7-NLCD92 Partitioning'!W100</f>
        <v>-2.464</v>
      </c>
    </row>
    <row r="505" spans="1:23" x14ac:dyDescent="0.25">
      <c r="A505" s="77" t="s">
        <v>253</v>
      </c>
      <c r="B505" s="10" t="s">
        <v>204</v>
      </c>
      <c r="C505" s="3">
        <v>38</v>
      </c>
      <c r="D505" s="77" t="s">
        <v>253</v>
      </c>
      <c r="E505" s="62">
        <f>'Table 8-NLCD01 Partitioning'!E101-'Table 7-NLCD92 Partitioning'!E101</f>
        <v>-1.1119949999999998</v>
      </c>
      <c r="F505" s="62">
        <f>'Table 8-NLCD01 Partitioning'!F101-'Table 7-NLCD92 Partitioning'!F101</f>
        <v>-15.123217499999999</v>
      </c>
      <c r="G505" s="62">
        <f>'Table 8-NLCD01 Partitioning'!G101-'Table 7-NLCD92 Partitioning'!G101</f>
        <v>418.10089949999997</v>
      </c>
      <c r="H505" s="62">
        <f>'Table 8-NLCD01 Partitioning'!H101-'Table 7-NLCD92 Partitioning'!H101</f>
        <v>-398.09821499999998</v>
      </c>
      <c r="I505" s="62">
        <f>'Table 8-NLCD01 Partitioning'!I101-'Table 7-NLCD92 Partitioning'!I101</f>
        <v>6.448729500000006</v>
      </c>
      <c r="J505" s="62">
        <f>'Table 8-NLCD01 Partitioning'!J101-'Table 7-NLCD92 Partitioning'!J101</f>
        <v>0</v>
      </c>
      <c r="K505" s="62">
        <f>'Table 8-NLCD01 Partitioning'!K101-'Table 7-NLCD92 Partitioning'!K101</f>
        <v>-5.3375759999999994</v>
      </c>
      <c r="L505" s="62">
        <f>'Table 8-NLCD01 Partitioning'!L101-'Table 7-NLCD92 Partitioning'!L101</f>
        <v>-3.5583839999999998</v>
      </c>
      <c r="M505" s="62">
        <f>'Table 8-NLCD01 Partitioning'!M101-'Table 7-NLCD92 Partitioning'!M101</f>
        <v>0</v>
      </c>
      <c r="N505" s="62">
        <f>'Table 8-NLCD01 Partitioning'!N101-'Table 7-NLCD92 Partitioning'!N101</f>
        <v>0</v>
      </c>
      <c r="O505" s="62">
        <f>'Table 8-NLCD01 Partitioning'!O101-'Table 7-NLCD92 Partitioning'!O101</f>
        <v>-0.22239899999999999</v>
      </c>
      <c r="P505" s="62">
        <f>'Table 8-NLCD01 Partitioning'!P101-'Table 7-NLCD92 Partitioning'!P101</f>
        <v>0</v>
      </c>
      <c r="Q505" s="62">
        <f>'Table 8-NLCD01 Partitioning'!Q101-'Table 7-NLCD92 Partitioning'!Q101</f>
        <v>0</v>
      </c>
      <c r="R505" s="62">
        <f>'Table 8-NLCD01 Partitioning'!R101-'Table 7-NLCD92 Partitioning'!R101</f>
        <v>-1.1119949999999998</v>
      </c>
      <c r="S505" s="62">
        <f>'Table 8-NLCD01 Partitioning'!S101-'Table 7-NLCD92 Partitioning'!S101</f>
        <v>0</v>
      </c>
      <c r="T505" s="62">
        <f>'Table 8-NLCD01 Partitioning'!T101-'Table 7-NLCD92 Partitioning'!T101</f>
        <v>-1.4152499999909196E-2</v>
      </c>
      <c r="U505" s="62">
        <f>'Table 8-NLCD01 Partitioning'!U101-'Table 7-NLCD92 Partitioning'!U101</f>
        <v>-22.300000000000011</v>
      </c>
      <c r="V505" s="62">
        <f>'Table 8-NLCD01 Partitioning'!V101-'Table 7-NLCD92 Partitioning'!V101</f>
        <v>40.824999999999989</v>
      </c>
      <c r="W505" s="62">
        <f>'Table 8-NLCD01 Partitioning'!W101-'Table 7-NLCD92 Partitioning'!W101</f>
        <v>-18.524999999999999</v>
      </c>
    </row>
    <row r="506" spans="1:23" x14ac:dyDescent="0.25">
      <c r="A506" s="77" t="s">
        <v>254</v>
      </c>
      <c r="B506" s="10" t="s">
        <v>204</v>
      </c>
      <c r="C506" s="3" t="s">
        <v>255</v>
      </c>
      <c r="D506" s="77" t="s">
        <v>254</v>
      </c>
      <c r="E506" s="62">
        <f>'Table 8-NLCD01 Partitioning'!E102-'Table 7-NLCD92 Partitioning'!E102</f>
        <v>-0.66719699999999993</v>
      </c>
      <c r="F506" s="62">
        <f>'Table 8-NLCD01 Partitioning'!F102-'Table 7-NLCD92 Partitioning'!F102</f>
        <v>-0.22239899999999999</v>
      </c>
      <c r="G506" s="62">
        <f>'Table 8-NLCD01 Partitioning'!G102-'Table 7-NLCD92 Partitioning'!G102</f>
        <v>172.133172</v>
      </c>
      <c r="H506" s="62">
        <f>'Table 8-NLCD01 Partitioning'!H102-'Table 7-NLCD92 Partitioning'!H102</f>
        <v>-168.80238</v>
      </c>
      <c r="I506" s="62">
        <f>'Table 8-NLCD01 Partitioning'!I102-'Table 7-NLCD92 Partitioning'!I102</f>
        <v>-0.44493749999999999</v>
      </c>
      <c r="J506" s="62">
        <f>'Table 8-NLCD01 Partitioning'!J102-'Table 7-NLCD92 Partitioning'!J102</f>
        <v>0</v>
      </c>
      <c r="K506" s="62">
        <f>'Table 8-NLCD01 Partitioning'!K102-'Table 7-NLCD92 Partitioning'!K102</f>
        <v>-1.7791919999999997</v>
      </c>
      <c r="L506" s="62">
        <f>'Table 8-NLCD01 Partitioning'!L102-'Table 7-NLCD92 Partitioning'!L102</f>
        <v>-0.22239899999999999</v>
      </c>
      <c r="M506" s="62">
        <f>'Table 8-NLCD01 Partitioning'!M102-'Table 7-NLCD92 Partitioning'!M102</f>
        <v>0</v>
      </c>
      <c r="N506" s="62">
        <f>'Table 8-NLCD01 Partitioning'!N102-'Table 7-NLCD92 Partitioning'!N102</f>
        <v>0</v>
      </c>
      <c r="O506" s="62">
        <f>'Table 8-NLCD01 Partitioning'!O102-'Table 7-NLCD92 Partitioning'!O102</f>
        <v>0</v>
      </c>
      <c r="P506" s="62">
        <f>'Table 8-NLCD01 Partitioning'!P102-'Table 7-NLCD92 Partitioning'!P102</f>
        <v>0</v>
      </c>
      <c r="Q506" s="62">
        <f>'Table 8-NLCD01 Partitioning'!Q102-'Table 7-NLCD92 Partitioning'!Q102</f>
        <v>0</v>
      </c>
      <c r="R506" s="62">
        <f>'Table 8-NLCD01 Partitioning'!R102-'Table 7-NLCD92 Partitioning'!R102</f>
        <v>-8.9999999999257341E-6</v>
      </c>
      <c r="S506" s="62">
        <f>'Table 8-NLCD01 Partitioning'!S102-'Table 7-NLCD92 Partitioning'!S102</f>
        <v>0</v>
      </c>
      <c r="T506" s="62">
        <f>'Table 8-NLCD01 Partitioning'!T102-'Table 7-NLCD92 Partitioning'!T102</f>
        <v>-5.3414999999290558E-3</v>
      </c>
      <c r="U506" s="62">
        <f>'Table 8-NLCD01 Partitioning'!U102-'Table 7-NLCD92 Partitioning'!U102</f>
        <v>-13.402000000000001</v>
      </c>
      <c r="V506" s="62">
        <f>'Table 8-NLCD01 Partitioning'!V102-'Table 7-NLCD92 Partitioning'!V102</f>
        <v>19.28400000000002</v>
      </c>
      <c r="W506" s="62">
        <f>'Table 8-NLCD01 Partitioning'!W102-'Table 7-NLCD92 Partitioning'!W102</f>
        <v>-5.8819999999999997</v>
      </c>
    </row>
    <row r="507" spans="1:23" x14ac:dyDescent="0.25">
      <c r="A507" s="77" t="s">
        <v>256</v>
      </c>
      <c r="B507" s="10" t="s">
        <v>204</v>
      </c>
      <c r="C507" s="3">
        <v>4</v>
      </c>
      <c r="D507" s="77" t="s">
        <v>256</v>
      </c>
      <c r="E507" s="62">
        <f>'Table 8-NLCD01 Partitioning'!E103-'Table 7-NLCD92 Partitioning'!E103</f>
        <v>-1.1119949999999998</v>
      </c>
      <c r="F507" s="62">
        <f>'Table 8-NLCD01 Partitioning'!F103-'Table 7-NLCD92 Partitioning'!F103</f>
        <v>-12.009802499999997</v>
      </c>
      <c r="G507" s="62">
        <f>'Table 8-NLCD01 Partitioning'!G103-'Table 7-NLCD92 Partitioning'!G103</f>
        <v>73.167511500000003</v>
      </c>
      <c r="H507" s="62">
        <f>'Table 8-NLCD01 Partitioning'!H103-'Table 7-NLCD92 Partitioning'!H103</f>
        <v>16.232422500000013</v>
      </c>
      <c r="I507" s="62">
        <f>'Table 8-NLCD01 Partitioning'!I103-'Table 7-NLCD92 Partitioning'!I103</f>
        <v>-68.279192999999992</v>
      </c>
      <c r="J507" s="62">
        <f>'Table 8-NLCD01 Partitioning'!J103-'Table 7-NLCD92 Partitioning'!J103</f>
        <v>0</v>
      </c>
      <c r="K507" s="62">
        <f>'Table 8-NLCD01 Partitioning'!K103-'Table 7-NLCD92 Partitioning'!K103</f>
        <v>-6.2271719999999995</v>
      </c>
      <c r="L507" s="62">
        <f>'Table 8-NLCD01 Partitioning'!L103-'Table 7-NLCD92 Partitioning'!L103</f>
        <v>-1.7791919999999999</v>
      </c>
      <c r="M507" s="62">
        <f>'Table 8-NLCD01 Partitioning'!M103-'Table 7-NLCD92 Partitioning'!M103</f>
        <v>0</v>
      </c>
      <c r="N507" s="62">
        <f>'Table 8-NLCD01 Partitioning'!N103-'Table 7-NLCD92 Partitioning'!N103</f>
        <v>0</v>
      </c>
      <c r="O507" s="62">
        <f>'Table 8-NLCD01 Partitioning'!O103-'Table 7-NLCD92 Partitioning'!O103</f>
        <v>0</v>
      </c>
      <c r="P507" s="62">
        <f>'Table 8-NLCD01 Partitioning'!P103-'Table 7-NLCD92 Partitioning'!P103</f>
        <v>0</v>
      </c>
      <c r="Q507" s="62">
        <f>'Table 8-NLCD01 Partitioning'!Q103-'Table 7-NLCD92 Partitioning'!Q103</f>
        <v>0</v>
      </c>
      <c r="R507" s="62">
        <f>'Table 8-NLCD01 Partitioning'!R103-'Table 7-NLCD92 Partitioning'!R103</f>
        <v>0</v>
      </c>
      <c r="S507" s="62">
        <f>'Table 8-NLCD01 Partitioning'!S103-'Table 7-NLCD92 Partitioning'!S103</f>
        <v>0</v>
      </c>
      <c r="T507" s="62">
        <f>'Table 8-NLCD01 Partitioning'!T103-'Table 7-NLCD92 Partitioning'!T103</f>
        <v>-7.4204999999665233E-3</v>
      </c>
      <c r="U507" s="62">
        <f>'Table 8-NLCD01 Partitioning'!U103-'Table 7-NLCD92 Partitioning'!U103</f>
        <v>-33.878000000000014</v>
      </c>
      <c r="V507" s="62">
        <f>'Table 8-NLCD01 Partitioning'!V103-'Table 7-NLCD92 Partitioning'!V103</f>
        <v>39.025000000000006</v>
      </c>
      <c r="W507" s="62">
        <f>'Table 8-NLCD01 Partitioning'!W103-'Table 7-NLCD92 Partitioning'!W103</f>
        <v>-5.1470000000000002</v>
      </c>
    </row>
    <row r="508" spans="1:23" x14ac:dyDescent="0.25">
      <c r="A508" s="77" t="s">
        <v>257</v>
      </c>
      <c r="B508" s="10" t="s">
        <v>204</v>
      </c>
      <c r="C508" s="3">
        <v>40</v>
      </c>
      <c r="D508" s="77" t="s">
        <v>257</v>
      </c>
      <c r="E508" s="62">
        <f>'Table 8-NLCD01 Partitioning'!E104-'Table 7-NLCD92 Partitioning'!E104</f>
        <v>0</v>
      </c>
      <c r="F508" s="62">
        <f>'Table 8-NLCD01 Partitioning'!F104-'Table 7-NLCD92 Partitioning'!F104</f>
        <v>0</v>
      </c>
      <c r="G508" s="62">
        <f>'Table 8-NLCD01 Partitioning'!G104-'Table 7-NLCD92 Partitioning'!G104</f>
        <v>48.481938000000007</v>
      </c>
      <c r="H508" s="62">
        <f>'Table 8-NLCD01 Partitioning'!H104-'Table 7-NLCD92 Partitioning'!H104</f>
        <v>-47.150005499999978</v>
      </c>
      <c r="I508" s="62">
        <f>'Table 8-NLCD01 Partitioning'!I104-'Table 7-NLCD92 Partitioning'!I104</f>
        <v>-2.4465374999999989</v>
      </c>
      <c r="J508" s="62">
        <f>'Table 8-NLCD01 Partitioning'!J104-'Table 7-NLCD92 Partitioning'!J104</f>
        <v>0</v>
      </c>
      <c r="K508" s="62">
        <f>'Table 8-NLCD01 Partitioning'!K104-'Table 7-NLCD92 Partitioning'!K104</f>
        <v>0</v>
      </c>
      <c r="L508" s="62">
        <f>'Table 8-NLCD01 Partitioning'!L104-'Table 7-NLCD92 Partitioning'!L104</f>
        <v>-0.22239899999999999</v>
      </c>
      <c r="M508" s="62">
        <f>'Table 8-NLCD01 Partitioning'!M104-'Table 7-NLCD92 Partitioning'!M104</f>
        <v>0</v>
      </c>
      <c r="N508" s="62">
        <f>'Table 8-NLCD01 Partitioning'!N104-'Table 7-NLCD92 Partitioning'!N104</f>
        <v>0</v>
      </c>
      <c r="O508" s="62">
        <f>'Table 8-NLCD01 Partitioning'!O104-'Table 7-NLCD92 Partitioning'!O104</f>
        <v>0</v>
      </c>
      <c r="P508" s="62">
        <f>'Table 8-NLCD01 Partitioning'!P104-'Table 7-NLCD92 Partitioning'!P104</f>
        <v>0.88957800000000009</v>
      </c>
      <c r="Q508" s="62">
        <f>'Table 8-NLCD01 Partitioning'!Q104-'Table 7-NLCD92 Partitioning'!Q104</f>
        <v>0</v>
      </c>
      <c r="R508" s="62">
        <f>'Table 8-NLCD01 Partitioning'!R104-'Table 7-NLCD92 Partitioning'!R104</f>
        <v>0.44476650000000029</v>
      </c>
      <c r="S508" s="62">
        <f>'Table 8-NLCD01 Partitioning'!S104-'Table 7-NLCD92 Partitioning'!S104</f>
        <v>0</v>
      </c>
      <c r="T508" s="62">
        <f>'Table 8-NLCD01 Partitioning'!T104-'Table 7-NLCD92 Partitioning'!T104</f>
        <v>-2.6594999999645097E-3</v>
      </c>
      <c r="U508" s="62">
        <f>'Table 8-NLCD01 Partitioning'!U104-'Table 7-NLCD92 Partitioning'!U104</f>
        <v>-5.6019999999999968</v>
      </c>
      <c r="V508" s="62">
        <f>'Table 8-NLCD01 Partitioning'!V104-'Table 7-NLCD92 Partitioning'!V104</f>
        <v>6.5160000000000053</v>
      </c>
      <c r="W508" s="62">
        <f>'Table 8-NLCD01 Partitioning'!W104-'Table 7-NLCD92 Partitioning'!W104</f>
        <v>-0.9139999999999997</v>
      </c>
    </row>
    <row r="509" spans="1:23" x14ac:dyDescent="0.25">
      <c r="A509" s="77" t="s">
        <v>258</v>
      </c>
      <c r="B509" s="10" t="s">
        <v>204</v>
      </c>
      <c r="C509" s="3">
        <v>41</v>
      </c>
      <c r="D509" s="77" t="s">
        <v>258</v>
      </c>
      <c r="E509" s="62">
        <f>'Table 8-NLCD01 Partitioning'!E105-'Table 7-NLCD92 Partitioning'!E105</f>
        <v>0</v>
      </c>
      <c r="F509" s="62">
        <f>'Table 8-NLCD01 Partitioning'!F105-'Table 7-NLCD92 Partitioning'!F105</f>
        <v>1.1118195000000011</v>
      </c>
      <c r="G509" s="62">
        <f>'Table 8-NLCD01 Partitioning'!G105-'Table 7-NLCD92 Partitioning'!G105</f>
        <v>319.13500050000005</v>
      </c>
      <c r="H509" s="62">
        <f>'Table 8-NLCD01 Partitioning'!H105-'Table 7-NLCD92 Partitioning'!H105</f>
        <v>-291.78804600000001</v>
      </c>
      <c r="I509" s="62">
        <f>'Table 8-NLCD01 Partitioning'!I105-'Table 7-NLCD92 Partitioning'!I105</f>
        <v>-3.3361199999999984</v>
      </c>
      <c r="J509" s="62">
        <f>'Table 8-NLCD01 Partitioning'!J105-'Table 7-NLCD92 Partitioning'!J105</f>
        <v>0</v>
      </c>
      <c r="K509" s="62">
        <f>'Table 8-NLCD01 Partitioning'!K105-'Table 7-NLCD92 Partitioning'!K105</f>
        <v>-10.897551</v>
      </c>
      <c r="L509" s="62">
        <f>'Table 8-NLCD01 Partitioning'!L105-'Table 7-NLCD92 Partitioning'!L105</f>
        <v>-11.787146999999999</v>
      </c>
      <c r="M509" s="62">
        <f>'Table 8-NLCD01 Partitioning'!M105-'Table 7-NLCD92 Partitioning'!M105</f>
        <v>0</v>
      </c>
      <c r="N509" s="62">
        <f>'Table 8-NLCD01 Partitioning'!N105-'Table 7-NLCD92 Partitioning'!N105</f>
        <v>0</v>
      </c>
      <c r="O509" s="62">
        <f>'Table 8-NLCD01 Partitioning'!O105-'Table 7-NLCD92 Partitioning'!O105</f>
        <v>0</v>
      </c>
      <c r="P509" s="62">
        <f>'Table 8-NLCD01 Partitioning'!P105-'Table 7-NLCD92 Partitioning'!P105</f>
        <v>0</v>
      </c>
      <c r="Q509" s="62">
        <f>'Table 8-NLCD01 Partitioning'!Q105-'Table 7-NLCD92 Partitioning'!Q105</f>
        <v>0</v>
      </c>
      <c r="R509" s="62">
        <f>'Table 8-NLCD01 Partitioning'!R105-'Table 7-NLCD92 Partitioning'!R105</f>
        <v>-2.4463889999999999</v>
      </c>
      <c r="S509" s="62">
        <f>'Table 8-NLCD01 Partitioning'!S105-'Table 7-NLCD92 Partitioning'!S105</f>
        <v>0</v>
      </c>
      <c r="T509" s="62">
        <f>'Table 8-NLCD01 Partitioning'!T105-'Table 7-NLCD92 Partitioning'!T105</f>
        <v>-8.4329999999681604E-3</v>
      </c>
      <c r="U509" s="62">
        <f>'Table 8-NLCD01 Partitioning'!U105-'Table 7-NLCD92 Partitioning'!U105</f>
        <v>-16.179000000000002</v>
      </c>
      <c r="V509" s="62">
        <f>'Table 8-NLCD01 Partitioning'!V105-'Table 7-NLCD92 Partitioning'!V105</f>
        <v>45.379999999999995</v>
      </c>
      <c r="W509" s="62">
        <f>'Table 8-NLCD01 Partitioning'!W105-'Table 7-NLCD92 Partitioning'!W105</f>
        <v>-29.201000000000001</v>
      </c>
    </row>
    <row r="510" spans="1:23" x14ac:dyDescent="0.25">
      <c r="A510" s="77" t="s">
        <v>259</v>
      </c>
      <c r="B510" s="10" t="s">
        <v>204</v>
      </c>
      <c r="C510" s="3">
        <v>42</v>
      </c>
      <c r="D510" s="77" t="s">
        <v>259</v>
      </c>
      <c r="E510" s="62">
        <f>'Table 8-NLCD01 Partitioning'!E106-'Table 7-NLCD92 Partitioning'!E106</f>
        <v>-0.22239899999999999</v>
      </c>
      <c r="F510" s="62">
        <f>'Table 8-NLCD01 Partitioning'!F106-'Table 7-NLCD92 Partitioning'!F106</f>
        <v>3.1134915000000003</v>
      </c>
      <c r="G510" s="62">
        <f>'Table 8-NLCD01 Partitioning'!G106-'Table 7-NLCD92 Partitioning'!G106</f>
        <v>71.3883735</v>
      </c>
      <c r="H510" s="62">
        <f>'Table 8-NLCD01 Partitioning'!H106-'Table 7-NLCD92 Partitioning'!H106</f>
        <v>-61.159967999999992</v>
      </c>
      <c r="I510" s="62">
        <f>'Table 8-NLCD01 Partitioning'!I106-'Table 7-NLCD92 Partitioning'!I106</f>
        <v>-2.6687879999999997</v>
      </c>
      <c r="J510" s="62">
        <f>'Table 8-NLCD01 Partitioning'!J106-'Table 7-NLCD92 Partitioning'!J106</f>
        <v>0</v>
      </c>
      <c r="K510" s="62">
        <f>'Table 8-NLCD01 Partitioning'!K106-'Table 7-NLCD92 Partitioning'!K106</f>
        <v>-8.0063639999999996</v>
      </c>
      <c r="L510" s="62">
        <f>'Table 8-NLCD01 Partitioning'!L106-'Table 7-NLCD92 Partitioning'!L106</f>
        <v>-2.0015909999999999</v>
      </c>
      <c r="M510" s="62">
        <f>'Table 8-NLCD01 Partitioning'!M106-'Table 7-NLCD92 Partitioning'!M106</f>
        <v>0</v>
      </c>
      <c r="N510" s="62">
        <f>'Table 8-NLCD01 Partitioning'!N106-'Table 7-NLCD92 Partitioning'!N106</f>
        <v>0</v>
      </c>
      <c r="O510" s="62">
        <f>'Table 8-NLCD01 Partitioning'!O106-'Table 7-NLCD92 Partitioning'!O106</f>
        <v>-0.22239899999999999</v>
      </c>
      <c r="P510" s="62">
        <f>'Table 8-NLCD01 Partitioning'!P106-'Table 7-NLCD92 Partitioning'!P106</f>
        <v>0</v>
      </c>
      <c r="Q510" s="62">
        <f>'Table 8-NLCD01 Partitioning'!Q106-'Table 7-NLCD92 Partitioning'!Q106</f>
        <v>0</v>
      </c>
      <c r="R510" s="62">
        <f>'Table 8-NLCD01 Partitioning'!R106-'Table 7-NLCD92 Partitioning'!R106</f>
        <v>-0.22245299999999979</v>
      </c>
      <c r="S510" s="62">
        <f>'Table 8-NLCD01 Partitioning'!S106-'Table 7-NLCD92 Partitioning'!S106</f>
        <v>0</v>
      </c>
      <c r="T510" s="62">
        <f>'Table 8-NLCD01 Partitioning'!T106-'Table 7-NLCD92 Partitioning'!T106</f>
        <v>-2.0969999999920219E-3</v>
      </c>
      <c r="U510" s="62">
        <f>'Table 8-NLCD01 Partitioning'!U106-'Table 7-NLCD92 Partitioning'!U106</f>
        <v>-3.2729999999999961</v>
      </c>
      <c r="V510" s="62">
        <f>'Table 8-NLCD01 Partitioning'!V106-'Table 7-NLCD92 Partitioning'!V106</f>
        <v>13.5</v>
      </c>
      <c r="W510" s="62">
        <f>'Table 8-NLCD01 Partitioning'!W106-'Table 7-NLCD92 Partitioning'!W106</f>
        <v>-10.227</v>
      </c>
    </row>
    <row r="511" spans="1:23" x14ac:dyDescent="0.25">
      <c r="A511" s="77" t="s">
        <v>260</v>
      </c>
      <c r="B511" s="10" t="s">
        <v>204</v>
      </c>
      <c r="C511" s="3">
        <v>43</v>
      </c>
      <c r="D511" s="77" t="s">
        <v>260</v>
      </c>
      <c r="E511" s="62">
        <f>'Table 8-NLCD01 Partitioning'!E107-'Table 7-NLCD92 Partitioning'!E107</f>
        <v>-4.4479979999999992</v>
      </c>
      <c r="F511" s="62">
        <f>'Table 8-NLCD01 Partitioning'!F107-'Table 7-NLCD92 Partitioning'!F107</f>
        <v>-8.6737049999999982</v>
      </c>
      <c r="G511" s="62">
        <f>'Table 8-NLCD01 Partitioning'!G107-'Table 7-NLCD92 Partitioning'!G107</f>
        <v>115.19930250000002</v>
      </c>
      <c r="H511" s="62">
        <f>'Table 8-NLCD01 Partitioning'!H107-'Table 7-NLCD92 Partitioning'!H107</f>
        <v>-67.60986299999999</v>
      </c>
      <c r="I511" s="62">
        <f>'Table 8-NLCD01 Partitioning'!I107-'Table 7-NLCD92 Partitioning'!I107</f>
        <v>-2.669080499999998</v>
      </c>
      <c r="J511" s="62">
        <f>'Table 8-NLCD01 Partitioning'!J107-'Table 7-NLCD92 Partitioning'!J107</f>
        <v>0</v>
      </c>
      <c r="K511" s="62">
        <f>'Table 8-NLCD01 Partitioning'!K107-'Table 7-NLCD92 Partitioning'!K107</f>
        <v>-12.676765499999998</v>
      </c>
      <c r="L511" s="62">
        <f>'Table 8-NLCD01 Partitioning'!L107-'Table 7-NLCD92 Partitioning'!L107</f>
        <v>-2.0015909999999999</v>
      </c>
      <c r="M511" s="62">
        <f>'Table 8-NLCD01 Partitioning'!M107-'Table 7-NLCD92 Partitioning'!M107</f>
        <v>1.3343670000000001</v>
      </c>
      <c r="N511" s="62">
        <f>'Table 8-NLCD01 Partitioning'!N107-'Table 7-NLCD92 Partitioning'!N107</f>
        <v>0</v>
      </c>
      <c r="O511" s="62">
        <f>'Table 8-NLCD01 Partitioning'!O107-'Table 7-NLCD92 Partitioning'!O107</f>
        <v>-2.2239899999999997</v>
      </c>
      <c r="P511" s="62">
        <f>'Table 8-NLCD01 Partitioning'!P107-'Table 7-NLCD92 Partitioning'!P107</f>
        <v>0</v>
      </c>
      <c r="Q511" s="62">
        <f>'Table 8-NLCD01 Partitioning'!Q107-'Table 7-NLCD92 Partitioning'!Q107</f>
        <v>0</v>
      </c>
      <c r="R511" s="62">
        <f>'Table 8-NLCD01 Partitioning'!R107-'Table 7-NLCD92 Partitioning'!R107</f>
        <v>-15.345598499999998</v>
      </c>
      <c r="S511" s="62">
        <f>'Table 8-NLCD01 Partitioning'!S107-'Table 7-NLCD92 Partitioning'!S107</f>
        <v>-0.88959599999999994</v>
      </c>
      <c r="T511" s="62">
        <f>'Table 8-NLCD01 Partitioning'!T107-'Table 7-NLCD92 Partitioning'!T107</f>
        <v>-4.517999999990252E-3</v>
      </c>
      <c r="U511" s="62">
        <f>'Table 8-NLCD01 Partitioning'!U107-'Table 7-NLCD92 Partitioning'!U107</f>
        <v>3.5699999999999932</v>
      </c>
      <c r="V511" s="62">
        <f>'Table 8-NLCD01 Partitioning'!V107-'Table 7-NLCD92 Partitioning'!V107</f>
        <v>25.37299999999999</v>
      </c>
      <c r="W511" s="62">
        <f>'Table 8-NLCD01 Partitioning'!W107-'Table 7-NLCD92 Partitioning'!W107</f>
        <v>-28.942</v>
      </c>
    </row>
    <row r="512" spans="1:23" x14ac:dyDescent="0.25">
      <c r="A512" s="77" t="s">
        <v>261</v>
      </c>
      <c r="B512" s="10" t="s">
        <v>204</v>
      </c>
      <c r="C512" s="3" t="s">
        <v>262</v>
      </c>
      <c r="D512" s="77" t="s">
        <v>261</v>
      </c>
      <c r="E512" s="62">
        <f>'Table 8-NLCD01 Partitioning'!E108-'Table 7-NLCD92 Partitioning'!E108</f>
        <v>-0.44479799999999997</v>
      </c>
      <c r="F512" s="62">
        <f>'Table 8-NLCD01 Partitioning'!F108-'Table 7-NLCD92 Partitioning'!F108</f>
        <v>-1.3949999999862683E-4</v>
      </c>
      <c r="G512" s="62">
        <f>'Table 8-NLCD01 Partitioning'!G108-'Table 7-NLCD92 Partitioning'!G108</f>
        <v>160.79052150000001</v>
      </c>
      <c r="H512" s="62">
        <f>'Table 8-NLCD01 Partitioning'!H108-'Table 7-NLCD92 Partitioning'!H108</f>
        <v>-144.7818345</v>
      </c>
      <c r="I512" s="62">
        <f>'Table 8-NLCD01 Partitioning'!I108-'Table 7-NLCD92 Partitioning'!I108</f>
        <v>-1.5568019999999998</v>
      </c>
      <c r="J512" s="62">
        <f>'Table 8-NLCD01 Partitioning'!J108-'Table 7-NLCD92 Partitioning'!J108</f>
        <v>0</v>
      </c>
      <c r="K512" s="62">
        <f>'Table 8-NLCD01 Partitioning'!K108-'Table 7-NLCD92 Partitioning'!K108</f>
        <v>-6.67197</v>
      </c>
      <c r="L512" s="62">
        <f>'Table 8-NLCD01 Partitioning'!L108-'Table 7-NLCD92 Partitioning'!L108</f>
        <v>-4.6703789999999996</v>
      </c>
      <c r="M512" s="62">
        <f>'Table 8-NLCD01 Partitioning'!M108-'Table 7-NLCD92 Partitioning'!M108</f>
        <v>0</v>
      </c>
      <c r="N512" s="62">
        <f>'Table 8-NLCD01 Partitioning'!N108-'Table 7-NLCD92 Partitioning'!N108</f>
        <v>0</v>
      </c>
      <c r="O512" s="62">
        <f>'Table 8-NLCD01 Partitioning'!O108-'Table 7-NLCD92 Partitioning'!O108</f>
        <v>0</v>
      </c>
      <c r="P512" s="62">
        <f>'Table 8-NLCD01 Partitioning'!P108-'Table 7-NLCD92 Partitioning'!P108</f>
        <v>0</v>
      </c>
      <c r="Q512" s="62">
        <f>'Table 8-NLCD01 Partitioning'!Q108-'Table 7-NLCD92 Partitioning'!Q108</f>
        <v>0</v>
      </c>
      <c r="R512" s="62">
        <f>'Table 8-NLCD01 Partitioning'!R108-'Table 7-NLCD92 Partitioning'!R108</f>
        <v>-2.6687879999999997</v>
      </c>
      <c r="S512" s="62">
        <f>'Table 8-NLCD01 Partitioning'!S108-'Table 7-NLCD92 Partitioning'!S108</f>
        <v>0</v>
      </c>
      <c r="T512" s="62">
        <f>'Table 8-NLCD01 Partitioning'!T108-'Table 7-NLCD92 Partitioning'!T108</f>
        <v>-4.1894999999954052E-3</v>
      </c>
      <c r="U512" s="62">
        <f>'Table 8-NLCD01 Partitioning'!U108-'Table 7-NLCD92 Partitioning'!U108</f>
        <v>-7.5810000000000031</v>
      </c>
      <c r="V512" s="62">
        <f>'Table 8-NLCD01 Partitioning'!V108-'Table 7-NLCD92 Partitioning'!V108</f>
        <v>23.503</v>
      </c>
      <c r="W512" s="62">
        <f>'Table 8-NLCD01 Partitioning'!W108-'Table 7-NLCD92 Partitioning'!W108</f>
        <v>-15.922000000000001</v>
      </c>
    </row>
    <row r="513" spans="1:23" x14ac:dyDescent="0.25">
      <c r="A513" s="77" t="s">
        <v>263</v>
      </c>
      <c r="B513" s="10" t="s">
        <v>204</v>
      </c>
      <c r="C513" s="3">
        <v>45</v>
      </c>
      <c r="D513" s="77" t="s">
        <v>263</v>
      </c>
      <c r="E513" s="62">
        <f>'Table 8-NLCD01 Partitioning'!E109-'Table 7-NLCD92 Partitioning'!E109</f>
        <v>0</v>
      </c>
      <c r="F513" s="62">
        <f>'Table 8-NLCD01 Partitioning'!F109-'Table 7-NLCD92 Partitioning'!F109</f>
        <v>1.3343400000000003</v>
      </c>
      <c r="G513" s="62">
        <f>'Table 8-NLCD01 Partitioning'!G109-'Table 7-NLCD92 Partitioning'!G109</f>
        <v>82.730754000000005</v>
      </c>
      <c r="H513" s="62">
        <f>'Table 8-NLCD01 Partitioning'!H109-'Table 7-NLCD92 Partitioning'!H109</f>
        <v>-81.398227500000004</v>
      </c>
      <c r="I513" s="62">
        <f>'Table 8-NLCD01 Partitioning'!I109-'Table 7-NLCD92 Partitioning'!I109</f>
        <v>0</v>
      </c>
      <c r="J513" s="62">
        <f>'Table 8-NLCD01 Partitioning'!J109-'Table 7-NLCD92 Partitioning'!J109</f>
        <v>0</v>
      </c>
      <c r="K513" s="62">
        <f>'Table 8-NLCD01 Partitioning'!K109-'Table 7-NLCD92 Partitioning'!K109</f>
        <v>-1.3343939999999999</v>
      </c>
      <c r="L513" s="62">
        <f>'Table 8-NLCD01 Partitioning'!L109-'Table 7-NLCD92 Partitioning'!L109</f>
        <v>-1.1119949999999998</v>
      </c>
      <c r="M513" s="62">
        <f>'Table 8-NLCD01 Partitioning'!M109-'Table 7-NLCD92 Partitioning'!M109</f>
        <v>0</v>
      </c>
      <c r="N513" s="62">
        <f>'Table 8-NLCD01 Partitioning'!N109-'Table 7-NLCD92 Partitioning'!N109</f>
        <v>0</v>
      </c>
      <c r="O513" s="62">
        <f>'Table 8-NLCD01 Partitioning'!O109-'Table 7-NLCD92 Partitioning'!O109</f>
        <v>0</v>
      </c>
      <c r="P513" s="62">
        <f>'Table 8-NLCD01 Partitioning'!P109-'Table 7-NLCD92 Partitioning'!P109</f>
        <v>0</v>
      </c>
      <c r="Q513" s="62">
        <f>'Table 8-NLCD01 Partitioning'!Q109-'Table 7-NLCD92 Partitioning'!Q109</f>
        <v>0</v>
      </c>
      <c r="R513" s="62">
        <f>'Table 8-NLCD01 Partitioning'!R109-'Table 7-NLCD92 Partitioning'!R109</f>
        <v>-0.22239899999999999</v>
      </c>
      <c r="S513" s="62">
        <f>'Table 8-NLCD01 Partitioning'!S109-'Table 7-NLCD92 Partitioning'!S109</f>
        <v>0</v>
      </c>
      <c r="T513" s="62">
        <f>'Table 8-NLCD01 Partitioning'!T109-'Table 7-NLCD92 Partitioning'!T109</f>
        <v>-1.9214999999945803E-3</v>
      </c>
      <c r="U513" s="62">
        <f>'Table 8-NLCD01 Partitioning'!U109-'Table 7-NLCD92 Partitioning'!U109</f>
        <v>-5.7640000000000029</v>
      </c>
      <c r="V513" s="62">
        <f>'Table 8-NLCD01 Partitioning'!V109-'Table 7-NLCD92 Partitioning'!V109</f>
        <v>10.137</v>
      </c>
      <c r="W513" s="62">
        <f>'Table 8-NLCD01 Partitioning'!W109-'Table 7-NLCD92 Partitioning'!W109</f>
        <v>-4.3730000000000002</v>
      </c>
    </row>
    <row r="514" spans="1:23" x14ac:dyDescent="0.25">
      <c r="A514" s="77" t="s">
        <v>264</v>
      </c>
      <c r="B514" s="10" t="s">
        <v>204</v>
      </c>
      <c r="C514" s="3">
        <v>46</v>
      </c>
      <c r="D514" s="77" t="s">
        <v>264</v>
      </c>
      <c r="E514" s="62">
        <f>'Table 8-NLCD01 Partitioning'!E110-'Table 7-NLCD92 Partitioning'!E110</f>
        <v>-0.44479799999999997</v>
      </c>
      <c r="F514" s="62">
        <f>'Table 8-NLCD01 Partitioning'!F110-'Table 7-NLCD92 Partitioning'!F110</f>
        <v>-1.5567929999999999</v>
      </c>
      <c r="G514" s="62">
        <f>'Table 8-NLCD01 Partitioning'!G110-'Table 7-NLCD92 Partitioning'!G110</f>
        <v>109.86275700000002</v>
      </c>
      <c r="H514" s="62">
        <f>'Table 8-NLCD01 Partitioning'!H110-'Table 7-NLCD92 Partitioning'!H110</f>
        <v>-95.188450499999988</v>
      </c>
      <c r="I514" s="62">
        <f>'Table 8-NLCD01 Partitioning'!I110-'Table 7-NLCD92 Partitioning'!I110</f>
        <v>-9.1187549999999966</v>
      </c>
      <c r="J514" s="62">
        <f>'Table 8-NLCD01 Partitioning'!J110-'Table 7-NLCD92 Partitioning'!J110</f>
        <v>0</v>
      </c>
      <c r="K514" s="62">
        <f>'Table 8-NLCD01 Partitioning'!K110-'Table 7-NLCD92 Partitioning'!K110</f>
        <v>-1.5567929999999999</v>
      </c>
      <c r="L514" s="62">
        <f>'Table 8-NLCD01 Partitioning'!L110-'Table 7-NLCD92 Partitioning'!L110</f>
        <v>-0.22239899999999999</v>
      </c>
      <c r="M514" s="62">
        <f>'Table 8-NLCD01 Partitioning'!M110-'Table 7-NLCD92 Partitioning'!M110</f>
        <v>0</v>
      </c>
      <c r="N514" s="62">
        <f>'Table 8-NLCD01 Partitioning'!N110-'Table 7-NLCD92 Partitioning'!N110</f>
        <v>0</v>
      </c>
      <c r="O514" s="62">
        <f>'Table 8-NLCD01 Partitioning'!O110-'Table 7-NLCD92 Partitioning'!O110</f>
        <v>0</v>
      </c>
      <c r="P514" s="62">
        <f>'Table 8-NLCD01 Partitioning'!P110-'Table 7-NLCD92 Partitioning'!P110</f>
        <v>0</v>
      </c>
      <c r="Q514" s="62">
        <f>'Table 8-NLCD01 Partitioning'!Q110-'Table 7-NLCD92 Partitioning'!Q110</f>
        <v>0</v>
      </c>
      <c r="R514" s="62">
        <f>'Table 8-NLCD01 Partitioning'!R110-'Table 7-NLCD92 Partitioning'!R110</f>
        <v>-1.7791919999999999</v>
      </c>
      <c r="S514" s="62">
        <f>'Table 8-NLCD01 Partitioning'!S110-'Table 7-NLCD92 Partitioning'!S110</f>
        <v>0</v>
      </c>
      <c r="T514" s="62">
        <f>'Table 8-NLCD01 Partitioning'!T110-'Table 7-NLCD92 Partitioning'!T110</f>
        <v>-4.4234999999730462E-3</v>
      </c>
      <c r="U514" s="62">
        <f>'Table 8-NLCD01 Partitioning'!U110-'Table 7-NLCD92 Partitioning'!U110</f>
        <v>-11.587000000000003</v>
      </c>
      <c r="V514" s="62">
        <f>'Table 8-NLCD01 Partitioning'!V110-'Table 7-NLCD92 Partitioning'!V110</f>
        <v>17.049000000000007</v>
      </c>
      <c r="W514" s="62">
        <f>'Table 8-NLCD01 Partitioning'!W110-'Table 7-NLCD92 Partitioning'!W110</f>
        <v>-5.4620000000000006</v>
      </c>
    </row>
    <row r="515" spans="1:23" x14ac:dyDescent="0.25">
      <c r="A515" s="77" t="s">
        <v>265</v>
      </c>
      <c r="B515" s="10" t="s">
        <v>204</v>
      </c>
      <c r="C515" s="3">
        <v>47</v>
      </c>
      <c r="D515" s="77" t="s">
        <v>265</v>
      </c>
      <c r="E515" s="62">
        <f>'Table 8-NLCD01 Partitioning'!E111-'Table 7-NLCD92 Partitioning'!E111</f>
        <v>0</v>
      </c>
      <c r="F515" s="62">
        <f>'Table 8-NLCD01 Partitioning'!F111-'Table 7-NLCD92 Partitioning'!F111</f>
        <v>-0.22239899999999999</v>
      </c>
      <c r="G515" s="62">
        <f>'Table 8-NLCD01 Partitioning'!G111-'Table 7-NLCD92 Partitioning'!G111</f>
        <v>24.685789500000002</v>
      </c>
      <c r="H515" s="62">
        <f>'Table 8-NLCD01 Partitioning'!H111-'Table 7-NLCD92 Partitioning'!H111</f>
        <v>-20.905735499999999</v>
      </c>
      <c r="I515" s="62">
        <f>'Table 8-NLCD01 Partitioning'!I111-'Table 7-NLCD92 Partitioning'!I111</f>
        <v>-0.22239899999999999</v>
      </c>
      <c r="J515" s="62">
        <f>'Table 8-NLCD01 Partitioning'!J111-'Table 7-NLCD92 Partitioning'!J111</f>
        <v>0</v>
      </c>
      <c r="K515" s="62">
        <f>'Table 8-NLCD01 Partitioning'!K111-'Table 7-NLCD92 Partitioning'!K111</f>
        <v>-1.1119949999999998</v>
      </c>
      <c r="L515" s="62">
        <f>'Table 8-NLCD01 Partitioning'!L111-'Table 7-NLCD92 Partitioning'!L111</f>
        <v>-0.66719699999999993</v>
      </c>
      <c r="M515" s="62">
        <f>'Table 8-NLCD01 Partitioning'!M111-'Table 7-NLCD92 Partitioning'!M111</f>
        <v>0</v>
      </c>
      <c r="N515" s="62">
        <f>'Table 8-NLCD01 Partitioning'!N111-'Table 7-NLCD92 Partitioning'!N111</f>
        <v>0</v>
      </c>
      <c r="O515" s="62">
        <f>'Table 8-NLCD01 Partitioning'!O111-'Table 7-NLCD92 Partitioning'!O111</f>
        <v>-0.88959599999999994</v>
      </c>
      <c r="P515" s="62">
        <f>'Table 8-NLCD01 Partitioning'!P111-'Table 7-NLCD92 Partitioning'!P111</f>
        <v>0</v>
      </c>
      <c r="Q515" s="62">
        <f>'Table 8-NLCD01 Partitioning'!Q111-'Table 7-NLCD92 Partitioning'!Q111</f>
        <v>0</v>
      </c>
      <c r="R515" s="62">
        <f>'Table 8-NLCD01 Partitioning'!R111-'Table 7-NLCD92 Partitioning'!R111</f>
        <v>-0.66719699999999993</v>
      </c>
      <c r="S515" s="62">
        <f>'Table 8-NLCD01 Partitioning'!S111-'Table 7-NLCD92 Partitioning'!S111</f>
        <v>0</v>
      </c>
      <c r="T515" s="62">
        <f>'Table 8-NLCD01 Partitioning'!T111-'Table 7-NLCD92 Partitioning'!T111</f>
        <v>-7.2899999999975762E-4</v>
      </c>
      <c r="U515" s="62">
        <f>'Table 8-NLCD01 Partitioning'!U111-'Table 7-NLCD92 Partitioning'!U111</f>
        <v>-0.52700000000000102</v>
      </c>
      <c r="V515" s="62">
        <f>'Table 8-NLCD01 Partitioning'!V111-'Table 7-NLCD92 Partitioning'!V111</f>
        <v>3.2950000000000017</v>
      </c>
      <c r="W515" s="62">
        <f>'Table 8-NLCD01 Partitioning'!W111-'Table 7-NLCD92 Partitioning'!W111</f>
        <v>-2.7680000000000002</v>
      </c>
    </row>
    <row r="516" spans="1:23" x14ac:dyDescent="0.25">
      <c r="A516" s="77" t="s">
        <v>266</v>
      </c>
      <c r="B516" s="10" t="s">
        <v>204</v>
      </c>
      <c r="C516" s="3">
        <v>48</v>
      </c>
      <c r="D516" s="77" t="s">
        <v>266</v>
      </c>
      <c r="E516" s="62">
        <f>'Table 8-NLCD01 Partitioning'!E112-'Table 7-NLCD92 Partitioning'!E112</f>
        <v>-0.22239899999999999</v>
      </c>
      <c r="F516" s="62">
        <f>'Table 8-NLCD01 Partitioning'!F112-'Table 7-NLCD92 Partitioning'!F112</f>
        <v>-3.1135859999999997</v>
      </c>
      <c r="G516" s="62">
        <f>'Table 8-NLCD01 Partitioning'!G112-'Table 7-NLCD92 Partitioning'!G112</f>
        <v>5.3374230000000011</v>
      </c>
      <c r="H516" s="62">
        <f>'Table 8-NLCD01 Partitioning'!H112-'Table 7-NLCD92 Partitioning'!H112</f>
        <v>-3.6449999999987881E-4</v>
      </c>
      <c r="I516" s="62">
        <f>'Table 8-NLCD01 Partitioning'!I112-'Table 7-NLCD92 Partitioning'!I112</f>
        <v>4.2252750000000017</v>
      </c>
      <c r="J516" s="62">
        <f>'Table 8-NLCD01 Partitioning'!J112-'Table 7-NLCD92 Partitioning'!J112</f>
        <v>0</v>
      </c>
      <c r="K516" s="62">
        <f>'Table 8-NLCD01 Partitioning'!K112-'Table 7-NLCD92 Partitioning'!K112</f>
        <v>-0.88959599999999994</v>
      </c>
      <c r="L516" s="62">
        <f>'Table 8-NLCD01 Partitioning'!L112-'Table 7-NLCD92 Partitioning'!L112</f>
        <v>-4.6703789999999996</v>
      </c>
      <c r="M516" s="62">
        <f>'Table 8-NLCD01 Partitioning'!M112-'Table 7-NLCD92 Partitioning'!M112</f>
        <v>0</v>
      </c>
      <c r="N516" s="62">
        <f>'Table 8-NLCD01 Partitioning'!N112-'Table 7-NLCD92 Partitioning'!N112</f>
        <v>0</v>
      </c>
      <c r="O516" s="62">
        <f>'Table 8-NLCD01 Partitioning'!O112-'Table 7-NLCD92 Partitioning'!O112</f>
        <v>0</v>
      </c>
      <c r="P516" s="62">
        <f>'Table 8-NLCD01 Partitioning'!P112-'Table 7-NLCD92 Partitioning'!P112</f>
        <v>0</v>
      </c>
      <c r="Q516" s="62">
        <f>'Table 8-NLCD01 Partitioning'!Q112-'Table 7-NLCD92 Partitioning'!Q112</f>
        <v>0</v>
      </c>
      <c r="R516" s="62">
        <f>'Table 8-NLCD01 Partitioning'!R112-'Table 7-NLCD92 Partitioning'!R112</f>
        <v>-0.66721949999999985</v>
      </c>
      <c r="S516" s="62">
        <f>'Table 8-NLCD01 Partitioning'!S112-'Table 7-NLCD92 Partitioning'!S112</f>
        <v>0</v>
      </c>
      <c r="T516" s="62">
        <f>'Table 8-NLCD01 Partitioning'!T112-'Table 7-NLCD92 Partitioning'!T112</f>
        <v>-8.4599999999568354E-4</v>
      </c>
      <c r="U516" s="62">
        <f>'Table 8-NLCD01 Partitioning'!U112-'Table 7-NLCD92 Partitioning'!U112</f>
        <v>5.1750000000000007</v>
      </c>
      <c r="V516" s="62">
        <f>'Table 8-NLCD01 Partitioning'!V112-'Table 7-NLCD92 Partitioning'!V112</f>
        <v>0.37100000000000044</v>
      </c>
      <c r="W516" s="62">
        <f>'Table 8-NLCD01 Partitioning'!W112-'Table 7-NLCD92 Partitioning'!W112</f>
        <v>-5.5460000000000003</v>
      </c>
    </row>
    <row r="517" spans="1:23" x14ac:dyDescent="0.25">
      <c r="A517" s="77" t="s">
        <v>267</v>
      </c>
      <c r="B517" s="10" t="s">
        <v>204</v>
      </c>
      <c r="C517" s="3" t="s">
        <v>268</v>
      </c>
      <c r="D517" s="77" t="s">
        <v>267</v>
      </c>
      <c r="E517" s="62">
        <f>'Table 8-NLCD01 Partitioning'!E113-'Table 7-NLCD92 Partitioning'!E113</f>
        <v>-0.88959599999999994</v>
      </c>
      <c r="F517" s="62">
        <f>'Table 8-NLCD01 Partitioning'!F113-'Table 7-NLCD92 Partitioning'!F113</f>
        <v>-4.8928409999999989</v>
      </c>
      <c r="G517" s="62">
        <f>'Table 8-NLCD01 Partitioning'!G113-'Table 7-NLCD92 Partitioning'!G113</f>
        <v>143.888868</v>
      </c>
      <c r="H517" s="62">
        <f>'Table 8-NLCD01 Partitioning'!H113-'Table 7-NLCD92 Partitioning'!H113</f>
        <v>-141.226857</v>
      </c>
      <c r="I517" s="62">
        <f>'Table 8-NLCD01 Partitioning'!I113-'Table 7-NLCD92 Partitioning'!I113</f>
        <v>14.232744000000004</v>
      </c>
      <c r="J517" s="62">
        <f>'Table 8-NLCD01 Partitioning'!J113-'Table 7-NLCD92 Partitioning'!J113</f>
        <v>0</v>
      </c>
      <c r="K517" s="62">
        <f>'Table 8-NLCD01 Partitioning'!K113-'Table 7-NLCD92 Partitioning'!K113</f>
        <v>-14.900732999999999</v>
      </c>
      <c r="L517" s="62">
        <f>'Table 8-NLCD01 Partitioning'!L113-'Table 7-NLCD92 Partitioning'!L113</f>
        <v>1.1119410000000003</v>
      </c>
      <c r="M517" s="62">
        <f>'Table 8-NLCD01 Partitioning'!M113-'Table 7-NLCD92 Partitioning'!M113</f>
        <v>0</v>
      </c>
      <c r="N517" s="62">
        <f>'Table 8-NLCD01 Partitioning'!N113-'Table 7-NLCD92 Partitioning'!N113</f>
        <v>0</v>
      </c>
      <c r="O517" s="62">
        <f>'Table 8-NLCD01 Partitioning'!O113-'Table 7-NLCD92 Partitioning'!O113</f>
        <v>0</v>
      </c>
      <c r="P517" s="62">
        <f>'Table 8-NLCD01 Partitioning'!P113-'Table 7-NLCD92 Partitioning'!P113</f>
        <v>0</v>
      </c>
      <c r="Q517" s="62">
        <f>'Table 8-NLCD01 Partitioning'!Q113-'Table 7-NLCD92 Partitioning'!Q113</f>
        <v>0</v>
      </c>
      <c r="R517" s="62">
        <f>'Table 8-NLCD01 Partitioning'!R113-'Table 7-NLCD92 Partitioning'!R113</f>
        <v>2.6686125000000001</v>
      </c>
      <c r="S517" s="62">
        <f>'Table 8-NLCD01 Partitioning'!S113-'Table 7-NLCD92 Partitioning'!S113</f>
        <v>0</v>
      </c>
      <c r="T517" s="62">
        <f>'Table 8-NLCD01 Partitioning'!T113-'Table 7-NLCD92 Partitioning'!T113</f>
        <v>-7.8614999999331303E-3</v>
      </c>
      <c r="U517" s="62">
        <f>'Table 8-NLCD01 Partitioning'!U113-'Table 7-NLCD92 Partitioning'!U113</f>
        <v>1.3930000000000007</v>
      </c>
      <c r="V517" s="62">
        <f>'Table 8-NLCD01 Partitioning'!V113-'Table 7-NLCD92 Partitioning'!V113</f>
        <v>11.093999999999994</v>
      </c>
      <c r="W517" s="62">
        <f>'Table 8-NLCD01 Partitioning'!W113-'Table 7-NLCD92 Partitioning'!W113</f>
        <v>-12.485999999999997</v>
      </c>
    </row>
    <row r="518" spans="1:23" x14ac:dyDescent="0.25">
      <c r="A518" s="77" t="s">
        <v>269</v>
      </c>
      <c r="B518" s="10" t="s">
        <v>204</v>
      </c>
      <c r="C518" s="3">
        <v>5</v>
      </c>
      <c r="D518" s="77" t="s">
        <v>269</v>
      </c>
      <c r="E518" s="62">
        <f>'Table 8-NLCD01 Partitioning'!E114-'Table 7-NLCD92 Partitioning'!E114</f>
        <v>-2.0015999999999998</v>
      </c>
      <c r="F518" s="62">
        <f>'Table 8-NLCD01 Partitioning'!F114-'Table 7-NLCD92 Partitioning'!F114</f>
        <v>17.789260499999997</v>
      </c>
      <c r="G518" s="62">
        <f>'Table 8-NLCD01 Partitioning'!G114-'Table 7-NLCD92 Partitioning'!G114</f>
        <v>636.93501300000003</v>
      </c>
      <c r="H518" s="62">
        <f>'Table 8-NLCD01 Partitioning'!H114-'Table 7-NLCD92 Partitioning'!H114</f>
        <v>-583.3577295</v>
      </c>
      <c r="I518" s="62">
        <f>'Table 8-NLCD01 Partitioning'!I114-'Table 7-NLCD92 Partitioning'!I114</f>
        <v>-16.23620249999999</v>
      </c>
      <c r="J518" s="62">
        <f>'Table 8-NLCD01 Partitioning'!J114-'Table 7-NLCD92 Partitioning'!J114</f>
        <v>0</v>
      </c>
      <c r="K518" s="62">
        <f>'Table 8-NLCD01 Partitioning'!K114-'Table 7-NLCD92 Partitioning'!K114</f>
        <v>-47.593385999999995</v>
      </c>
      <c r="L518" s="62">
        <f>'Table 8-NLCD01 Partitioning'!L114-'Table 7-NLCD92 Partitioning'!L114</f>
        <v>0</v>
      </c>
      <c r="M518" s="62">
        <f>'Table 8-NLCD01 Partitioning'!M114-'Table 7-NLCD92 Partitioning'!M114</f>
        <v>0</v>
      </c>
      <c r="N518" s="62">
        <f>'Table 8-NLCD01 Partitioning'!N114-'Table 7-NLCD92 Partitioning'!N114</f>
        <v>0</v>
      </c>
      <c r="O518" s="62">
        <f>'Table 8-NLCD01 Partitioning'!O114-'Table 7-NLCD92 Partitioning'!O114</f>
        <v>0.66718350000000004</v>
      </c>
      <c r="P518" s="62">
        <f>'Table 8-NLCD01 Partitioning'!P114-'Table 7-NLCD92 Partitioning'!P114</f>
        <v>-4.4479799999999994</v>
      </c>
      <c r="Q518" s="62">
        <f>'Table 8-NLCD01 Partitioning'!Q114-'Table 7-NLCD92 Partitioning'!Q114</f>
        <v>-0.44479799999999997</v>
      </c>
      <c r="R518" s="62">
        <f>'Table 8-NLCD01 Partitioning'!R114-'Table 7-NLCD92 Partitioning'!R114</f>
        <v>-1.3343939999999999</v>
      </c>
      <c r="S518" s="62">
        <f>'Table 8-NLCD01 Partitioning'!S114-'Table 7-NLCD92 Partitioning'!S114</f>
        <v>0</v>
      </c>
      <c r="T518" s="62">
        <f>'Table 8-NLCD01 Partitioning'!T114-'Table 7-NLCD92 Partitioning'!T114</f>
        <v>-2.4632999999994354E-2</v>
      </c>
      <c r="U518" s="62">
        <f>'Table 8-NLCD01 Partitioning'!U114-'Table 7-NLCD92 Partitioning'!U114</f>
        <v>-40.879999999999939</v>
      </c>
      <c r="V518" s="62">
        <f>'Table 8-NLCD01 Partitioning'!V114-'Table 7-NLCD92 Partitioning'!V114</f>
        <v>96.382000000000062</v>
      </c>
      <c r="W518" s="62">
        <f>'Table 8-NLCD01 Partitioning'!W114-'Table 7-NLCD92 Partitioning'!W114</f>
        <v>-55.501000000000005</v>
      </c>
    </row>
    <row r="519" spans="1:23" x14ac:dyDescent="0.25">
      <c r="A519" s="77" t="s">
        <v>270</v>
      </c>
      <c r="B519" s="10" t="s">
        <v>204</v>
      </c>
      <c r="C519" s="3">
        <v>50</v>
      </c>
      <c r="D519" s="77" t="s">
        <v>270</v>
      </c>
      <c r="E519" s="62">
        <f>'Table 8-NLCD01 Partitioning'!E115-'Table 7-NLCD92 Partitioning'!E115</f>
        <v>-1.1119949999999998</v>
      </c>
      <c r="F519" s="62">
        <f>'Table 8-NLCD01 Partitioning'!F115-'Table 7-NLCD92 Partitioning'!F115</f>
        <v>-4.4480249999999995</v>
      </c>
      <c r="G519" s="62">
        <f>'Table 8-NLCD01 Partitioning'!G115-'Table 7-NLCD92 Partitioning'!G115</f>
        <v>75.836362499999993</v>
      </c>
      <c r="H519" s="62">
        <f>'Table 8-NLCD01 Partitioning'!H115-'Table 7-NLCD92 Partitioning'!H115</f>
        <v>-76.283774999999991</v>
      </c>
      <c r="I519" s="62">
        <f>'Table 8-NLCD01 Partitioning'!I115-'Table 7-NLCD92 Partitioning'!I115</f>
        <v>6.8940450000000002</v>
      </c>
      <c r="J519" s="62">
        <f>'Table 8-NLCD01 Partitioning'!J115-'Table 7-NLCD92 Partitioning'!J115</f>
        <v>0</v>
      </c>
      <c r="K519" s="62">
        <f>'Table 8-NLCD01 Partitioning'!K115-'Table 7-NLCD92 Partitioning'!K115</f>
        <v>-7.5616919999999981</v>
      </c>
      <c r="L519" s="62">
        <f>'Table 8-NLCD01 Partitioning'!L115-'Table 7-NLCD92 Partitioning'!L115</f>
        <v>1.3343400000000003</v>
      </c>
      <c r="M519" s="62">
        <f>'Table 8-NLCD01 Partitioning'!M115-'Table 7-NLCD92 Partitioning'!M115</f>
        <v>0</v>
      </c>
      <c r="N519" s="62">
        <f>'Table 8-NLCD01 Partitioning'!N115-'Table 7-NLCD92 Partitioning'!N115</f>
        <v>0</v>
      </c>
      <c r="O519" s="62">
        <f>'Table 8-NLCD01 Partitioning'!O115-'Table 7-NLCD92 Partitioning'!O115</f>
        <v>-0.88959599999999994</v>
      </c>
      <c r="P519" s="62">
        <f>'Table 8-NLCD01 Partitioning'!P115-'Table 7-NLCD92 Partitioning'!P115</f>
        <v>0</v>
      </c>
      <c r="Q519" s="62">
        <f>'Table 8-NLCD01 Partitioning'!Q115-'Table 7-NLCD92 Partitioning'!Q115</f>
        <v>0</v>
      </c>
      <c r="R519" s="62">
        <f>'Table 8-NLCD01 Partitioning'!R115-'Table 7-NLCD92 Partitioning'!R115</f>
        <v>6.2268705000000022</v>
      </c>
      <c r="S519" s="62">
        <f>'Table 8-NLCD01 Partitioning'!S115-'Table 7-NLCD92 Partitioning'!S115</f>
        <v>0</v>
      </c>
      <c r="T519" s="62">
        <f>'Table 8-NLCD01 Partitioning'!T115-'Table 7-NLCD92 Partitioning'!T115</f>
        <v>-3.4650000000056025E-3</v>
      </c>
      <c r="U519" s="62">
        <f>'Table 8-NLCD01 Partitioning'!U115-'Table 7-NLCD92 Partitioning'!U115</f>
        <v>-1.6739999999999924</v>
      </c>
      <c r="V519" s="62">
        <f>'Table 8-NLCD01 Partitioning'!V115-'Table 7-NLCD92 Partitioning'!V115</f>
        <v>2.6770000000000067</v>
      </c>
      <c r="W519" s="62">
        <f>'Table 8-NLCD01 Partitioning'!W115-'Table 7-NLCD92 Partitioning'!W115</f>
        <v>-1.0010000000000012</v>
      </c>
    </row>
    <row r="520" spans="1:23" x14ac:dyDescent="0.25">
      <c r="A520" s="77" t="s">
        <v>271</v>
      </c>
      <c r="B520" s="10" t="s">
        <v>204</v>
      </c>
      <c r="C520" s="3">
        <v>51</v>
      </c>
      <c r="D520" s="77" t="s">
        <v>271</v>
      </c>
      <c r="E520" s="62">
        <f>'Table 8-NLCD01 Partitioning'!E116-'Table 7-NLCD92 Partitioning'!E116</f>
        <v>0</v>
      </c>
      <c r="F520" s="62">
        <f>'Table 8-NLCD01 Partitioning'!F116-'Table 7-NLCD92 Partitioning'!F116</f>
        <v>-1.7791919999999999</v>
      </c>
      <c r="G520" s="62">
        <f>'Table 8-NLCD01 Partitioning'!G116-'Table 7-NLCD92 Partitioning'!G116</f>
        <v>113.42110050000001</v>
      </c>
      <c r="H520" s="62">
        <f>'Table 8-NLCD01 Partitioning'!H116-'Table 7-NLCD92 Partitioning'!H116</f>
        <v>-123.43317299999997</v>
      </c>
      <c r="I520" s="62">
        <f>'Table 8-NLCD01 Partitioning'!I116-'Table 7-NLCD92 Partitioning'!I116</f>
        <v>12.231643500000002</v>
      </c>
      <c r="J520" s="62">
        <f>'Table 8-NLCD01 Partitioning'!J116-'Table 7-NLCD92 Partitioning'!J116</f>
        <v>0</v>
      </c>
      <c r="K520" s="62">
        <f>'Table 8-NLCD01 Partitioning'!K116-'Table 7-NLCD92 Partitioning'!K116</f>
        <v>-0.22239899999999999</v>
      </c>
      <c r="L520" s="62">
        <f>'Table 8-NLCD01 Partitioning'!L116-'Table 7-NLCD92 Partitioning'!L116</f>
        <v>-0.22239899999999999</v>
      </c>
      <c r="M520" s="62">
        <f>'Table 8-NLCD01 Partitioning'!M116-'Table 7-NLCD92 Partitioning'!M116</f>
        <v>0</v>
      </c>
      <c r="N520" s="62">
        <f>'Table 8-NLCD01 Partitioning'!N116-'Table 7-NLCD92 Partitioning'!N116</f>
        <v>0</v>
      </c>
      <c r="O520" s="62">
        <f>'Table 8-NLCD01 Partitioning'!O116-'Table 7-NLCD92 Partitioning'!O116</f>
        <v>0</v>
      </c>
      <c r="P520" s="62">
        <f>'Table 8-NLCD01 Partitioning'!P116-'Table 7-NLCD92 Partitioning'!P116</f>
        <v>0</v>
      </c>
      <c r="Q520" s="62">
        <f>'Table 8-NLCD01 Partitioning'!Q116-'Table 7-NLCD92 Partitioning'!Q116</f>
        <v>0</v>
      </c>
      <c r="R520" s="62">
        <f>'Table 8-NLCD01 Partitioning'!R116-'Table 7-NLCD92 Partitioning'!R116</f>
        <v>0</v>
      </c>
      <c r="S520" s="62">
        <f>'Table 8-NLCD01 Partitioning'!S116-'Table 7-NLCD92 Partitioning'!S116</f>
        <v>0</v>
      </c>
      <c r="T520" s="62">
        <f>'Table 8-NLCD01 Partitioning'!T116-'Table 7-NLCD92 Partitioning'!T116</f>
        <v>-4.4189999999844076E-3</v>
      </c>
      <c r="U520" s="62">
        <f>'Table 8-NLCD01 Partitioning'!U116-'Table 7-NLCD92 Partitioning'!U116</f>
        <v>-2.2950000000000017</v>
      </c>
      <c r="V520" s="62">
        <f>'Table 8-NLCD01 Partitioning'!V116-'Table 7-NLCD92 Partitioning'!V116</f>
        <v>5.9200000000000017</v>
      </c>
      <c r="W520" s="62">
        <f>'Table 8-NLCD01 Partitioning'!W116-'Table 7-NLCD92 Partitioning'!W116</f>
        <v>-3.6249999999999991</v>
      </c>
    </row>
    <row r="521" spans="1:23" x14ac:dyDescent="0.25">
      <c r="A521" s="77" t="s">
        <v>272</v>
      </c>
      <c r="B521" s="10" t="s">
        <v>204</v>
      </c>
      <c r="C521" s="3">
        <v>52</v>
      </c>
      <c r="D521" s="77" t="s">
        <v>272</v>
      </c>
      <c r="E521" s="62">
        <f>'Table 8-NLCD01 Partitioning'!E117-'Table 7-NLCD92 Partitioning'!E117</f>
        <v>0</v>
      </c>
      <c r="F521" s="62">
        <f>'Table 8-NLCD01 Partitioning'!F117-'Table 7-NLCD92 Partitioning'!F117</f>
        <v>-11.787254999999998</v>
      </c>
      <c r="G521" s="62">
        <f>'Table 8-NLCD01 Partitioning'!G117-'Table 7-NLCD92 Partitioning'!G117</f>
        <v>82.063183500000008</v>
      </c>
      <c r="H521" s="62">
        <f>'Table 8-NLCD01 Partitioning'!H117-'Table 7-NLCD92 Partitioning'!H117</f>
        <v>-74.736085499999888</v>
      </c>
      <c r="I521" s="62">
        <f>'Table 8-NLCD01 Partitioning'!I117-'Table 7-NLCD92 Partitioning'!I117</f>
        <v>27.796846500000015</v>
      </c>
      <c r="J521" s="62">
        <f>'Table 8-NLCD01 Partitioning'!J117-'Table 7-NLCD92 Partitioning'!J117</f>
        <v>0</v>
      </c>
      <c r="K521" s="62">
        <f>'Table 8-NLCD01 Partitioning'!K117-'Table 7-NLCD92 Partitioning'!K117</f>
        <v>-20.238308999999997</v>
      </c>
      <c r="L521" s="62">
        <f>'Table 8-NLCD01 Partitioning'!L117-'Table 7-NLCD92 Partitioning'!L117</f>
        <v>-1.3343939999999999</v>
      </c>
      <c r="M521" s="62">
        <f>'Table 8-NLCD01 Partitioning'!M117-'Table 7-NLCD92 Partitioning'!M117</f>
        <v>0</v>
      </c>
      <c r="N521" s="62">
        <f>'Table 8-NLCD01 Partitioning'!N117-'Table 7-NLCD92 Partitioning'!N117</f>
        <v>0</v>
      </c>
      <c r="O521" s="62">
        <f>'Table 8-NLCD01 Partitioning'!O117-'Table 7-NLCD92 Partitioning'!O117</f>
        <v>-0.66719699999999993</v>
      </c>
      <c r="P521" s="62">
        <f>'Table 8-NLCD01 Partitioning'!P117-'Table 7-NLCD92 Partitioning'!P117</f>
        <v>0</v>
      </c>
      <c r="Q521" s="62">
        <f>'Table 8-NLCD01 Partitioning'!Q117-'Table 7-NLCD92 Partitioning'!Q117</f>
        <v>0</v>
      </c>
      <c r="R521" s="62">
        <f>'Table 8-NLCD01 Partitioning'!R117-'Table 7-NLCD92 Partitioning'!R117</f>
        <v>-1.1119949999999998</v>
      </c>
      <c r="S521" s="62">
        <f>'Table 8-NLCD01 Partitioning'!S117-'Table 7-NLCD92 Partitioning'!S117</f>
        <v>0</v>
      </c>
      <c r="T521" s="62">
        <f>'Table 8-NLCD01 Partitioning'!T117-'Table 7-NLCD92 Partitioning'!T117</f>
        <v>-1.5205499999979111E-2</v>
      </c>
      <c r="U521" s="62">
        <f>'Table 8-NLCD01 Partitioning'!U117-'Table 7-NLCD92 Partitioning'!U117</f>
        <v>20.906999999999982</v>
      </c>
      <c r="V521" s="62">
        <f>'Table 8-NLCD01 Partitioning'!V117-'Table 7-NLCD92 Partitioning'!V117</f>
        <v>0.43299999999999272</v>
      </c>
      <c r="W521" s="62">
        <f>'Table 8-NLCD01 Partitioning'!W117-'Table 7-NLCD92 Partitioning'!W117</f>
        <v>6.3290000000000006</v>
      </c>
    </row>
    <row r="522" spans="1:23" x14ac:dyDescent="0.25">
      <c r="A522" s="77" t="s">
        <v>273</v>
      </c>
      <c r="B522" s="10" t="s">
        <v>204</v>
      </c>
      <c r="C522" s="3">
        <v>53</v>
      </c>
      <c r="D522" s="77" t="s">
        <v>273</v>
      </c>
      <c r="E522" s="62">
        <f>'Table 8-NLCD01 Partitioning'!E118-'Table 7-NLCD92 Partitioning'!E118</f>
        <v>-0.44479799999999997</v>
      </c>
      <c r="F522" s="62">
        <f>'Table 8-NLCD01 Partitioning'!F118-'Table 7-NLCD92 Partitioning'!F118</f>
        <v>-0.4448069999999999</v>
      </c>
      <c r="G522" s="62">
        <f>'Table 8-NLCD01 Partitioning'!G118-'Table 7-NLCD92 Partitioning'!G118</f>
        <v>108.97303050000001</v>
      </c>
      <c r="H522" s="62">
        <f>'Table 8-NLCD01 Partitioning'!H118-'Table 7-NLCD92 Partitioning'!H118</f>
        <v>-107.41908149999999</v>
      </c>
      <c r="I522" s="62">
        <f>'Table 8-NLCD01 Partitioning'!I118-'Table 7-NLCD92 Partitioning'!I118</f>
        <v>-1.3343939999999999</v>
      </c>
      <c r="J522" s="62">
        <f>'Table 8-NLCD01 Partitioning'!J118-'Table 7-NLCD92 Partitioning'!J118</f>
        <v>0</v>
      </c>
      <c r="K522" s="62">
        <f>'Table 8-NLCD01 Partitioning'!K118-'Table 7-NLCD92 Partitioning'!K118</f>
        <v>-5.115194999999999</v>
      </c>
      <c r="L522" s="62">
        <f>'Table 8-NLCD01 Partitioning'!L118-'Table 7-NLCD92 Partitioning'!L118</f>
        <v>-0.22240349999999995</v>
      </c>
      <c r="M522" s="62">
        <f>'Table 8-NLCD01 Partitioning'!M118-'Table 7-NLCD92 Partitioning'!M118</f>
        <v>0</v>
      </c>
      <c r="N522" s="62">
        <f>'Table 8-NLCD01 Partitioning'!N118-'Table 7-NLCD92 Partitioning'!N118</f>
        <v>0</v>
      </c>
      <c r="O522" s="62">
        <f>'Table 8-NLCD01 Partitioning'!O118-'Table 7-NLCD92 Partitioning'!O118</f>
        <v>2.6687340000000002</v>
      </c>
      <c r="P522" s="62">
        <f>'Table 8-NLCD01 Partitioning'!P118-'Table 7-NLCD92 Partitioning'!P118</f>
        <v>0</v>
      </c>
      <c r="Q522" s="62">
        <f>'Table 8-NLCD01 Partitioning'!Q118-'Table 7-NLCD92 Partitioning'!Q118</f>
        <v>0</v>
      </c>
      <c r="R522" s="62">
        <f>'Table 8-NLCD01 Partitioning'!R118-'Table 7-NLCD92 Partitioning'!R118</f>
        <v>3.3358680000000005</v>
      </c>
      <c r="S522" s="62">
        <f>'Table 8-NLCD01 Partitioning'!S118-'Table 7-NLCD92 Partitioning'!S118</f>
        <v>0</v>
      </c>
      <c r="T522" s="62">
        <f>'Table 8-NLCD01 Partitioning'!T118-'Table 7-NLCD92 Partitioning'!T118</f>
        <v>-3.0464999999821885E-3</v>
      </c>
      <c r="U522" s="62">
        <f>'Table 8-NLCD01 Partitioning'!U118-'Table 7-NLCD92 Partitioning'!U118</f>
        <v>-9.8140000000000001</v>
      </c>
      <c r="V522" s="62">
        <f>'Table 8-NLCD01 Partitioning'!V118-'Table 7-NLCD92 Partitioning'!V118</f>
        <v>13.420999999999992</v>
      </c>
      <c r="W522" s="62">
        <f>'Table 8-NLCD01 Partitioning'!W118-'Table 7-NLCD92 Partitioning'!W118</f>
        <v>-3.6069999999999993</v>
      </c>
    </row>
    <row r="523" spans="1:23" x14ac:dyDescent="0.25">
      <c r="A523" s="77" t="s">
        <v>274</v>
      </c>
      <c r="B523" s="10" t="s">
        <v>204</v>
      </c>
      <c r="C523" s="3">
        <v>54</v>
      </c>
      <c r="D523" s="77" t="s">
        <v>274</v>
      </c>
      <c r="E523" s="62">
        <f>'Table 8-NLCD01 Partitioning'!E119-'Table 7-NLCD92 Partitioning'!E119</f>
        <v>0</v>
      </c>
      <c r="F523" s="62">
        <f>'Table 8-NLCD01 Partitioning'!F119-'Table 7-NLCD92 Partitioning'!F119</f>
        <v>-1.5567929999999999</v>
      </c>
      <c r="G523" s="62">
        <f>'Table 8-NLCD01 Partitioning'!G119-'Table 7-NLCD92 Partitioning'!G119</f>
        <v>147.44747699999999</v>
      </c>
      <c r="H523" s="62">
        <f>'Table 8-NLCD01 Partitioning'!H119-'Table 7-NLCD92 Partitioning'!H119</f>
        <v>-140.77860749999999</v>
      </c>
      <c r="I523" s="62">
        <f>'Table 8-NLCD01 Partitioning'!I119-'Table 7-NLCD92 Partitioning'!I119</f>
        <v>-1.7791919999999999</v>
      </c>
      <c r="J523" s="62">
        <f>'Table 8-NLCD01 Partitioning'!J119-'Table 7-NLCD92 Partitioning'!J119</f>
        <v>0</v>
      </c>
      <c r="K523" s="62">
        <f>'Table 8-NLCD01 Partitioning'!K119-'Table 7-NLCD92 Partitioning'!K119</f>
        <v>-2.4463889999999999</v>
      </c>
      <c r="L523" s="62">
        <f>'Table 8-NLCD01 Partitioning'!L119-'Table 7-NLCD92 Partitioning'!L119</f>
        <v>-0.88959599999999994</v>
      </c>
      <c r="M523" s="62">
        <f>'Table 8-NLCD01 Partitioning'!M119-'Table 7-NLCD92 Partitioning'!M119</f>
        <v>0</v>
      </c>
      <c r="N523" s="62">
        <f>'Table 8-NLCD01 Partitioning'!N119-'Table 7-NLCD92 Partitioning'!N119</f>
        <v>0</v>
      </c>
      <c r="O523" s="62">
        <f>'Table 8-NLCD01 Partitioning'!O119-'Table 7-NLCD92 Partitioning'!O119</f>
        <v>0</v>
      </c>
      <c r="P523" s="62">
        <f>'Table 8-NLCD01 Partitioning'!P119-'Table 7-NLCD92 Partitioning'!P119</f>
        <v>0</v>
      </c>
      <c r="Q523" s="62">
        <f>'Table 8-NLCD01 Partitioning'!Q119-'Table 7-NLCD92 Partitioning'!Q119</f>
        <v>0</v>
      </c>
      <c r="R523" s="62">
        <f>'Table 8-NLCD01 Partitioning'!R119-'Table 7-NLCD92 Partitioning'!R119</f>
        <v>-4.499999999962867E-6</v>
      </c>
      <c r="S523" s="62">
        <f>'Table 8-NLCD01 Partitioning'!S119-'Table 7-NLCD92 Partitioning'!S119</f>
        <v>0</v>
      </c>
      <c r="T523" s="62">
        <f>'Table 8-NLCD01 Partitioning'!T119-'Table 7-NLCD92 Partitioning'!T119</f>
        <v>-3.1049999999765987E-3</v>
      </c>
      <c r="U523" s="62">
        <f>'Table 8-NLCD01 Partitioning'!U119-'Table 7-NLCD92 Partitioning'!U119</f>
        <v>-10.779000000000003</v>
      </c>
      <c r="V523" s="62">
        <f>'Table 8-NLCD01 Partitioning'!V119-'Table 7-NLCD92 Partitioning'!V119</f>
        <v>17.078999999999994</v>
      </c>
      <c r="W523" s="62">
        <f>'Table 8-NLCD01 Partitioning'!W119-'Table 7-NLCD92 Partitioning'!W119</f>
        <v>-6.2989999999999995</v>
      </c>
    </row>
    <row r="524" spans="1:23" x14ac:dyDescent="0.25">
      <c r="A524" s="77" t="s">
        <v>275</v>
      </c>
      <c r="B524" s="10" t="s">
        <v>204</v>
      </c>
      <c r="C524" s="3">
        <v>55</v>
      </c>
      <c r="D524" s="77" t="s">
        <v>275</v>
      </c>
      <c r="E524" s="62">
        <f>'Table 8-NLCD01 Partitioning'!E120-'Table 7-NLCD92 Partitioning'!E120</f>
        <v>-0.44479799999999997</v>
      </c>
      <c r="F524" s="62">
        <f>'Table 8-NLCD01 Partitioning'!F120-'Table 7-NLCD92 Partitioning'!F120</f>
        <v>-10.008139499999997</v>
      </c>
      <c r="G524" s="62">
        <f>'Table 8-NLCD01 Partitioning'!G120-'Table 7-NLCD92 Partitioning'!G120</f>
        <v>316.46631600000006</v>
      </c>
      <c r="H524" s="62">
        <f>'Table 8-NLCD01 Partitioning'!H120-'Table 7-NLCD92 Partitioning'!H120</f>
        <v>-275.33092049999999</v>
      </c>
      <c r="I524" s="62">
        <f>'Table 8-NLCD01 Partitioning'!I120-'Table 7-NLCD92 Partitioning'!I120</f>
        <v>-8.229104999999997</v>
      </c>
      <c r="J524" s="62">
        <f>'Table 8-NLCD01 Partitioning'!J120-'Table 7-NLCD92 Partitioning'!J120</f>
        <v>0</v>
      </c>
      <c r="K524" s="62">
        <f>'Table 8-NLCD01 Partitioning'!K120-'Table 7-NLCD92 Partitioning'!K120</f>
        <v>-18.903914999999998</v>
      </c>
      <c r="L524" s="62">
        <f>'Table 8-NLCD01 Partitioning'!L120-'Table 7-NLCD92 Partitioning'!L120</f>
        <v>-2.2239899999999997</v>
      </c>
      <c r="M524" s="62">
        <f>'Table 8-NLCD01 Partitioning'!M120-'Table 7-NLCD92 Partitioning'!M120</f>
        <v>0</v>
      </c>
      <c r="N524" s="62">
        <f>'Table 8-NLCD01 Partitioning'!N120-'Table 7-NLCD92 Partitioning'!N120</f>
        <v>0</v>
      </c>
      <c r="O524" s="62">
        <f>'Table 8-NLCD01 Partitioning'!O120-'Table 7-NLCD92 Partitioning'!O120</f>
        <v>-0.22239899999999999</v>
      </c>
      <c r="P524" s="62">
        <f>'Table 8-NLCD01 Partitioning'!P120-'Table 7-NLCD92 Partitioning'!P120</f>
        <v>0</v>
      </c>
      <c r="Q524" s="62">
        <f>'Table 8-NLCD01 Partitioning'!Q120-'Table 7-NLCD92 Partitioning'!Q120</f>
        <v>0</v>
      </c>
      <c r="R524" s="62">
        <f>'Table 8-NLCD01 Partitioning'!R120-'Table 7-NLCD92 Partitioning'!R120</f>
        <v>-1.1119949999999998</v>
      </c>
      <c r="S524" s="62">
        <f>'Table 8-NLCD01 Partitioning'!S120-'Table 7-NLCD92 Partitioning'!S120</f>
        <v>0</v>
      </c>
      <c r="T524" s="62">
        <f>'Table 8-NLCD01 Partitioning'!T120-'Table 7-NLCD92 Partitioning'!T120</f>
        <v>-8.9459999999803586E-3</v>
      </c>
      <c r="U524" s="62">
        <f>'Table 8-NLCD01 Partitioning'!U120-'Table 7-NLCD92 Partitioning'!U120</f>
        <v>-16.966000000000008</v>
      </c>
      <c r="V524" s="62">
        <f>'Table 8-NLCD01 Partitioning'!V120-'Table 7-NLCD92 Partitioning'!V120</f>
        <v>42.436000000000007</v>
      </c>
      <c r="W524" s="62">
        <f>'Table 8-NLCD01 Partitioning'!W120-'Table 7-NLCD92 Partitioning'!W120</f>
        <v>-25.469000000000001</v>
      </c>
    </row>
    <row r="525" spans="1:23" x14ac:dyDescent="0.25">
      <c r="A525" s="77" t="s">
        <v>276</v>
      </c>
      <c r="B525" s="10" t="s">
        <v>204</v>
      </c>
      <c r="C525" s="3">
        <v>56</v>
      </c>
      <c r="D525" s="77" t="s">
        <v>276</v>
      </c>
      <c r="E525" s="62">
        <f>'Table 8-NLCD01 Partitioning'!E121-'Table 7-NLCD92 Partitioning'!E121</f>
        <v>0</v>
      </c>
      <c r="F525" s="62">
        <f>'Table 8-NLCD01 Partitioning'!F121-'Table 7-NLCD92 Partitioning'!F121</f>
        <v>0.88941150000000135</v>
      </c>
      <c r="G525" s="62">
        <f>'Table 8-NLCD01 Partitioning'!G121-'Table 7-NLCD92 Partitioning'!G121</f>
        <v>122.9838795</v>
      </c>
      <c r="H525" s="62">
        <f>'Table 8-NLCD01 Partitioning'!H121-'Table 7-NLCD92 Partitioning'!H121</f>
        <v>-121.20752699999998</v>
      </c>
      <c r="I525" s="62">
        <f>'Table 8-NLCD01 Partitioning'!I121-'Table 7-NLCD92 Partitioning'!I121</f>
        <v>1.3343625000000001</v>
      </c>
      <c r="J525" s="62">
        <f>'Table 8-NLCD01 Partitioning'!J121-'Table 7-NLCD92 Partitioning'!J121</f>
        <v>0</v>
      </c>
      <c r="K525" s="62">
        <f>'Table 8-NLCD01 Partitioning'!K121-'Table 7-NLCD92 Partitioning'!K121</f>
        <v>-3.5583839999999998</v>
      </c>
      <c r="L525" s="62">
        <f>'Table 8-NLCD01 Partitioning'!L121-'Table 7-NLCD92 Partitioning'!L121</f>
        <v>-0.22239899999999999</v>
      </c>
      <c r="M525" s="62">
        <f>'Table 8-NLCD01 Partitioning'!M121-'Table 7-NLCD92 Partitioning'!M121</f>
        <v>0</v>
      </c>
      <c r="N525" s="62">
        <f>'Table 8-NLCD01 Partitioning'!N121-'Table 7-NLCD92 Partitioning'!N121</f>
        <v>0</v>
      </c>
      <c r="O525" s="62">
        <f>'Table 8-NLCD01 Partitioning'!O121-'Table 7-NLCD92 Partitioning'!O121</f>
        <v>0</v>
      </c>
      <c r="P525" s="62">
        <f>'Table 8-NLCD01 Partitioning'!P121-'Table 7-NLCD92 Partitioning'!P121</f>
        <v>0</v>
      </c>
      <c r="Q525" s="62">
        <f>'Table 8-NLCD01 Partitioning'!Q121-'Table 7-NLCD92 Partitioning'!Q121</f>
        <v>0</v>
      </c>
      <c r="R525" s="62">
        <f>'Table 8-NLCD01 Partitioning'!R121-'Table 7-NLCD92 Partitioning'!R121</f>
        <v>-0.22239899999999999</v>
      </c>
      <c r="S525" s="62">
        <f>'Table 8-NLCD01 Partitioning'!S121-'Table 7-NLCD92 Partitioning'!S121</f>
        <v>0</v>
      </c>
      <c r="T525" s="62">
        <f>'Table 8-NLCD01 Partitioning'!T121-'Table 7-NLCD92 Partitioning'!T121</f>
        <v>-3.0554999999878873E-3</v>
      </c>
      <c r="U525" s="62">
        <f>'Table 8-NLCD01 Partitioning'!U121-'Table 7-NLCD92 Partitioning'!U121</f>
        <v>-7.6020000000000039</v>
      </c>
      <c r="V525" s="62">
        <f>'Table 8-NLCD01 Partitioning'!V121-'Table 7-NLCD92 Partitioning'!V121</f>
        <v>14.052000000000007</v>
      </c>
      <c r="W525" s="62">
        <f>'Table 8-NLCD01 Partitioning'!W121-'Table 7-NLCD92 Partitioning'!W121</f>
        <v>-6.45</v>
      </c>
    </row>
    <row r="526" spans="1:23" x14ac:dyDescent="0.25">
      <c r="A526" s="77" t="s">
        <v>277</v>
      </c>
      <c r="B526" s="10" t="s">
        <v>204</v>
      </c>
      <c r="C526" s="3">
        <v>6</v>
      </c>
      <c r="D526" s="77" t="s">
        <v>277</v>
      </c>
      <c r="E526" s="62">
        <f>'Table 8-NLCD01 Partitioning'!E122-'Table 7-NLCD92 Partitioning'!E122</f>
        <v>-1.1120534999999996</v>
      </c>
      <c r="F526" s="62">
        <f>'Table 8-NLCD01 Partitioning'!F122-'Table 7-NLCD92 Partitioning'!F122</f>
        <v>-5.7829544999999918</v>
      </c>
      <c r="G526" s="62">
        <f>'Table 8-NLCD01 Partitioning'!G122-'Table 7-NLCD92 Partitioning'!G122</f>
        <v>360.50004899999999</v>
      </c>
      <c r="H526" s="62">
        <f>'Table 8-NLCD01 Partitioning'!H122-'Table 7-NLCD92 Partitioning'!H122</f>
        <v>-290.01188249999996</v>
      </c>
      <c r="I526" s="62">
        <f>'Table 8-NLCD01 Partitioning'!I122-'Table 7-NLCD92 Partitioning'!I122</f>
        <v>-22.68601649999998</v>
      </c>
      <c r="J526" s="62">
        <f>'Table 8-NLCD01 Partitioning'!J122-'Table 7-NLCD92 Partitioning'!J122</f>
        <v>0</v>
      </c>
      <c r="K526" s="62">
        <f>'Table 8-NLCD01 Partitioning'!K122-'Table 7-NLCD92 Partitioning'!K122</f>
        <v>-28.244708999999997</v>
      </c>
      <c r="L526" s="62">
        <f>'Table 8-NLCD01 Partitioning'!L122-'Table 7-NLCD92 Partitioning'!L122</f>
        <v>-6.2271719999999995</v>
      </c>
      <c r="M526" s="62">
        <f>'Table 8-NLCD01 Partitioning'!M122-'Table 7-NLCD92 Partitioning'!M122</f>
        <v>0</v>
      </c>
      <c r="N526" s="62">
        <f>'Table 8-NLCD01 Partitioning'!N122-'Table 7-NLCD92 Partitioning'!N122</f>
        <v>0</v>
      </c>
      <c r="O526" s="62">
        <f>'Table 8-NLCD01 Partitioning'!O122-'Table 7-NLCD92 Partitioning'!O122</f>
        <v>0</v>
      </c>
      <c r="P526" s="62">
        <f>'Table 8-NLCD01 Partitioning'!P122-'Table 7-NLCD92 Partitioning'!P122</f>
        <v>-0.66719699999999993</v>
      </c>
      <c r="Q526" s="62">
        <f>'Table 8-NLCD01 Partitioning'!Q122-'Table 7-NLCD92 Partitioning'!Q122</f>
        <v>-1.3343939999999999</v>
      </c>
      <c r="R526" s="62">
        <f>'Table 8-NLCD01 Partitioning'!R122-'Table 7-NLCD92 Partitioning'!R122</f>
        <v>-2.4463889999999999</v>
      </c>
      <c r="S526" s="62">
        <f>'Table 8-NLCD01 Partitioning'!S122-'Table 7-NLCD92 Partitioning'!S122</f>
        <v>-2.0015909999999999</v>
      </c>
      <c r="T526" s="62">
        <f>'Table 8-NLCD01 Partitioning'!T122-'Table 7-NLCD92 Partitioning'!T122</f>
        <v>-1.4309999999909451E-2</v>
      </c>
      <c r="U526" s="62">
        <f>'Table 8-NLCD01 Partitioning'!U122-'Table 7-NLCD92 Partitioning'!U122</f>
        <v>-20.875999999999976</v>
      </c>
      <c r="V526" s="62">
        <f>'Table 8-NLCD01 Partitioning'!V122-'Table 7-NLCD92 Partitioning'!V122</f>
        <v>61.128999999999962</v>
      </c>
      <c r="W526" s="62">
        <f>'Table 8-NLCD01 Partitioning'!W122-'Table 7-NLCD92 Partitioning'!W122</f>
        <v>-40.252000000000002</v>
      </c>
    </row>
    <row r="527" spans="1:23" x14ac:dyDescent="0.25">
      <c r="A527" s="77" t="s">
        <v>278</v>
      </c>
      <c r="B527" s="10" t="s">
        <v>204</v>
      </c>
      <c r="C527" s="3">
        <v>62</v>
      </c>
      <c r="D527" s="77" t="s">
        <v>278</v>
      </c>
      <c r="E527" s="62">
        <f>'Table 8-NLCD01 Partitioning'!E123-'Table 7-NLCD92 Partitioning'!E123</f>
        <v>0</v>
      </c>
      <c r="F527" s="62">
        <f>'Table 8-NLCD01 Partitioning'!F123-'Table 7-NLCD92 Partitioning'!F123</f>
        <v>-1.1120760000000001</v>
      </c>
      <c r="G527" s="62">
        <f>'Table 8-NLCD01 Partitioning'!G123-'Table 7-NLCD92 Partitioning'!G123</f>
        <v>33.803882999999999</v>
      </c>
      <c r="H527" s="62">
        <f>'Table 8-NLCD01 Partitioning'!H123-'Table 7-NLCD92 Partitioning'!H123</f>
        <v>-20.015995499999999</v>
      </c>
      <c r="I527" s="62">
        <f>'Table 8-NLCD01 Partitioning'!I123-'Table 7-NLCD92 Partitioning'!I123</f>
        <v>-8.4511664999999994</v>
      </c>
      <c r="J527" s="62">
        <f>'Table 8-NLCD01 Partitioning'!J123-'Table 7-NLCD92 Partitioning'!J123</f>
        <v>0</v>
      </c>
      <c r="K527" s="62">
        <f>'Table 8-NLCD01 Partitioning'!K123-'Table 7-NLCD92 Partitioning'!K123</f>
        <v>-1.5568964999999997</v>
      </c>
      <c r="L527" s="62">
        <f>'Table 8-NLCD01 Partitioning'!L123-'Table 7-NLCD92 Partitioning'!L123</f>
        <v>-1.1119949999999998</v>
      </c>
      <c r="M527" s="62">
        <f>'Table 8-NLCD01 Partitioning'!M123-'Table 7-NLCD92 Partitioning'!M123</f>
        <v>0</v>
      </c>
      <c r="N527" s="62">
        <f>'Table 8-NLCD01 Partitioning'!N123-'Table 7-NLCD92 Partitioning'!N123</f>
        <v>0</v>
      </c>
      <c r="O527" s="62">
        <f>'Table 8-NLCD01 Partitioning'!O123-'Table 7-NLCD92 Partitioning'!O123</f>
        <v>-0.22239899999999999</v>
      </c>
      <c r="P527" s="62">
        <f>'Table 8-NLCD01 Partitioning'!P123-'Table 7-NLCD92 Partitioning'!P123</f>
        <v>0</v>
      </c>
      <c r="Q527" s="62">
        <f>'Table 8-NLCD01 Partitioning'!Q123-'Table 7-NLCD92 Partitioning'!Q123</f>
        <v>0</v>
      </c>
      <c r="R527" s="62">
        <f>'Table 8-NLCD01 Partitioning'!R123-'Table 7-NLCD92 Partitioning'!R123</f>
        <v>-1.3343939999999999</v>
      </c>
      <c r="S527" s="62">
        <f>'Table 8-NLCD01 Partitioning'!S123-'Table 7-NLCD92 Partitioning'!S123</f>
        <v>0</v>
      </c>
      <c r="T527" s="62">
        <f>'Table 8-NLCD01 Partitioning'!T123-'Table 7-NLCD92 Partitioning'!T123</f>
        <v>-1.0394999999903121E-3</v>
      </c>
      <c r="U527" s="62">
        <f>'Table 8-NLCD01 Partitioning'!U123-'Table 7-NLCD92 Partitioning'!U123</f>
        <v>-4.7390000000000008</v>
      </c>
      <c r="V527" s="62">
        <f>'Table 8-NLCD01 Partitioning'!V123-'Table 7-NLCD92 Partitioning'!V123</f>
        <v>8.713000000000001</v>
      </c>
      <c r="W527" s="62">
        <f>'Table 8-NLCD01 Partitioning'!W123-'Table 7-NLCD92 Partitioning'!W123</f>
        <v>-3.9740000000000002</v>
      </c>
    </row>
    <row r="528" spans="1:23" x14ac:dyDescent="0.25">
      <c r="A528" s="77" t="s">
        <v>279</v>
      </c>
      <c r="B528" s="10" t="s">
        <v>204</v>
      </c>
      <c r="C528" s="3">
        <v>63</v>
      </c>
      <c r="D528" s="77" t="s">
        <v>279</v>
      </c>
      <c r="E528" s="62">
        <f>'Table 8-NLCD01 Partitioning'!E124-'Table 7-NLCD92 Partitioning'!E124</f>
        <v>-0.22239899999999999</v>
      </c>
      <c r="F528" s="62">
        <f>'Table 8-NLCD01 Partitioning'!F124-'Table 7-NLCD92 Partitioning'!F124</f>
        <v>4.6700370000000007</v>
      </c>
      <c r="G528" s="62">
        <f>'Table 8-NLCD01 Partitioning'!G124-'Table 7-NLCD92 Partitioning'!G124</f>
        <v>286.21925550000003</v>
      </c>
      <c r="H528" s="62">
        <f>'Table 8-NLCD01 Partitioning'!H124-'Table 7-NLCD92 Partitioning'!H124</f>
        <v>-247.30838099999997</v>
      </c>
      <c r="I528" s="62">
        <f>'Table 8-NLCD01 Partitioning'!I124-'Table 7-NLCD92 Partitioning'!I124</f>
        <v>5.1148890000000016</v>
      </c>
      <c r="J528" s="62">
        <f>'Table 8-NLCD01 Partitioning'!J124-'Table 7-NLCD92 Partitioning'!J124</f>
        <v>0</v>
      </c>
      <c r="K528" s="62">
        <f>'Table 8-NLCD01 Partitioning'!K124-'Table 7-NLCD92 Partitioning'!K124</f>
        <v>-36.028638000000001</v>
      </c>
      <c r="L528" s="62">
        <f>'Table 8-NLCD01 Partitioning'!L124-'Table 7-NLCD92 Partitioning'!L124</f>
        <v>-6.2271719999999995</v>
      </c>
      <c r="M528" s="62">
        <f>'Table 8-NLCD01 Partitioning'!M124-'Table 7-NLCD92 Partitioning'!M124</f>
        <v>0</v>
      </c>
      <c r="N528" s="62">
        <f>'Table 8-NLCD01 Partitioning'!N124-'Table 7-NLCD92 Partitioning'!N124</f>
        <v>0</v>
      </c>
      <c r="O528" s="62">
        <f>'Table 8-NLCD01 Partitioning'!O124-'Table 7-NLCD92 Partitioning'!O124</f>
        <v>0</v>
      </c>
      <c r="P528" s="62">
        <f>'Table 8-NLCD01 Partitioning'!P124-'Table 7-NLCD92 Partitioning'!P124</f>
        <v>0</v>
      </c>
      <c r="Q528" s="62">
        <f>'Table 8-NLCD01 Partitioning'!Q124-'Table 7-NLCD92 Partitioning'!Q124</f>
        <v>0</v>
      </c>
      <c r="R528" s="62">
        <f>'Table 8-NLCD01 Partitioning'!R124-'Table 7-NLCD92 Partitioning'!R124</f>
        <v>-6.2271719999999995</v>
      </c>
      <c r="S528" s="62">
        <f>'Table 8-NLCD01 Partitioning'!S124-'Table 7-NLCD92 Partitioning'!S124</f>
        <v>0</v>
      </c>
      <c r="T528" s="62">
        <f>'Table 8-NLCD01 Partitioning'!T124-'Table 7-NLCD92 Partitioning'!T124</f>
        <v>-9.5804999999700158E-3</v>
      </c>
      <c r="U528" s="62">
        <f>'Table 8-NLCD01 Partitioning'!U124-'Table 7-NLCD92 Partitioning'!U124</f>
        <v>0.14000000000001478</v>
      </c>
      <c r="V528" s="62">
        <f>'Table 8-NLCD01 Partitioning'!V124-'Table 7-NLCD92 Partitioning'!V124</f>
        <v>47.913000000000011</v>
      </c>
      <c r="W528" s="62">
        <f>'Table 8-NLCD01 Partitioning'!W124-'Table 7-NLCD92 Partitioning'!W124</f>
        <v>-48.054000000000002</v>
      </c>
    </row>
    <row r="529" spans="1:23" x14ac:dyDescent="0.25">
      <c r="A529" s="77" t="s">
        <v>280</v>
      </c>
      <c r="B529" s="10" t="s">
        <v>204</v>
      </c>
      <c r="C529" s="3">
        <v>64</v>
      </c>
      <c r="D529" s="77" t="s">
        <v>280</v>
      </c>
      <c r="E529" s="62">
        <f>'Table 8-NLCD01 Partitioning'!E125-'Table 7-NLCD92 Partitioning'!E125</f>
        <v>0</v>
      </c>
      <c r="F529" s="62">
        <f>'Table 8-NLCD01 Partitioning'!F125-'Table 7-NLCD92 Partitioning'!F125</f>
        <v>-2.6999999999777202E-5</v>
      </c>
      <c r="G529" s="62">
        <f>'Table 8-NLCD01 Partitioning'!G125-'Table 7-NLCD92 Partitioning'!G125</f>
        <v>24.018516000000005</v>
      </c>
      <c r="H529" s="62">
        <f>'Table 8-NLCD01 Partitioning'!H125-'Table 7-NLCD92 Partitioning'!H125</f>
        <v>-20.905825499999995</v>
      </c>
      <c r="I529" s="62">
        <f>'Table 8-NLCD01 Partitioning'!I125-'Table 7-NLCD92 Partitioning'!I125</f>
        <v>-2.0016764999999994</v>
      </c>
      <c r="J529" s="62">
        <f>'Table 8-NLCD01 Partitioning'!J125-'Table 7-NLCD92 Partitioning'!J125</f>
        <v>0</v>
      </c>
      <c r="K529" s="62">
        <f>'Table 8-NLCD01 Partitioning'!K125-'Table 7-NLCD92 Partitioning'!K125</f>
        <v>-0.44479799999999997</v>
      </c>
      <c r="L529" s="62">
        <f>'Table 8-NLCD01 Partitioning'!L125-'Table 7-NLCD92 Partitioning'!L125</f>
        <v>0</v>
      </c>
      <c r="M529" s="62">
        <f>'Table 8-NLCD01 Partitioning'!M125-'Table 7-NLCD92 Partitioning'!M125</f>
        <v>0</v>
      </c>
      <c r="N529" s="62">
        <f>'Table 8-NLCD01 Partitioning'!N125-'Table 7-NLCD92 Partitioning'!N125</f>
        <v>0</v>
      </c>
      <c r="O529" s="62">
        <f>'Table 8-NLCD01 Partitioning'!O125-'Table 7-NLCD92 Partitioning'!O125</f>
        <v>-0.22239899999999999</v>
      </c>
      <c r="P529" s="62">
        <f>'Table 8-NLCD01 Partitioning'!P125-'Table 7-NLCD92 Partitioning'!P125</f>
        <v>0</v>
      </c>
      <c r="Q529" s="62">
        <f>'Table 8-NLCD01 Partitioning'!Q125-'Table 7-NLCD92 Partitioning'!Q125</f>
        <v>0</v>
      </c>
      <c r="R529" s="62">
        <f>'Table 8-NLCD01 Partitioning'!R125-'Table 7-NLCD92 Partitioning'!R125</f>
        <v>-0.44479799999999997</v>
      </c>
      <c r="S529" s="62">
        <f>'Table 8-NLCD01 Partitioning'!S125-'Table 7-NLCD92 Partitioning'!S125</f>
        <v>0</v>
      </c>
      <c r="T529" s="62">
        <f>'Table 8-NLCD01 Partitioning'!T125-'Table 7-NLCD92 Partitioning'!T125</f>
        <v>-1.0079999999916822E-3</v>
      </c>
      <c r="U529" s="62">
        <f>'Table 8-NLCD01 Partitioning'!U125-'Table 7-NLCD92 Partitioning'!U125</f>
        <v>-2.4220000000000006</v>
      </c>
      <c r="V529" s="62">
        <f>'Table 8-NLCD01 Partitioning'!V125-'Table 7-NLCD92 Partitioning'!V125</f>
        <v>3.7429999999999986</v>
      </c>
      <c r="W529" s="62">
        <f>'Table 8-NLCD01 Partitioning'!W125-'Table 7-NLCD92 Partitioning'!W125</f>
        <v>-1.321</v>
      </c>
    </row>
    <row r="530" spans="1:23" x14ac:dyDescent="0.25">
      <c r="A530" s="77" t="s">
        <v>281</v>
      </c>
      <c r="B530" s="10" t="s">
        <v>204</v>
      </c>
      <c r="C530" s="3">
        <v>65</v>
      </c>
      <c r="D530" s="77" t="s">
        <v>281</v>
      </c>
      <c r="E530" s="62">
        <f>'Table 8-NLCD01 Partitioning'!E126-'Table 7-NLCD92 Partitioning'!E126</f>
        <v>-0.22239899999999999</v>
      </c>
      <c r="F530" s="62">
        <f>'Table 8-NLCD01 Partitioning'!F126-'Table 7-NLCD92 Partitioning'!F126</f>
        <v>-18.237212999999993</v>
      </c>
      <c r="G530" s="62">
        <f>'Table 8-NLCD01 Partitioning'!G126-'Table 7-NLCD92 Partitioning'!G126</f>
        <v>138.550995</v>
      </c>
      <c r="H530" s="62">
        <f>'Table 8-NLCD01 Partitioning'!H126-'Table 7-NLCD92 Partitioning'!H126</f>
        <v>-103.63864049999999</v>
      </c>
      <c r="I530" s="62">
        <f>'Table 8-NLCD01 Partitioning'!I126-'Table 7-NLCD92 Partitioning'!I126</f>
        <v>-4.0034879999999955</v>
      </c>
      <c r="J530" s="62">
        <f>'Table 8-NLCD01 Partitioning'!J126-'Table 7-NLCD92 Partitioning'!J126</f>
        <v>0</v>
      </c>
      <c r="K530" s="62">
        <f>'Table 8-NLCD01 Partitioning'!K126-'Table 7-NLCD92 Partitioning'!K126</f>
        <v>-8.6735609999999994</v>
      </c>
      <c r="L530" s="62">
        <f>'Table 8-NLCD01 Partitioning'!L126-'Table 7-NLCD92 Partitioning'!L126</f>
        <v>-3.335985</v>
      </c>
      <c r="M530" s="62">
        <f>'Table 8-NLCD01 Partitioning'!M126-'Table 7-NLCD92 Partitioning'!M126</f>
        <v>0</v>
      </c>
      <c r="N530" s="62">
        <f>'Table 8-NLCD01 Partitioning'!N126-'Table 7-NLCD92 Partitioning'!N126</f>
        <v>0</v>
      </c>
      <c r="O530" s="62">
        <f>'Table 8-NLCD01 Partitioning'!O126-'Table 7-NLCD92 Partitioning'!O126</f>
        <v>0</v>
      </c>
      <c r="P530" s="62">
        <f>'Table 8-NLCD01 Partitioning'!P126-'Table 7-NLCD92 Partitioning'!P126</f>
        <v>0</v>
      </c>
      <c r="Q530" s="62">
        <f>'Table 8-NLCD01 Partitioning'!Q126-'Table 7-NLCD92 Partitioning'!Q126</f>
        <v>0</v>
      </c>
      <c r="R530" s="62">
        <f>'Table 8-NLCD01 Partitioning'!R126-'Table 7-NLCD92 Partitioning'!R126</f>
        <v>-0.44479799999999997</v>
      </c>
      <c r="S530" s="62">
        <f>'Table 8-NLCD01 Partitioning'!S126-'Table 7-NLCD92 Partitioning'!S126</f>
        <v>0</v>
      </c>
      <c r="T530" s="62">
        <f>'Table 8-NLCD01 Partitioning'!T126-'Table 7-NLCD92 Partitioning'!T126</f>
        <v>-5.0894999999968604E-3</v>
      </c>
      <c r="U530" s="62">
        <f>'Table 8-NLCD01 Partitioning'!U126-'Table 7-NLCD92 Partitioning'!U126</f>
        <v>-2.8619999999999948</v>
      </c>
      <c r="V530" s="62">
        <f>'Table 8-NLCD01 Partitioning'!V126-'Table 7-NLCD92 Partitioning'!V126</f>
        <v>15.748999999999995</v>
      </c>
      <c r="W530" s="62">
        <f>'Table 8-NLCD01 Partitioning'!W126-'Table 7-NLCD92 Partitioning'!W126</f>
        <v>-12.887</v>
      </c>
    </row>
    <row r="531" spans="1:23" x14ac:dyDescent="0.25">
      <c r="A531" s="77" t="s">
        <v>282</v>
      </c>
      <c r="B531" s="10" t="s">
        <v>204</v>
      </c>
      <c r="C531" s="3">
        <v>66</v>
      </c>
      <c r="D531" s="77" t="s">
        <v>282</v>
      </c>
      <c r="E531" s="62">
        <f>'Table 8-NLCD01 Partitioning'!E127-'Table 7-NLCD92 Partitioning'!E127</f>
        <v>0</v>
      </c>
      <c r="F531" s="62">
        <f>'Table 8-NLCD01 Partitioning'!F127-'Table 7-NLCD92 Partitioning'!F127</f>
        <v>-1.5568019999999998</v>
      </c>
      <c r="G531" s="62">
        <f>'Table 8-NLCD01 Partitioning'!G127-'Table 7-NLCD92 Partitioning'!G127</f>
        <v>21.349755000000002</v>
      </c>
      <c r="H531" s="62">
        <f>'Table 8-NLCD01 Partitioning'!H127-'Table 7-NLCD92 Partitioning'!H127</f>
        <v>-12.232052999999997</v>
      </c>
      <c r="I531" s="62">
        <f>'Table 8-NLCD01 Partitioning'!I127-'Table 7-NLCD92 Partitioning'!I127</f>
        <v>-2.6688689999999999</v>
      </c>
      <c r="J531" s="62">
        <f>'Table 8-NLCD01 Partitioning'!J127-'Table 7-NLCD92 Partitioning'!J127</f>
        <v>0</v>
      </c>
      <c r="K531" s="62">
        <f>'Table 8-NLCD01 Partitioning'!K127-'Table 7-NLCD92 Partitioning'!K127</f>
        <v>-1.3343939999999999</v>
      </c>
      <c r="L531" s="62">
        <f>'Table 8-NLCD01 Partitioning'!L127-'Table 7-NLCD92 Partitioning'!L127</f>
        <v>-0.66719699999999993</v>
      </c>
      <c r="M531" s="62">
        <f>'Table 8-NLCD01 Partitioning'!M127-'Table 7-NLCD92 Partitioning'!M127</f>
        <v>0</v>
      </c>
      <c r="N531" s="62">
        <f>'Table 8-NLCD01 Partitioning'!N127-'Table 7-NLCD92 Partitioning'!N127</f>
        <v>0</v>
      </c>
      <c r="O531" s="62">
        <f>'Table 8-NLCD01 Partitioning'!O127-'Table 7-NLCD92 Partitioning'!O127</f>
        <v>0</v>
      </c>
      <c r="P531" s="62">
        <f>'Table 8-NLCD01 Partitioning'!P127-'Table 7-NLCD92 Partitioning'!P127</f>
        <v>0</v>
      </c>
      <c r="Q531" s="62">
        <f>'Table 8-NLCD01 Partitioning'!Q127-'Table 7-NLCD92 Partitioning'!Q127</f>
        <v>0</v>
      </c>
      <c r="R531" s="62">
        <f>'Table 8-NLCD01 Partitioning'!R127-'Table 7-NLCD92 Partitioning'!R127</f>
        <v>-2.8912004999999996</v>
      </c>
      <c r="S531" s="62">
        <f>'Table 8-NLCD01 Partitioning'!S127-'Table 7-NLCD92 Partitioning'!S127</f>
        <v>0</v>
      </c>
      <c r="T531" s="62">
        <f>'Table 8-NLCD01 Partitioning'!T127-'Table 7-NLCD92 Partitioning'!T127</f>
        <v>-7.6049999999838747E-4</v>
      </c>
      <c r="U531" s="62">
        <f>'Table 8-NLCD01 Partitioning'!U127-'Table 7-NLCD92 Partitioning'!U127</f>
        <v>-0.43599999999999994</v>
      </c>
      <c r="V531" s="62">
        <f>'Table 8-NLCD01 Partitioning'!V127-'Table 7-NLCD92 Partitioning'!V127</f>
        <v>5.2310000000000016</v>
      </c>
      <c r="W531" s="62">
        <f>'Table 8-NLCD01 Partitioning'!W127-'Table 7-NLCD92 Partitioning'!W127</f>
        <v>-4.7939999999999996</v>
      </c>
    </row>
    <row r="532" spans="1:23" x14ac:dyDescent="0.25">
      <c r="A532" s="77" t="s">
        <v>283</v>
      </c>
      <c r="B532" s="10" t="s">
        <v>204</v>
      </c>
      <c r="C532" s="3">
        <v>7</v>
      </c>
      <c r="D532" s="77" t="s">
        <v>283</v>
      </c>
      <c r="E532" s="62">
        <f>'Table 8-NLCD01 Partitioning'!E128-'Table 7-NLCD92 Partitioning'!E128</f>
        <v>0</v>
      </c>
      <c r="F532" s="62">
        <f>'Table 8-NLCD01 Partitioning'!F128-'Table 7-NLCD92 Partitioning'!F128</f>
        <v>-4.0038929999999979</v>
      </c>
      <c r="G532" s="62">
        <f>'Table 8-NLCD01 Partitioning'!G128-'Table 7-NLCD92 Partitioning'!G128</f>
        <v>676.96754399999998</v>
      </c>
      <c r="H532" s="62">
        <f>'Table 8-NLCD01 Partitioning'!H128-'Table 7-NLCD92 Partitioning'!H128</f>
        <v>-620.71856999999989</v>
      </c>
      <c r="I532" s="62">
        <f>'Table 8-NLCD01 Partitioning'!I128-'Table 7-NLCD92 Partitioning'!I128</f>
        <v>0.22178700000000617</v>
      </c>
      <c r="J532" s="62">
        <f>'Table 8-NLCD01 Partitioning'!J128-'Table 7-NLCD92 Partitioning'!J128</f>
        <v>0</v>
      </c>
      <c r="K532" s="62">
        <f>'Table 8-NLCD01 Partitioning'!K128-'Table 7-NLCD92 Partitioning'!K128</f>
        <v>-46.481390999999995</v>
      </c>
      <c r="L532" s="62">
        <f>'Table 8-NLCD01 Partitioning'!L128-'Table 7-NLCD92 Partitioning'!L128</f>
        <v>-3.335985</v>
      </c>
      <c r="M532" s="62">
        <f>'Table 8-NLCD01 Partitioning'!M128-'Table 7-NLCD92 Partitioning'!M128</f>
        <v>0</v>
      </c>
      <c r="N532" s="62">
        <f>'Table 8-NLCD01 Partitioning'!N128-'Table 7-NLCD92 Partitioning'!N128</f>
        <v>0</v>
      </c>
      <c r="O532" s="62">
        <f>'Table 8-NLCD01 Partitioning'!O128-'Table 7-NLCD92 Partitioning'!O128</f>
        <v>-0.22239899999999999</v>
      </c>
      <c r="P532" s="62">
        <f>'Table 8-NLCD01 Partitioning'!P128-'Table 7-NLCD92 Partitioning'!P128</f>
        <v>-1.7791919999999999</v>
      </c>
      <c r="Q532" s="62">
        <f>'Table 8-NLCD01 Partitioning'!Q128-'Table 7-NLCD92 Partitioning'!Q128</f>
        <v>0</v>
      </c>
      <c r="R532" s="62">
        <f>'Table 8-NLCD01 Partitioning'!R128-'Table 7-NLCD92 Partitioning'!R128</f>
        <v>-0.44482049999999984</v>
      </c>
      <c r="S532" s="62">
        <f>'Table 8-NLCD01 Partitioning'!S128-'Table 7-NLCD92 Partitioning'!S128</f>
        <v>-0.22239899999999999</v>
      </c>
      <c r="T532" s="62">
        <f>'Table 8-NLCD01 Partitioning'!T128-'Table 7-NLCD92 Partitioning'!T128</f>
        <v>-1.9318499999940286E-2</v>
      </c>
      <c r="U532" s="62">
        <f>'Table 8-NLCD01 Partitioning'!U128-'Table 7-NLCD92 Partitioning'!U128</f>
        <v>-29.387</v>
      </c>
      <c r="V532" s="62">
        <f>'Table 8-NLCD01 Partitioning'!V128-'Table 7-NLCD92 Partitioning'!V128</f>
        <v>87.261000000000024</v>
      </c>
      <c r="W532" s="62">
        <f>'Table 8-NLCD01 Partitioning'!W128-'Table 7-NLCD92 Partitioning'!W128</f>
        <v>-57.874000000000002</v>
      </c>
    </row>
    <row r="533" spans="1:23" x14ac:dyDescent="0.25">
      <c r="A533" s="77" t="s">
        <v>284</v>
      </c>
      <c r="B533" s="10" t="s">
        <v>204</v>
      </c>
      <c r="C533" s="3">
        <v>8</v>
      </c>
      <c r="D533" s="77" t="s">
        <v>284</v>
      </c>
      <c r="E533" s="62">
        <f>'Table 8-NLCD01 Partitioning'!E129-'Table 7-NLCD92 Partitioning'!E129</f>
        <v>0</v>
      </c>
      <c r="F533" s="62">
        <f>'Table 8-NLCD01 Partitioning'!F129-'Table 7-NLCD92 Partitioning'!F129</f>
        <v>-15.123392999999998</v>
      </c>
      <c r="G533" s="62">
        <f>'Table 8-NLCD01 Partitioning'!G129-'Table 7-NLCD92 Partitioning'!G129</f>
        <v>264.64909950000003</v>
      </c>
      <c r="H533" s="62">
        <f>'Table 8-NLCD01 Partitioning'!H129-'Table 7-NLCD92 Partitioning'!H129</f>
        <v>-211.72571549999998</v>
      </c>
      <c r="I533" s="62">
        <f>'Table 8-NLCD01 Partitioning'!I129-'Table 7-NLCD92 Partitioning'!I129</f>
        <v>-18.014984999999996</v>
      </c>
      <c r="J533" s="62">
        <f>'Table 8-NLCD01 Partitioning'!J129-'Table 7-NLCD92 Partitioning'!J129</f>
        <v>0</v>
      </c>
      <c r="K533" s="62">
        <f>'Table 8-NLCD01 Partitioning'!K129-'Table 7-NLCD92 Partitioning'!K129</f>
        <v>-17.347130999999997</v>
      </c>
      <c r="L533" s="62">
        <f>'Table 8-NLCD01 Partitioning'!L129-'Table 7-NLCD92 Partitioning'!L129</f>
        <v>-2.0015909999999999</v>
      </c>
      <c r="M533" s="62">
        <f>'Table 8-NLCD01 Partitioning'!M129-'Table 7-NLCD92 Partitioning'!M129</f>
        <v>0</v>
      </c>
      <c r="N533" s="62">
        <f>'Table 8-NLCD01 Partitioning'!N129-'Table 7-NLCD92 Partitioning'!N129</f>
        <v>0</v>
      </c>
      <c r="O533" s="62">
        <f>'Table 8-NLCD01 Partitioning'!O129-'Table 7-NLCD92 Partitioning'!O129</f>
        <v>0</v>
      </c>
      <c r="P533" s="62">
        <f>'Table 8-NLCD01 Partitioning'!P129-'Table 7-NLCD92 Partitioning'!P129</f>
        <v>0</v>
      </c>
      <c r="Q533" s="62">
        <f>'Table 8-NLCD01 Partitioning'!Q129-'Table 7-NLCD92 Partitioning'!Q129</f>
        <v>0</v>
      </c>
      <c r="R533" s="62">
        <f>'Table 8-NLCD01 Partitioning'!R129-'Table 7-NLCD92 Partitioning'!R129</f>
        <v>-0.44482049999999984</v>
      </c>
      <c r="S533" s="62">
        <f>'Table 8-NLCD01 Partitioning'!S129-'Table 7-NLCD92 Partitioning'!S129</f>
        <v>0</v>
      </c>
      <c r="T533" s="62">
        <f>'Table 8-NLCD01 Partitioning'!T129-'Table 7-NLCD92 Partitioning'!T129</f>
        <v>-8.5364999999342217E-3</v>
      </c>
      <c r="U533" s="62">
        <f>'Table 8-NLCD01 Partitioning'!U129-'Table 7-NLCD92 Partitioning'!U129</f>
        <v>-17.340000000000003</v>
      </c>
      <c r="V533" s="62">
        <f>'Table 8-NLCD01 Partitioning'!V129-'Table 7-NLCD92 Partitioning'!V129</f>
        <v>38.830000000000013</v>
      </c>
      <c r="W533" s="62">
        <f>'Table 8-NLCD01 Partitioning'!W129-'Table 7-NLCD92 Partitioning'!W129</f>
        <v>-21.490000000000002</v>
      </c>
    </row>
    <row r="534" spans="1:23" x14ac:dyDescent="0.25">
      <c r="A534" s="77" t="s">
        <v>285</v>
      </c>
      <c r="B534" s="10" t="s">
        <v>204</v>
      </c>
      <c r="C534" s="3">
        <v>9</v>
      </c>
      <c r="D534" s="77" t="s">
        <v>285</v>
      </c>
      <c r="E534" s="62">
        <f>'Table 8-NLCD01 Partitioning'!E130-'Table 7-NLCD92 Partitioning'!E130</f>
        <v>0</v>
      </c>
      <c r="F534" s="62">
        <f>'Table 8-NLCD01 Partitioning'!F130-'Table 7-NLCD92 Partitioning'!F130</f>
        <v>-21.795182999999998</v>
      </c>
      <c r="G534" s="62">
        <f>'Table 8-NLCD01 Partitioning'!G130-'Table 7-NLCD92 Partitioning'!G130</f>
        <v>103.4123175</v>
      </c>
      <c r="H534" s="62">
        <f>'Table 8-NLCD01 Partitioning'!H130-'Table 7-NLCD92 Partitioning'!H130</f>
        <v>-74.068262999999888</v>
      </c>
      <c r="I534" s="62">
        <f>'Table 8-NLCD01 Partitioning'!I130-'Table 7-NLCD92 Partitioning'!I130</f>
        <v>35.136567000000014</v>
      </c>
      <c r="J534" s="62">
        <f>'Table 8-NLCD01 Partitioning'!J130-'Table 7-NLCD92 Partitioning'!J130</f>
        <v>0</v>
      </c>
      <c r="K534" s="62">
        <f>'Table 8-NLCD01 Partitioning'!K130-'Table 7-NLCD92 Partitioning'!K130</f>
        <v>-36.028638000000001</v>
      </c>
      <c r="L534" s="62">
        <f>'Table 8-NLCD01 Partitioning'!L130-'Table 7-NLCD92 Partitioning'!L130</f>
        <v>-2.0015909999999999</v>
      </c>
      <c r="M534" s="62">
        <f>'Table 8-NLCD01 Partitioning'!M130-'Table 7-NLCD92 Partitioning'!M130</f>
        <v>0</v>
      </c>
      <c r="N534" s="62">
        <f>'Table 8-NLCD01 Partitioning'!N130-'Table 7-NLCD92 Partitioning'!N130</f>
        <v>0</v>
      </c>
      <c r="O534" s="62">
        <f>'Table 8-NLCD01 Partitioning'!O130-'Table 7-NLCD92 Partitioning'!O130</f>
        <v>-0.22239899999999999</v>
      </c>
      <c r="P534" s="62">
        <f>'Table 8-NLCD01 Partitioning'!P130-'Table 7-NLCD92 Partitioning'!P130</f>
        <v>0</v>
      </c>
      <c r="Q534" s="62">
        <f>'Table 8-NLCD01 Partitioning'!Q130-'Table 7-NLCD92 Partitioning'!Q130</f>
        <v>0</v>
      </c>
      <c r="R534" s="62">
        <f>'Table 8-NLCD01 Partitioning'!R130-'Table 7-NLCD92 Partitioning'!R130</f>
        <v>-3.335985</v>
      </c>
      <c r="S534" s="62">
        <f>'Table 8-NLCD01 Partitioning'!S130-'Table 7-NLCD92 Partitioning'!S130</f>
        <v>-1.1119949999999998</v>
      </c>
      <c r="T534" s="62">
        <f>'Table 8-NLCD01 Partitioning'!T130-'Table 7-NLCD92 Partitioning'!T130</f>
        <v>-1.5169499999956315E-2</v>
      </c>
      <c r="U534" s="62">
        <f>'Table 8-NLCD01 Partitioning'!U130-'Table 7-NLCD92 Partitioning'!U130</f>
        <v>34.177000000000021</v>
      </c>
      <c r="V534" s="62">
        <f>'Table 8-NLCD01 Partitioning'!V130-'Table 7-NLCD92 Partitioning'!V130</f>
        <v>4.1279999999999859</v>
      </c>
      <c r="W534" s="62">
        <f>'Table 8-NLCD01 Partitioning'!W130-'Table 7-NLCD92 Partitioning'!W130</f>
        <v>-38.305999999999997</v>
      </c>
    </row>
    <row r="535" spans="1:23" x14ac:dyDescent="0.25">
      <c r="A535" s="77" t="s">
        <v>286</v>
      </c>
      <c r="B535" s="10" t="s">
        <v>287</v>
      </c>
      <c r="C535" s="3">
        <v>1</v>
      </c>
      <c r="D535" s="77" t="s">
        <v>286</v>
      </c>
      <c r="E535" s="62">
        <f>'Table 8-NLCD01 Partitioning'!E131-'Table 7-NLCD92 Partitioning'!E131</f>
        <v>-7.7841404999999977</v>
      </c>
      <c r="F535" s="62">
        <f>'Table 8-NLCD01 Partitioning'!F131-'Table 7-NLCD92 Partitioning'!F131</f>
        <v>223.06008600000001</v>
      </c>
      <c r="G535" s="62">
        <f>'Table 8-NLCD01 Partitioning'!G131-'Table 7-NLCD92 Partitioning'!G131</f>
        <v>1740.2271615</v>
      </c>
      <c r="H535" s="62">
        <f>'Table 8-NLCD01 Partitioning'!H131-'Table 7-NLCD92 Partitioning'!H131</f>
        <v>-1487.853603</v>
      </c>
      <c r="I535" s="62">
        <f>'Table 8-NLCD01 Partitioning'!I131-'Table 7-NLCD92 Partitioning'!I131</f>
        <v>-52.26656399999996</v>
      </c>
      <c r="J535" s="62">
        <f>'Table 8-NLCD01 Partitioning'!J131-'Table 7-NLCD92 Partitioning'!J131</f>
        <v>-5.5603844999999978</v>
      </c>
      <c r="K535" s="62">
        <f>'Table 8-NLCD01 Partitioning'!K131-'Table 7-NLCD92 Partitioning'!K131</f>
        <v>-275.10767099999998</v>
      </c>
      <c r="L535" s="62">
        <f>'Table 8-NLCD01 Partitioning'!L131-'Table 7-NLCD92 Partitioning'!L131</f>
        <v>-90.738791999999989</v>
      </c>
      <c r="M535" s="62">
        <f>'Table 8-NLCD01 Partitioning'!M131-'Table 7-NLCD92 Partitioning'!M131</f>
        <v>0</v>
      </c>
      <c r="N535" s="62">
        <f>'Table 8-NLCD01 Partitioning'!N131-'Table 7-NLCD92 Partitioning'!N131</f>
        <v>0</v>
      </c>
      <c r="O535" s="62">
        <f>'Table 8-NLCD01 Partitioning'!O131-'Table 7-NLCD92 Partitioning'!O131</f>
        <v>-25.576015499999997</v>
      </c>
      <c r="P535" s="62">
        <f>'Table 8-NLCD01 Partitioning'!P131-'Table 7-NLCD92 Partitioning'!P131</f>
        <v>0</v>
      </c>
      <c r="Q535" s="62">
        <f>'Table 8-NLCD01 Partitioning'!Q131-'Table 7-NLCD92 Partitioning'!Q131</f>
        <v>0</v>
      </c>
      <c r="R535" s="62">
        <f>'Table 8-NLCD01 Partitioning'!R131-'Table 7-NLCD92 Partitioning'!R131</f>
        <v>-13.121608499999997</v>
      </c>
      <c r="S535" s="62">
        <f>'Table 8-NLCD01 Partitioning'!S131-'Table 7-NLCD92 Partitioning'!S131</f>
        <v>-5.3375759999999994</v>
      </c>
      <c r="T535" s="62">
        <f>'Table 8-NLCD01 Partitioning'!T131-'Table 7-NLCD92 Partitioning'!T131</f>
        <v>-5.9107499999754509E-2</v>
      </c>
      <c r="U535" s="62">
        <f>'Table 8-NLCD01 Partitioning'!U131-'Table 7-NLCD92 Partitioning'!U131</f>
        <v>-44.852000000000089</v>
      </c>
      <c r="V535" s="62">
        <f>'Table 8-NLCD01 Partitioning'!V131-'Table 7-NLCD92 Partitioning'!V131</f>
        <v>414.77700000000004</v>
      </c>
      <c r="W535" s="62">
        <f>'Table 8-NLCD01 Partitioning'!W131-'Table 7-NLCD92 Partitioning'!W131</f>
        <v>-369.92500000000001</v>
      </c>
    </row>
    <row r="536" spans="1:23" x14ac:dyDescent="0.25">
      <c r="A536" s="77" t="s">
        <v>288</v>
      </c>
      <c r="B536" s="10" t="s">
        <v>287</v>
      </c>
      <c r="C536" s="3" t="s">
        <v>289</v>
      </c>
      <c r="D536" s="77" t="s">
        <v>290</v>
      </c>
      <c r="E536" s="62">
        <f>'Table 8-NLCD01 Partitioning'!E132-'Table 7-NLCD92 Partitioning'!E132</f>
        <v>-0.44480249999999988</v>
      </c>
      <c r="F536" s="62">
        <f>'Table 8-NLCD01 Partitioning'!F132-'Table 7-NLCD92 Partitioning'!F132</f>
        <v>-61.829630999999978</v>
      </c>
      <c r="G536" s="62">
        <f>'Table 8-NLCD01 Partitioning'!G132-'Table 7-NLCD92 Partitioning'!G132</f>
        <v>205.93341000000004</v>
      </c>
      <c r="H536" s="62">
        <f>'Table 8-NLCD01 Partitioning'!H132-'Table 7-NLCD92 Partitioning'!H132</f>
        <v>-403.91599499999961</v>
      </c>
      <c r="I536" s="62">
        <f>'Table 8-NLCD01 Partitioning'!I132-'Table 7-NLCD92 Partitioning'!I132</f>
        <v>300.67072200000001</v>
      </c>
      <c r="J536" s="62">
        <f>'Table 8-NLCD01 Partitioning'!J132-'Table 7-NLCD92 Partitioning'!J132</f>
        <v>0</v>
      </c>
      <c r="K536" s="62">
        <f>'Table 8-NLCD01 Partitioning'!K132-'Table 7-NLCD92 Partitioning'!K132</f>
        <v>-28.911869999999997</v>
      </c>
      <c r="L536" s="62">
        <f>'Table 8-NLCD01 Partitioning'!L132-'Table 7-NLCD92 Partitioning'!L132</f>
        <v>-7.3391669999999998</v>
      </c>
      <c r="M536" s="62">
        <f>'Table 8-NLCD01 Partitioning'!M132-'Table 7-NLCD92 Partitioning'!M132</f>
        <v>0</v>
      </c>
      <c r="N536" s="62">
        <f>'Table 8-NLCD01 Partitioning'!N132-'Table 7-NLCD92 Partitioning'!N132</f>
        <v>0</v>
      </c>
      <c r="O536" s="62">
        <f>'Table 8-NLCD01 Partitioning'!O132-'Table 7-NLCD92 Partitioning'!O132</f>
        <v>-0.22239899999999999</v>
      </c>
      <c r="P536" s="62">
        <f>'Table 8-NLCD01 Partitioning'!P132-'Table 7-NLCD92 Partitioning'!P132</f>
        <v>0</v>
      </c>
      <c r="Q536" s="62">
        <f>'Table 8-NLCD01 Partitioning'!Q132-'Table 7-NLCD92 Partitioning'!Q132</f>
        <v>0</v>
      </c>
      <c r="R536" s="62">
        <f>'Table 8-NLCD01 Partitioning'!R132-'Table 7-NLCD92 Partitioning'!R132</f>
        <v>-4.0031819999999998</v>
      </c>
      <c r="S536" s="62">
        <f>'Table 8-NLCD01 Partitioning'!S132-'Table 7-NLCD92 Partitioning'!S132</f>
        <v>0</v>
      </c>
      <c r="T536" s="62">
        <f>'Table 8-NLCD01 Partitioning'!T132-'Table 7-NLCD92 Partitioning'!T132</f>
        <v>-6.2914499999351392E-2</v>
      </c>
      <c r="U536" s="62">
        <f>'Table 8-NLCD01 Partitioning'!U132-'Table 7-NLCD92 Partitioning'!U132</f>
        <v>167.90699999999993</v>
      </c>
      <c r="V536" s="62">
        <f>'Table 8-NLCD01 Partitioning'!V132-'Table 7-NLCD92 Partitioning'!V132</f>
        <v>-119.63599999999997</v>
      </c>
      <c r="W536" s="62">
        <f>'Table 8-NLCD01 Partitioning'!W132-'Table 7-NLCD92 Partitioning'!W132</f>
        <v>-48.270999999999987</v>
      </c>
    </row>
    <row r="537" spans="1:23" x14ac:dyDescent="0.25">
      <c r="A537" s="77" t="s">
        <v>291</v>
      </c>
      <c r="B537" s="10" t="s">
        <v>287</v>
      </c>
      <c r="C537" s="3" t="s">
        <v>292</v>
      </c>
      <c r="D537" s="77" t="s">
        <v>293</v>
      </c>
      <c r="E537" s="62">
        <f>'Table 8-NLCD01 Partitioning'!E133-'Table 7-NLCD92 Partitioning'!E133</f>
        <v>0</v>
      </c>
      <c r="F537" s="62">
        <f>'Table 8-NLCD01 Partitioning'!F133-'Table 7-NLCD92 Partitioning'!F133</f>
        <v>-68.721835499999997</v>
      </c>
      <c r="G537" s="62">
        <f>'Table 8-NLCD01 Partitioning'!G133-'Table 7-NLCD92 Partitioning'!G133</f>
        <v>238.6290285</v>
      </c>
      <c r="H537" s="62">
        <f>'Table 8-NLCD01 Partitioning'!H133-'Table 7-NLCD92 Partitioning'!H133</f>
        <v>-330.50273849999974</v>
      </c>
      <c r="I537" s="62">
        <f>'Table 8-NLCD01 Partitioning'!I133-'Table 7-NLCD92 Partitioning'!I133</f>
        <v>194.59294199999999</v>
      </c>
      <c r="J537" s="62">
        <f>'Table 8-NLCD01 Partitioning'!J133-'Table 7-NLCD92 Partitioning'!J133</f>
        <v>-0.22239899999999999</v>
      </c>
      <c r="K537" s="62">
        <f>'Table 8-NLCD01 Partitioning'!K133-'Table 7-NLCD92 Partitioning'!K133</f>
        <v>-26.68788</v>
      </c>
      <c r="L537" s="62">
        <f>'Table 8-NLCD01 Partitioning'!L133-'Table 7-NLCD92 Partitioning'!L133</f>
        <v>-6.0047729999999993</v>
      </c>
      <c r="M537" s="62">
        <f>'Table 8-NLCD01 Partitioning'!M133-'Table 7-NLCD92 Partitioning'!M133</f>
        <v>0</v>
      </c>
      <c r="N537" s="62">
        <f>'Table 8-NLCD01 Partitioning'!N133-'Table 7-NLCD92 Partitioning'!N133</f>
        <v>0</v>
      </c>
      <c r="O537" s="62">
        <f>'Table 8-NLCD01 Partitioning'!O133-'Table 7-NLCD92 Partitioning'!O133</f>
        <v>0</v>
      </c>
      <c r="P537" s="62">
        <f>'Table 8-NLCD01 Partitioning'!P133-'Table 7-NLCD92 Partitioning'!P133</f>
        <v>0</v>
      </c>
      <c r="Q537" s="62">
        <f>'Table 8-NLCD01 Partitioning'!Q133-'Table 7-NLCD92 Partitioning'!Q133</f>
        <v>0</v>
      </c>
      <c r="R537" s="62">
        <f>'Table 8-NLCD01 Partitioning'!R133-'Table 7-NLCD92 Partitioning'!R133</f>
        <v>-1.1119949999999998</v>
      </c>
      <c r="S537" s="62">
        <f>'Table 8-NLCD01 Partitioning'!S133-'Table 7-NLCD92 Partitioning'!S133</f>
        <v>0</v>
      </c>
      <c r="T537" s="62">
        <f>'Table 8-NLCD01 Partitioning'!T133-'Table 7-NLCD92 Partitioning'!T133</f>
        <v>-2.965049999988878E-2</v>
      </c>
      <c r="U537" s="62">
        <f>'Table 8-NLCD01 Partitioning'!U133-'Table 7-NLCD92 Partitioning'!U133</f>
        <v>111.21999999999991</v>
      </c>
      <c r="V537" s="62">
        <f>'Table 8-NLCD01 Partitioning'!V133-'Table 7-NLCD92 Partitioning'!V133</f>
        <v>-72.379000000000019</v>
      </c>
      <c r="W537" s="62">
        <f>'Table 8-NLCD01 Partitioning'!W133-'Table 7-NLCD92 Partitioning'!W133</f>
        <v>-38.839999999999996</v>
      </c>
    </row>
    <row r="538" spans="1:23" x14ac:dyDescent="0.25">
      <c r="A538" s="77" t="s">
        <v>294</v>
      </c>
      <c r="B538" s="10" t="s">
        <v>287</v>
      </c>
      <c r="C538" s="3">
        <v>11</v>
      </c>
      <c r="D538" s="77" t="s">
        <v>294</v>
      </c>
      <c r="E538" s="62">
        <f>'Table 8-NLCD01 Partitioning'!E134-'Table 7-NLCD92 Partitioning'!E134</f>
        <v>-14.455934999999998</v>
      </c>
      <c r="F538" s="62">
        <f>'Table 8-NLCD01 Partitioning'!F134-'Table 7-NLCD92 Partitioning'!F134</f>
        <v>-19.3489425</v>
      </c>
      <c r="G538" s="62">
        <f>'Table 8-NLCD01 Partitioning'!G134-'Table 7-NLCD92 Partitioning'!G134</f>
        <v>171.46601999999999</v>
      </c>
      <c r="H538" s="62">
        <f>'Table 8-NLCD01 Partitioning'!H134-'Table 7-NLCD92 Partitioning'!H134</f>
        <v>-271.78405199999986</v>
      </c>
      <c r="I538" s="62">
        <f>'Table 8-NLCD01 Partitioning'!I134-'Table 7-NLCD92 Partitioning'!I134</f>
        <v>178.13637450000002</v>
      </c>
      <c r="J538" s="62">
        <f>'Table 8-NLCD01 Partitioning'!J134-'Table 7-NLCD92 Partitioning'!J134</f>
        <v>-0.44479799999999997</v>
      </c>
      <c r="K538" s="62">
        <f>'Table 8-NLCD01 Partitioning'!K134-'Table 7-NLCD92 Partitioning'!K134</f>
        <v>-38.475026999999997</v>
      </c>
      <c r="L538" s="62">
        <f>'Table 8-NLCD01 Partitioning'!L134-'Table 7-NLCD92 Partitioning'!L134</f>
        <v>-4.4479799999999994</v>
      </c>
      <c r="M538" s="62">
        <f>'Table 8-NLCD01 Partitioning'!M134-'Table 7-NLCD92 Partitioning'!M134</f>
        <v>0</v>
      </c>
      <c r="N538" s="62">
        <f>'Table 8-NLCD01 Partitioning'!N134-'Table 7-NLCD92 Partitioning'!N134</f>
        <v>0</v>
      </c>
      <c r="O538" s="62">
        <f>'Table 8-NLCD01 Partitioning'!O134-'Table 7-NLCD92 Partitioning'!O134</f>
        <v>0</v>
      </c>
      <c r="P538" s="62">
        <f>'Table 8-NLCD01 Partitioning'!P134-'Table 7-NLCD92 Partitioning'!P134</f>
        <v>0</v>
      </c>
      <c r="Q538" s="62">
        <f>'Table 8-NLCD01 Partitioning'!Q134-'Table 7-NLCD92 Partitioning'!Q134</f>
        <v>0</v>
      </c>
      <c r="R538" s="62">
        <f>'Table 8-NLCD01 Partitioning'!R134-'Table 7-NLCD92 Partitioning'!R134</f>
        <v>0</v>
      </c>
      <c r="S538" s="62">
        <f>'Table 8-NLCD01 Partitioning'!S134-'Table 7-NLCD92 Partitioning'!S134</f>
        <v>-0.66719699999999993</v>
      </c>
      <c r="T538" s="62">
        <f>'Table 8-NLCD01 Partitioning'!T134-'Table 7-NLCD92 Partitioning'!T134</f>
        <v>-2.1536999999852924E-2</v>
      </c>
      <c r="U538" s="62">
        <f>'Table 8-NLCD01 Partitioning'!U134-'Table 7-NLCD92 Partitioning'!U134</f>
        <v>91.912999999999954</v>
      </c>
      <c r="V538" s="62">
        <f>'Table 8-NLCD01 Partitioning'!V134-'Table 7-NLCD92 Partitioning'!V134</f>
        <v>-46.241000000000042</v>
      </c>
      <c r="W538" s="62">
        <f>'Table 8-NLCD01 Partitioning'!W134-'Table 7-NLCD92 Partitioning'!W134</f>
        <v>-45.671999999999997</v>
      </c>
    </row>
    <row r="539" spans="1:23" x14ac:dyDescent="0.25">
      <c r="A539" s="77" t="s">
        <v>295</v>
      </c>
      <c r="B539" s="10" t="s">
        <v>287</v>
      </c>
      <c r="C539" s="3">
        <v>12</v>
      </c>
      <c r="D539" s="77" t="s">
        <v>295</v>
      </c>
      <c r="E539" s="62">
        <f>'Table 8-NLCD01 Partitioning'!E135-'Table 7-NLCD92 Partitioning'!E135</f>
        <v>0</v>
      </c>
      <c r="F539" s="62">
        <f>'Table 8-NLCD01 Partitioning'!F135-'Table 7-NLCD92 Partitioning'!F135</f>
        <v>-0.22239899999999999</v>
      </c>
      <c r="G539" s="62">
        <f>'Table 8-NLCD01 Partitioning'!G135-'Table 7-NLCD92 Partitioning'!G135</f>
        <v>33.1367805</v>
      </c>
      <c r="H539" s="62">
        <f>'Table 8-NLCD01 Partitioning'!H135-'Table 7-NLCD92 Partitioning'!H135</f>
        <v>-85.403744999999972</v>
      </c>
      <c r="I539" s="62">
        <f>'Table 8-NLCD01 Partitioning'!I135-'Table 7-NLCD92 Partitioning'!I135</f>
        <v>57.822507000000009</v>
      </c>
      <c r="J539" s="62">
        <f>'Table 8-NLCD01 Partitioning'!J135-'Table 7-NLCD92 Partitioning'!J135</f>
        <v>0</v>
      </c>
      <c r="K539" s="62">
        <f>'Table 8-NLCD01 Partitioning'!K135-'Table 7-NLCD92 Partitioning'!K135</f>
        <v>-4.4479799999999994</v>
      </c>
      <c r="L539" s="62">
        <f>'Table 8-NLCD01 Partitioning'!L135-'Table 7-NLCD92 Partitioning'!L135</f>
        <v>-0.88959599999999994</v>
      </c>
      <c r="M539" s="62">
        <f>'Table 8-NLCD01 Partitioning'!M135-'Table 7-NLCD92 Partitioning'!M135</f>
        <v>0</v>
      </c>
      <c r="N539" s="62">
        <f>'Table 8-NLCD01 Partitioning'!N135-'Table 7-NLCD92 Partitioning'!N135</f>
        <v>0</v>
      </c>
      <c r="O539" s="62">
        <f>'Table 8-NLCD01 Partitioning'!O135-'Table 7-NLCD92 Partitioning'!O135</f>
        <v>0</v>
      </c>
      <c r="P539" s="62">
        <f>'Table 8-NLCD01 Partitioning'!P135-'Table 7-NLCD92 Partitioning'!P135</f>
        <v>0</v>
      </c>
      <c r="Q539" s="62">
        <f>'Table 8-NLCD01 Partitioning'!Q135-'Table 7-NLCD92 Partitioning'!Q135</f>
        <v>0</v>
      </c>
      <c r="R539" s="62">
        <f>'Table 8-NLCD01 Partitioning'!R135-'Table 7-NLCD92 Partitioning'!R135</f>
        <v>0</v>
      </c>
      <c r="S539" s="62">
        <f>'Table 8-NLCD01 Partitioning'!S135-'Table 7-NLCD92 Partitioning'!S135</f>
        <v>0</v>
      </c>
      <c r="T539" s="62">
        <f>'Table 8-NLCD01 Partitioning'!T135-'Table 7-NLCD92 Partitioning'!T135</f>
        <v>-4.4324999999787451E-3</v>
      </c>
      <c r="U539" s="62">
        <f>'Table 8-NLCD01 Partitioning'!U135-'Table 7-NLCD92 Partitioning'!U135</f>
        <v>28.72</v>
      </c>
      <c r="V539" s="62">
        <f>'Table 8-NLCD01 Partitioning'!V135-'Table 7-NLCD92 Partitioning'!V135</f>
        <v>-21.22</v>
      </c>
      <c r="W539" s="62">
        <f>'Table 8-NLCD01 Partitioning'!W135-'Table 7-NLCD92 Partitioning'!W135</f>
        <v>-7.5009999999999994</v>
      </c>
    </row>
    <row r="540" spans="1:23" x14ac:dyDescent="0.25">
      <c r="A540" s="77" t="s">
        <v>296</v>
      </c>
      <c r="B540" s="10" t="s">
        <v>287</v>
      </c>
      <c r="C540" s="3">
        <v>13</v>
      </c>
      <c r="D540" s="77" t="s">
        <v>296</v>
      </c>
      <c r="E540" s="62">
        <f>'Table 8-NLCD01 Partitioning'!E136-'Table 7-NLCD92 Partitioning'!E136</f>
        <v>-17.3471355</v>
      </c>
      <c r="F540" s="62">
        <f>'Table 8-NLCD01 Partitioning'!F136-'Table 7-NLCD92 Partitioning'!F136</f>
        <v>-14.233715999999999</v>
      </c>
      <c r="G540" s="62">
        <f>'Table 8-NLCD01 Partitioning'!G136-'Table 7-NLCD92 Partitioning'!G136</f>
        <v>59.379182999999998</v>
      </c>
      <c r="H540" s="62">
        <f>'Table 8-NLCD01 Partitioning'!H136-'Table 7-NLCD92 Partitioning'!H136</f>
        <v>-112.54252049999991</v>
      </c>
      <c r="I540" s="62">
        <f>'Table 8-NLCD01 Partitioning'!I136-'Table 7-NLCD92 Partitioning'!I136</f>
        <v>100.29754350000002</v>
      </c>
      <c r="J540" s="62">
        <f>'Table 8-NLCD01 Partitioning'!J136-'Table 7-NLCD92 Partitioning'!J136</f>
        <v>-1.1119949999999998</v>
      </c>
      <c r="K540" s="62">
        <f>'Table 8-NLCD01 Partitioning'!K136-'Table 7-NLCD92 Partitioning'!K136</f>
        <v>-10.675151999999999</v>
      </c>
      <c r="L540" s="62">
        <f>'Table 8-NLCD01 Partitioning'!L136-'Table 7-NLCD92 Partitioning'!L136</f>
        <v>-4.0031819999999998</v>
      </c>
      <c r="M540" s="62">
        <f>'Table 8-NLCD01 Partitioning'!M136-'Table 7-NLCD92 Partitioning'!M136</f>
        <v>0</v>
      </c>
      <c r="N540" s="62">
        <f>'Table 8-NLCD01 Partitioning'!N136-'Table 7-NLCD92 Partitioning'!N136</f>
        <v>0</v>
      </c>
      <c r="O540" s="62">
        <f>'Table 8-NLCD01 Partitioning'!O136-'Table 7-NLCD92 Partitioning'!O136</f>
        <v>0.44478900000000005</v>
      </c>
      <c r="P540" s="62">
        <f>'Table 8-NLCD01 Partitioning'!P136-'Table 7-NLCD92 Partitioning'!P136</f>
        <v>0</v>
      </c>
      <c r="Q540" s="62">
        <f>'Table 8-NLCD01 Partitioning'!Q136-'Table 7-NLCD92 Partitioning'!Q136</f>
        <v>0</v>
      </c>
      <c r="R540" s="62">
        <f>'Table 8-NLCD01 Partitioning'!R136-'Table 7-NLCD92 Partitioning'!R136</f>
        <v>-0.22239899999999999</v>
      </c>
      <c r="S540" s="62">
        <f>'Table 8-NLCD01 Partitioning'!S136-'Table 7-NLCD92 Partitioning'!S136</f>
        <v>0</v>
      </c>
      <c r="T540" s="62">
        <f>'Table 8-NLCD01 Partitioning'!T136-'Table 7-NLCD92 Partitioning'!T136</f>
        <v>-1.4584499999841682E-2</v>
      </c>
      <c r="U540" s="62">
        <f>'Table 8-NLCD01 Partitioning'!U136-'Table 7-NLCD92 Partitioning'!U136</f>
        <v>45.730999999999995</v>
      </c>
      <c r="V540" s="62">
        <f>'Table 8-NLCD01 Partitioning'!V136-'Table 7-NLCD92 Partitioning'!V136</f>
        <v>-29.26600000000002</v>
      </c>
      <c r="W540" s="62">
        <f>'Table 8-NLCD01 Partitioning'!W136-'Table 7-NLCD92 Partitioning'!W136</f>
        <v>-16.465000000000003</v>
      </c>
    </row>
    <row r="541" spans="1:23" x14ac:dyDescent="0.25">
      <c r="A541" s="77" t="s">
        <v>297</v>
      </c>
      <c r="B541" s="10" t="s">
        <v>287</v>
      </c>
      <c r="C541" s="3">
        <v>14</v>
      </c>
      <c r="D541" s="77" t="s">
        <v>297</v>
      </c>
      <c r="E541" s="62">
        <f>'Table 8-NLCD01 Partitioning'!E137-'Table 7-NLCD92 Partitioning'!E137</f>
        <v>-0.4448069999999999</v>
      </c>
      <c r="F541" s="62">
        <f>'Table 8-NLCD01 Partitioning'!F137-'Table 7-NLCD92 Partitioning'!F137</f>
        <v>-11.342875499999995</v>
      </c>
      <c r="G541" s="62">
        <f>'Table 8-NLCD01 Partitioning'!G137-'Table 7-NLCD92 Partitioning'!G137</f>
        <v>58.04480250000001</v>
      </c>
      <c r="H541" s="62">
        <f>'Table 8-NLCD01 Partitioning'!H137-'Table 7-NLCD92 Partitioning'!H137</f>
        <v>-78.070814999999925</v>
      </c>
      <c r="I541" s="62">
        <f>'Table 8-NLCD01 Partitioning'!I137-'Table 7-NLCD92 Partitioning'!I137</f>
        <v>46.922854500000028</v>
      </c>
      <c r="J541" s="62">
        <f>'Table 8-NLCD01 Partitioning'!J137-'Table 7-NLCD92 Partitioning'!J137</f>
        <v>0</v>
      </c>
      <c r="K541" s="62">
        <f>'Table 8-NLCD01 Partitioning'!K137-'Table 7-NLCD92 Partitioning'!K137</f>
        <v>-11.787146999999999</v>
      </c>
      <c r="L541" s="62">
        <f>'Table 8-NLCD01 Partitioning'!L137-'Table 7-NLCD92 Partitioning'!L137</f>
        <v>-2.6687879999999997</v>
      </c>
      <c r="M541" s="62">
        <f>'Table 8-NLCD01 Partitioning'!M137-'Table 7-NLCD92 Partitioning'!M137</f>
        <v>0</v>
      </c>
      <c r="N541" s="62">
        <f>'Table 8-NLCD01 Partitioning'!N137-'Table 7-NLCD92 Partitioning'!N137</f>
        <v>0</v>
      </c>
      <c r="O541" s="62">
        <f>'Table 8-NLCD01 Partitioning'!O137-'Table 7-NLCD92 Partitioning'!O137</f>
        <v>1.1119725</v>
      </c>
      <c r="P541" s="62">
        <f>'Table 8-NLCD01 Partitioning'!P137-'Table 7-NLCD92 Partitioning'!P137</f>
        <v>0</v>
      </c>
      <c r="Q541" s="62">
        <f>'Table 8-NLCD01 Partitioning'!Q137-'Table 7-NLCD92 Partitioning'!Q137</f>
        <v>0</v>
      </c>
      <c r="R541" s="62">
        <f>'Table 8-NLCD01 Partitioning'!R137-'Table 7-NLCD92 Partitioning'!R137</f>
        <v>-1.7791919999999999</v>
      </c>
      <c r="S541" s="62">
        <f>'Table 8-NLCD01 Partitioning'!S137-'Table 7-NLCD92 Partitioning'!S137</f>
        <v>0</v>
      </c>
      <c r="T541" s="62">
        <f>'Table 8-NLCD01 Partitioning'!T137-'Table 7-NLCD92 Partitioning'!T137</f>
        <v>-1.3995000000022628E-2</v>
      </c>
      <c r="U541" s="62">
        <f>'Table 8-NLCD01 Partitioning'!U137-'Table 7-NLCD92 Partitioning'!U137</f>
        <v>28.327999999999975</v>
      </c>
      <c r="V541" s="62">
        <f>'Table 8-NLCD01 Partitioning'!V137-'Table 7-NLCD92 Partitioning'!V137</f>
        <v>-11.988</v>
      </c>
      <c r="W541" s="62">
        <f>'Table 8-NLCD01 Partitioning'!W137-'Table 7-NLCD92 Partitioning'!W137</f>
        <v>-16.34</v>
      </c>
    </row>
    <row r="542" spans="1:23" x14ac:dyDescent="0.25">
      <c r="A542" s="77" t="s">
        <v>298</v>
      </c>
      <c r="B542" s="10" t="s">
        <v>287</v>
      </c>
      <c r="C542" s="3">
        <v>15</v>
      </c>
      <c r="D542" s="77" t="s">
        <v>298</v>
      </c>
      <c r="E542" s="62">
        <f>'Table 8-NLCD01 Partitioning'!E138-'Table 7-NLCD92 Partitioning'!E138</f>
        <v>-28.022660999999996</v>
      </c>
      <c r="F542" s="62">
        <f>'Table 8-NLCD01 Partitioning'!F138-'Table 7-NLCD92 Partitioning'!F138</f>
        <v>-11.564869499999997</v>
      </c>
      <c r="G542" s="62">
        <f>'Table 8-NLCD01 Partitioning'!G138-'Table 7-NLCD92 Partitioning'!G138</f>
        <v>48.48119100000001</v>
      </c>
      <c r="H542" s="62">
        <f>'Table 8-NLCD01 Partitioning'!H138-'Table 7-NLCD92 Partitioning'!H138</f>
        <v>-236.4247754999999</v>
      </c>
      <c r="I542" s="62">
        <f>'Table 8-NLCD01 Partitioning'!I138-'Table 7-NLCD92 Partitioning'!I138</f>
        <v>263.53206000000006</v>
      </c>
      <c r="J542" s="62">
        <f>'Table 8-NLCD01 Partitioning'!J138-'Table 7-NLCD92 Partitioning'!J138</f>
        <v>-0.88959599999999994</v>
      </c>
      <c r="K542" s="62">
        <f>'Table 8-NLCD01 Partitioning'!K138-'Table 7-NLCD92 Partitioning'!K138</f>
        <v>-22.684697999999997</v>
      </c>
      <c r="L542" s="62">
        <f>'Table 8-NLCD01 Partitioning'!L138-'Table 7-NLCD92 Partitioning'!L138</f>
        <v>-4.8927779999999998</v>
      </c>
      <c r="M542" s="62">
        <f>'Table 8-NLCD01 Partitioning'!M138-'Table 7-NLCD92 Partitioning'!M138</f>
        <v>0</v>
      </c>
      <c r="N542" s="62">
        <f>'Table 8-NLCD01 Partitioning'!N138-'Table 7-NLCD92 Partitioning'!N138</f>
        <v>0</v>
      </c>
      <c r="O542" s="62">
        <f>'Table 8-NLCD01 Partitioning'!O138-'Table 7-NLCD92 Partitioning'!O138</f>
        <v>0</v>
      </c>
      <c r="P542" s="62">
        <f>'Table 8-NLCD01 Partitioning'!P138-'Table 7-NLCD92 Partitioning'!P138</f>
        <v>0</v>
      </c>
      <c r="Q542" s="62">
        <f>'Table 8-NLCD01 Partitioning'!Q138-'Table 7-NLCD92 Partitioning'!Q138</f>
        <v>0</v>
      </c>
      <c r="R542" s="62">
        <f>'Table 8-NLCD01 Partitioning'!R138-'Table 7-NLCD92 Partitioning'!R138</f>
        <v>-2.2239899999999997</v>
      </c>
      <c r="S542" s="62">
        <f>'Table 8-NLCD01 Partitioning'!S138-'Table 7-NLCD92 Partitioning'!S138</f>
        <v>-5.3375759999999994</v>
      </c>
      <c r="T542" s="62">
        <f>'Table 8-NLCD01 Partitioning'!T138-'Table 7-NLCD92 Partitioning'!T138</f>
        <v>-2.7692999999771928E-2</v>
      </c>
      <c r="U542" s="62">
        <f>'Table 8-NLCD01 Partitioning'!U138-'Table 7-NLCD92 Partitioning'!U138</f>
        <v>131.03000000000009</v>
      </c>
      <c r="V542" s="62">
        <f>'Table 8-NLCD01 Partitioning'!V138-'Table 7-NLCD92 Partitioning'!V138</f>
        <v>-91.055000000000007</v>
      </c>
      <c r="W542" s="62">
        <f>'Table 8-NLCD01 Partitioning'!W138-'Table 7-NLCD92 Partitioning'!W138</f>
        <v>-39.975000000000001</v>
      </c>
    </row>
    <row r="543" spans="1:23" x14ac:dyDescent="0.25">
      <c r="A543" s="77" t="s">
        <v>299</v>
      </c>
      <c r="B543" s="10" t="s">
        <v>287</v>
      </c>
      <c r="C543" s="3">
        <v>16</v>
      </c>
      <c r="D543" s="77" t="s">
        <v>299</v>
      </c>
      <c r="E543" s="62">
        <f>'Table 8-NLCD01 Partitioning'!E139-'Table 7-NLCD92 Partitioning'!E139</f>
        <v>0</v>
      </c>
      <c r="F543" s="62">
        <f>'Table 8-NLCD01 Partitioning'!F139-'Table 7-NLCD92 Partitioning'!F139</f>
        <v>-112.09012199999998</v>
      </c>
      <c r="G543" s="62">
        <f>'Table 8-NLCD01 Partitioning'!G139-'Table 7-NLCD92 Partitioning'!G139</f>
        <v>321.80324850000005</v>
      </c>
      <c r="H543" s="62">
        <f>'Table 8-NLCD01 Partitioning'!H139-'Table 7-NLCD92 Partitioning'!H139</f>
        <v>-659.48967449999918</v>
      </c>
      <c r="I543" s="62">
        <f>'Table 8-NLCD01 Partitioning'!I139-'Table 7-NLCD92 Partitioning'!I139</f>
        <v>525.50494650000007</v>
      </c>
      <c r="J543" s="62">
        <f>'Table 8-NLCD01 Partitioning'!J139-'Table 7-NLCD92 Partitioning'!J139</f>
        <v>0</v>
      </c>
      <c r="K543" s="62">
        <f>'Table 8-NLCD01 Partitioning'!K139-'Table 7-NLCD92 Partitioning'!K139</f>
        <v>-58.490936999999995</v>
      </c>
      <c r="L543" s="62">
        <f>'Table 8-NLCD01 Partitioning'!L139-'Table 7-NLCD92 Partitioning'!L139</f>
        <v>-11.564748</v>
      </c>
      <c r="M543" s="62">
        <f>'Table 8-NLCD01 Partitioning'!M139-'Table 7-NLCD92 Partitioning'!M139</f>
        <v>0</v>
      </c>
      <c r="N543" s="62">
        <f>'Table 8-NLCD01 Partitioning'!N139-'Table 7-NLCD92 Partitioning'!N139</f>
        <v>0</v>
      </c>
      <c r="O543" s="62">
        <f>'Table 8-NLCD01 Partitioning'!O139-'Table 7-NLCD92 Partitioning'!O139</f>
        <v>-0.66719699999999993</v>
      </c>
      <c r="P543" s="62">
        <f>'Table 8-NLCD01 Partitioning'!P139-'Table 7-NLCD92 Partitioning'!P139</f>
        <v>0</v>
      </c>
      <c r="Q543" s="62">
        <f>'Table 8-NLCD01 Partitioning'!Q139-'Table 7-NLCD92 Partitioning'!Q139</f>
        <v>0</v>
      </c>
      <c r="R543" s="62">
        <f>'Table 8-NLCD01 Partitioning'!R139-'Table 7-NLCD92 Partitioning'!R139</f>
        <v>-5.1151770000000001</v>
      </c>
      <c r="S543" s="62">
        <f>'Table 8-NLCD01 Partitioning'!S139-'Table 7-NLCD92 Partitioning'!S139</f>
        <v>0</v>
      </c>
      <c r="T543" s="62">
        <f>'Table 8-NLCD01 Partitioning'!T139-'Table 7-NLCD92 Partitioning'!T139</f>
        <v>-0.10966049999933603</v>
      </c>
      <c r="U543" s="62">
        <f>'Table 8-NLCD01 Partitioning'!U139-'Table 7-NLCD92 Partitioning'!U139</f>
        <v>300.2829999999999</v>
      </c>
      <c r="V543" s="62">
        <f>'Table 8-NLCD01 Partitioning'!V139-'Table 7-NLCD92 Partitioning'!V139</f>
        <v>-213.42799999999988</v>
      </c>
      <c r="W543" s="62">
        <f>'Table 8-NLCD01 Partitioning'!W139-'Table 7-NLCD92 Partitioning'!W139</f>
        <v>-86.854000000000013</v>
      </c>
    </row>
    <row r="544" spans="1:23" x14ac:dyDescent="0.25">
      <c r="A544" s="77" t="s">
        <v>300</v>
      </c>
      <c r="B544" s="10" t="s">
        <v>287</v>
      </c>
      <c r="C544" s="3">
        <v>17</v>
      </c>
      <c r="D544" s="77" t="s">
        <v>300</v>
      </c>
      <c r="E544" s="62">
        <f>'Table 8-NLCD01 Partitioning'!E140-'Table 7-NLCD92 Partitioning'!E140</f>
        <v>-15.123307499999997</v>
      </c>
      <c r="F544" s="62">
        <f>'Table 8-NLCD01 Partitioning'!F140-'Table 7-NLCD92 Partitioning'!F140</f>
        <v>-3.1135859999999997</v>
      </c>
      <c r="G544" s="62">
        <f>'Table 8-NLCD01 Partitioning'!G140-'Table 7-NLCD92 Partitioning'!G140</f>
        <v>-12.454469999999997</v>
      </c>
      <c r="H544" s="62">
        <f>'Table 8-NLCD01 Partitioning'!H140-'Table 7-NLCD92 Partitioning'!H140</f>
        <v>-65.837375999999949</v>
      </c>
      <c r="I544" s="62">
        <f>'Table 8-NLCD01 Partitioning'!I140-'Table 7-NLCD92 Partitioning'!I140</f>
        <v>105.63441750000004</v>
      </c>
      <c r="J544" s="62">
        <f>'Table 8-NLCD01 Partitioning'!J140-'Table 7-NLCD92 Partitioning'!J140</f>
        <v>0</v>
      </c>
      <c r="K544" s="62">
        <f>'Table 8-NLCD01 Partitioning'!K140-'Table 7-NLCD92 Partitioning'!K140</f>
        <v>-6.67197</v>
      </c>
      <c r="L544" s="62">
        <f>'Table 8-NLCD01 Partitioning'!L140-'Table 7-NLCD92 Partitioning'!L140</f>
        <v>-0.44479799999999997</v>
      </c>
      <c r="M544" s="62">
        <f>'Table 8-NLCD01 Partitioning'!M140-'Table 7-NLCD92 Partitioning'!M140</f>
        <v>0</v>
      </c>
      <c r="N544" s="62">
        <f>'Table 8-NLCD01 Partitioning'!N140-'Table 7-NLCD92 Partitioning'!N140</f>
        <v>0</v>
      </c>
      <c r="O544" s="62">
        <f>'Table 8-NLCD01 Partitioning'!O140-'Table 7-NLCD92 Partitioning'!O140</f>
        <v>0</v>
      </c>
      <c r="P544" s="62">
        <f>'Table 8-NLCD01 Partitioning'!P140-'Table 7-NLCD92 Partitioning'!P140</f>
        <v>0</v>
      </c>
      <c r="Q544" s="62">
        <f>'Table 8-NLCD01 Partitioning'!Q140-'Table 7-NLCD92 Partitioning'!Q140</f>
        <v>0</v>
      </c>
      <c r="R544" s="62">
        <f>'Table 8-NLCD01 Partitioning'!R140-'Table 7-NLCD92 Partitioning'!R140</f>
        <v>-1.1119949999999998</v>
      </c>
      <c r="S544" s="62">
        <f>'Table 8-NLCD01 Partitioning'!S140-'Table 7-NLCD92 Partitioning'!S140</f>
        <v>-0.88959599999999994</v>
      </c>
      <c r="T544" s="62">
        <f>'Table 8-NLCD01 Partitioning'!T140-'Table 7-NLCD92 Partitioning'!T140</f>
        <v>-1.2680999999929554E-2</v>
      </c>
      <c r="U544" s="62">
        <f>'Table 8-NLCD01 Partitioning'!U140-'Table 7-NLCD92 Partitioning'!U140</f>
        <v>50.411000000000001</v>
      </c>
      <c r="V544" s="62">
        <f>'Table 8-NLCD01 Partitioning'!V140-'Table 7-NLCD92 Partitioning'!V140</f>
        <v>-39.516999999999996</v>
      </c>
      <c r="W544" s="62">
        <f>'Table 8-NLCD01 Partitioning'!W140-'Table 7-NLCD92 Partitioning'!W140</f>
        <v>-10.892999999999999</v>
      </c>
    </row>
    <row r="545" spans="1:23" x14ac:dyDescent="0.25">
      <c r="A545" s="77" t="s">
        <v>301</v>
      </c>
      <c r="B545" s="10" t="s">
        <v>287</v>
      </c>
      <c r="C545" s="3">
        <v>18</v>
      </c>
      <c r="D545" s="77" t="s">
        <v>301</v>
      </c>
      <c r="E545" s="62">
        <f>'Table 8-NLCD01 Partitioning'!E141-'Table 7-NLCD92 Partitioning'!E141</f>
        <v>-1.7792594999999998</v>
      </c>
      <c r="F545" s="62">
        <f>'Table 8-NLCD01 Partitioning'!F141-'Table 7-NLCD92 Partitioning'!F141</f>
        <v>-17.347193999999998</v>
      </c>
      <c r="G545" s="62">
        <f>'Table 8-NLCD01 Partitioning'!G141-'Table 7-NLCD92 Partitioning'!G141</f>
        <v>53.151084000000019</v>
      </c>
      <c r="H545" s="62">
        <f>'Table 8-NLCD01 Partitioning'!H141-'Table 7-NLCD92 Partitioning'!H141</f>
        <v>-360.08863199999996</v>
      </c>
      <c r="I545" s="62">
        <f>'Table 8-NLCD01 Partitioning'!I141-'Table 7-NLCD92 Partitioning'!I141</f>
        <v>365.16358800000012</v>
      </c>
      <c r="J545" s="62">
        <f>'Table 8-NLCD01 Partitioning'!J141-'Table 7-NLCD92 Partitioning'!J141</f>
        <v>-0.22239899999999999</v>
      </c>
      <c r="K545" s="62">
        <f>'Table 8-NLCD01 Partitioning'!K141-'Table 7-NLCD92 Partitioning'!K141</f>
        <v>-28.244672999999999</v>
      </c>
      <c r="L545" s="62">
        <f>'Table 8-NLCD01 Partitioning'!L141-'Table 7-NLCD92 Partitioning'!L141</f>
        <v>-8.0063639999999996</v>
      </c>
      <c r="M545" s="62">
        <f>'Table 8-NLCD01 Partitioning'!M141-'Table 7-NLCD92 Partitioning'!M141</f>
        <v>0</v>
      </c>
      <c r="N545" s="62">
        <f>'Table 8-NLCD01 Partitioning'!N141-'Table 7-NLCD92 Partitioning'!N141</f>
        <v>0</v>
      </c>
      <c r="O545" s="62">
        <f>'Table 8-NLCD01 Partitioning'!O141-'Table 7-NLCD92 Partitioning'!O141</f>
        <v>0</v>
      </c>
      <c r="P545" s="62">
        <f>'Table 8-NLCD01 Partitioning'!P141-'Table 7-NLCD92 Partitioning'!P141</f>
        <v>0</v>
      </c>
      <c r="Q545" s="62">
        <f>'Table 8-NLCD01 Partitioning'!Q141-'Table 7-NLCD92 Partitioning'!Q141</f>
        <v>0</v>
      </c>
      <c r="R545" s="62">
        <f>'Table 8-NLCD01 Partitioning'!R141-'Table 7-NLCD92 Partitioning'!R141</f>
        <v>-2.2239899999999997</v>
      </c>
      <c r="S545" s="62">
        <f>'Table 8-NLCD01 Partitioning'!S141-'Table 7-NLCD92 Partitioning'!S141</f>
        <v>-0.44479799999999997</v>
      </c>
      <c r="T545" s="62">
        <f>'Table 8-NLCD01 Partitioning'!T141-'Table 7-NLCD92 Partitioning'!T141</f>
        <v>-4.2637499999727879E-2</v>
      </c>
      <c r="U545" s="62">
        <f>'Table 8-NLCD01 Partitioning'!U141-'Table 7-NLCD92 Partitioning'!U141</f>
        <v>199.31200000000013</v>
      </c>
      <c r="V545" s="62">
        <f>'Table 8-NLCD01 Partitioning'!V141-'Table 7-NLCD92 Partitioning'!V141</f>
        <v>-151.82499999999993</v>
      </c>
      <c r="W545" s="62">
        <f>'Table 8-NLCD01 Partitioning'!W141-'Table 7-NLCD92 Partitioning'!W141</f>
        <v>-47.487000000000009</v>
      </c>
    </row>
    <row r="546" spans="1:23" x14ac:dyDescent="0.25">
      <c r="A546" s="77" t="s">
        <v>302</v>
      </c>
      <c r="B546" s="10" t="s">
        <v>287</v>
      </c>
      <c r="C546" s="3">
        <v>19</v>
      </c>
      <c r="D546" s="77" t="s">
        <v>302</v>
      </c>
      <c r="E546" s="62">
        <f>'Table 8-NLCD01 Partitioning'!E142-'Table 7-NLCD92 Partitioning'!E142</f>
        <v>-15.568091999999998</v>
      </c>
      <c r="F546" s="62">
        <f>'Table 8-NLCD01 Partitioning'!F142-'Table 7-NLCD92 Partitioning'!F142</f>
        <v>-11.342506499999997</v>
      </c>
      <c r="G546" s="62">
        <f>'Table 8-NLCD01 Partitioning'!G142-'Table 7-NLCD92 Partitioning'!G142</f>
        <v>49.371372000000008</v>
      </c>
      <c r="H546" s="62">
        <f>'Table 8-NLCD01 Partitioning'!H142-'Table 7-NLCD92 Partitioning'!H142</f>
        <v>-264.2195789999999</v>
      </c>
      <c r="I546" s="62">
        <f>'Table 8-NLCD01 Partitioning'!I142-'Table 7-NLCD92 Partitioning'!I142</f>
        <v>259.08727950000002</v>
      </c>
      <c r="J546" s="62">
        <f>'Table 8-NLCD01 Partitioning'!J142-'Table 7-NLCD92 Partitioning'!J142</f>
        <v>-0.22239899999999999</v>
      </c>
      <c r="K546" s="62">
        <f>'Table 8-NLCD01 Partitioning'!K142-'Table 7-NLCD92 Partitioning'!K142</f>
        <v>-14.233535999999999</v>
      </c>
      <c r="L546" s="62">
        <f>'Table 8-NLCD01 Partitioning'!L142-'Table 7-NLCD92 Partitioning'!L142</f>
        <v>-0.88959599999999994</v>
      </c>
      <c r="M546" s="62">
        <f>'Table 8-NLCD01 Partitioning'!M142-'Table 7-NLCD92 Partitioning'!M142</f>
        <v>0</v>
      </c>
      <c r="N546" s="62">
        <f>'Table 8-NLCD01 Partitioning'!N142-'Table 7-NLCD92 Partitioning'!N142</f>
        <v>0</v>
      </c>
      <c r="O546" s="62">
        <f>'Table 8-NLCD01 Partitioning'!O142-'Table 7-NLCD92 Partitioning'!O142</f>
        <v>0</v>
      </c>
      <c r="P546" s="62">
        <f>'Table 8-NLCD01 Partitioning'!P142-'Table 7-NLCD92 Partitioning'!P142</f>
        <v>0</v>
      </c>
      <c r="Q546" s="62">
        <f>'Table 8-NLCD01 Partitioning'!Q142-'Table 7-NLCD92 Partitioning'!Q142</f>
        <v>0</v>
      </c>
      <c r="R546" s="62">
        <f>'Table 8-NLCD01 Partitioning'!R142-'Table 7-NLCD92 Partitioning'!R142</f>
        <v>-1.5567929999999999</v>
      </c>
      <c r="S546" s="62">
        <f>'Table 8-NLCD01 Partitioning'!S142-'Table 7-NLCD92 Partitioning'!S142</f>
        <v>-0.44479799999999997</v>
      </c>
      <c r="T546" s="62">
        <f>'Table 8-NLCD01 Partitioning'!T142-'Table 7-NLCD92 Partitioning'!T142</f>
        <v>-1.864799999987099E-2</v>
      </c>
      <c r="U546" s="62">
        <f>'Table 8-NLCD01 Partitioning'!U142-'Table 7-NLCD92 Partitioning'!U142</f>
        <v>127.61999999999995</v>
      </c>
      <c r="V546" s="62">
        <f>'Table 8-NLCD01 Partitioning'!V142-'Table 7-NLCD92 Partitioning'!V142</f>
        <v>-102.892</v>
      </c>
      <c r="W546" s="62">
        <f>'Table 8-NLCD01 Partitioning'!W142-'Table 7-NLCD92 Partitioning'!W142</f>
        <v>-24.727999999999998</v>
      </c>
    </row>
    <row r="547" spans="1:23" x14ac:dyDescent="0.25">
      <c r="A547" s="77" t="s">
        <v>303</v>
      </c>
      <c r="B547" s="10" t="s">
        <v>287</v>
      </c>
      <c r="C547" s="3">
        <v>2</v>
      </c>
      <c r="D547" s="77" t="s">
        <v>303</v>
      </c>
      <c r="E547" s="62">
        <f>'Table 8-NLCD01 Partitioning'!E143-'Table 7-NLCD92 Partitioning'!E143</f>
        <v>-10.897865999999997</v>
      </c>
      <c r="F547" s="62">
        <f>'Table 8-NLCD01 Partitioning'!F143-'Table 7-NLCD92 Partitioning'!F143</f>
        <v>-11.568428999999981</v>
      </c>
      <c r="G547" s="62">
        <f>'Table 8-NLCD01 Partitioning'!G143-'Table 7-NLCD92 Partitioning'!G143</f>
        <v>1265.8640625</v>
      </c>
      <c r="H547" s="62">
        <f>'Table 8-NLCD01 Partitioning'!H143-'Table 7-NLCD92 Partitioning'!H143</f>
        <v>-925.86067649999995</v>
      </c>
      <c r="I547" s="62">
        <f>'Table 8-NLCD01 Partitioning'!I143-'Table 7-NLCD92 Partitioning'!I143</f>
        <v>-80.737406999999905</v>
      </c>
      <c r="J547" s="62">
        <f>'Table 8-NLCD01 Partitioning'!J143-'Table 7-NLCD92 Partitioning'!J143</f>
        <v>-12.899573999999998</v>
      </c>
      <c r="K547" s="62">
        <f>'Table 8-NLCD01 Partitioning'!K143-'Table 7-NLCD92 Partitioning'!K143</f>
        <v>-157.45850999999999</v>
      </c>
      <c r="L547" s="62">
        <f>'Table 8-NLCD01 Partitioning'!L143-'Table 7-NLCD92 Partitioning'!L143</f>
        <v>-58.046138999999997</v>
      </c>
      <c r="M547" s="62">
        <f>'Table 8-NLCD01 Partitioning'!M143-'Table 7-NLCD92 Partitioning'!M143</f>
        <v>1.3343670000000001</v>
      </c>
      <c r="N547" s="62">
        <f>'Table 8-NLCD01 Partitioning'!N143-'Table 7-NLCD92 Partitioning'!N143</f>
        <v>0</v>
      </c>
      <c r="O547" s="62">
        <f>'Table 8-NLCD01 Partitioning'!O143-'Table 7-NLCD92 Partitioning'!O143</f>
        <v>-6.4500389999999967</v>
      </c>
      <c r="P547" s="62">
        <f>'Table 8-NLCD01 Partitioning'!P143-'Table 7-NLCD92 Partitioning'!P143</f>
        <v>4.2254955000000001</v>
      </c>
      <c r="Q547" s="62">
        <f>'Table 8-NLCD01 Partitioning'!Q143-'Table 7-NLCD92 Partitioning'!Q143</f>
        <v>-0.22239899999999999</v>
      </c>
      <c r="R547" s="62">
        <f>'Table 8-NLCD01 Partitioning'!R143-'Table 7-NLCD92 Partitioning'!R143</f>
        <v>-4.0032359999999994</v>
      </c>
      <c r="S547" s="62">
        <f>'Table 8-NLCD01 Partitioning'!S143-'Table 7-NLCD92 Partitioning'!S143</f>
        <v>-3.335985</v>
      </c>
      <c r="T547" s="62">
        <f>'Table 8-NLCD01 Partitioning'!T143-'Table 7-NLCD92 Partitioning'!T143</f>
        <v>-5.6335500000386673E-2</v>
      </c>
      <c r="U547" s="62">
        <f>'Table 8-NLCD01 Partitioning'!U143-'Table 7-NLCD92 Partitioning'!U143</f>
        <v>-47.711999999999989</v>
      </c>
      <c r="V547" s="62">
        <f>'Table 8-NLCD01 Partitioning'!V143-'Table 7-NLCD92 Partitioning'!V143</f>
        <v>258.75099999999998</v>
      </c>
      <c r="W547" s="62">
        <f>'Table 8-NLCD01 Partitioning'!W143-'Table 7-NLCD92 Partitioning'!W143</f>
        <v>-211.03800000000001</v>
      </c>
    </row>
    <row r="548" spans="1:23" x14ac:dyDescent="0.25">
      <c r="A548" s="77" t="s">
        <v>304</v>
      </c>
      <c r="B548" s="10" t="s">
        <v>287</v>
      </c>
      <c r="C548" s="3">
        <v>20</v>
      </c>
      <c r="D548" s="77" t="s">
        <v>304</v>
      </c>
      <c r="E548" s="62">
        <f>'Table 8-NLCD01 Partitioning'!E144-'Table 7-NLCD92 Partitioning'!E144</f>
        <v>-0.88964999999999961</v>
      </c>
      <c r="F548" s="62">
        <f>'Table 8-NLCD01 Partitioning'!F144-'Table 7-NLCD92 Partitioning'!F144</f>
        <v>-7.5616109999999992</v>
      </c>
      <c r="G548" s="62">
        <f>'Table 8-NLCD01 Partitioning'!G144-'Table 7-NLCD92 Partitioning'!G144</f>
        <v>64.938478500000002</v>
      </c>
      <c r="H548" s="62">
        <f>'Table 8-NLCD01 Partitioning'!H144-'Table 7-NLCD92 Partitioning'!H144</f>
        <v>-305.15135399999986</v>
      </c>
      <c r="I548" s="62">
        <f>'Table 8-NLCD01 Partitioning'!I144-'Table 7-NLCD92 Partitioning'!I144</f>
        <v>294.44649750000008</v>
      </c>
      <c r="J548" s="62">
        <f>'Table 8-NLCD01 Partitioning'!J144-'Table 7-NLCD92 Partitioning'!J144</f>
        <v>0</v>
      </c>
      <c r="K548" s="62">
        <f>'Table 8-NLCD01 Partitioning'!K144-'Table 7-NLCD92 Partitioning'!K144</f>
        <v>-39.142223999999999</v>
      </c>
      <c r="L548" s="62">
        <f>'Table 8-NLCD01 Partitioning'!L144-'Table 7-NLCD92 Partitioning'!L144</f>
        <v>-4.6703789999999996</v>
      </c>
      <c r="M548" s="62">
        <f>'Table 8-NLCD01 Partitioning'!M144-'Table 7-NLCD92 Partitioning'!M144</f>
        <v>0</v>
      </c>
      <c r="N548" s="62">
        <f>'Table 8-NLCD01 Partitioning'!N144-'Table 7-NLCD92 Partitioning'!N144</f>
        <v>0</v>
      </c>
      <c r="O548" s="62">
        <f>'Table 8-NLCD01 Partitioning'!O144-'Table 7-NLCD92 Partitioning'!O144</f>
        <v>-0.22239899999999999</v>
      </c>
      <c r="P548" s="62">
        <f>'Table 8-NLCD01 Partitioning'!P144-'Table 7-NLCD92 Partitioning'!P144</f>
        <v>0</v>
      </c>
      <c r="Q548" s="62">
        <f>'Table 8-NLCD01 Partitioning'!Q144-'Table 7-NLCD92 Partitioning'!Q144</f>
        <v>0</v>
      </c>
      <c r="R548" s="62">
        <f>'Table 8-NLCD01 Partitioning'!R144-'Table 7-NLCD92 Partitioning'!R144</f>
        <v>-1.7791919999999999</v>
      </c>
      <c r="S548" s="62">
        <f>'Table 8-NLCD01 Partitioning'!S144-'Table 7-NLCD92 Partitioning'!S144</f>
        <v>0</v>
      </c>
      <c r="T548" s="62">
        <f>'Table 8-NLCD01 Partitioning'!T144-'Table 7-NLCD92 Partitioning'!T144</f>
        <v>-3.1832999999551248E-2</v>
      </c>
      <c r="U548" s="62">
        <f>'Table 8-NLCD01 Partitioning'!U144-'Table 7-NLCD92 Partitioning'!U144</f>
        <v>164.12199999999996</v>
      </c>
      <c r="V548" s="62">
        <f>'Table 8-NLCD01 Partitioning'!V144-'Table 7-NLCD92 Partitioning'!V144</f>
        <v>-113.6160000000001</v>
      </c>
      <c r="W548" s="62">
        <f>'Table 8-NLCD01 Partitioning'!W144-'Table 7-NLCD92 Partitioning'!W144</f>
        <v>-50.505999999999993</v>
      </c>
    </row>
    <row r="549" spans="1:23" x14ac:dyDescent="0.25">
      <c r="A549" s="77" t="s">
        <v>305</v>
      </c>
      <c r="B549" s="10" t="s">
        <v>287</v>
      </c>
      <c r="C549" s="3">
        <v>21</v>
      </c>
      <c r="D549" s="77" t="s">
        <v>305</v>
      </c>
      <c r="E549" s="62">
        <f>'Table 8-NLCD01 Partitioning'!E145-'Table 7-NLCD92 Partitioning'!E145</f>
        <v>-22.240169999999992</v>
      </c>
      <c r="F549" s="62">
        <f>'Table 8-NLCD01 Partitioning'!F145-'Table 7-NLCD92 Partitioning'!F145</f>
        <v>-28.467206999999995</v>
      </c>
      <c r="G549" s="62">
        <f>'Table 8-NLCD01 Partitioning'!G145-'Table 7-NLCD92 Partitioning'!G145</f>
        <v>34.248339000000001</v>
      </c>
      <c r="H549" s="62">
        <f>'Table 8-NLCD01 Partitioning'!H145-'Table 7-NLCD92 Partitioning'!H145</f>
        <v>-219.51826649999987</v>
      </c>
      <c r="I549" s="62">
        <f>'Table 8-NLCD01 Partitioning'!I145-'Table 7-NLCD92 Partitioning'!I145</f>
        <v>259.973928</v>
      </c>
      <c r="J549" s="62">
        <f>'Table 8-NLCD01 Partitioning'!J145-'Table 7-NLCD92 Partitioning'!J145</f>
        <v>-0.22239899999999999</v>
      </c>
      <c r="K549" s="62">
        <f>'Table 8-NLCD01 Partitioning'!K145-'Table 7-NLCD92 Partitioning'!K145</f>
        <v>-12.231945</v>
      </c>
      <c r="L549" s="62">
        <f>'Table 8-NLCD01 Partitioning'!L145-'Table 7-NLCD92 Partitioning'!L145</f>
        <v>-4.4479799999999994</v>
      </c>
      <c r="M549" s="62">
        <f>'Table 8-NLCD01 Partitioning'!M145-'Table 7-NLCD92 Partitioning'!M145</f>
        <v>0</v>
      </c>
      <c r="N549" s="62">
        <f>'Table 8-NLCD01 Partitioning'!N145-'Table 7-NLCD92 Partitioning'!N145</f>
        <v>0</v>
      </c>
      <c r="O549" s="62">
        <f>'Table 8-NLCD01 Partitioning'!O145-'Table 7-NLCD92 Partitioning'!O145</f>
        <v>0</v>
      </c>
      <c r="P549" s="62">
        <f>'Table 8-NLCD01 Partitioning'!P145-'Table 7-NLCD92 Partitioning'!P145</f>
        <v>0</v>
      </c>
      <c r="Q549" s="62">
        <f>'Table 8-NLCD01 Partitioning'!Q145-'Table 7-NLCD92 Partitioning'!Q145</f>
        <v>0</v>
      </c>
      <c r="R549" s="62">
        <f>'Table 8-NLCD01 Partitioning'!R145-'Table 7-NLCD92 Partitioning'!R145</f>
        <v>-3.5583839999999998</v>
      </c>
      <c r="S549" s="62">
        <f>'Table 8-NLCD01 Partitioning'!S145-'Table 7-NLCD92 Partitioning'!S145</f>
        <v>-3.5583839999999998</v>
      </c>
      <c r="T549" s="62">
        <f>'Table 8-NLCD01 Partitioning'!T145-'Table 7-NLCD92 Partitioning'!T145</f>
        <v>-2.2468499999831693E-2</v>
      </c>
      <c r="U549" s="62">
        <f>'Table 8-NLCD01 Partitioning'!U145-'Table 7-NLCD92 Partitioning'!U145</f>
        <v>133.06000000000006</v>
      </c>
      <c r="V549" s="62">
        <f>'Table 8-NLCD01 Partitioning'!V145-'Table 7-NLCD92 Partitioning'!V145</f>
        <v>-103.27799999999996</v>
      </c>
      <c r="W549" s="62">
        <f>'Table 8-NLCD01 Partitioning'!W145-'Table 7-NLCD92 Partitioning'!W145</f>
        <v>-29.783000000000001</v>
      </c>
    </row>
    <row r="550" spans="1:23" x14ac:dyDescent="0.25">
      <c r="A550" s="77" t="s">
        <v>306</v>
      </c>
      <c r="B550" s="10" t="s">
        <v>287</v>
      </c>
      <c r="C550" s="3">
        <v>22</v>
      </c>
      <c r="D550" s="77" t="s">
        <v>306</v>
      </c>
      <c r="E550" s="62">
        <f>'Table 8-NLCD01 Partitioning'!E146-'Table 7-NLCD92 Partitioning'!E146</f>
        <v>-1.3344749999999994</v>
      </c>
      <c r="F550" s="62">
        <f>'Table 8-NLCD01 Partitioning'!F146-'Table 7-NLCD92 Partitioning'!F146</f>
        <v>-0.22239899999999999</v>
      </c>
      <c r="G550" s="62">
        <f>'Table 8-NLCD01 Partitioning'!G146-'Table 7-NLCD92 Partitioning'!G146</f>
        <v>-8.0063954999999982</v>
      </c>
      <c r="H550" s="62">
        <f>'Table 8-NLCD01 Partitioning'!H146-'Table 7-NLCD92 Partitioning'!H146</f>
        <v>-0.66754349999999718</v>
      </c>
      <c r="I550" s="62">
        <f>'Table 8-NLCD01 Partitioning'!I146-'Table 7-NLCD92 Partitioning'!I146</f>
        <v>11.117826000000022</v>
      </c>
      <c r="J550" s="62">
        <f>'Table 8-NLCD01 Partitioning'!J146-'Table 7-NLCD92 Partitioning'!J146</f>
        <v>-0.44479799999999997</v>
      </c>
      <c r="K550" s="62">
        <f>'Table 8-NLCD01 Partitioning'!K146-'Table 7-NLCD92 Partitioning'!K146</f>
        <v>-0.44479799999999997</v>
      </c>
      <c r="L550" s="62">
        <f>'Table 8-NLCD01 Partitioning'!L146-'Table 7-NLCD92 Partitioning'!L146</f>
        <v>0</v>
      </c>
      <c r="M550" s="62">
        <f>'Table 8-NLCD01 Partitioning'!M146-'Table 7-NLCD92 Partitioning'!M146</f>
        <v>0</v>
      </c>
      <c r="N550" s="62">
        <f>'Table 8-NLCD01 Partitioning'!N146-'Table 7-NLCD92 Partitioning'!N146</f>
        <v>0</v>
      </c>
      <c r="O550" s="62">
        <f>'Table 8-NLCD01 Partitioning'!O146-'Table 7-NLCD92 Partitioning'!O146</f>
        <v>0</v>
      </c>
      <c r="P550" s="62">
        <f>'Table 8-NLCD01 Partitioning'!P146-'Table 7-NLCD92 Partitioning'!P146</f>
        <v>0</v>
      </c>
      <c r="Q550" s="62">
        <f>'Table 8-NLCD01 Partitioning'!Q146-'Table 7-NLCD92 Partitioning'!Q146</f>
        <v>0</v>
      </c>
      <c r="R550" s="62">
        <f>'Table 8-NLCD01 Partitioning'!R146-'Table 7-NLCD92 Partitioning'!R146</f>
        <v>0</v>
      </c>
      <c r="S550" s="62">
        <f>'Table 8-NLCD01 Partitioning'!S146-'Table 7-NLCD92 Partitioning'!S146</f>
        <v>0</v>
      </c>
      <c r="T550" s="62">
        <f>'Table 8-NLCD01 Partitioning'!T146-'Table 7-NLCD92 Partitioning'!T146</f>
        <v>-2.5829999999729125E-3</v>
      </c>
      <c r="U550" s="62">
        <f>'Table 8-NLCD01 Partitioning'!U146-'Table 7-NLCD92 Partitioning'!U146</f>
        <v>5.5900000000000034</v>
      </c>
      <c r="V550" s="62">
        <f>'Table 8-NLCD01 Partitioning'!V146-'Table 7-NLCD92 Partitioning'!V146</f>
        <v>-5.0659999999999989</v>
      </c>
      <c r="W550" s="62">
        <f>'Table 8-NLCD01 Partitioning'!W146-'Table 7-NLCD92 Partitioning'!W146</f>
        <v>-0.52500000000000013</v>
      </c>
    </row>
    <row r="551" spans="1:23" x14ac:dyDescent="0.25">
      <c r="A551" s="77" t="s">
        <v>307</v>
      </c>
      <c r="B551" s="10" t="s">
        <v>287</v>
      </c>
      <c r="C551" s="3">
        <v>23</v>
      </c>
      <c r="D551" s="77" t="s">
        <v>307</v>
      </c>
      <c r="E551" s="62">
        <f>'Table 8-NLCD01 Partitioning'!E147-'Table 7-NLCD92 Partitioning'!E147</f>
        <v>2.8911285000000002</v>
      </c>
      <c r="F551" s="62">
        <f>'Table 8-NLCD01 Partitioning'!F147-'Table 7-NLCD92 Partitioning'!F147</f>
        <v>-72.280871999999988</v>
      </c>
      <c r="G551" s="62">
        <f>'Table 8-NLCD01 Partitioning'!G147-'Table 7-NLCD92 Partitioning'!G147</f>
        <v>268.651701</v>
      </c>
      <c r="H551" s="62">
        <f>'Table 8-NLCD01 Partitioning'!H147-'Table 7-NLCD92 Partitioning'!H147</f>
        <v>-346.95887399999981</v>
      </c>
      <c r="I551" s="62">
        <f>'Table 8-NLCD01 Partitioning'!I147-'Table 7-NLCD92 Partitioning'!I147</f>
        <v>241.7363775</v>
      </c>
      <c r="J551" s="62">
        <f>'Table 8-NLCD01 Partitioning'!J147-'Table 7-NLCD92 Partitioning'!J147</f>
        <v>-0.88959599999999994</v>
      </c>
      <c r="K551" s="62">
        <f>'Table 8-NLCD01 Partitioning'!K147-'Table 7-NLCD92 Partitioning'!K147</f>
        <v>-66.497300999999993</v>
      </c>
      <c r="L551" s="62">
        <f>'Table 8-NLCD01 Partitioning'!L147-'Table 7-NLCD92 Partitioning'!L147</f>
        <v>-16.235126999999999</v>
      </c>
      <c r="M551" s="62">
        <f>'Table 8-NLCD01 Partitioning'!M147-'Table 7-NLCD92 Partitioning'!M147</f>
        <v>0</v>
      </c>
      <c r="N551" s="62">
        <f>'Table 8-NLCD01 Partitioning'!N147-'Table 7-NLCD92 Partitioning'!N147</f>
        <v>0</v>
      </c>
      <c r="O551" s="62">
        <f>'Table 8-NLCD01 Partitioning'!O147-'Table 7-NLCD92 Partitioning'!O147</f>
        <v>0</v>
      </c>
      <c r="P551" s="62">
        <f>'Table 8-NLCD01 Partitioning'!P147-'Table 7-NLCD92 Partitioning'!P147</f>
        <v>0</v>
      </c>
      <c r="Q551" s="62">
        <f>'Table 8-NLCD01 Partitioning'!Q147-'Table 7-NLCD92 Partitioning'!Q147</f>
        <v>0</v>
      </c>
      <c r="R551" s="62">
        <f>'Table 8-NLCD01 Partitioning'!R147-'Table 7-NLCD92 Partitioning'!R147</f>
        <v>-5.7823739999999999</v>
      </c>
      <c r="S551" s="62">
        <f>'Table 8-NLCD01 Partitioning'!S147-'Table 7-NLCD92 Partitioning'!S147</f>
        <v>-4.6703789999999996</v>
      </c>
      <c r="T551" s="62">
        <f>'Table 8-NLCD01 Partitioning'!T147-'Table 7-NLCD92 Partitioning'!T147</f>
        <v>-3.5315999999966152E-2</v>
      </c>
      <c r="U551" s="62">
        <f>'Table 8-NLCD01 Partitioning'!U147-'Table 7-NLCD92 Partitioning'!U147</f>
        <v>161.42599999999993</v>
      </c>
      <c r="V551" s="62">
        <f>'Table 8-NLCD01 Partitioning'!V147-'Table 7-NLCD92 Partitioning'!V147</f>
        <v>-69.994000000000028</v>
      </c>
      <c r="W551" s="62">
        <f>'Table 8-NLCD01 Partitioning'!W147-'Table 7-NLCD92 Partitioning'!W147</f>
        <v>-91.432999999999993</v>
      </c>
    </row>
    <row r="552" spans="1:23" x14ac:dyDescent="0.25">
      <c r="A552" s="77" t="s">
        <v>308</v>
      </c>
      <c r="B552" s="10" t="s">
        <v>287</v>
      </c>
      <c r="C552" s="3">
        <v>24</v>
      </c>
      <c r="D552" s="77" t="s">
        <v>308</v>
      </c>
      <c r="E552" s="62">
        <f>'Table 8-NLCD01 Partitioning'!E148-'Table 7-NLCD92 Partitioning'!E148</f>
        <v>-10.452829499999998</v>
      </c>
      <c r="F552" s="62">
        <f>'Table 8-NLCD01 Partitioning'!F148-'Table 7-NLCD92 Partitioning'!F148</f>
        <v>-0.44479799999999997</v>
      </c>
      <c r="G552" s="62">
        <f>'Table 8-NLCD01 Partitioning'!G148-'Table 7-NLCD92 Partitioning'!G148</f>
        <v>0.66718350000000004</v>
      </c>
      <c r="H552" s="62">
        <f>'Table 8-NLCD01 Partitioning'!H148-'Table 7-NLCD92 Partitioning'!H148</f>
        <v>18.458743500000001</v>
      </c>
      <c r="I552" s="62">
        <f>'Table 8-NLCD01 Partitioning'!I148-'Table 7-NLCD92 Partitioning'!I148</f>
        <v>-4.2273404999999968</v>
      </c>
      <c r="J552" s="62">
        <f>'Table 8-NLCD01 Partitioning'!J148-'Table 7-NLCD92 Partitioning'!J148</f>
        <v>0</v>
      </c>
      <c r="K552" s="62">
        <f>'Table 8-NLCD01 Partitioning'!K148-'Table 7-NLCD92 Partitioning'!K148</f>
        <v>-1.3343939999999999</v>
      </c>
      <c r="L552" s="62">
        <f>'Table 8-NLCD01 Partitioning'!L148-'Table 7-NLCD92 Partitioning'!L148</f>
        <v>-2.2239899999999997</v>
      </c>
      <c r="M552" s="62">
        <f>'Table 8-NLCD01 Partitioning'!M148-'Table 7-NLCD92 Partitioning'!M148</f>
        <v>0</v>
      </c>
      <c r="N552" s="62">
        <f>'Table 8-NLCD01 Partitioning'!N148-'Table 7-NLCD92 Partitioning'!N148</f>
        <v>0</v>
      </c>
      <c r="O552" s="62">
        <f>'Table 8-NLCD01 Partitioning'!O148-'Table 7-NLCD92 Partitioning'!O148</f>
        <v>0</v>
      </c>
      <c r="P552" s="62">
        <f>'Table 8-NLCD01 Partitioning'!P148-'Table 7-NLCD92 Partitioning'!P148</f>
        <v>0</v>
      </c>
      <c r="Q552" s="62">
        <f>'Table 8-NLCD01 Partitioning'!Q148-'Table 7-NLCD92 Partitioning'!Q148</f>
        <v>0</v>
      </c>
      <c r="R552" s="62">
        <f>'Table 8-NLCD01 Partitioning'!R148-'Table 7-NLCD92 Partitioning'!R148</f>
        <v>-0.44479799999999997</v>
      </c>
      <c r="S552" s="62">
        <f>'Table 8-NLCD01 Partitioning'!S148-'Table 7-NLCD92 Partitioning'!S148</f>
        <v>0</v>
      </c>
      <c r="T552" s="62">
        <f>'Table 8-NLCD01 Partitioning'!T148-'Table 7-NLCD92 Partitioning'!T148</f>
        <v>-2.2230000000007522E-3</v>
      </c>
      <c r="U552" s="62">
        <f>'Table 8-NLCD01 Partitioning'!U148-'Table 7-NLCD92 Partitioning'!U148</f>
        <v>-5.9980000000000047</v>
      </c>
      <c r="V552" s="62">
        <f>'Table 8-NLCD01 Partitioning'!V148-'Table 7-NLCD92 Partitioning'!V148</f>
        <v>8.8300000000000018</v>
      </c>
      <c r="W552" s="62">
        <f>'Table 8-NLCD01 Partitioning'!W148-'Table 7-NLCD92 Partitioning'!W148</f>
        <v>-2.8330000000000002</v>
      </c>
    </row>
    <row r="553" spans="1:23" x14ac:dyDescent="0.25">
      <c r="A553" s="77" t="s">
        <v>309</v>
      </c>
      <c r="B553" s="10" t="s">
        <v>287</v>
      </c>
      <c r="C553" s="3">
        <v>25</v>
      </c>
      <c r="D553" s="77" t="s">
        <v>309</v>
      </c>
      <c r="E553" s="62">
        <f>'Table 8-NLCD01 Partitioning'!E149-'Table 7-NLCD92 Partitioning'!E149</f>
        <v>1.1119680000000001</v>
      </c>
      <c r="F553" s="62">
        <f>'Table 8-NLCD01 Partitioning'!F149-'Table 7-NLCD92 Partitioning'!F149</f>
        <v>35.130874500000061</v>
      </c>
      <c r="G553" s="62">
        <f>'Table 8-NLCD01 Partitioning'!G149-'Table 7-NLCD92 Partitioning'!G149</f>
        <v>316.9109565</v>
      </c>
      <c r="H553" s="62">
        <f>'Table 8-NLCD01 Partitioning'!H149-'Table 7-NLCD92 Partitioning'!H149</f>
        <v>-23.133545999999967</v>
      </c>
      <c r="I553" s="62">
        <f>'Table 8-NLCD01 Partitioning'!I149-'Table 7-NLCD92 Partitioning'!I149</f>
        <v>-108.08642249999998</v>
      </c>
      <c r="J553" s="62">
        <f>'Table 8-NLCD01 Partitioning'!J149-'Table 7-NLCD92 Partitioning'!J149</f>
        <v>0</v>
      </c>
      <c r="K553" s="62">
        <f>'Table 8-NLCD01 Partitioning'!K149-'Table 7-NLCD92 Partitioning'!K149</f>
        <v>-305.35522199999997</v>
      </c>
      <c r="L553" s="62">
        <f>'Table 8-NLCD01 Partitioning'!L149-'Table 7-NLCD92 Partitioning'!L149</f>
        <v>-25.353976499999998</v>
      </c>
      <c r="M553" s="62">
        <f>'Table 8-NLCD01 Partitioning'!M149-'Table 7-NLCD92 Partitioning'!M149</f>
        <v>17.1243765</v>
      </c>
      <c r="N553" s="62">
        <f>'Table 8-NLCD01 Partitioning'!N149-'Table 7-NLCD92 Partitioning'!N149</f>
        <v>0</v>
      </c>
      <c r="O553" s="62">
        <f>'Table 8-NLCD01 Partitioning'!O149-'Table 7-NLCD92 Partitioning'!O149</f>
        <v>10.674828000000002</v>
      </c>
      <c r="P553" s="62">
        <f>'Table 8-NLCD01 Partitioning'!P149-'Table 7-NLCD92 Partitioning'!P149</f>
        <v>0</v>
      </c>
      <c r="Q553" s="62">
        <f>'Table 8-NLCD01 Partitioning'!Q149-'Table 7-NLCD92 Partitioning'!Q149</f>
        <v>-13.788737999999999</v>
      </c>
      <c r="R553" s="62">
        <f>'Table 8-NLCD01 Partitioning'!R149-'Table 7-NLCD92 Partitioning'!R149</f>
        <v>98.294224500000041</v>
      </c>
      <c r="S553" s="62">
        <f>'Table 8-NLCD01 Partitioning'!S149-'Table 7-NLCD92 Partitioning'!S149</f>
        <v>-3.5583839999999998</v>
      </c>
      <c r="T553" s="62">
        <f>'Table 8-NLCD01 Partitioning'!T149-'Table 7-NLCD92 Partitioning'!T149</f>
        <v>-2.9060999999956039E-2</v>
      </c>
      <c r="U553" s="62">
        <f>'Table 8-NLCD01 Partitioning'!U149-'Table 7-NLCD92 Partitioning'!U149</f>
        <v>11.95799999999997</v>
      </c>
      <c r="V553" s="62">
        <f>'Table 8-NLCD01 Partitioning'!V149-'Table 7-NLCD92 Partitioning'!V149</f>
        <v>157.06900000000007</v>
      </c>
      <c r="W553" s="62">
        <f>'Table 8-NLCD01 Partitioning'!W149-'Table 7-NLCD92 Partitioning'!W149</f>
        <v>-169.02700000000004</v>
      </c>
    </row>
    <row r="554" spans="1:23" x14ac:dyDescent="0.25">
      <c r="A554" s="77" t="s">
        <v>310</v>
      </c>
      <c r="B554" s="10" t="s">
        <v>287</v>
      </c>
      <c r="C554" s="3">
        <v>27</v>
      </c>
      <c r="D554" s="77" t="s">
        <v>310</v>
      </c>
      <c r="E554" s="62">
        <f>'Table 8-NLCD01 Partitioning'!E150-'Table 7-NLCD92 Partitioning'!E150</f>
        <v>-3.335985</v>
      </c>
      <c r="F554" s="62">
        <f>'Table 8-NLCD01 Partitioning'!F150-'Table 7-NLCD92 Partitioning'!F150</f>
        <v>-2.0016629999999993</v>
      </c>
      <c r="G554" s="62">
        <f>'Table 8-NLCD01 Partitioning'!G150-'Table 7-NLCD92 Partitioning'!G150</f>
        <v>-0.88978049999999875</v>
      </c>
      <c r="H554" s="62">
        <f>'Table 8-NLCD01 Partitioning'!H150-'Table 7-NLCD92 Partitioning'!H150</f>
        <v>-320.92842149999996</v>
      </c>
      <c r="I554" s="62">
        <f>'Table 8-NLCD01 Partitioning'!I150-'Table 7-NLCD92 Partitioning'!I150</f>
        <v>332.25530400000002</v>
      </c>
      <c r="J554" s="62">
        <f>'Table 8-NLCD01 Partitioning'!J150-'Table 7-NLCD92 Partitioning'!J150</f>
        <v>0</v>
      </c>
      <c r="K554" s="62">
        <f>'Table 8-NLCD01 Partitioning'!K150-'Table 7-NLCD92 Partitioning'!K150</f>
        <v>-4.4479799999999994</v>
      </c>
      <c r="L554" s="62">
        <f>'Table 8-NLCD01 Partitioning'!L150-'Table 7-NLCD92 Partitioning'!L150</f>
        <v>-0.22239899999999999</v>
      </c>
      <c r="M554" s="62">
        <f>'Table 8-NLCD01 Partitioning'!M150-'Table 7-NLCD92 Partitioning'!M150</f>
        <v>0</v>
      </c>
      <c r="N554" s="62">
        <f>'Table 8-NLCD01 Partitioning'!N150-'Table 7-NLCD92 Partitioning'!N150</f>
        <v>0</v>
      </c>
      <c r="O554" s="62">
        <f>'Table 8-NLCD01 Partitioning'!O150-'Table 7-NLCD92 Partitioning'!O150</f>
        <v>-0.22239899999999999</v>
      </c>
      <c r="P554" s="62">
        <f>'Table 8-NLCD01 Partitioning'!P150-'Table 7-NLCD92 Partitioning'!P150</f>
        <v>0</v>
      </c>
      <c r="Q554" s="62">
        <f>'Table 8-NLCD01 Partitioning'!Q150-'Table 7-NLCD92 Partitioning'!Q150</f>
        <v>0</v>
      </c>
      <c r="R554" s="62">
        <f>'Table 8-NLCD01 Partitioning'!R150-'Table 7-NLCD92 Partitioning'!R150</f>
        <v>-0.22239899999999999</v>
      </c>
      <c r="S554" s="62">
        <f>'Table 8-NLCD01 Partitioning'!S150-'Table 7-NLCD92 Partitioning'!S150</f>
        <v>0</v>
      </c>
      <c r="T554" s="62">
        <f>'Table 8-NLCD01 Partitioning'!T150-'Table 7-NLCD92 Partitioning'!T150</f>
        <v>-1.5722999999866261E-2</v>
      </c>
      <c r="U554" s="62">
        <f>'Table 8-NLCD01 Partitioning'!U150-'Table 7-NLCD92 Partitioning'!U150</f>
        <v>167.18700000000007</v>
      </c>
      <c r="V554" s="62">
        <f>'Table 8-NLCD01 Partitioning'!V150-'Table 7-NLCD92 Partitioning'!V150</f>
        <v>-150.11199999999997</v>
      </c>
      <c r="W554" s="62">
        <f>'Table 8-NLCD01 Partitioning'!W150-'Table 7-NLCD92 Partitioning'!W150</f>
        <v>-17.076000000000001</v>
      </c>
    </row>
    <row r="555" spans="1:23" x14ac:dyDescent="0.25">
      <c r="A555" s="77" t="s">
        <v>311</v>
      </c>
      <c r="B555" s="10" t="s">
        <v>287</v>
      </c>
      <c r="C555" s="3">
        <v>28</v>
      </c>
      <c r="D555" s="77" t="s">
        <v>311</v>
      </c>
      <c r="E555" s="62">
        <f>'Table 8-NLCD01 Partitioning'!E151-'Table 7-NLCD92 Partitioning'!E151</f>
        <v>-10.453000499999996</v>
      </c>
      <c r="F555" s="62">
        <f>'Table 8-NLCD01 Partitioning'!F151-'Table 7-NLCD92 Partitioning'!F151</f>
        <v>-4.6703789999999996</v>
      </c>
      <c r="G555" s="62">
        <f>'Table 8-NLCD01 Partitioning'!G151-'Table 7-NLCD92 Partitioning'!G151</f>
        <v>-7.5616244999999989</v>
      </c>
      <c r="H555" s="62">
        <f>'Table 8-NLCD01 Partitioning'!H151-'Table 7-NLCD92 Partitioning'!H151</f>
        <v>29.577528000000008</v>
      </c>
      <c r="I555" s="62">
        <f>'Table 8-NLCD01 Partitioning'!I151-'Table 7-NLCD92 Partitioning'!I151</f>
        <v>-5.4584999999178763E-3</v>
      </c>
      <c r="J555" s="62">
        <f>'Table 8-NLCD01 Partitioning'!J151-'Table 7-NLCD92 Partitioning'!J151</f>
        <v>0.22237650000000009</v>
      </c>
      <c r="K555" s="62">
        <f>'Table 8-NLCD01 Partitioning'!K151-'Table 7-NLCD92 Partitioning'!K151</f>
        <v>-2.891187</v>
      </c>
      <c r="L555" s="62">
        <f>'Table 8-NLCD01 Partitioning'!L151-'Table 7-NLCD92 Partitioning'!L151</f>
        <v>-0.44479799999999997</v>
      </c>
      <c r="M555" s="62">
        <f>'Table 8-NLCD01 Partitioning'!M151-'Table 7-NLCD92 Partitioning'!M151</f>
        <v>0</v>
      </c>
      <c r="N555" s="62">
        <f>'Table 8-NLCD01 Partitioning'!N151-'Table 7-NLCD92 Partitioning'!N151</f>
        <v>0</v>
      </c>
      <c r="O555" s="62">
        <f>'Table 8-NLCD01 Partitioning'!O151-'Table 7-NLCD92 Partitioning'!O151</f>
        <v>0</v>
      </c>
      <c r="P555" s="62">
        <f>'Table 8-NLCD01 Partitioning'!P151-'Table 7-NLCD92 Partitioning'!P151</f>
        <v>0</v>
      </c>
      <c r="Q555" s="62">
        <f>'Table 8-NLCD01 Partitioning'!Q151-'Table 7-NLCD92 Partitioning'!Q151</f>
        <v>0</v>
      </c>
      <c r="R555" s="62">
        <f>'Table 8-NLCD01 Partitioning'!R151-'Table 7-NLCD92 Partitioning'!R151</f>
        <v>-2.0015909999999999</v>
      </c>
      <c r="S555" s="62">
        <f>'Table 8-NLCD01 Partitioning'!S151-'Table 7-NLCD92 Partitioning'!S151</f>
        <v>-1.7791919999999999</v>
      </c>
      <c r="T555" s="62">
        <f>'Table 8-NLCD01 Partitioning'!T151-'Table 7-NLCD92 Partitioning'!T151</f>
        <v>-7.3259999999208958E-3</v>
      </c>
      <c r="U555" s="62">
        <f>'Table 8-NLCD01 Partitioning'!U151-'Table 7-NLCD92 Partitioning'!U151</f>
        <v>-0.66100000000000136</v>
      </c>
      <c r="V555" s="62">
        <f>'Table 8-NLCD01 Partitioning'!V151-'Table 7-NLCD92 Partitioning'!V151</f>
        <v>6.2290000000000063</v>
      </c>
      <c r="W555" s="62">
        <f>'Table 8-NLCD01 Partitioning'!W151-'Table 7-NLCD92 Partitioning'!W151</f>
        <v>-5.5679999999999996</v>
      </c>
    </row>
    <row r="556" spans="1:23" x14ac:dyDescent="0.25">
      <c r="A556" s="77" t="s">
        <v>312</v>
      </c>
      <c r="B556" s="10" t="s">
        <v>287</v>
      </c>
      <c r="C556" s="3">
        <v>29</v>
      </c>
      <c r="D556" s="77" t="s">
        <v>312</v>
      </c>
      <c r="E556" s="62">
        <f>'Table 8-NLCD01 Partitioning'!E152-'Table 7-NLCD92 Partitioning'!E152</f>
        <v>-0.22239899999999999</v>
      </c>
      <c r="F556" s="62">
        <f>'Table 8-NLCD01 Partitioning'!F152-'Table 7-NLCD92 Partitioning'!F152</f>
        <v>-10.452847499999997</v>
      </c>
      <c r="G556" s="62">
        <f>'Table 8-NLCD01 Partitioning'!G152-'Table 7-NLCD92 Partitioning'!G152</f>
        <v>-11.120476499999992</v>
      </c>
      <c r="H556" s="62">
        <f>'Table 8-NLCD01 Partitioning'!H152-'Table 7-NLCD92 Partitioning'!H152</f>
        <v>-109.86879599999997</v>
      </c>
      <c r="I556" s="62">
        <f>'Table 8-NLCD01 Partitioning'!I152-'Table 7-NLCD92 Partitioning'!I152</f>
        <v>139.6537515</v>
      </c>
      <c r="J556" s="62">
        <f>'Table 8-NLCD01 Partitioning'!J152-'Table 7-NLCD92 Partitioning'!J152</f>
        <v>0</v>
      </c>
      <c r="K556" s="62">
        <f>'Table 8-NLCD01 Partitioning'!K152-'Table 7-NLCD92 Partitioning'!K152</f>
        <v>-7.7839649999999994</v>
      </c>
      <c r="L556" s="62">
        <f>'Table 8-NLCD01 Partitioning'!L152-'Table 7-NLCD92 Partitioning'!L152</f>
        <v>0</v>
      </c>
      <c r="M556" s="62">
        <f>'Table 8-NLCD01 Partitioning'!M152-'Table 7-NLCD92 Partitioning'!M152</f>
        <v>0</v>
      </c>
      <c r="N556" s="62">
        <f>'Table 8-NLCD01 Partitioning'!N152-'Table 7-NLCD92 Partitioning'!N152</f>
        <v>0</v>
      </c>
      <c r="O556" s="62">
        <f>'Table 8-NLCD01 Partitioning'!O152-'Table 7-NLCD92 Partitioning'!O152</f>
        <v>0</v>
      </c>
      <c r="P556" s="62">
        <f>'Table 8-NLCD01 Partitioning'!P152-'Table 7-NLCD92 Partitioning'!P152</f>
        <v>0</v>
      </c>
      <c r="Q556" s="62">
        <f>'Table 8-NLCD01 Partitioning'!Q152-'Table 7-NLCD92 Partitioning'!Q152</f>
        <v>0</v>
      </c>
      <c r="R556" s="62">
        <f>'Table 8-NLCD01 Partitioning'!R152-'Table 7-NLCD92 Partitioning'!R152</f>
        <v>-0.22239899999999999</v>
      </c>
      <c r="S556" s="62">
        <f>'Table 8-NLCD01 Partitioning'!S152-'Table 7-NLCD92 Partitioning'!S152</f>
        <v>0</v>
      </c>
      <c r="T556" s="62">
        <f>'Table 8-NLCD01 Partitioning'!T152-'Table 7-NLCD92 Partitioning'!T152</f>
        <v>-1.7131499999891275E-2</v>
      </c>
      <c r="U556" s="62">
        <f>'Table 8-NLCD01 Partitioning'!U152-'Table 7-NLCD92 Partitioning'!U152</f>
        <v>76.920000000000073</v>
      </c>
      <c r="V556" s="62">
        <f>'Table 8-NLCD01 Partitioning'!V152-'Table 7-NLCD92 Partitioning'!V152</f>
        <v>-65.52000000000001</v>
      </c>
      <c r="W556" s="62">
        <f>'Table 8-NLCD01 Partitioning'!W152-'Table 7-NLCD92 Partitioning'!W152</f>
        <v>-11.400000000000002</v>
      </c>
    </row>
    <row r="557" spans="1:23" x14ac:dyDescent="0.25">
      <c r="A557" s="77" t="s">
        <v>313</v>
      </c>
      <c r="B557" s="10" t="s">
        <v>287</v>
      </c>
      <c r="C557" s="3">
        <v>3</v>
      </c>
      <c r="D557" s="77" t="s">
        <v>313</v>
      </c>
      <c r="E557" s="62">
        <f>'Table 8-NLCD01 Partitioning'!E153-'Table 7-NLCD92 Partitioning'!E153</f>
        <v>-41.811011999999998</v>
      </c>
      <c r="F557" s="62">
        <f>'Table 8-NLCD01 Partitioning'!F153-'Table 7-NLCD92 Partitioning'!F153</f>
        <v>-18.905080499999983</v>
      </c>
      <c r="G557" s="62">
        <f>'Table 8-NLCD01 Partitioning'!G153-'Table 7-NLCD92 Partitioning'!G153</f>
        <v>603.80016750000004</v>
      </c>
      <c r="H557" s="62">
        <f>'Table 8-NLCD01 Partitioning'!H153-'Table 7-NLCD92 Partitioning'!H153</f>
        <v>-367.85300399999994</v>
      </c>
      <c r="I557" s="62">
        <f>'Table 8-NLCD01 Partitioning'!I153-'Table 7-NLCD92 Partitioning'!I153</f>
        <v>-104.7526245</v>
      </c>
      <c r="J557" s="62">
        <f>'Table 8-NLCD01 Partitioning'!J153-'Table 7-NLCD92 Partitioning'!J153</f>
        <v>0</v>
      </c>
      <c r="K557" s="62">
        <f>'Table 8-NLCD01 Partitioning'!K153-'Table 7-NLCD92 Partitioning'!K153</f>
        <v>-45.146996999999999</v>
      </c>
      <c r="L557" s="62">
        <f>'Table 8-NLCD01 Partitioning'!L153-'Table 7-NLCD92 Partitioning'!L153</f>
        <v>-19.348713</v>
      </c>
      <c r="M557" s="62">
        <f>'Table 8-NLCD01 Partitioning'!M153-'Table 7-NLCD92 Partitioning'!M153</f>
        <v>0</v>
      </c>
      <c r="N557" s="62">
        <f>'Table 8-NLCD01 Partitioning'!N153-'Table 7-NLCD92 Partitioning'!N153</f>
        <v>0</v>
      </c>
      <c r="O557" s="62">
        <f>'Table 8-NLCD01 Partitioning'!O153-'Table 7-NLCD92 Partitioning'!O153</f>
        <v>-0.22239899999999999</v>
      </c>
      <c r="P557" s="62">
        <f>'Table 8-NLCD01 Partitioning'!P153-'Table 7-NLCD92 Partitioning'!P153</f>
        <v>0</v>
      </c>
      <c r="Q557" s="62">
        <f>'Table 8-NLCD01 Partitioning'!Q153-'Table 7-NLCD92 Partitioning'!Q153</f>
        <v>0</v>
      </c>
      <c r="R557" s="62">
        <f>'Table 8-NLCD01 Partitioning'!R153-'Table 7-NLCD92 Partitioning'!R153</f>
        <v>-3.335985</v>
      </c>
      <c r="S557" s="62">
        <f>'Table 8-NLCD01 Partitioning'!S153-'Table 7-NLCD92 Partitioning'!S153</f>
        <v>-2.4463889999999999</v>
      </c>
      <c r="T557" s="62">
        <f>'Table 8-NLCD01 Partitioning'!T153-'Table 7-NLCD92 Partitioning'!T153</f>
        <v>-2.2036500000012893E-2</v>
      </c>
      <c r="U557" s="62">
        <f>'Table 8-NLCD01 Partitioning'!U153-'Table 7-NLCD92 Partitioning'!U153</f>
        <v>-87.033999999999992</v>
      </c>
      <c r="V557" s="62">
        <f>'Table 8-NLCD01 Partitioning'!V153-'Table 7-NLCD92 Partitioning'!V153</f>
        <v>154.28200000000004</v>
      </c>
      <c r="W557" s="62">
        <f>'Table 8-NLCD01 Partitioning'!W153-'Table 7-NLCD92 Partitioning'!W153</f>
        <v>-67.248999999999995</v>
      </c>
    </row>
    <row r="558" spans="1:23" x14ac:dyDescent="0.25">
      <c r="A558" s="77" t="s">
        <v>314</v>
      </c>
      <c r="B558" s="10" t="s">
        <v>287</v>
      </c>
      <c r="C558" s="3">
        <v>30</v>
      </c>
      <c r="D558" s="77" t="s">
        <v>314</v>
      </c>
      <c r="E558" s="62">
        <f>'Table 8-NLCD01 Partitioning'!E154-'Table 7-NLCD92 Partitioning'!E154</f>
        <v>-10.230803999999996</v>
      </c>
      <c r="F558" s="62">
        <f>'Table 8-NLCD01 Partitioning'!F154-'Table 7-NLCD92 Partitioning'!F154</f>
        <v>-4.8928454999999982</v>
      </c>
      <c r="G558" s="62">
        <f>'Table 8-NLCD01 Partitioning'!G154-'Table 7-NLCD92 Partitioning'!G154</f>
        <v>36.472509000000002</v>
      </c>
      <c r="H558" s="62">
        <f>'Table 8-NLCD01 Partitioning'!H154-'Table 7-NLCD92 Partitioning'!H154</f>
        <v>-26.246789999999976</v>
      </c>
      <c r="I558" s="62">
        <f>'Table 8-NLCD01 Partitioning'!I154-'Table 7-NLCD92 Partitioning'!I154</f>
        <v>37.796584499999994</v>
      </c>
      <c r="J558" s="62">
        <f>'Table 8-NLCD01 Partitioning'!J154-'Table 7-NLCD92 Partitioning'!J154</f>
        <v>2.8911285000000002</v>
      </c>
      <c r="K558" s="62">
        <f>'Table 8-NLCD01 Partitioning'!K154-'Table 7-NLCD92 Partitioning'!K154</f>
        <v>-7.7839649999999994</v>
      </c>
      <c r="L558" s="62">
        <f>'Table 8-NLCD01 Partitioning'!L154-'Table 7-NLCD92 Partitioning'!L154</f>
        <v>-4.6703789999999996</v>
      </c>
      <c r="M558" s="62">
        <f>'Table 8-NLCD01 Partitioning'!M154-'Table 7-NLCD92 Partitioning'!M154</f>
        <v>0</v>
      </c>
      <c r="N558" s="62">
        <f>'Table 8-NLCD01 Partitioning'!N154-'Table 7-NLCD92 Partitioning'!N154</f>
        <v>0</v>
      </c>
      <c r="O558" s="62">
        <f>'Table 8-NLCD01 Partitioning'!O154-'Table 7-NLCD92 Partitioning'!O154</f>
        <v>0</v>
      </c>
      <c r="P558" s="62">
        <f>'Table 8-NLCD01 Partitioning'!P154-'Table 7-NLCD92 Partitioning'!P154</f>
        <v>-10.675151999999999</v>
      </c>
      <c r="Q558" s="62">
        <f>'Table 8-NLCD01 Partitioning'!Q154-'Table 7-NLCD92 Partitioning'!Q154</f>
        <v>-2.0015909999999999</v>
      </c>
      <c r="R558" s="62">
        <f>'Table 8-NLCD01 Partitioning'!R154-'Table 7-NLCD92 Partitioning'!R154</f>
        <v>-4.6703789999999996</v>
      </c>
      <c r="S558" s="62">
        <f>'Table 8-NLCD01 Partitioning'!S154-'Table 7-NLCD92 Partitioning'!S154</f>
        <v>-6.0047729999999993</v>
      </c>
      <c r="T558" s="62">
        <f>'Table 8-NLCD01 Partitioning'!T154-'Table 7-NLCD92 Partitioning'!T154</f>
        <v>-1.6456500000003871E-2</v>
      </c>
      <c r="U558" s="62">
        <f>'Table 8-NLCD01 Partitioning'!U154-'Table 7-NLCD92 Partitioning'!U154</f>
        <v>28.61099999999999</v>
      </c>
      <c r="V558" s="62">
        <f>'Table 8-NLCD01 Partitioning'!V154-'Table 7-NLCD92 Partitioning'!V154</f>
        <v>-6.6140000000000043</v>
      </c>
      <c r="W558" s="62">
        <f>'Table 8-NLCD01 Partitioning'!W154-'Table 7-NLCD92 Partitioning'!W154</f>
        <v>-21.997</v>
      </c>
    </row>
    <row r="559" spans="1:23" x14ac:dyDescent="0.25">
      <c r="A559" s="77" t="s">
        <v>315</v>
      </c>
      <c r="B559" s="10" t="s">
        <v>287</v>
      </c>
      <c r="C559" s="3">
        <v>31</v>
      </c>
      <c r="D559" s="77" t="s">
        <v>315</v>
      </c>
      <c r="E559" s="62">
        <f>'Table 8-NLCD01 Partitioning'!E155-'Table 7-NLCD92 Partitioning'!E155</f>
        <v>-27.577714499999992</v>
      </c>
      <c r="F559" s="62">
        <f>'Table 8-NLCD01 Partitioning'!F155-'Table 7-NLCD92 Partitioning'!F155</f>
        <v>-2.2240169999999999</v>
      </c>
      <c r="G559" s="62">
        <f>'Table 8-NLCD01 Partitioning'!G155-'Table 7-NLCD92 Partitioning'!G155</f>
        <v>29.133594000000002</v>
      </c>
      <c r="H559" s="62">
        <f>'Table 8-NLCD01 Partitioning'!H155-'Table 7-NLCD92 Partitioning'!H155</f>
        <v>68.71925250000001</v>
      </c>
      <c r="I559" s="62">
        <f>'Table 8-NLCD01 Partitioning'!I155-'Table 7-NLCD92 Partitioning'!I155</f>
        <v>-55.825991999999985</v>
      </c>
      <c r="J559" s="62">
        <f>'Table 8-NLCD01 Partitioning'!J155-'Table 7-NLCD92 Partitioning'!J155</f>
        <v>1.1119725</v>
      </c>
      <c r="K559" s="62">
        <f>'Table 8-NLCD01 Partitioning'!K155-'Table 7-NLCD92 Partitioning'!K155</f>
        <v>-2.6687879999999997</v>
      </c>
      <c r="L559" s="62">
        <f>'Table 8-NLCD01 Partitioning'!L155-'Table 7-NLCD92 Partitioning'!L155</f>
        <v>-1.7791919999999999</v>
      </c>
      <c r="M559" s="62">
        <f>'Table 8-NLCD01 Partitioning'!M155-'Table 7-NLCD92 Partitioning'!M155</f>
        <v>0</v>
      </c>
      <c r="N559" s="62">
        <f>'Table 8-NLCD01 Partitioning'!N155-'Table 7-NLCD92 Partitioning'!N155</f>
        <v>0</v>
      </c>
      <c r="O559" s="62">
        <f>'Table 8-NLCD01 Partitioning'!O155-'Table 7-NLCD92 Partitioning'!O155</f>
        <v>0</v>
      </c>
      <c r="P559" s="62">
        <f>'Table 8-NLCD01 Partitioning'!P155-'Table 7-NLCD92 Partitioning'!P155</f>
        <v>0</v>
      </c>
      <c r="Q559" s="62">
        <f>'Table 8-NLCD01 Partitioning'!Q155-'Table 7-NLCD92 Partitioning'!Q155</f>
        <v>0</v>
      </c>
      <c r="R559" s="62">
        <f>'Table 8-NLCD01 Partitioning'!R155-'Table 7-NLCD92 Partitioning'!R155</f>
        <v>-6.0047729999999993</v>
      </c>
      <c r="S559" s="62">
        <f>'Table 8-NLCD01 Partitioning'!S155-'Table 7-NLCD92 Partitioning'!S155</f>
        <v>-2.891187</v>
      </c>
      <c r="T559" s="62">
        <f>'Table 8-NLCD01 Partitioning'!T155-'Table 7-NLCD92 Partitioning'!T155</f>
        <v>-6.8444999999428546E-3</v>
      </c>
      <c r="U559" s="62">
        <f>'Table 8-NLCD01 Partitioning'!U155-'Table 7-NLCD92 Partitioning'!U155</f>
        <v>-38.49199999999999</v>
      </c>
      <c r="V559" s="62">
        <f>'Table 8-NLCD01 Partitioning'!V155-'Table 7-NLCD92 Partitioning'!V155</f>
        <v>48.072000000000003</v>
      </c>
      <c r="W559" s="62">
        <f>'Table 8-NLCD01 Partitioning'!W155-'Table 7-NLCD92 Partitioning'!W155</f>
        <v>-9.5799999999999983</v>
      </c>
    </row>
    <row r="560" spans="1:23" x14ac:dyDescent="0.25">
      <c r="A560" s="77" t="s">
        <v>316</v>
      </c>
      <c r="B560" s="10" t="s">
        <v>287</v>
      </c>
      <c r="C560" s="3">
        <v>32</v>
      </c>
      <c r="D560" s="77" t="s">
        <v>316</v>
      </c>
      <c r="E560" s="62">
        <f>'Table 8-NLCD01 Partitioning'!E156-'Table 7-NLCD92 Partitioning'!E156</f>
        <v>-0.66719699999999993</v>
      </c>
      <c r="F560" s="62">
        <f>'Table 8-NLCD01 Partitioning'!F156-'Table 7-NLCD92 Partitioning'!F156</f>
        <v>-15.123203999999998</v>
      </c>
      <c r="G560" s="62">
        <f>'Table 8-NLCD01 Partitioning'!G156-'Table 7-NLCD92 Partitioning'!G156</f>
        <v>17.790966000000004</v>
      </c>
      <c r="H560" s="62">
        <f>'Table 8-NLCD01 Partitioning'!H156-'Table 7-NLCD92 Partitioning'!H156</f>
        <v>-12.015701999999976</v>
      </c>
      <c r="I560" s="62">
        <f>'Table 8-NLCD01 Partitioning'!I156-'Table 7-NLCD92 Partitioning'!I156</f>
        <v>19.780006500000127</v>
      </c>
      <c r="J560" s="62">
        <f>'Table 8-NLCD01 Partitioning'!J156-'Table 7-NLCD92 Partitioning'!J156</f>
        <v>0</v>
      </c>
      <c r="K560" s="62">
        <f>'Table 8-NLCD01 Partitioning'!K156-'Table 7-NLCD92 Partitioning'!K156</f>
        <v>-9.1183589999999999</v>
      </c>
      <c r="L560" s="62">
        <f>'Table 8-NLCD01 Partitioning'!L156-'Table 7-NLCD92 Partitioning'!L156</f>
        <v>0</v>
      </c>
      <c r="M560" s="62">
        <f>'Table 8-NLCD01 Partitioning'!M156-'Table 7-NLCD92 Partitioning'!M156</f>
        <v>0</v>
      </c>
      <c r="N560" s="62">
        <f>'Table 8-NLCD01 Partitioning'!N156-'Table 7-NLCD92 Partitioning'!N156</f>
        <v>0</v>
      </c>
      <c r="O560" s="62">
        <f>'Table 8-NLCD01 Partitioning'!O156-'Table 7-NLCD92 Partitioning'!O156</f>
        <v>-0.44479799999999997</v>
      </c>
      <c r="P560" s="62">
        <f>'Table 8-NLCD01 Partitioning'!P156-'Table 7-NLCD92 Partitioning'!P156</f>
        <v>0</v>
      </c>
      <c r="Q560" s="62">
        <f>'Table 8-NLCD01 Partitioning'!Q156-'Table 7-NLCD92 Partitioning'!Q156</f>
        <v>0</v>
      </c>
      <c r="R560" s="62">
        <f>'Table 8-NLCD01 Partitioning'!R156-'Table 7-NLCD92 Partitioning'!R156</f>
        <v>-0.22239899999999999</v>
      </c>
      <c r="S560" s="62">
        <f>'Table 8-NLCD01 Partitioning'!S156-'Table 7-NLCD92 Partitioning'!S156</f>
        <v>0</v>
      </c>
      <c r="T560" s="62">
        <f>'Table 8-NLCD01 Partitioning'!T156-'Table 7-NLCD92 Partitioning'!T156</f>
        <v>-2.0686499999897023E-2</v>
      </c>
      <c r="U560" s="62">
        <f>'Table 8-NLCD01 Partitioning'!U156-'Table 7-NLCD92 Partitioning'!U156</f>
        <v>16.440999999999917</v>
      </c>
      <c r="V560" s="62">
        <f>'Table 8-NLCD01 Partitioning'!V156-'Table 7-NLCD92 Partitioning'!V156</f>
        <v>-8.2110000000000127</v>
      </c>
      <c r="W560" s="62">
        <f>'Table 8-NLCD01 Partitioning'!W156-'Table 7-NLCD92 Partitioning'!W156</f>
        <v>-8.2299999999999986</v>
      </c>
    </row>
    <row r="561" spans="1:23" x14ac:dyDescent="0.25">
      <c r="A561" s="77" t="s">
        <v>317</v>
      </c>
      <c r="B561" s="10" t="s">
        <v>287</v>
      </c>
      <c r="C561" s="3">
        <v>33</v>
      </c>
      <c r="D561" s="77" t="s">
        <v>317</v>
      </c>
      <c r="E561" s="62">
        <f>'Table 8-NLCD01 Partitioning'!E157-'Table 7-NLCD92 Partitioning'!E157</f>
        <v>-2.8912994999999997</v>
      </c>
      <c r="F561" s="62">
        <f>'Table 8-NLCD01 Partitioning'!F157-'Table 7-NLCD92 Partitioning'!F157</f>
        <v>-7.3391669999999998</v>
      </c>
      <c r="G561" s="62">
        <f>'Table 8-NLCD01 Partitioning'!G157-'Table 7-NLCD92 Partitioning'!G157</f>
        <v>0.22233150000000057</v>
      </c>
      <c r="H561" s="62">
        <f>'Table 8-NLCD01 Partitioning'!H157-'Table 7-NLCD92 Partitioning'!H157</f>
        <v>9.3401100000000028</v>
      </c>
      <c r="I561" s="62">
        <f>'Table 8-NLCD01 Partitioning'!I157-'Table 7-NLCD92 Partitioning'!I157</f>
        <v>9.333661500000062</v>
      </c>
      <c r="J561" s="62">
        <f>'Table 8-NLCD01 Partitioning'!J157-'Table 7-NLCD92 Partitioning'!J157</f>
        <v>-4.499999999962867E-6</v>
      </c>
      <c r="K561" s="62">
        <f>'Table 8-NLCD01 Partitioning'!K157-'Table 7-NLCD92 Partitioning'!K157</f>
        <v>-8.8959599999999988</v>
      </c>
      <c r="L561" s="62">
        <f>'Table 8-NLCD01 Partitioning'!L157-'Table 7-NLCD92 Partitioning'!L157</f>
        <v>0</v>
      </c>
      <c r="M561" s="62">
        <f>'Table 8-NLCD01 Partitioning'!M157-'Table 7-NLCD92 Partitioning'!M157</f>
        <v>0</v>
      </c>
      <c r="N561" s="62">
        <f>'Table 8-NLCD01 Partitioning'!N157-'Table 7-NLCD92 Partitioning'!N157</f>
        <v>0</v>
      </c>
      <c r="O561" s="62">
        <f>'Table 8-NLCD01 Partitioning'!O157-'Table 7-NLCD92 Partitioning'!O157</f>
        <v>0.22239450000000002</v>
      </c>
      <c r="P561" s="62">
        <f>'Table 8-NLCD01 Partitioning'!P157-'Table 7-NLCD92 Partitioning'!P157</f>
        <v>0</v>
      </c>
      <c r="Q561" s="62">
        <f>'Table 8-NLCD01 Partitioning'!Q157-'Table 7-NLCD92 Partitioning'!Q157</f>
        <v>0</v>
      </c>
      <c r="R561" s="62">
        <f>'Table 8-NLCD01 Partitioning'!R157-'Table 7-NLCD92 Partitioning'!R157</f>
        <v>0</v>
      </c>
      <c r="S561" s="62">
        <f>'Table 8-NLCD01 Partitioning'!S157-'Table 7-NLCD92 Partitioning'!S157</f>
        <v>0</v>
      </c>
      <c r="T561" s="62">
        <f>'Table 8-NLCD01 Partitioning'!T157-'Table 7-NLCD92 Partitioning'!T157</f>
        <v>-7.933499999921878E-3</v>
      </c>
      <c r="U561" s="62">
        <f>'Table 8-NLCD01 Partitioning'!U157-'Table 7-NLCD92 Partitioning'!U157</f>
        <v>8.8740000000000236</v>
      </c>
      <c r="V561" s="62">
        <f>'Table 8-NLCD01 Partitioning'!V157-'Table 7-NLCD92 Partitioning'!V157</f>
        <v>-1.7109999999999985</v>
      </c>
      <c r="W561" s="62">
        <f>'Table 8-NLCD01 Partitioning'!W157-'Table 7-NLCD92 Partitioning'!W157</f>
        <v>-7.1620000000000008</v>
      </c>
    </row>
    <row r="562" spans="1:23" x14ac:dyDescent="0.25">
      <c r="A562" s="77" t="s">
        <v>318</v>
      </c>
      <c r="B562" s="10" t="s">
        <v>287</v>
      </c>
      <c r="C562" s="3">
        <v>34</v>
      </c>
      <c r="D562" s="77" t="s">
        <v>318</v>
      </c>
      <c r="E562" s="62">
        <f>'Table 8-NLCD01 Partitioning'!E158-'Table 7-NLCD92 Partitioning'!E158</f>
        <v>-60.048134999999988</v>
      </c>
      <c r="F562" s="62">
        <f>'Table 8-NLCD01 Partitioning'!F158-'Table 7-NLCD92 Partitioning'!F158</f>
        <v>-142.55884799999998</v>
      </c>
      <c r="G562" s="62">
        <f>'Table 8-NLCD01 Partitioning'!G158-'Table 7-NLCD92 Partitioning'!G158</f>
        <v>157.00741650000003</v>
      </c>
      <c r="H562" s="62">
        <f>'Table 8-NLCD01 Partitioning'!H158-'Table 7-NLCD92 Partitioning'!H158</f>
        <v>-58.958932499999946</v>
      </c>
      <c r="I562" s="62">
        <f>'Table 8-NLCD01 Partitioning'!I158-'Table 7-NLCD92 Partitioning'!I158</f>
        <v>197.2330470000004</v>
      </c>
      <c r="J562" s="62">
        <f>'Table 8-NLCD01 Partitioning'!J158-'Table 7-NLCD92 Partitioning'!J158</f>
        <v>5.3374635000000001</v>
      </c>
      <c r="K562" s="62">
        <f>'Table 8-NLCD01 Partitioning'!K158-'Table 7-NLCD92 Partitioning'!K158</f>
        <v>-84.511619999999994</v>
      </c>
      <c r="L562" s="62">
        <f>'Table 8-NLCD01 Partitioning'!L158-'Table 7-NLCD92 Partitioning'!L158</f>
        <v>-8.8959599999999988</v>
      </c>
      <c r="M562" s="62">
        <f>'Table 8-NLCD01 Partitioning'!M158-'Table 7-NLCD92 Partitioning'!M158</f>
        <v>0</v>
      </c>
      <c r="N562" s="62">
        <f>'Table 8-NLCD01 Partitioning'!N158-'Table 7-NLCD92 Partitioning'!N158</f>
        <v>0</v>
      </c>
      <c r="O562" s="62">
        <f>'Table 8-NLCD01 Partitioning'!O158-'Table 7-NLCD92 Partitioning'!O158</f>
        <v>5.5598580000000002</v>
      </c>
      <c r="P562" s="62">
        <f>'Table 8-NLCD01 Partitioning'!P158-'Table 7-NLCD92 Partitioning'!P158</f>
        <v>0</v>
      </c>
      <c r="Q562" s="62">
        <f>'Table 8-NLCD01 Partitioning'!Q158-'Table 7-NLCD92 Partitioning'!Q158</f>
        <v>-0.66719699999999993</v>
      </c>
      <c r="R562" s="62">
        <f>'Table 8-NLCD01 Partitioning'!R158-'Table 7-NLCD92 Partitioning'!R158</f>
        <v>-4.8927779999999998</v>
      </c>
      <c r="S562" s="62">
        <f>'Table 8-NLCD01 Partitioning'!S158-'Table 7-NLCD92 Partitioning'!S158</f>
        <v>-4.6703789999999996</v>
      </c>
      <c r="T562" s="62">
        <f>'Table 8-NLCD01 Partitioning'!T158-'Table 7-NLCD92 Partitioning'!T158</f>
        <v>-6.6064499999811233E-2</v>
      </c>
      <c r="U562" s="62">
        <f>'Table 8-NLCD01 Partitioning'!U158-'Table 7-NLCD92 Partitioning'!U158</f>
        <v>135.8449999999998</v>
      </c>
      <c r="V562" s="62">
        <f>'Table 8-NLCD01 Partitioning'!V158-'Table 7-NLCD92 Partitioning'!V158</f>
        <v>-46.996999999999957</v>
      </c>
      <c r="W562" s="62">
        <f>'Table 8-NLCD01 Partitioning'!W158-'Table 7-NLCD92 Partitioning'!W158</f>
        <v>-88.84899999999999</v>
      </c>
    </row>
    <row r="563" spans="1:23" x14ac:dyDescent="0.25">
      <c r="A563" s="77" t="s">
        <v>319</v>
      </c>
      <c r="B563" s="10" t="s">
        <v>287</v>
      </c>
      <c r="C563" s="3">
        <v>35</v>
      </c>
      <c r="D563" s="77" t="s">
        <v>319</v>
      </c>
      <c r="E563" s="62">
        <f>'Table 8-NLCD01 Partitioning'!E159-'Table 7-NLCD92 Partitioning'!E159</f>
        <v>-42.923146499999994</v>
      </c>
      <c r="F563" s="62">
        <f>'Table 8-NLCD01 Partitioning'!F159-'Table 7-NLCD92 Partitioning'!F159</f>
        <v>-15.345863999999999</v>
      </c>
      <c r="G563" s="62">
        <f>'Table 8-NLCD01 Partitioning'!G159-'Table 7-NLCD92 Partitioning'!G159</f>
        <v>48.925993500000004</v>
      </c>
      <c r="H563" s="62">
        <f>'Table 8-NLCD01 Partitioning'!H159-'Table 7-NLCD92 Partitioning'!H159</f>
        <v>-50.935576499999968</v>
      </c>
      <c r="I563" s="62">
        <f>'Table 8-NLCD01 Partitioning'!I159-'Table 7-NLCD92 Partitioning'!I159</f>
        <v>69.154114499999991</v>
      </c>
      <c r="J563" s="62">
        <f>'Table 8-NLCD01 Partitioning'!J159-'Table 7-NLCD92 Partitioning'!J159</f>
        <v>0</v>
      </c>
      <c r="K563" s="62">
        <f>'Table 8-NLCD01 Partitioning'!K159-'Table 7-NLCD92 Partitioning'!K159</f>
        <v>-10.452753</v>
      </c>
      <c r="L563" s="62">
        <f>'Table 8-NLCD01 Partitioning'!L159-'Table 7-NLCD92 Partitioning'!L159</f>
        <v>-0.22239899999999999</v>
      </c>
      <c r="M563" s="62">
        <f>'Table 8-NLCD01 Partitioning'!M159-'Table 7-NLCD92 Partitioning'!M159</f>
        <v>0</v>
      </c>
      <c r="N563" s="62">
        <f>'Table 8-NLCD01 Partitioning'!N159-'Table 7-NLCD92 Partitioning'!N159</f>
        <v>0</v>
      </c>
      <c r="O563" s="62">
        <f>'Table 8-NLCD01 Partitioning'!O159-'Table 7-NLCD92 Partitioning'!O159</f>
        <v>2.0015505</v>
      </c>
      <c r="P563" s="62">
        <f>'Table 8-NLCD01 Partitioning'!P159-'Table 7-NLCD92 Partitioning'!P159</f>
        <v>0</v>
      </c>
      <c r="Q563" s="62">
        <f>'Table 8-NLCD01 Partitioning'!Q159-'Table 7-NLCD92 Partitioning'!Q159</f>
        <v>0</v>
      </c>
      <c r="R563" s="62">
        <f>'Table 8-NLCD01 Partitioning'!R159-'Table 7-NLCD92 Partitioning'!R159</f>
        <v>0</v>
      </c>
      <c r="S563" s="62">
        <f>'Table 8-NLCD01 Partitioning'!S159-'Table 7-NLCD92 Partitioning'!S159</f>
        <v>-0.22239899999999999</v>
      </c>
      <c r="T563" s="62">
        <f>'Table 8-NLCD01 Partitioning'!T159-'Table 7-NLCD92 Partitioning'!T159</f>
        <v>-2.0479499999851214E-2</v>
      </c>
      <c r="U563" s="62">
        <f>'Table 8-NLCD01 Partitioning'!U159-'Table 7-NLCD92 Partitioning'!U159</f>
        <v>15.053999999999974</v>
      </c>
      <c r="V563" s="62">
        <f>'Table 8-NLCD01 Partitioning'!V159-'Table 7-NLCD92 Partitioning'!V159</f>
        <v>-4.6440000000000339</v>
      </c>
      <c r="W563" s="62">
        <f>'Table 8-NLCD01 Partitioning'!W159-'Table 7-NLCD92 Partitioning'!W159</f>
        <v>-10.410000000000002</v>
      </c>
    </row>
    <row r="564" spans="1:23" x14ac:dyDescent="0.25">
      <c r="A564" s="77" t="s">
        <v>320</v>
      </c>
      <c r="B564" s="10" t="s">
        <v>287</v>
      </c>
      <c r="C564" s="3">
        <v>36</v>
      </c>
      <c r="D564" s="77" t="s">
        <v>320</v>
      </c>
      <c r="E564" s="62">
        <f>'Table 8-NLCD01 Partitioning'!E160-'Table 7-NLCD92 Partitioning'!E160</f>
        <v>-4.4480699999999986</v>
      </c>
      <c r="F564" s="62">
        <f>'Table 8-NLCD01 Partitioning'!F160-'Table 7-NLCD92 Partitioning'!F160</f>
        <v>-59.825663999999989</v>
      </c>
      <c r="G564" s="62">
        <f>'Table 8-NLCD01 Partitioning'!G160-'Table 7-NLCD92 Partitioning'!G160</f>
        <v>299.56368150000003</v>
      </c>
      <c r="H564" s="62">
        <f>'Table 8-NLCD01 Partitioning'!H160-'Table 7-NLCD92 Partitioning'!H160</f>
        <v>-152.80946999999992</v>
      </c>
      <c r="I564" s="62">
        <f>'Table 8-NLCD01 Partitioning'!I160-'Table 7-NLCD92 Partitioning'!I160</f>
        <v>-20.702024999999821</v>
      </c>
      <c r="J564" s="62">
        <f>'Table 8-NLCD01 Partitioning'!J160-'Table 7-NLCD92 Partitioning'!J160</f>
        <v>0</v>
      </c>
      <c r="K564" s="62">
        <f>'Table 8-NLCD01 Partitioning'!K160-'Table 7-NLCD92 Partitioning'!K160</f>
        <v>-50.262173999999995</v>
      </c>
      <c r="L564" s="62">
        <f>'Table 8-NLCD01 Partitioning'!L160-'Table 7-NLCD92 Partitioning'!L160</f>
        <v>-7.1167679999999995</v>
      </c>
      <c r="M564" s="62">
        <f>'Table 8-NLCD01 Partitioning'!M160-'Table 7-NLCD92 Partitioning'!M160</f>
        <v>0</v>
      </c>
      <c r="N564" s="62">
        <f>'Table 8-NLCD01 Partitioning'!N160-'Table 7-NLCD92 Partitioning'!N160</f>
        <v>0</v>
      </c>
      <c r="O564" s="62">
        <f>'Table 8-NLCD01 Partitioning'!O160-'Table 7-NLCD92 Partitioning'!O160</f>
        <v>1.1119725</v>
      </c>
      <c r="P564" s="62">
        <f>'Table 8-NLCD01 Partitioning'!P160-'Table 7-NLCD92 Partitioning'!P160</f>
        <v>0</v>
      </c>
      <c r="Q564" s="62">
        <f>'Table 8-NLCD01 Partitioning'!Q160-'Table 7-NLCD92 Partitioning'!Q160</f>
        <v>0</v>
      </c>
      <c r="R564" s="62">
        <f>'Table 8-NLCD01 Partitioning'!R160-'Table 7-NLCD92 Partitioning'!R160</f>
        <v>-5.5599749999999997</v>
      </c>
      <c r="S564" s="62">
        <f>'Table 8-NLCD01 Partitioning'!S160-'Table 7-NLCD92 Partitioning'!S160</f>
        <v>0</v>
      </c>
      <c r="T564" s="62">
        <f>'Table 8-NLCD01 Partitioning'!T160-'Table 7-NLCD92 Partitioning'!T160</f>
        <v>-4.8491999999441759E-2</v>
      </c>
      <c r="U564" s="62">
        <f>'Table 8-NLCD01 Partitioning'!U160-'Table 7-NLCD92 Partitioning'!U160</f>
        <v>6.6230000000000473</v>
      </c>
      <c r="V564" s="62">
        <f>'Table 8-NLCD01 Partitioning'!V160-'Table 7-NLCD92 Partitioning'!V160</f>
        <v>49.571000000000026</v>
      </c>
      <c r="W564" s="62">
        <f>'Table 8-NLCD01 Partitioning'!W160-'Table 7-NLCD92 Partitioning'!W160</f>
        <v>-56.192999999999998</v>
      </c>
    </row>
    <row r="565" spans="1:23" x14ac:dyDescent="0.25">
      <c r="A565" s="77" t="s">
        <v>321</v>
      </c>
      <c r="B565" s="10" t="s">
        <v>287</v>
      </c>
      <c r="C565" s="3">
        <v>37</v>
      </c>
      <c r="D565" s="77" t="s">
        <v>321</v>
      </c>
      <c r="E565" s="62">
        <f>'Table 8-NLCD01 Partitioning'!E161-'Table 7-NLCD92 Partitioning'!E161</f>
        <v>-52.041914999999989</v>
      </c>
      <c r="F565" s="62">
        <f>'Table 8-NLCD01 Partitioning'!F161-'Table 7-NLCD92 Partitioning'!F161</f>
        <v>-7.5616874999999988</v>
      </c>
      <c r="G565" s="62">
        <f>'Table 8-NLCD01 Partitioning'!G161-'Table 7-NLCD92 Partitioning'!G161</f>
        <v>8.8953075000000013</v>
      </c>
      <c r="H565" s="62">
        <f>'Table 8-NLCD01 Partitioning'!H161-'Table 7-NLCD92 Partitioning'!H161</f>
        <v>-269.10678150000001</v>
      </c>
      <c r="I565" s="62">
        <f>'Table 8-NLCD01 Partitioning'!I161-'Table 7-NLCD92 Partitioning'!I161</f>
        <v>329.13169200000004</v>
      </c>
      <c r="J565" s="62">
        <f>'Table 8-NLCD01 Partitioning'!J161-'Table 7-NLCD92 Partitioning'!J161</f>
        <v>0</v>
      </c>
      <c r="K565" s="62">
        <f>'Table 8-NLCD01 Partitioning'!K161-'Table 7-NLCD92 Partitioning'!K161</f>
        <v>-8.0063639999999996</v>
      </c>
      <c r="L565" s="62">
        <f>'Table 8-NLCD01 Partitioning'!L161-'Table 7-NLCD92 Partitioning'!L161</f>
        <v>-0.66719699999999993</v>
      </c>
      <c r="M565" s="62">
        <f>'Table 8-NLCD01 Partitioning'!M161-'Table 7-NLCD92 Partitioning'!M161</f>
        <v>0</v>
      </c>
      <c r="N565" s="62">
        <f>'Table 8-NLCD01 Partitioning'!N161-'Table 7-NLCD92 Partitioning'!N161</f>
        <v>0</v>
      </c>
      <c r="O565" s="62">
        <f>'Table 8-NLCD01 Partitioning'!O161-'Table 7-NLCD92 Partitioning'!O161</f>
        <v>0</v>
      </c>
      <c r="P565" s="62">
        <f>'Table 8-NLCD01 Partitioning'!P161-'Table 7-NLCD92 Partitioning'!P161</f>
        <v>0</v>
      </c>
      <c r="Q565" s="62">
        <f>'Table 8-NLCD01 Partitioning'!Q161-'Table 7-NLCD92 Partitioning'!Q161</f>
        <v>0</v>
      </c>
      <c r="R565" s="62">
        <f>'Table 8-NLCD01 Partitioning'!R161-'Table 7-NLCD92 Partitioning'!R161</f>
        <v>-0.66719699999999993</v>
      </c>
      <c r="S565" s="62">
        <f>'Table 8-NLCD01 Partitioning'!S161-'Table 7-NLCD92 Partitioning'!S161</f>
        <v>0</v>
      </c>
      <c r="T565" s="62">
        <f>'Table 8-NLCD01 Partitioning'!T161-'Table 7-NLCD92 Partitioning'!T161</f>
        <v>-2.4142499999925349E-2</v>
      </c>
      <c r="U565" s="62">
        <f>'Table 8-NLCD01 Partitioning'!U161-'Table 7-NLCD92 Partitioning'!U161</f>
        <v>141.40699999999993</v>
      </c>
      <c r="V565" s="62">
        <f>'Table 8-NLCD01 Partitioning'!V161-'Table 7-NLCD92 Partitioning'!V161</f>
        <v>-122.70400000000001</v>
      </c>
      <c r="W565" s="62">
        <f>'Table 8-NLCD01 Partitioning'!W161-'Table 7-NLCD92 Partitioning'!W161</f>
        <v>-18.704000000000001</v>
      </c>
    </row>
    <row r="566" spans="1:23" x14ac:dyDescent="0.25">
      <c r="A566" s="77" t="s">
        <v>322</v>
      </c>
      <c r="B566" s="10" t="s">
        <v>287</v>
      </c>
      <c r="C566" s="3">
        <v>38</v>
      </c>
      <c r="D566" s="77" t="s">
        <v>322</v>
      </c>
      <c r="E566" s="62">
        <f>'Table 8-NLCD01 Partitioning'!E162-'Table 7-NLCD92 Partitioning'!E162</f>
        <v>-6.6721319999999995</v>
      </c>
      <c r="F566" s="62">
        <f>'Table 8-NLCD01 Partitioning'!F162-'Table 7-NLCD92 Partitioning'!F162</f>
        <v>-12.009545999999999</v>
      </c>
      <c r="G566" s="62">
        <f>'Table 8-NLCD01 Partitioning'!G162-'Table 7-NLCD92 Partitioning'!G162</f>
        <v>9.1181745000000003</v>
      </c>
      <c r="H566" s="62">
        <f>'Table 8-NLCD01 Partitioning'!H162-'Table 7-NLCD92 Partitioning'!H162</f>
        <v>18.902565000000003</v>
      </c>
      <c r="I566" s="62">
        <f>'Table 8-NLCD01 Partitioning'!I162-'Table 7-NLCD92 Partitioning'!I162</f>
        <v>-6.6757139999999708</v>
      </c>
      <c r="J566" s="62">
        <f>'Table 8-NLCD01 Partitioning'!J162-'Table 7-NLCD92 Partitioning'!J162</f>
        <v>0</v>
      </c>
      <c r="K566" s="62">
        <f>'Table 8-NLCD01 Partitioning'!K162-'Table 7-NLCD92 Partitioning'!K162</f>
        <v>-2.2239899999999997</v>
      </c>
      <c r="L566" s="62">
        <f>'Table 8-NLCD01 Partitioning'!L162-'Table 7-NLCD92 Partitioning'!L162</f>
        <v>0</v>
      </c>
      <c r="M566" s="62">
        <f>'Table 8-NLCD01 Partitioning'!M162-'Table 7-NLCD92 Partitioning'!M162</f>
        <v>0</v>
      </c>
      <c r="N566" s="62">
        <f>'Table 8-NLCD01 Partitioning'!N162-'Table 7-NLCD92 Partitioning'!N162</f>
        <v>0</v>
      </c>
      <c r="O566" s="62">
        <f>'Table 8-NLCD01 Partitioning'!O162-'Table 7-NLCD92 Partitioning'!O162</f>
        <v>0</v>
      </c>
      <c r="P566" s="62">
        <f>'Table 8-NLCD01 Partitioning'!P162-'Table 7-NLCD92 Partitioning'!P162</f>
        <v>0</v>
      </c>
      <c r="Q566" s="62">
        <f>'Table 8-NLCD01 Partitioning'!Q162-'Table 7-NLCD92 Partitioning'!Q162</f>
        <v>0</v>
      </c>
      <c r="R566" s="62">
        <f>'Table 8-NLCD01 Partitioning'!R162-'Table 7-NLCD92 Partitioning'!R162</f>
        <v>-0.44479799999999997</v>
      </c>
      <c r="S566" s="62">
        <f>'Table 8-NLCD01 Partitioning'!S162-'Table 7-NLCD92 Partitioning'!S162</f>
        <v>0</v>
      </c>
      <c r="T566" s="62">
        <f>'Table 8-NLCD01 Partitioning'!T162-'Table 7-NLCD92 Partitioning'!T162</f>
        <v>-5.4404999999633219E-3</v>
      </c>
      <c r="U566" s="62">
        <f>'Table 8-NLCD01 Partitioning'!U162-'Table 7-NLCD92 Partitioning'!U162</f>
        <v>-3.4120000000000061</v>
      </c>
      <c r="V566" s="62">
        <f>'Table 8-NLCD01 Partitioning'!V162-'Table 7-NLCD92 Partitioning'!V162</f>
        <v>4.8540000000000063</v>
      </c>
      <c r="W566" s="62">
        <f>'Table 8-NLCD01 Partitioning'!W162-'Table 7-NLCD92 Partitioning'!W162</f>
        <v>-1.4430000000000001</v>
      </c>
    </row>
    <row r="567" spans="1:23" x14ac:dyDescent="0.25">
      <c r="A567" s="77" t="s">
        <v>323</v>
      </c>
      <c r="B567" s="10" t="s">
        <v>287</v>
      </c>
      <c r="C567" s="3">
        <v>39</v>
      </c>
      <c r="D567" s="77" t="s">
        <v>323</v>
      </c>
      <c r="E567" s="62">
        <f>'Table 8-NLCD01 Partitioning'!E163-'Table 7-NLCD92 Partitioning'!E163</f>
        <v>-2.4463889999999999</v>
      </c>
      <c r="F567" s="62">
        <f>'Table 8-NLCD01 Partitioning'!F163-'Table 7-NLCD92 Partitioning'!F163</f>
        <v>-4.6703924999999993</v>
      </c>
      <c r="G567" s="62">
        <f>'Table 8-NLCD01 Partitioning'!G163-'Table 7-NLCD92 Partitioning'!G163</f>
        <v>11.341966500000002</v>
      </c>
      <c r="H567" s="62">
        <f>'Table 8-NLCD01 Partitioning'!H163-'Table 7-NLCD92 Partitioning'!H163</f>
        <v>-46.487371499999938</v>
      </c>
      <c r="I567" s="62">
        <f>'Table 8-NLCD01 Partitioning'!I163-'Table 7-NLCD92 Partitioning'!I163</f>
        <v>47.810331000000048</v>
      </c>
      <c r="J567" s="62">
        <f>'Table 8-NLCD01 Partitioning'!J163-'Table 7-NLCD92 Partitioning'!J163</f>
        <v>0</v>
      </c>
      <c r="K567" s="62">
        <f>'Table 8-NLCD01 Partitioning'!K163-'Table 7-NLCD92 Partitioning'!K163</f>
        <v>-2.4463889999999999</v>
      </c>
      <c r="L567" s="62">
        <f>'Table 8-NLCD01 Partitioning'!L163-'Table 7-NLCD92 Partitioning'!L163</f>
        <v>-2.0015909999999999</v>
      </c>
      <c r="M567" s="62">
        <f>'Table 8-NLCD01 Partitioning'!M163-'Table 7-NLCD92 Partitioning'!M163</f>
        <v>0</v>
      </c>
      <c r="N567" s="62">
        <f>'Table 8-NLCD01 Partitioning'!N163-'Table 7-NLCD92 Partitioning'!N163</f>
        <v>0</v>
      </c>
      <c r="O567" s="62">
        <f>'Table 8-NLCD01 Partitioning'!O163-'Table 7-NLCD92 Partitioning'!O163</f>
        <v>0</v>
      </c>
      <c r="P567" s="62">
        <f>'Table 8-NLCD01 Partitioning'!P163-'Table 7-NLCD92 Partitioning'!P163</f>
        <v>0</v>
      </c>
      <c r="Q567" s="62">
        <f>'Table 8-NLCD01 Partitioning'!Q163-'Table 7-NLCD92 Partitioning'!Q163</f>
        <v>0</v>
      </c>
      <c r="R567" s="62">
        <f>'Table 8-NLCD01 Partitioning'!R163-'Table 7-NLCD92 Partitioning'!R163</f>
        <v>-1.1119949999999998</v>
      </c>
      <c r="S567" s="62">
        <f>'Table 8-NLCD01 Partitioning'!S163-'Table 7-NLCD92 Partitioning'!S163</f>
        <v>0</v>
      </c>
      <c r="T567" s="62">
        <f>'Table 8-NLCD01 Partitioning'!T163-'Table 7-NLCD92 Partitioning'!T163</f>
        <v>-1.1830499999973654E-2</v>
      </c>
      <c r="U567" s="62">
        <f>'Table 8-NLCD01 Partitioning'!U163-'Table 7-NLCD92 Partitioning'!U163</f>
        <v>25.370999999999981</v>
      </c>
      <c r="V567" s="62">
        <f>'Table 8-NLCD01 Partitioning'!V163-'Table 7-NLCD92 Partitioning'!V163</f>
        <v>-18.688000000000017</v>
      </c>
      <c r="W567" s="62">
        <f>'Table 8-NLCD01 Partitioning'!W163-'Table 7-NLCD92 Partitioning'!W163</f>
        <v>-6.6820000000000004</v>
      </c>
    </row>
    <row r="568" spans="1:23" x14ac:dyDescent="0.25">
      <c r="A568" s="77" t="s">
        <v>324</v>
      </c>
      <c r="B568" s="10" t="s">
        <v>287</v>
      </c>
      <c r="C568" s="3">
        <v>4</v>
      </c>
      <c r="D568" s="77" t="s">
        <v>324</v>
      </c>
      <c r="E568" s="62">
        <f>'Table 8-NLCD01 Partitioning'!E164-'Table 7-NLCD92 Partitioning'!E164</f>
        <v>-6.2271719999999995</v>
      </c>
      <c r="F568" s="62">
        <f>'Table 8-NLCD01 Partitioning'!F164-'Table 7-NLCD92 Partitioning'!F164</f>
        <v>-134.11317599999995</v>
      </c>
      <c r="G568" s="62">
        <f>'Table 8-NLCD01 Partitioning'!G164-'Table 7-NLCD92 Partitioning'!G164</f>
        <v>1905.0248340000003</v>
      </c>
      <c r="H568" s="62">
        <f>'Table 8-NLCD01 Partitioning'!H164-'Table 7-NLCD92 Partitioning'!H164</f>
        <v>-1397.8037159999999</v>
      </c>
      <c r="I568" s="62">
        <f>'Table 8-NLCD01 Partitioning'!I164-'Table 7-NLCD92 Partitioning'!I164</f>
        <v>-179.70916949999992</v>
      </c>
      <c r="J568" s="62">
        <f>'Table 8-NLCD01 Partitioning'!J164-'Table 7-NLCD92 Partitioning'!J164</f>
        <v>0</v>
      </c>
      <c r="K568" s="62">
        <f>'Table 8-NLCD01 Partitioning'!K164-'Table 7-NLCD92 Partitioning'!K164</f>
        <v>-99.190493999999987</v>
      </c>
      <c r="L568" s="62">
        <f>'Table 8-NLCD01 Partitioning'!L164-'Table 7-NLCD92 Partitioning'!L164</f>
        <v>-43.812602999999996</v>
      </c>
      <c r="M568" s="62">
        <f>'Table 8-NLCD01 Partitioning'!M164-'Table 7-NLCD92 Partitioning'!M164</f>
        <v>0</v>
      </c>
      <c r="N568" s="62">
        <f>'Table 8-NLCD01 Partitioning'!N164-'Table 7-NLCD92 Partitioning'!N164</f>
        <v>0</v>
      </c>
      <c r="O568" s="62">
        <f>'Table 8-NLCD01 Partitioning'!O164-'Table 7-NLCD92 Partitioning'!O164</f>
        <v>-22.239899999999999</v>
      </c>
      <c r="P568" s="62">
        <f>'Table 8-NLCD01 Partitioning'!P164-'Table 7-NLCD92 Partitioning'!P164</f>
        <v>0</v>
      </c>
      <c r="Q568" s="62">
        <f>'Table 8-NLCD01 Partitioning'!Q164-'Table 7-NLCD92 Partitioning'!Q164</f>
        <v>0</v>
      </c>
      <c r="R568" s="62">
        <f>'Table 8-NLCD01 Partitioning'!R164-'Table 7-NLCD92 Partitioning'!R164</f>
        <v>-21.350348999999998</v>
      </c>
      <c r="S568" s="62">
        <f>'Table 8-NLCD01 Partitioning'!S164-'Table 7-NLCD92 Partitioning'!S164</f>
        <v>-0.66719699999999993</v>
      </c>
      <c r="T568" s="62">
        <f>'Table 8-NLCD01 Partitioning'!T164-'Table 7-NLCD92 Partitioning'!T164</f>
        <v>-8.8942499999575375E-2</v>
      </c>
      <c r="U568" s="62">
        <f>'Table 8-NLCD01 Partitioning'!U164-'Table 7-NLCD92 Partitioning'!U164</f>
        <v>-126.54200000000014</v>
      </c>
      <c r="V568" s="62">
        <f>'Table 8-NLCD01 Partitioning'!V164-'Table 7-NLCD92 Partitioning'!V164</f>
        <v>301.85799999999995</v>
      </c>
      <c r="W568" s="62">
        <f>'Table 8-NLCD01 Partitioning'!W164-'Table 7-NLCD92 Partitioning'!W164</f>
        <v>-175.31500000000003</v>
      </c>
    </row>
    <row r="569" spans="1:23" x14ac:dyDescent="0.25">
      <c r="A569" s="77" t="s">
        <v>325</v>
      </c>
      <c r="B569" s="10" t="s">
        <v>287</v>
      </c>
      <c r="C569" s="3">
        <v>40</v>
      </c>
      <c r="D569" s="77" t="s">
        <v>325</v>
      </c>
      <c r="E569" s="62">
        <f>'Table 8-NLCD01 Partitioning'!E165-'Table 7-NLCD92 Partitioning'!E165</f>
        <v>-43.590779999999995</v>
      </c>
      <c r="F569" s="62">
        <f>'Table 8-NLCD01 Partitioning'!F165-'Table 7-NLCD92 Partitioning'!F165</f>
        <v>-213.06533399999989</v>
      </c>
      <c r="G569" s="62">
        <f>'Table 8-NLCD01 Partitioning'!G165-'Table 7-NLCD92 Partitioning'!G165</f>
        <v>4189.4603640000005</v>
      </c>
      <c r="H569" s="62">
        <f>'Table 8-NLCD01 Partitioning'!H165-'Table 7-NLCD92 Partitioning'!H165</f>
        <v>-3414.852233999999</v>
      </c>
      <c r="I569" s="62">
        <f>'Table 8-NLCD01 Partitioning'!I165-'Table 7-NLCD92 Partitioning'!I165</f>
        <v>-160.40036699999973</v>
      </c>
      <c r="J569" s="62">
        <f>'Table 8-NLCD01 Partitioning'!J165-'Table 7-NLCD92 Partitioning'!J165</f>
        <v>-12.009644999999999</v>
      </c>
      <c r="K569" s="62">
        <f>'Table 8-NLCD01 Partitioning'!K165-'Table 7-NLCD92 Partitioning'!K165</f>
        <v>-204.384681</v>
      </c>
      <c r="L569" s="62">
        <f>'Table 8-NLCD01 Partitioning'!L165-'Table 7-NLCD92 Partitioning'!L165</f>
        <v>-111.64429799999999</v>
      </c>
      <c r="M569" s="62">
        <f>'Table 8-NLCD01 Partitioning'!M165-'Table 7-NLCD92 Partitioning'!M165</f>
        <v>1.3343670000000001</v>
      </c>
      <c r="N569" s="62">
        <f>'Table 8-NLCD01 Partitioning'!N165-'Table 7-NLCD92 Partitioning'!N165</f>
        <v>0</v>
      </c>
      <c r="O569" s="62">
        <f>'Table 8-NLCD01 Partitioning'!O165-'Table 7-NLCD92 Partitioning'!O165</f>
        <v>2.6687295000000004</v>
      </c>
      <c r="P569" s="62">
        <f>'Table 8-NLCD01 Partitioning'!P165-'Table 7-NLCD92 Partitioning'!P165</f>
        <v>-3.5583839999999998</v>
      </c>
      <c r="Q569" s="62">
        <f>'Table 8-NLCD01 Partitioning'!Q165-'Table 7-NLCD92 Partitioning'!Q165</f>
        <v>-15.567929999999999</v>
      </c>
      <c r="R569" s="62">
        <f>'Table 8-NLCD01 Partitioning'!R165-'Table 7-NLCD92 Partitioning'!R165</f>
        <v>-14.455962</v>
      </c>
      <c r="S569" s="62">
        <f>'Table 8-NLCD01 Partitioning'!S165-'Table 7-NLCD92 Partitioning'!S165</f>
        <v>-0.22239899999999999</v>
      </c>
      <c r="T569" s="62">
        <f>'Table 8-NLCD01 Partitioning'!T165-'Table 7-NLCD92 Partitioning'!T165</f>
        <v>-0.28855349999685131</v>
      </c>
      <c r="U569" s="62">
        <f>'Table 8-NLCD01 Partitioning'!U165-'Table 7-NLCD92 Partitioning'!U165</f>
        <v>-231.89200000000073</v>
      </c>
      <c r="V569" s="62">
        <f>'Table 8-NLCD01 Partitioning'!V165-'Table 7-NLCD92 Partitioning'!V165</f>
        <v>593.17999999999938</v>
      </c>
      <c r="W569" s="62">
        <f>'Table 8-NLCD01 Partitioning'!W165-'Table 7-NLCD92 Partitioning'!W165</f>
        <v>-361.28799999999995</v>
      </c>
    </row>
    <row r="570" spans="1:23" x14ac:dyDescent="0.25">
      <c r="A570" s="77" t="s">
        <v>326</v>
      </c>
      <c r="B570" s="10" t="s">
        <v>287</v>
      </c>
      <c r="C570" s="3">
        <v>41</v>
      </c>
      <c r="D570" s="77" t="s">
        <v>326</v>
      </c>
      <c r="E570" s="62">
        <f>'Table 8-NLCD01 Partitioning'!E166-'Table 7-NLCD92 Partitioning'!E166</f>
        <v>-16.457777999999998</v>
      </c>
      <c r="F570" s="62">
        <f>'Table 8-NLCD01 Partitioning'!F166-'Table 7-NLCD92 Partitioning'!F166</f>
        <v>-59.381423999999988</v>
      </c>
      <c r="G570" s="62">
        <f>'Table 8-NLCD01 Partitioning'!G166-'Table 7-NLCD92 Partitioning'!G166</f>
        <v>391.85657549999996</v>
      </c>
      <c r="H570" s="62">
        <f>'Table 8-NLCD01 Partitioning'!H166-'Table 7-NLCD92 Partitioning'!H166</f>
        <v>-273.60469349999948</v>
      </c>
      <c r="I570" s="62">
        <f>'Table 8-NLCD01 Partitioning'!I166-'Table 7-NLCD92 Partitioning'!I166</f>
        <v>56.896699500000068</v>
      </c>
      <c r="J570" s="62">
        <f>'Table 8-NLCD01 Partitioning'!J166-'Table 7-NLCD92 Partitioning'!J166</f>
        <v>0</v>
      </c>
      <c r="K570" s="62">
        <f>'Table 8-NLCD01 Partitioning'!K166-'Table 7-NLCD92 Partitioning'!K166</f>
        <v>-40.254218999999999</v>
      </c>
      <c r="L570" s="62">
        <f>'Table 8-NLCD01 Partitioning'!L166-'Table 7-NLCD92 Partitioning'!L166</f>
        <v>-30.468662999999999</v>
      </c>
      <c r="M570" s="62">
        <f>'Table 8-NLCD01 Partitioning'!M166-'Table 7-NLCD92 Partitioning'!M166</f>
        <v>0</v>
      </c>
      <c r="N570" s="62">
        <f>'Table 8-NLCD01 Partitioning'!N166-'Table 7-NLCD92 Partitioning'!N166</f>
        <v>0</v>
      </c>
      <c r="O570" s="62">
        <f>'Table 8-NLCD01 Partitioning'!O166-'Table 7-NLCD92 Partitioning'!O166</f>
        <v>-25.353485999999997</v>
      </c>
      <c r="P570" s="62">
        <f>'Table 8-NLCD01 Partitioning'!P166-'Table 7-NLCD92 Partitioning'!P166</f>
        <v>0</v>
      </c>
      <c r="Q570" s="62">
        <f>'Table 8-NLCD01 Partitioning'!Q166-'Table 7-NLCD92 Partitioning'!Q166</f>
        <v>0</v>
      </c>
      <c r="R570" s="62">
        <f>'Table 8-NLCD01 Partitioning'!R166-'Table 7-NLCD92 Partitioning'!R166</f>
        <v>-2.0015909999999999</v>
      </c>
      <c r="S570" s="62">
        <f>'Table 8-NLCD01 Partitioning'!S166-'Table 7-NLCD92 Partitioning'!S166</f>
        <v>-1.3343939999999999</v>
      </c>
      <c r="T570" s="62">
        <f>'Table 8-NLCD01 Partitioning'!T166-'Table 7-NLCD92 Partitioning'!T166</f>
        <v>-0.10297350000018923</v>
      </c>
      <c r="U570" s="62">
        <f>'Table 8-NLCD01 Partitioning'!U166-'Table 7-NLCD92 Partitioning'!U166</f>
        <v>48.238999999999578</v>
      </c>
      <c r="V570" s="62">
        <f>'Table 8-NLCD01 Partitioning'!V166-'Table 7-NLCD92 Partitioning'!V166</f>
        <v>24.332000000000107</v>
      </c>
      <c r="W570" s="62">
        <f>'Table 8-NLCD01 Partitioning'!W166-'Table 7-NLCD92 Partitioning'!W166</f>
        <v>-72.571000000000012</v>
      </c>
    </row>
    <row r="571" spans="1:23" x14ac:dyDescent="0.25">
      <c r="A571" s="77" t="s">
        <v>327</v>
      </c>
      <c r="B571" s="10" t="s">
        <v>287</v>
      </c>
      <c r="C571" s="3">
        <v>42</v>
      </c>
      <c r="D571" s="77" t="s">
        <v>327</v>
      </c>
      <c r="E571" s="62">
        <f>'Table 8-NLCD01 Partitioning'!E167-'Table 7-NLCD92 Partitioning'!E167</f>
        <v>-4.6707569999999983</v>
      </c>
      <c r="F571" s="62">
        <f>'Table 8-NLCD01 Partitioning'!F167-'Table 7-NLCD92 Partitioning'!F167</f>
        <v>-67.832599499999986</v>
      </c>
      <c r="G571" s="62">
        <f>'Table 8-NLCD01 Partitioning'!G167-'Table 7-NLCD92 Partitioning'!G167</f>
        <v>241.74174600000001</v>
      </c>
      <c r="H571" s="62">
        <f>'Table 8-NLCD01 Partitioning'!H167-'Table 7-NLCD92 Partitioning'!H167</f>
        <v>-73.625264999999899</v>
      </c>
      <c r="I571" s="62">
        <f>'Table 8-NLCD01 Partitioning'!I167-'Table 7-NLCD92 Partitioning'!I167</f>
        <v>-15.132325499999979</v>
      </c>
      <c r="J571" s="62">
        <f>'Table 8-NLCD01 Partitioning'!J167-'Table 7-NLCD92 Partitioning'!J167</f>
        <v>0</v>
      </c>
      <c r="K571" s="62">
        <f>'Table 8-NLCD01 Partitioning'!K167-'Table 7-NLCD92 Partitioning'!K167</f>
        <v>-58.268537999999999</v>
      </c>
      <c r="L571" s="62">
        <f>'Table 8-NLCD01 Partitioning'!L167-'Table 7-NLCD92 Partitioning'!L167</f>
        <v>-16.679924999999997</v>
      </c>
      <c r="M571" s="62">
        <f>'Table 8-NLCD01 Partitioning'!M167-'Table 7-NLCD92 Partitioning'!M167</f>
        <v>0</v>
      </c>
      <c r="N571" s="62">
        <f>'Table 8-NLCD01 Partitioning'!N167-'Table 7-NLCD92 Partitioning'!N167</f>
        <v>0</v>
      </c>
      <c r="O571" s="62">
        <f>'Table 8-NLCD01 Partitioning'!O167-'Table 7-NLCD92 Partitioning'!O167</f>
        <v>0</v>
      </c>
      <c r="P571" s="62">
        <f>'Table 8-NLCD01 Partitioning'!P167-'Table 7-NLCD92 Partitioning'!P167</f>
        <v>0</v>
      </c>
      <c r="Q571" s="62">
        <f>'Table 8-NLCD01 Partitioning'!Q167-'Table 7-NLCD92 Partitioning'!Q167</f>
        <v>0</v>
      </c>
      <c r="R571" s="62">
        <f>'Table 8-NLCD01 Partitioning'!R167-'Table 7-NLCD92 Partitioning'!R167</f>
        <v>-4.0031819999999998</v>
      </c>
      <c r="S571" s="62">
        <f>'Table 8-NLCD01 Partitioning'!S167-'Table 7-NLCD92 Partitioning'!S167</f>
        <v>-1.5567929999999999</v>
      </c>
      <c r="T571" s="62">
        <f>'Table 8-NLCD01 Partitioning'!T167-'Table 7-NLCD92 Partitioning'!T167</f>
        <v>-2.7638999999680891E-2</v>
      </c>
      <c r="U571" s="62">
        <f>'Table 8-NLCD01 Partitioning'!U167-'Table 7-NLCD92 Partitioning'!U167</f>
        <v>24.394999999999982</v>
      </c>
      <c r="V571" s="62">
        <f>'Table 8-NLCD01 Partitioning'!V167-'Table 7-NLCD92 Partitioning'!V167</f>
        <v>45.022999999999968</v>
      </c>
      <c r="W571" s="62">
        <f>'Table 8-NLCD01 Partitioning'!W167-'Table 7-NLCD92 Partitioning'!W167</f>
        <v>-69.417000000000002</v>
      </c>
    </row>
    <row r="572" spans="1:23" x14ac:dyDescent="0.25">
      <c r="A572" s="77" t="s">
        <v>328</v>
      </c>
      <c r="B572" s="10" t="s">
        <v>287</v>
      </c>
      <c r="C572" s="3">
        <v>43</v>
      </c>
      <c r="D572" s="77" t="s">
        <v>328</v>
      </c>
      <c r="E572" s="62">
        <f>'Table 8-NLCD01 Partitioning'!E168-'Table 7-NLCD92 Partitioning'!E168</f>
        <v>-54.48841199999999</v>
      </c>
      <c r="F572" s="62">
        <f>'Table 8-NLCD01 Partitioning'!F168-'Table 7-NLCD92 Partitioning'!F168</f>
        <v>-11.342465999999998</v>
      </c>
      <c r="G572" s="62">
        <f>'Table 8-NLCD01 Partitioning'!G168-'Table 7-NLCD92 Partitioning'!G168</f>
        <v>174.35669850000002</v>
      </c>
      <c r="H572" s="62">
        <f>'Table 8-NLCD01 Partitioning'!H168-'Table 7-NLCD92 Partitioning'!H168</f>
        <v>-125.89527149999992</v>
      </c>
      <c r="I572" s="62">
        <f>'Table 8-NLCD01 Partitioning'!I168-'Table 7-NLCD92 Partitioning'!I168</f>
        <v>62.707252500000038</v>
      </c>
      <c r="J572" s="62">
        <f>'Table 8-NLCD01 Partitioning'!J168-'Table 7-NLCD92 Partitioning'!J168</f>
        <v>0</v>
      </c>
      <c r="K572" s="62">
        <f>'Table 8-NLCD01 Partitioning'!K168-'Table 7-NLCD92 Partitioning'!K168</f>
        <v>-31.803056999999999</v>
      </c>
      <c r="L572" s="62">
        <f>'Table 8-NLCD01 Partitioning'!L168-'Table 7-NLCD92 Partitioning'!L168</f>
        <v>-7.7839649999999994</v>
      </c>
      <c r="M572" s="62">
        <f>'Table 8-NLCD01 Partitioning'!M168-'Table 7-NLCD92 Partitioning'!M168</f>
        <v>0</v>
      </c>
      <c r="N572" s="62">
        <f>'Table 8-NLCD01 Partitioning'!N168-'Table 7-NLCD92 Partitioning'!N168</f>
        <v>0</v>
      </c>
      <c r="O572" s="62">
        <f>'Table 8-NLCD01 Partitioning'!O168-'Table 7-NLCD92 Partitioning'!O168</f>
        <v>1.5567615000000001</v>
      </c>
      <c r="P572" s="62">
        <f>'Table 8-NLCD01 Partitioning'!P168-'Table 7-NLCD92 Partitioning'!P168</f>
        <v>0</v>
      </c>
      <c r="Q572" s="62">
        <f>'Table 8-NLCD01 Partitioning'!Q168-'Table 7-NLCD92 Partitioning'!Q168</f>
        <v>-0.22239899999999999</v>
      </c>
      <c r="R572" s="62">
        <f>'Table 8-NLCD01 Partitioning'!R168-'Table 7-NLCD92 Partitioning'!R168</f>
        <v>-6.8943689999999993</v>
      </c>
      <c r="S572" s="62">
        <f>'Table 8-NLCD01 Partitioning'!S168-'Table 7-NLCD92 Partitioning'!S168</f>
        <v>-0.22239899999999999</v>
      </c>
      <c r="T572" s="62">
        <f>'Table 8-NLCD01 Partitioning'!T168-'Table 7-NLCD92 Partitioning'!T168</f>
        <v>-3.1625999999960186E-2</v>
      </c>
      <c r="U572" s="62">
        <f>'Table 8-NLCD01 Partitioning'!U168-'Table 7-NLCD92 Partitioning'!U168</f>
        <v>10.80600000000004</v>
      </c>
      <c r="V572" s="62">
        <f>'Table 8-NLCD01 Partitioning'!V168-'Table 7-NLCD92 Partitioning'!V168</f>
        <v>32.61200000000008</v>
      </c>
      <c r="W572" s="62">
        <f>'Table 8-NLCD01 Partitioning'!W168-'Table 7-NLCD92 Partitioning'!W168</f>
        <v>-43.417999999999992</v>
      </c>
    </row>
    <row r="573" spans="1:23" x14ac:dyDescent="0.25">
      <c r="A573" s="77" t="s">
        <v>329</v>
      </c>
      <c r="B573" s="10" t="s">
        <v>287</v>
      </c>
      <c r="C573" s="3">
        <v>44</v>
      </c>
      <c r="D573" s="77" t="s">
        <v>329</v>
      </c>
      <c r="E573" s="62">
        <f>'Table 8-NLCD01 Partitioning'!E169-'Table 7-NLCD92 Partitioning'!E169</f>
        <v>-32.692796999999999</v>
      </c>
      <c r="F573" s="62">
        <f>'Table 8-NLCD01 Partitioning'!F169-'Table 7-NLCD92 Partitioning'!F169</f>
        <v>-30.246353999999997</v>
      </c>
      <c r="G573" s="62">
        <f>'Table 8-NLCD01 Partitioning'!G169-'Table 7-NLCD92 Partitioning'!G169</f>
        <v>46.257948000000006</v>
      </c>
      <c r="H573" s="62">
        <f>'Table 8-NLCD01 Partitioning'!H169-'Table 7-NLCD92 Partitioning'!H169</f>
        <v>105.41472750000001</v>
      </c>
      <c r="I573" s="62">
        <f>'Table 8-NLCD01 Partitioning'!I169-'Table 7-NLCD92 Partitioning'!I169</f>
        <v>-64.053998999999976</v>
      </c>
      <c r="J573" s="62">
        <f>'Table 8-NLCD01 Partitioning'!J169-'Table 7-NLCD92 Partitioning'!J169</f>
        <v>-0.22239899999999999</v>
      </c>
      <c r="K573" s="62">
        <f>'Table 8-NLCD01 Partitioning'!K169-'Table 7-NLCD92 Partitioning'!K169</f>
        <v>-10.230354</v>
      </c>
      <c r="L573" s="62">
        <f>'Table 8-NLCD01 Partitioning'!L169-'Table 7-NLCD92 Partitioning'!L169</f>
        <v>0</v>
      </c>
      <c r="M573" s="62">
        <f>'Table 8-NLCD01 Partitioning'!M169-'Table 7-NLCD92 Partitioning'!M169</f>
        <v>0</v>
      </c>
      <c r="N573" s="62">
        <f>'Table 8-NLCD01 Partitioning'!N169-'Table 7-NLCD92 Partitioning'!N169</f>
        <v>0</v>
      </c>
      <c r="O573" s="62">
        <f>'Table 8-NLCD01 Partitioning'!O169-'Table 7-NLCD92 Partitioning'!O169</f>
        <v>2.8911285000000002</v>
      </c>
      <c r="P573" s="62">
        <f>'Table 8-NLCD01 Partitioning'!P169-'Table 7-NLCD92 Partitioning'!P169</f>
        <v>0</v>
      </c>
      <c r="Q573" s="62">
        <f>'Table 8-NLCD01 Partitioning'!Q169-'Table 7-NLCD92 Partitioning'!Q169</f>
        <v>0</v>
      </c>
      <c r="R573" s="62">
        <f>'Table 8-NLCD01 Partitioning'!R169-'Table 7-NLCD92 Partitioning'!R169</f>
        <v>-10.230354</v>
      </c>
      <c r="S573" s="62">
        <f>'Table 8-NLCD01 Partitioning'!S169-'Table 7-NLCD92 Partitioning'!S169</f>
        <v>-6.8943689999999993</v>
      </c>
      <c r="T573" s="62">
        <f>'Table 8-NLCD01 Partitioning'!T169-'Table 7-NLCD92 Partitioning'!T169</f>
        <v>-6.8219999999996617E-3</v>
      </c>
      <c r="U573" s="62">
        <f>'Table 8-NLCD01 Partitioning'!U169-'Table 7-NLCD92 Partitioning'!U169</f>
        <v>-34.90100000000001</v>
      </c>
      <c r="V573" s="62">
        <f>'Table 8-NLCD01 Partitioning'!V169-'Table 7-NLCD92 Partitioning'!V169</f>
        <v>55.519999999999996</v>
      </c>
      <c r="W573" s="62">
        <f>'Table 8-NLCD01 Partitioning'!W169-'Table 7-NLCD92 Partitioning'!W169</f>
        <v>-20.621000000000002</v>
      </c>
    </row>
    <row r="574" spans="1:23" x14ac:dyDescent="0.25">
      <c r="A574" s="77" t="s">
        <v>330</v>
      </c>
      <c r="B574" s="10" t="s">
        <v>287</v>
      </c>
      <c r="C574" s="3">
        <v>45</v>
      </c>
      <c r="D574" s="77" t="s">
        <v>330</v>
      </c>
      <c r="E574" s="62">
        <f>'Table 8-NLCD01 Partitioning'!E170-'Table 7-NLCD92 Partitioning'!E170</f>
        <v>-45.591943499999992</v>
      </c>
      <c r="F574" s="62">
        <f>'Table 8-NLCD01 Partitioning'!F170-'Table 7-NLCD92 Partitioning'!F170</f>
        <v>-6.894512999999999</v>
      </c>
      <c r="G574" s="62">
        <f>'Table 8-NLCD01 Partitioning'!G170-'Table 7-NLCD92 Partitioning'!G170</f>
        <v>30.245166000000008</v>
      </c>
      <c r="H574" s="62">
        <f>'Table 8-NLCD01 Partitioning'!H170-'Table 7-NLCD92 Partitioning'!H170</f>
        <v>-15.356123999999909</v>
      </c>
      <c r="I574" s="62">
        <f>'Table 8-NLCD01 Partitioning'!I170-'Table 7-NLCD92 Partitioning'!I170</f>
        <v>50.699182500000006</v>
      </c>
      <c r="J574" s="62">
        <f>'Table 8-NLCD01 Partitioning'!J170-'Table 7-NLCD92 Partitioning'!J170</f>
        <v>0</v>
      </c>
      <c r="K574" s="62">
        <f>'Table 8-NLCD01 Partitioning'!K170-'Table 7-NLCD92 Partitioning'!K170</f>
        <v>-9.5631569999999986</v>
      </c>
      <c r="L574" s="62">
        <f>'Table 8-NLCD01 Partitioning'!L170-'Table 7-NLCD92 Partitioning'!L170</f>
        <v>-1.1119949999999998</v>
      </c>
      <c r="M574" s="62">
        <f>'Table 8-NLCD01 Partitioning'!M170-'Table 7-NLCD92 Partitioning'!M170</f>
        <v>0</v>
      </c>
      <c r="N574" s="62">
        <f>'Table 8-NLCD01 Partitioning'!N170-'Table 7-NLCD92 Partitioning'!N170</f>
        <v>0</v>
      </c>
      <c r="O574" s="62">
        <f>'Table 8-NLCD01 Partitioning'!O170-'Table 7-NLCD92 Partitioning'!O170</f>
        <v>0</v>
      </c>
      <c r="P574" s="62">
        <f>'Table 8-NLCD01 Partitioning'!P170-'Table 7-NLCD92 Partitioning'!P170</f>
        <v>0</v>
      </c>
      <c r="Q574" s="62">
        <f>'Table 8-NLCD01 Partitioning'!Q170-'Table 7-NLCD92 Partitioning'!Q170</f>
        <v>0</v>
      </c>
      <c r="R574" s="62">
        <f>'Table 8-NLCD01 Partitioning'!R170-'Table 7-NLCD92 Partitioning'!R170</f>
        <v>-2.4463889999999999</v>
      </c>
      <c r="S574" s="62">
        <f>'Table 8-NLCD01 Partitioning'!S170-'Table 7-NLCD92 Partitioning'!S170</f>
        <v>0</v>
      </c>
      <c r="T574" s="62">
        <f>'Table 8-NLCD01 Partitioning'!T170-'Table 7-NLCD92 Partitioning'!T170</f>
        <v>-1.9772999999986496E-2</v>
      </c>
      <c r="U574" s="62">
        <f>'Table 8-NLCD01 Partitioning'!U170-'Table 7-NLCD92 Partitioning'!U170</f>
        <v>5.55600000000004</v>
      </c>
      <c r="V574" s="62">
        <f>'Table 8-NLCD01 Partitioning'!V170-'Table 7-NLCD92 Partitioning'!V170</f>
        <v>6.1800000000000068</v>
      </c>
      <c r="W574" s="62">
        <f>'Table 8-NLCD01 Partitioning'!W170-'Table 7-NLCD92 Partitioning'!W170</f>
        <v>-11.735000000000003</v>
      </c>
    </row>
    <row r="575" spans="1:23" x14ac:dyDescent="0.25">
      <c r="A575" s="77" t="s">
        <v>331</v>
      </c>
      <c r="B575" s="10" t="s">
        <v>287</v>
      </c>
      <c r="C575" s="3">
        <v>46</v>
      </c>
      <c r="D575" s="77" t="s">
        <v>331</v>
      </c>
      <c r="E575" s="62">
        <f>'Table 8-NLCD01 Partitioning'!E171-'Table 7-NLCD92 Partitioning'!E171</f>
        <v>-3.1138694999999981</v>
      </c>
      <c r="F575" s="62">
        <f>'Table 8-NLCD01 Partitioning'!F171-'Table 7-NLCD92 Partitioning'!F171</f>
        <v>-29.579183999999998</v>
      </c>
      <c r="G575" s="62">
        <f>'Table 8-NLCD01 Partitioning'!G171-'Table 7-NLCD92 Partitioning'!G171</f>
        <v>1.5559470000000033</v>
      </c>
      <c r="H575" s="62">
        <f>'Table 8-NLCD01 Partitioning'!H171-'Table 7-NLCD92 Partitioning'!H171</f>
        <v>69.816861000000131</v>
      </c>
      <c r="I575" s="62">
        <f>'Table 8-NLCD01 Partitioning'!I171-'Table 7-NLCD92 Partitioning'!I171</f>
        <v>-35.37732149999988</v>
      </c>
      <c r="J575" s="62">
        <f>'Table 8-NLCD01 Partitioning'!J171-'Table 7-NLCD92 Partitioning'!J171</f>
        <v>0</v>
      </c>
      <c r="K575" s="62">
        <f>'Table 8-NLCD01 Partitioning'!K171-'Table 7-NLCD92 Partitioning'!K171</f>
        <v>-2.6687879999999997</v>
      </c>
      <c r="L575" s="62">
        <f>'Table 8-NLCD01 Partitioning'!L171-'Table 7-NLCD92 Partitioning'!L171</f>
        <v>-0.44479799999999997</v>
      </c>
      <c r="M575" s="62">
        <f>'Table 8-NLCD01 Partitioning'!M171-'Table 7-NLCD92 Partitioning'!M171</f>
        <v>0</v>
      </c>
      <c r="N575" s="62">
        <f>'Table 8-NLCD01 Partitioning'!N171-'Table 7-NLCD92 Partitioning'!N171</f>
        <v>0</v>
      </c>
      <c r="O575" s="62">
        <f>'Table 8-NLCD01 Partitioning'!O171-'Table 7-NLCD92 Partitioning'!O171</f>
        <v>0</v>
      </c>
      <c r="P575" s="62">
        <f>'Table 8-NLCD01 Partitioning'!P171-'Table 7-NLCD92 Partitioning'!P171</f>
        <v>0</v>
      </c>
      <c r="Q575" s="62">
        <f>'Table 8-NLCD01 Partitioning'!Q171-'Table 7-NLCD92 Partitioning'!Q171</f>
        <v>0</v>
      </c>
      <c r="R575" s="62">
        <f>'Table 8-NLCD01 Partitioning'!R171-'Table 7-NLCD92 Partitioning'!R171</f>
        <v>-0.22239899999999999</v>
      </c>
      <c r="S575" s="62">
        <f>'Table 8-NLCD01 Partitioning'!S171-'Table 7-NLCD92 Partitioning'!S171</f>
        <v>0</v>
      </c>
      <c r="T575" s="62">
        <f>'Table 8-NLCD01 Partitioning'!T171-'Table 7-NLCD92 Partitioning'!T171</f>
        <v>-3.3551999999644977E-2</v>
      </c>
      <c r="U575" s="62">
        <f>'Table 8-NLCD01 Partitioning'!U171-'Table 7-NLCD92 Partitioning'!U171</f>
        <v>-10.325999999999794</v>
      </c>
      <c r="V575" s="62">
        <f>'Table 8-NLCD01 Partitioning'!V171-'Table 7-NLCD92 Partitioning'!V171</f>
        <v>10.40100000000001</v>
      </c>
      <c r="W575" s="62">
        <f>'Table 8-NLCD01 Partitioning'!W171-'Table 7-NLCD92 Partitioning'!W171</f>
        <v>-7.3999999999998067E-2</v>
      </c>
    </row>
    <row r="576" spans="1:23" x14ac:dyDescent="0.25">
      <c r="A576" s="77" t="s">
        <v>332</v>
      </c>
      <c r="B576" s="10" t="s">
        <v>287</v>
      </c>
      <c r="C576" s="3">
        <v>47</v>
      </c>
      <c r="D576" s="77" t="s">
        <v>332</v>
      </c>
      <c r="E576" s="62">
        <f>'Table 8-NLCD01 Partitioning'!E172-'Table 7-NLCD92 Partitioning'!E172</f>
        <v>-0.22254749999999834</v>
      </c>
      <c r="F576" s="62">
        <f>'Table 8-NLCD01 Partitioning'!F172-'Table 7-NLCD92 Partitioning'!F172</f>
        <v>-44.480357999999995</v>
      </c>
      <c r="G576" s="62">
        <f>'Table 8-NLCD01 Partitioning'!G172-'Table 7-NLCD92 Partitioning'!G172</f>
        <v>363.3902415</v>
      </c>
      <c r="H576" s="62">
        <f>'Table 8-NLCD01 Partitioning'!H172-'Table 7-NLCD92 Partitioning'!H172</f>
        <v>-358.76019149999979</v>
      </c>
      <c r="I576" s="62">
        <f>'Table 8-NLCD01 Partitioning'!I172-'Table 7-NLCD92 Partitioning'!I172</f>
        <v>142.31021850000025</v>
      </c>
      <c r="J576" s="62">
        <f>'Table 8-NLCD01 Partitioning'!J172-'Table 7-NLCD92 Partitioning'!J172</f>
        <v>-0.44479799999999997</v>
      </c>
      <c r="K576" s="62">
        <f>'Table 8-NLCD01 Partitioning'!K172-'Table 7-NLCD92 Partitioning'!K172</f>
        <v>-75.838059000000001</v>
      </c>
      <c r="L576" s="62">
        <f>'Table 8-NLCD01 Partitioning'!L172-'Table 7-NLCD92 Partitioning'!L172</f>
        <v>-17.347121999999999</v>
      </c>
      <c r="M576" s="62">
        <f>'Table 8-NLCD01 Partitioning'!M172-'Table 7-NLCD92 Partitioning'!M172</f>
        <v>0</v>
      </c>
      <c r="N576" s="62">
        <f>'Table 8-NLCD01 Partitioning'!N172-'Table 7-NLCD92 Partitioning'!N172</f>
        <v>0</v>
      </c>
      <c r="O576" s="62">
        <f>'Table 8-NLCD01 Partitioning'!O172-'Table 7-NLCD92 Partitioning'!O172</f>
        <v>0</v>
      </c>
      <c r="P576" s="62">
        <f>'Table 8-NLCD01 Partitioning'!P172-'Table 7-NLCD92 Partitioning'!P172</f>
        <v>0</v>
      </c>
      <c r="Q576" s="62">
        <f>'Table 8-NLCD01 Partitioning'!Q172-'Table 7-NLCD92 Partitioning'!Q172</f>
        <v>0</v>
      </c>
      <c r="R576" s="62">
        <f>'Table 8-NLCD01 Partitioning'!R172-'Table 7-NLCD92 Partitioning'!R172</f>
        <v>-8.4511620000000001</v>
      </c>
      <c r="S576" s="62">
        <f>'Table 8-NLCD01 Partitioning'!S172-'Table 7-NLCD92 Partitioning'!S172</f>
        <v>-0.22239899999999999</v>
      </c>
      <c r="T576" s="62">
        <f>'Table 8-NLCD01 Partitioning'!T172-'Table 7-NLCD92 Partitioning'!T172</f>
        <v>-6.6176999999697728E-2</v>
      </c>
      <c r="U576" s="62">
        <f>'Table 8-NLCD01 Partitioning'!U172-'Table 7-NLCD92 Partitioning'!U172</f>
        <v>99.239000000000033</v>
      </c>
      <c r="V576" s="62">
        <f>'Table 8-NLCD01 Partitioning'!V172-'Table 7-NLCD92 Partitioning'!V172</f>
        <v>-1.5940000000000509</v>
      </c>
      <c r="W576" s="62">
        <f>'Table 8-NLCD01 Partitioning'!W172-'Table 7-NLCD92 Partitioning'!W172</f>
        <v>-97.644000000000005</v>
      </c>
    </row>
    <row r="577" spans="1:23" x14ac:dyDescent="0.25">
      <c r="A577" s="77" t="s">
        <v>333</v>
      </c>
      <c r="B577" s="10" t="s">
        <v>287</v>
      </c>
      <c r="C577" s="3" t="s">
        <v>399</v>
      </c>
      <c r="D577" s="77" t="s">
        <v>333</v>
      </c>
      <c r="E577" s="62">
        <f>'Table 8-NLCD01 Partitioning'!E173-'Table 7-NLCD92 Partitioning'!E173</f>
        <v>-19.348713</v>
      </c>
      <c r="F577" s="62">
        <f>'Table 8-NLCD01 Partitioning'!F173-'Table 7-NLCD92 Partitioning'!F173</f>
        <v>-9.3409289999999974</v>
      </c>
      <c r="G577" s="62">
        <f>'Table 8-NLCD01 Partitioning'!G173-'Table 7-NLCD92 Partitioning'!G173</f>
        <v>14.676826499999997</v>
      </c>
      <c r="H577" s="62">
        <f>'Table 8-NLCD01 Partitioning'!H173-'Table 7-NLCD92 Partitioning'!H173</f>
        <v>94.066591500000015</v>
      </c>
      <c r="I577" s="62">
        <f>'Table 8-NLCD01 Partitioning'!I173-'Table 7-NLCD92 Partitioning'!I173</f>
        <v>-78.295499999999834</v>
      </c>
      <c r="J577" s="62">
        <f>'Table 8-NLCD01 Partitioning'!J173-'Table 7-NLCD92 Partitioning'!J173</f>
        <v>0</v>
      </c>
      <c r="K577" s="62">
        <f>'Table 8-NLCD01 Partitioning'!K173-'Table 7-NLCD92 Partitioning'!K173</f>
        <v>-0.22239899999999999</v>
      </c>
      <c r="L577" s="62">
        <f>'Table 8-NLCD01 Partitioning'!L173-'Table 7-NLCD92 Partitioning'!L173</f>
        <v>-0.44479799999999997</v>
      </c>
      <c r="M577" s="62">
        <f>'Table 8-NLCD01 Partitioning'!M173-'Table 7-NLCD92 Partitioning'!M173</f>
        <v>0</v>
      </c>
      <c r="N577" s="62">
        <f>'Table 8-NLCD01 Partitioning'!N173-'Table 7-NLCD92 Partitioning'!N173</f>
        <v>0</v>
      </c>
      <c r="O577" s="62">
        <f>'Table 8-NLCD01 Partitioning'!O173-'Table 7-NLCD92 Partitioning'!O173</f>
        <v>0</v>
      </c>
      <c r="P577" s="62">
        <f>'Table 8-NLCD01 Partitioning'!P173-'Table 7-NLCD92 Partitioning'!P173</f>
        <v>-0.22239899999999999</v>
      </c>
      <c r="Q577" s="62">
        <f>'Table 8-NLCD01 Partitioning'!Q173-'Table 7-NLCD92 Partitioning'!Q173</f>
        <v>-0.88959599999999994</v>
      </c>
      <c r="R577" s="62">
        <f>'Table 8-NLCD01 Partitioning'!R173-'Table 7-NLCD92 Partitioning'!R173</f>
        <v>0</v>
      </c>
      <c r="S577" s="62">
        <f>'Table 8-NLCD01 Partitioning'!S173-'Table 7-NLCD92 Partitioning'!S173</f>
        <v>0</v>
      </c>
      <c r="T577" s="62">
        <f>'Table 8-NLCD01 Partitioning'!T173-'Table 7-NLCD92 Partitioning'!T173</f>
        <v>-2.0915999999942869E-2</v>
      </c>
      <c r="U577" s="62">
        <f>'Table 8-NLCD01 Partitioning'!U173-'Table 7-NLCD92 Partitioning'!U173</f>
        <v>-47.726999999999975</v>
      </c>
      <c r="V577" s="62">
        <f>'Table 8-NLCD01 Partitioning'!V173-'Table 7-NLCD92 Partitioning'!V173</f>
        <v>44.334000000000032</v>
      </c>
      <c r="W577" s="62">
        <f>'Table 8-NLCD01 Partitioning'!W173-'Table 7-NLCD92 Partitioning'!W173</f>
        <v>3.3950000000000014</v>
      </c>
    </row>
    <row r="578" spans="1:23" x14ac:dyDescent="0.25">
      <c r="A578" s="77" t="s">
        <v>335</v>
      </c>
      <c r="B578" s="10" t="s">
        <v>287</v>
      </c>
      <c r="C578" s="3" t="s">
        <v>336</v>
      </c>
      <c r="D578" s="77" t="s">
        <v>337</v>
      </c>
      <c r="E578" s="62">
        <f>'Table 8-NLCD01 Partitioning'!E174-'Table 7-NLCD92 Partitioning'!E174</f>
        <v>-3.1146119999999939</v>
      </c>
      <c r="F578" s="62">
        <f>'Table 8-NLCD01 Partitioning'!F174-'Table 7-NLCD92 Partitioning'!F174</f>
        <v>-33.582248999999997</v>
      </c>
      <c r="G578" s="62">
        <f>'Table 8-NLCD01 Partitioning'!G174-'Table 7-NLCD92 Partitioning'!G174</f>
        <v>119.87020800000002</v>
      </c>
      <c r="H578" s="62">
        <f>'Table 8-NLCD01 Partitioning'!H174-'Table 7-NLCD92 Partitioning'!H174</f>
        <v>164.33854200000007</v>
      </c>
      <c r="I578" s="62">
        <f>'Table 8-NLCD01 Partitioning'!I174-'Table 7-NLCD92 Partitioning'!I174</f>
        <v>-218.40602399999995</v>
      </c>
      <c r="J578" s="62">
        <f>'Table 8-NLCD01 Partitioning'!J174-'Table 7-NLCD92 Partitioning'!J174</f>
        <v>0</v>
      </c>
      <c r="K578" s="62">
        <f>'Table 8-NLCD01 Partitioning'!K174-'Table 7-NLCD92 Partitioning'!K174</f>
        <v>-16.457525999999998</v>
      </c>
      <c r="L578" s="62">
        <f>'Table 8-NLCD01 Partitioning'!L174-'Table 7-NLCD92 Partitioning'!L174</f>
        <v>-5.7823739999999999</v>
      </c>
      <c r="M578" s="62">
        <f>'Table 8-NLCD01 Partitioning'!M174-'Table 7-NLCD92 Partitioning'!M174</f>
        <v>0</v>
      </c>
      <c r="N578" s="62">
        <f>'Table 8-NLCD01 Partitioning'!N174-'Table 7-NLCD92 Partitioning'!N174</f>
        <v>0</v>
      </c>
      <c r="O578" s="62">
        <f>'Table 8-NLCD01 Partitioning'!O174-'Table 7-NLCD92 Partitioning'!O174</f>
        <v>-1.5567929999999999</v>
      </c>
      <c r="P578" s="62">
        <f>'Table 8-NLCD01 Partitioning'!P174-'Table 7-NLCD92 Partitioning'!P174</f>
        <v>0</v>
      </c>
      <c r="Q578" s="62">
        <f>'Table 8-NLCD01 Partitioning'!Q174-'Table 7-NLCD92 Partitioning'!Q174</f>
        <v>0</v>
      </c>
      <c r="R578" s="62">
        <f>'Table 8-NLCD01 Partitioning'!R174-'Table 7-NLCD92 Partitioning'!R174</f>
        <v>-3.5583839999999998</v>
      </c>
      <c r="S578" s="62">
        <f>'Table 8-NLCD01 Partitioning'!S174-'Table 7-NLCD92 Partitioning'!S174</f>
        <v>-1.7791919999999999</v>
      </c>
      <c r="T578" s="62">
        <f>'Table 8-NLCD01 Partitioning'!T174-'Table 7-NLCD92 Partitioning'!T174</f>
        <v>-2.8403999999682128E-2</v>
      </c>
      <c r="U578" s="62">
        <f>'Table 8-NLCD01 Partitioning'!U174-'Table 7-NLCD92 Partitioning'!U174</f>
        <v>-98.656000000000063</v>
      </c>
      <c r="V578" s="62">
        <f>'Table 8-NLCD01 Partitioning'!V174-'Table 7-NLCD92 Partitioning'!V174</f>
        <v>114.96899999999999</v>
      </c>
      <c r="W578" s="62">
        <f>'Table 8-NLCD01 Partitioning'!W174-'Table 7-NLCD92 Partitioning'!W174</f>
        <v>-16.314</v>
      </c>
    </row>
    <row r="579" spans="1:23" x14ac:dyDescent="0.25">
      <c r="A579" s="77" t="s">
        <v>338</v>
      </c>
      <c r="B579" s="10" t="s">
        <v>287</v>
      </c>
      <c r="C579" s="3" t="s">
        <v>339</v>
      </c>
      <c r="D579" s="77" t="s">
        <v>338</v>
      </c>
      <c r="E579" s="62">
        <f>'Table 8-NLCD01 Partitioning'!E175-'Table 7-NLCD92 Partitioning'!E175</f>
        <v>-1.7791919999999999</v>
      </c>
      <c r="F579" s="62">
        <f>'Table 8-NLCD01 Partitioning'!F175-'Table 7-NLCD92 Partitioning'!F175</f>
        <v>-20.238601499999994</v>
      </c>
      <c r="G579" s="62">
        <f>'Table 8-NLCD01 Partitioning'!G175-'Table 7-NLCD92 Partitioning'!G175</f>
        <v>4.8917880000000054</v>
      </c>
      <c r="H579" s="62">
        <f>'Table 8-NLCD01 Partitioning'!H175-'Table 7-NLCD92 Partitioning'!H175</f>
        <v>-88.979363999999805</v>
      </c>
      <c r="I579" s="62">
        <f>'Table 8-NLCD01 Partitioning'!I175-'Table 7-NLCD92 Partitioning'!I175</f>
        <v>110.52462600000007</v>
      </c>
      <c r="J579" s="62">
        <f>'Table 8-NLCD01 Partitioning'!J175-'Table 7-NLCD92 Partitioning'!J175</f>
        <v>0</v>
      </c>
      <c r="K579" s="62">
        <f>'Table 8-NLCD01 Partitioning'!K175-'Table 7-NLCD92 Partitioning'!K175</f>
        <v>-3.5583839999999998</v>
      </c>
      <c r="L579" s="62">
        <f>'Table 8-NLCD01 Partitioning'!L175-'Table 7-NLCD92 Partitioning'!L175</f>
        <v>0</v>
      </c>
      <c r="M579" s="62">
        <f>'Table 8-NLCD01 Partitioning'!M175-'Table 7-NLCD92 Partitioning'!M175</f>
        <v>0</v>
      </c>
      <c r="N579" s="62">
        <f>'Table 8-NLCD01 Partitioning'!N175-'Table 7-NLCD92 Partitioning'!N175</f>
        <v>0</v>
      </c>
      <c r="O579" s="62">
        <f>'Table 8-NLCD01 Partitioning'!O175-'Table 7-NLCD92 Partitioning'!O175</f>
        <v>0</v>
      </c>
      <c r="P579" s="62">
        <f>'Table 8-NLCD01 Partitioning'!P175-'Table 7-NLCD92 Partitioning'!P175</f>
        <v>0</v>
      </c>
      <c r="Q579" s="62">
        <f>'Table 8-NLCD01 Partitioning'!Q175-'Table 7-NLCD92 Partitioning'!Q175</f>
        <v>0</v>
      </c>
      <c r="R579" s="62">
        <f>'Table 8-NLCD01 Partitioning'!R175-'Table 7-NLCD92 Partitioning'!R175</f>
        <v>-0.88959599999999994</v>
      </c>
      <c r="S579" s="62">
        <f>'Table 8-NLCD01 Partitioning'!S175-'Table 7-NLCD92 Partitioning'!S175</f>
        <v>0</v>
      </c>
      <c r="T579" s="62">
        <f>'Table 8-NLCD01 Partitioning'!T175-'Table 7-NLCD92 Partitioning'!T175</f>
        <v>-2.8723499999841806E-2</v>
      </c>
      <c r="U579" s="62">
        <f>'Table 8-NLCD01 Partitioning'!U175-'Table 7-NLCD92 Partitioning'!U175</f>
        <v>61.158999999999992</v>
      </c>
      <c r="V579" s="62">
        <f>'Table 8-NLCD01 Partitioning'!V175-'Table 7-NLCD92 Partitioning'!V175</f>
        <v>-53.759000000000015</v>
      </c>
      <c r="W579" s="62">
        <f>'Table 8-NLCD01 Partitioning'!W175-'Table 7-NLCD92 Partitioning'!W175</f>
        <v>-7.3990000000000009</v>
      </c>
    </row>
    <row r="580" spans="1:23" x14ac:dyDescent="0.25">
      <c r="A580" s="77" t="s">
        <v>340</v>
      </c>
      <c r="B580" s="10" t="s">
        <v>287</v>
      </c>
      <c r="C580" s="3" t="s">
        <v>341</v>
      </c>
      <c r="D580" s="77" t="s">
        <v>340</v>
      </c>
      <c r="E580" s="62">
        <f>'Table 8-NLCD01 Partitioning'!E176-'Table 7-NLCD92 Partitioning'!E176</f>
        <v>0</v>
      </c>
      <c r="F580" s="62">
        <f>'Table 8-NLCD01 Partitioning'!F176-'Table 7-NLCD92 Partitioning'!F176</f>
        <v>-40.921595999999994</v>
      </c>
      <c r="G580" s="62">
        <f>'Table 8-NLCD01 Partitioning'!G176-'Table 7-NLCD92 Partitioning'!G176</f>
        <v>47.369565000000001</v>
      </c>
      <c r="H580" s="62">
        <f>'Table 8-NLCD01 Partitioning'!H176-'Table 7-NLCD92 Partitioning'!H176</f>
        <v>-49.158508499999982</v>
      </c>
      <c r="I580" s="62">
        <f>'Table 8-NLCD01 Partitioning'!I176-'Table 7-NLCD92 Partitioning'!I176</f>
        <v>43.14362400000001</v>
      </c>
      <c r="J580" s="62">
        <f>'Table 8-NLCD01 Partitioning'!J176-'Table 7-NLCD92 Partitioning'!J176</f>
        <v>0</v>
      </c>
      <c r="K580" s="62">
        <f>'Table 8-NLCD01 Partitioning'!K176-'Table 7-NLCD92 Partitioning'!K176</f>
        <v>-0.44479799999999997</v>
      </c>
      <c r="L580" s="62">
        <f>'Table 8-NLCD01 Partitioning'!L176-'Table 7-NLCD92 Partitioning'!L176</f>
        <v>0</v>
      </c>
      <c r="M580" s="62">
        <f>'Table 8-NLCD01 Partitioning'!M176-'Table 7-NLCD92 Partitioning'!M176</f>
        <v>0</v>
      </c>
      <c r="N580" s="62">
        <f>'Table 8-NLCD01 Partitioning'!N176-'Table 7-NLCD92 Partitioning'!N176</f>
        <v>0</v>
      </c>
      <c r="O580" s="62">
        <f>'Table 8-NLCD01 Partitioning'!O176-'Table 7-NLCD92 Partitioning'!O176</f>
        <v>0</v>
      </c>
      <c r="P580" s="62">
        <f>'Table 8-NLCD01 Partitioning'!P176-'Table 7-NLCD92 Partitioning'!P176</f>
        <v>0</v>
      </c>
      <c r="Q580" s="62">
        <f>'Table 8-NLCD01 Partitioning'!Q176-'Table 7-NLCD92 Partitioning'!Q176</f>
        <v>0</v>
      </c>
      <c r="R580" s="62">
        <f>'Table 8-NLCD01 Partitioning'!R176-'Table 7-NLCD92 Partitioning'!R176</f>
        <v>0</v>
      </c>
      <c r="S580" s="62">
        <f>'Table 8-NLCD01 Partitioning'!S176-'Table 7-NLCD92 Partitioning'!S176</f>
        <v>0</v>
      </c>
      <c r="T580" s="62">
        <f>'Table 8-NLCD01 Partitioning'!T176-'Table 7-NLCD92 Partitioning'!T176</f>
        <v>-1.171349999992799E-2</v>
      </c>
      <c r="U580" s="62">
        <f>'Table 8-NLCD01 Partitioning'!U176-'Table 7-NLCD92 Partitioning'!U176</f>
        <v>28.622000000000014</v>
      </c>
      <c r="V580" s="62">
        <f>'Table 8-NLCD01 Partitioning'!V176-'Table 7-NLCD92 Partitioning'!V176</f>
        <v>-26.988999999999976</v>
      </c>
      <c r="W580" s="62">
        <f>'Table 8-NLCD01 Partitioning'!W176-'Table 7-NLCD92 Partitioning'!W176</f>
        <v>-1.6340000000000003</v>
      </c>
    </row>
    <row r="581" spans="1:23" x14ac:dyDescent="0.25">
      <c r="A581" s="77" t="s">
        <v>342</v>
      </c>
      <c r="B581" s="10" t="s">
        <v>287</v>
      </c>
      <c r="C581" s="3" t="s">
        <v>343</v>
      </c>
      <c r="D581" s="77" t="s">
        <v>342</v>
      </c>
      <c r="E581" s="62">
        <f>'Table 8-NLCD01 Partitioning'!E177-'Table 7-NLCD92 Partitioning'!E177</f>
        <v>-10.676267999999986</v>
      </c>
      <c r="F581" s="62">
        <f>'Table 8-NLCD01 Partitioning'!F177-'Table 7-NLCD92 Partitioning'!F177</f>
        <v>-344.94799049999995</v>
      </c>
      <c r="G581" s="62">
        <f>'Table 8-NLCD01 Partitioning'!G177-'Table 7-NLCD92 Partitioning'!G177</f>
        <v>625.81121100000018</v>
      </c>
      <c r="H581" s="62">
        <f>'Table 8-NLCD01 Partitioning'!H177-'Table 7-NLCD92 Partitioning'!H177</f>
        <v>-329.26048649999939</v>
      </c>
      <c r="I581" s="62">
        <f>'Table 8-NLCD01 Partitioning'!I177-'Table 7-NLCD92 Partitioning'!I177</f>
        <v>174.98947950000024</v>
      </c>
      <c r="J581" s="62">
        <f>'Table 8-NLCD01 Partitioning'!J177-'Table 7-NLCD92 Partitioning'!J177</f>
        <v>0</v>
      </c>
      <c r="K581" s="62">
        <f>'Table 8-NLCD01 Partitioning'!K177-'Table 7-NLCD92 Partitioning'!K177</f>
        <v>-82.510028999999989</v>
      </c>
      <c r="L581" s="62">
        <f>'Table 8-NLCD01 Partitioning'!L177-'Table 7-NLCD92 Partitioning'!L177</f>
        <v>-24.686288999999999</v>
      </c>
      <c r="M581" s="62">
        <f>'Table 8-NLCD01 Partitioning'!M177-'Table 7-NLCD92 Partitioning'!M177</f>
        <v>0</v>
      </c>
      <c r="N581" s="62">
        <f>'Table 8-NLCD01 Partitioning'!N177-'Table 7-NLCD92 Partitioning'!N177</f>
        <v>0</v>
      </c>
      <c r="O581" s="62">
        <f>'Table 8-NLCD01 Partitioning'!O177-'Table 7-NLCD92 Partitioning'!O177</f>
        <v>-0.44479799999999997</v>
      </c>
      <c r="P581" s="62">
        <f>'Table 8-NLCD01 Partitioning'!P177-'Table 7-NLCD92 Partitioning'!P177</f>
        <v>-0.44479799999999997</v>
      </c>
      <c r="Q581" s="62">
        <f>'Table 8-NLCD01 Partitioning'!Q177-'Table 7-NLCD92 Partitioning'!Q177</f>
        <v>-0.88959599999999994</v>
      </c>
      <c r="R581" s="62">
        <f>'Table 8-NLCD01 Partitioning'!R177-'Table 7-NLCD92 Partitioning'!R177</f>
        <v>-7.1167679999999995</v>
      </c>
      <c r="S581" s="62">
        <f>'Table 8-NLCD01 Partitioning'!S177-'Table 7-NLCD92 Partitioning'!S177</f>
        <v>0</v>
      </c>
      <c r="T581" s="62">
        <f>'Table 8-NLCD01 Partitioning'!T177-'Table 7-NLCD92 Partitioning'!T177</f>
        <v>-0.17633249999926193</v>
      </c>
      <c r="U581" s="62">
        <f>'Table 8-NLCD01 Partitioning'!U177-'Table 7-NLCD92 Partitioning'!U177</f>
        <v>173.4980000000005</v>
      </c>
      <c r="V581" s="62">
        <f>'Table 8-NLCD01 Partitioning'!V177-'Table 7-NLCD92 Partitioning'!V177</f>
        <v>-70.210000000000036</v>
      </c>
      <c r="W581" s="62">
        <f>'Table 8-NLCD01 Partitioning'!W177-'Table 7-NLCD92 Partitioning'!W177</f>
        <v>-103.28800000000001</v>
      </c>
    </row>
    <row r="582" spans="1:23" x14ac:dyDescent="0.25">
      <c r="A582" s="77" t="s">
        <v>344</v>
      </c>
      <c r="B582" s="10" t="s">
        <v>287</v>
      </c>
      <c r="C582" s="3">
        <v>5</v>
      </c>
      <c r="D582" s="77" t="s">
        <v>344</v>
      </c>
      <c r="E582" s="62">
        <f>'Table 8-NLCD01 Partitioning'!E178-'Table 7-NLCD92 Partitioning'!E178</f>
        <v>-16.457561999999999</v>
      </c>
      <c r="F582" s="62">
        <f>'Table 8-NLCD01 Partitioning'!F178-'Table 7-NLCD92 Partitioning'!F178</f>
        <v>-76.285286999999968</v>
      </c>
      <c r="G582" s="62">
        <f>'Table 8-NLCD01 Partitioning'!G178-'Table 7-NLCD92 Partitioning'!G178</f>
        <v>746.35490700000014</v>
      </c>
      <c r="H582" s="62">
        <f>'Table 8-NLCD01 Partitioning'!H178-'Table 7-NLCD92 Partitioning'!H178</f>
        <v>-765.07094249999989</v>
      </c>
      <c r="I582" s="62">
        <f>'Table 8-NLCD01 Partitioning'!I178-'Table 7-NLCD92 Partitioning'!I178</f>
        <v>196.59359250000003</v>
      </c>
      <c r="J582" s="62">
        <f>'Table 8-NLCD01 Partitioning'!J178-'Table 7-NLCD92 Partitioning'!J178</f>
        <v>-0.22239899999999999</v>
      </c>
      <c r="K582" s="62">
        <f>'Table 8-NLCD01 Partitioning'!K178-'Table 7-NLCD92 Partitioning'!K178</f>
        <v>-58.046138999999997</v>
      </c>
      <c r="L582" s="62">
        <f>'Table 8-NLCD01 Partitioning'!L178-'Table 7-NLCD92 Partitioning'!L178</f>
        <v>-20.460708</v>
      </c>
      <c r="M582" s="62">
        <f>'Table 8-NLCD01 Partitioning'!M178-'Table 7-NLCD92 Partitioning'!M178</f>
        <v>1.1119725</v>
      </c>
      <c r="N582" s="62">
        <f>'Table 8-NLCD01 Partitioning'!N178-'Table 7-NLCD92 Partitioning'!N178</f>
        <v>0</v>
      </c>
      <c r="O582" s="62">
        <f>'Table 8-NLCD01 Partitioning'!O178-'Table 7-NLCD92 Partitioning'!O178</f>
        <v>1.3343625000000001</v>
      </c>
      <c r="P582" s="62">
        <f>'Table 8-NLCD01 Partitioning'!P178-'Table 7-NLCD92 Partitioning'!P178</f>
        <v>0</v>
      </c>
      <c r="Q582" s="62">
        <f>'Table 8-NLCD01 Partitioning'!Q178-'Table 7-NLCD92 Partitioning'!Q178</f>
        <v>0</v>
      </c>
      <c r="R582" s="62">
        <f>'Table 8-NLCD01 Partitioning'!R178-'Table 7-NLCD92 Partitioning'!R178</f>
        <v>-3.1135859999999997</v>
      </c>
      <c r="S582" s="62">
        <f>'Table 8-NLCD01 Partitioning'!S178-'Table 7-NLCD92 Partitioning'!S178</f>
        <v>-5.7823739999999999</v>
      </c>
      <c r="T582" s="62">
        <f>'Table 8-NLCD01 Partitioning'!T178-'Table 7-NLCD92 Partitioning'!T178</f>
        <v>-4.4162999999571184E-2</v>
      </c>
      <c r="U582" s="62">
        <f>'Table 8-NLCD01 Partitioning'!U178-'Table 7-NLCD92 Partitioning'!U178</f>
        <v>87.533999999999878</v>
      </c>
      <c r="V582" s="62">
        <f>'Table 8-NLCD01 Partitioning'!V178-'Table 7-NLCD92 Partitioning'!V178</f>
        <v>7.4969999999998436</v>
      </c>
      <c r="W582" s="62">
        <f>'Table 8-NLCD01 Partitioning'!W178-'Table 7-NLCD92 Partitioning'!W178</f>
        <v>-95.030999999999977</v>
      </c>
    </row>
    <row r="583" spans="1:23" x14ac:dyDescent="0.25">
      <c r="A583" s="77" t="s">
        <v>345</v>
      </c>
      <c r="B583" s="10" t="s">
        <v>287</v>
      </c>
      <c r="C583" s="3">
        <v>50</v>
      </c>
      <c r="D583" s="77" t="s">
        <v>345</v>
      </c>
      <c r="E583" s="62">
        <f>'Table 8-NLCD01 Partitioning'!E179-'Table 7-NLCD92 Partitioning'!E179</f>
        <v>-90.073192499999976</v>
      </c>
      <c r="F583" s="62">
        <f>'Table 8-NLCD01 Partitioning'!F179-'Table 7-NLCD92 Partitioning'!F179</f>
        <v>-362.0708459999999</v>
      </c>
      <c r="G583" s="62">
        <f>'Table 8-NLCD01 Partitioning'!G179-'Table 7-NLCD92 Partitioning'!G179</f>
        <v>1433.9948175000002</v>
      </c>
      <c r="H583" s="62">
        <f>'Table 8-NLCD01 Partitioning'!H179-'Table 7-NLCD92 Partitioning'!H179</f>
        <v>-172.63984049999954</v>
      </c>
      <c r="I583" s="62">
        <f>'Table 8-NLCD01 Partitioning'!I179-'Table 7-NLCD92 Partitioning'!I179</f>
        <v>-338.30013599999984</v>
      </c>
      <c r="J583" s="62">
        <f>'Table 8-NLCD01 Partitioning'!J179-'Table 7-NLCD92 Partitioning'!J179</f>
        <v>-51.374492999999987</v>
      </c>
      <c r="K583" s="62">
        <f>'Table 8-NLCD01 Partitioning'!K179-'Table 7-NLCD92 Partitioning'!K179</f>
        <v>-275.99728950000002</v>
      </c>
      <c r="L583" s="62">
        <f>'Table 8-NLCD01 Partitioning'!L179-'Table 7-NLCD92 Partitioning'!L179</f>
        <v>-71.16767999999999</v>
      </c>
      <c r="M583" s="62">
        <f>'Table 8-NLCD01 Partitioning'!M179-'Table 7-NLCD92 Partitioning'!M179</f>
        <v>6.8942295000000007</v>
      </c>
      <c r="N583" s="62">
        <f>'Table 8-NLCD01 Partitioning'!N179-'Table 7-NLCD92 Partitioning'!N179</f>
        <v>0</v>
      </c>
      <c r="O583" s="62">
        <f>'Table 8-NLCD01 Partitioning'!O179-'Table 7-NLCD92 Partitioning'!O179</f>
        <v>6.4494360000000004</v>
      </c>
      <c r="P583" s="62">
        <f>'Table 8-NLCD01 Partitioning'!P179-'Table 7-NLCD92 Partitioning'!P179</f>
        <v>-34.471844999999995</v>
      </c>
      <c r="Q583" s="62">
        <f>'Table 8-NLCD01 Partitioning'!Q179-'Table 7-NLCD92 Partitioning'!Q179</f>
        <v>-25.353485999999997</v>
      </c>
      <c r="R583" s="62">
        <f>'Table 8-NLCD01 Partitioning'!R179-'Table 7-NLCD92 Partitioning'!R179</f>
        <v>-22.240057499999999</v>
      </c>
      <c r="S583" s="62">
        <f>'Table 8-NLCD01 Partitioning'!S179-'Table 7-NLCD92 Partitioning'!S179</f>
        <v>-3.7807829999999996</v>
      </c>
      <c r="T583" s="62">
        <f>'Table 8-NLCD01 Partitioning'!T179-'Table 7-NLCD92 Partitioning'!T179</f>
        <v>-0.13116599999921164</v>
      </c>
      <c r="U583" s="62">
        <f>'Table 8-NLCD01 Partitioning'!U179-'Table 7-NLCD92 Partitioning'!U179</f>
        <v>-65.820000000000164</v>
      </c>
      <c r="V583" s="62">
        <f>'Table 8-NLCD01 Partitioning'!V179-'Table 7-NLCD92 Partitioning'!V179</f>
        <v>369.71499999999969</v>
      </c>
      <c r="W583" s="62">
        <f>'Table 8-NLCD01 Partitioning'!W179-'Table 7-NLCD92 Partitioning'!W179</f>
        <v>-303.89499999999998</v>
      </c>
    </row>
    <row r="584" spans="1:23" x14ac:dyDescent="0.25">
      <c r="A584" s="77" t="s">
        <v>346</v>
      </c>
      <c r="B584" s="10" t="s">
        <v>287</v>
      </c>
      <c r="C584" s="3">
        <v>51</v>
      </c>
      <c r="D584" s="77" t="s">
        <v>346</v>
      </c>
      <c r="E584" s="62">
        <f>'Table 8-NLCD01 Partitioning'!E180-'Table 7-NLCD92 Partitioning'!E180</f>
        <v>-76.061250000000001</v>
      </c>
      <c r="F584" s="62">
        <f>'Table 8-NLCD01 Partitioning'!F180-'Table 7-NLCD92 Partitioning'!F180</f>
        <v>-270.66414149999991</v>
      </c>
      <c r="G584" s="62">
        <f>'Table 8-NLCD01 Partitioning'!G180-'Table 7-NLCD92 Partitioning'!G180</f>
        <v>3019.2222735</v>
      </c>
      <c r="H584" s="62">
        <f>'Table 8-NLCD01 Partitioning'!H180-'Table 7-NLCD92 Partitioning'!H180</f>
        <v>-2881.2935744999995</v>
      </c>
      <c r="I584" s="62">
        <f>'Table 8-NLCD01 Partitioning'!I180-'Table 7-NLCD92 Partitioning'!I180</f>
        <v>646.47153450000042</v>
      </c>
      <c r="J584" s="62">
        <f>'Table 8-NLCD01 Partitioning'!J180-'Table 7-NLCD92 Partitioning'!J180</f>
        <v>0</v>
      </c>
      <c r="K584" s="62">
        <f>'Table 8-NLCD01 Partitioning'!K180-'Table 7-NLCD92 Partitioning'!K180</f>
        <v>-309.801807</v>
      </c>
      <c r="L584" s="62">
        <f>'Table 8-NLCD01 Partitioning'!L180-'Table 7-NLCD92 Partitioning'!L180</f>
        <v>-72.724472999999989</v>
      </c>
      <c r="M584" s="62">
        <f>'Table 8-NLCD01 Partitioning'!M180-'Table 7-NLCD92 Partitioning'!M180</f>
        <v>0</v>
      </c>
      <c r="N584" s="62">
        <f>'Table 8-NLCD01 Partitioning'!N180-'Table 7-NLCD92 Partitioning'!N180</f>
        <v>0</v>
      </c>
      <c r="O584" s="62">
        <f>'Table 8-NLCD01 Partitioning'!O180-'Table 7-NLCD92 Partitioning'!O180</f>
        <v>-13.788737999999999</v>
      </c>
      <c r="P584" s="62">
        <f>'Table 8-NLCD01 Partitioning'!P180-'Table 7-NLCD92 Partitioning'!P180</f>
        <v>0</v>
      </c>
      <c r="Q584" s="62">
        <f>'Table 8-NLCD01 Partitioning'!Q180-'Table 7-NLCD92 Partitioning'!Q180</f>
        <v>-0.44479799999999997</v>
      </c>
      <c r="R584" s="62">
        <f>'Table 8-NLCD01 Partitioning'!R180-'Table 7-NLCD92 Partitioning'!R180</f>
        <v>-32.692653</v>
      </c>
      <c r="S584" s="62">
        <f>'Table 8-NLCD01 Partitioning'!S180-'Table 7-NLCD92 Partitioning'!S180</f>
        <v>-8.4511620000000001</v>
      </c>
      <c r="T584" s="62">
        <f>'Table 8-NLCD01 Partitioning'!T180-'Table 7-NLCD92 Partitioning'!T180</f>
        <v>-0.22878899999705027</v>
      </c>
      <c r="U584" s="62">
        <f>'Table 8-NLCD01 Partitioning'!U180-'Table 7-NLCD92 Partitioning'!U180</f>
        <v>307.30199999999968</v>
      </c>
      <c r="V584" s="62">
        <f>'Table 8-NLCD01 Partitioning'!V180-'Table 7-NLCD92 Partitioning'!V180</f>
        <v>133.95299999999952</v>
      </c>
      <c r="W584" s="62">
        <f>'Table 8-NLCD01 Partitioning'!W180-'Table 7-NLCD92 Partitioning'!W180</f>
        <v>-441.25400000000002</v>
      </c>
    </row>
    <row r="585" spans="1:23" x14ac:dyDescent="0.25">
      <c r="A585" s="77" t="s">
        <v>347</v>
      </c>
      <c r="B585" s="10" t="s">
        <v>287</v>
      </c>
      <c r="C585" s="3">
        <v>52</v>
      </c>
      <c r="D585" s="77" t="s">
        <v>347</v>
      </c>
      <c r="E585" s="62">
        <f>'Table 8-NLCD01 Partitioning'!E181-'Table 7-NLCD92 Partitioning'!E181</f>
        <v>-39.142241999999996</v>
      </c>
      <c r="F585" s="62">
        <f>'Table 8-NLCD01 Partitioning'!F181-'Table 7-NLCD92 Partitioning'!F181</f>
        <v>-86.514830999999973</v>
      </c>
      <c r="G585" s="62">
        <f>'Table 8-NLCD01 Partitioning'!G181-'Table 7-NLCD92 Partitioning'!G181</f>
        <v>-15.127132499999959</v>
      </c>
      <c r="H585" s="62">
        <f>'Table 8-NLCD01 Partitioning'!H181-'Table 7-NLCD92 Partitioning'!H181</f>
        <v>-172.40295149999974</v>
      </c>
      <c r="I585" s="62">
        <f>'Table 8-NLCD01 Partitioning'!I181-'Table 7-NLCD92 Partitioning'!I181</f>
        <v>358.24405050000018</v>
      </c>
      <c r="J585" s="62">
        <f>'Table 8-NLCD01 Partitioning'!J181-'Table 7-NLCD92 Partitioning'!J181</f>
        <v>-0.22239899999999999</v>
      </c>
      <c r="K585" s="62">
        <f>'Table 8-NLCD01 Partitioning'!K181-'Table 7-NLCD92 Partitioning'!K181</f>
        <v>-30.468662999999999</v>
      </c>
      <c r="L585" s="62">
        <f>'Table 8-NLCD01 Partitioning'!L181-'Table 7-NLCD92 Partitioning'!L181</f>
        <v>-10.007954999999999</v>
      </c>
      <c r="M585" s="62">
        <f>'Table 8-NLCD01 Partitioning'!M181-'Table 7-NLCD92 Partitioning'!M181</f>
        <v>0</v>
      </c>
      <c r="N585" s="62">
        <f>'Table 8-NLCD01 Partitioning'!N181-'Table 7-NLCD92 Partitioning'!N181</f>
        <v>0</v>
      </c>
      <c r="O585" s="62">
        <f>'Table 8-NLCD01 Partitioning'!O181-'Table 7-NLCD92 Partitioning'!O181</f>
        <v>0</v>
      </c>
      <c r="P585" s="62">
        <f>'Table 8-NLCD01 Partitioning'!P181-'Table 7-NLCD92 Partitioning'!P181</f>
        <v>0</v>
      </c>
      <c r="Q585" s="62">
        <f>'Table 8-NLCD01 Partitioning'!Q181-'Table 7-NLCD92 Partitioning'!Q181</f>
        <v>-0.44479799999999997</v>
      </c>
      <c r="R585" s="62">
        <f>'Table 8-NLCD01 Partitioning'!R181-'Table 7-NLCD92 Partitioning'!R181</f>
        <v>-3.1135859999999997</v>
      </c>
      <c r="S585" s="62">
        <f>'Table 8-NLCD01 Partitioning'!S181-'Table 7-NLCD92 Partitioning'!S181</f>
        <v>-0.88959599999999994</v>
      </c>
      <c r="T585" s="62">
        <f>'Table 8-NLCD01 Partitioning'!T181-'Table 7-NLCD92 Partitioning'!T181</f>
        <v>-9.0103499999713677E-2</v>
      </c>
      <c r="U585" s="62">
        <f>'Table 8-NLCD01 Partitioning'!U181-'Table 7-NLCD92 Partitioning'!U181</f>
        <v>201.46199999999999</v>
      </c>
      <c r="V585" s="62">
        <f>'Table 8-NLCD01 Partitioning'!V181-'Table 7-NLCD92 Partitioning'!V181</f>
        <v>-155.43399999999997</v>
      </c>
      <c r="W585" s="62">
        <f>'Table 8-NLCD01 Partitioning'!W181-'Table 7-NLCD92 Partitioning'!W181</f>
        <v>-46.028999999999996</v>
      </c>
    </row>
    <row r="586" spans="1:23" x14ac:dyDescent="0.25">
      <c r="A586" s="77" t="s">
        <v>348</v>
      </c>
      <c r="B586" s="10" t="s">
        <v>287</v>
      </c>
      <c r="C586" s="3">
        <v>53</v>
      </c>
      <c r="D586" s="77" t="s">
        <v>348</v>
      </c>
      <c r="E586" s="62">
        <f>'Table 8-NLCD01 Partitioning'!E182-'Table 7-NLCD92 Partitioning'!E182</f>
        <v>-17.569520999999998</v>
      </c>
      <c r="F586" s="62">
        <f>'Table 8-NLCD01 Partitioning'!F182-'Table 7-NLCD92 Partitioning'!F182</f>
        <v>-61.162600499999996</v>
      </c>
      <c r="G586" s="62">
        <f>'Table 8-NLCD01 Partitioning'!G182-'Table 7-NLCD92 Partitioning'!G182</f>
        <v>1162.450413</v>
      </c>
      <c r="H586" s="62">
        <f>'Table 8-NLCD01 Partitioning'!H182-'Table 7-NLCD92 Partitioning'!H182</f>
        <v>-928.08715499999983</v>
      </c>
      <c r="I586" s="62">
        <f>'Table 8-NLCD01 Partitioning'!I182-'Table 7-NLCD92 Partitioning'!I182</f>
        <v>-69.61556699999997</v>
      </c>
      <c r="J586" s="62">
        <f>'Table 8-NLCD01 Partitioning'!J182-'Table 7-NLCD92 Partitioning'!J182</f>
        <v>-23.351894999999999</v>
      </c>
      <c r="K586" s="62">
        <f>'Table 8-NLCD01 Partitioning'!K182-'Table 7-NLCD92 Partitioning'!K182</f>
        <v>-48.705380999999996</v>
      </c>
      <c r="L586" s="62">
        <f>'Table 8-NLCD01 Partitioning'!L182-'Table 7-NLCD92 Partitioning'!L182</f>
        <v>-11.564748</v>
      </c>
      <c r="M586" s="62">
        <f>'Table 8-NLCD01 Partitioning'!M182-'Table 7-NLCD92 Partitioning'!M182</f>
        <v>0</v>
      </c>
      <c r="N586" s="62">
        <f>'Table 8-NLCD01 Partitioning'!N182-'Table 7-NLCD92 Partitioning'!N182</f>
        <v>0</v>
      </c>
      <c r="O586" s="62">
        <f>'Table 8-NLCD01 Partitioning'!O182-'Table 7-NLCD92 Partitioning'!O182</f>
        <v>0.88957350000000002</v>
      </c>
      <c r="P586" s="62">
        <f>'Table 8-NLCD01 Partitioning'!P182-'Table 7-NLCD92 Partitioning'!P182</f>
        <v>0</v>
      </c>
      <c r="Q586" s="62">
        <f>'Table 8-NLCD01 Partitioning'!Q182-'Table 7-NLCD92 Partitioning'!Q182</f>
        <v>0</v>
      </c>
      <c r="R586" s="62">
        <f>'Table 8-NLCD01 Partitioning'!R182-'Table 7-NLCD92 Partitioning'!R182</f>
        <v>-3.3360254999999994</v>
      </c>
      <c r="S586" s="62">
        <f>'Table 8-NLCD01 Partitioning'!S182-'Table 7-NLCD92 Partitioning'!S182</f>
        <v>0</v>
      </c>
      <c r="T586" s="62">
        <f>'Table 8-NLCD01 Partitioning'!T182-'Table 7-NLCD92 Partitioning'!T182</f>
        <v>-5.2906499999608059E-2</v>
      </c>
      <c r="U586" s="62">
        <f>'Table 8-NLCD01 Partitioning'!U182-'Table 7-NLCD92 Partitioning'!U182</f>
        <v>-100.346</v>
      </c>
      <c r="V586" s="62">
        <f>'Table 8-NLCD01 Partitioning'!V182-'Table 7-NLCD92 Partitioning'!V182</f>
        <v>175.08500000000004</v>
      </c>
      <c r="W586" s="62">
        <f>'Table 8-NLCD01 Partitioning'!W182-'Table 7-NLCD92 Partitioning'!W182</f>
        <v>-74.739000000000004</v>
      </c>
    </row>
    <row r="587" spans="1:23" x14ac:dyDescent="0.25">
      <c r="A587" s="77" t="s">
        <v>349</v>
      </c>
      <c r="B587" s="10" t="s">
        <v>287</v>
      </c>
      <c r="C587" s="3" t="s">
        <v>350</v>
      </c>
      <c r="D587" s="77" t="s">
        <v>351</v>
      </c>
      <c r="E587" s="62">
        <f>'Table 8-NLCD01 Partitioning'!E183-'Table 7-NLCD92 Partitioning'!E183</f>
        <v>-35.139595499999999</v>
      </c>
      <c r="F587" s="62">
        <f>'Table 8-NLCD01 Partitioning'!F183-'Table 7-NLCD92 Partitioning'!F183</f>
        <v>-35.584564499999999</v>
      </c>
      <c r="G587" s="62">
        <f>'Table 8-NLCD01 Partitioning'!G183-'Table 7-NLCD92 Partitioning'!G183</f>
        <v>138.77301600000001</v>
      </c>
      <c r="H587" s="62">
        <f>'Table 8-NLCD01 Partitioning'!H183-'Table 7-NLCD92 Partitioning'!H183</f>
        <v>49.140423000000055</v>
      </c>
      <c r="I587" s="62">
        <f>'Table 8-NLCD01 Partitioning'!I183-'Table 7-NLCD92 Partitioning'!I183</f>
        <v>-38.924819999999983</v>
      </c>
      <c r="J587" s="62">
        <f>'Table 8-NLCD01 Partitioning'!J183-'Table 7-NLCD92 Partitioning'!J183</f>
        <v>0</v>
      </c>
      <c r="K587" s="62">
        <f>'Table 8-NLCD01 Partitioning'!K183-'Table 7-NLCD92 Partitioning'!K183</f>
        <v>-26.68788</v>
      </c>
      <c r="L587" s="62">
        <f>'Table 8-NLCD01 Partitioning'!L183-'Table 7-NLCD92 Partitioning'!L183</f>
        <v>-9.1183589999999999</v>
      </c>
      <c r="M587" s="62">
        <f>'Table 8-NLCD01 Partitioning'!M183-'Table 7-NLCD92 Partitioning'!M183</f>
        <v>0</v>
      </c>
      <c r="N587" s="62">
        <f>'Table 8-NLCD01 Partitioning'!N183-'Table 7-NLCD92 Partitioning'!N183</f>
        <v>0</v>
      </c>
      <c r="O587" s="62">
        <f>'Table 8-NLCD01 Partitioning'!O183-'Table 7-NLCD92 Partitioning'!O183</f>
        <v>-38.030228999999999</v>
      </c>
      <c r="P587" s="62">
        <f>'Table 8-NLCD01 Partitioning'!P183-'Table 7-NLCD92 Partitioning'!P183</f>
        <v>0</v>
      </c>
      <c r="Q587" s="62">
        <f>'Table 8-NLCD01 Partitioning'!Q183-'Table 7-NLCD92 Partitioning'!Q183</f>
        <v>0</v>
      </c>
      <c r="R587" s="62">
        <f>'Table 8-NLCD01 Partitioning'!R183-'Table 7-NLCD92 Partitioning'!R183</f>
        <v>-3.335985</v>
      </c>
      <c r="S587" s="62">
        <f>'Table 8-NLCD01 Partitioning'!S183-'Table 7-NLCD92 Partitioning'!S183</f>
        <v>-1.1119949999999998</v>
      </c>
      <c r="T587" s="62">
        <f>'Table 8-NLCD01 Partitioning'!T183-'Table 7-NLCD92 Partitioning'!T183</f>
        <v>-1.9988999999895896E-2</v>
      </c>
      <c r="U587" s="62">
        <f>'Table 8-NLCD01 Partitioning'!U183-'Table 7-NLCD92 Partitioning'!U183</f>
        <v>-5.4089999999999918</v>
      </c>
      <c r="V587" s="62">
        <f>'Table 8-NLCD01 Partitioning'!V183-'Table 7-NLCD92 Partitioning'!V183</f>
        <v>40.50200000000001</v>
      </c>
      <c r="W587" s="62">
        <f>'Table 8-NLCD01 Partitioning'!W183-'Table 7-NLCD92 Partitioning'!W183</f>
        <v>-35.092999999999996</v>
      </c>
    </row>
    <row r="588" spans="1:23" x14ac:dyDescent="0.25">
      <c r="A588" s="77" t="s">
        <v>352</v>
      </c>
      <c r="B588" s="10" t="s">
        <v>287</v>
      </c>
      <c r="C588" s="3" t="s">
        <v>353</v>
      </c>
      <c r="D588" s="77" t="s">
        <v>354</v>
      </c>
      <c r="E588" s="62">
        <f>'Table 8-NLCD01 Partitioning'!E184-'Table 7-NLCD92 Partitioning'!E184</f>
        <v>-28.245734999999989</v>
      </c>
      <c r="F588" s="62">
        <f>'Table 8-NLCD01 Partitioning'!F184-'Table 7-NLCD92 Partitioning'!F184</f>
        <v>0.88722000000001344</v>
      </c>
      <c r="G588" s="62">
        <f>'Table 8-NLCD01 Partitioning'!G184-'Table 7-NLCD92 Partitioning'!G184</f>
        <v>217.946259</v>
      </c>
      <c r="H588" s="62">
        <f>'Table 8-NLCD01 Partitioning'!H184-'Table 7-NLCD92 Partitioning'!H184</f>
        <v>329.81026500000002</v>
      </c>
      <c r="I588" s="62">
        <f>'Table 8-NLCD01 Partitioning'!I184-'Table 7-NLCD92 Partitioning'!I184</f>
        <v>-266.68107899999973</v>
      </c>
      <c r="J588" s="62">
        <f>'Table 8-NLCD01 Partitioning'!J184-'Table 7-NLCD92 Partitioning'!J184</f>
        <v>0</v>
      </c>
      <c r="K588" s="62">
        <f>'Table 8-NLCD01 Partitioning'!K184-'Table 7-NLCD92 Partitioning'!K184</f>
        <v>-82.065410999999997</v>
      </c>
      <c r="L588" s="62">
        <f>'Table 8-NLCD01 Partitioning'!L184-'Table 7-NLCD92 Partitioning'!L184</f>
        <v>-48.705380999999996</v>
      </c>
      <c r="M588" s="62">
        <f>'Table 8-NLCD01 Partitioning'!M184-'Table 7-NLCD92 Partitioning'!M184</f>
        <v>10.230147000000001</v>
      </c>
      <c r="N588" s="62">
        <f>'Table 8-NLCD01 Partitioning'!N184-'Table 7-NLCD92 Partitioning'!N184</f>
        <v>0</v>
      </c>
      <c r="O588" s="62">
        <f>'Table 8-NLCD01 Partitioning'!O184-'Table 7-NLCD92 Partitioning'!O184</f>
        <v>-137.44258199999999</v>
      </c>
      <c r="P588" s="62">
        <f>'Table 8-NLCD01 Partitioning'!P184-'Table 7-NLCD92 Partitioning'!P184</f>
        <v>0</v>
      </c>
      <c r="Q588" s="62">
        <f>'Table 8-NLCD01 Partitioning'!Q184-'Table 7-NLCD92 Partitioning'!Q184</f>
        <v>0</v>
      </c>
      <c r="R588" s="62">
        <f>'Table 8-NLCD01 Partitioning'!R184-'Table 7-NLCD92 Partitioning'!R184</f>
        <v>28.46586150000001</v>
      </c>
      <c r="S588" s="62">
        <f>'Table 8-NLCD01 Partitioning'!S184-'Table 7-NLCD92 Partitioning'!S184</f>
        <v>-24.241491</v>
      </c>
      <c r="T588" s="62">
        <f>'Table 8-NLCD01 Partitioning'!T184-'Table 7-NLCD92 Partitioning'!T184</f>
        <v>-4.1926499999590305E-2</v>
      </c>
      <c r="U588" s="62">
        <f>'Table 8-NLCD01 Partitioning'!U184-'Table 7-NLCD92 Partitioning'!U184</f>
        <v>-52.337999999999965</v>
      </c>
      <c r="V588" s="62">
        <f>'Table 8-NLCD01 Partitioning'!V184-'Table 7-NLCD92 Partitioning'!V184</f>
        <v>150.798</v>
      </c>
      <c r="W588" s="62">
        <f>'Table 8-NLCD01 Partitioning'!W184-'Table 7-NLCD92 Partitioning'!W184</f>
        <v>-98.460999999999999</v>
      </c>
    </row>
    <row r="589" spans="1:23" x14ac:dyDescent="0.25">
      <c r="A589" s="77" t="s">
        <v>355</v>
      </c>
      <c r="B589" s="10" t="s">
        <v>287</v>
      </c>
      <c r="C589" s="3">
        <v>6</v>
      </c>
      <c r="D589" s="77" t="s">
        <v>355</v>
      </c>
      <c r="E589" s="62">
        <f>'Table 8-NLCD01 Partitioning'!E185-'Table 7-NLCD92 Partitioning'!E185</f>
        <v>-4.225581</v>
      </c>
      <c r="F589" s="62">
        <f>'Table 8-NLCD01 Partitioning'!F185-'Table 7-NLCD92 Partitioning'!F185</f>
        <v>-103.86462599999999</v>
      </c>
      <c r="G589" s="62">
        <f>'Table 8-NLCD01 Partitioning'!G185-'Table 7-NLCD92 Partitioning'!G185</f>
        <v>1330.3598535000001</v>
      </c>
      <c r="H589" s="62">
        <f>'Table 8-NLCD01 Partitioning'!H185-'Table 7-NLCD92 Partitioning'!H185</f>
        <v>-676.56031649999977</v>
      </c>
      <c r="I589" s="62">
        <f>'Table 8-NLCD01 Partitioning'!I185-'Table 7-NLCD92 Partitioning'!I185</f>
        <v>-437.24655899999988</v>
      </c>
      <c r="J589" s="62">
        <f>'Table 8-NLCD01 Partitioning'!J185-'Table 7-NLCD92 Partitioning'!J185</f>
        <v>0</v>
      </c>
      <c r="K589" s="62">
        <f>'Table 8-NLCD01 Partitioning'!K185-'Table 7-NLCD92 Partitioning'!K185</f>
        <v>-84.289220999999998</v>
      </c>
      <c r="L589" s="62">
        <f>'Table 8-NLCD01 Partitioning'!L185-'Table 7-NLCD92 Partitioning'!L185</f>
        <v>-18.236718</v>
      </c>
      <c r="M589" s="62">
        <f>'Table 8-NLCD01 Partitioning'!M185-'Table 7-NLCD92 Partitioning'!M185</f>
        <v>0</v>
      </c>
      <c r="N589" s="62">
        <f>'Table 8-NLCD01 Partitioning'!N185-'Table 7-NLCD92 Partitioning'!N185</f>
        <v>0</v>
      </c>
      <c r="O589" s="62">
        <f>'Table 8-NLCD01 Partitioning'!O185-'Table 7-NLCD92 Partitioning'!O185</f>
        <v>-0.44479799999999997</v>
      </c>
      <c r="P589" s="62">
        <f>'Table 8-NLCD01 Partitioning'!P185-'Table 7-NLCD92 Partitioning'!P185</f>
        <v>0</v>
      </c>
      <c r="Q589" s="62">
        <f>'Table 8-NLCD01 Partitioning'!Q185-'Table 7-NLCD92 Partitioning'!Q185</f>
        <v>0</v>
      </c>
      <c r="R589" s="62">
        <f>'Table 8-NLCD01 Partitioning'!R185-'Table 7-NLCD92 Partitioning'!R185</f>
        <v>-5.3375759999999994</v>
      </c>
      <c r="S589" s="62">
        <f>'Table 8-NLCD01 Partitioning'!S185-'Table 7-NLCD92 Partitioning'!S185</f>
        <v>-0.22239899999999999</v>
      </c>
      <c r="T589" s="62">
        <f>'Table 8-NLCD01 Partitioning'!T185-'Table 7-NLCD92 Partitioning'!T185</f>
        <v>-6.7940999999791529E-2</v>
      </c>
      <c r="U589" s="62">
        <f>'Table 8-NLCD01 Partitioning'!U185-'Table 7-NLCD92 Partitioning'!U185</f>
        <v>-251.52499999999986</v>
      </c>
      <c r="V589" s="62">
        <f>'Table 8-NLCD01 Partitioning'!V185-'Table 7-NLCD92 Partitioning'!V185</f>
        <v>352.29199999999992</v>
      </c>
      <c r="W589" s="62">
        <f>'Table 8-NLCD01 Partitioning'!W185-'Table 7-NLCD92 Partitioning'!W185</f>
        <v>-100.767</v>
      </c>
    </row>
    <row r="590" spans="1:23" x14ac:dyDescent="0.25">
      <c r="A590" s="77" t="s">
        <v>356</v>
      </c>
      <c r="B590" s="10" t="s">
        <v>287</v>
      </c>
      <c r="C590" s="3">
        <v>7</v>
      </c>
      <c r="D590" s="77" t="s">
        <v>356</v>
      </c>
      <c r="E590" s="62">
        <f>'Table 8-NLCD01 Partitioning'!E186-'Table 7-NLCD92 Partitioning'!E186</f>
        <v>-11.119972499999999</v>
      </c>
      <c r="F590" s="62">
        <f>'Table 8-NLCD01 Partitioning'!F186-'Table 7-NLCD92 Partitioning'!F186</f>
        <v>-110.08939499999998</v>
      </c>
      <c r="G590" s="62">
        <f>'Table 8-NLCD01 Partitioning'!G186-'Table 7-NLCD92 Partitioning'!G186</f>
        <v>343.82106900000002</v>
      </c>
      <c r="H590" s="62">
        <f>'Table 8-NLCD01 Partitioning'!H186-'Table 7-NLCD92 Partitioning'!H186</f>
        <v>-156.35466899999994</v>
      </c>
      <c r="I590" s="62">
        <f>'Table 8-NLCD01 Partitioning'!I186-'Table 7-NLCD92 Partitioning'!I186</f>
        <v>31.355923500000017</v>
      </c>
      <c r="J590" s="62">
        <f>'Table 8-NLCD01 Partitioning'!J186-'Table 7-NLCD92 Partitioning'!J186</f>
        <v>0</v>
      </c>
      <c r="K590" s="62">
        <f>'Table 8-NLCD01 Partitioning'!K186-'Table 7-NLCD92 Partitioning'!K186</f>
        <v>-70.945280999999994</v>
      </c>
      <c r="L590" s="62">
        <f>'Table 8-NLCD01 Partitioning'!L186-'Table 7-NLCD92 Partitioning'!L186</f>
        <v>-22.684697999999997</v>
      </c>
      <c r="M590" s="62">
        <f>'Table 8-NLCD01 Partitioning'!M186-'Table 7-NLCD92 Partitioning'!M186</f>
        <v>0</v>
      </c>
      <c r="N590" s="62">
        <f>'Table 8-NLCD01 Partitioning'!N186-'Table 7-NLCD92 Partitioning'!N186</f>
        <v>0</v>
      </c>
      <c r="O590" s="62">
        <f>'Table 8-NLCD01 Partitioning'!O186-'Table 7-NLCD92 Partitioning'!O186</f>
        <v>1.3343670000000001</v>
      </c>
      <c r="P590" s="62">
        <f>'Table 8-NLCD01 Partitioning'!P186-'Table 7-NLCD92 Partitioning'!P186</f>
        <v>0</v>
      </c>
      <c r="Q590" s="62">
        <f>'Table 8-NLCD01 Partitioning'!Q186-'Table 7-NLCD92 Partitioning'!Q186</f>
        <v>0</v>
      </c>
      <c r="R590" s="62">
        <f>'Table 8-NLCD01 Partitioning'!R186-'Table 7-NLCD92 Partitioning'!R186</f>
        <v>-2.8912274999999998</v>
      </c>
      <c r="S590" s="62">
        <f>'Table 8-NLCD01 Partitioning'!S186-'Table 7-NLCD92 Partitioning'!S186</f>
        <v>-2.4463889999999999</v>
      </c>
      <c r="T590" s="62">
        <f>'Table 8-NLCD01 Partitioning'!T186-'Table 7-NLCD92 Partitioning'!T186</f>
        <v>-2.0272499999805405E-2</v>
      </c>
      <c r="U590" s="62">
        <f>'Table 8-NLCD01 Partitioning'!U186-'Table 7-NLCD92 Partitioning'!U186</f>
        <v>54.613</v>
      </c>
      <c r="V590" s="62">
        <f>'Table 8-NLCD01 Partitioning'!V186-'Table 7-NLCD92 Partitioning'!V186</f>
        <v>32.40500000000003</v>
      </c>
      <c r="W590" s="62">
        <f>'Table 8-NLCD01 Partitioning'!W186-'Table 7-NLCD92 Partitioning'!W186</f>
        <v>-87.018000000000001</v>
      </c>
    </row>
    <row r="591" spans="1:23" x14ac:dyDescent="0.25">
      <c r="A591" s="77" t="s">
        <v>357</v>
      </c>
      <c r="B591" s="10" t="s">
        <v>287</v>
      </c>
      <c r="C591" s="3">
        <v>8</v>
      </c>
      <c r="D591" s="77" t="s">
        <v>357</v>
      </c>
      <c r="E591" s="62">
        <f>'Table 8-NLCD01 Partitioning'!E187-'Table 7-NLCD92 Partitioning'!E187</f>
        <v>-1.3344794999999996</v>
      </c>
      <c r="F591" s="62">
        <f>'Table 8-NLCD01 Partitioning'!F187-'Table 7-NLCD92 Partitioning'!F187</f>
        <v>-6.2282474999999877</v>
      </c>
      <c r="G591" s="62">
        <f>'Table 8-NLCD01 Partitioning'!G187-'Table 7-NLCD92 Partitioning'!G187</f>
        <v>199.26299250000002</v>
      </c>
      <c r="H591" s="62">
        <f>'Table 8-NLCD01 Partitioning'!H187-'Table 7-NLCD92 Partitioning'!H187</f>
        <v>-135.67246649999993</v>
      </c>
      <c r="I591" s="62">
        <f>'Table 8-NLCD01 Partitioning'!I187-'Table 7-NLCD92 Partitioning'!I187</f>
        <v>-32.25135149999997</v>
      </c>
      <c r="J591" s="62">
        <f>'Table 8-NLCD01 Partitioning'!J187-'Table 7-NLCD92 Partitioning'!J187</f>
        <v>-0.22239899999999999</v>
      </c>
      <c r="K591" s="62">
        <f>'Table 8-NLCD01 Partitioning'!K187-'Table 7-NLCD92 Partitioning'!K187</f>
        <v>-36.918548999999999</v>
      </c>
      <c r="L591" s="62">
        <f>'Table 8-NLCD01 Partitioning'!L187-'Table 7-NLCD92 Partitioning'!L187</f>
        <v>-12.676765499999998</v>
      </c>
      <c r="M591" s="62">
        <f>'Table 8-NLCD01 Partitioning'!M187-'Table 7-NLCD92 Partitioning'!M187</f>
        <v>18.458743500000001</v>
      </c>
      <c r="N591" s="62">
        <f>'Table 8-NLCD01 Partitioning'!N187-'Table 7-NLCD92 Partitioning'!N187</f>
        <v>0</v>
      </c>
      <c r="O591" s="62">
        <f>'Table 8-NLCD01 Partitioning'!O187-'Table 7-NLCD92 Partitioning'!O187</f>
        <v>2.8911285000000002</v>
      </c>
      <c r="P591" s="62">
        <f>'Table 8-NLCD01 Partitioning'!P187-'Table 7-NLCD92 Partitioning'!P187</f>
        <v>0</v>
      </c>
      <c r="Q591" s="62">
        <f>'Table 8-NLCD01 Partitioning'!Q187-'Table 7-NLCD92 Partitioning'!Q187</f>
        <v>0</v>
      </c>
      <c r="R591" s="62">
        <f>'Table 8-NLCD01 Partitioning'!R187-'Table 7-NLCD92 Partitioning'!R187</f>
        <v>4.8926069999999999</v>
      </c>
      <c r="S591" s="62">
        <f>'Table 8-NLCD01 Partitioning'!S187-'Table 7-NLCD92 Partitioning'!S187</f>
        <v>-0.22239899999999999</v>
      </c>
      <c r="T591" s="62">
        <f>'Table 8-NLCD01 Partitioning'!T187-'Table 7-NLCD92 Partitioning'!T187</f>
        <v>-2.1185999999943306E-2</v>
      </c>
      <c r="U591" s="62">
        <f>'Table 8-NLCD01 Partitioning'!U187-'Table 7-NLCD92 Partitioning'!U187</f>
        <v>-20.638000000000034</v>
      </c>
      <c r="V591" s="62">
        <f>'Table 8-NLCD01 Partitioning'!V187-'Table 7-NLCD92 Partitioning'!V187</f>
        <v>46.137999999999977</v>
      </c>
      <c r="W591" s="62">
        <f>'Table 8-NLCD01 Partitioning'!W187-'Table 7-NLCD92 Partitioning'!W187</f>
        <v>-25.500000000000007</v>
      </c>
    </row>
    <row r="592" spans="1:23" x14ac:dyDescent="0.25">
      <c r="A592" s="77" t="s">
        <v>358</v>
      </c>
      <c r="B592" s="10" t="s">
        <v>287</v>
      </c>
      <c r="C592" s="3">
        <v>9</v>
      </c>
      <c r="D592" s="77" t="s">
        <v>358</v>
      </c>
      <c r="E592" s="62">
        <f>'Table 8-NLCD01 Partitioning'!E188-'Table 7-NLCD92 Partitioning'!E188</f>
        <v>-51.81957899999999</v>
      </c>
      <c r="F592" s="62">
        <f>'Table 8-NLCD01 Partitioning'!F188-'Table 7-NLCD92 Partitioning'!F188</f>
        <v>-543.99215249999997</v>
      </c>
      <c r="G592" s="62">
        <f>'Table 8-NLCD01 Partitioning'!G188-'Table 7-NLCD92 Partitioning'!G188</f>
        <v>1018.7876115</v>
      </c>
      <c r="H592" s="62">
        <f>'Table 8-NLCD01 Partitioning'!H188-'Table 7-NLCD92 Partitioning'!H188</f>
        <v>-1314.2004614999996</v>
      </c>
      <c r="I592" s="62">
        <f>'Table 8-NLCD01 Partitioning'!I188-'Table 7-NLCD92 Partitioning'!I188</f>
        <v>1111.7384775</v>
      </c>
      <c r="J592" s="62">
        <f>'Table 8-NLCD01 Partitioning'!J188-'Table 7-NLCD92 Partitioning'!J188</f>
        <v>-3.1144949999999909</v>
      </c>
      <c r="K592" s="62">
        <f>'Table 8-NLCD01 Partitioning'!K188-'Table 7-NLCD92 Partitioning'!K188</f>
        <v>-274.88532149999998</v>
      </c>
      <c r="L592" s="62">
        <f>'Table 8-NLCD01 Partitioning'!L188-'Table 7-NLCD92 Partitioning'!L188</f>
        <v>-16.012727999999999</v>
      </c>
      <c r="M592" s="62">
        <f>'Table 8-NLCD01 Partitioning'!M188-'Table 7-NLCD92 Partitioning'!M188</f>
        <v>4.8926790000000002</v>
      </c>
      <c r="N592" s="62">
        <f>'Table 8-NLCD01 Partitioning'!N188-'Table 7-NLCD92 Partitioning'!N188</f>
        <v>0</v>
      </c>
      <c r="O592" s="62">
        <f>'Table 8-NLCD01 Partitioning'!O188-'Table 7-NLCD92 Partitioning'!O188</f>
        <v>18.013950000000001</v>
      </c>
      <c r="P592" s="62">
        <f>'Table 8-NLCD01 Partitioning'!P188-'Table 7-NLCD92 Partitioning'!P188</f>
        <v>50.928340500000004</v>
      </c>
      <c r="Q592" s="62">
        <f>'Table 8-NLCD01 Partitioning'!Q188-'Table 7-NLCD92 Partitioning'!Q188</f>
        <v>0</v>
      </c>
      <c r="R592" s="62">
        <f>'Table 8-NLCD01 Partitioning'!R188-'Table 7-NLCD92 Partitioning'!R188</f>
        <v>0.66708450000000052</v>
      </c>
      <c r="S592" s="62">
        <f>'Table 8-NLCD01 Partitioning'!S188-'Table 7-NLCD92 Partitioning'!S188</f>
        <v>-1.1119949999999998</v>
      </c>
      <c r="T592" s="62">
        <f>'Table 8-NLCD01 Partitioning'!T188-'Table 7-NLCD92 Partitioning'!T188</f>
        <v>-0.10858949999965262</v>
      </c>
      <c r="U592" s="62">
        <f>'Table 8-NLCD01 Partitioning'!U188-'Table 7-NLCD92 Partitioning'!U188</f>
        <v>684.24600000000009</v>
      </c>
      <c r="V592" s="62">
        <f>'Table 8-NLCD01 Partitioning'!V188-'Table 7-NLCD92 Partitioning'!V188</f>
        <v>-404.17599999999993</v>
      </c>
      <c r="W592" s="62">
        <f>'Table 8-NLCD01 Partitioning'!W188-'Table 7-NLCD92 Partitioning'!W188</f>
        <v>-280.07100000000003</v>
      </c>
    </row>
    <row r="593" spans="1:23" x14ac:dyDescent="0.25">
      <c r="A593" s="77" t="s">
        <v>359</v>
      </c>
      <c r="B593" s="10" t="s">
        <v>360</v>
      </c>
      <c r="C593" s="3" t="s">
        <v>361</v>
      </c>
      <c r="D593" s="77" t="s">
        <v>362</v>
      </c>
      <c r="E593" s="62">
        <f>'Table 8-NLCD01 Partitioning'!E189-'Table 7-NLCD92 Partitioning'!E189</f>
        <v>0</v>
      </c>
      <c r="F593" s="62">
        <f>'Table 8-NLCD01 Partitioning'!F189-'Table 7-NLCD92 Partitioning'!F189</f>
        <v>-7.3392119999999981</v>
      </c>
      <c r="G593" s="62">
        <f>'Table 8-NLCD01 Partitioning'!G189-'Table 7-NLCD92 Partitioning'!G189</f>
        <v>68.274904500000005</v>
      </c>
      <c r="H593" s="62">
        <f>'Table 8-NLCD01 Partitioning'!H189-'Table 7-NLCD92 Partitioning'!H189</f>
        <v>-67.835825999999969</v>
      </c>
      <c r="I593" s="62">
        <f>'Table 8-NLCD01 Partitioning'!I189-'Table 7-NLCD92 Partitioning'!I189</f>
        <v>9.7852095000000006</v>
      </c>
      <c r="J593" s="62">
        <f>'Table 8-NLCD01 Partitioning'!J189-'Table 7-NLCD92 Partitioning'!J189</f>
        <v>0</v>
      </c>
      <c r="K593" s="62">
        <f>'Table 8-NLCD01 Partitioning'!K189-'Table 7-NLCD92 Partitioning'!K189</f>
        <v>-1.1119949999999998</v>
      </c>
      <c r="L593" s="62">
        <f>'Table 8-NLCD01 Partitioning'!L189-'Table 7-NLCD92 Partitioning'!L189</f>
        <v>-0.44479799999999997</v>
      </c>
      <c r="M593" s="62">
        <f>'Table 8-NLCD01 Partitioning'!M189-'Table 7-NLCD92 Partitioning'!M189</f>
        <v>0</v>
      </c>
      <c r="N593" s="62">
        <f>'Table 8-NLCD01 Partitioning'!N189-'Table 7-NLCD92 Partitioning'!N189</f>
        <v>0</v>
      </c>
      <c r="O593" s="62">
        <f>'Table 8-NLCD01 Partitioning'!O189-'Table 7-NLCD92 Partitioning'!O189</f>
        <v>-0.22239899999999999</v>
      </c>
      <c r="P593" s="62">
        <f>'Table 8-NLCD01 Partitioning'!P189-'Table 7-NLCD92 Partitioning'!P189</f>
        <v>0</v>
      </c>
      <c r="Q593" s="62">
        <f>'Table 8-NLCD01 Partitioning'!Q189-'Table 7-NLCD92 Partitioning'!Q189</f>
        <v>0</v>
      </c>
      <c r="R593" s="62">
        <f>'Table 8-NLCD01 Partitioning'!R189-'Table 7-NLCD92 Partitioning'!R189</f>
        <v>-1.1119949999999998</v>
      </c>
      <c r="S593" s="62">
        <f>'Table 8-NLCD01 Partitioning'!S189-'Table 7-NLCD92 Partitioning'!S189</f>
        <v>0</v>
      </c>
      <c r="T593" s="62">
        <f>'Table 8-NLCD01 Partitioning'!T189-'Table 7-NLCD92 Partitioning'!T189</f>
        <v>-6.1109999999757747E-3</v>
      </c>
      <c r="U593" s="62">
        <f>'Table 8-NLCD01 Partitioning'!U189-'Table 7-NLCD92 Partitioning'!U189</f>
        <v>2.63900000000001</v>
      </c>
      <c r="V593" s="62">
        <f>'Table 8-NLCD01 Partitioning'!V189-'Table 7-NLCD92 Partitioning'!V189</f>
        <v>1.5289999999999964</v>
      </c>
      <c r="W593" s="62">
        <f>'Table 8-NLCD01 Partitioning'!W189-'Table 7-NLCD92 Partitioning'!W189</f>
        <v>-4.1690000000000005</v>
      </c>
    </row>
    <row r="594" spans="1:23" x14ac:dyDescent="0.25">
      <c r="A594" s="77" t="s">
        <v>363</v>
      </c>
      <c r="B594" s="10" t="s">
        <v>360</v>
      </c>
      <c r="C594" s="3" t="s">
        <v>364</v>
      </c>
      <c r="D594" s="77" t="s">
        <v>365</v>
      </c>
      <c r="E594" s="62">
        <f>'Table 8-NLCD01 Partitioning'!E190-'Table 7-NLCD92 Partitioning'!E190</f>
        <v>-0.22239899999999999</v>
      </c>
      <c r="F594" s="62">
        <f>'Table 8-NLCD01 Partitioning'!F190-'Table 7-NLCD92 Partitioning'!F190</f>
        <v>-77.620850999999959</v>
      </c>
      <c r="G594" s="62">
        <f>'Table 8-NLCD01 Partitioning'!G190-'Table 7-NLCD92 Partitioning'!G190</f>
        <v>391.41219599999999</v>
      </c>
      <c r="H594" s="62">
        <f>'Table 8-NLCD01 Partitioning'!H190-'Table 7-NLCD92 Partitioning'!H190</f>
        <v>-269.55871649999995</v>
      </c>
      <c r="I594" s="62">
        <f>'Table 8-NLCD01 Partitioning'!I190-'Table 7-NLCD92 Partitioning'!I190</f>
        <v>0.44223750000001871</v>
      </c>
      <c r="J594" s="62">
        <f>'Table 8-NLCD01 Partitioning'!J190-'Table 7-NLCD92 Partitioning'!J190</f>
        <v>0</v>
      </c>
      <c r="K594" s="62">
        <f>'Table 8-NLCD01 Partitioning'!K190-'Table 7-NLCD92 Partitioning'!K190</f>
        <v>-84.511763999999999</v>
      </c>
      <c r="L594" s="62">
        <f>'Table 8-NLCD01 Partitioning'!L190-'Table 7-NLCD92 Partitioning'!L190</f>
        <v>0.22229100000000024</v>
      </c>
      <c r="M594" s="62">
        <f>'Table 8-NLCD01 Partitioning'!M190-'Table 7-NLCD92 Partitioning'!M190</f>
        <v>5.5598625000000004</v>
      </c>
      <c r="N594" s="62">
        <f>'Table 8-NLCD01 Partitioning'!N190-'Table 7-NLCD92 Partitioning'!N190</f>
        <v>0</v>
      </c>
      <c r="O594" s="62">
        <f>'Table 8-NLCD01 Partitioning'!O190-'Table 7-NLCD92 Partitioning'!O190</f>
        <v>2.4463170000000005</v>
      </c>
      <c r="P594" s="62">
        <f>'Table 8-NLCD01 Partitioning'!P190-'Table 7-NLCD92 Partitioning'!P190</f>
        <v>0</v>
      </c>
      <c r="Q594" s="62">
        <f>'Table 8-NLCD01 Partitioning'!Q190-'Table 7-NLCD92 Partitioning'!Q190</f>
        <v>0</v>
      </c>
      <c r="R594" s="62">
        <f>'Table 8-NLCD01 Partitioning'!R190-'Table 7-NLCD92 Partitioning'!R190</f>
        <v>32.024578500000004</v>
      </c>
      <c r="S594" s="62">
        <f>'Table 8-NLCD01 Partitioning'!S190-'Table 7-NLCD92 Partitioning'!S190</f>
        <v>-0.22239899999999999</v>
      </c>
      <c r="T594" s="62">
        <f>'Table 8-NLCD01 Partitioning'!T190-'Table 7-NLCD92 Partitioning'!T190</f>
        <v>-2.8647000000091793E-2</v>
      </c>
      <c r="U594" s="62">
        <f>'Table 8-NLCD01 Partitioning'!U190-'Table 7-NLCD92 Partitioning'!U190</f>
        <v>8.9830000000000609</v>
      </c>
      <c r="V594" s="62">
        <f>'Table 8-NLCD01 Partitioning'!V190-'Table 7-NLCD92 Partitioning'!V190</f>
        <v>31.066000000000031</v>
      </c>
      <c r="W594" s="62">
        <f>'Table 8-NLCD01 Partitioning'!W190-'Table 7-NLCD92 Partitioning'!W190</f>
        <v>-40.048999999999992</v>
      </c>
    </row>
    <row r="595" spans="1:23" x14ac:dyDescent="0.25">
      <c r="A595" s="77" t="s">
        <v>366</v>
      </c>
      <c r="B595" s="10" t="s">
        <v>360</v>
      </c>
      <c r="C595" s="3" t="s">
        <v>367</v>
      </c>
      <c r="D595" s="77" t="s">
        <v>368</v>
      </c>
      <c r="E595" s="62">
        <f>'Table 8-NLCD01 Partitioning'!E191-'Table 7-NLCD92 Partitioning'!E191</f>
        <v>-0.22239899999999999</v>
      </c>
      <c r="F595" s="62">
        <f>'Table 8-NLCD01 Partitioning'!F191-'Table 7-NLCD92 Partitioning'!F191</f>
        <v>-51.152156999999988</v>
      </c>
      <c r="G595" s="62">
        <f>'Table 8-NLCD01 Partitioning'!G191-'Table 7-NLCD92 Partitioning'!G191</f>
        <v>339.14968650000003</v>
      </c>
      <c r="H595" s="62">
        <f>'Table 8-NLCD01 Partitioning'!H191-'Table 7-NLCD92 Partitioning'!H191</f>
        <v>-241.54748099999983</v>
      </c>
      <c r="I595" s="62">
        <f>'Table 8-NLCD01 Partitioning'!I191-'Table 7-NLCD92 Partitioning'!I191</f>
        <v>-14.015605499999992</v>
      </c>
      <c r="J595" s="62">
        <f>'Table 8-NLCD01 Partitioning'!J191-'Table 7-NLCD92 Partitioning'!J191</f>
        <v>0</v>
      </c>
      <c r="K595" s="62">
        <f>'Table 8-NLCD01 Partitioning'!K191-'Table 7-NLCD92 Partitioning'!K191</f>
        <v>-16.679924999999997</v>
      </c>
      <c r="L595" s="62">
        <f>'Table 8-NLCD01 Partitioning'!L191-'Table 7-NLCD92 Partitioning'!L191</f>
        <v>-11.342348999999999</v>
      </c>
      <c r="M595" s="62">
        <f>'Table 8-NLCD01 Partitioning'!M191-'Table 7-NLCD92 Partitioning'!M191</f>
        <v>0</v>
      </c>
      <c r="N595" s="62">
        <f>'Table 8-NLCD01 Partitioning'!N191-'Table 7-NLCD92 Partitioning'!N191</f>
        <v>0</v>
      </c>
      <c r="O595" s="62">
        <f>'Table 8-NLCD01 Partitioning'!O191-'Table 7-NLCD92 Partitioning'!O191</f>
        <v>0</v>
      </c>
      <c r="P595" s="62">
        <f>'Table 8-NLCD01 Partitioning'!P191-'Table 7-NLCD92 Partitioning'!P191</f>
        <v>0</v>
      </c>
      <c r="Q595" s="62">
        <f>'Table 8-NLCD01 Partitioning'!Q191-'Table 7-NLCD92 Partitioning'!Q191</f>
        <v>0</v>
      </c>
      <c r="R595" s="62">
        <f>'Table 8-NLCD01 Partitioning'!R191-'Table 7-NLCD92 Partitioning'!R191</f>
        <v>-4.225581</v>
      </c>
      <c r="S595" s="62">
        <f>'Table 8-NLCD01 Partitioning'!S191-'Table 7-NLCD92 Partitioning'!S191</f>
        <v>0</v>
      </c>
      <c r="T595" s="62">
        <f>'Table 8-NLCD01 Partitioning'!T191-'Table 7-NLCD92 Partitioning'!T191</f>
        <v>-3.5810999999966953E-2</v>
      </c>
      <c r="U595" s="62">
        <f>'Table 8-NLCD01 Partitioning'!U191-'Table 7-NLCD92 Partitioning'!U191</f>
        <v>-6.4489999999999554</v>
      </c>
      <c r="V595" s="62">
        <f>'Table 8-NLCD01 Partitioning'!V191-'Table 7-NLCD92 Partitioning'!V191</f>
        <v>39.634000000000015</v>
      </c>
      <c r="W595" s="62">
        <f>'Table 8-NLCD01 Partitioning'!W191-'Table 7-NLCD92 Partitioning'!W191</f>
        <v>-33.183999999999997</v>
      </c>
    </row>
    <row r="596" spans="1:23" x14ac:dyDescent="0.25">
      <c r="A596" s="77" t="s">
        <v>369</v>
      </c>
      <c r="B596" s="10" t="s">
        <v>360</v>
      </c>
      <c r="C596" s="3" t="s">
        <v>370</v>
      </c>
      <c r="D596" s="77" t="s">
        <v>371</v>
      </c>
      <c r="E596" s="62">
        <f>'Table 8-NLCD01 Partitioning'!E192-'Table 7-NLCD92 Partitioning'!E192</f>
        <v>-0.88959599999999994</v>
      </c>
      <c r="F596" s="62">
        <f>'Table 8-NLCD01 Partitioning'!F192-'Table 7-NLCD92 Partitioning'!F192</f>
        <v>-6.4496789999999988</v>
      </c>
      <c r="G596" s="62">
        <f>'Table 8-NLCD01 Partitioning'!G192-'Table 7-NLCD92 Partitioning'!G192</f>
        <v>42.699096000000004</v>
      </c>
      <c r="H596" s="62">
        <f>'Table 8-NLCD01 Partitioning'!H192-'Table 7-NLCD92 Partitioning'!H192</f>
        <v>-59.164789499999983</v>
      </c>
      <c r="I596" s="62">
        <f>'Table 8-NLCD01 Partitioning'!I192-'Table 7-NLCD92 Partitioning'!I192</f>
        <v>24.683836500000012</v>
      </c>
      <c r="J596" s="62">
        <f>'Table 8-NLCD01 Partitioning'!J192-'Table 7-NLCD92 Partitioning'!J192</f>
        <v>0</v>
      </c>
      <c r="K596" s="62">
        <f>'Table 8-NLCD01 Partitioning'!K192-'Table 7-NLCD92 Partitioning'!K192</f>
        <v>-14.678334</v>
      </c>
      <c r="L596" s="62">
        <f>'Table 8-NLCD01 Partitioning'!L192-'Table 7-NLCD92 Partitioning'!L192</f>
        <v>0.22238100000000016</v>
      </c>
      <c r="M596" s="62">
        <f>'Table 8-NLCD01 Partitioning'!M192-'Table 7-NLCD92 Partitioning'!M192</f>
        <v>0</v>
      </c>
      <c r="N596" s="62">
        <f>'Table 8-NLCD01 Partitioning'!N192-'Table 7-NLCD92 Partitioning'!N192</f>
        <v>0</v>
      </c>
      <c r="O596" s="62">
        <f>'Table 8-NLCD01 Partitioning'!O192-'Table 7-NLCD92 Partitioning'!O192</f>
        <v>4.4478854999999999</v>
      </c>
      <c r="P596" s="62">
        <f>'Table 8-NLCD01 Partitioning'!P192-'Table 7-NLCD92 Partitioning'!P192</f>
        <v>0</v>
      </c>
      <c r="Q596" s="62">
        <f>'Table 8-NLCD01 Partitioning'!Q192-'Table 7-NLCD92 Partitioning'!Q192</f>
        <v>0</v>
      </c>
      <c r="R596" s="62">
        <f>'Table 8-NLCD01 Partitioning'!R192-'Table 7-NLCD92 Partitioning'!R192</f>
        <v>9.118170000000001</v>
      </c>
      <c r="S596" s="62">
        <f>'Table 8-NLCD01 Partitioning'!S192-'Table 7-NLCD92 Partitioning'!S192</f>
        <v>0</v>
      </c>
      <c r="T596" s="62">
        <f>'Table 8-NLCD01 Partitioning'!T192-'Table 7-NLCD92 Partitioning'!T192</f>
        <v>-1.1029499999949621E-2</v>
      </c>
      <c r="U596" s="62">
        <f>'Table 8-NLCD01 Partitioning'!U192-'Table 7-NLCD92 Partitioning'!U192</f>
        <v>10.515000000000043</v>
      </c>
      <c r="V596" s="62">
        <f>'Table 8-NLCD01 Partitioning'!V192-'Table 7-NLCD92 Partitioning'!V192</f>
        <v>-6.0759999999999934</v>
      </c>
      <c r="W596" s="62">
        <f>'Table 8-NLCD01 Partitioning'!W192-'Table 7-NLCD92 Partitioning'!W192</f>
        <v>-4.4390000000000001</v>
      </c>
    </row>
    <row r="597" spans="1:23" x14ac:dyDescent="0.25">
      <c r="A597" s="77" t="s">
        <v>372</v>
      </c>
      <c r="B597" s="10" t="s">
        <v>360</v>
      </c>
      <c r="C597" s="3" t="s">
        <v>373</v>
      </c>
      <c r="D597" s="77" t="s">
        <v>374</v>
      </c>
      <c r="E597" s="62">
        <f>'Table 8-NLCD01 Partitioning'!E193-'Table 7-NLCD92 Partitioning'!E193</f>
        <v>-0.22239899999999999</v>
      </c>
      <c r="F597" s="62">
        <f>'Table 8-NLCD01 Partitioning'!F193-'Table 7-NLCD92 Partitioning'!F193</f>
        <v>-4.8929804999999984</v>
      </c>
      <c r="G597" s="62">
        <f>'Table 8-NLCD01 Partitioning'!G193-'Table 7-NLCD92 Partitioning'!G193</f>
        <v>87.40051200000002</v>
      </c>
      <c r="H597" s="62">
        <f>'Table 8-NLCD01 Partitioning'!H193-'Table 7-NLCD92 Partitioning'!H193</f>
        <v>-57.610129499999914</v>
      </c>
      <c r="I597" s="62">
        <f>'Table 8-NLCD01 Partitioning'!I193-'Table 7-NLCD92 Partitioning'!I193</f>
        <v>-10.676821500000003</v>
      </c>
      <c r="J597" s="62">
        <f>'Table 8-NLCD01 Partitioning'!J193-'Table 7-NLCD92 Partitioning'!J193</f>
        <v>0</v>
      </c>
      <c r="K597" s="62">
        <f>'Table 8-NLCD01 Partitioning'!K193-'Table 7-NLCD92 Partitioning'!K193</f>
        <v>-6.6719789999999994</v>
      </c>
      <c r="L597" s="62">
        <f>'Table 8-NLCD01 Partitioning'!L193-'Table 7-NLCD92 Partitioning'!L193</f>
        <v>-4.4479844999999996</v>
      </c>
      <c r="M597" s="62">
        <f>'Table 8-NLCD01 Partitioning'!M193-'Table 7-NLCD92 Partitioning'!M193</f>
        <v>0</v>
      </c>
      <c r="N597" s="62">
        <f>'Table 8-NLCD01 Partitioning'!N193-'Table 7-NLCD92 Partitioning'!N193</f>
        <v>0</v>
      </c>
      <c r="O597" s="62">
        <f>'Table 8-NLCD01 Partitioning'!O193-'Table 7-NLCD92 Partitioning'!O193</f>
        <v>0</v>
      </c>
      <c r="P597" s="62">
        <f>'Table 8-NLCD01 Partitioning'!P193-'Table 7-NLCD92 Partitioning'!P193</f>
        <v>0</v>
      </c>
      <c r="Q597" s="62">
        <f>'Table 8-NLCD01 Partitioning'!Q193-'Table 7-NLCD92 Partitioning'!Q193</f>
        <v>0</v>
      </c>
      <c r="R597" s="62">
        <f>'Table 8-NLCD01 Partitioning'!R193-'Table 7-NLCD92 Partitioning'!R193</f>
        <v>-2.8912049999999994</v>
      </c>
      <c r="S597" s="62">
        <f>'Table 8-NLCD01 Partitioning'!S193-'Table 7-NLCD92 Partitioning'!S193</f>
        <v>0</v>
      </c>
      <c r="T597" s="62">
        <f>'Table 8-NLCD01 Partitioning'!T193-'Table 7-NLCD92 Partitioning'!T193</f>
        <v>-1.2986999999839099E-2</v>
      </c>
      <c r="U597" s="62">
        <f>'Table 8-NLCD01 Partitioning'!U193-'Table 7-NLCD92 Partitioning'!U193</f>
        <v>-4.875</v>
      </c>
      <c r="V597" s="62">
        <f>'Table 8-NLCD01 Partitioning'!V193-'Table 7-NLCD92 Partitioning'!V193</f>
        <v>18.434000000000026</v>
      </c>
      <c r="W597" s="62">
        <f>'Table 8-NLCD01 Partitioning'!W193-'Table 7-NLCD92 Partitioning'!W193</f>
        <v>-13.558</v>
      </c>
    </row>
    <row r="598" spans="1:23" x14ac:dyDescent="0.25">
      <c r="A598" s="77" t="s">
        <v>375</v>
      </c>
      <c r="B598" s="10" t="s">
        <v>360</v>
      </c>
      <c r="C598" s="3" t="s">
        <v>224</v>
      </c>
      <c r="D598" s="77" t="s">
        <v>376</v>
      </c>
      <c r="E598" s="62">
        <f>'Table 8-NLCD01 Partitioning'!E194-'Table 7-NLCD92 Partitioning'!E194</f>
        <v>0</v>
      </c>
      <c r="F598" s="62">
        <f>'Table 8-NLCD01 Partitioning'!F194-'Table 7-NLCD92 Partitioning'!F194</f>
        <v>10.897155000000001</v>
      </c>
      <c r="G598" s="62">
        <f>'Table 8-NLCD01 Partitioning'!G194-'Table 7-NLCD92 Partitioning'!G194</f>
        <v>139.66316550000002</v>
      </c>
      <c r="H598" s="62">
        <f>'Table 8-NLCD01 Partitioning'!H194-'Table 7-NLCD92 Partitioning'!H194</f>
        <v>-120.09689549999999</v>
      </c>
      <c r="I598" s="62">
        <f>'Table 8-NLCD01 Partitioning'!I194-'Table 7-NLCD92 Partitioning'!I194</f>
        <v>-4.0033439999999985</v>
      </c>
      <c r="J598" s="62">
        <f>'Table 8-NLCD01 Partitioning'!J194-'Table 7-NLCD92 Partitioning'!J194</f>
        <v>0</v>
      </c>
      <c r="K598" s="62">
        <f>'Table 8-NLCD01 Partitioning'!K194-'Table 7-NLCD92 Partitioning'!K194</f>
        <v>-23.129496</v>
      </c>
      <c r="L598" s="62">
        <f>'Table 8-NLCD01 Partitioning'!L194-'Table 7-NLCD92 Partitioning'!L194</f>
        <v>-2.2239899999999997</v>
      </c>
      <c r="M598" s="62">
        <f>'Table 8-NLCD01 Partitioning'!M194-'Table 7-NLCD92 Partitioning'!M194</f>
        <v>0</v>
      </c>
      <c r="N598" s="62">
        <f>'Table 8-NLCD01 Partitioning'!N194-'Table 7-NLCD92 Partitioning'!N194</f>
        <v>0</v>
      </c>
      <c r="O598" s="62">
        <f>'Table 8-NLCD01 Partitioning'!O194-'Table 7-NLCD92 Partitioning'!O194</f>
        <v>0</v>
      </c>
      <c r="P598" s="62">
        <f>'Table 8-NLCD01 Partitioning'!P194-'Table 7-NLCD92 Partitioning'!P194</f>
        <v>0</v>
      </c>
      <c r="Q598" s="62">
        <f>'Table 8-NLCD01 Partitioning'!Q194-'Table 7-NLCD92 Partitioning'!Q194</f>
        <v>0</v>
      </c>
      <c r="R598" s="62">
        <f>'Table 8-NLCD01 Partitioning'!R194-'Table 7-NLCD92 Partitioning'!R194</f>
        <v>-1.1119949999999998</v>
      </c>
      <c r="S598" s="62">
        <f>'Table 8-NLCD01 Partitioning'!S194-'Table 7-NLCD92 Partitioning'!S194</f>
        <v>0</v>
      </c>
      <c r="T598" s="62">
        <f>'Table 8-NLCD01 Partitioning'!T194-'Table 7-NLCD92 Partitioning'!T194</f>
        <v>-5.3999999999518877E-3</v>
      </c>
      <c r="U598" s="62">
        <f>'Table 8-NLCD01 Partitioning'!U194-'Table 7-NLCD92 Partitioning'!U194</f>
        <v>-4.0990000000000038</v>
      </c>
      <c r="V598" s="62">
        <f>'Table 8-NLCD01 Partitioning'!V194-'Table 7-NLCD92 Partitioning'!V194</f>
        <v>29.58</v>
      </c>
      <c r="W598" s="62">
        <f>'Table 8-NLCD01 Partitioning'!W194-'Table 7-NLCD92 Partitioning'!W194</f>
        <v>-25.481999999999999</v>
      </c>
    </row>
    <row r="599" spans="1:23" x14ac:dyDescent="0.25">
      <c r="A599" s="77" t="s">
        <v>377</v>
      </c>
      <c r="B599" s="10" t="s">
        <v>360</v>
      </c>
      <c r="C599" s="3" t="s">
        <v>228</v>
      </c>
      <c r="D599" s="77" t="s">
        <v>378</v>
      </c>
      <c r="E599" s="62">
        <f>'Table 8-NLCD01 Partitioning'!E195-'Table 7-NLCD92 Partitioning'!E195</f>
        <v>-0.22239899999999999</v>
      </c>
      <c r="F599" s="62">
        <f>'Table 8-NLCD01 Partitioning'!F195-'Table 7-NLCD92 Partitioning'!F195</f>
        <v>13.343373000000003</v>
      </c>
      <c r="G599" s="62">
        <f>'Table 8-NLCD01 Partitioning'!G195-'Table 7-NLCD92 Partitioning'!G195</f>
        <v>337.59414900000002</v>
      </c>
      <c r="H599" s="62">
        <f>'Table 8-NLCD01 Partitioning'!H195-'Table 7-NLCD92 Partitioning'!H195</f>
        <v>-311.36256899999995</v>
      </c>
      <c r="I599" s="62">
        <f>'Table 8-NLCD01 Partitioning'!I195-'Table 7-NLCD92 Partitioning'!I195</f>
        <v>-6.895826999999997</v>
      </c>
      <c r="J599" s="62">
        <f>'Table 8-NLCD01 Partitioning'!J195-'Table 7-NLCD92 Partitioning'!J195</f>
        <v>0</v>
      </c>
      <c r="K599" s="62">
        <f>'Table 8-NLCD01 Partitioning'!K195-'Table 7-NLCD92 Partitioning'!K195</f>
        <v>-20.238308999999997</v>
      </c>
      <c r="L599" s="62">
        <f>'Table 8-NLCD01 Partitioning'!L195-'Table 7-NLCD92 Partitioning'!L195</f>
        <v>-10.007954999999999</v>
      </c>
      <c r="M599" s="62">
        <f>'Table 8-NLCD01 Partitioning'!M195-'Table 7-NLCD92 Partitioning'!M195</f>
        <v>0</v>
      </c>
      <c r="N599" s="62">
        <f>'Table 8-NLCD01 Partitioning'!N195-'Table 7-NLCD92 Partitioning'!N195</f>
        <v>0</v>
      </c>
      <c r="O599" s="62">
        <f>'Table 8-NLCD01 Partitioning'!O195-'Table 7-NLCD92 Partitioning'!O195</f>
        <v>0</v>
      </c>
      <c r="P599" s="62">
        <f>'Table 8-NLCD01 Partitioning'!P195-'Table 7-NLCD92 Partitioning'!P195</f>
        <v>0</v>
      </c>
      <c r="Q599" s="62">
        <f>'Table 8-NLCD01 Partitioning'!Q195-'Table 7-NLCD92 Partitioning'!Q195</f>
        <v>0</v>
      </c>
      <c r="R599" s="62">
        <f>'Table 8-NLCD01 Partitioning'!R195-'Table 7-NLCD92 Partitioning'!R195</f>
        <v>-2.2239899999999997</v>
      </c>
      <c r="S599" s="62">
        <f>'Table 8-NLCD01 Partitioning'!S195-'Table 7-NLCD92 Partitioning'!S195</f>
        <v>0</v>
      </c>
      <c r="T599" s="62">
        <f>'Table 8-NLCD01 Partitioning'!T195-'Table 7-NLCD92 Partitioning'!T195</f>
        <v>-1.3526999999953659E-2</v>
      </c>
      <c r="U599" s="62">
        <f>'Table 8-NLCD01 Partitioning'!U195-'Table 7-NLCD92 Partitioning'!U195</f>
        <v>-19.435999999999979</v>
      </c>
      <c r="V599" s="62">
        <f>'Table 8-NLCD01 Partitioning'!V195-'Table 7-NLCD92 Partitioning'!V195</f>
        <v>55.257999999999981</v>
      </c>
      <c r="W599" s="62">
        <f>'Table 8-NLCD01 Partitioning'!W195-'Table 7-NLCD92 Partitioning'!W195</f>
        <v>-35.823999999999998</v>
      </c>
    </row>
    <row r="600" spans="1:23" x14ac:dyDescent="0.25">
      <c r="A600" s="77" t="s">
        <v>379</v>
      </c>
      <c r="B600" s="10" t="s">
        <v>360</v>
      </c>
      <c r="C600" s="3" t="s">
        <v>380</v>
      </c>
      <c r="D600" s="77" t="s">
        <v>381</v>
      </c>
      <c r="E600" s="62">
        <f>'Table 8-NLCD01 Partitioning'!E196-'Table 7-NLCD92 Partitioning'!E196</f>
        <v>0</v>
      </c>
      <c r="F600" s="62">
        <f>'Table 8-NLCD01 Partitioning'!F196-'Table 7-NLCD92 Partitioning'!F196</f>
        <v>-4.4480969999999997</v>
      </c>
      <c r="G600" s="62">
        <f>'Table 8-NLCD01 Partitioning'!G196-'Table 7-NLCD92 Partitioning'!G196</f>
        <v>304.67979000000003</v>
      </c>
      <c r="H600" s="62">
        <f>'Table 8-NLCD01 Partitioning'!H196-'Table 7-NLCD92 Partitioning'!H196</f>
        <v>-254.20408650000002</v>
      </c>
      <c r="I600" s="62">
        <f>'Table 8-NLCD01 Partitioning'!I196-'Table 7-NLCD92 Partitioning'!I196</f>
        <v>-25.798652999999998</v>
      </c>
      <c r="J600" s="62">
        <f>'Table 8-NLCD01 Partitioning'!J196-'Table 7-NLCD92 Partitioning'!J196</f>
        <v>0</v>
      </c>
      <c r="K600" s="62">
        <f>'Table 8-NLCD01 Partitioning'!K196-'Table 7-NLCD92 Partitioning'!K196</f>
        <v>-19.571111999999999</v>
      </c>
      <c r="L600" s="62">
        <f>'Table 8-NLCD01 Partitioning'!L196-'Table 7-NLCD92 Partitioning'!L196</f>
        <v>-2.6687879999999997</v>
      </c>
      <c r="M600" s="62">
        <f>'Table 8-NLCD01 Partitioning'!M196-'Table 7-NLCD92 Partitioning'!M196</f>
        <v>0</v>
      </c>
      <c r="N600" s="62">
        <f>'Table 8-NLCD01 Partitioning'!N196-'Table 7-NLCD92 Partitioning'!N196</f>
        <v>0</v>
      </c>
      <c r="O600" s="62">
        <f>'Table 8-NLCD01 Partitioning'!O196-'Table 7-NLCD92 Partitioning'!O196</f>
        <v>1.5567615000000001</v>
      </c>
      <c r="P600" s="62">
        <f>'Table 8-NLCD01 Partitioning'!P196-'Table 7-NLCD92 Partitioning'!P196</f>
        <v>0</v>
      </c>
      <c r="Q600" s="62">
        <f>'Table 8-NLCD01 Partitioning'!Q196-'Table 7-NLCD92 Partitioning'!Q196</f>
        <v>0</v>
      </c>
      <c r="R600" s="62">
        <f>'Table 8-NLCD01 Partitioning'!R196-'Table 7-NLCD92 Partitioning'!R196</f>
        <v>0.44476650000000029</v>
      </c>
      <c r="S600" s="62">
        <f>'Table 8-NLCD01 Partitioning'!S196-'Table 7-NLCD92 Partitioning'!S196</f>
        <v>0</v>
      </c>
      <c r="T600" s="62">
        <f>'Table 8-NLCD01 Partitioning'!T196-'Table 7-NLCD92 Partitioning'!T196</f>
        <v>-9.4184999999242791E-3</v>
      </c>
      <c r="U600" s="62">
        <f>'Table 8-NLCD01 Partitioning'!U196-'Table 7-NLCD92 Partitioning'!U196</f>
        <v>-27.009999999999991</v>
      </c>
      <c r="V600" s="62">
        <f>'Table 8-NLCD01 Partitioning'!V196-'Table 7-NLCD92 Partitioning'!V196</f>
        <v>51.044000000000011</v>
      </c>
      <c r="W600" s="62">
        <f>'Table 8-NLCD01 Partitioning'!W196-'Table 7-NLCD92 Partitioning'!W196</f>
        <v>-24.033999999999999</v>
      </c>
    </row>
    <row r="601" spans="1:23" x14ac:dyDescent="0.25">
      <c r="A601" s="77" t="s">
        <v>382</v>
      </c>
      <c r="B601" s="10" t="s">
        <v>360</v>
      </c>
      <c r="C601" s="3" t="s">
        <v>243</v>
      </c>
      <c r="D601" s="77" t="s">
        <v>382</v>
      </c>
      <c r="E601" s="62">
        <f>'Table 8-NLCD01 Partitioning'!E197-'Table 7-NLCD92 Partitioning'!E197</f>
        <v>-0.88964099999999968</v>
      </c>
      <c r="F601" s="62">
        <f>'Table 8-NLCD01 Partitioning'!F197-'Table 7-NLCD92 Partitioning'!F197</f>
        <v>-33.806200499999989</v>
      </c>
      <c r="G601" s="62">
        <f>'Table 8-NLCD01 Partitioning'!G197-'Table 7-NLCD92 Partitioning'!G197</f>
        <v>165.2379885</v>
      </c>
      <c r="H601" s="62">
        <f>'Table 8-NLCD01 Partitioning'!H197-'Table 7-NLCD92 Partitioning'!H197</f>
        <v>152.55697950000012</v>
      </c>
      <c r="I601" s="62">
        <f>'Table 8-NLCD01 Partitioning'!I197-'Table 7-NLCD92 Partitioning'!I197</f>
        <v>-235.53232199999979</v>
      </c>
      <c r="J601" s="62">
        <f>'Table 8-NLCD01 Partitioning'!J197-'Table 7-NLCD92 Partitioning'!J197</f>
        <v>0</v>
      </c>
      <c r="K601" s="62">
        <f>'Table 8-NLCD01 Partitioning'!K197-'Table 7-NLCD92 Partitioning'!K197</f>
        <v>-28.022323499999999</v>
      </c>
      <c r="L601" s="62">
        <f>'Table 8-NLCD01 Partitioning'!L197-'Table 7-NLCD92 Partitioning'!L197</f>
        <v>-10.230353999999998</v>
      </c>
      <c r="M601" s="62">
        <f>'Table 8-NLCD01 Partitioning'!M197-'Table 7-NLCD92 Partitioning'!M197</f>
        <v>0.88957800000000009</v>
      </c>
      <c r="N601" s="62">
        <f>'Table 8-NLCD01 Partitioning'!N197-'Table 7-NLCD92 Partitioning'!N197</f>
        <v>0</v>
      </c>
      <c r="O601" s="62">
        <f>'Table 8-NLCD01 Partitioning'!O197-'Table 7-NLCD92 Partitioning'!O197</f>
        <v>0.88957350000000002</v>
      </c>
      <c r="P601" s="62">
        <f>'Table 8-NLCD01 Partitioning'!P197-'Table 7-NLCD92 Partitioning'!P197</f>
        <v>0</v>
      </c>
      <c r="Q601" s="62">
        <f>'Table 8-NLCD01 Partitioning'!Q197-'Table 7-NLCD92 Partitioning'!Q197</f>
        <v>0</v>
      </c>
      <c r="R601" s="62">
        <f>'Table 8-NLCD01 Partitioning'!R197-'Table 7-NLCD92 Partitioning'!R197</f>
        <v>-11.119959</v>
      </c>
      <c r="S601" s="62">
        <f>'Table 8-NLCD01 Partitioning'!S197-'Table 7-NLCD92 Partitioning'!S197</f>
        <v>0</v>
      </c>
      <c r="T601" s="62">
        <f>'Table 8-NLCD01 Partitioning'!T197-'Table 7-NLCD92 Partitioning'!T197</f>
        <v>-2.6680499999656604E-2</v>
      </c>
      <c r="U601" s="62">
        <f>'Table 8-NLCD01 Partitioning'!U197-'Table 7-NLCD92 Partitioning'!U197</f>
        <v>-101.25999999999988</v>
      </c>
      <c r="V601" s="62">
        <f>'Table 8-NLCD01 Partitioning'!V197-'Table 7-NLCD92 Partitioning'!V197</f>
        <v>136.024</v>
      </c>
      <c r="W601" s="62">
        <f>'Table 8-NLCD01 Partitioning'!W197-'Table 7-NLCD92 Partitioning'!W197</f>
        <v>-34.763000000000005</v>
      </c>
    </row>
    <row r="602" spans="1:23" x14ac:dyDescent="0.25">
      <c r="A602" s="77" t="s">
        <v>383</v>
      </c>
      <c r="B602" s="10" t="s">
        <v>360</v>
      </c>
      <c r="C602" s="3">
        <v>4</v>
      </c>
      <c r="D602" s="77" t="s">
        <v>383</v>
      </c>
      <c r="E602" s="62">
        <f>'Table 8-NLCD01 Partitioning'!E198-'Table 7-NLCD92 Partitioning'!E198</f>
        <v>-0.22239899999999999</v>
      </c>
      <c r="F602" s="62">
        <f>'Table 8-NLCD01 Partitioning'!F198-'Table 7-NLCD92 Partitioning'!F198</f>
        <v>-125.21170349999998</v>
      </c>
      <c r="G602" s="62">
        <f>'Table 8-NLCD01 Partitioning'!G198-'Table 7-NLCD92 Partitioning'!G198</f>
        <v>512.83998900000006</v>
      </c>
      <c r="H602" s="62">
        <f>'Table 8-NLCD01 Partitioning'!H198-'Table 7-NLCD92 Partitioning'!H198</f>
        <v>-381.64952249999988</v>
      </c>
      <c r="I602" s="62">
        <f>'Table 8-NLCD01 Partitioning'!I198-'Table 7-NLCD92 Partitioning'!I198</f>
        <v>16.45554150000001</v>
      </c>
      <c r="J602" s="62">
        <f>'Table 8-NLCD01 Partitioning'!J198-'Table 7-NLCD92 Partitioning'!J198</f>
        <v>-1.7791919999999999</v>
      </c>
      <c r="K602" s="62">
        <f>'Table 8-NLCD01 Partitioning'!K198-'Table 7-NLCD92 Partitioning'!K198</f>
        <v>-14.455934999999998</v>
      </c>
      <c r="L602" s="62">
        <f>'Table 8-NLCD01 Partitioning'!L198-'Table 7-NLCD92 Partitioning'!L198</f>
        <v>-0.88959599999999994</v>
      </c>
      <c r="M602" s="62">
        <f>'Table 8-NLCD01 Partitioning'!M198-'Table 7-NLCD92 Partitioning'!M198</f>
        <v>0</v>
      </c>
      <c r="N602" s="62">
        <f>'Table 8-NLCD01 Partitioning'!N198-'Table 7-NLCD92 Partitioning'!N198</f>
        <v>0</v>
      </c>
      <c r="O602" s="62">
        <f>'Table 8-NLCD01 Partitioning'!O198-'Table 7-NLCD92 Partitioning'!O198</f>
        <v>0</v>
      </c>
      <c r="P602" s="62">
        <f>'Table 8-NLCD01 Partitioning'!P198-'Table 7-NLCD92 Partitioning'!P198</f>
        <v>0</v>
      </c>
      <c r="Q602" s="62">
        <f>'Table 8-NLCD01 Partitioning'!Q198-'Table 7-NLCD92 Partitioning'!Q198</f>
        <v>0</v>
      </c>
      <c r="R602" s="62">
        <f>'Table 8-NLCD01 Partitioning'!R198-'Table 7-NLCD92 Partitioning'!R198</f>
        <v>-1.3343939999999999</v>
      </c>
      <c r="S602" s="62">
        <f>'Table 8-NLCD01 Partitioning'!S198-'Table 7-NLCD92 Partitioning'!S198</f>
        <v>-3.7807829999999996</v>
      </c>
      <c r="T602" s="62">
        <f>'Table 8-NLCD01 Partitioning'!T198-'Table 7-NLCD92 Partitioning'!T198</f>
        <v>-2.7994499999749678E-2</v>
      </c>
      <c r="U602" s="62">
        <f>'Table 8-NLCD01 Partitioning'!U198-'Table 7-NLCD92 Partitioning'!U198</f>
        <v>8.3070000000000164</v>
      </c>
      <c r="V602" s="62">
        <f>'Table 8-NLCD01 Partitioning'!V198-'Table 7-NLCD92 Partitioning'!V198</f>
        <v>17.469000000000051</v>
      </c>
      <c r="W602" s="62">
        <f>'Table 8-NLCD01 Partitioning'!W198-'Table 7-NLCD92 Partitioning'!W198</f>
        <v>-25.775999999999996</v>
      </c>
    </row>
    <row r="603" spans="1:23" x14ac:dyDescent="0.25">
      <c r="A603" s="77" t="s">
        <v>384</v>
      </c>
      <c r="B603" s="10" t="s">
        <v>360</v>
      </c>
      <c r="C603" s="3">
        <v>5</v>
      </c>
      <c r="D603" s="77" t="s">
        <v>384</v>
      </c>
      <c r="E603" s="62">
        <f>'Table 8-NLCD01 Partitioning'!E199-'Table 7-NLCD92 Partitioning'!E199</f>
        <v>0</v>
      </c>
      <c r="F603" s="62">
        <f>'Table 8-NLCD01 Partitioning'!F199-'Table 7-NLCD92 Partitioning'!F199</f>
        <v>-19.571363999999996</v>
      </c>
      <c r="G603" s="62">
        <f>'Table 8-NLCD01 Partitioning'!G199-'Table 7-NLCD92 Partitioning'!G199</f>
        <v>418.99030650000003</v>
      </c>
      <c r="H603" s="62">
        <f>'Table 8-NLCD01 Partitioning'!H199-'Table 7-NLCD92 Partitioning'!H199</f>
        <v>-276.89320349999997</v>
      </c>
      <c r="I603" s="62">
        <f>'Table 8-NLCD01 Partitioning'!I199-'Table 7-NLCD92 Partitioning'!I199</f>
        <v>-107.64386099999996</v>
      </c>
      <c r="J603" s="62">
        <f>'Table 8-NLCD01 Partitioning'!J199-'Table 7-NLCD92 Partitioning'!J199</f>
        <v>0</v>
      </c>
      <c r="K603" s="62">
        <f>'Table 8-NLCD01 Partitioning'!K199-'Table 7-NLCD92 Partitioning'!K199</f>
        <v>-21.572702999999997</v>
      </c>
      <c r="L603" s="62">
        <f>'Table 8-NLCD01 Partitioning'!L199-'Table 7-NLCD92 Partitioning'!L199</f>
        <v>-6.67197</v>
      </c>
      <c r="M603" s="62">
        <f>'Table 8-NLCD01 Partitioning'!M199-'Table 7-NLCD92 Partitioning'!M199</f>
        <v>0</v>
      </c>
      <c r="N603" s="62">
        <f>'Table 8-NLCD01 Partitioning'!N199-'Table 7-NLCD92 Partitioning'!N199</f>
        <v>0</v>
      </c>
      <c r="O603" s="62">
        <f>'Table 8-NLCD01 Partitioning'!O199-'Table 7-NLCD92 Partitioning'!O199</f>
        <v>3.7807065000000004</v>
      </c>
      <c r="P603" s="62">
        <f>'Table 8-NLCD01 Partitioning'!P199-'Table 7-NLCD92 Partitioning'!P199</f>
        <v>0</v>
      </c>
      <c r="Q603" s="62">
        <f>'Table 8-NLCD01 Partitioning'!Q199-'Table 7-NLCD92 Partitioning'!Q199</f>
        <v>0</v>
      </c>
      <c r="R603" s="62">
        <f>'Table 8-NLCD01 Partitioning'!R199-'Table 7-NLCD92 Partitioning'!R199</f>
        <v>9.5628960000000021</v>
      </c>
      <c r="S603" s="62">
        <f>'Table 8-NLCD01 Partitioning'!S199-'Table 7-NLCD92 Partitioning'!S199</f>
        <v>0</v>
      </c>
      <c r="T603" s="62">
        <f>'Table 8-NLCD01 Partitioning'!T199-'Table 7-NLCD92 Partitioning'!T199</f>
        <v>-1.9192499999917345E-2</v>
      </c>
      <c r="U603" s="62">
        <f>'Table 8-NLCD01 Partitioning'!U199-'Table 7-NLCD92 Partitioning'!U199</f>
        <v>-75.545000000000016</v>
      </c>
      <c r="V603" s="62">
        <f>'Table 8-NLCD01 Partitioning'!V199-'Table 7-NLCD92 Partitioning'!V199</f>
        <v>94.735000000000014</v>
      </c>
      <c r="W603" s="62">
        <f>'Table 8-NLCD01 Partitioning'!W199-'Table 7-NLCD92 Partitioning'!W199</f>
        <v>-19.189999999999998</v>
      </c>
    </row>
    <row r="605" spans="1:23" x14ac:dyDescent="0.25">
      <c r="A605" s="165" t="s">
        <v>83</v>
      </c>
      <c r="B605" s="125" t="s">
        <v>502</v>
      </c>
      <c r="C605" s="125"/>
      <c r="D605" s="125"/>
      <c r="E605" s="125"/>
      <c r="F605" s="125"/>
      <c r="G605" s="125"/>
      <c r="H605" s="125"/>
      <c r="I605" s="125"/>
      <c r="J605" s="125"/>
      <c r="K605" s="125"/>
      <c r="L605" s="125"/>
      <c r="M605" s="125"/>
      <c r="N605" s="125"/>
      <c r="O605" s="125"/>
      <c r="P605" s="125"/>
      <c r="Q605" s="125"/>
      <c r="R605" s="125"/>
      <c r="S605" s="125"/>
      <c r="T605" s="125"/>
      <c r="U605" s="125"/>
      <c r="V605" s="125"/>
      <c r="W605" s="125"/>
    </row>
    <row r="606" spans="1:23" ht="45" x14ac:dyDescent="0.25">
      <c r="A606" s="166"/>
      <c r="B606" s="167" t="s">
        <v>84</v>
      </c>
      <c r="C606" s="168" t="s">
        <v>85</v>
      </c>
      <c r="D606" s="169" t="s">
        <v>86</v>
      </c>
      <c r="E606" s="170" t="s">
        <v>87</v>
      </c>
      <c r="F606" s="170" t="s">
        <v>88</v>
      </c>
      <c r="G606" s="170" t="s">
        <v>89</v>
      </c>
      <c r="H606" s="170" t="s">
        <v>90</v>
      </c>
      <c r="I606" s="170" t="s">
        <v>91</v>
      </c>
      <c r="J606" s="170" t="s">
        <v>92</v>
      </c>
      <c r="K606" s="170" t="s">
        <v>93</v>
      </c>
      <c r="L606" s="170" t="s">
        <v>94</v>
      </c>
      <c r="M606" s="170" t="s">
        <v>386</v>
      </c>
      <c r="N606" s="170" t="s">
        <v>387</v>
      </c>
      <c r="O606" s="170" t="s">
        <v>97</v>
      </c>
      <c r="P606" s="170" t="s">
        <v>98</v>
      </c>
      <c r="Q606" s="170" t="s">
        <v>99</v>
      </c>
      <c r="R606" s="170" t="s">
        <v>100</v>
      </c>
      <c r="S606" s="170" t="s">
        <v>101</v>
      </c>
      <c r="T606" s="171" t="s">
        <v>102</v>
      </c>
      <c r="U606" s="170" t="s">
        <v>103</v>
      </c>
      <c r="V606" s="170" t="s">
        <v>104</v>
      </c>
      <c r="W606" s="170" t="s">
        <v>105</v>
      </c>
    </row>
    <row r="607" spans="1:23" x14ac:dyDescent="0.25">
      <c r="A607" s="77" t="s">
        <v>121</v>
      </c>
      <c r="B607" s="10" t="s">
        <v>122</v>
      </c>
      <c r="C607" s="3">
        <v>10</v>
      </c>
      <c r="D607" s="77" t="s">
        <v>121</v>
      </c>
      <c r="E607" s="62">
        <f>'Table 10-NLCD11 Partitioning'!E2-'Table 7-NLCD92 Partitioning'!E2</f>
        <v>-4.0034879999999955</v>
      </c>
      <c r="F607" s="62">
        <f>'Table 10-NLCD11 Partitioning'!F2-'Table 7-NLCD92 Partitioning'!F2</f>
        <v>-80.955742499999985</v>
      </c>
      <c r="G607" s="62">
        <f>'Table 10-NLCD11 Partitioning'!G2-'Table 7-NLCD92 Partitioning'!G2</f>
        <v>2441.6640855000005</v>
      </c>
      <c r="H607" s="62">
        <f>'Table 10-NLCD11 Partitioning'!H2-'Table 7-NLCD92 Partitioning'!H2</f>
        <v>-1920.4545104999997</v>
      </c>
      <c r="I607" s="62">
        <f>'Table 10-NLCD11 Partitioning'!I2-'Table 7-NLCD92 Partitioning'!I2</f>
        <v>-300.91791599999999</v>
      </c>
      <c r="J607" s="62">
        <f>'Table 10-NLCD11 Partitioning'!J2-'Table 7-NLCD92 Partitioning'!J2</f>
        <v>0</v>
      </c>
      <c r="K607" s="62">
        <f>'Table 10-NLCD11 Partitioning'!K2-'Table 7-NLCD92 Partitioning'!K2</f>
        <v>-120.09596849999998</v>
      </c>
      <c r="L607" s="62">
        <f>'Table 10-NLCD11 Partitioning'!L2-'Table 7-NLCD92 Partitioning'!L2</f>
        <v>-43.145405999999994</v>
      </c>
      <c r="M607" s="62">
        <f>'Table 10-NLCD11 Partitioning'!M2-'Table 7-NLCD92 Partitioning'!M2</f>
        <v>18.236349000000001</v>
      </c>
      <c r="N607" s="62">
        <f>'Table 10-NLCD11 Partitioning'!N2-'Table 7-NLCD92 Partitioning'!N2</f>
        <v>0</v>
      </c>
      <c r="O607" s="62">
        <f>'Table 10-NLCD11 Partitioning'!O2-'Table 7-NLCD92 Partitioning'!O2</f>
        <v>-10.675151999999999</v>
      </c>
      <c r="P607" s="62">
        <f>'Table 10-NLCD11 Partitioning'!P2-'Table 7-NLCD92 Partitioning'!P2</f>
        <v>-1.5567929999999999</v>
      </c>
      <c r="Q607" s="62">
        <f>'Table 10-NLCD11 Partitioning'!Q2-'Table 7-NLCD92 Partitioning'!Q2</f>
        <v>-2.0015909999999999</v>
      </c>
      <c r="R607" s="62">
        <f>'Table 10-NLCD11 Partitioning'!R2-'Table 7-NLCD92 Partitioning'!R2</f>
        <v>24.685636500000001</v>
      </c>
      <c r="S607" s="62">
        <f>'Table 10-NLCD11 Partitioning'!S2-'Table 7-NLCD92 Partitioning'!S2</f>
        <v>-0.88959599999999994</v>
      </c>
      <c r="T607" s="62">
        <f>'Table 10-NLCD11 Partitioning'!T2-'Table 7-NLCD92 Partitioning'!T2</f>
        <v>-0.11009249999915482</v>
      </c>
      <c r="U607" s="62">
        <f>'Table 10-NLCD11 Partitioning'!U2-'Table 7-NLCD92 Partitioning'!U2</f>
        <v>-265.98999999999978</v>
      </c>
      <c r="V607" s="62">
        <f>'Table 10-NLCD11 Partitioning'!V2-'Table 7-NLCD92 Partitioning'!V2</f>
        <v>409.77099999999973</v>
      </c>
      <c r="W607" s="62">
        <f>'Table 10-NLCD11 Partitioning'!W2-'Table 7-NLCD92 Partitioning'!W2</f>
        <v>-143.78100000000003</v>
      </c>
    </row>
    <row r="608" spans="1:23" x14ac:dyDescent="0.25">
      <c r="A608" s="77" t="s">
        <v>123</v>
      </c>
      <c r="B608" s="10" t="s">
        <v>122</v>
      </c>
      <c r="C608" s="3" t="s">
        <v>124</v>
      </c>
      <c r="D608" s="77" t="s">
        <v>123</v>
      </c>
      <c r="E608" s="62">
        <f>'Table 10-NLCD11 Partitioning'!E3-'Table 7-NLCD92 Partitioning'!E3</f>
        <v>-1.1119949999999998</v>
      </c>
      <c r="F608" s="62">
        <f>'Table 10-NLCD11 Partitioning'!F3-'Table 7-NLCD92 Partitioning'!F3</f>
        <v>-43.8131925</v>
      </c>
      <c r="G608" s="62">
        <f>'Table 10-NLCD11 Partitioning'!G3-'Table 7-NLCD92 Partitioning'!G3</f>
        <v>237.29443650000002</v>
      </c>
      <c r="H608" s="62">
        <f>'Table 10-NLCD11 Partitioning'!H3-'Table 7-NLCD92 Partitioning'!H3</f>
        <v>-167.24846699999998</v>
      </c>
      <c r="I608" s="62">
        <f>'Table 10-NLCD11 Partitioning'!I3-'Table 7-NLCD92 Partitioning'!I3</f>
        <v>19.79234550000001</v>
      </c>
      <c r="J608" s="62">
        <f>'Table 10-NLCD11 Partitioning'!J3-'Table 7-NLCD92 Partitioning'!J3</f>
        <v>0</v>
      </c>
      <c r="K608" s="62">
        <f>'Table 10-NLCD11 Partitioning'!K3-'Table 7-NLCD92 Partitioning'!K3</f>
        <v>-36.473436</v>
      </c>
      <c r="L608" s="62">
        <f>'Table 10-NLCD11 Partitioning'!L3-'Table 7-NLCD92 Partitioning'!L3</f>
        <v>-5.7823739999999999</v>
      </c>
      <c r="M608" s="62">
        <f>'Table 10-NLCD11 Partitioning'!M3-'Table 7-NLCD92 Partitioning'!M3</f>
        <v>0</v>
      </c>
      <c r="N608" s="62">
        <f>'Table 10-NLCD11 Partitioning'!N3-'Table 7-NLCD92 Partitioning'!N3</f>
        <v>0</v>
      </c>
      <c r="O608" s="62">
        <f>'Table 10-NLCD11 Partitioning'!O3-'Table 7-NLCD92 Partitioning'!O3</f>
        <v>0</v>
      </c>
      <c r="P608" s="62">
        <f>'Table 10-NLCD11 Partitioning'!P3-'Table 7-NLCD92 Partitioning'!P3</f>
        <v>0</v>
      </c>
      <c r="Q608" s="62">
        <f>'Table 10-NLCD11 Partitioning'!Q3-'Table 7-NLCD92 Partitioning'!Q3</f>
        <v>0</v>
      </c>
      <c r="R608" s="62">
        <f>'Table 10-NLCD11 Partitioning'!R3-'Table 7-NLCD92 Partitioning'!R3</f>
        <v>-2.0015909999999999</v>
      </c>
      <c r="S608" s="62">
        <f>'Table 10-NLCD11 Partitioning'!S3-'Table 7-NLCD92 Partitioning'!S3</f>
        <v>-0.66719699999999993</v>
      </c>
      <c r="T608" s="62">
        <f>'Table 10-NLCD11 Partitioning'!T3-'Table 7-NLCD92 Partitioning'!T3</f>
        <v>-1.1470499999973072E-2</v>
      </c>
      <c r="U608" s="62">
        <f>'Table 10-NLCD11 Partitioning'!U3-'Table 7-NLCD92 Partitioning'!U3</f>
        <v>21.908000000000015</v>
      </c>
      <c r="V608" s="62">
        <f>'Table 10-NLCD11 Partitioning'!V3-'Table 7-NLCD92 Partitioning'!V3</f>
        <v>20.09699999999998</v>
      </c>
      <c r="W608" s="62">
        <f>'Table 10-NLCD11 Partitioning'!W3-'Table 7-NLCD92 Partitioning'!W3</f>
        <v>-42.005000000000003</v>
      </c>
    </row>
    <row r="609" spans="1:23" x14ac:dyDescent="0.25">
      <c r="A609" s="77" t="s">
        <v>125</v>
      </c>
      <c r="B609" s="10" t="s">
        <v>122</v>
      </c>
      <c r="C609" s="3" t="s">
        <v>126</v>
      </c>
      <c r="D609" s="77" t="s">
        <v>125</v>
      </c>
      <c r="E609" s="62">
        <f>'Table 10-NLCD11 Partitioning'!E4-'Table 7-NLCD92 Partitioning'!E4</f>
        <v>-4.0031954999999995</v>
      </c>
      <c r="F609" s="62">
        <f>'Table 10-NLCD11 Partitioning'!F4-'Table 7-NLCD92 Partitioning'!F4</f>
        <v>5.7821085000000014</v>
      </c>
      <c r="G609" s="62">
        <f>'Table 10-NLCD11 Partitioning'!G4-'Table 7-NLCD92 Partitioning'!G4</f>
        <v>491.71411800000004</v>
      </c>
      <c r="H609" s="62">
        <f>'Table 10-NLCD11 Partitioning'!H4-'Table 7-NLCD92 Partitioning'!H4</f>
        <v>-447.47270549999996</v>
      </c>
      <c r="I609" s="62">
        <f>'Table 10-NLCD11 Partitioning'!I4-'Table 7-NLCD92 Partitioning'!I4</f>
        <v>-6.4504079999999959</v>
      </c>
      <c r="J609" s="62">
        <f>'Table 10-NLCD11 Partitioning'!J4-'Table 7-NLCD92 Partitioning'!J4</f>
        <v>0</v>
      </c>
      <c r="K609" s="62">
        <f>'Table 10-NLCD11 Partitioning'!K4-'Table 7-NLCD92 Partitioning'!K4</f>
        <v>-28.911869999999997</v>
      </c>
      <c r="L609" s="62">
        <f>'Table 10-NLCD11 Partitioning'!L4-'Table 7-NLCD92 Partitioning'!L4</f>
        <v>-4.0031819999999998</v>
      </c>
      <c r="M609" s="62">
        <f>'Table 10-NLCD11 Partitioning'!M4-'Table 7-NLCD92 Partitioning'!M4</f>
        <v>0</v>
      </c>
      <c r="N609" s="62">
        <f>'Table 10-NLCD11 Partitioning'!N4-'Table 7-NLCD92 Partitioning'!N4</f>
        <v>0</v>
      </c>
      <c r="O609" s="62">
        <f>'Table 10-NLCD11 Partitioning'!O4-'Table 7-NLCD92 Partitioning'!O4</f>
        <v>0</v>
      </c>
      <c r="P609" s="62">
        <f>'Table 10-NLCD11 Partitioning'!P4-'Table 7-NLCD92 Partitioning'!P4</f>
        <v>-0.22239899999999999</v>
      </c>
      <c r="Q609" s="62">
        <f>'Table 10-NLCD11 Partitioning'!Q4-'Table 7-NLCD92 Partitioning'!Q4</f>
        <v>-2.0015909999999999</v>
      </c>
      <c r="R609" s="62">
        <f>'Table 10-NLCD11 Partitioning'!R4-'Table 7-NLCD92 Partitioning'!R4</f>
        <v>-4.225581</v>
      </c>
      <c r="S609" s="62">
        <f>'Table 10-NLCD11 Partitioning'!S4-'Table 7-NLCD92 Partitioning'!S4</f>
        <v>-0.22239899999999999</v>
      </c>
      <c r="T609" s="62">
        <f>'Table 10-NLCD11 Partitioning'!T4-'Table 7-NLCD92 Partitioning'!T4</f>
        <v>-1.7104499999845757E-2</v>
      </c>
      <c r="U609" s="62">
        <f>'Table 10-NLCD11 Partitioning'!U4-'Table 7-NLCD92 Partitioning'!U4</f>
        <v>-28.452999999999975</v>
      </c>
      <c r="V609" s="62">
        <f>'Table 10-NLCD11 Partitioning'!V4-'Table 7-NLCD92 Partitioning'!V4</f>
        <v>71.600999999999999</v>
      </c>
      <c r="W609" s="62">
        <f>'Table 10-NLCD11 Partitioning'!W4-'Table 7-NLCD92 Partitioning'!W4</f>
        <v>-43.146999999999998</v>
      </c>
    </row>
    <row r="610" spans="1:23" x14ac:dyDescent="0.25">
      <c r="A610" s="77" t="s">
        <v>127</v>
      </c>
      <c r="B610" s="10" t="s">
        <v>122</v>
      </c>
      <c r="C610" s="3">
        <v>12</v>
      </c>
      <c r="D610" s="77" t="s">
        <v>127</v>
      </c>
      <c r="E610" s="62">
        <f>'Table 10-NLCD11 Partitioning'!E5-'Table 7-NLCD92 Partitioning'!E5</f>
        <v>-0.44479799999999997</v>
      </c>
      <c r="F610" s="62">
        <f>'Table 10-NLCD11 Partitioning'!F5-'Table 7-NLCD92 Partitioning'!F5</f>
        <v>-24.686954999999998</v>
      </c>
      <c r="G610" s="62">
        <f>'Table 10-NLCD11 Partitioning'!G5-'Table 7-NLCD92 Partitioning'!G5</f>
        <v>1130.8748399999999</v>
      </c>
      <c r="H610" s="62">
        <f>'Table 10-NLCD11 Partitioning'!H5-'Table 7-NLCD92 Partitioning'!H5</f>
        <v>-946.11015899999984</v>
      </c>
      <c r="I610" s="62">
        <f>'Table 10-NLCD11 Partitioning'!I5-'Table 7-NLCD92 Partitioning'!I5</f>
        <v>-73.172848499999986</v>
      </c>
      <c r="J610" s="62">
        <f>'Table 10-NLCD11 Partitioning'!J5-'Table 7-NLCD92 Partitioning'!J5</f>
        <v>0</v>
      </c>
      <c r="K610" s="62">
        <f>'Table 10-NLCD11 Partitioning'!K5-'Table 7-NLCD92 Partitioning'!K5</f>
        <v>-59.158133999999997</v>
      </c>
      <c r="L610" s="62">
        <f>'Table 10-NLCD11 Partitioning'!L5-'Table 7-NLCD92 Partitioning'!L5</f>
        <v>-12.899141999999999</v>
      </c>
      <c r="M610" s="62">
        <f>'Table 10-NLCD11 Partitioning'!M5-'Table 7-NLCD92 Partitioning'!M5</f>
        <v>0</v>
      </c>
      <c r="N610" s="62">
        <f>'Table 10-NLCD11 Partitioning'!N5-'Table 7-NLCD92 Partitioning'!N5</f>
        <v>0</v>
      </c>
      <c r="O610" s="62">
        <f>'Table 10-NLCD11 Partitioning'!O5-'Table 7-NLCD92 Partitioning'!O5</f>
        <v>0</v>
      </c>
      <c r="P610" s="62">
        <f>'Table 10-NLCD11 Partitioning'!P5-'Table 7-NLCD92 Partitioning'!P5</f>
        <v>0</v>
      </c>
      <c r="Q610" s="62">
        <f>'Table 10-NLCD11 Partitioning'!Q5-'Table 7-NLCD92 Partitioning'!Q5</f>
        <v>0</v>
      </c>
      <c r="R610" s="62">
        <f>'Table 10-NLCD11 Partitioning'!R5-'Table 7-NLCD92 Partitioning'!R5</f>
        <v>-13.788737999999999</v>
      </c>
      <c r="S610" s="62">
        <f>'Table 10-NLCD11 Partitioning'!S5-'Table 7-NLCD92 Partitioning'!S5</f>
        <v>-0.66719699999999993</v>
      </c>
      <c r="T610" s="62">
        <f>'Table 10-NLCD11 Partitioning'!T5-'Table 7-NLCD92 Partitioning'!T5</f>
        <v>-5.3131499999835796E-2</v>
      </c>
      <c r="U610" s="62">
        <f>'Table 10-NLCD11 Partitioning'!U5-'Table 7-NLCD92 Partitioning'!U5</f>
        <v>-81.950000000000045</v>
      </c>
      <c r="V610" s="62">
        <f>'Table 10-NLCD11 Partitioning'!V5-'Table 7-NLCD92 Partitioning'!V5</f>
        <v>179.17699999999991</v>
      </c>
      <c r="W610" s="62">
        <f>'Table 10-NLCD11 Partitioning'!W5-'Table 7-NLCD92 Partitioning'!W5</f>
        <v>-97.228000000000009</v>
      </c>
    </row>
    <row r="611" spans="1:23" x14ac:dyDescent="0.25">
      <c r="A611" s="77" t="s">
        <v>128</v>
      </c>
      <c r="B611" s="10" t="s">
        <v>122</v>
      </c>
      <c r="C611" s="3">
        <v>13</v>
      </c>
      <c r="D611" s="77" t="s">
        <v>128</v>
      </c>
      <c r="E611" s="62">
        <f>'Table 10-NLCD11 Partitioning'!E6-'Table 7-NLCD92 Partitioning'!E6</f>
        <v>-37.140776999999993</v>
      </c>
      <c r="F611" s="62">
        <f>'Table 10-NLCD11 Partitioning'!F6-'Table 7-NLCD92 Partitioning'!F6</f>
        <v>-125.21238749999998</v>
      </c>
      <c r="G611" s="62">
        <f>'Table 10-NLCD11 Partitioning'!G6-'Table 7-NLCD92 Partitioning'!G6</f>
        <v>1068.8255325</v>
      </c>
      <c r="H611" s="62">
        <f>'Table 10-NLCD11 Partitioning'!H6-'Table 7-NLCD92 Partitioning'!H6</f>
        <v>-449.72951399999965</v>
      </c>
      <c r="I611" s="62">
        <f>'Table 10-NLCD11 Partitioning'!I6-'Table 7-NLCD92 Partitioning'!I6</f>
        <v>-304.47488249999992</v>
      </c>
      <c r="J611" s="62">
        <f>'Table 10-NLCD11 Partitioning'!J6-'Table 7-NLCD92 Partitioning'!J6</f>
        <v>4.2254955000000001</v>
      </c>
      <c r="K611" s="62">
        <f>'Table 10-NLCD11 Partitioning'!K6-'Table 7-NLCD92 Partitioning'!K6</f>
        <v>-87.847604999999987</v>
      </c>
      <c r="L611" s="62">
        <f>'Table 10-NLCD11 Partitioning'!L6-'Table 7-NLCD92 Partitioning'!L6</f>
        <v>-44.035001999999999</v>
      </c>
      <c r="M611" s="62">
        <f>'Table 10-NLCD11 Partitioning'!M6-'Table 7-NLCD92 Partitioning'!M6</f>
        <v>0</v>
      </c>
      <c r="N611" s="62">
        <f>'Table 10-NLCD11 Partitioning'!N6-'Table 7-NLCD92 Partitioning'!N6</f>
        <v>0</v>
      </c>
      <c r="O611" s="62">
        <f>'Table 10-NLCD11 Partitioning'!O6-'Table 7-NLCD92 Partitioning'!O6</f>
        <v>1.3343580000000002</v>
      </c>
      <c r="P611" s="62">
        <f>'Table 10-NLCD11 Partitioning'!P6-'Table 7-NLCD92 Partitioning'!P6</f>
        <v>-4.8927779999999998</v>
      </c>
      <c r="Q611" s="62">
        <f>'Table 10-NLCD11 Partitioning'!Q6-'Table 7-NLCD92 Partitioning'!Q6</f>
        <v>-15.790329</v>
      </c>
      <c r="R611" s="62">
        <f>'Table 10-NLCD11 Partitioning'!R6-'Table 7-NLCD92 Partitioning'!R6</f>
        <v>-0.44479799999999997</v>
      </c>
      <c r="S611" s="62">
        <f>'Table 10-NLCD11 Partitioning'!S6-'Table 7-NLCD92 Partitioning'!S6</f>
        <v>-4.8927779999999998</v>
      </c>
      <c r="T611" s="62">
        <f>'Table 10-NLCD11 Partitioning'!T6-'Table 7-NLCD92 Partitioning'!T6</f>
        <v>-7.5464999999894644E-2</v>
      </c>
      <c r="U611" s="62">
        <f>'Table 10-NLCD11 Partitioning'!U6-'Table 7-NLCD92 Partitioning'!U6</f>
        <v>-153.88599999999997</v>
      </c>
      <c r="V611" s="62">
        <f>'Table 10-NLCD11 Partitioning'!V6-'Table 7-NLCD92 Partitioning'!V6</f>
        <v>275.34400000000005</v>
      </c>
      <c r="W611" s="62">
        <f>'Table 10-NLCD11 Partitioning'!W6-'Table 7-NLCD92 Partitioning'!W6</f>
        <v>-121.458</v>
      </c>
    </row>
    <row r="612" spans="1:23" x14ac:dyDescent="0.25">
      <c r="A612" s="77" t="s">
        <v>129</v>
      </c>
      <c r="B612" s="10" t="s">
        <v>122</v>
      </c>
      <c r="C612" s="3">
        <v>14</v>
      </c>
      <c r="D612" s="77" t="s">
        <v>129</v>
      </c>
      <c r="E612" s="62">
        <f>'Table 10-NLCD11 Partitioning'!E7-'Table 7-NLCD92 Partitioning'!E7</f>
        <v>-54.043051499999997</v>
      </c>
      <c r="F612" s="62">
        <f>'Table 10-NLCD11 Partitioning'!F7-'Table 7-NLCD92 Partitioning'!F7</f>
        <v>-14.456218499999997</v>
      </c>
      <c r="G612" s="62">
        <f>'Table 10-NLCD11 Partitioning'!G7-'Table 7-NLCD92 Partitioning'!G7</f>
        <v>27.799020000000006</v>
      </c>
      <c r="H612" s="62">
        <f>'Table 10-NLCD11 Partitioning'!H7-'Table 7-NLCD92 Partitioning'!H7</f>
        <v>47.369722500000002</v>
      </c>
      <c r="I612" s="62">
        <f>'Table 10-NLCD11 Partitioning'!I7-'Table 7-NLCD92 Partitioning'!I7</f>
        <v>36.916929000000003</v>
      </c>
      <c r="J612" s="62">
        <f>'Table 10-NLCD11 Partitioning'!J7-'Table 7-NLCD92 Partitioning'!J7</f>
        <v>0</v>
      </c>
      <c r="K612" s="62">
        <f>'Table 10-NLCD11 Partitioning'!K7-'Table 7-NLCD92 Partitioning'!K7</f>
        <v>-24.241491</v>
      </c>
      <c r="L612" s="62">
        <f>'Table 10-NLCD11 Partitioning'!L7-'Table 7-NLCD92 Partitioning'!L7</f>
        <v>-5.3375759999999994</v>
      </c>
      <c r="M612" s="62">
        <f>'Table 10-NLCD11 Partitioning'!M7-'Table 7-NLCD92 Partitioning'!M7</f>
        <v>0</v>
      </c>
      <c r="N612" s="62">
        <f>'Table 10-NLCD11 Partitioning'!N7-'Table 7-NLCD92 Partitioning'!N7</f>
        <v>0</v>
      </c>
      <c r="O612" s="62">
        <f>'Table 10-NLCD11 Partitioning'!O7-'Table 7-NLCD92 Partitioning'!O7</f>
        <v>0</v>
      </c>
      <c r="P612" s="62">
        <f>'Table 10-NLCD11 Partitioning'!P7-'Table 7-NLCD92 Partitioning'!P7</f>
        <v>-4.225581</v>
      </c>
      <c r="Q612" s="62">
        <f>'Table 10-NLCD11 Partitioning'!Q7-'Table 7-NLCD92 Partitioning'!Q7</f>
        <v>-7.1167679999999995</v>
      </c>
      <c r="R612" s="62">
        <f>'Table 10-NLCD11 Partitioning'!R7-'Table 7-NLCD92 Partitioning'!R7</f>
        <v>-0.22239899999999999</v>
      </c>
      <c r="S612" s="62">
        <f>'Table 10-NLCD11 Partitioning'!S7-'Table 7-NLCD92 Partitioning'!S7</f>
        <v>-2.4463889999999999</v>
      </c>
      <c r="T612" s="62">
        <f>'Table 10-NLCD11 Partitioning'!T7-'Table 7-NLCD92 Partitioning'!T7</f>
        <v>-3.8025000000061482E-3</v>
      </c>
      <c r="U612" s="62">
        <f>'Table 10-NLCD11 Partitioning'!U7-'Table 7-NLCD92 Partitioning'!U7</f>
        <v>9.8860000000000099</v>
      </c>
      <c r="V612" s="62">
        <f>'Table 10-NLCD11 Partitioning'!V7-'Table 7-NLCD92 Partitioning'!V7</f>
        <v>15.879999999999995</v>
      </c>
      <c r="W612" s="62">
        <f>'Table 10-NLCD11 Partitioning'!W7-'Table 7-NLCD92 Partitioning'!W7</f>
        <v>-25.765000000000001</v>
      </c>
    </row>
    <row r="613" spans="1:23" x14ac:dyDescent="0.25">
      <c r="A613" s="77" t="s">
        <v>130</v>
      </c>
      <c r="B613" s="10" t="s">
        <v>122</v>
      </c>
      <c r="C613" s="3" t="s">
        <v>131</v>
      </c>
      <c r="D613" s="77" t="s">
        <v>130</v>
      </c>
      <c r="E613" s="62">
        <f>'Table 10-NLCD11 Partitioning'!E8-'Table 7-NLCD92 Partitioning'!E8</f>
        <v>26.686147500000004</v>
      </c>
      <c r="F613" s="62">
        <f>'Table 10-NLCD11 Partitioning'!F8-'Table 7-NLCD92 Partitioning'!F8</f>
        <v>-12.012371999999999</v>
      </c>
      <c r="G613" s="62">
        <f>'Table 10-NLCD11 Partitioning'!G8-'Table 7-NLCD92 Partitioning'!G8</f>
        <v>215.27748000000003</v>
      </c>
      <c r="H613" s="62">
        <f>'Table 10-NLCD11 Partitioning'!H8-'Table 7-NLCD92 Partitioning'!H8</f>
        <v>-2.4504659999999774</v>
      </c>
      <c r="I613" s="62">
        <f>'Table 10-NLCD11 Partitioning'!I8-'Table 7-NLCD92 Partitioning'!I8</f>
        <v>-34.25346449999995</v>
      </c>
      <c r="J613" s="62">
        <f>'Table 10-NLCD11 Partitioning'!J8-'Table 7-NLCD92 Partitioning'!J8</f>
        <v>5.7822570000000004</v>
      </c>
      <c r="K613" s="62">
        <f>'Table 10-NLCD11 Partitioning'!K8-'Table 7-NLCD92 Partitioning'!K8</f>
        <v>-147.67296300000001</v>
      </c>
      <c r="L613" s="62">
        <f>'Table 10-NLCD11 Partitioning'!L8-'Table 7-NLCD92 Partitioning'!L8</f>
        <v>-52.263818999999998</v>
      </c>
      <c r="M613" s="62">
        <f>'Table 10-NLCD11 Partitioning'!M8-'Table 7-NLCD92 Partitioning'!M8</f>
        <v>3.7807065000000004</v>
      </c>
      <c r="N613" s="62">
        <f>'Table 10-NLCD11 Partitioning'!N8-'Table 7-NLCD92 Partitioning'!N8</f>
        <v>0</v>
      </c>
      <c r="O613" s="62">
        <f>'Table 10-NLCD11 Partitioning'!O8-'Table 7-NLCD92 Partitioning'!O8</f>
        <v>-1.1120624999999991</v>
      </c>
      <c r="P613" s="62">
        <f>'Table 10-NLCD11 Partitioning'!P8-'Table 7-NLCD92 Partitioning'!P8</f>
        <v>-13.788737999999999</v>
      </c>
      <c r="Q613" s="62">
        <f>'Table 10-NLCD11 Partitioning'!Q8-'Table 7-NLCD92 Partitioning'!Q8</f>
        <v>-4.225581</v>
      </c>
      <c r="R613" s="62">
        <f>'Table 10-NLCD11 Partitioning'!R8-'Table 7-NLCD92 Partitioning'!R8</f>
        <v>64.938793500000003</v>
      </c>
      <c r="S613" s="62">
        <f>'Table 10-NLCD11 Partitioning'!S8-'Table 7-NLCD92 Partitioning'!S8</f>
        <v>-48.705380999999996</v>
      </c>
      <c r="T613" s="62">
        <f>'Table 10-NLCD11 Partitioning'!T8-'Table 7-NLCD92 Partitioning'!T8</f>
        <v>-1.9462499999804095E-2</v>
      </c>
      <c r="U613" s="62">
        <f>'Table 10-NLCD11 Partitioning'!U8-'Table 7-NLCD92 Partitioning'!U8</f>
        <v>74.757999999999981</v>
      </c>
      <c r="V613" s="62">
        <f>'Table 10-NLCD11 Partitioning'!V8-'Table 7-NLCD92 Partitioning'!V8</f>
        <v>75.517999999999972</v>
      </c>
      <c r="W613" s="62">
        <f>'Table 10-NLCD11 Partitioning'!W8-'Table 7-NLCD92 Partitioning'!W8</f>
        <v>-150.27600000000001</v>
      </c>
    </row>
    <row r="614" spans="1:23" x14ac:dyDescent="0.25">
      <c r="A614" s="77" t="s">
        <v>132</v>
      </c>
      <c r="B614" s="10" t="s">
        <v>122</v>
      </c>
      <c r="C614" s="3" t="s">
        <v>133</v>
      </c>
      <c r="D614" s="77" t="s">
        <v>132</v>
      </c>
      <c r="E614" s="62">
        <f>'Table 10-NLCD11 Partitioning'!E9-'Table 7-NLCD92 Partitioning'!E9</f>
        <v>-0.44479799999999997</v>
      </c>
      <c r="F614" s="62">
        <f>'Table 10-NLCD11 Partitioning'!F9-'Table 7-NLCD92 Partitioning'!F9</f>
        <v>-1.7791919999999999</v>
      </c>
      <c r="G614" s="62">
        <f>'Table 10-NLCD11 Partitioning'!G9-'Table 7-NLCD92 Partitioning'!G9</f>
        <v>48.704373000000004</v>
      </c>
      <c r="H614" s="62">
        <f>'Table 10-NLCD11 Partitioning'!H9-'Table 7-NLCD92 Partitioning'!H9</f>
        <v>-38.253064499999994</v>
      </c>
      <c r="I614" s="62">
        <f>'Table 10-NLCD11 Partitioning'!I9-'Table 7-NLCD92 Partitioning'!I9</f>
        <v>-4.4481554999999986</v>
      </c>
      <c r="J614" s="62">
        <f>'Table 10-NLCD11 Partitioning'!J9-'Table 7-NLCD92 Partitioning'!J9</f>
        <v>0</v>
      </c>
      <c r="K614" s="62">
        <f>'Table 10-NLCD11 Partitioning'!K9-'Table 7-NLCD92 Partitioning'!K9</f>
        <v>-2.0015909999999999</v>
      </c>
      <c r="L614" s="62">
        <f>'Table 10-NLCD11 Partitioning'!L9-'Table 7-NLCD92 Partitioning'!L9</f>
        <v>-1.7791919999999999</v>
      </c>
      <c r="M614" s="62">
        <f>'Table 10-NLCD11 Partitioning'!M9-'Table 7-NLCD92 Partitioning'!M9</f>
        <v>0</v>
      </c>
      <c r="N614" s="62">
        <f>'Table 10-NLCD11 Partitioning'!N9-'Table 7-NLCD92 Partitioning'!N9</f>
        <v>0</v>
      </c>
      <c r="O614" s="62">
        <f>'Table 10-NLCD11 Partitioning'!O9-'Table 7-NLCD92 Partitioning'!O9</f>
        <v>0</v>
      </c>
      <c r="P614" s="62">
        <f>'Table 10-NLCD11 Partitioning'!P9-'Table 7-NLCD92 Partitioning'!P9</f>
        <v>0</v>
      </c>
      <c r="Q614" s="62">
        <f>'Table 10-NLCD11 Partitioning'!Q9-'Table 7-NLCD92 Partitioning'!Q9</f>
        <v>0</v>
      </c>
      <c r="R614" s="62">
        <f>'Table 10-NLCD11 Partitioning'!R9-'Table 7-NLCD92 Partitioning'!R9</f>
        <v>0</v>
      </c>
      <c r="S614" s="62">
        <f>'Table 10-NLCD11 Partitioning'!S9-'Table 7-NLCD92 Partitioning'!S9</f>
        <v>0</v>
      </c>
      <c r="T614" s="62">
        <f>'Table 10-NLCD11 Partitioning'!T9-'Table 7-NLCD92 Partitioning'!T9</f>
        <v>-1.6199999999884085E-3</v>
      </c>
      <c r="U614" s="62">
        <f>'Table 10-NLCD11 Partitioning'!U9-'Table 7-NLCD92 Partitioning'!U9</f>
        <v>-4.2010000000000005</v>
      </c>
      <c r="V614" s="62">
        <f>'Table 10-NLCD11 Partitioning'!V9-'Table 7-NLCD92 Partitioning'!V9</f>
        <v>8.3030000000000044</v>
      </c>
      <c r="W614" s="62">
        <f>'Table 10-NLCD11 Partitioning'!W9-'Table 7-NLCD92 Partitioning'!W9</f>
        <v>-4.1019999999999994</v>
      </c>
    </row>
    <row r="615" spans="1:23" x14ac:dyDescent="0.25">
      <c r="A615" s="77" t="s">
        <v>134</v>
      </c>
      <c r="B615" s="10" t="s">
        <v>122</v>
      </c>
      <c r="C615" s="3">
        <v>16</v>
      </c>
      <c r="D615" s="77" t="s">
        <v>134</v>
      </c>
      <c r="E615" s="62">
        <f>'Table 10-NLCD11 Partitioning'!E10-'Table 7-NLCD92 Partitioning'!E10</f>
        <v>-12.009824999999998</v>
      </c>
      <c r="F615" s="62">
        <f>'Table 10-NLCD11 Partitioning'!F10-'Table 7-NLCD92 Partitioning'!F10</f>
        <v>5.5597455000000009</v>
      </c>
      <c r="G615" s="62">
        <f>'Table 10-NLCD11 Partitioning'!G10-'Table 7-NLCD92 Partitioning'!G10</f>
        <v>141.44276700000003</v>
      </c>
      <c r="H615" s="62">
        <f>'Table 10-NLCD11 Partitioning'!H10-'Table 7-NLCD92 Partitioning'!H10</f>
        <v>-90.517356000000007</v>
      </c>
      <c r="I615" s="62">
        <f>'Table 10-NLCD11 Partitioning'!I10-'Table 7-NLCD92 Partitioning'!I10</f>
        <v>-18.236866499999998</v>
      </c>
      <c r="J615" s="62">
        <f>'Table 10-NLCD11 Partitioning'!J10-'Table 7-NLCD92 Partitioning'!J10</f>
        <v>0</v>
      </c>
      <c r="K615" s="62">
        <f>'Table 10-NLCD11 Partitioning'!K10-'Table 7-NLCD92 Partitioning'!K10</f>
        <v>-8.2287629999999989</v>
      </c>
      <c r="L615" s="62">
        <f>'Table 10-NLCD11 Partitioning'!L10-'Table 7-NLCD92 Partitioning'!L10</f>
        <v>-10.230354</v>
      </c>
      <c r="M615" s="62">
        <f>'Table 10-NLCD11 Partitioning'!M10-'Table 7-NLCD92 Partitioning'!M10</f>
        <v>0</v>
      </c>
      <c r="N615" s="62">
        <f>'Table 10-NLCD11 Partitioning'!N10-'Table 7-NLCD92 Partitioning'!N10</f>
        <v>0</v>
      </c>
      <c r="O615" s="62">
        <f>'Table 10-NLCD11 Partitioning'!O10-'Table 7-NLCD92 Partitioning'!O10</f>
        <v>0</v>
      </c>
      <c r="P615" s="62">
        <f>'Table 10-NLCD11 Partitioning'!P10-'Table 7-NLCD92 Partitioning'!P10</f>
        <v>-2.2239899999999997</v>
      </c>
      <c r="Q615" s="62">
        <f>'Table 10-NLCD11 Partitioning'!Q10-'Table 7-NLCD92 Partitioning'!Q10</f>
        <v>-2.2239899999999997</v>
      </c>
      <c r="R615" s="62">
        <f>'Table 10-NLCD11 Partitioning'!R10-'Table 7-NLCD92 Partitioning'!R10</f>
        <v>-2.2239899999999997</v>
      </c>
      <c r="S615" s="62">
        <f>'Table 10-NLCD11 Partitioning'!S10-'Table 7-NLCD92 Partitioning'!S10</f>
        <v>-1.1119949999999998</v>
      </c>
      <c r="T615" s="62">
        <f>'Table 10-NLCD11 Partitioning'!T10-'Table 7-NLCD92 Partitioning'!T10</f>
        <v>-4.616999999939253E-3</v>
      </c>
      <c r="U615" s="62">
        <f>'Table 10-NLCD11 Partitioning'!U10-'Table 7-NLCD92 Partitioning'!U10</f>
        <v>-16.674999999999997</v>
      </c>
      <c r="V615" s="62">
        <f>'Table 10-NLCD11 Partitioning'!V10-'Table 7-NLCD92 Partitioning'!V10</f>
        <v>37.710999999999999</v>
      </c>
      <c r="W615" s="62">
        <f>'Table 10-NLCD11 Partitioning'!W10-'Table 7-NLCD92 Partitioning'!W10</f>
        <v>-21.036999999999999</v>
      </c>
    </row>
    <row r="616" spans="1:23" x14ac:dyDescent="0.25">
      <c r="A616" s="77" t="s">
        <v>135</v>
      </c>
      <c r="B616" s="10" t="s">
        <v>122</v>
      </c>
      <c r="C616" s="3">
        <v>17</v>
      </c>
      <c r="D616" s="77" t="s">
        <v>135</v>
      </c>
      <c r="E616" s="62">
        <f>'Table 10-NLCD11 Partitioning'!E11-'Table 7-NLCD92 Partitioning'!E11</f>
        <v>-8.2287944999999993</v>
      </c>
      <c r="F616" s="62">
        <f>'Table 10-NLCD11 Partitioning'!F11-'Table 7-NLCD92 Partitioning'!F11</f>
        <v>-9.3411089999999994</v>
      </c>
      <c r="G616" s="62">
        <f>'Table 10-NLCD11 Partitioning'!G11-'Table 7-NLCD92 Partitioning'!G11</f>
        <v>188.58946500000002</v>
      </c>
      <c r="H616" s="62">
        <f>'Table 10-NLCD11 Partitioning'!H11-'Table 7-NLCD92 Partitioning'!H11</f>
        <v>-41.592527999999987</v>
      </c>
      <c r="I616" s="62">
        <f>'Table 10-NLCD11 Partitioning'!I11-'Table 7-NLCD92 Partitioning'!I11</f>
        <v>-79.175587499999978</v>
      </c>
      <c r="J616" s="62">
        <f>'Table 10-NLCD11 Partitioning'!J11-'Table 7-NLCD92 Partitioning'!J11</f>
        <v>0</v>
      </c>
      <c r="K616" s="62">
        <f>'Table 10-NLCD11 Partitioning'!K11-'Table 7-NLCD92 Partitioning'!K11</f>
        <v>-38.252627999999994</v>
      </c>
      <c r="L616" s="62">
        <f>'Table 10-NLCD11 Partitioning'!L11-'Table 7-NLCD92 Partitioning'!L11</f>
        <v>-6.4495709999999997</v>
      </c>
      <c r="M616" s="62">
        <f>'Table 10-NLCD11 Partitioning'!M11-'Table 7-NLCD92 Partitioning'!M11</f>
        <v>0</v>
      </c>
      <c r="N616" s="62">
        <f>'Table 10-NLCD11 Partitioning'!N11-'Table 7-NLCD92 Partitioning'!N11</f>
        <v>0</v>
      </c>
      <c r="O616" s="62">
        <f>'Table 10-NLCD11 Partitioning'!O11-'Table 7-NLCD92 Partitioning'!O11</f>
        <v>0</v>
      </c>
      <c r="P616" s="62">
        <f>'Table 10-NLCD11 Partitioning'!P11-'Table 7-NLCD92 Partitioning'!P11</f>
        <v>-1.5567929999999999</v>
      </c>
      <c r="Q616" s="62">
        <f>'Table 10-NLCD11 Partitioning'!Q11-'Table 7-NLCD92 Partitioning'!Q11</f>
        <v>-2.0015909999999999</v>
      </c>
      <c r="R616" s="62">
        <f>'Table 10-NLCD11 Partitioning'!R11-'Table 7-NLCD92 Partitioning'!R11</f>
        <v>-2.0015909999999999</v>
      </c>
      <c r="S616" s="62">
        <f>'Table 10-NLCD11 Partitioning'!S11-'Table 7-NLCD92 Partitioning'!S11</f>
        <v>0</v>
      </c>
      <c r="T616" s="62">
        <f>'Table 10-NLCD11 Partitioning'!T11-'Table 7-NLCD92 Partitioning'!T11</f>
        <v>-1.0727999999971871E-2</v>
      </c>
      <c r="U616" s="62">
        <f>'Table 10-NLCD11 Partitioning'!U11-'Table 7-NLCD92 Partitioning'!U11</f>
        <v>-34.152999999999992</v>
      </c>
      <c r="V616" s="62">
        <f>'Table 10-NLCD11 Partitioning'!V11-'Table 7-NLCD92 Partitioning'!V11</f>
        <v>73.308000000000021</v>
      </c>
      <c r="W616" s="62">
        <f>'Table 10-NLCD11 Partitioning'!W11-'Table 7-NLCD92 Partitioning'!W11</f>
        <v>-39.155000000000001</v>
      </c>
    </row>
    <row r="617" spans="1:23" x14ac:dyDescent="0.25">
      <c r="A617" s="77" t="s">
        <v>136</v>
      </c>
      <c r="B617" s="10" t="s">
        <v>122</v>
      </c>
      <c r="C617" s="3">
        <v>18</v>
      </c>
      <c r="D617" s="77" t="s">
        <v>136</v>
      </c>
      <c r="E617" s="62">
        <f>'Table 10-NLCD11 Partitioning'!E12-'Table 7-NLCD92 Partitioning'!E12</f>
        <v>-14.901808499999987</v>
      </c>
      <c r="F617" s="62">
        <f>'Table 10-NLCD11 Partitioning'!F12-'Table 7-NLCD92 Partitioning'!F12</f>
        <v>33.580507500000003</v>
      </c>
      <c r="G617" s="62">
        <f>'Table 10-NLCD11 Partitioning'!G12-'Table 7-NLCD92 Partitioning'!G12</f>
        <v>372.73297050000002</v>
      </c>
      <c r="H617" s="62">
        <f>'Table 10-NLCD11 Partitioning'!H12-'Table 7-NLCD92 Partitioning'!H12</f>
        <v>-94.970587499999965</v>
      </c>
      <c r="I617" s="62">
        <f>'Table 10-NLCD11 Partitioning'!I12-'Table 7-NLCD92 Partitioning'!I12</f>
        <v>-112.98041549999998</v>
      </c>
      <c r="J617" s="62">
        <f>'Table 10-NLCD11 Partitioning'!J12-'Table 7-NLCD92 Partitioning'!J12</f>
        <v>128.54402100000001</v>
      </c>
      <c r="K617" s="62">
        <f>'Table 10-NLCD11 Partitioning'!K12-'Table 7-NLCD92 Partitioning'!K12</f>
        <v>-140.11211699999998</v>
      </c>
      <c r="L617" s="62">
        <f>'Table 10-NLCD11 Partitioning'!L12-'Table 7-NLCD92 Partitioning'!L12</f>
        <v>-28.467071999999998</v>
      </c>
      <c r="M617" s="62">
        <f>'Table 10-NLCD11 Partitioning'!M12-'Table 7-NLCD92 Partitioning'!M12</f>
        <v>0</v>
      </c>
      <c r="N617" s="62">
        <f>'Table 10-NLCD11 Partitioning'!N12-'Table 7-NLCD92 Partitioning'!N12</f>
        <v>0</v>
      </c>
      <c r="O617" s="62">
        <f>'Table 10-NLCD11 Partitioning'!O12-'Table 7-NLCD92 Partitioning'!O12</f>
        <v>0</v>
      </c>
      <c r="P617" s="62">
        <f>'Table 10-NLCD11 Partitioning'!P12-'Table 7-NLCD92 Partitioning'!P12</f>
        <v>-28.912018499999995</v>
      </c>
      <c r="Q617" s="62">
        <f>'Table 10-NLCD11 Partitioning'!Q12-'Table 7-NLCD92 Partitioning'!Q12</f>
        <v>-73.169270999999995</v>
      </c>
      <c r="R617" s="62">
        <f>'Table 10-NLCD11 Partitioning'!R12-'Table 7-NLCD92 Partitioning'!R12</f>
        <v>-23.351930999999997</v>
      </c>
      <c r="S617" s="62">
        <f>'Table 10-NLCD11 Partitioning'!S12-'Table 7-NLCD92 Partitioning'!S12</f>
        <v>-18.014319</v>
      </c>
      <c r="T617" s="62">
        <f>'Table 10-NLCD11 Partitioning'!T12-'Table 7-NLCD92 Partitioning'!T12</f>
        <v>-2.2040999999944688E-2</v>
      </c>
      <c r="U617" s="62">
        <f>'Table 10-NLCD11 Partitioning'!U12-'Table 7-NLCD92 Partitioning'!U12</f>
        <v>75.739000000000033</v>
      </c>
      <c r="V617" s="62">
        <f>'Table 10-NLCD11 Partitioning'!V12-'Table 7-NLCD92 Partitioning'!V12</f>
        <v>108.54599999999999</v>
      </c>
      <c r="W617" s="62">
        <f>'Table 10-NLCD11 Partitioning'!W12-'Table 7-NLCD92 Partitioning'!W12</f>
        <v>-184.28399999999999</v>
      </c>
    </row>
    <row r="618" spans="1:23" x14ac:dyDescent="0.25">
      <c r="A618" s="77" t="s">
        <v>137</v>
      </c>
      <c r="B618" s="10" t="s">
        <v>122</v>
      </c>
      <c r="C618" s="3" t="s">
        <v>138</v>
      </c>
      <c r="D618" s="77" t="s">
        <v>137</v>
      </c>
      <c r="E618" s="62">
        <f>'Table 10-NLCD11 Partitioning'!E13-'Table 7-NLCD92 Partitioning'!E13</f>
        <v>-0.66719699999999993</v>
      </c>
      <c r="F618" s="62">
        <f>'Table 10-NLCD11 Partitioning'!F13-'Table 7-NLCD92 Partitioning'!F13</f>
        <v>-205.95159899999993</v>
      </c>
      <c r="G618" s="62">
        <f>'Table 10-NLCD11 Partitioning'!G13-'Table 7-NLCD92 Partitioning'!G13</f>
        <v>1199.367252</v>
      </c>
      <c r="H618" s="62">
        <f>'Table 10-NLCD11 Partitioning'!H13-'Table 7-NLCD92 Partitioning'!H13</f>
        <v>-763.53479549999997</v>
      </c>
      <c r="I618" s="62">
        <f>'Table 10-NLCD11 Partitioning'!I13-'Table 7-NLCD92 Partitioning'!I13</f>
        <v>-58.942678499999943</v>
      </c>
      <c r="J618" s="62">
        <f>'Table 10-NLCD11 Partitioning'!J13-'Table 7-NLCD92 Partitioning'!J13</f>
        <v>0</v>
      </c>
      <c r="K618" s="62">
        <f>'Table 10-NLCD11 Partitioning'!K13-'Table 7-NLCD92 Partitioning'!K13</f>
        <v>-139.888971</v>
      </c>
      <c r="L618" s="62">
        <f>'Table 10-NLCD11 Partitioning'!L13-'Table 7-NLCD92 Partitioning'!L13</f>
        <v>-20.460708</v>
      </c>
      <c r="M618" s="62">
        <f>'Table 10-NLCD11 Partitioning'!M13-'Table 7-NLCD92 Partitioning'!M13</f>
        <v>0</v>
      </c>
      <c r="N618" s="62">
        <f>'Table 10-NLCD11 Partitioning'!N13-'Table 7-NLCD92 Partitioning'!N13</f>
        <v>0</v>
      </c>
      <c r="O618" s="62">
        <f>'Table 10-NLCD11 Partitioning'!O13-'Table 7-NLCD92 Partitioning'!O13</f>
        <v>0</v>
      </c>
      <c r="P618" s="62">
        <f>'Table 10-NLCD11 Partitioning'!P13-'Table 7-NLCD92 Partitioning'!P13</f>
        <v>-3.5583839999999998</v>
      </c>
      <c r="Q618" s="62">
        <f>'Table 10-NLCD11 Partitioning'!Q13-'Table 7-NLCD92 Partitioning'!Q13</f>
        <v>-2.4463889999999999</v>
      </c>
      <c r="R618" s="62">
        <f>'Table 10-NLCD11 Partitioning'!R13-'Table 7-NLCD92 Partitioning'!R13</f>
        <v>-4.0031819999999998</v>
      </c>
      <c r="S618" s="62">
        <f>'Table 10-NLCD11 Partitioning'!S13-'Table 7-NLCD92 Partitioning'!S13</f>
        <v>0</v>
      </c>
      <c r="T618" s="62">
        <f>'Table 10-NLCD11 Partitioning'!T13-'Table 7-NLCD92 Partitioning'!T13</f>
        <v>-8.6651999999958207E-2</v>
      </c>
      <c r="U618" s="62">
        <f>'Table 10-NLCD11 Partitioning'!U13-'Table 7-NLCD92 Partitioning'!U13</f>
        <v>4.4190000000000964</v>
      </c>
      <c r="V618" s="62">
        <f>'Table 10-NLCD11 Partitioning'!V13-'Table 7-NLCD92 Partitioning'!V13</f>
        <v>149.44999999999982</v>
      </c>
      <c r="W618" s="62">
        <f>'Table 10-NLCD11 Partitioning'!W13-'Table 7-NLCD92 Partitioning'!W13</f>
        <v>-153.869</v>
      </c>
    </row>
    <row r="619" spans="1:23" x14ac:dyDescent="0.25">
      <c r="A619" s="77" t="s">
        <v>139</v>
      </c>
      <c r="B619" s="10" t="s">
        <v>122</v>
      </c>
      <c r="C619" s="3" t="s">
        <v>140</v>
      </c>
      <c r="D619" s="77" t="s">
        <v>139</v>
      </c>
      <c r="E619" s="62">
        <f>'Table 10-NLCD11 Partitioning'!E14-'Table 7-NLCD92 Partitioning'!E14</f>
        <v>-21.350722499999993</v>
      </c>
      <c r="F619" s="62">
        <f>'Table 10-NLCD11 Partitioning'!F14-'Table 7-NLCD92 Partitioning'!F14</f>
        <v>-33.5830275</v>
      </c>
      <c r="G619" s="62">
        <f>'Table 10-NLCD11 Partitioning'!G14-'Table 7-NLCD92 Partitioning'!G14</f>
        <v>159.01065449999999</v>
      </c>
      <c r="H619" s="62">
        <f>'Table 10-NLCD11 Partitioning'!H14-'Table 7-NLCD92 Partitioning'!H14</f>
        <v>196.15077450000001</v>
      </c>
      <c r="I619" s="62">
        <f>'Table 10-NLCD11 Partitioning'!I14-'Table 7-NLCD92 Partitioning'!I14</f>
        <v>-173.03134049999997</v>
      </c>
      <c r="J619" s="62">
        <f>'Table 10-NLCD11 Partitioning'!J14-'Table 7-NLCD92 Partitioning'!J14</f>
        <v>0</v>
      </c>
      <c r="K619" s="62">
        <f>'Table 10-NLCD11 Partitioning'!K14-'Table 7-NLCD92 Partitioning'!K14</f>
        <v>-86.290811999999988</v>
      </c>
      <c r="L619" s="62">
        <f>'Table 10-NLCD11 Partitioning'!L14-'Table 7-NLCD92 Partitioning'!L14</f>
        <v>-18.681515999999998</v>
      </c>
      <c r="M619" s="62">
        <f>'Table 10-NLCD11 Partitioning'!M14-'Table 7-NLCD92 Partitioning'!M14</f>
        <v>0</v>
      </c>
      <c r="N619" s="62">
        <f>'Table 10-NLCD11 Partitioning'!N14-'Table 7-NLCD92 Partitioning'!N14</f>
        <v>0</v>
      </c>
      <c r="O619" s="62">
        <f>'Table 10-NLCD11 Partitioning'!O14-'Table 7-NLCD92 Partitioning'!O14</f>
        <v>-3.335985</v>
      </c>
      <c r="P619" s="62">
        <f>'Table 10-NLCD11 Partitioning'!P14-'Table 7-NLCD92 Partitioning'!P14</f>
        <v>-2.891187</v>
      </c>
      <c r="Q619" s="62">
        <f>'Table 10-NLCD11 Partitioning'!Q14-'Table 7-NLCD92 Partitioning'!Q14</f>
        <v>-10.452753</v>
      </c>
      <c r="R619" s="62">
        <f>'Table 10-NLCD11 Partitioning'!R14-'Table 7-NLCD92 Partitioning'!R14</f>
        <v>-4.8927779999999998</v>
      </c>
      <c r="S619" s="62">
        <f>'Table 10-NLCD11 Partitioning'!S14-'Table 7-NLCD92 Partitioning'!S14</f>
        <v>-0.66719699999999993</v>
      </c>
      <c r="T619" s="62">
        <f>'Table 10-NLCD11 Partitioning'!T14-'Table 7-NLCD92 Partitioning'!T14</f>
        <v>-1.5889499999843792E-2</v>
      </c>
      <c r="U619" s="62">
        <f>'Table 10-NLCD11 Partitioning'!U14-'Table 7-NLCD92 Partitioning'!U14</f>
        <v>-44.999000000000024</v>
      </c>
      <c r="V619" s="62">
        <f>'Table 10-NLCD11 Partitioning'!V14-'Table 7-NLCD92 Partitioning'!V14</f>
        <v>130.82</v>
      </c>
      <c r="W619" s="62">
        <f>'Table 10-NLCD11 Partitioning'!W14-'Table 7-NLCD92 Partitioning'!W14</f>
        <v>-85.820000000000007</v>
      </c>
    </row>
    <row r="620" spans="1:23" x14ac:dyDescent="0.25">
      <c r="A620" s="77" t="s">
        <v>141</v>
      </c>
      <c r="B620" s="10" t="s">
        <v>122</v>
      </c>
      <c r="C620" s="3">
        <v>19</v>
      </c>
      <c r="D620" s="77" t="s">
        <v>141</v>
      </c>
      <c r="E620" s="62">
        <f>'Table 10-NLCD11 Partitioning'!E15-'Table 7-NLCD92 Partitioning'!E15</f>
        <v>-7.5615839999999999</v>
      </c>
      <c r="F620" s="62">
        <f>'Table 10-NLCD11 Partitioning'!F15-'Table 7-NLCD92 Partitioning'!F15</f>
        <v>-28.245982499999982</v>
      </c>
      <c r="G620" s="62">
        <f>'Table 10-NLCD11 Partitioning'!G15-'Table 7-NLCD92 Partitioning'!G15</f>
        <v>217.72359</v>
      </c>
      <c r="H620" s="62">
        <f>'Table 10-NLCD11 Partitioning'!H15-'Table 7-NLCD92 Partitioning'!H15</f>
        <v>-24.923987999999895</v>
      </c>
      <c r="I620" s="62">
        <f>'Table 10-NLCD11 Partitioning'!I15-'Table 7-NLCD92 Partitioning'!I15</f>
        <v>-46.038694499999977</v>
      </c>
      <c r="J620" s="62">
        <f>'Table 10-NLCD11 Partitioning'!J15-'Table 7-NLCD92 Partitioning'!J15</f>
        <v>0</v>
      </c>
      <c r="K620" s="62">
        <f>'Table 10-NLCD11 Partitioning'!K15-'Table 7-NLCD92 Partitioning'!K15</f>
        <v>-106.97443199999999</v>
      </c>
      <c r="L620" s="62">
        <f>'Table 10-NLCD11 Partitioning'!L15-'Table 7-NLCD92 Partitioning'!L15</f>
        <v>-28.689493499999998</v>
      </c>
      <c r="M620" s="62">
        <f>'Table 10-NLCD11 Partitioning'!M15-'Table 7-NLCD92 Partitioning'!M15</f>
        <v>0</v>
      </c>
      <c r="N620" s="62">
        <f>'Table 10-NLCD11 Partitioning'!N15-'Table 7-NLCD92 Partitioning'!N15</f>
        <v>12.676486500000001</v>
      </c>
      <c r="O620" s="62">
        <f>'Table 10-NLCD11 Partitioning'!O15-'Table 7-NLCD92 Partitioning'!O15</f>
        <v>2.2239450000000001</v>
      </c>
      <c r="P620" s="62">
        <f>'Table 10-NLCD11 Partitioning'!P15-'Table 7-NLCD92 Partitioning'!P15</f>
        <v>-0.88959599999999994</v>
      </c>
      <c r="Q620" s="62">
        <f>'Table 10-NLCD11 Partitioning'!Q15-'Table 7-NLCD92 Partitioning'!Q15</f>
        <v>-8.0063639999999996</v>
      </c>
      <c r="R620" s="62">
        <f>'Table 10-NLCD11 Partitioning'!R15-'Table 7-NLCD92 Partitioning'!R15</f>
        <v>20.459614500000008</v>
      </c>
      <c r="S620" s="62">
        <f>'Table 10-NLCD11 Partitioning'!S15-'Table 7-NLCD92 Partitioning'!S15</f>
        <v>-1.7791919999999999</v>
      </c>
      <c r="T620" s="62">
        <f>'Table 10-NLCD11 Partitioning'!T15-'Table 7-NLCD92 Partitioning'!T15</f>
        <v>-2.569049999942763E-2</v>
      </c>
      <c r="U620" s="62">
        <f>'Table 10-NLCD11 Partitioning'!U15-'Table 7-NLCD92 Partitioning'!U15</f>
        <v>12.687999999999988</v>
      </c>
      <c r="V620" s="62">
        <f>'Table 10-NLCD11 Partitioning'!V15-'Table 7-NLCD92 Partitioning'!V15</f>
        <v>76.546999999999912</v>
      </c>
      <c r="W620" s="62">
        <f>'Table 10-NLCD11 Partitioning'!W15-'Table 7-NLCD92 Partitioning'!W15</f>
        <v>-89.234999999999999</v>
      </c>
    </row>
    <row r="621" spans="1:23" x14ac:dyDescent="0.25">
      <c r="A621" s="77" t="s">
        <v>142</v>
      </c>
      <c r="B621" s="10" t="s">
        <v>122</v>
      </c>
      <c r="C621" s="3">
        <v>2</v>
      </c>
      <c r="D621" s="77" t="s">
        <v>142</v>
      </c>
      <c r="E621" s="62">
        <f>'Table 10-NLCD11 Partitioning'!E16-'Table 7-NLCD92 Partitioning'!E16</f>
        <v>0</v>
      </c>
      <c r="F621" s="62">
        <f>'Table 10-NLCD11 Partitioning'!F16-'Table 7-NLCD92 Partitioning'!F16</f>
        <v>-4.6705049999999995</v>
      </c>
      <c r="G621" s="62">
        <f>'Table 10-NLCD11 Partitioning'!G16-'Table 7-NLCD92 Partitioning'!G16</f>
        <v>275.99093549999998</v>
      </c>
      <c r="H621" s="62">
        <f>'Table 10-NLCD11 Partitioning'!H16-'Table 7-NLCD92 Partitioning'!H16</f>
        <v>-305.58294899999999</v>
      </c>
      <c r="I621" s="62">
        <f>'Table 10-NLCD11 Partitioning'!I16-'Table 7-NLCD92 Partitioning'!I16</f>
        <v>35.582382000000003</v>
      </c>
      <c r="J621" s="62">
        <f>'Table 10-NLCD11 Partitioning'!J16-'Table 7-NLCD92 Partitioning'!J16</f>
        <v>0</v>
      </c>
      <c r="K621" s="62">
        <f>'Table 10-NLCD11 Partitioning'!K16-'Table 7-NLCD92 Partitioning'!K16</f>
        <v>0</v>
      </c>
      <c r="L621" s="62">
        <f>'Table 10-NLCD11 Partitioning'!L16-'Table 7-NLCD92 Partitioning'!L16</f>
        <v>-1.3343939999999999</v>
      </c>
      <c r="M621" s="62">
        <f>'Table 10-NLCD11 Partitioning'!M16-'Table 7-NLCD92 Partitioning'!M16</f>
        <v>0</v>
      </c>
      <c r="N621" s="62">
        <f>'Table 10-NLCD11 Partitioning'!N16-'Table 7-NLCD92 Partitioning'!N16</f>
        <v>0</v>
      </c>
      <c r="O621" s="62">
        <f>'Table 10-NLCD11 Partitioning'!O16-'Table 7-NLCD92 Partitioning'!O16</f>
        <v>0</v>
      </c>
      <c r="P621" s="62">
        <f>'Table 10-NLCD11 Partitioning'!P16-'Table 7-NLCD92 Partitioning'!P16</f>
        <v>0</v>
      </c>
      <c r="Q621" s="62">
        <f>'Table 10-NLCD11 Partitioning'!Q16-'Table 7-NLCD92 Partitioning'!Q16</f>
        <v>0</v>
      </c>
      <c r="R621" s="62">
        <f>'Table 10-NLCD11 Partitioning'!R16-'Table 7-NLCD92 Partitioning'!R16</f>
        <v>0</v>
      </c>
      <c r="S621" s="62">
        <f>'Table 10-NLCD11 Partitioning'!S16-'Table 7-NLCD92 Partitioning'!S16</f>
        <v>0</v>
      </c>
      <c r="T621" s="62">
        <f>'Table 10-NLCD11 Partitioning'!T16-'Table 7-NLCD92 Partitioning'!T16</f>
        <v>-1.4530499999978019E-2</v>
      </c>
      <c r="U621" s="62">
        <f>'Table 10-NLCD11 Partitioning'!U16-'Table 7-NLCD92 Partitioning'!U16</f>
        <v>-2.4730000000000132</v>
      </c>
      <c r="V621" s="62">
        <f>'Table 10-NLCD11 Partitioning'!V16-'Table 7-NLCD92 Partitioning'!V16</f>
        <v>11.757000000000005</v>
      </c>
      <c r="W621" s="62">
        <f>'Table 10-NLCD11 Partitioning'!W16-'Table 7-NLCD92 Partitioning'!W16</f>
        <v>-9.2839999999999989</v>
      </c>
    </row>
    <row r="622" spans="1:23" x14ac:dyDescent="0.25">
      <c r="A622" s="77" t="s">
        <v>143</v>
      </c>
      <c r="B622" s="10" t="s">
        <v>122</v>
      </c>
      <c r="C622" s="3">
        <v>20</v>
      </c>
      <c r="D622" s="77" t="s">
        <v>143</v>
      </c>
      <c r="E622" s="62">
        <f>'Table 10-NLCD11 Partitioning'!E17-'Table 7-NLCD92 Partitioning'!E17</f>
        <v>-15.123280499999996</v>
      </c>
      <c r="F622" s="62">
        <f>'Table 10-NLCD11 Partitioning'!F17-'Table 7-NLCD92 Partitioning'!F17</f>
        <v>-1.1122739999999975</v>
      </c>
      <c r="G622" s="62">
        <f>'Table 10-NLCD11 Partitioning'!G17-'Table 7-NLCD92 Partitioning'!G17</f>
        <v>34.471133999999999</v>
      </c>
      <c r="H622" s="62">
        <f>'Table 10-NLCD11 Partitioning'!H17-'Table 7-NLCD92 Partitioning'!H17</f>
        <v>50.260972500000008</v>
      </c>
      <c r="I622" s="62">
        <f>'Table 10-NLCD11 Partitioning'!I17-'Table 7-NLCD92 Partitioning'!I17</f>
        <v>-6.6744044999999801</v>
      </c>
      <c r="J622" s="62">
        <f>'Table 10-NLCD11 Partitioning'!J17-'Table 7-NLCD92 Partitioning'!J17</f>
        <v>0</v>
      </c>
      <c r="K622" s="62">
        <f>'Table 10-NLCD11 Partitioning'!K17-'Table 7-NLCD92 Partitioning'!K17</f>
        <v>-39.809537999999996</v>
      </c>
      <c r="L622" s="62">
        <f>'Table 10-NLCD11 Partitioning'!L17-'Table 7-NLCD92 Partitioning'!L17</f>
        <v>-8.0063639999999996</v>
      </c>
      <c r="M622" s="62">
        <f>'Table 10-NLCD11 Partitioning'!M17-'Table 7-NLCD92 Partitioning'!M17</f>
        <v>0</v>
      </c>
      <c r="N622" s="62">
        <f>'Table 10-NLCD11 Partitioning'!N17-'Table 7-NLCD92 Partitioning'!N17</f>
        <v>0</v>
      </c>
      <c r="O622" s="62">
        <f>'Table 10-NLCD11 Partitioning'!O17-'Table 7-NLCD92 Partitioning'!O17</f>
        <v>2.2239450000000001</v>
      </c>
      <c r="P622" s="62">
        <f>'Table 10-NLCD11 Partitioning'!P17-'Table 7-NLCD92 Partitioning'!P17</f>
        <v>-6.8943689999999993</v>
      </c>
      <c r="Q622" s="62">
        <f>'Table 10-NLCD11 Partitioning'!Q17-'Table 7-NLCD92 Partitioning'!Q17</f>
        <v>-9.3407579999999992</v>
      </c>
      <c r="R622" s="62">
        <f>'Table 10-NLCD11 Partitioning'!R17-'Table 7-NLCD92 Partitioning'!R17</f>
        <v>2.2238730000000007</v>
      </c>
      <c r="S622" s="62">
        <f>'Table 10-NLCD11 Partitioning'!S17-'Table 7-NLCD92 Partitioning'!S17</f>
        <v>-2.2239899999999997</v>
      </c>
      <c r="T622" s="62">
        <f>'Table 10-NLCD11 Partitioning'!T17-'Table 7-NLCD92 Partitioning'!T17</f>
        <v>-5.0535000000024866E-3</v>
      </c>
      <c r="U622" s="62">
        <f>'Table 10-NLCD11 Partitioning'!U17-'Table 7-NLCD92 Partitioning'!U17</f>
        <v>13.699999999999989</v>
      </c>
      <c r="V622" s="62">
        <f>'Table 10-NLCD11 Partitioning'!V17-'Table 7-NLCD92 Partitioning'!V17</f>
        <v>24.594000000000001</v>
      </c>
      <c r="W622" s="62">
        <f>'Table 10-NLCD11 Partitioning'!W17-'Table 7-NLCD92 Partitioning'!W17</f>
        <v>-38.293000000000006</v>
      </c>
    </row>
    <row r="623" spans="1:23" x14ac:dyDescent="0.25">
      <c r="A623" s="77" t="s">
        <v>144</v>
      </c>
      <c r="B623" s="10" t="s">
        <v>122</v>
      </c>
      <c r="C623" s="3">
        <v>21</v>
      </c>
      <c r="D623" s="77" t="s">
        <v>144</v>
      </c>
      <c r="E623" s="62">
        <f>'Table 10-NLCD11 Partitioning'!E18-'Table 7-NLCD92 Partitioning'!E18</f>
        <v>14.900179500000004</v>
      </c>
      <c r="F623" s="62">
        <f>'Table 10-NLCD11 Partitioning'!F18-'Table 7-NLCD92 Partitioning'!F18</f>
        <v>-41.366956500000001</v>
      </c>
      <c r="G623" s="62">
        <f>'Table 10-NLCD11 Partitioning'!G18-'Table 7-NLCD92 Partitioning'!G18</f>
        <v>133.65822600000001</v>
      </c>
      <c r="H623" s="62">
        <f>'Table 10-NLCD11 Partitioning'!H18-'Table 7-NLCD92 Partitioning'!H18</f>
        <v>-22.910278499999976</v>
      </c>
      <c r="I623" s="62">
        <f>'Table 10-NLCD11 Partitioning'!I18-'Table 7-NLCD92 Partitioning'!I18</f>
        <v>-18.904927499999985</v>
      </c>
      <c r="J623" s="62">
        <f>'Table 10-NLCD11 Partitioning'!J18-'Table 7-NLCD92 Partitioning'!J18</f>
        <v>0</v>
      </c>
      <c r="K623" s="62">
        <f>'Table 10-NLCD11 Partitioning'!K18-'Table 7-NLCD92 Partitioning'!K18</f>
        <v>-120.31795799999999</v>
      </c>
      <c r="L623" s="62">
        <f>'Table 10-NLCD11 Partitioning'!L18-'Table 7-NLCD92 Partitioning'!L18</f>
        <v>0.44474850000000021</v>
      </c>
      <c r="M623" s="62">
        <f>'Table 10-NLCD11 Partitioning'!M18-'Table 7-NLCD92 Partitioning'!M18</f>
        <v>4.003101</v>
      </c>
      <c r="N623" s="62">
        <f>'Table 10-NLCD11 Partitioning'!N18-'Table 7-NLCD92 Partitioning'!N18</f>
        <v>0</v>
      </c>
      <c r="O623" s="62">
        <f>'Table 10-NLCD11 Partitioning'!O18-'Table 7-NLCD92 Partitioning'!O18</f>
        <v>20.460294000000001</v>
      </c>
      <c r="P623" s="62">
        <f>'Table 10-NLCD11 Partitioning'!P18-'Table 7-NLCD92 Partitioning'!P18</f>
        <v>9.339943500000004</v>
      </c>
      <c r="Q623" s="62">
        <f>'Table 10-NLCD11 Partitioning'!Q18-'Table 7-NLCD92 Partitioning'!Q18</f>
        <v>-49.150178999999994</v>
      </c>
      <c r="R623" s="62">
        <f>'Table 10-NLCD11 Partitioning'!R18-'Table 7-NLCD92 Partitioning'!R18</f>
        <v>21.126591000000005</v>
      </c>
      <c r="S623" s="62">
        <f>'Table 10-NLCD11 Partitioning'!S18-'Table 7-NLCD92 Partitioning'!S18</f>
        <v>48.704341500000005</v>
      </c>
      <c r="T623" s="62">
        <f>'Table 10-NLCD11 Partitioning'!T18-'Table 7-NLCD92 Partitioning'!T18</f>
        <v>-1.2874499999838918E-2</v>
      </c>
      <c r="U623" s="62">
        <f>'Table 10-NLCD11 Partitioning'!U18-'Table 7-NLCD92 Partitioning'!U18</f>
        <v>28.229000000000013</v>
      </c>
      <c r="V623" s="62">
        <f>'Table 10-NLCD11 Partitioning'!V18-'Table 7-NLCD92 Partitioning'!V18</f>
        <v>-2.5300000000000296</v>
      </c>
      <c r="W623" s="62">
        <f>'Table 10-NLCD11 Partitioning'!W18-'Table 7-NLCD92 Partitioning'!W18</f>
        <v>-25.698999999999984</v>
      </c>
    </row>
    <row r="624" spans="1:23" x14ac:dyDescent="0.25">
      <c r="A624" s="77" t="s">
        <v>145</v>
      </c>
      <c r="B624" s="10" t="s">
        <v>122</v>
      </c>
      <c r="C624" s="3">
        <v>22</v>
      </c>
      <c r="D624" s="77" t="s">
        <v>145</v>
      </c>
      <c r="E624" s="62">
        <f>'Table 10-NLCD11 Partitioning'!E19-'Table 7-NLCD92 Partitioning'!E19</f>
        <v>-22.464013499999993</v>
      </c>
      <c r="F624" s="62">
        <f>'Table 10-NLCD11 Partitioning'!F19-'Table 7-NLCD92 Partitioning'!F19</f>
        <v>-0.22283999999999793</v>
      </c>
      <c r="G624" s="62">
        <f>'Table 10-NLCD11 Partitioning'!G19-'Table 7-NLCD92 Partitioning'!G19</f>
        <v>13.563301499999994</v>
      </c>
      <c r="H624" s="62">
        <f>'Table 10-NLCD11 Partitioning'!H19-'Table 7-NLCD92 Partitioning'!H19</f>
        <v>77.166531000000049</v>
      </c>
      <c r="I624" s="62">
        <f>'Table 10-NLCD11 Partitioning'!I19-'Table 7-NLCD92 Partitioning'!I19</f>
        <v>-21.350816999999996</v>
      </c>
      <c r="J624" s="62">
        <f>'Table 10-NLCD11 Partitioning'!J19-'Table 7-NLCD92 Partitioning'!J19</f>
        <v>0</v>
      </c>
      <c r="K624" s="62">
        <f>'Table 10-NLCD11 Partitioning'!K19-'Table 7-NLCD92 Partitioning'!K19</f>
        <v>-52.486676999999986</v>
      </c>
      <c r="L624" s="62">
        <f>'Table 10-NLCD11 Partitioning'!L19-'Table 7-NLCD92 Partitioning'!L19</f>
        <v>-4.0031819999999998</v>
      </c>
      <c r="M624" s="62">
        <f>'Table 10-NLCD11 Partitioning'!M19-'Table 7-NLCD92 Partitioning'!M19</f>
        <v>3.7807065000000004</v>
      </c>
      <c r="N624" s="62">
        <f>'Table 10-NLCD11 Partitioning'!N19-'Table 7-NLCD92 Partitioning'!N19</f>
        <v>0</v>
      </c>
      <c r="O624" s="62">
        <f>'Table 10-NLCD11 Partitioning'!O19-'Table 7-NLCD92 Partitioning'!O19</f>
        <v>0</v>
      </c>
      <c r="P624" s="62">
        <f>'Table 10-NLCD11 Partitioning'!P19-'Table 7-NLCD92 Partitioning'!P19</f>
        <v>-29.134269</v>
      </c>
      <c r="Q624" s="62">
        <f>'Table 10-NLCD11 Partitioning'!Q19-'Table 7-NLCD92 Partitioning'!Q19</f>
        <v>-12.454343999999999</v>
      </c>
      <c r="R624" s="62">
        <f>'Table 10-NLCD11 Partitioning'!R19-'Table 7-NLCD92 Partitioning'!R19</f>
        <v>54.708776999999998</v>
      </c>
      <c r="S624" s="62">
        <f>'Table 10-NLCD11 Partitioning'!S19-'Table 7-NLCD92 Partitioning'!S19</f>
        <v>-7.1167679999999995</v>
      </c>
      <c r="T624" s="62">
        <f>'Table 10-NLCD11 Partitioning'!T19-'Table 7-NLCD92 Partitioning'!T19</f>
        <v>-1.3594499999840082E-2</v>
      </c>
      <c r="U624" s="62">
        <f>'Table 10-NLCD11 Partitioning'!U19-'Table 7-NLCD92 Partitioning'!U19</f>
        <v>-3.0400000000000205</v>
      </c>
      <c r="V624" s="62">
        <f>'Table 10-NLCD11 Partitioning'!V19-'Table 7-NLCD92 Partitioning'!V19</f>
        <v>-2.6519999999999868</v>
      </c>
      <c r="W624" s="62">
        <f>'Table 10-NLCD11 Partitioning'!W19-'Table 7-NLCD92 Partitioning'!W19</f>
        <v>5.6929999999999978</v>
      </c>
    </row>
    <row r="625" spans="1:23" x14ac:dyDescent="0.25">
      <c r="A625" s="77" t="s">
        <v>146</v>
      </c>
      <c r="B625" s="10" t="s">
        <v>122</v>
      </c>
      <c r="C625" s="3">
        <v>23</v>
      </c>
      <c r="D625" s="77" t="s">
        <v>146</v>
      </c>
      <c r="E625" s="62">
        <f>'Table 10-NLCD11 Partitioning'!E20-'Table 7-NLCD92 Partitioning'!E20</f>
        <v>-5.7837239999999923</v>
      </c>
      <c r="F625" s="62">
        <f>'Table 10-NLCD11 Partitioning'!F20-'Table 7-NLCD92 Partitioning'!F20</f>
        <v>51.815776500000027</v>
      </c>
      <c r="G625" s="62">
        <f>'Table 10-NLCD11 Partitioning'!G20-'Table 7-NLCD92 Partitioning'!G20</f>
        <v>112.75390350000001</v>
      </c>
      <c r="H625" s="62">
        <f>'Table 10-NLCD11 Partitioning'!H20-'Table 7-NLCD92 Partitioning'!H20</f>
        <v>59.601037500000004</v>
      </c>
      <c r="I625" s="62">
        <f>'Table 10-NLCD11 Partitioning'!I20-'Table 7-NLCD92 Partitioning'!I20</f>
        <v>-24.687152999999988</v>
      </c>
      <c r="J625" s="62">
        <f>'Table 10-NLCD11 Partitioning'!J20-'Table 7-NLCD92 Partitioning'!J20</f>
        <v>0</v>
      </c>
      <c r="K625" s="62">
        <f>'Table 10-NLCD11 Partitioning'!K20-'Table 7-NLCD92 Partitioning'!K20</f>
        <v>-140.3343945</v>
      </c>
      <c r="L625" s="62">
        <f>'Table 10-NLCD11 Partitioning'!L20-'Table 7-NLCD92 Partitioning'!L20</f>
        <v>-35.139041999999996</v>
      </c>
      <c r="M625" s="62">
        <f>'Table 10-NLCD11 Partitioning'!M20-'Table 7-NLCD92 Partitioning'!M20</f>
        <v>0</v>
      </c>
      <c r="N625" s="62">
        <f>'Table 10-NLCD11 Partitioning'!N20-'Table 7-NLCD92 Partitioning'!N20</f>
        <v>0</v>
      </c>
      <c r="O625" s="62">
        <f>'Table 10-NLCD11 Partitioning'!O20-'Table 7-NLCD92 Partitioning'!O20</f>
        <v>2.8911285000000002</v>
      </c>
      <c r="P625" s="62">
        <f>'Table 10-NLCD11 Partitioning'!P20-'Table 7-NLCD92 Partitioning'!P20</f>
        <v>-0.66802049999999724</v>
      </c>
      <c r="Q625" s="62">
        <f>'Table 10-NLCD11 Partitioning'!Q20-'Table 7-NLCD92 Partitioning'!Q20</f>
        <v>-0.88987949999999749</v>
      </c>
      <c r="R625" s="62">
        <f>'Table 10-NLCD11 Partitioning'!R20-'Table 7-NLCD92 Partitioning'!R20</f>
        <v>3.3353370000000027</v>
      </c>
      <c r="S625" s="62">
        <f>'Table 10-NLCD11 Partitioning'!S20-'Table 7-NLCD92 Partitioning'!S20</f>
        <v>-22.907186999999997</v>
      </c>
      <c r="T625" s="62">
        <f>'Table 10-NLCD11 Partitioning'!T20-'Table 7-NLCD92 Partitioning'!T20</f>
        <v>-1.2217499999792381E-2</v>
      </c>
      <c r="U625" s="62">
        <f>'Table 10-NLCD11 Partitioning'!U20-'Table 7-NLCD92 Partitioning'!U20</f>
        <v>49.15100000000001</v>
      </c>
      <c r="V625" s="62">
        <f>'Table 10-NLCD11 Partitioning'!V20-'Table 7-NLCD92 Partitioning'!V20</f>
        <v>116.96099999999998</v>
      </c>
      <c r="W625" s="62">
        <f>'Table 10-NLCD11 Partitioning'!W20-'Table 7-NLCD92 Partitioning'!W20</f>
        <v>-166.11199999999999</v>
      </c>
    </row>
    <row r="626" spans="1:23" x14ac:dyDescent="0.25">
      <c r="A626" s="77" t="s">
        <v>147</v>
      </c>
      <c r="B626" s="10" t="s">
        <v>122</v>
      </c>
      <c r="C626" s="3">
        <v>24</v>
      </c>
      <c r="D626" s="77" t="s">
        <v>147</v>
      </c>
      <c r="E626" s="62">
        <f>'Table 10-NLCD11 Partitioning'!E21-'Table 7-NLCD92 Partitioning'!E21</f>
        <v>-8.6735699999999998</v>
      </c>
      <c r="F626" s="62">
        <f>'Table 10-NLCD11 Partitioning'!F21-'Table 7-NLCD92 Partitioning'!F21</f>
        <v>26.906953500000014</v>
      </c>
      <c r="G626" s="62">
        <f>'Table 10-NLCD11 Partitioning'!G21-'Table 7-NLCD92 Partitioning'!G21</f>
        <v>359.38850400000001</v>
      </c>
      <c r="H626" s="62">
        <f>'Table 10-NLCD11 Partitioning'!H21-'Table 7-NLCD92 Partitioning'!H21</f>
        <v>-109.8784169999999</v>
      </c>
      <c r="I626" s="62">
        <f>'Table 10-NLCD11 Partitioning'!I21-'Table 7-NLCD92 Partitioning'!I21</f>
        <v>-122.54404499999997</v>
      </c>
      <c r="J626" s="62">
        <f>'Table 10-NLCD11 Partitioning'!J21-'Table 7-NLCD92 Partitioning'!J21</f>
        <v>0</v>
      </c>
      <c r="K626" s="62">
        <f>'Table 10-NLCD11 Partitioning'!K21-'Table 7-NLCD92 Partitioning'!K21</f>
        <v>-166.35487949999998</v>
      </c>
      <c r="L626" s="62">
        <f>'Table 10-NLCD11 Partitioning'!L21-'Table 7-NLCD92 Partitioning'!L21</f>
        <v>-16.679924999999997</v>
      </c>
      <c r="M626" s="62">
        <f>'Table 10-NLCD11 Partitioning'!M21-'Table 7-NLCD92 Partitioning'!M21</f>
        <v>7.1166240000000007</v>
      </c>
      <c r="N626" s="62">
        <f>'Table 10-NLCD11 Partitioning'!N21-'Table 7-NLCD92 Partitioning'!N21</f>
        <v>16.012404</v>
      </c>
      <c r="O626" s="62">
        <f>'Table 10-NLCD11 Partitioning'!O21-'Table 7-NLCD92 Partitioning'!O21</f>
        <v>4.6702260000000013</v>
      </c>
      <c r="P626" s="62">
        <f>'Table 10-NLCD11 Partitioning'!P21-'Table 7-NLCD92 Partitioning'!P21</f>
        <v>24.463354500000001</v>
      </c>
      <c r="Q626" s="62">
        <f>'Table 10-NLCD11 Partitioning'!Q21-'Table 7-NLCD92 Partitioning'!Q21</f>
        <v>-8.2287675</v>
      </c>
      <c r="R626" s="62">
        <f>'Table 10-NLCD11 Partitioning'!R21-'Table 7-NLCD92 Partitioning'!R21</f>
        <v>-1.335118499999993</v>
      </c>
      <c r="S626" s="62">
        <f>'Table 10-NLCD11 Partitioning'!S21-'Table 7-NLCD92 Partitioning'!S21</f>
        <v>-4.8927779999999998</v>
      </c>
      <c r="T626" s="62">
        <f>'Table 10-NLCD11 Partitioning'!T21-'Table 7-NLCD92 Partitioning'!T21</f>
        <v>-2.9434499999752006E-2</v>
      </c>
      <c r="U626" s="62">
        <f>'Table 10-NLCD11 Partitioning'!U21-'Table 7-NLCD92 Partitioning'!U21</f>
        <v>-36.437000000000012</v>
      </c>
      <c r="V626" s="62">
        <f>'Table 10-NLCD11 Partitioning'!V21-'Table 7-NLCD92 Partitioning'!V21</f>
        <v>183.90999999999997</v>
      </c>
      <c r="W626" s="62">
        <f>'Table 10-NLCD11 Partitioning'!W21-'Table 7-NLCD92 Partitioning'!W21</f>
        <v>-147.47399999999999</v>
      </c>
    </row>
    <row r="627" spans="1:23" x14ac:dyDescent="0.25">
      <c r="A627" s="77" t="s">
        <v>148</v>
      </c>
      <c r="B627" s="10" t="s">
        <v>122</v>
      </c>
      <c r="C627" s="3">
        <v>25</v>
      </c>
      <c r="D627" s="77" t="s">
        <v>148</v>
      </c>
      <c r="E627" s="62">
        <f>'Table 10-NLCD11 Partitioning'!E22-'Table 7-NLCD92 Partitioning'!E22</f>
        <v>-9.1184939999999983</v>
      </c>
      <c r="F627" s="62">
        <f>'Table 10-NLCD11 Partitioning'!F22-'Table 7-NLCD92 Partitioning'!F22</f>
        <v>12.453682500000003</v>
      </c>
      <c r="G627" s="62">
        <f>'Table 10-NLCD11 Partitioning'!G22-'Table 7-NLCD92 Partitioning'!G22</f>
        <v>112.0864005</v>
      </c>
      <c r="H627" s="62">
        <f>'Table 10-NLCD11 Partitioning'!H22-'Table 7-NLCD92 Partitioning'!H22</f>
        <v>-58.715189999999993</v>
      </c>
      <c r="I627" s="62">
        <f>'Table 10-NLCD11 Partitioning'!I22-'Table 7-NLCD92 Partitioning'!I22</f>
        <v>-4.4482139999999983</v>
      </c>
      <c r="J627" s="62">
        <f>'Table 10-NLCD11 Partitioning'!J22-'Table 7-NLCD92 Partitioning'!J22</f>
        <v>0</v>
      </c>
      <c r="K627" s="62">
        <f>'Table 10-NLCD11 Partitioning'!K22-'Table 7-NLCD92 Partitioning'!K22</f>
        <v>-46.926310499999992</v>
      </c>
      <c r="L627" s="62">
        <f>'Table 10-NLCD11 Partitioning'!L22-'Table 7-NLCD92 Partitioning'!L22</f>
        <v>-3.7807829999999996</v>
      </c>
      <c r="M627" s="62">
        <f>'Table 10-NLCD11 Partitioning'!M22-'Table 7-NLCD92 Partitioning'!M22</f>
        <v>0</v>
      </c>
      <c r="N627" s="62">
        <f>'Table 10-NLCD11 Partitioning'!N22-'Table 7-NLCD92 Partitioning'!N22</f>
        <v>0</v>
      </c>
      <c r="O627" s="62">
        <f>'Table 10-NLCD11 Partitioning'!O22-'Table 7-NLCD92 Partitioning'!O22</f>
        <v>0</v>
      </c>
      <c r="P627" s="62">
        <f>'Table 10-NLCD11 Partitioning'!P22-'Table 7-NLCD92 Partitioning'!P22</f>
        <v>-9.7855559999999997</v>
      </c>
      <c r="Q627" s="62">
        <f>'Table 10-NLCD11 Partitioning'!Q22-'Table 7-NLCD92 Partitioning'!Q22</f>
        <v>-5.7823739999999999</v>
      </c>
      <c r="R627" s="62">
        <f>'Table 10-NLCD11 Partitioning'!R22-'Table 7-NLCD92 Partitioning'!R22</f>
        <v>14.677722000000005</v>
      </c>
      <c r="S627" s="62">
        <f>'Table 10-NLCD11 Partitioning'!S22-'Table 7-NLCD92 Partitioning'!S22</f>
        <v>-0.66719699999999993</v>
      </c>
      <c r="T627" s="62">
        <f>'Table 10-NLCD11 Partitioning'!T22-'Table 7-NLCD92 Partitioning'!T22</f>
        <v>-6.3134999999761021E-3</v>
      </c>
      <c r="U627" s="62">
        <f>'Table 10-NLCD11 Partitioning'!U22-'Table 7-NLCD92 Partitioning'!U22</f>
        <v>4.0750000000000028</v>
      </c>
      <c r="V627" s="62">
        <f>'Table 10-NLCD11 Partitioning'!V22-'Table 7-NLCD92 Partitioning'!V22</f>
        <v>25.871000000000009</v>
      </c>
      <c r="W627" s="62">
        <f>'Table 10-NLCD11 Partitioning'!W22-'Table 7-NLCD92 Partitioning'!W22</f>
        <v>-29.945</v>
      </c>
    </row>
    <row r="628" spans="1:23" x14ac:dyDescent="0.25">
      <c r="A628" s="77" t="s">
        <v>149</v>
      </c>
      <c r="B628" s="10" t="s">
        <v>122</v>
      </c>
      <c r="C628" s="3">
        <v>26</v>
      </c>
      <c r="D628" s="77" t="s">
        <v>149</v>
      </c>
      <c r="E628" s="62">
        <f>'Table 10-NLCD11 Partitioning'!E23-'Table 7-NLCD92 Partitioning'!E23</f>
        <v>-36.696622499999989</v>
      </c>
      <c r="F628" s="62">
        <f>'Table 10-NLCD11 Partitioning'!F23-'Table 7-NLCD92 Partitioning'!F23</f>
        <v>-26.910539999999997</v>
      </c>
      <c r="G628" s="62">
        <f>'Table 10-NLCD11 Partitioning'!G23-'Table 7-NLCD92 Partitioning'!G23</f>
        <v>79.839576000000008</v>
      </c>
      <c r="H628" s="62">
        <f>'Table 10-NLCD11 Partitioning'!H23-'Table 7-NLCD92 Partitioning'!H23</f>
        <v>80.05955400000002</v>
      </c>
      <c r="I628" s="62">
        <f>'Table 10-NLCD11 Partitioning'!I23-'Table 7-NLCD92 Partitioning'!I23</f>
        <v>-2.8945889999999679</v>
      </c>
      <c r="J628" s="62">
        <f>'Table 10-NLCD11 Partitioning'!J23-'Table 7-NLCD92 Partitioning'!J23</f>
        <v>0</v>
      </c>
      <c r="K628" s="62">
        <f>'Table 10-NLCD11 Partitioning'!K23-'Table 7-NLCD92 Partitioning'!K23</f>
        <v>-62.717467499999984</v>
      </c>
      <c r="L628" s="62">
        <f>'Table 10-NLCD11 Partitioning'!L23-'Table 7-NLCD92 Partitioning'!L23</f>
        <v>-20.683160999999998</v>
      </c>
      <c r="M628" s="62">
        <f>'Table 10-NLCD11 Partitioning'!M23-'Table 7-NLCD92 Partitioning'!M23</f>
        <v>4.4478900000000001</v>
      </c>
      <c r="N628" s="62">
        <f>'Table 10-NLCD11 Partitioning'!N23-'Table 7-NLCD92 Partitioning'!N23</f>
        <v>0</v>
      </c>
      <c r="O628" s="62">
        <f>'Table 10-NLCD11 Partitioning'!O23-'Table 7-NLCD92 Partitioning'!O23</f>
        <v>1.3343670000000001</v>
      </c>
      <c r="P628" s="62">
        <f>'Table 10-NLCD11 Partitioning'!P23-'Table 7-NLCD92 Partitioning'!P23</f>
        <v>-8.6735609999999994</v>
      </c>
      <c r="Q628" s="62">
        <f>'Table 10-NLCD11 Partitioning'!Q23-'Table 7-NLCD92 Partitioning'!Q23</f>
        <v>-8.8959599999999988</v>
      </c>
      <c r="R628" s="62">
        <f>'Table 10-NLCD11 Partitioning'!R23-'Table 7-NLCD92 Partitioning'!R23</f>
        <v>14.900211000000002</v>
      </c>
      <c r="S628" s="62">
        <f>'Table 10-NLCD11 Partitioning'!S23-'Table 7-NLCD92 Partitioning'!S23</f>
        <v>-13.121540999999999</v>
      </c>
      <c r="T628" s="62">
        <f>'Table 10-NLCD11 Partitioning'!T23-'Table 7-NLCD92 Partitioning'!T23</f>
        <v>-1.1843999999882726E-2</v>
      </c>
      <c r="U628" s="62">
        <f>'Table 10-NLCD11 Partitioning'!U23-'Table 7-NLCD92 Partitioning'!U23</f>
        <v>21.01400000000001</v>
      </c>
      <c r="V628" s="62">
        <f>'Table 10-NLCD11 Partitioning'!V23-'Table 7-NLCD92 Partitioning'!V23</f>
        <v>41.037999999999982</v>
      </c>
      <c r="W628" s="62">
        <f>'Table 10-NLCD11 Partitioning'!W23-'Table 7-NLCD92 Partitioning'!W23</f>
        <v>-62.051999999999992</v>
      </c>
    </row>
    <row r="629" spans="1:23" x14ac:dyDescent="0.25">
      <c r="A629" s="77" t="s">
        <v>150</v>
      </c>
      <c r="B629" s="10" t="s">
        <v>122</v>
      </c>
      <c r="C629" s="3">
        <v>27</v>
      </c>
      <c r="D629" s="77" t="s">
        <v>150</v>
      </c>
      <c r="E629" s="62">
        <f>'Table 10-NLCD11 Partitioning'!E24-'Table 7-NLCD92 Partitioning'!E24</f>
        <v>-20.015963999999997</v>
      </c>
      <c r="F629" s="62">
        <f>'Table 10-NLCD11 Partitioning'!F24-'Table 7-NLCD92 Partitioning'!F24</f>
        <v>8.6732820000000004</v>
      </c>
      <c r="G629" s="62">
        <f>'Table 10-NLCD11 Partitioning'!G24-'Table 7-NLCD92 Partitioning'!G24</f>
        <v>68.719851000000006</v>
      </c>
      <c r="H629" s="62">
        <f>'Table 10-NLCD11 Partitioning'!H24-'Table 7-NLCD92 Partitioning'!H24</f>
        <v>73.610100000000017</v>
      </c>
      <c r="I629" s="62">
        <f>'Table 10-NLCD11 Partitioning'!I24-'Table 7-NLCD92 Partitioning'!I24</f>
        <v>-54.044680499999984</v>
      </c>
      <c r="J629" s="62">
        <f>'Table 10-NLCD11 Partitioning'!J24-'Table 7-NLCD92 Partitioning'!J24</f>
        <v>0</v>
      </c>
      <c r="K629" s="62">
        <f>'Table 10-NLCD11 Partitioning'!K24-'Table 7-NLCD92 Partitioning'!K24</f>
        <v>-36.473436</v>
      </c>
      <c r="L629" s="62">
        <f>'Table 10-NLCD11 Partitioning'!L24-'Table 7-NLCD92 Partitioning'!L24</f>
        <v>-17.569520999999998</v>
      </c>
      <c r="M629" s="62">
        <f>'Table 10-NLCD11 Partitioning'!M24-'Table 7-NLCD92 Partitioning'!M24</f>
        <v>0</v>
      </c>
      <c r="N629" s="62">
        <f>'Table 10-NLCD11 Partitioning'!N24-'Table 7-NLCD92 Partitioning'!N24</f>
        <v>0</v>
      </c>
      <c r="O629" s="62">
        <f>'Table 10-NLCD11 Partitioning'!O24-'Table 7-NLCD92 Partitioning'!O24</f>
        <v>0</v>
      </c>
      <c r="P629" s="62">
        <f>'Table 10-NLCD11 Partitioning'!P24-'Table 7-NLCD92 Partitioning'!P24</f>
        <v>11.5644825</v>
      </c>
      <c r="Q629" s="62">
        <f>'Table 10-NLCD11 Partitioning'!Q24-'Table 7-NLCD92 Partitioning'!Q24</f>
        <v>-16.235126999999999</v>
      </c>
      <c r="R629" s="62">
        <f>'Table 10-NLCD11 Partitioning'!R24-'Table 7-NLCD92 Partitioning'!R24</f>
        <v>-10.897739999999997</v>
      </c>
      <c r="S629" s="62">
        <f>'Table 10-NLCD11 Partitioning'!S24-'Table 7-NLCD92 Partitioning'!S24</f>
        <v>-7.3391669999999998</v>
      </c>
      <c r="T629" s="62">
        <f>'Table 10-NLCD11 Partitioning'!T24-'Table 7-NLCD92 Partitioning'!T24</f>
        <v>-7.9199999998991188E-3</v>
      </c>
      <c r="U629" s="62">
        <f>'Table 10-NLCD11 Partitioning'!U24-'Table 7-NLCD92 Partitioning'!U24</f>
        <v>-11.155000000000001</v>
      </c>
      <c r="V629" s="62">
        <f>'Table 10-NLCD11 Partitioning'!V24-'Table 7-NLCD92 Partitioning'!V24</f>
        <v>72.23</v>
      </c>
      <c r="W629" s="62">
        <f>'Table 10-NLCD11 Partitioning'!W24-'Table 7-NLCD92 Partitioning'!W24</f>
        <v>-61.074999999999989</v>
      </c>
    </row>
    <row r="630" spans="1:23" x14ac:dyDescent="0.25">
      <c r="A630" s="77" t="s">
        <v>151</v>
      </c>
      <c r="B630" s="10" t="s">
        <v>122</v>
      </c>
      <c r="C630" s="3">
        <v>28</v>
      </c>
      <c r="D630" s="77" t="s">
        <v>151</v>
      </c>
      <c r="E630" s="62">
        <f>'Table 10-NLCD11 Partitioning'!E25-'Table 7-NLCD92 Partitioning'!E25</f>
        <v>-8.4520799999999952</v>
      </c>
      <c r="F630" s="62">
        <f>'Table 10-NLCD11 Partitioning'!F25-'Table 7-NLCD92 Partitioning'!F25</f>
        <v>-4.6714229999999901</v>
      </c>
      <c r="G630" s="62">
        <f>'Table 10-NLCD11 Partitioning'!G25-'Table 7-NLCD92 Partitioning'!G25</f>
        <v>91.179445500000028</v>
      </c>
      <c r="H630" s="62">
        <f>'Table 10-NLCD11 Partitioning'!H25-'Table 7-NLCD92 Partitioning'!H25</f>
        <v>286.44011550000005</v>
      </c>
      <c r="I630" s="62">
        <f>'Table 10-NLCD11 Partitioning'!I25-'Table 7-NLCD92 Partitioning'!I25</f>
        <v>-335.15940599999993</v>
      </c>
      <c r="J630" s="62">
        <f>'Table 10-NLCD11 Partitioning'!J25-'Table 7-NLCD92 Partitioning'!J25</f>
        <v>43.811716500000003</v>
      </c>
      <c r="K630" s="62">
        <f>'Table 10-NLCD11 Partitioning'!K25-'Table 7-NLCD92 Partitioning'!K25</f>
        <v>-141.89150699999999</v>
      </c>
      <c r="L630" s="62">
        <f>'Table 10-NLCD11 Partitioning'!L25-'Table 7-NLCD92 Partitioning'!L25</f>
        <v>-29.356667999999999</v>
      </c>
      <c r="M630" s="62">
        <f>'Table 10-NLCD11 Partitioning'!M25-'Table 7-NLCD92 Partitioning'!M25</f>
        <v>28.911285000000003</v>
      </c>
      <c r="N630" s="62">
        <f>'Table 10-NLCD11 Partitioning'!N25-'Table 7-NLCD92 Partitioning'!N25</f>
        <v>0</v>
      </c>
      <c r="O630" s="62">
        <f>'Table 10-NLCD11 Partitioning'!O25-'Table 7-NLCD92 Partitioning'!O25</f>
        <v>22.017051000000002</v>
      </c>
      <c r="P630" s="62">
        <f>'Table 10-NLCD11 Partitioning'!P25-'Table 7-NLCD92 Partitioning'!P25</f>
        <v>55.153624500000006</v>
      </c>
      <c r="Q630" s="62">
        <f>'Table 10-NLCD11 Partitioning'!Q25-'Table 7-NLCD92 Partitioning'!Q25</f>
        <v>-4.225581</v>
      </c>
      <c r="R630" s="62">
        <f>'Table 10-NLCD11 Partitioning'!R25-'Table 7-NLCD92 Partitioning'!R25</f>
        <v>6.4469340000000273</v>
      </c>
      <c r="S630" s="62">
        <f>'Table 10-NLCD11 Partitioning'!S25-'Table 7-NLCD92 Partitioning'!S25</f>
        <v>-10.230394499999999</v>
      </c>
      <c r="T630" s="62">
        <f>'Table 10-NLCD11 Partitioning'!T25-'Table 7-NLCD92 Partitioning'!T25</f>
        <v>-2.6887499999929787E-2</v>
      </c>
      <c r="U630" s="62">
        <f>'Table 10-NLCD11 Partitioning'!U25-'Table 7-NLCD92 Partitioning'!U25</f>
        <v>-132.23400000000004</v>
      </c>
      <c r="V630" s="62">
        <f>'Table 10-NLCD11 Partitioning'!V25-'Table 7-NLCD92 Partitioning'!V25</f>
        <v>244.88299999999998</v>
      </c>
      <c r="W630" s="62">
        <f>'Table 10-NLCD11 Partitioning'!W25-'Table 7-NLCD92 Partitioning'!W25</f>
        <v>-112.649</v>
      </c>
    </row>
    <row r="631" spans="1:23" x14ac:dyDescent="0.25">
      <c r="A631" s="77" t="s">
        <v>152</v>
      </c>
      <c r="B631" s="10" t="s">
        <v>122</v>
      </c>
      <c r="C631" s="3">
        <v>29</v>
      </c>
      <c r="D631" s="77" t="s">
        <v>152</v>
      </c>
      <c r="E631" s="62">
        <f>'Table 10-NLCD11 Partitioning'!E26-'Table 7-NLCD92 Partitioning'!E26</f>
        <v>-261.09717749999999</v>
      </c>
      <c r="F631" s="62">
        <f>'Table 10-NLCD11 Partitioning'!F26-'Table 7-NLCD92 Partitioning'!F26</f>
        <v>27.354091500000006</v>
      </c>
      <c r="G631" s="62">
        <f>'Table 10-NLCD11 Partitioning'!G26-'Table 7-NLCD92 Partitioning'!G26</f>
        <v>73.612570500000004</v>
      </c>
      <c r="H631" s="62">
        <f>'Table 10-NLCD11 Partitioning'!H26-'Table 7-NLCD92 Partitioning'!H26</f>
        <v>164.3495355</v>
      </c>
      <c r="I631" s="62">
        <f>'Table 10-NLCD11 Partitioning'!I26-'Table 7-NLCD92 Partitioning'!I26</f>
        <v>-49.821070499999962</v>
      </c>
      <c r="J631" s="62">
        <f>'Table 10-NLCD11 Partitioning'!J26-'Table 7-NLCD92 Partitioning'!J26</f>
        <v>116.31232350000001</v>
      </c>
      <c r="K631" s="62">
        <f>'Table 10-NLCD11 Partitioning'!K26-'Table 7-NLCD92 Partitioning'!K26</f>
        <v>-161.017011</v>
      </c>
      <c r="L631" s="62">
        <f>'Table 10-NLCD11 Partitioning'!L26-'Table 7-NLCD92 Partitioning'!L26</f>
        <v>-32.247855000000001</v>
      </c>
      <c r="M631" s="62">
        <f>'Table 10-NLCD11 Partitioning'!M26-'Table 7-NLCD92 Partitioning'!M26</f>
        <v>1.1119725</v>
      </c>
      <c r="N631" s="62">
        <f>'Table 10-NLCD11 Partitioning'!N26-'Table 7-NLCD92 Partitioning'!N26</f>
        <v>0</v>
      </c>
      <c r="O631" s="62">
        <f>'Table 10-NLCD11 Partitioning'!O26-'Table 7-NLCD92 Partitioning'!O26</f>
        <v>122.76176400000001</v>
      </c>
      <c r="P631" s="62">
        <f>'Table 10-NLCD11 Partitioning'!P26-'Table 7-NLCD92 Partitioning'!P26</f>
        <v>4.4478090000000003</v>
      </c>
      <c r="Q631" s="62">
        <f>'Table 10-NLCD11 Partitioning'!Q26-'Table 7-NLCD92 Partitioning'!Q26</f>
        <v>-13.34394</v>
      </c>
      <c r="R631" s="62">
        <f>'Table 10-NLCD11 Partitioning'!R26-'Table 7-NLCD92 Partitioning'!R26</f>
        <v>5.3372835000000016</v>
      </c>
      <c r="S631" s="62">
        <f>'Table 10-NLCD11 Partitioning'!S26-'Table 7-NLCD92 Partitioning'!S26</f>
        <v>2.2234500000000033</v>
      </c>
      <c r="T631" s="62">
        <f>'Table 10-NLCD11 Partitioning'!T26-'Table 7-NLCD92 Partitioning'!T26</f>
        <v>-1.6254000000003543E-2</v>
      </c>
      <c r="U631" s="62">
        <f>'Table 10-NLCD11 Partitioning'!U26-'Table 7-NLCD92 Partitioning'!U26</f>
        <v>-114.79099999999994</v>
      </c>
      <c r="V631" s="62">
        <f>'Table 10-NLCD11 Partitioning'!V26-'Table 7-NLCD92 Partitioning'!V26</f>
        <v>252.26900000000001</v>
      </c>
      <c r="W631" s="62">
        <f>'Table 10-NLCD11 Partitioning'!W26-'Table 7-NLCD92 Partitioning'!W26</f>
        <v>-137.47899999999998</v>
      </c>
    </row>
    <row r="632" spans="1:23" x14ac:dyDescent="0.25">
      <c r="A632" s="77" t="s">
        <v>153</v>
      </c>
      <c r="B632" s="10" t="s">
        <v>122</v>
      </c>
      <c r="C632" s="3">
        <v>30</v>
      </c>
      <c r="D632" s="77" t="s">
        <v>153</v>
      </c>
      <c r="E632" s="62">
        <f>'Table 10-NLCD11 Partitioning'!E27-'Table 7-NLCD92 Partitioning'!E27</f>
        <v>-151.23451499999993</v>
      </c>
      <c r="F632" s="62">
        <f>'Table 10-NLCD11 Partitioning'!F27-'Table 7-NLCD92 Partitioning'!F27</f>
        <v>-0.4451129999999992</v>
      </c>
      <c r="G632" s="62">
        <f>'Table 10-NLCD11 Partitioning'!G27-'Table 7-NLCD92 Partitioning'!G27</f>
        <v>54.041859000000002</v>
      </c>
      <c r="H632" s="62">
        <f>'Table 10-NLCD11 Partitioning'!H27-'Table 7-NLCD92 Partitioning'!H27</f>
        <v>94.5176625</v>
      </c>
      <c r="I632" s="62">
        <f>'Table 10-NLCD11 Partitioning'!I27-'Table 7-NLCD92 Partitioning'!I27</f>
        <v>-115.64889749999998</v>
      </c>
      <c r="J632" s="62">
        <f>'Table 10-NLCD11 Partitioning'!J27-'Table 7-NLCD92 Partitioning'!J27</f>
        <v>118.98105750000001</v>
      </c>
      <c r="K632" s="62">
        <f>'Table 10-NLCD11 Partitioning'!K27-'Table 7-NLCD92 Partitioning'!K27</f>
        <v>-159.46025399999999</v>
      </c>
      <c r="L632" s="62">
        <f>'Table 10-NLCD11 Partitioning'!L27-'Table 7-NLCD92 Partitioning'!L27</f>
        <v>-38.919824999999996</v>
      </c>
      <c r="M632" s="62">
        <f>'Table 10-NLCD11 Partitioning'!M27-'Table 7-NLCD92 Partitioning'!M27</f>
        <v>4.4478900000000001</v>
      </c>
      <c r="N632" s="62">
        <f>'Table 10-NLCD11 Partitioning'!N27-'Table 7-NLCD92 Partitioning'!N27</f>
        <v>0</v>
      </c>
      <c r="O632" s="62">
        <f>'Table 10-NLCD11 Partitioning'!O27-'Table 7-NLCD92 Partitioning'!O27</f>
        <v>107.8613325</v>
      </c>
      <c r="P632" s="62">
        <f>'Table 10-NLCD11 Partitioning'!P27-'Table 7-NLCD92 Partitioning'!P27</f>
        <v>5.7822570000000004</v>
      </c>
      <c r="Q632" s="62">
        <f>'Table 10-NLCD11 Partitioning'!Q27-'Table 7-NLCD92 Partitioning'!Q27</f>
        <v>-0.22239899999999999</v>
      </c>
      <c r="R632" s="62">
        <f>'Table 10-NLCD11 Partitioning'!R27-'Table 7-NLCD92 Partitioning'!R27</f>
        <v>2.4460380000000015</v>
      </c>
      <c r="S632" s="62">
        <f>'Table 10-NLCD11 Partitioning'!S27-'Table 7-NLCD92 Partitioning'!S27</f>
        <v>77.837391000000011</v>
      </c>
      <c r="T632" s="62">
        <f>'Table 10-NLCD11 Partitioning'!T27-'Table 7-NLCD92 Partitioning'!T27</f>
        <v>-1.5515999999820451E-2</v>
      </c>
      <c r="U632" s="62">
        <f>'Table 10-NLCD11 Partitioning'!U27-'Table 7-NLCD92 Partitioning'!U27</f>
        <v>-109.411</v>
      </c>
      <c r="V632" s="62">
        <f>'Table 10-NLCD11 Partitioning'!V27-'Table 7-NLCD92 Partitioning'!V27</f>
        <v>180.756</v>
      </c>
      <c r="W632" s="62">
        <f>'Table 10-NLCD11 Partitioning'!W27-'Table 7-NLCD92 Partitioning'!W27</f>
        <v>-71.344999999999999</v>
      </c>
    </row>
    <row r="633" spans="1:23" x14ac:dyDescent="0.25">
      <c r="A633" s="77" t="s">
        <v>154</v>
      </c>
      <c r="B633" s="10" t="s">
        <v>122</v>
      </c>
      <c r="C633" s="3">
        <v>31</v>
      </c>
      <c r="D633" s="77" t="s">
        <v>154</v>
      </c>
      <c r="E633" s="62">
        <f>'Table 10-NLCD11 Partitioning'!E28-'Table 7-NLCD92 Partitioning'!E28</f>
        <v>-197.71544249999997</v>
      </c>
      <c r="F633" s="62">
        <f>'Table 10-NLCD11 Partitioning'!F28-'Table 7-NLCD92 Partitioning'!F28</f>
        <v>232.40157300000004</v>
      </c>
      <c r="G633" s="62">
        <f>'Table 10-NLCD11 Partitioning'!G28-'Table 7-NLCD92 Partitioning'!G28</f>
        <v>85.844097000000005</v>
      </c>
      <c r="H633" s="62">
        <f>'Table 10-NLCD11 Partitioning'!H28-'Table 7-NLCD92 Partitioning'!H28</f>
        <v>106.97077800000002</v>
      </c>
      <c r="I633" s="62">
        <f>'Table 10-NLCD11 Partitioning'!I28-'Table 7-NLCD92 Partitioning'!I28</f>
        <v>-63.831950999999975</v>
      </c>
      <c r="J633" s="62">
        <f>'Table 10-NLCD11 Partitioning'!J28-'Table 7-NLCD92 Partitioning'!J28</f>
        <v>0</v>
      </c>
      <c r="K633" s="62">
        <f>'Table 10-NLCD11 Partitioning'!K28-'Table 7-NLCD92 Partitioning'!K28</f>
        <v>-184.81378949999998</v>
      </c>
      <c r="L633" s="62">
        <f>'Table 10-NLCD11 Partitioning'!L28-'Table 7-NLCD92 Partitioning'!L28</f>
        <v>-26.910278999999999</v>
      </c>
      <c r="M633" s="62">
        <f>'Table 10-NLCD11 Partitioning'!M28-'Table 7-NLCD92 Partitioning'!M28</f>
        <v>0</v>
      </c>
      <c r="N633" s="62">
        <f>'Table 10-NLCD11 Partitioning'!N28-'Table 7-NLCD92 Partitioning'!N28</f>
        <v>0</v>
      </c>
      <c r="O633" s="62">
        <f>'Table 10-NLCD11 Partitioning'!O28-'Table 7-NLCD92 Partitioning'!O28</f>
        <v>22.017055500000001</v>
      </c>
      <c r="P633" s="62">
        <f>'Table 10-NLCD11 Partitioning'!P28-'Table 7-NLCD92 Partitioning'!P28</f>
        <v>6.2270460000000005</v>
      </c>
      <c r="Q633" s="62">
        <f>'Table 10-NLCD11 Partitioning'!Q28-'Table 7-NLCD92 Partitioning'!Q28</f>
        <v>-8.8959599999999988</v>
      </c>
      <c r="R633" s="62">
        <f>'Table 10-NLCD11 Partitioning'!R28-'Table 7-NLCD92 Partitioning'!R28</f>
        <v>-26.910467999999995</v>
      </c>
      <c r="S633" s="62">
        <f>'Table 10-NLCD11 Partitioning'!S28-'Table 7-NLCD92 Partitioning'!S28</f>
        <v>55.598170500000009</v>
      </c>
      <c r="T633" s="62">
        <f>'Table 10-NLCD11 Partitioning'!T28-'Table 7-NLCD92 Partitioning'!T28</f>
        <v>-1.9170000000144682E-2</v>
      </c>
      <c r="U633" s="62">
        <f>'Table 10-NLCD11 Partitioning'!U28-'Table 7-NLCD92 Partitioning'!U28</f>
        <v>-134.28800000000001</v>
      </c>
      <c r="V633" s="62">
        <f>'Table 10-NLCD11 Partitioning'!V28-'Table 7-NLCD92 Partitioning'!V28</f>
        <v>279.13800000000003</v>
      </c>
      <c r="W633" s="62">
        <f>'Table 10-NLCD11 Partitioning'!W28-'Table 7-NLCD92 Partitioning'!W28</f>
        <v>-144.84899999999999</v>
      </c>
    </row>
    <row r="634" spans="1:23" x14ac:dyDescent="0.25">
      <c r="A634" s="77" t="s">
        <v>155</v>
      </c>
      <c r="B634" s="10" t="s">
        <v>122</v>
      </c>
      <c r="C634" s="3">
        <v>32</v>
      </c>
      <c r="D634" s="77" t="s">
        <v>155</v>
      </c>
      <c r="E634" s="62">
        <f>'Table 10-NLCD11 Partitioning'!E29-'Table 7-NLCD92 Partitioning'!E29</f>
        <v>-4.8928319999999985</v>
      </c>
      <c r="F634" s="62">
        <f>'Table 10-NLCD11 Partitioning'!F29-'Table 7-NLCD92 Partitioning'!F29</f>
        <v>-2.8928744999999907</v>
      </c>
      <c r="G634" s="62">
        <f>'Table 10-NLCD11 Partitioning'!G29-'Table 7-NLCD92 Partitioning'!G29</f>
        <v>144.5559165</v>
      </c>
      <c r="H634" s="62">
        <f>'Table 10-NLCD11 Partitioning'!H29-'Table 7-NLCD92 Partitioning'!H29</f>
        <v>-14.243206499999928</v>
      </c>
      <c r="I634" s="62">
        <f>'Table 10-NLCD11 Partitioning'!I29-'Table 7-NLCD92 Partitioning'!I29</f>
        <v>-55.824700499999992</v>
      </c>
      <c r="J634" s="62">
        <f>'Table 10-NLCD11 Partitioning'!J29-'Table 7-NLCD92 Partitioning'!J29</f>
        <v>0.66718350000000004</v>
      </c>
      <c r="K634" s="62">
        <f>'Table 10-NLCD11 Partitioning'!K29-'Table 7-NLCD92 Partitioning'!K29</f>
        <v>-45.814202999999999</v>
      </c>
      <c r="L634" s="62">
        <f>'Table 10-NLCD11 Partitioning'!L29-'Table 7-NLCD92 Partitioning'!L29</f>
        <v>-12.899141999999999</v>
      </c>
      <c r="M634" s="62">
        <f>'Table 10-NLCD11 Partitioning'!M29-'Table 7-NLCD92 Partitioning'!M29</f>
        <v>0</v>
      </c>
      <c r="N634" s="62">
        <f>'Table 10-NLCD11 Partitioning'!N29-'Table 7-NLCD92 Partitioning'!N29</f>
        <v>0</v>
      </c>
      <c r="O634" s="62">
        <f>'Table 10-NLCD11 Partitioning'!O29-'Table 7-NLCD92 Partitioning'!O29</f>
        <v>0.22239450000000002</v>
      </c>
      <c r="P634" s="62">
        <f>'Table 10-NLCD11 Partitioning'!P29-'Table 7-NLCD92 Partitioning'!P29</f>
        <v>-4.0031819999999998</v>
      </c>
      <c r="Q634" s="62">
        <f>'Table 10-NLCD11 Partitioning'!Q29-'Table 7-NLCD92 Partitioning'!Q29</f>
        <v>-3.335985</v>
      </c>
      <c r="R634" s="62">
        <f>'Table 10-NLCD11 Partitioning'!R29-'Table 7-NLCD92 Partitioning'!R29</f>
        <v>-1.1119949999999998</v>
      </c>
      <c r="S634" s="62">
        <f>'Table 10-NLCD11 Partitioning'!S29-'Table 7-NLCD92 Partitioning'!S29</f>
        <v>-0.44479799999999997</v>
      </c>
      <c r="T634" s="62">
        <f>'Table 10-NLCD11 Partitioning'!T29-'Table 7-NLCD92 Partitioning'!T29</f>
        <v>-1.7424000000005435E-2</v>
      </c>
      <c r="U634" s="62">
        <f>'Table 10-NLCD11 Partitioning'!U29-'Table 7-NLCD92 Partitioning'!U29</f>
        <v>-10.89100000000002</v>
      </c>
      <c r="V634" s="62">
        <f>'Table 10-NLCD11 Partitioning'!V29-'Table 7-NLCD92 Partitioning'!V29</f>
        <v>61.37700000000001</v>
      </c>
      <c r="W634" s="62">
        <f>'Table 10-NLCD11 Partitioning'!W29-'Table 7-NLCD92 Partitioning'!W29</f>
        <v>-50.484999999999999</v>
      </c>
    </row>
    <row r="635" spans="1:23" x14ac:dyDescent="0.25">
      <c r="A635" s="77" t="s">
        <v>156</v>
      </c>
      <c r="B635" s="10" t="s">
        <v>122</v>
      </c>
      <c r="C635" s="3">
        <v>33</v>
      </c>
      <c r="D635" s="77" t="s">
        <v>156</v>
      </c>
      <c r="E635" s="62">
        <f>'Table 10-NLCD11 Partitioning'!E30-'Table 7-NLCD92 Partitioning'!E30</f>
        <v>0</v>
      </c>
      <c r="F635" s="62">
        <f>'Table 10-NLCD11 Partitioning'!F30-'Table 7-NLCD92 Partitioning'!F30</f>
        <v>-2.4464024999999996</v>
      </c>
      <c r="G635" s="62">
        <f>'Table 10-NLCD11 Partitioning'!G30-'Table 7-NLCD92 Partitioning'!G30</f>
        <v>-2.6689679999999996</v>
      </c>
      <c r="H635" s="62">
        <f>'Table 10-NLCD11 Partitioning'!H30-'Table 7-NLCD92 Partitioning'!H30</f>
        <v>-26.021560499999993</v>
      </c>
      <c r="I635" s="62">
        <f>'Table 10-NLCD11 Partitioning'!I30-'Table 7-NLCD92 Partitioning'!I30</f>
        <v>47.369781000000003</v>
      </c>
      <c r="J635" s="62">
        <f>'Table 10-NLCD11 Partitioning'!J30-'Table 7-NLCD92 Partitioning'!J30</f>
        <v>0</v>
      </c>
      <c r="K635" s="62">
        <f>'Table 10-NLCD11 Partitioning'!K30-'Table 7-NLCD92 Partitioning'!K30</f>
        <v>-13.788737999999999</v>
      </c>
      <c r="L635" s="62">
        <f>'Table 10-NLCD11 Partitioning'!L30-'Table 7-NLCD92 Partitioning'!L30</f>
        <v>-2.4463889999999999</v>
      </c>
      <c r="M635" s="62">
        <f>'Table 10-NLCD11 Partitioning'!M30-'Table 7-NLCD92 Partitioning'!M30</f>
        <v>0</v>
      </c>
      <c r="N635" s="62">
        <f>'Table 10-NLCD11 Partitioning'!N30-'Table 7-NLCD92 Partitioning'!N30</f>
        <v>0</v>
      </c>
      <c r="O635" s="62">
        <f>'Table 10-NLCD11 Partitioning'!O30-'Table 7-NLCD92 Partitioning'!O30</f>
        <v>0</v>
      </c>
      <c r="P635" s="62">
        <f>'Table 10-NLCD11 Partitioning'!P30-'Table 7-NLCD92 Partitioning'!P30</f>
        <v>0</v>
      </c>
      <c r="Q635" s="62">
        <f>'Table 10-NLCD11 Partitioning'!Q30-'Table 7-NLCD92 Partitioning'!Q30</f>
        <v>0</v>
      </c>
      <c r="R635" s="62">
        <f>'Table 10-NLCD11 Partitioning'!R30-'Table 7-NLCD92 Partitioning'!R30</f>
        <v>0</v>
      </c>
      <c r="S635" s="62">
        <f>'Table 10-NLCD11 Partitioning'!S30-'Table 7-NLCD92 Partitioning'!S30</f>
        <v>0</v>
      </c>
      <c r="T635" s="62">
        <f>'Table 10-NLCD11 Partitioning'!T30-'Table 7-NLCD92 Partitioning'!T30</f>
        <v>-2.2769999999781021E-3</v>
      </c>
      <c r="U635" s="62">
        <f>'Table 10-NLCD11 Partitioning'!U30-'Table 7-NLCD92 Partitioning'!U30</f>
        <v>31.840000000000003</v>
      </c>
      <c r="V635" s="62">
        <f>'Table 10-NLCD11 Partitioning'!V30-'Table 7-NLCD92 Partitioning'!V30</f>
        <v>-16.837999999999997</v>
      </c>
      <c r="W635" s="62">
        <f>'Table 10-NLCD11 Partitioning'!W30-'Table 7-NLCD92 Partitioning'!W30</f>
        <v>-15.002999999999998</v>
      </c>
    </row>
    <row r="636" spans="1:23" x14ac:dyDescent="0.25">
      <c r="A636" s="77" t="s">
        <v>157</v>
      </c>
      <c r="B636" s="10" t="s">
        <v>122</v>
      </c>
      <c r="C636" s="3" t="s">
        <v>158</v>
      </c>
      <c r="D636" s="77" t="s">
        <v>157</v>
      </c>
      <c r="E636" s="62">
        <f>'Table 10-NLCD11 Partitioning'!E31-'Table 7-NLCD92 Partitioning'!E31</f>
        <v>-29.356955999999997</v>
      </c>
      <c r="F636" s="62">
        <f>'Table 10-NLCD11 Partitioning'!F31-'Table 7-NLCD92 Partitioning'!F31</f>
        <v>-20.238655499999997</v>
      </c>
      <c r="G636" s="62">
        <f>'Table 10-NLCD11 Partitioning'!G31-'Table 7-NLCD92 Partitioning'!G31</f>
        <v>262.42476300000004</v>
      </c>
      <c r="H636" s="62">
        <f>'Table 10-NLCD11 Partitioning'!H31-'Table 7-NLCD92 Partitioning'!H31</f>
        <v>-41.163133499999844</v>
      </c>
      <c r="I636" s="62">
        <f>'Table 10-NLCD11 Partitioning'!I31-'Table 7-NLCD92 Partitioning'!I31</f>
        <v>-128.10797549999995</v>
      </c>
      <c r="J636" s="62">
        <f>'Table 10-NLCD11 Partitioning'!J31-'Table 7-NLCD92 Partitioning'!J31</f>
        <v>1.7791560000000002</v>
      </c>
      <c r="K636" s="62">
        <f>'Table 10-NLCD11 Partitioning'!K31-'Table 7-NLCD92 Partitioning'!K31</f>
        <v>-19.793510999999999</v>
      </c>
      <c r="L636" s="62">
        <f>'Table 10-NLCD11 Partitioning'!L31-'Table 7-NLCD92 Partitioning'!L31</f>
        <v>-22.239899999999999</v>
      </c>
      <c r="M636" s="62">
        <f>'Table 10-NLCD11 Partitioning'!M31-'Table 7-NLCD92 Partitioning'!M31</f>
        <v>0</v>
      </c>
      <c r="N636" s="62">
        <f>'Table 10-NLCD11 Partitioning'!N31-'Table 7-NLCD92 Partitioning'!N31</f>
        <v>0</v>
      </c>
      <c r="O636" s="62">
        <f>'Table 10-NLCD11 Partitioning'!O31-'Table 7-NLCD92 Partitioning'!O31</f>
        <v>0</v>
      </c>
      <c r="P636" s="62">
        <f>'Table 10-NLCD11 Partitioning'!P31-'Table 7-NLCD92 Partitioning'!P31</f>
        <v>0</v>
      </c>
      <c r="Q636" s="62">
        <f>'Table 10-NLCD11 Partitioning'!Q31-'Table 7-NLCD92 Partitioning'!Q31</f>
        <v>-0.22239899999999999</v>
      </c>
      <c r="R636" s="62">
        <f>'Table 10-NLCD11 Partitioning'!R31-'Table 7-NLCD92 Partitioning'!R31</f>
        <v>0</v>
      </c>
      <c r="S636" s="62">
        <f>'Table 10-NLCD11 Partitioning'!S31-'Table 7-NLCD92 Partitioning'!S31</f>
        <v>-3.1135859999999997</v>
      </c>
      <c r="T636" s="62">
        <f>'Table 10-NLCD11 Partitioning'!T31-'Table 7-NLCD92 Partitioning'!T31</f>
        <v>-3.2197499999710999E-2</v>
      </c>
      <c r="U636" s="62">
        <f>'Table 10-NLCD11 Partitioning'!U31-'Table 7-NLCD92 Partitioning'!U31</f>
        <v>-74.976999999999975</v>
      </c>
      <c r="V636" s="62">
        <f>'Table 10-NLCD11 Partitioning'!V31-'Table 7-NLCD92 Partitioning'!V31</f>
        <v>112.64100000000008</v>
      </c>
      <c r="W636" s="62">
        <f>'Table 10-NLCD11 Partitioning'!W31-'Table 7-NLCD92 Partitioning'!W31</f>
        <v>-37.661999999999999</v>
      </c>
    </row>
    <row r="637" spans="1:23" x14ac:dyDescent="0.25">
      <c r="A637" s="77" t="s">
        <v>159</v>
      </c>
      <c r="B637" s="10" t="s">
        <v>122</v>
      </c>
      <c r="C637" s="3" t="s">
        <v>160</v>
      </c>
      <c r="D637" s="77" t="s">
        <v>159</v>
      </c>
      <c r="E637" s="62">
        <f>'Table 10-NLCD11 Partitioning'!E32-'Table 7-NLCD92 Partitioning'!E32</f>
        <v>-0.22239899999999999</v>
      </c>
      <c r="F637" s="62">
        <f>'Table 10-NLCD11 Partitioning'!F32-'Table 7-NLCD92 Partitioning'!F32</f>
        <v>-2.0015909999999999</v>
      </c>
      <c r="G637" s="62">
        <f>'Table 10-NLCD11 Partitioning'!G32-'Table 7-NLCD92 Partitioning'!G32</f>
        <v>19.570698</v>
      </c>
      <c r="H637" s="62">
        <f>'Table 10-NLCD11 Partitioning'!H32-'Table 7-NLCD92 Partitioning'!H32</f>
        <v>-22.685651999999997</v>
      </c>
      <c r="I637" s="62">
        <f>'Table 10-NLCD11 Partitioning'!I32-'Table 7-NLCD92 Partitioning'!I32</f>
        <v>16.234487999999999</v>
      </c>
      <c r="J637" s="62">
        <f>'Table 10-NLCD11 Partitioning'!J32-'Table 7-NLCD92 Partitioning'!J32</f>
        <v>0.66718350000000004</v>
      </c>
      <c r="K637" s="62">
        <f>'Table 10-NLCD11 Partitioning'!K32-'Table 7-NLCD92 Partitioning'!K32</f>
        <v>-8.2287629999999989</v>
      </c>
      <c r="L637" s="62">
        <f>'Table 10-NLCD11 Partitioning'!L32-'Table 7-NLCD92 Partitioning'!L32</f>
        <v>-3.1135859999999997</v>
      </c>
      <c r="M637" s="62">
        <f>'Table 10-NLCD11 Partitioning'!M32-'Table 7-NLCD92 Partitioning'!M32</f>
        <v>0</v>
      </c>
      <c r="N637" s="62">
        <f>'Table 10-NLCD11 Partitioning'!N32-'Table 7-NLCD92 Partitioning'!N32</f>
        <v>0</v>
      </c>
      <c r="O637" s="62">
        <f>'Table 10-NLCD11 Partitioning'!O32-'Table 7-NLCD92 Partitioning'!O32</f>
        <v>0</v>
      </c>
      <c r="P637" s="62">
        <f>'Table 10-NLCD11 Partitioning'!P32-'Table 7-NLCD92 Partitioning'!P32</f>
        <v>0</v>
      </c>
      <c r="Q637" s="62">
        <f>'Table 10-NLCD11 Partitioning'!Q32-'Table 7-NLCD92 Partitioning'!Q32</f>
        <v>-0.22239899999999999</v>
      </c>
      <c r="R637" s="62">
        <f>'Table 10-NLCD11 Partitioning'!R32-'Table 7-NLCD92 Partitioning'!R32</f>
        <v>0</v>
      </c>
      <c r="S637" s="62">
        <f>'Table 10-NLCD11 Partitioning'!S32-'Table 7-NLCD92 Partitioning'!S32</f>
        <v>0</v>
      </c>
      <c r="T637" s="62">
        <f>'Table 10-NLCD11 Partitioning'!T32-'Table 7-NLCD92 Partitioning'!T32</f>
        <v>-2.0204999999862139E-3</v>
      </c>
      <c r="U637" s="62">
        <f>'Table 10-NLCD11 Partitioning'!U32-'Table 7-NLCD92 Partitioning'!U32</f>
        <v>12.353999999999999</v>
      </c>
      <c r="V637" s="62">
        <f>'Table 10-NLCD11 Partitioning'!V32-'Table 7-NLCD92 Partitioning'!V32</f>
        <v>-1.9439999999999955</v>
      </c>
      <c r="W637" s="62">
        <f>'Table 10-NLCD11 Partitioning'!W32-'Table 7-NLCD92 Partitioning'!W32</f>
        <v>-10.41</v>
      </c>
    </row>
    <row r="638" spans="1:23" x14ac:dyDescent="0.25">
      <c r="A638" s="77" t="s">
        <v>161</v>
      </c>
      <c r="B638" s="10" t="s">
        <v>122</v>
      </c>
      <c r="C638" s="3">
        <v>36</v>
      </c>
      <c r="D638" s="77" t="s">
        <v>161</v>
      </c>
      <c r="E638" s="62">
        <f>'Table 10-NLCD11 Partitioning'!E33-'Table 7-NLCD92 Partitioning'!E33</f>
        <v>0</v>
      </c>
      <c r="F638" s="62">
        <f>'Table 10-NLCD11 Partitioning'!F33-'Table 7-NLCD92 Partitioning'!F33</f>
        <v>-3.7807829999999996</v>
      </c>
      <c r="G638" s="62">
        <f>'Table 10-NLCD11 Partitioning'!G33-'Table 7-NLCD92 Partitioning'!G33</f>
        <v>36.472630500000001</v>
      </c>
      <c r="H638" s="62">
        <f>'Table 10-NLCD11 Partitioning'!H33-'Table 7-NLCD92 Partitioning'!H33</f>
        <v>-22.241636999999983</v>
      </c>
      <c r="I638" s="62">
        <f>'Table 10-NLCD11 Partitioning'!I33-'Table 7-NLCD92 Partitioning'!I33</f>
        <v>1.1116755000000005</v>
      </c>
      <c r="J638" s="62">
        <f>'Table 10-NLCD11 Partitioning'!J33-'Table 7-NLCD92 Partitioning'!J33</f>
        <v>0</v>
      </c>
      <c r="K638" s="62">
        <f>'Table 10-NLCD11 Partitioning'!K33-'Table 7-NLCD92 Partitioning'!K33</f>
        <v>-9.5631569999999986</v>
      </c>
      <c r="L638" s="62">
        <f>'Table 10-NLCD11 Partitioning'!L33-'Table 7-NLCD92 Partitioning'!L33</f>
        <v>-0.44479799999999997</v>
      </c>
      <c r="M638" s="62">
        <f>'Table 10-NLCD11 Partitioning'!M33-'Table 7-NLCD92 Partitioning'!M33</f>
        <v>0</v>
      </c>
      <c r="N638" s="62">
        <f>'Table 10-NLCD11 Partitioning'!N33-'Table 7-NLCD92 Partitioning'!N33</f>
        <v>0</v>
      </c>
      <c r="O638" s="62">
        <f>'Table 10-NLCD11 Partitioning'!O33-'Table 7-NLCD92 Partitioning'!O33</f>
        <v>0</v>
      </c>
      <c r="P638" s="62">
        <f>'Table 10-NLCD11 Partitioning'!P33-'Table 7-NLCD92 Partitioning'!P33</f>
        <v>0</v>
      </c>
      <c r="Q638" s="62">
        <f>'Table 10-NLCD11 Partitioning'!Q33-'Table 7-NLCD92 Partitioning'!Q33</f>
        <v>-1.3343939999999999</v>
      </c>
      <c r="R638" s="62">
        <f>'Table 10-NLCD11 Partitioning'!R33-'Table 7-NLCD92 Partitioning'!R33</f>
        <v>-0.22239899999999999</v>
      </c>
      <c r="S638" s="62">
        <f>'Table 10-NLCD11 Partitioning'!S33-'Table 7-NLCD92 Partitioning'!S33</f>
        <v>0</v>
      </c>
      <c r="T638" s="62">
        <f>'Table 10-NLCD11 Partitioning'!T33-'Table 7-NLCD92 Partitioning'!T33</f>
        <v>-2.8619999999932588E-3</v>
      </c>
      <c r="U638" s="62">
        <f>'Table 10-NLCD11 Partitioning'!U33-'Table 7-NLCD92 Partitioning'!U33</f>
        <v>3.8249999999999886</v>
      </c>
      <c r="V638" s="62">
        <f>'Table 10-NLCD11 Partitioning'!V33-'Table 7-NLCD92 Partitioning'!V33</f>
        <v>5.2680000000000078</v>
      </c>
      <c r="W638" s="62">
        <f>'Table 10-NLCD11 Partitioning'!W33-'Table 7-NLCD92 Partitioning'!W33</f>
        <v>-9.0940000000000012</v>
      </c>
    </row>
    <row r="639" spans="1:23" x14ac:dyDescent="0.25">
      <c r="A639" s="77" t="s">
        <v>162</v>
      </c>
      <c r="B639" s="10" t="s">
        <v>122</v>
      </c>
      <c r="C639" s="3">
        <v>38</v>
      </c>
      <c r="D639" s="77" t="s">
        <v>162</v>
      </c>
      <c r="E639" s="62">
        <f>'Table 10-NLCD11 Partitioning'!E34-'Table 7-NLCD92 Partitioning'!E34</f>
        <v>-22.01912999999999</v>
      </c>
      <c r="F639" s="62">
        <f>'Table 10-NLCD11 Partitioning'!F34-'Table 7-NLCD92 Partitioning'!F34</f>
        <v>-34.473050999999991</v>
      </c>
      <c r="G639" s="62">
        <f>'Table 10-NLCD11 Partitioning'!G34-'Table 7-NLCD92 Partitioning'!G34</f>
        <v>84.509374500000007</v>
      </c>
      <c r="H639" s="62">
        <f>'Table 10-NLCD11 Partitioning'!H34-'Table 7-NLCD92 Partitioning'!H34</f>
        <v>111.19724100000001</v>
      </c>
      <c r="I639" s="62">
        <f>'Table 10-NLCD11 Partitioning'!I34-'Table 7-NLCD92 Partitioning'!I34</f>
        <v>-168.5792295</v>
      </c>
      <c r="J639" s="62">
        <f>'Table 10-NLCD11 Partitioning'!J34-'Table 7-NLCD92 Partitioning'!J34</f>
        <v>55.598625000000006</v>
      </c>
      <c r="K639" s="62">
        <f>'Table 10-NLCD11 Partitioning'!K34-'Table 7-NLCD92 Partitioning'!K34</f>
        <v>-167.91218099999998</v>
      </c>
      <c r="L639" s="62">
        <f>'Table 10-NLCD11 Partitioning'!L34-'Table 7-NLCD92 Partitioning'!L34</f>
        <v>-37.363031999999997</v>
      </c>
      <c r="M639" s="62">
        <f>'Table 10-NLCD11 Partitioning'!M34-'Table 7-NLCD92 Partitioning'!M34</f>
        <v>10.674936000000001</v>
      </c>
      <c r="N639" s="62">
        <f>'Table 10-NLCD11 Partitioning'!N34-'Table 7-NLCD92 Partitioning'!N34</f>
        <v>0</v>
      </c>
      <c r="O639" s="62">
        <f>'Table 10-NLCD11 Partitioning'!O34-'Table 7-NLCD92 Partitioning'!O34</f>
        <v>88.290616499999999</v>
      </c>
      <c r="P639" s="62">
        <f>'Table 10-NLCD11 Partitioning'!P34-'Table 7-NLCD92 Partitioning'!P34</f>
        <v>165.23705699999999</v>
      </c>
      <c r="Q639" s="62">
        <f>'Table 10-NLCD11 Partitioning'!Q34-'Table 7-NLCD92 Partitioning'!Q34</f>
        <v>-97.855559999999997</v>
      </c>
      <c r="R639" s="62">
        <f>'Table 10-NLCD11 Partitioning'!R34-'Table 7-NLCD92 Partitioning'!R34</f>
        <v>47.146941000000005</v>
      </c>
      <c r="S639" s="62">
        <f>'Table 10-NLCD11 Partitioning'!S34-'Table 7-NLCD92 Partitioning'!S34</f>
        <v>-34.471844999999995</v>
      </c>
      <c r="T639" s="62">
        <f>'Table 10-NLCD11 Partitioning'!T34-'Table 7-NLCD92 Partitioning'!T34</f>
        <v>-1.9237499999917418E-2</v>
      </c>
      <c r="U639" s="62">
        <f>'Table 10-NLCD11 Partitioning'!U34-'Table 7-NLCD92 Partitioning'!U34</f>
        <v>-65.70599999999996</v>
      </c>
      <c r="V639" s="62">
        <f>'Table 10-NLCD11 Partitioning'!V34-'Table 7-NLCD92 Partitioning'!V34</f>
        <v>206.29199999999997</v>
      </c>
      <c r="W639" s="62">
        <f>'Table 10-NLCD11 Partitioning'!W34-'Table 7-NLCD92 Partitioning'!W34</f>
        <v>-140.58599999999998</v>
      </c>
    </row>
    <row r="640" spans="1:23" x14ac:dyDescent="0.25">
      <c r="A640" s="77" t="s">
        <v>163</v>
      </c>
      <c r="B640" s="10" t="s">
        <v>122</v>
      </c>
      <c r="C640" s="3">
        <v>39</v>
      </c>
      <c r="D640" s="77" t="s">
        <v>163</v>
      </c>
      <c r="E640" s="62">
        <f>'Table 10-NLCD11 Partitioning'!E35-'Table 7-NLCD92 Partitioning'!E35</f>
        <v>-20.238308999999997</v>
      </c>
      <c r="F640" s="62">
        <f>'Table 10-NLCD11 Partitioning'!F35-'Table 7-NLCD92 Partitioning'!F35</f>
        <v>-26.689450499999978</v>
      </c>
      <c r="G640" s="62">
        <f>'Table 10-NLCD11 Partitioning'!G35-'Table 7-NLCD92 Partitioning'!G35</f>
        <v>302.23278450000004</v>
      </c>
      <c r="H640" s="62">
        <f>'Table 10-NLCD11 Partitioning'!H35-'Table 7-NLCD92 Partitioning'!H35</f>
        <v>33.799608000000006</v>
      </c>
      <c r="I640" s="62">
        <f>'Table 10-NLCD11 Partitioning'!I35-'Table 7-NLCD92 Partitioning'!I35</f>
        <v>-56.714876999999973</v>
      </c>
      <c r="J640" s="62">
        <f>'Table 10-NLCD11 Partitioning'!J35-'Table 7-NLCD92 Partitioning'!J35</f>
        <v>0</v>
      </c>
      <c r="K640" s="62">
        <f>'Table 10-NLCD11 Partitioning'!K35-'Table 7-NLCD92 Partitioning'!K35</f>
        <v>-199.71439199999998</v>
      </c>
      <c r="L640" s="62">
        <f>'Table 10-NLCD11 Partitioning'!L35-'Table 7-NLCD92 Partitioning'!L35</f>
        <v>-43.367804999999997</v>
      </c>
      <c r="M640" s="62">
        <f>'Table 10-NLCD11 Partitioning'!M35-'Table 7-NLCD92 Partitioning'!M35</f>
        <v>0</v>
      </c>
      <c r="N640" s="62">
        <f>'Table 10-NLCD11 Partitioning'!N35-'Table 7-NLCD92 Partitioning'!N35</f>
        <v>0</v>
      </c>
      <c r="O640" s="62">
        <f>'Table 10-NLCD11 Partitioning'!O35-'Table 7-NLCD92 Partitioning'!O35</f>
        <v>-3.3360074999999991</v>
      </c>
      <c r="P640" s="62">
        <f>'Table 10-NLCD11 Partitioning'!P35-'Table 7-NLCD92 Partitioning'!P35</f>
        <v>-0.66719699999999993</v>
      </c>
      <c r="Q640" s="62">
        <f>'Table 10-NLCD11 Partitioning'!Q35-'Table 7-NLCD92 Partitioning'!Q35</f>
        <v>-0.44479799999999997</v>
      </c>
      <c r="R640" s="62">
        <f>'Table 10-NLCD11 Partitioning'!R35-'Table 7-NLCD92 Partitioning'!R35</f>
        <v>16.011900000000004</v>
      </c>
      <c r="S640" s="62">
        <f>'Table 10-NLCD11 Partitioning'!S35-'Table 7-NLCD92 Partitioning'!S35</f>
        <v>-0.88959599999999994</v>
      </c>
      <c r="T640" s="62">
        <f>'Table 10-NLCD11 Partitioning'!T35-'Table 7-NLCD92 Partitioning'!T35</f>
        <v>-1.8139500000074804E-2</v>
      </c>
      <c r="U640" s="62">
        <f>'Table 10-NLCD11 Partitioning'!U35-'Table 7-NLCD92 Partitioning'!U35</f>
        <v>47.855000000000018</v>
      </c>
      <c r="V640" s="62">
        <f>'Table 10-NLCD11 Partitioning'!V35-'Table 7-NLCD92 Partitioning'!V35</f>
        <v>140.25400000000002</v>
      </c>
      <c r="W640" s="62">
        <f>'Table 10-NLCD11 Partitioning'!W35-'Table 7-NLCD92 Partitioning'!W35</f>
        <v>-188.10900000000001</v>
      </c>
    </row>
    <row r="641" spans="1:23" x14ac:dyDescent="0.25">
      <c r="A641" s="77" t="s">
        <v>164</v>
      </c>
      <c r="B641" s="10" t="s">
        <v>122</v>
      </c>
      <c r="C641" s="3">
        <v>40</v>
      </c>
      <c r="D641" s="77" t="s">
        <v>164</v>
      </c>
      <c r="E641" s="62">
        <f>'Table 10-NLCD11 Partitioning'!E36-'Table 7-NLCD92 Partitioning'!E36</f>
        <v>-10.230354</v>
      </c>
      <c r="F641" s="62">
        <f>'Table 10-NLCD11 Partitioning'!F36-'Table 7-NLCD92 Partitioning'!F36</f>
        <v>-5.56163549999998</v>
      </c>
      <c r="G641" s="62">
        <f>'Table 10-NLCD11 Partitioning'!G36-'Table 7-NLCD92 Partitioning'!G36</f>
        <v>612.69461550000005</v>
      </c>
      <c r="H641" s="62">
        <f>'Table 10-NLCD11 Partitioning'!H36-'Table 7-NLCD92 Partitioning'!H36</f>
        <v>-386.98069049999998</v>
      </c>
      <c r="I641" s="62">
        <f>'Table 10-NLCD11 Partitioning'!I36-'Table 7-NLCD92 Partitioning'!I36</f>
        <v>-68.278171499999985</v>
      </c>
      <c r="J641" s="62">
        <f>'Table 10-NLCD11 Partitioning'!J36-'Table 7-NLCD92 Partitioning'!J36</f>
        <v>0</v>
      </c>
      <c r="K641" s="62">
        <f>'Table 10-NLCD11 Partitioning'!K36-'Table 7-NLCD92 Partitioning'!K36</f>
        <v>-102.30354</v>
      </c>
      <c r="L641" s="62">
        <f>'Table 10-NLCD11 Partitioning'!L36-'Table 7-NLCD92 Partitioning'!L36</f>
        <v>-8.6735609999999994</v>
      </c>
      <c r="M641" s="62">
        <f>'Table 10-NLCD11 Partitioning'!M36-'Table 7-NLCD92 Partitioning'!M36</f>
        <v>0</v>
      </c>
      <c r="N641" s="62">
        <f>'Table 10-NLCD11 Partitioning'!N36-'Table 7-NLCD92 Partitioning'!N36</f>
        <v>0</v>
      </c>
      <c r="O641" s="62">
        <f>'Table 10-NLCD11 Partitioning'!O36-'Table 7-NLCD92 Partitioning'!O36</f>
        <v>-7.3391669999999998</v>
      </c>
      <c r="P641" s="62">
        <f>'Table 10-NLCD11 Partitioning'!P36-'Table 7-NLCD92 Partitioning'!P36</f>
        <v>-8.2287629999999989</v>
      </c>
      <c r="Q641" s="62">
        <f>'Table 10-NLCD11 Partitioning'!Q36-'Table 7-NLCD92 Partitioning'!Q36</f>
        <v>-6.4495709999999997</v>
      </c>
      <c r="R641" s="62">
        <f>'Table 10-NLCD11 Partitioning'!R36-'Table 7-NLCD92 Partitioning'!R36</f>
        <v>-8.4512069999999984</v>
      </c>
      <c r="S641" s="62">
        <f>'Table 10-NLCD11 Partitioning'!S36-'Table 7-NLCD92 Partitioning'!S36</f>
        <v>-0.22239899999999999</v>
      </c>
      <c r="T641" s="62">
        <f>'Table 10-NLCD11 Partitioning'!T36-'Table 7-NLCD92 Partitioning'!T36</f>
        <v>-2.4443999999903099E-2</v>
      </c>
      <c r="U641" s="62">
        <f>'Table 10-NLCD11 Partitioning'!U36-'Table 7-NLCD92 Partitioning'!U36</f>
        <v>-23.585000000000036</v>
      </c>
      <c r="V641" s="62">
        <f>'Table 10-NLCD11 Partitioning'!V36-'Table 7-NLCD92 Partitioning'!V36</f>
        <v>134.04200000000003</v>
      </c>
      <c r="W641" s="62">
        <f>'Table 10-NLCD11 Partitioning'!W36-'Table 7-NLCD92 Partitioning'!W36</f>
        <v>-110.458</v>
      </c>
    </row>
    <row r="642" spans="1:23" x14ac:dyDescent="0.25">
      <c r="A642" s="77" t="s">
        <v>165</v>
      </c>
      <c r="B642" s="10" t="s">
        <v>122</v>
      </c>
      <c r="C642" s="3">
        <v>41</v>
      </c>
      <c r="D642" s="77" t="s">
        <v>165</v>
      </c>
      <c r="E642" s="62">
        <f>'Table 10-NLCD11 Partitioning'!E37-'Table 7-NLCD92 Partitioning'!E37</f>
        <v>-4.4479799999999994</v>
      </c>
      <c r="F642" s="62">
        <f>'Table 10-NLCD11 Partitioning'!F37-'Table 7-NLCD92 Partitioning'!F37</f>
        <v>-18.681718499999995</v>
      </c>
      <c r="G642" s="62">
        <f>'Table 10-NLCD11 Partitioning'!G37-'Table 7-NLCD92 Partitioning'!G37</f>
        <v>262.86984450000006</v>
      </c>
      <c r="H642" s="62">
        <f>'Table 10-NLCD11 Partitioning'!H37-'Table 7-NLCD92 Partitioning'!H37</f>
        <v>-197.71535699999998</v>
      </c>
      <c r="I642" s="62">
        <f>'Table 10-NLCD11 Partitioning'!I37-'Table 7-NLCD92 Partitioning'!I37</f>
        <v>-15.568712999999995</v>
      </c>
      <c r="J642" s="62">
        <f>'Table 10-NLCD11 Partitioning'!J37-'Table 7-NLCD92 Partitioning'!J37</f>
        <v>0</v>
      </c>
      <c r="K642" s="62">
        <f>'Table 10-NLCD11 Partitioning'!K37-'Table 7-NLCD92 Partitioning'!K37</f>
        <v>-22.462298999999998</v>
      </c>
      <c r="L642" s="62">
        <f>'Table 10-NLCD11 Partitioning'!L37-'Table 7-NLCD92 Partitioning'!L37</f>
        <v>-2.891187</v>
      </c>
      <c r="M642" s="62">
        <f>'Table 10-NLCD11 Partitioning'!M37-'Table 7-NLCD92 Partitioning'!M37</f>
        <v>0</v>
      </c>
      <c r="N642" s="62">
        <f>'Table 10-NLCD11 Partitioning'!N37-'Table 7-NLCD92 Partitioning'!N37</f>
        <v>0</v>
      </c>
      <c r="O642" s="62">
        <f>'Table 10-NLCD11 Partitioning'!O37-'Table 7-NLCD92 Partitioning'!O37</f>
        <v>-0.44479799999999997</v>
      </c>
      <c r="P642" s="62">
        <f>'Table 10-NLCD11 Partitioning'!P37-'Table 7-NLCD92 Partitioning'!P37</f>
        <v>0</v>
      </c>
      <c r="Q642" s="62">
        <f>'Table 10-NLCD11 Partitioning'!Q37-'Table 7-NLCD92 Partitioning'!Q37</f>
        <v>0</v>
      </c>
      <c r="R642" s="62">
        <f>'Table 10-NLCD11 Partitioning'!R37-'Table 7-NLCD92 Partitioning'!R37</f>
        <v>-0.66721949999999985</v>
      </c>
      <c r="S642" s="62">
        <f>'Table 10-NLCD11 Partitioning'!S37-'Table 7-NLCD92 Partitioning'!S37</f>
        <v>0</v>
      </c>
      <c r="T642" s="62">
        <f>'Table 10-NLCD11 Partitioning'!T37-'Table 7-NLCD92 Partitioning'!T37</f>
        <v>-9.4274999999583997E-3</v>
      </c>
      <c r="U642" s="62">
        <f>'Table 10-NLCD11 Partitioning'!U37-'Table 7-NLCD92 Partitioning'!U37</f>
        <v>-14.494</v>
      </c>
      <c r="V642" s="62">
        <f>'Table 10-NLCD11 Partitioning'!V37-'Table 7-NLCD92 Partitioning'!V37</f>
        <v>40.864000000000004</v>
      </c>
      <c r="W642" s="62">
        <f>'Table 10-NLCD11 Partitioning'!W37-'Table 7-NLCD92 Partitioning'!W37</f>
        <v>-26.371000000000002</v>
      </c>
    </row>
    <row r="643" spans="1:23" x14ac:dyDescent="0.25">
      <c r="A643" s="77" t="s">
        <v>166</v>
      </c>
      <c r="B643" s="10" t="s">
        <v>122</v>
      </c>
      <c r="C643" s="3" t="s">
        <v>167</v>
      </c>
      <c r="D643" s="77" t="s">
        <v>166</v>
      </c>
      <c r="E643" s="62">
        <f>'Table 10-NLCD11 Partitioning'!E38-'Table 7-NLCD92 Partitioning'!E38</f>
        <v>-10.007954999999999</v>
      </c>
      <c r="F643" s="62">
        <f>'Table 10-NLCD11 Partitioning'!F38-'Table 7-NLCD92 Partitioning'!F38</f>
        <v>-13.788755999999999</v>
      </c>
      <c r="G643" s="62">
        <f>'Table 10-NLCD11 Partitioning'!G38-'Table 7-NLCD92 Partitioning'!G38</f>
        <v>234.62563950000003</v>
      </c>
      <c r="H643" s="62">
        <f>'Table 10-NLCD11 Partitioning'!H38-'Table 7-NLCD92 Partitioning'!H38</f>
        <v>-132.99857999999995</v>
      </c>
      <c r="I643" s="62">
        <f>'Table 10-NLCD11 Partitioning'!I38-'Table 7-NLCD92 Partitioning'!I38</f>
        <v>-24.023483999999968</v>
      </c>
      <c r="J643" s="62">
        <f>'Table 10-NLCD11 Partitioning'!J38-'Table 7-NLCD92 Partitioning'!J38</f>
        <v>0</v>
      </c>
      <c r="K643" s="62">
        <f>'Table 10-NLCD11 Partitioning'!K38-'Table 7-NLCD92 Partitioning'!K38</f>
        <v>-46.481390999999995</v>
      </c>
      <c r="L643" s="62">
        <f>'Table 10-NLCD11 Partitioning'!L38-'Table 7-NLCD92 Partitioning'!L38</f>
        <v>-4.8928274999999992</v>
      </c>
      <c r="M643" s="62">
        <f>'Table 10-NLCD11 Partitioning'!M38-'Table 7-NLCD92 Partitioning'!M38</f>
        <v>0</v>
      </c>
      <c r="N643" s="62">
        <f>'Table 10-NLCD11 Partitioning'!N38-'Table 7-NLCD92 Partitioning'!N38</f>
        <v>0</v>
      </c>
      <c r="O643" s="62">
        <f>'Table 10-NLCD11 Partitioning'!O38-'Table 7-NLCD92 Partitioning'!O38</f>
        <v>-0.22239899999999999</v>
      </c>
      <c r="P643" s="62">
        <f>'Table 10-NLCD11 Partitioning'!P38-'Table 7-NLCD92 Partitioning'!P38</f>
        <v>0</v>
      </c>
      <c r="Q643" s="62">
        <f>'Table 10-NLCD11 Partitioning'!Q38-'Table 7-NLCD92 Partitioning'!Q38</f>
        <v>0</v>
      </c>
      <c r="R643" s="62">
        <f>'Table 10-NLCD11 Partitioning'!R38-'Table 7-NLCD92 Partitioning'!R38</f>
        <v>-2.2240169999999999</v>
      </c>
      <c r="S643" s="62">
        <f>'Table 10-NLCD11 Partitioning'!S38-'Table 7-NLCD92 Partitioning'!S38</f>
        <v>0</v>
      </c>
      <c r="T643" s="62">
        <f>'Table 10-NLCD11 Partitioning'!T38-'Table 7-NLCD92 Partitioning'!T38</f>
        <v>-1.3769999999908578E-2</v>
      </c>
      <c r="U643" s="62">
        <f>'Table 10-NLCD11 Partitioning'!U38-'Table 7-NLCD92 Partitioning'!U38</f>
        <v>-8.4800000000000182</v>
      </c>
      <c r="V643" s="62">
        <f>'Table 10-NLCD11 Partitioning'!V38-'Table 7-NLCD92 Partitioning'!V38</f>
        <v>56.437999999999988</v>
      </c>
      <c r="W643" s="62">
        <f>'Table 10-NLCD11 Partitioning'!W38-'Table 7-NLCD92 Partitioning'!W38</f>
        <v>-47.957999999999998</v>
      </c>
    </row>
    <row r="644" spans="1:23" x14ac:dyDescent="0.25">
      <c r="A644" s="77" t="s">
        <v>168</v>
      </c>
      <c r="B644" s="10" t="s">
        <v>122</v>
      </c>
      <c r="C644" s="3" t="s">
        <v>169</v>
      </c>
      <c r="D644" s="77" t="s">
        <v>168</v>
      </c>
      <c r="E644" s="62">
        <f>'Table 10-NLCD11 Partitioning'!E39-'Table 7-NLCD92 Partitioning'!E39</f>
        <v>-3.5583839999999998</v>
      </c>
      <c r="F644" s="62">
        <f>'Table 10-NLCD11 Partitioning'!F39-'Table 7-NLCD92 Partitioning'!F39</f>
        <v>0.22173750000000325</v>
      </c>
      <c r="G644" s="62">
        <f>'Table 10-NLCD11 Partitioning'!G39-'Table 7-NLCD92 Partitioning'!G39</f>
        <v>296.8963425</v>
      </c>
      <c r="H644" s="62">
        <f>'Table 10-NLCD11 Partitioning'!H39-'Table 7-NLCD92 Partitioning'!H39</f>
        <v>-260.65566899999999</v>
      </c>
      <c r="I644" s="62">
        <f>'Table 10-NLCD11 Partitioning'!I39-'Table 7-NLCD92 Partitioning'!I39</f>
        <v>-6.8948234999999976</v>
      </c>
      <c r="J644" s="62">
        <f>'Table 10-NLCD11 Partitioning'!J39-'Table 7-NLCD92 Partitioning'!J39</f>
        <v>0</v>
      </c>
      <c r="K644" s="62">
        <f>'Table 10-NLCD11 Partitioning'!K39-'Table 7-NLCD92 Partitioning'!K39</f>
        <v>-20.683111499999999</v>
      </c>
      <c r="L644" s="62">
        <f>'Table 10-NLCD11 Partitioning'!L39-'Table 7-NLCD92 Partitioning'!L39</f>
        <v>-8.4511934999999987</v>
      </c>
      <c r="M644" s="62">
        <f>'Table 10-NLCD11 Partitioning'!M39-'Table 7-NLCD92 Partitioning'!M39</f>
        <v>0</v>
      </c>
      <c r="N644" s="62">
        <f>'Table 10-NLCD11 Partitioning'!N39-'Table 7-NLCD92 Partitioning'!N39</f>
        <v>0</v>
      </c>
      <c r="O644" s="62">
        <f>'Table 10-NLCD11 Partitioning'!O39-'Table 7-NLCD92 Partitioning'!O39</f>
        <v>-0.22239899999999999</v>
      </c>
      <c r="P644" s="62">
        <f>'Table 10-NLCD11 Partitioning'!P39-'Table 7-NLCD92 Partitioning'!P39</f>
        <v>0</v>
      </c>
      <c r="Q644" s="62">
        <f>'Table 10-NLCD11 Partitioning'!Q39-'Table 7-NLCD92 Partitioning'!Q39</f>
        <v>0</v>
      </c>
      <c r="R644" s="62">
        <f>'Table 10-NLCD11 Partitioning'!R39-'Table 7-NLCD92 Partitioning'!R39</f>
        <v>3.3358905000000005</v>
      </c>
      <c r="S644" s="62">
        <f>'Table 10-NLCD11 Partitioning'!S39-'Table 7-NLCD92 Partitioning'!S39</f>
        <v>0</v>
      </c>
      <c r="T644" s="62">
        <f>'Table 10-NLCD11 Partitioning'!T39-'Table 7-NLCD92 Partitioning'!T39</f>
        <v>-1.1610000000132459E-2</v>
      </c>
      <c r="U644" s="62">
        <f>'Table 10-NLCD11 Partitioning'!U39-'Table 7-NLCD92 Partitioning'!U39</f>
        <v>-17.504999999999995</v>
      </c>
      <c r="V644" s="62">
        <f>'Table 10-NLCD11 Partitioning'!V39-'Table 7-NLCD92 Partitioning'!V39</f>
        <v>45.350000000000023</v>
      </c>
      <c r="W644" s="62">
        <f>'Table 10-NLCD11 Partitioning'!W39-'Table 7-NLCD92 Partitioning'!W39</f>
        <v>-27.844999999999999</v>
      </c>
    </row>
    <row r="645" spans="1:23" x14ac:dyDescent="0.25">
      <c r="A645" s="77" t="s">
        <v>170</v>
      </c>
      <c r="B645" s="10" t="s">
        <v>122</v>
      </c>
      <c r="C645" s="3" t="s">
        <v>171</v>
      </c>
      <c r="D645" s="77" t="s">
        <v>170</v>
      </c>
      <c r="E645" s="62">
        <f>'Table 10-NLCD11 Partitioning'!E40-'Table 7-NLCD92 Partitioning'!E40</f>
        <v>0</v>
      </c>
      <c r="F645" s="62">
        <f>'Table 10-NLCD11 Partitioning'!F40-'Table 7-NLCD92 Partitioning'!F40</f>
        <v>0</v>
      </c>
      <c r="G645" s="62">
        <f>'Table 10-NLCD11 Partitioning'!G40-'Table 7-NLCD92 Partitioning'!G40</f>
        <v>15.122826000000002</v>
      </c>
      <c r="H645" s="62">
        <f>'Table 10-NLCD11 Partitioning'!H40-'Table 7-NLCD92 Partitioning'!H40</f>
        <v>-14.900948999999999</v>
      </c>
      <c r="I645" s="62">
        <f>'Table 10-NLCD11 Partitioning'!I40-'Table 7-NLCD92 Partitioning'!I40</f>
        <v>0</v>
      </c>
      <c r="J645" s="62">
        <f>'Table 10-NLCD11 Partitioning'!J40-'Table 7-NLCD92 Partitioning'!J40</f>
        <v>0</v>
      </c>
      <c r="K645" s="62">
        <f>'Table 10-NLCD11 Partitioning'!K40-'Table 7-NLCD92 Partitioning'!K40</f>
        <v>-0.66719699999999993</v>
      </c>
      <c r="L645" s="62">
        <f>'Table 10-NLCD11 Partitioning'!L40-'Table 7-NLCD92 Partitioning'!L40</f>
        <v>-4.499999999962867E-6</v>
      </c>
      <c r="M645" s="62">
        <f>'Table 10-NLCD11 Partitioning'!M40-'Table 7-NLCD92 Partitioning'!M40</f>
        <v>0</v>
      </c>
      <c r="N645" s="62">
        <f>'Table 10-NLCD11 Partitioning'!N40-'Table 7-NLCD92 Partitioning'!N40</f>
        <v>0</v>
      </c>
      <c r="O645" s="62">
        <f>'Table 10-NLCD11 Partitioning'!O40-'Table 7-NLCD92 Partitioning'!O40</f>
        <v>0</v>
      </c>
      <c r="P645" s="62">
        <f>'Table 10-NLCD11 Partitioning'!P40-'Table 7-NLCD92 Partitioning'!P40</f>
        <v>0</v>
      </c>
      <c r="Q645" s="62">
        <f>'Table 10-NLCD11 Partitioning'!Q40-'Table 7-NLCD92 Partitioning'!Q40</f>
        <v>0</v>
      </c>
      <c r="R645" s="62">
        <f>'Table 10-NLCD11 Partitioning'!R40-'Table 7-NLCD92 Partitioning'!R40</f>
        <v>0.44478900000000005</v>
      </c>
      <c r="S645" s="62">
        <f>'Table 10-NLCD11 Partitioning'!S40-'Table 7-NLCD92 Partitioning'!S40</f>
        <v>0</v>
      </c>
      <c r="T645" s="62">
        <f>'Table 10-NLCD11 Partitioning'!T40-'Table 7-NLCD92 Partitioning'!T40</f>
        <v>-5.3549999999447095E-4</v>
      </c>
      <c r="U645" s="62">
        <f>'Table 10-NLCD11 Partitioning'!U40-'Table 7-NLCD92 Partitioning'!U40</f>
        <v>-1.1100000000000012</v>
      </c>
      <c r="V645" s="62">
        <f>'Table 10-NLCD11 Partitioning'!V40-'Table 7-NLCD92 Partitioning'!V40</f>
        <v>1.6009999999999991</v>
      </c>
      <c r="W645" s="62">
        <f>'Table 10-NLCD11 Partitioning'!W40-'Table 7-NLCD92 Partitioning'!W40</f>
        <v>-0.4910000000000001</v>
      </c>
    </row>
    <row r="646" spans="1:23" x14ac:dyDescent="0.25">
      <c r="A646" s="77" t="s">
        <v>172</v>
      </c>
      <c r="B646" s="10" t="s">
        <v>122</v>
      </c>
      <c r="C646" s="3" t="s">
        <v>173</v>
      </c>
      <c r="D646" s="77" t="s">
        <v>172</v>
      </c>
      <c r="E646" s="62">
        <f>'Table 10-NLCD11 Partitioning'!E41-'Table 7-NLCD92 Partitioning'!E41</f>
        <v>0.44474850000000021</v>
      </c>
      <c r="F646" s="62">
        <f>'Table 10-NLCD11 Partitioning'!F41-'Table 7-NLCD92 Partitioning'!F41</f>
        <v>0.22238100000000016</v>
      </c>
      <c r="G646" s="62">
        <f>'Table 10-NLCD11 Partitioning'!G41-'Table 7-NLCD92 Partitioning'!G41</f>
        <v>13.121271000000002</v>
      </c>
      <c r="H646" s="62">
        <f>'Table 10-NLCD11 Partitioning'!H41-'Table 7-NLCD92 Partitioning'!H41</f>
        <v>2.0013120000000022</v>
      </c>
      <c r="I646" s="62">
        <f>'Table 10-NLCD11 Partitioning'!I41-'Table 7-NLCD92 Partitioning'!I41</f>
        <v>-12.676967999999997</v>
      </c>
      <c r="J646" s="62">
        <f>'Table 10-NLCD11 Partitioning'!J41-'Table 7-NLCD92 Partitioning'!J41</f>
        <v>0</v>
      </c>
      <c r="K646" s="62">
        <f>'Table 10-NLCD11 Partitioning'!K41-'Table 7-NLCD92 Partitioning'!K41</f>
        <v>-4.6703789999999996</v>
      </c>
      <c r="L646" s="62">
        <f>'Table 10-NLCD11 Partitioning'!L41-'Table 7-NLCD92 Partitioning'!L41</f>
        <v>-0.88960049999999979</v>
      </c>
      <c r="M646" s="62">
        <f>'Table 10-NLCD11 Partitioning'!M41-'Table 7-NLCD92 Partitioning'!M41</f>
        <v>0</v>
      </c>
      <c r="N646" s="62">
        <f>'Table 10-NLCD11 Partitioning'!N41-'Table 7-NLCD92 Partitioning'!N41</f>
        <v>0</v>
      </c>
      <c r="O646" s="62">
        <f>'Table 10-NLCD11 Partitioning'!O41-'Table 7-NLCD92 Partitioning'!O41</f>
        <v>0</v>
      </c>
      <c r="P646" s="62">
        <f>'Table 10-NLCD11 Partitioning'!P41-'Table 7-NLCD92 Partitioning'!P41</f>
        <v>0</v>
      </c>
      <c r="Q646" s="62">
        <f>'Table 10-NLCD11 Partitioning'!Q41-'Table 7-NLCD92 Partitioning'!Q41</f>
        <v>0</v>
      </c>
      <c r="R646" s="62">
        <f>'Table 10-NLCD11 Partitioning'!R41-'Table 7-NLCD92 Partitioning'!R41</f>
        <v>2.4463395000000001</v>
      </c>
      <c r="S646" s="62">
        <f>'Table 10-NLCD11 Partitioning'!S41-'Table 7-NLCD92 Partitioning'!S41</f>
        <v>0</v>
      </c>
      <c r="T646" s="62">
        <f>'Table 10-NLCD11 Partitioning'!T41-'Table 7-NLCD92 Partitioning'!T41</f>
        <v>-8.9549999999150032E-4</v>
      </c>
      <c r="U646" s="62">
        <f>'Table 10-NLCD11 Partitioning'!U41-'Table 7-NLCD92 Partitioning'!U41</f>
        <v>-5.7999999999999972</v>
      </c>
      <c r="V646" s="62">
        <f>'Table 10-NLCD11 Partitioning'!V41-'Table 7-NLCD92 Partitioning'!V41</f>
        <v>7.8469999999999995</v>
      </c>
      <c r="W646" s="62">
        <f>'Table 10-NLCD11 Partitioning'!W41-'Table 7-NLCD92 Partitioning'!W41</f>
        <v>-2.0470000000000002</v>
      </c>
    </row>
    <row r="647" spans="1:23" x14ac:dyDescent="0.25">
      <c r="A647" s="77" t="s">
        <v>174</v>
      </c>
      <c r="B647" s="10" t="s">
        <v>122</v>
      </c>
      <c r="C647" s="3">
        <v>44</v>
      </c>
      <c r="D647" s="77" t="s">
        <v>174</v>
      </c>
      <c r="E647" s="62">
        <f>'Table 10-NLCD11 Partitioning'!E42-'Table 7-NLCD92 Partitioning'!E42</f>
        <v>-0.44488799999999973</v>
      </c>
      <c r="F647" s="62">
        <f>'Table 10-NLCD11 Partitioning'!F42-'Table 7-NLCD92 Partitioning'!F42</f>
        <v>-1.7793314999999987</v>
      </c>
      <c r="G647" s="62">
        <f>'Table 10-NLCD11 Partitioning'!G42-'Table 7-NLCD92 Partitioning'!G42</f>
        <v>16.679551500000002</v>
      </c>
      <c r="H647" s="62">
        <f>'Table 10-NLCD11 Partitioning'!H42-'Table 7-NLCD92 Partitioning'!H42</f>
        <v>26.020098000000004</v>
      </c>
      <c r="I647" s="62">
        <f>'Table 10-NLCD11 Partitioning'!I42-'Table 7-NLCD92 Partitioning'!I42</f>
        <v>-27.800095499999998</v>
      </c>
      <c r="J647" s="62">
        <f>'Table 10-NLCD11 Partitioning'!J42-'Table 7-NLCD92 Partitioning'!J42</f>
        <v>0</v>
      </c>
      <c r="K647" s="62">
        <f>'Table 10-NLCD11 Partitioning'!K42-'Table 7-NLCD92 Partitioning'!K42</f>
        <v>-6.2271719999999995</v>
      </c>
      <c r="L647" s="62">
        <f>'Table 10-NLCD11 Partitioning'!L42-'Table 7-NLCD92 Partitioning'!L42</f>
        <v>-2.6687879999999997</v>
      </c>
      <c r="M647" s="62">
        <f>'Table 10-NLCD11 Partitioning'!M42-'Table 7-NLCD92 Partitioning'!M42</f>
        <v>0</v>
      </c>
      <c r="N647" s="62">
        <f>'Table 10-NLCD11 Partitioning'!N42-'Table 7-NLCD92 Partitioning'!N42</f>
        <v>0</v>
      </c>
      <c r="O647" s="62">
        <f>'Table 10-NLCD11 Partitioning'!O42-'Table 7-NLCD92 Partitioning'!O42</f>
        <v>-1.1119949999999998</v>
      </c>
      <c r="P647" s="62">
        <f>'Table 10-NLCD11 Partitioning'!P42-'Table 7-NLCD92 Partitioning'!P42</f>
        <v>0</v>
      </c>
      <c r="Q647" s="62">
        <f>'Table 10-NLCD11 Partitioning'!Q42-'Table 7-NLCD92 Partitioning'!Q42</f>
        <v>0</v>
      </c>
      <c r="R647" s="62">
        <f>'Table 10-NLCD11 Partitioning'!R42-'Table 7-NLCD92 Partitioning'!R42</f>
        <v>-2.4463889999999999</v>
      </c>
      <c r="S647" s="62">
        <f>'Table 10-NLCD11 Partitioning'!S42-'Table 7-NLCD92 Partitioning'!S42</f>
        <v>-0.22239899999999999</v>
      </c>
      <c r="T647" s="62">
        <f>'Table 10-NLCD11 Partitioning'!T42-'Table 7-NLCD92 Partitioning'!T42</f>
        <v>-1.408499999996593E-3</v>
      </c>
      <c r="U647" s="62">
        <f>'Table 10-NLCD11 Partitioning'!U42-'Table 7-NLCD92 Partitioning'!U42</f>
        <v>-9.3119999999999976</v>
      </c>
      <c r="V647" s="62">
        <f>'Table 10-NLCD11 Partitioning'!V42-'Table 7-NLCD92 Partitioning'!V42</f>
        <v>18.494999999999997</v>
      </c>
      <c r="W647" s="62">
        <f>'Table 10-NLCD11 Partitioning'!W42-'Table 7-NLCD92 Partitioning'!W42</f>
        <v>-9.1840000000000011</v>
      </c>
    </row>
    <row r="648" spans="1:23" x14ac:dyDescent="0.25">
      <c r="A648" s="77" t="s">
        <v>175</v>
      </c>
      <c r="B648" s="10" t="s">
        <v>122</v>
      </c>
      <c r="C648" s="3">
        <v>45</v>
      </c>
      <c r="D648" s="77" t="s">
        <v>175</v>
      </c>
      <c r="E648" s="62">
        <f>'Table 10-NLCD11 Partitioning'!E43-'Table 7-NLCD92 Partitioning'!E43</f>
        <v>-5.5599749999999997</v>
      </c>
      <c r="F648" s="62">
        <f>'Table 10-NLCD11 Partitioning'!F43-'Table 7-NLCD92 Partitioning'!F43</f>
        <v>-0.4451129999999992</v>
      </c>
      <c r="G648" s="62">
        <f>'Table 10-NLCD11 Partitioning'!G43-'Table 7-NLCD92 Partitioning'!G43</f>
        <v>68.051880000000011</v>
      </c>
      <c r="H648" s="62">
        <f>'Table 10-NLCD11 Partitioning'!H43-'Table 7-NLCD92 Partitioning'!H43</f>
        <v>-40.476986999999994</v>
      </c>
      <c r="I648" s="62">
        <f>'Table 10-NLCD11 Partitioning'!I43-'Table 7-NLCD92 Partitioning'!I43</f>
        <v>-11.787254999999998</v>
      </c>
      <c r="J648" s="62">
        <f>'Table 10-NLCD11 Partitioning'!J43-'Table 7-NLCD92 Partitioning'!J43</f>
        <v>0</v>
      </c>
      <c r="K648" s="62">
        <f>'Table 10-NLCD11 Partitioning'!K43-'Table 7-NLCD92 Partitioning'!K43</f>
        <v>-10.230412499999998</v>
      </c>
      <c r="L648" s="62">
        <f>'Table 10-NLCD11 Partitioning'!L43-'Table 7-NLCD92 Partitioning'!L43</f>
        <v>0.66715200000000019</v>
      </c>
      <c r="M648" s="62">
        <f>'Table 10-NLCD11 Partitioning'!M43-'Table 7-NLCD92 Partitioning'!M43</f>
        <v>1.5567615000000001</v>
      </c>
      <c r="N648" s="62">
        <f>'Table 10-NLCD11 Partitioning'!N43-'Table 7-NLCD92 Partitioning'!N43</f>
        <v>0</v>
      </c>
      <c r="O648" s="62">
        <f>'Table 10-NLCD11 Partitioning'!O43-'Table 7-NLCD92 Partitioning'!O43</f>
        <v>0</v>
      </c>
      <c r="P648" s="62">
        <f>'Table 10-NLCD11 Partitioning'!P43-'Table 7-NLCD92 Partitioning'!P43</f>
        <v>-0.22239899999999999</v>
      </c>
      <c r="Q648" s="62">
        <f>'Table 10-NLCD11 Partitioning'!Q43-'Table 7-NLCD92 Partitioning'!Q43</f>
        <v>0</v>
      </c>
      <c r="R648" s="62">
        <f>'Table 10-NLCD11 Partitioning'!R43-'Table 7-NLCD92 Partitioning'!R43</f>
        <v>-0.66721949999999985</v>
      </c>
      <c r="S648" s="62">
        <f>'Table 10-NLCD11 Partitioning'!S43-'Table 7-NLCD92 Partitioning'!S43</f>
        <v>-0.88959599999999994</v>
      </c>
      <c r="T648" s="62">
        <f>'Table 10-NLCD11 Partitioning'!T43-'Table 7-NLCD92 Partitioning'!T43</f>
        <v>-3.1634999999994307E-3</v>
      </c>
      <c r="U648" s="62">
        <f>'Table 10-NLCD11 Partitioning'!U43-'Table 7-NLCD92 Partitioning'!U43</f>
        <v>-9.8770000000000024</v>
      </c>
      <c r="V648" s="62">
        <f>'Table 10-NLCD11 Partitioning'!V43-'Table 7-NLCD92 Partitioning'!V43</f>
        <v>18.881999999999991</v>
      </c>
      <c r="W648" s="62">
        <f>'Table 10-NLCD11 Partitioning'!W43-'Table 7-NLCD92 Partitioning'!W43</f>
        <v>-9.0050000000000008</v>
      </c>
    </row>
    <row r="649" spans="1:23" x14ac:dyDescent="0.25">
      <c r="A649" s="77" t="s">
        <v>176</v>
      </c>
      <c r="B649" s="10" t="s">
        <v>122</v>
      </c>
      <c r="C649" s="3">
        <v>46</v>
      </c>
      <c r="D649" s="77" t="s">
        <v>176</v>
      </c>
      <c r="E649" s="62">
        <f>'Table 10-NLCD11 Partitioning'!E44-'Table 7-NLCD92 Partitioning'!E44</f>
        <v>-0.66719699999999993</v>
      </c>
      <c r="F649" s="62">
        <f>'Table 10-NLCD11 Partitioning'!F44-'Table 7-NLCD92 Partitioning'!F44</f>
        <v>-17.569763999999999</v>
      </c>
      <c r="G649" s="62">
        <f>'Table 10-NLCD11 Partitioning'!G44-'Table 7-NLCD92 Partitioning'!G44</f>
        <v>179.24901300000002</v>
      </c>
      <c r="H649" s="62">
        <f>'Table 10-NLCD11 Partitioning'!H44-'Table 7-NLCD92 Partitioning'!H44</f>
        <v>-109.64425499999997</v>
      </c>
      <c r="I649" s="62">
        <f>'Table 10-NLCD11 Partitioning'!I44-'Table 7-NLCD92 Partitioning'!I44</f>
        <v>-17.125316999999992</v>
      </c>
      <c r="J649" s="62">
        <f>'Table 10-NLCD11 Partitioning'!J44-'Table 7-NLCD92 Partitioning'!J44</f>
        <v>0</v>
      </c>
      <c r="K649" s="62">
        <f>'Table 10-NLCD11 Partitioning'!K44-'Table 7-NLCD92 Partitioning'!K44</f>
        <v>-18.236718</v>
      </c>
      <c r="L649" s="62">
        <f>'Table 10-NLCD11 Partitioning'!L44-'Table 7-NLCD92 Partitioning'!L44</f>
        <v>-1.5567929999999999</v>
      </c>
      <c r="M649" s="62">
        <f>'Table 10-NLCD11 Partitioning'!M44-'Table 7-NLCD92 Partitioning'!M44</f>
        <v>0</v>
      </c>
      <c r="N649" s="62">
        <f>'Table 10-NLCD11 Partitioning'!N44-'Table 7-NLCD92 Partitioning'!N44</f>
        <v>0</v>
      </c>
      <c r="O649" s="62">
        <f>'Table 10-NLCD11 Partitioning'!O44-'Table 7-NLCD92 Partitioning'!O44</f>
        <v>-0.22239899999999999</v>
      </c>
      <c r="P649" s="62">
        <f>'Table 10-NLCD11 Partitioning'!P44-'Table 7-NLCD92 Partitioning'!P44</f>
        <v>-8.4511620000000001</v>
      </c>
      <c r="Q649" s="62">
        <f>'Table 10-NLCD11 Partitioning'!Q44-'Table 7-NLCD92 Partitioning'!Q44</f>
        <v>-0.66719699999999993</v>
      </c>
      <c r="R649" s="62">
        <f>'Table 10-NLCD11 Partitioning'!R44-'Table 7-NLCD92 Partitioning'!R44</f>
        <v>-5.1151770000000001</v>
      </c>
      <c r="S649" s="62">
        <f>'Table 10-NLCD11 Partitioning'!S44-'Table 7-NLCD92 Partitioning'!S44</f>
        <v>0</v>
      </c>
      <c r="T649" s="62">
        <f>'Table 10-NLCD11 Partitioning'!T44-'Table 7-NLCD92 Partitioning'!T44</f>
        <v>-6.9659999999771571E-3</v>
      </c>
      <c r="U649" s="62">
        <f>'Table 10-NLCD11 Partitioning'!U44-'Table 7-NLCD92 Partitioning'!U44</f>
        <v>-3.289999999999992</v>
      </c>
      <c r="V649" s="62">
        <f>'Table 10-NLCD11 Partitioning'!V44-'Table 7-NLCD92 Partitioning'!V44</f>
        <v>27.025000000000006</v>
      </c>
      <c r="W649" s="62">
        <f>'Table 10-NLCD11 Partitioning'!W44-'Table 7-NLCD92 Partitioning'!W44</f>
        <v>-23.736000000000001</v>
      </c>
    </row>
    <row r="650" spans="1:23" x14ac:dyDescent="0.25">
      <c r="A650" s="77" t="s">
        <v>177</v>
      </c>
      <c r="B650" s="10" t="s">
        <v>122</v>
      </c>
      <c r="C650" s="3">
        <v>47</v>
      </c>
      <c r="D650" s="77" t="s">
        <v>177</v>
      </c>
      <c r="E650" s="62">
        <f>'Table 10-NLCD11 Partitioning'!E45-'Table 7-NLCD92 Partitioning'!E45</f>
        <v>-2.2239899999999997</v>
      </c>
      <c r="F650" s="62">
        <f>'Table 10-NLCD11 Partitioning'!F45-'Table 7-NLCD92 Partitioning'!F45</f>
        <v>-7.7839739999999988</v>
      </c>
      <c r="G650" s="62">
        <f>'Table 10-NLCD11 Partitioning'!G45-'Table 7-NLCD92 Partitioning'!G45</f>
        <v>36.027742500000002</v>
      </c>
      <c r="H650" s="62">
        <f>'Table 10-NLCD11 Partitioning'!H45-'Table 7-NLCD92 Partitioning'!H45</f>
        <v>-2.8913894999999989</v>
      </c>
      <c r="I650" s="62">
        <f>'Table 10-NLCD11 Partitioning'!I45-'Table 7-NLCD92 Partitioning'!I45</f>
        <v>-16.679924999999997</v>
      </c>
      <c r="J650" s="62">
        <f>'Table 10-NLCD11 Partitioning'!J45-'Table 7-NLCD92 Partitioning'!J45</f>
        <v>0</v>
      </c>
      <c r="K650" s="62">
        <f>'Table 10-NLCD11 Partitioning'!K45-'Table 7-NLCD92 Partitioning'!K45</f>
        <v>-5.1151770000000001</v>
      </c>
      <c r="L650" s="62">
        <f>'Table 10-NLCD11 Partitioning'!L45-'Table 7-NLCD92 Partitioning'!L45</f>
        <v>-0.44479799999999997</v>
      </c>
      <c r="M650" s="62">
        <f>'Table 10-NLCD11 Partitioning'!M45-'Table 7-NLCD92 Partitioning'!M45</f>
        <v>0</v>
      </c>
      <c r="N650" s="62">
        <f>'Table 10-NLCD11 Partitioning'!N45-'Table 7-NLCD92 Partitioning'!N45</f>
        <v>0</v>
      </c>
      <c r="O650" s="62">
        <f>'Table 10-NLCD11 Partitioning'!O45-'Table 7-NLCD92 Partitioning'!O45</f>
        <v>0</v>
      </c>
      <c r="P650" s="62">
        <f>'Table 10-NLCD11 Partitioning'!P45-'Table 7-NLCD92 Partitioning'!P45</f>
        <v>0</v>
      </c>
      <c r="Q650" s="62">
        <f>'Table 10-NLCD11 Partitioning'!Q45-'Table 7-NLCD92 Partitioning'!Q45</f>
        <v>0</v>
      </c>
      <c r="R650" s="62">
        <f>'Table 10-NLCD11 Partitioning'!R45-'Table 7-NLCD92 Partitioning'!R45</f>
        <v>-0.88959599999999994</v>
      </c>
      <c r="S650" s="62">
        <f>'Table 10-NLCD11 Partitioning'!S45-'Table 7-NLCD92 Partitioning'!S45</f>
        <v>0</v>
      </c>
      <c r="T650" s="62">
        <f>'Table 10-NLCD11 Partitioning'!T45-'Table 7-NLCD92 Partitioning'!T45</f>
        <v>-1.1069999999904212E-3</v>
      </c>
      <c r="U650" s="62">
        <f>'Table 10-NLCD11 Partitioning'!U45-'Table 7-NLCD92 Partitioning'!U45</f>
        <v>-7.5189999999999984</v>
      </c>
      <c r="V650" s="62">
        <f>'Table 10-NLCD11 Partitioning'!V45-'Table 7-NLCD92 Partitioning'!V45</f>
        <v>12.732000000000003</v>
      </c>
      <c r="W650" s="62">
        <f>'Table 10-NLCD11 Partitioning'!W45-'Table 7-NLCD92 Partitioning'!W45</f>
        <v>-5.2130000000000001</v>
      </c>
    </row>
    <row r="651" spans="1:23" x14ac:dyDescent="0.25">
      <c r="A651" s="77" t="s">
        <v>178</v>
      </c>
      <c r="B651" s="10" t="s">
        <v>122</v>
      </c>
      <c r="C651" s="3">
        <v>48</v>
      </c>
      <c r="D651" s="77" t="s">
        <v>178</v>
      </c>
      <c r="E651" s="62">
        <f>'Table 10-NLCD11 Partitioning'!E46-'Table 7-NLCD92 Partitioning'!E46</f>
        <v>-2.6687879999999997</v>
      </c>
      <c r="F651" s="62">
        <f>'Table 10-NLCD11 Partitioning'!F46-'Table 7-NLCD92 Partitioning'!F46</f>
        <v>-13.344880499999995</v>
      </c>
      <c r="G651" s="62">
        <f>'Table 10-NLCD11 Partitioning'!G46-'Table 7-NLCD92 Partitioning'!G46</f>
        <v>40.919782500000011</v>
      </c>
      <c r="H651" s="62">
        <f>'Table 10-NLCD11 Partitioning'!H46-'Table 7-NLCD92 Partitioning'!H46</f>
        <v>42.031845000000004</v>
      </c>
      <c r="I651" s="62">
        <f>'Table 10-NLCD11 Partitioning'!I46-'Table 7-NLCD92 Partitioning'!I46</f>
        <v>-19.796444999999977</v>
      </c>
      <c r="J651" s="62">
        <f>'Table 10-NLCD11 Partitioning'!J46-'Table 7-NLCD92 Partitioning'!J46</f>
        <v>0</v>
      </c>
      <c r="K651" s="62">
        <f>'Table 10-NLCD11 Partitioning'!K46-'Table 7-NLCD92 Partitioning'!K46</f>
        <v>-33.359849999999994</v>
      </c>
      <c r="L651" s="62">
        <f>'Table 10-NLCD11 Partitioning'!L46-'Table 7-NLCD92 Partitioning'!L46</f>
        <v>-3.335985</v>
      </c>
      <c r="M651" s="62">
        <f>'Table 10-NLCD11 Partitioning'!M46-'Table 7-NLCD92 Partitioning'!M46</f>
        <v>0</v>
      </c>
      <c r="N651" s="62">
        <f>'Table 10-NLCD11 Partitioning'!N46-'Table 7-NLCD92 Partitioning'!N46</f>
        <v>0</v>
      </c>
      <c r="O651" s="62">
        <f>'Table 10-NLCD11 Partitioning'!O46-'Table 7-NLCD92 Partitioning'!O46</f>
        <v>-2.6687879999999997</v>
      </c>
      <c r="P651" s="62">
        <f>'Table 10-NLCD11 Partitioning'!P46-'Table 7-NLCD92 Partitioning'!P46</f>
        <v>-0.66719699999999993</v>
      </c>
      <c r="Q651" s="62">
        <f>'Table 10-NLCD11 Partitioning'!Q46-'Table 7-NLCD92 Partitioning'!Q46</f>
        <v>0</v>
      </c>
      <c r="R651" s="62">
        <f>'Table 10-NLCD11 Partitioning'!R46-'Table 7-NLCD92 Partitioning'!R46</f>
        <v>-6.8943689999999993</v>
      </c>
      <c r="S651" s="62">
        <f>'Table 10-NLCD11 Partitioning'!S46-'Table 7-NLCD92 Partitioning'!S46</f>
        <v>-0.22239899999999999</v>
      </c>
      <c r="T651" s="62">
        <f>'Table 10-NLCD11 Partitioning'!T46-'Table 7-NLCD92 Partitioning'!T46</f>
        <v>-7.0739999999887004E-3</v>
      </c>
      <c r="U651" s="62">
        <f>'Table 10-NLCD11 Partitioning'!U46-'Table 7-NLCD92 Partitioning'!U46</f>
        <v>10.048000000000002</v>
      </c>
      <c r="V651" s="62">
        <f>'Table 10-NLCD11 Partitioning'!V46-'Table 7-NLCD92 Partitioning'!V46</f>
        <v>26.397999999999996</v>
      </c>
      <c r="W651" s="62">
        <f>'Table 10-NLCD11 Partitioning'!W46-'Table 7-NLCD92 Partitioning'!W46</f>
        <v>-36.445999999999998</v>
      </c>
    </row>
    <row r="652" spans="1:23" x14ac:dyDescent="0.25">
      <c r="A652" s="77" t="s">
        <v>179</v>
      </c>
      <c r="B652" s="10" t="s">
        <v>122</v>
      </c>
      <c r="C652" s="3">
        <v>49</v>
      </c>
      <c r="D652" s="77" t="s">
        <v>179</v>
      </c>
      <c r="E652" s="62">
        <f>'Table 10-NLCD11 Partitioning'!E47-'Table 7-NLCD92 Partitioning'!E47</f>
        <v>-0.2224484999999996</v>
      </c>
      <c r="F652" s="62">
        <f>'Table 10-NLCD11 Partitioning'!F47-'Table 7-NLCD92 Partitioning'!F47</f>
        <v>-16.235374499999999</v>
      </c>
      <c r="G652" s="62">
        <f>'Table 10-NLCD11 Partitioning'!G47-'Table 7-NLCD92 Partitioning'!G47</f>
        <v>81.395572500000014</v>
      </c>
      <c r="H652" s="62">
        <f>'Table 10-NLCD11 Partitioning'!H47-'Table 7-NLCD92 Partitioning'!H47</f>
        <v>-12.456382499999989</v>
      </c>
      <c r="I652" s="62">
        <f>'Table 10-NLCD11 Partitioning'!I47-'Table 7-NLCD92 Partitioning'!I47</f>
        <v>-44.702824499999991</v>
      </c>
      <c r="J652" s="62">
        <f>'Table 10-NLCD11 Partitioning'!J47-'Table 7-NLCD92 Partitioning'!J47</f>
        <v>0</v>
      </c>
      <c r="K652" s="62">
        <f>'Table 10-NLCD11 Partitioning'!K47-'Table 7-NLCD92 Partitioning'!K47</f>
        <v>-3.7807829999999996</v>
      </c>
      <c r="L652" s="62">
        <f>'Table 10-NLCD11 Partitioning'!L47-'Table 7-NLCD92 Partitioning'!L47</f>
        <v>-3.7807829999999996</v>
      </c>
      <c r="M652" s="62">
        <f>'Table 10-NLCD11 Partitioning'!M47-'Table 7-NLCD92 Partitioning'!M47</f>
        <v>0</v>
      </c>
      <c r="N652" s="62">
        <f>'Table 10-NLCD11 Partitioning'!N47-'Table 7-NLCD92 Partitioning'!N47</f>
        <v>0</v>
      </c>
      <c r="O652" s="62">
        <f>'Table 10-NLCD11 Partitioning'!O47-'Table 7-NLCD92 Partitioning'!O47</f>
        <v>-0.22239899999999999</v>
      </c>
      <c r="P652" s="62">
        <f>'Table 10-NLCD11 Partitioning'!P47-'Table 7-NLCD92 Partitioning'!P47</f>
        <v>0</v>
      </c>
      <c r="Q652" s="62">
        <f>'Table 10-NLCD11 Partitioning'!Q47-'Table 7-NLCD92 Partitioning'!Q47</f>
        <v>0</v>
      </c>
      <c r="R652" s="62">
        <f>'Table 10-NLCD11 Partitioning'!R47-'Table 7-NLCD92 Partitioning'!R47</f>
        <v>0</v>
      </c>
      <c r="S652" s="62">
        <f>'Table 10-NLCD11 Partitioning'!S47-'Table 7-NLCD92 Partitioning'!S47</f>
        <v>0</v>
      </c>
      <c r="T652" s="62">
        <f>'Table 10-NLCD11 Partitioning'!T47-'Table 7-NLCD92 Partitioning'!T47</f>
        <v>-5.4224999999519241E-3</v>
      </c>
      <c r="U652" s="62">
        <f>'Table 10-NLCD11 Partitioning'!U47-'Table 7-NLCD92 Partitioning'!U47</f>
        <v>-21.260999999999996</v>
      </c>
      <c r="V652" s="62">
        <f>'Table 10-NLCD11 Partitioning'!V47-'Table 7-NLCD92 Partitioning'!V47</f>
        <v>27.175999999999988</v>
      </c>
      <c r="W652" s="62">
        <f>'Table 10-NLCD11 Partitioning'!W47-'Table 7-NLCD92 Partitioning'!W47</f>
        <v>-5.9149999999999991</v>
      </c>
    </row>
    <row r="653" spans="1:23" x14ac:dyDescent="0.25">
      <c r="A653" s="77" t="s">
        <v>180</v>
      </c>
      <c r="B653" s="10" t="s">
        <v>122</v>
      </c>
      <c r="C653" s="3">
        <v>5</v>
      </c>
      <c r="D653" s="77" t="s">
        <v>180</v>
      </c>
      <c r="E653" s="62">
        <f>'Table 10-NLCD11 Partitioning'!E48-'Table 7-NLCD92 Partitioning'!E48</f>
        <v>-2.2241249999999981</v>
      </c>
      <c r="F653" s="62">
        <f>'Table 10-NLCD11 Partitioning'!F48-'Table 7-NLCD92 Partitioning'!F48</f>
        <v>-1.5571260000000002</v>
      </c>
      <c r="G653" s="62">
        <f>'Table 10-NLCD11 Partitioning'!G48-'Table 7-NLCD92 Partitioning'!G48</f>
        <v>66.717963000000012</v>
      </c>
      <c r="H653" s="62">
        <f>'Table 10-NLCD11 Partitioning'!H48-'Table 7-NLCD92 Partitioning'!H48</f>
        <v>-14.23491749999998</v>
      </c>
      <c r="I653" s="62">
        <f>'Table 10-NLCD11 Partitioning'!I48-'Table 7-NLCD92 Partitioning'!I48</f>
        <v>-26.021146499999997</v>
      </c>
      <c r="J653" s="62">
        <f>'Table 10-NLCD11 Partitioning'!J48-'Table 7-NLCD92 Partitioning'!J48</f>
        <v>0</v>
      </c>
      <c r="K653" s="62">
        <f>'Table 10-NLCD11 Partitioning'!K48-'Table 7-NLCD92 Partitioning'!K48</f>
        <v>-17.791919999999998</v>
      </c>
      <c r="L653" s="62">
        <f>'Table 10-NLCD11 Partitioning'!L48-'Table 7-NLCD92 Partitioning'!L48</f>
        <v>-1.3343939999999999</v>
      </c>
      <c r="M653" s="62">
        <f>'Table 10-NLCD11 Partitioning'!M48-'Table 7-NLCD92 Partitioning'!M48</f>
        <v>0</v>
      </c>
      <c r="N653" s="62">
        <f>'Table 10-NLCD11 Partitioning'!N48-'Table 7-NLCD92 Partitioning'!N48</f>
        <v>0</v>
      </c>
      <c r="O653" s="62">
        <f>'Table 10-NLCD11 Partitioning'!O48-'Table 7-NLCD92 Partitioning'!O48</f>
        <v>0</v>
      </c>
      <c r="P653" s="62">
        <f>'Table 10-NLCD11 Partitioning'!P48-'Table 7-NLCD92 Partitioning'!P48</f>
        <v>-0.22239899999999999</v>
      </c>
      <c r="Q653" s="62">
        <f>'Table 10-NLCD11 Partitioning'!Q48-'Table 7-NLCD92 Partitioning'!Q48</f>
        <v>-0.22239899999999999</v>
      </c>
      <c r="R653" s="62">
        <f>'Table 10-NLCD11 Partitioning'!R48-'Table 7-NLCD92 Partitioning'!R48</f>
        <v>-3.1135859999999997</v>
      </c>
      <c r="S653" s="62">
        <f>'Table 10-NLCD11 Partitioning'!S48-'Table 7-NLCD92 Partitioning'!S48</f>
        <v>0</v>
      </c>
      <c r="T653" s="62">
        <f>'Table 10-NLCD11 Partitioning'!T48-'Table 7-NLCD92 Partitioning'!T48</f>
        <v>-4.0499999999781267E-3</v>
      </c>
      <c r="U653" s="62">
        <f>'Table 10-NLCD11 Partitioning'!U48-'Table 7-NLCD92 Partitioning'!U48</f>
        <v>-8.9579999999999984</v>
      </c>
      <c r="V653" s="62">
        <f>'Table 10-NLCD11 Partitioning'!V48-'Table 7-NLCD92 Partitioning'!V48</f>
        <v>27.963999999999999</v>
      </c>
      <c r="W653" s="62">
        <f>'Table 10-NLCD11 Partitioning'!W48-'Table 7-NLCD92 Partitioning'!W48</f>
        <v>-19.005000000000003</v>
      </c>
    </row>
    <row r="654" spans="1:23" x14ac:dyDescent="0.25">
      <c r="A654" s="77" t="s">
        <v>181</v>
      </c>
      <c r="B654" s="10" t="s">
        <v>122</v>
      </c>
      <c r="C654" s="3">
        <v>50</v>
      </c>
      <c r="D654" s="77" t="s">
        <v>181</v>
      </c>
      <c r="E654" s="62">
        <f>'Table 10-NLCD11 Partitioning'!E49-'Table 7-NLCD92 Partitioning'!E49</f>
        <v>-0.44479799999999997</v>
      </c>
      <c r="F654" s="62">
        <f>'Table 10-NLCD11 Partitioning'!F49-'Table 7-NLCD92 Partitioning'!F49</f>
        <v>-14.233585499999997</v>
      </c>
      <c r="G654" s="62">
        <f>'Table 10-NLCD11 Partitioning'!G49-'Table 7-NLCD92 Partitioning'!G49</f>
        <v>46.925113500000009</v>
      </c>
      <c r="H654" s="62">
        <f>'Table 10-NLCD11 Partitioning'!H49-'Table 7-NLCD92 Partitioning'!H49</f>
        <v>-11.120728499999998</v>
      </c>
      <c r="I654" s="62">
        <f>'Table 10-NLCD11 Partitioning'!I49-'Table 7-NLCD92 Partitioning'!I49</f>
        <v>-1.7798714999999987</v>
      </c>
      <c r="J654" s="62">
        <f>'Table 10-NLCD11 Partitioning'!J49-'Table 7-NLCD92 Partitioning'!J49</f>
        <v>0</v>
      </c>
      <c r="K654" s="62">
        <f>'Table 10-NLCD11 Partitioning'!K49-'Table 7-NLCD92 Partitioning'!K49</f>
        <v>-12.899141999999999</v>
      </c>
      <c r="L654" s="62">
        <f>'Table 10-NLCD11 Partitioning'!L49-'Table 7-NLCD92 Partitioning'!L49</f>
        <v>-3.5583839999999998</v>
      </c>
      <c r="M654" s="62">
        <f>'Table 10-NLCD11 Partitioning'!M49-'Table 7-NLCD92 Partitioning'!M49</f>
        <v>1.1119725</v>
      </c>
      <c r="N654" s="62">
        <f>'Table 10-NLCD11 Partitioning'!N49-'Table 7-NLCD92 Partitioning'!N49</f>
        <v>0</v>
      </c>
      <c r="O654" s="62">
        <f>'Table 10-NLCD11 Partitioning'!O49-'Table 7-NLCD92 Partitioning'!O49</f>
        <v>-3.5583839999999998</v>
      </c>
      <c r="P654" s="62">
        <f>'Table 10-NLCD11 Partitioning'!P49-'Table 7-NLCD92 Partitioning'!P49</f>
        <v>0</v>
      </c>
      <c r="Q654" s="62">
        <f>'Table 10-NLCD11 Partitioning'!Q49-'Table 7-NLCD92 Partitioning'!Q49</f>
        <v>0</v>
      </c>
      <c r="R654" s="62">
        <f>'Table 10-NLCD11 Partitioning'!R49-'Table 7-NLCD92 Partitioning'!R49</f>
        <v>1.1119725</v>
      </c>
      <c r="S654" s="62">
        <f>'Table 10-NLCD11 Partitioning'!S49-'Table 7-NLCD92 Partitioning'!S49</f>
        <v>-1.5567929999999999</v>
      </c>
      <c r="T654" s="62">
        <f>'Table 10-NLCD11 Partitioning'!T49-'Table 7-NLCD92 Partitioning'!T49</f>
        <v>-2.6279999999587744E-3</v>
      </c>
      <c r="U654" s="62">
        <f>'Table 10-NLCD11 Partitioning'!U49-'Table 7-NLCD92 Partitioning'!U49</f>
        <v>7.5189999999999912</v>
      </c>
      <c r="V654" s="62">
        <f>'Table 10-NLCD11 Partitioning'!V49-'Table 7-NLCD92 Partitioning'!V49</f>
        <v>6.2989999999999995</v>
      </c>
      <c r="W654" s="62">
        <f>'Table 10-NLCD11 Partitioning'!W49-'Table 7-NLCD92 Partitioning'!W49</f>
        <v>-13.817999999999998</v>
      </c>
    </row>
    <row r="655" spans="1:23" x14ac:dyDescent="0.25">
      <c r="A655" s="77" t="s">
        <v>182</v>
      </c>
      <c r="B655" s="10" t="s">
        <v>122</v>
      </c>
      <c r="C655" s="3">
        <v>51</v>
      </c>
      <c r="D655" s="77" t="s">
        <v>182</v>
      </c>
      <c r="E655" s="62">
        <f>'Table 10-NLCD11 Partitioning'!E50-'Table 7-NLCD92 Partitioning'!E50</f>
        <v>-0.66748499999999744</v>
      </c>
      <c r="F655" s="62">
        <f>'Table 10-NLCD11 Partitioning'!F50-'Table 7-NLCD92 Partitioning'!F50</f>
        <v>-43.369294499999981</v>
      </c>
      <c r="G655" s="62">
        <f>'Table 10-NLCD11 Partitioning'!G50-'Table 7-NLCD92 Partitioning'!G50</f>
        <v>447.23466900000005</v>
      </c>
      <c r="H655" s="62">
        <f>'Table 10-NLCD11 Partitioning'!H50-'Table 7-NLCD92 Partitioning'!H50</f>
        <v>-318.0373469999999</v>
      </c>
      <c r="I655" s="62">
        <f>'Table 10-NLCD11 Partitioning'!I50-'Table 7-NLCD92 Partitioning'!I50</f>
        <v>-4.8949154999999962</v>
      </c>
      <c r="J655" s="62">
        <f>'Table 10-NLCD11 Partitioning'!J50-'Table 7-NLCD92 Partitioning'!J50</f>
        <v>0</v>
      </c>
      <c r="K655" s="62">
        <f>'Table 10-NLCD11 Partitioning'!K50-'Table 7-NLCD92 Partitioning'!K50</f>
        <v>-67.609296000000001</v>
      </c>
      <c r="L655" s="62">
        <f>'Table 10-NLCD11 Partitioning'!L50-'Table 7-NLCD92 Partitioning'!L50</f>
        <v>-8.8959599999999988</v>
      </c>
      <c r="M655" s="62">
        <f>'Table 10-NLCD11 Partitioning'!M50-'Table 7-NLCD92 Partitioning'!M50</f>
        <v>0</v>
      </c>
      <c r="N655" s="62">
        <f>'Table 10-NLCD11 Partitioning'!N50-'Table 7-NLCD92 Partitioning'!N50</f>
        <v>0</v>
      </c>
      <c r="O655" s="62">
        <f>'Table 10-NLCD11 Partitioning'!O50-'Table 7-NLCD92 Partitioning'!O50</f>
        <v>-0.22239899999999999</v>
      </c>
      <c r="P655" s="62">
        <f>'Table 10-NLCD11 Partitioning'!P50-'Table 7-NLCD92 Partitioning'!P50</f>
        <v>0</v>
      </c>
      <c r="Q655" s="62">
        <f>'Table 10-NLCD11 Partitioning'!Q50-'Table 7-NLCD92 Partitioning'!Q50</f>
        <v>0</v>
      </c>
      <c r="R655" s="62">
        <f>'Table 10-NLCD11 Partitioning'!R50-'Table 7-NLCD92 Partitioning'!R50</f>
        <v>-3.5583839999999998</v>
      </c>
      <c r="S655" s="62">
        <f>'Table 10-NLCD11 Partitioning'!S50-'Table 7-NLCD92 Partitioning'!S50</f>
        <v>0</v>
      </c>
      <c r="T655" s="62">
        <f>'Table 10-NLCD11 Partitioning'!T50-'Table 7-NLCD92 Partitioning'!T50</f>
        <v>-2.0411999999851105E-2</v>
      </c>
      <c r="U655" s="62">
        <f>'Table 10-NLCD11 Partitioning'!U50-'Table 7-NLCD92 Partitioning'!U50</f>
        <v>8.8110000000000355</v>
      </c>
      <c r="V655" s="62">
        <f>'Table 10-NLCD11 Partitioning'!V50-'Table 7-NLCD92 Partitioning'!V50</f>
        <v>66.255000000000052</v>
      </c>
      <c r="W655" s="62">
        <f>'Table 10-NLCD11 Partitioning'!W50-'Table 7-NLCD92 Partitioning'!W50</f>
        <v>-75.064999999999998</v>
      </c>
    </row>
    <row r="656" spans="1:23" x14ac:dyDescent="0.25">
      <c r="A656" s="77" t="s">
        <v>183</v>
      </c>
      <c r="B656" s="10" t="s">
        <v>122</v>
      </c>
      <c r="C656" s="3">
        <v>53</v>
      </c>
      <c r="D656" s="77" t="s">
        <v>183</v>
      </c>
      <c r="E656" s="62">
        <f>'Table 10-NLCD11 Partitioning'!E51-'Table 7-NLCD92 Partitioning'!E51</f>
        <v>-0.88959599999999994</v>
      </c>
      <c r="F656" s="62">
        <f>'Table 10-NLCD11 Partitioning'!F51-'Table 7-NLCD92 Partitioning'!F51</f>
        <v>-0.44492399999999943</v>
      </c>
      <c r="G656" s="62">
        <f>'Table 10-NLCD11 Partitioning'!G51-'Table 7-NLCD92 Partitioning'!G51</f>
        <v>16.234618500000003</v>
      </c>
      <c r="H656" s="62">
        <f>'Table 10-NLCD11 Partitioning'!H51-'Table 7-NLCD92 Partitioning'!H51</f>
        <v>-8.6737814999999987</v>
      </c>
      <c r="I656" s="62">
        <f>'Table 10-NLCD11 Partitioning'!I51-'Table 7-NLCD92 Partitioning'!I51</f>
        <v>-1.3349969999999942</v>
      </c>
      <c r="J656" s="62">
        <f>'Table 10-NLCD11 Partitioning'!J51-'Table 7-NLCD92 Partitioning'!J51</f>
        <v>0</v>
      </c>
      <c r="K656" s="62">
        <f>'Table 10-NLCD11 Partitioning'!K51-'Table 7-NLCD92 Partitioning'!K51</f>
        <v>-5.7823739999999999</v>
      </c>
      <c r="L656" s="62">
        <f>'Table 10-NLCD11 Partitioning'!L51-'Table 7-NLCD92 Partitioning'!L51</f>
        <v>-0.22239899999999999</v>
      </c>
      <c r="M656" s="62">
        <f>'Table 10-NLCD11 Partitioning'!M51-'Table 7-NLCD92 Partitioning'!M51</f>
        <v>0.44478900000000005</v>
      </c>
      <c r="N656" s="62">
        <f>'Table 10-NLCD11 Partitioning'!N51-'Table 7-NLCD92 Partitioning'!N51</f>
        <v>0</v>
      </c>
      <c r="O656" s="62">
        <f>'Table 10-NLCD11 Partitioning'!O51-'Table 7-NLCD92 Partitioning'!O51</f>
        <v>0</v>
      </c>
      <c r="P656" s="62">
        <f>'Table 10-NLCD11 Partitioning'!P51-'Table 7-NLCD92 Partitioning'!P51</f>
        <v>0</v>
      </c>
      <c r="Q656" s="62">
        <f>'Table 10-NLCD11 Partitioning'!Q51-'Table 7-NLCD92 Partitioning'!Q51</f>
        <v>0</v>
      </c>
      <c r="R656" s="62">
        <f>'Table 10-NLCD11 Partitioning'!R51-'Table 7-NLCD92 Partitioning'!R51</f>
        <v>0.66717900000000008</v>
      </c>
      <c r="S656" s="62">
        <f>'Table 10-NLCD11 Partitioning'!S51-'Table 7-NLCD92 Partitioning'!S51</f>
        <v>0</v>
      </c>
      <c r="T656" s="62">
        <f>'Table 10-NLCD11 Partitioning'!T51-'Table 7-NLCD92 Partitioning'!T51</f>
        <v>-1.4849999999881902E-3</v>
      </c>
      <c r="U656" s="62">
        <f>'Table 10-NLCD11 Partitioning'!U51-'Table 7-NLCD92 Partitioning'!U51</f>
        <v>-0.13800000000000523</v>
      </c>
      <c r="V656" s="62">
        <f>'Table 10-NLCD11 Partitioning'!V51-'Table 7-NLCD92 Partitioning'!V51</f>
        <v>4.3339999999999996</v>
      </c>
      <c r="W656" s="62">
        <f>'Table 10-NLCD11 Partitioning'!W51-'Table 7-NLCD92 Partitioning'!W51</f>
        <v>-4.1959999999999997</v>
      </c>
    </row>
    <row r="657" spans="1:23" x14ac:dyDescent="0.25">
      <c r="A657" s="77" t="s">
        <v>184</v>
      </c>
      <c r="B657" s="10" t="s">
        <v>122</v>
      </c>
      <c r="C657" s="3">
        <v>54</v>
      </c>
      <c r="D657" s="77" t="s">
        <v>184</v>
      </c>
      <c r="E657" s="62">
        <f>'Table 10-NLCD11 Partitioning'!E52-'Table 7-NLCD92 Partitioning'!E52</f>
        <v>-0.44479799999999997</v>
      </c>
      <c r="F657" s="62">
        <f>'Table 10-NLCD11 Partitioning'!F52-'Table 7-NLCD92 Partitioning'!F52</f>
        <v>-3.5585099999999992</v>
      </c>
      <c r="G657" s="62">
        <f>'Table 10-NLCD11 Partitioning'!G52-'Table 7-NLCD92 Partitioning'!G52</f>
        <v>51.372855000000001</v>
      </c>
      <c r="H657" s="62">
        <f>'Table 10-NLCD11 Partitioning'!H52-'Table 7-NLCD92 Partitioning'!H52</f>
        <v>-50.707520999999986</v>
      </c>
      <c r="I657" s="62">
        <f>'Table 10-NLCD11 Partitioning'!I52-'Table 7-NLCD92 Partitioning'!I52</f>
        <v>3.7806390000000007</v>
      </c>
      <c r="J657" s="62">
        <f>'Table 10-NLCD11 Partitioning'!J52-'Table 7-NLCD92 Partitioning'!J52</f>
        <v>0</v>
      </c>
      <c r="K657" s="62">
        <f>'Table 10-NLCD11 Partitioning'!K52-'Table 7-NLCD92 Partitioning'!K52</f>
        <v>-0.44479799999999997</v>
      </c>
      <c r="L657" s="62">
        <f>'Table 10-NLCD11 Partitioning'!L52-'Table 7-NLCD92 Partitioning'!L52</f>
        <v>0</v>
      </c>
      <c r="M657" s="62">
        <f>'Table 10-NLCD11 Partitioning'!M52-'Table 7-NLCD92 Partitioning'!M52</f>
        <v>0</v>
      </c>
      <c r="N657" s="62">
        <f>'Table 10-NLCD11 Partitioning'!N52-'Table 7-NLCD92 Partitioning'!N52</f>
        <v>0</v>
      </c>
      <c r="O657" s="62">
        <f>'Table 10-NLCD11 Partitioning'!O52-'Table 7-NLCD92 Partitioning'!O52</f>
        <v>0</v>
      </c>
      <c r="P657" s="62">
        <f>'Table 10-NLCD11 Partitioning'!P52-'Table 7-NLCD92 Partitioning'!P52</f>
        <v>0</v>
      </c>
      <c r="Q657" s="62">
        <f>'Table 10-NLCD11 Partitioning'!Q52-'Table 7-NLCD92 Partitioning'!Q52</f>
        <v>0</v>
      </c>
      <c r="R657" s="62">
        <f>'Table 10-NLCD11 Partitioning'!R52-'Table 7-NLCD92 Partitioning'!R52</f>
        <v>0</v>
      </c>
      <c r="S657" s="62">
        <f>'Table 10-NLCD11 Partitioning'!S52-'Table 7-NLCD92 Partitioning'!S52</f>
        <v>0</v>
      </c>
      <c r="T657" s="62">
        <f>'Table 10-NLCD11 Partitioning'!T52-'Table 7-NLCD92 Partitioning'!T52</f>
        <v>-2.1329999999863958E-3</v>
      </c>
      <c r="U657" s="62">
        <f>'Table 10-NLCD11 Partitioning'!U52-'Table 7-NLCD92 Partitioning'!U52</f>
        <v>-1.3390000000000057</v>
      </c>
      <c r="V657" s="62">
        <f>'Table 10-NLCD11 Partitioning'!V52-'Table 7-NLCD92 Partitioning'!V52</f>
        <v>2.9749999999999943</v>
      </c>
      <c r="W657" s="62">
        <f>'Table 10-NLCD11 Partitioning'!W52-'Table 7-NLCD92 Partitioning'!W52</f>
        <v>-1.6359999999999997</v>
      </c>
    </row>
    <row r="658" spans="1:23" x14ac:dyDescent="0.25">
      <c r="A658" s="77" t="s">
        <v>185</v>
      </c>
      <c r="B658" s="10" t="s">
        <v>122</v>
      </c>
      <c r="C658" s="3">
        <v>55</v>
      </c>
      <c r="D658" s="77" t="s">
        <v>185</v>
      </c>
      <c r="E658" s="62">
        <f>'Table 10-NLCD11 Partitioning'!E53-'Table 7-NLCD92 Partitioning'!E53</f>
        <v>-0.66719699999999993</v>
      </c>
      <c r="F658" s="62">
        <f>'Table 10-NLCD11 Partitioning'!F53-'Table 7-NLCD92 Partitioning'!F53</f>
        <v>-6.0051419999999993</v>
      </c>
      <c r="G658" s="62">
        <f>'Table 10-NLCD11 Partitioning'!G53-'Table 7-NLCD92 Partitioning'!G53</f>
        <v>86.511168000000012</v>
      </c>
      <c r="H658" s="62">
        <f>'Table 10-NLCD11 Partitioning'!H53-'Table 7-NLCD92 Partitioning'!H53</f>
        <v>-69.611813999999981</v>
      </c>
      <c r="I658" s="62">
        <f>'Table 10-NLCD11 Partitioning'!I53-'Table 7-NLCD92 Partitioning'!I53</f>
        <v>1.3340520000000016</v>
      </c>
      <c r="J658" s="62">
        <f>'Table 10-NLCD11 Partitioning'!J53-'Table 7-NLCD92 Partitioning'!J53</f>
        <v>0</v>
      </c>
      <c r="K658" s="62">
        <f>'Table 10-NLCD11 Partitioning'!K53-'Table 7-NLCD92 Partitioning'!K53</f>
        <v>-11.342348999999999</v>
      </c>
      <c r="L658" s="62">
        <f>'Table 10-NLCD11 Partitioning'!L53-'Table 7-NLCD92 Partitioning'!L53</f>
        <v>-0.44479799999999997</v>
      </c>
      <c r="M658" s="62">
        <f>'Table 10-NLCD11 Partitioning'!M53-'Table 7-NLCD92 Partitioning'!M53</f>
        <v>0</v>
      </c>
      <c r="N658" s="62">
        <f>'Table 10-NLCD11 Partitioning'!N53-'Table 7-NLCD92 Partitioning'!N53</f>
        <v>0</v>
      </c>
      <c r="O658" s="62">
        <f>'Table 10-NLCD11 Partitioning'!O53-'Table 7-NLCD92 Partitioning'!O53</f>
        <v>-0.22239899999999999</v>
      </c>
      <c r="P658" s="62">
        <f>'Table 10-NLCD11 Partitioning'!P53-'Table 7-NLCD92 Partitioning'!P53</f>
        <v>0</v>
      </c>
      <c r="Q658" s="62">
        <f>'Table 10-NLCD11 Partitioning'!Q53-'Table 7-NLCD92 Partitioning'!Q53</f>
        <v>0</v>
      </c>
      <c r="R658" s="62">
        <f>'Table 10-NLCD11 Partitioning'!R53-'Table 7-NLCD92 Partitioning'!R53</f>
        <v>0.44478450000000003</v>
      </c>
      <c r="S658" s="62">
        <f>'Table 10-NLCD11 Partitioning'!S53-'Table 7-NLCD92 Partitioning'!S53</f>
        <v>0</v>
      </c>
      <c r="T658" s="62">
        <f>'Table 10-NLCD11 Partitioning'!T53-'Table 7-NLCD92 Partitioning'!T53</f>
        <v>-3.6944999999661832E-3</v>
      </c>
      <c r="U658" s="62">
        <f>'Table 10-NLCD11 Partitioning'!U53-'Table 7-NLCD92 Partitioning'!U53</f>
        <v>0.14400000000000546</v>
      </c>
      <c r="V658" s="62">
        <f>'Table 10-NLCD11 Partitioning'!V53-'Table 7-NLCD92 Partitioning'!V53</f>
        <v>10.960999999999999</v>
      </c>
      <c r="W658" s="62">
        <f>'Table 10-NLCD11 Partitioning'!W53-'Table 7-NLCD92 Partitioning'!W53</f>
        <v>-11.105</v>
      </c>
    </row>
    <row r="659" spans="1:23" x14ac:dyDescent="0.25">
      <c r="A659" s="77" t="s">
        <v>186</v>
      </c>
      <c r="B659" s="10" t="s">
        <v>122</v>
      </c>
      <c r="C659" s="3">
        <v>56</v>
      </c>
      <c r="D659" s="77" t="s">
        <v>186</v>
      </c>
      <c r="E659" s="62">
        <f>'Table 10-NLCD11 Partitioning'!E54-'Table 7-NLCD92 Partitioning'!E54</f>
        <v>-14.900732999999999</v>
      </c>
      <c r="F659" s="62">
        <f>'Table 10-NLCD11 Partitioning'!F54-'Table 7-NLCD92 Partitioning'!F54</f>
        <v>-29.803553999999977</v>
      </c>
      <c r="G659" s="62">
        <f>'Table 10-NLCD11 Partitioning'!G54-'Table 7-NLCD92 Partitioning'!G54</f>
        <v>1088.8404795000001</v>
      </c>
      <c r="H659" s="62">
        <f>'Table 10-NLCD11 Partitioning'!H54-'Table 7-NLCD92 Partitioning'!H54</f>
        <v>-906.5091645</v>
      </c>
      <c r="I659" s="62">
        <f>'Table 10-NLCD11 Partitioning'!I54-'Table 7-NLCD92 Partitioning'!I54</f>
        <v>-72.061587000000003</v>
      </c>
      <c r="J659" s="62">
        <f>'Table 10-NLCD11 Partitioning'!J54-'Table 7-NLCD92 Partitioning'!J54</f>
        <v>0</v>
      </c>
      <c r="K659" s="62">
        <f>'Table 10-NLCD11 Partitioning'!K54-'Table 7-NLCD92 Partitioning'!K54</f>
        <v>-51.374168999999995</v>
      </c>
      <c r="L659" s="62">
        <f>'Table 10-NLCD11 Partitioning'!L54-'Table 7-NLCD92 Partitioning'!L54</f>
        <v>-12.899141999999999</v>
      </c>
      <c r="M659" s="62">
        <f>'Table 10-NLCD11 Partitioning'!M54-'Table 7-NLCD92 Partitioning'!M54</f>
        <v>0</v>
      </c>
      <c r="N659" s="62">
        <f>'Table 10-NLCD11 Partitioning'!N54-'Table 7-NLCD92 Partitioning'!N54</f>
        <v>0</v>
      </c>
      <c r="O659" s="62">
        <f>'Table 10-NLCD11 Partitioning'!O54-'Table 7-NLCD92 Partitioning'!O54</f>
        <v>3.7806840000000004</v>
      </c>
      <c r="P659" s="62">
        <f>'Table 10-NLCD11 Partitioning'!P54-'Table 7-NLCD92 Partitioning'!P54</f>
        <v>0</v>
      </c>
      <c r="Q659" s="62">
        <f>'Table 10-NLCD11 Partitioning'!Q54-'Table 7-NLCD92 Partitioning'!Q54</f>
        <v>0</v>
      </c>
      <c r="R659" s="62">
        <f>'Table 10-NLCD11 Partitioning'!R54-'Table 7-NLCD92 Partitioning'!R54</f>
        <v>-4.0031865</v>
      </c>
      <c r="S659" s="62">
        <f>'Table 10-NLCD11 Partitioning'!S54-'Table 7-NLCD92 Partitioning'!S54</f>
        <v>-1.1119949999999998</v>
      </c>
      <c r="T659" s="62">
        <f>'Table 10-NLCD11 Partitioning'!T54-'Table 7-NLCD92 Partitioning'!T54</f>
        <v>-4.2367499999727443E-2</v>
      </c>
      <c r="U659" s="62">
        <f>'Table 10-NLCD11 Partitioning'!U54-'Table 7-NLCD92 Partitioning'!U54</f>
        <v>-94.060000000000059</v>
      </c>
      <c r="V659" s="62">
        <f>'Table 10-NLCD11 Partitioning'!V54-'Table 7-NLCD92 Partitioning'!V54</f>
        <v>173.99900000000002</v>
      </c>
      <c r="W659" s="62">
        <f>'Table 10-NLCD11 Partitioning'!W54-'Table 7-NLCD92 Partitioning'!W54</f>
        <v>-79.939000000000007</v>
      </c>
    </row>
    <row r="660" spans="1:23" x14ac:dyDescent="0.25">
      <c r="A660" s="77" t="s">
        <v>187</v>
      </c>
      <c r="B660" s="10" t="s">
        <v>122</v>
      </c>
      <c r="C660" s="3">
        <v>57</v>
      </c>
      <c r="D660" s="77" t="s">
        <v>187</v>
      </c>
      <c r="E660" s="62">
        <f>'Table 10-NLCD11 Partitioning'!E55-'Table 7-NLCD92 Partitioning'!E55</f>
        <v>-0.44479799999999997</v>
      </c>
      <c r="F660" s="62">
        <f>'Table 10-NLCD11 Partitioning'!F55-'Table 7-NLCD92 Partitioning'!F55</f>
        <v>-14.456038499999998</v>
      </c>
      <c r="G660" s="62">
        <f>'Table 10-NLCD11 Partitioning'!G55-'Table 7-NLCD92 Partitioning'!G55</f>
        <v>249.74889750000003</v>
      </c>
      <c r="H660" s="62">
        <f>'Table 10-NLCD11 Partitioning'!H55-'Table 7-NLCD92 Partitioning'!H55</f>
        <v>-209.27856600000001</v>
      </c>
      <c r="I660" s="62">
        <f>'Table 10-NLCD11 Partitioning'!I55-'Table 7-NLCD92 Partitioning'!I55</f>
        <v>-19.571296499999995</v>
      </c>
      <c r="J660" s="62">
        <f>'Table 10-NLCD11 Partitioning'!J55-'Table 7-NLCD92 Partitioning'!J55</f>
        <v>0</v>
      </c>
      <c r="K660" s="62">
        <f>'Table 10-NLCD11 Partitioning'!K55-'Table 7-NLCD92 Partitioning'!K55</f>
        <v>-4.6703789999999996</v>
      </c>
      <c r="L660" s="62">
        <f>'Table 10-NLCD11 Partitioning'!L55-'Table 7-NLCD92 Partitioning'!L55</f>
        <v>-0.66719699999999993</v>
      </c>
      <c r="M660" s="62">
        <f>'Table 10-NLCD11 Partitioning'!M55-'Table 7-NLCD92 Partitioning'!M55</f>
        <v>0</v>
      </c>
      <c r="N660" s="62">
        <f>'Table 10-NLCD11 Partitioning'!N55-'Table 7-NLCD92 Partitioning'!N55</f>
        <v>0</v>
      </c>
      <c r="O660" s="62">
        <f>'Table 10-NLCD11 Partitioning'!O55-'Table 7-NLCD92 Partitioning'!O55</f>
        <v>0</v>
      </c>
      <c r="P660" s="62">
        <f>'Table 10-NLCD11 Partitioning'!P55-'Table 7-NLCD92 Partitioning'!P55</f>
        <v>0</v>
      </c>
      <c r="Q660" s="62">
        <f>'Table 10-NLCD11 Partitioning'!Q55-'Table 7-NLCD92 Partitioning'!Q55</f>
        <v>-0.22239899999999999</v>
      </c>
      <c r="R660" s="62">
        <f>'Table 10-NLCD11 Partitioning'!R55-'Table 7-NLCD92 Partitioning'!R55</f>
        <v>-0.44479799999999997</v>
      </c>
      <c r="S660" s="62">
        <f>'Table 10-NLCD11 Partitioning'!S55-'Table 7-NLCD92 Partitioning'!S55</f>
        <v>0</v>
      </c>
      <c r="T660" s="62">
        <f>'Table 10-NLCD11 Partitioning'!T55-'Table 7-NLCD92 Partitioning'!T55</f>
        <v>-6.5744999999424181E-3</v>
      </c>
      <c r="U660" s="62">
        <f>'Table 10-NLCD11 Partitioning'!U55-'Table 7-NLCD92 Partitioning'!U55</f>
        <v>-23.549000000000007</v>
      </c>
      <c r="V660" s="62">
        <f>'Table 10-NLCD11 Partitioning'!V55-'Table 7-NLCD92 Partitioning'!V55</f>
        <v>33.188999999999993</v>
      </c>
      <c r="W660" s="62">
        <f>'Table 10-NLCD11 Partitioning'!W55-'Table 7-NLCD92 Partitioning'!W55</f>
        <v>-9.64</v>
      </c>
    </row>
    <row r="661" spans="1:23" x14ac:dyDescent="0.25">
      <c r="A661" s="77" t="s">
        <v>188</v>
      </c>
      <c r="B661" s="10" t="s">
        <v>122</v>
      </c>
      <c r="C661" s="3">
        <v>58</v>
      </c>
      <c r="D661" s="77" t="s">
        <v>188</v>
      </c>
      <c r="E661" s="62">
        <f>'Table 10-NLCD11 Partitioning'!E56-'Table 7-NLCD92 Partitioning'!E56</f>
        <v>-50.039837999999996</v>
      </c>
      <c r="F661" s="62">
        <f>'Table 10-NLCD11 Partitioning'!F56-'Table 7-NLCD92 Partitioning'!F56</f>
        <v>10.895746500000001</v>
      </c>
      <c r="G661" s="62">
        <f>'Table 10-NLCD11 Partitioning'!G56-'Table 7-NLCD92 Partitioning'!G56</f>
        <v>93.627657000000013</v>
      </c>
      <c r="H661" s="62">
        <f>'Table 10-NLCD11 Partitioning'!H56-'Table 7-NLCD92 Partitioning'!H56</f>
        <v>169.686612</v>
      </c>
      <c r="I661" s="62">
        <f>'Table 10-NLCD11 Partitioning'!I56-'Table 7-NLCD92 Partitioning'!I56</f>
        <v>-16.019864999999925</v>
      </c>
      <c r="J661" s="62">
        <f>'Table 10-NLCD11 Partitioning'!J56-'Table 7-NLCD92 Partitioning'!J56</f>
        <v>0</v>
      </c>
      <c r="K661" s="62">
        <f>'Table 10-NLCD11 Partitioning'!K56-'Table 7-NLCD92 Partitioning'!K56</f>
        <v>-266.434506</v>
      </c>
      <c r="L661" s="62">
        <f>'Table 10-NLCD11 Partitioning'!L56-'Table 7-NLCD92 Partitioning'!L56</f>
        <v>-90.294016499999998</v>
      </c>
      <c r="M661" s="62">
        <f>'Table 10-NLCD11 Partitioning'!M56-'Table 7-NLCD92 Partitioning'!M56</f>
        <v>5.5598625000000004</v>
      </c>
      <c r="N661" s="62">
        <f>'Table 10-NLCD11 Partitioning'!N56-'Table 7-NLCD92 Partitioning'!N56</f>
        <v>0</v>
      </c>
      <c r="O661" s="62">
        <f>'Table 10-NLCD11 Partitioning'!O56-'Table 7-NLCD92 Partitioning'!O56</f>
        <v>-3.1135859999999997</v>
      </c>
      <c r="P661" s="62">
        <f>'Table 10-NLCD11 Partitioning'!P56-'Table 7-NLCD92 Partitioning'!P56</f>
        <v>10.0077525</v>
      </c>
      <c r="Q661" s="62">
        <f>'Table 10-NLCD11 Partitioning'!Q56-'Table 7-NLCD92 Partitioning'!Q56</f>
        <v>0</v>
      </c>
      <c r="R661" s="62">
        <f>'Table 10-NLCD11 Partitioning'!R56-'Table 7-NLCD92 Partitioning'!R56</f>
        <v>156.34232100000003</v>
      </c>
      <c r="S661" s="62">
        <f>'Table 10-NLCD11 Partitioning'!S56-'Table 7-NLCD92 Partitioning'!S56</f>
        <v>-20.238308999999997</v>
      </c>
      <c r="T661" s="62">
        <f>'Table 10-NLCD11 Partitioning'!T56-'Table 7-NLCD92 Partitioning'!T56</f>
        <v>-2.01689999997825E-2</v>
      </c>
      <c r="U661" s="62">
        <f>'Table 10-NLCD11 Partitioning'!U56-'Table 7-NLCD92 Partitioning'!U56</f>
        <v>47.822000000000003</v>
      </c>
      <c r="V661" s="62">
        <f>'Table 10-NLCD11 Partitioning'!V56-'Table 7-NLCD92 Partitioning'!V56</f>
        <v>111.47200000000004</v>
      </c>
      <c r="W661" s="62">
        <f>'Table 10-NLCD11 Partitioning'!W56-'Table 7-NLCD92 Partitioning'!W56</f>
        <v>-159.29299999999998</v>
      </c>
    </row>
    <row r="662" spans="1:23" x14ac:dyDescent="0.25">
      <c r="A662" s="77" t="s">
        <v>189</v>
      </c>
      <c r="B662" s="10" t="s">
        <v>122</v>
      </c>
      <c r="C662" s="3">
        <v>6</v>
      </c>
      <c r="D662" s="77" t="s">
        <v>189</v>
      </c>
      <c r="E662" s="62">
        <f>'Table 10-NLCD11 Partitioning'!E57-'Table 7-NLCD92 Partitioning'!E57</f>
        <v>-2.4463889999999999</v>
      </c>
      <c r="F662" s="62">
        <f>'Table 10-NLCD11 Partitioning'!F57-'Table 7-NLCD92 Partitioning'!F57</f>
        <v>-31.358744999999995</v>
      </c>
      <c r="G662" s="62">
        <f>'Table 10-NLCD11 Partitioning'!G57-'Table 7-NLCD92 Partitioning'!G57</f>
        <v>256.19645700000001</v>
      </c>
      <c r="H662" s="62">
        <f>'Table 10-NLCD11 Partitioning'!H57-'Table 7-NLCD92 Partitioning'!H57</f>
        <v>-114.54024599999997</v>
      </c>
      <c r="I662" s="62">
        <f>'Table 10-NLCD11 Partitioning'!I57-'Table 7-NLCD92 Partitioning'!I57</f>
        <v>-42.701944499999982</v>
      </c>
      <c r="J662" s="62">
        <f>'Table 10-NLCD11 Partitioning'!J57-'Table 7-NLCD92 Partitioning'!J57</f>
        <v>0</v>
      </c>
      <c r="K662" s="62">
        <f>'Table 10-NLCD11 Partitioning'!K57-'Table 7-NLCD92 Partitioning'!K57</f>
        <v>-50.484572999999997</v>
      </c>
      <c r="L662" s="62">
        <f>'Table 10-NLCD11 Partitioning'!L57-'Table 7-NLCD92 Partitioning'!L57</f>
        <v>-4.6703789999999996</v>
      </c>
      <c r="M662" s="62">
        <f>'Table 10-NLCD11 Partitioning'!M57-'Table 7-NLCD92 Partitioning'!M57</f>
        <v>0</v>
      </c>
      <c r="N662" s="62">
        <f>'Table 10-NLCD11 Partitioning'!N57-'Table 7-NLCD92 Partitioning'!N57</f>
        <v>0</v>
      </c>
      <c r="O662" s="62">
        <f>'Table 10-NLCD11 Partitioning'!O57-'Table 7-NLCD92 Partitioning'!O57</f>
        <v>-0.66719699999999993</v>
      </c>
      <c r="P662" s="62">
        <f>'Table 10-NLCD11 Partitioning'!P57-'Table 7-NLCD92 Partitioning'!P57</f>
        <v>-0.44479799999999997</v>
      </c>
      <c r="Q662" s="62">
        <f>'Table 10-NLCD11 Partitioning'!Q57-'Table 7-NLCD92 Partitioning'!Q57</f>
        <v>-1.3343939999999999</v>
      </c>
      <c r="R662" s="62">
        <f>'Table 10-NLCD11 Partitioning'!R57-'Table 7-NLCD92 Partitioning'!R57</f>
        <v>-6.2271719999999995</v>
      </c>
      <c r="S662" s="62">
        <f>'Table 10-NLCD11 Partitioning'!S57-'Table 7-NLCD92 Partitioning'!S57</f>
        <v>-1.3343939999999999</v>
      </c>
      <c r="T662" s="62">
        <f>'Table 10-NLCD11 Partitioning'!T57-'Table 7-NLCD92 Partitioning'!T57</f>
        <v>-1.377449999995406E-2</v>
      </c>
      <c r="U662" s="62">
        <f>'Table 10-NLCD11 Partitioning'!U57-'Table 7-NLCD92 Partitioning'!U57</f>
        <v>-5.7160000000000082</v>
      </c>
      <c r="V662" s="62">
        <f>'Table 10-NLCD11 Partitioning'!V57-'Table 7-NLCD92 Partitioning'!V57</f>
        <v>61.196000000000026</v>
      </c>
      <c r="W662" s="62">
        <f>'Table 10-NLCD11 Partitioning'!W57-'Table 7-NLCD92 Partitioning'!W57</f>
        <v>-55.480999999999995</v>
      </c>
    </row>
    <row r="663" spans="1:23" x14ac:dyDescent="0.25">
      <c r="A663" s="77" t="s">
        <v>190</v>
      </c>
      <c r="B663" s="10" t="s">
        <v>122</v>
      </c>
      <c r="C663" s="3">
        <v>61</v>
      </c>
      <c r="D663" s="77" t="s">
        <v>190</v>
      </c>
      <c r="E663" s="62">
        <f>'Table 10-NLCD11 Partitioning'!E58-'Table 7-NLCD92 Partitioning'!E58</f>
        <v>0</v>
      </c>
      <c r="F663" s="62">
        <f>'Table 10-NLCD11 Partitioning'!F58-'Table 7-NLCD92 Partitioning'!F58</f>
        <v>0.44478000000000012</v>
      </c>
      <c r="G663" s="62">
        <f>'Table 10-NLCD11 Partitioning'!G58-'Table 7-NLCD92 Partitioning'!G58</f>
        <v>6.8942295000000007</v>
      </c>
      <c r="H663" s="62">
        <f>'Table 10-NLCD11 Partitioning'!H58-'Table 7-NLCD92 Partitioning'!H58</f>
        <v>-7.3391849999999987</v>
      </c>
      <c r="I663" s="62">
        <f>'Table 10-NLCD11 Partitioning'!I58-'Table 7-NLCD92 Partitioning'!I58</f>
        <v>0</v>
      </c>
      <c r="J663" s="62">
        <f>'Table 10-NLCD11 Partitioning'!J58-'Table 7-NLCD92 Partitioning'!J58</f>
        <v>0</v>
      </c>
      <c r="K663" s="62">
        <f>'Table 10-NLCD11 Partitioning'!K58-'Table 7-NLCD92 Partitioning'!K58</f>
        <v>0</v>
      </c>
      <c r="L663" s="62">
        <f>'Table 10-NLCD11 Partitioning'!L58-'Table 7-NLCD92 Partitioning'!L58</f>
        <v>0</v>
      </c>
      <c r="M663" s="62">
        <f>'Table 10-NLCD11 Partitioning'!M58-'Table 7-NLCD92 Partitioning'!M58</f>
        <v>0</v>
      </c>
      <c r="N663" s="62">
        <f>'Table 10-NLCD11 Partitioning'!N58-'Table 7-NLCD92 Partitioning'!N58</f>
        <v>0</v>
      </c>
      <c r="O663" s="62">
        <f>'Table 10-NLCD11 Partitioning'!O58-'Table 7-NLCD92 Partitioning'!O58</f>
        <v>0</v>
      </c>
      <c r="P663" s="62">
        <f>'Table 10-NLCD11 Partitioning'!P58-'Table 7-NLCD92 Partitioning'!P58</f>
        <v>0</v>
      </c>
      <c r="Q663" s="62">
        <f>'Table 10-NLCD11 Partitioning'!Q58-'Table 7-NLCD92 Partitioning'!Q58</f>
        <v>0</v>
      </c>
      <c r="R663" s="62">
        <f>'Table 10-NLCD11 Partitioning'!R58-'Table 7-NLCD92 Partitioning'!R58</f>
        <v>0</v>
      </c>
      <c r="S663" s="62">
        <f>'Table 10-NLCD11 Partitioning'!S58-'Table 7-NLCD92 Partitioning'!S58</f>
        <v>0</v>
      </c>
      <c r="T663" s="62">
        <f>'Table 10-NLCD11 Partitioning'!T58-'Table 7-NLCD92 Partitioning'!T58</f>
        <v>-1.7549999999921795E-4</v>
      </c>
      <c r="U663" s="62">
        <f>'Table 10-NLCD11 Partitioning'!U58-'Table 7-NLCD92 Partitioning'!U58</f>
        <v>-0.66699999999999982</v>
      </c>
      <c r="V663" s="62">
        <f>'Table 10-NLCD11 Partitioning'!V58-'Table 7-NLCD92 Partitioning'!V58</f>
        <v>0.85699999999999932</v>
      </c>
      <c r="W663" s="62">
        <f>'Table 10-NLCD11 Partitioning'!W58-'Table 7-NLCD92 Partitioning'!W58</f>
        <v>-0.19</v>
      </c>
    </row>
    <row r="664" spans="1:23" x14ac:dyDescent="0.25">
      <c r="A664" s="77" t="s">
        <v>191</v>
      </c>
      <c r="B664" s="10" t="s">
        <v>122</v>
      </c>
      <c r="C664" s="3">
        <v>62</v>
      </c>
      <c r="D664" s="77" t="s">
        <v>191</v>
      </c>
      <c r="E664" s="62">
        <f>'Table 10-NLCD11 Partitioning'!E59-'Table 7-NLCD92 Partitioning'!E59</f>
        <v>-0.88959599999999994</v>
      </c>
      <c r="F664" s="62">
        <f>'Table 10-NLCD11 Partitioning'!F59-'Table 7-NLCD92 Partitioning'!F59</f>
        <v>-1.1121569999999998</v>
      </c>
      <c r="G664" s="62">
        <f>'Table 10-NLCD11 Partitioning'!G59-'Table 7-NLCD92 Partitioning'!G59</f>
        <v>144.55578600000001</v>
      </c>
      <c r="H664" s="62">
        <f>'Table 10-NLCD11 Partitioning'!H59-'Table 7-NLCD92 Partitioning'!H59</f>
        <v>-137.44336949999999</v>
      </c>
      <c r="I664" s="62">
        <f>'Table 10-NLCD11 Partitioning'!I59-'Table 7-NLCD92 Partitioning'!I59</f>
        <v>2.8909350000000025</v>
      </c>
      <c r="J664" s="62">
        <f>'Table 10-NLCD11 Partitioning'!J59-'Table 7-NLCD92 Partitioning'!J59</f>
        <v>0</v>
      </c>
      <c r="K664" s="62">
        <f>'Table 10-NLCD11 Partitioning'!K59-'Table 7-NLCD92 Partitioning'!K59</f>
        <v>-6.4495709999999997</v>
      </c>
      <c r="L664" s="62">
        <f>'Table 10-NLCD11 Partitioning'!L59-'Table 7-NLCD92 Partitioning'!L59</f>
        <v>-0.66719699999999993</v>
      </c>
      <c r="M664" s="62">
        <f>'Table 10-NLCD11 Partitioning'!M59-'Table 7-NLCD92 Partitioning'!M59</f>
        <v>0</v>
      </c>
      <c r="N664" s="62">
        <f>'Table 10-NLCD11 Partitioning'!N59-'Table 7-NLCD92 Partitioning'!N59</f>
        <v>0</v>
      </c>
      <c r="O664" s="62">
        <f>'Table 10-NLCD11 Partitioning'!O59-'Table 7-NLCD92 Partitioning'!O59</f>
        <v>0</v>
      </c>
      <c r="P664" s="62">
        <f>'Table 10-NLCD11 Partitioning'!P59-'Table 7-NLCD92 Partitioning'!P59</f>
        <v>0</v>
      </c>
      <c r="Q664" s="62">
        <f>'Table 10-NLCD11 Partitioning'!Q59-'Table 7-NLCD92 Partitioning'!Q59</f>
        <v>0</v>
      </c>
      <c r="R664" s="62">
        <f>'Table 10-NLCD11 Partitioning'!R59-'Table 7-NLCD92 Partitioning'!R59</f>
        <v>-0.66719699999999993</v>
      </c>
      <c r="S664" s="62">
        <f>'Table 10-NLCD11 Partitioning'!S59-'Table 7-NLCD92 Partitioning'!S59</f>
        <v>-0.22239899999999999</v>
      </c>
      <c r="T664" s="62">
        <f>'Table 10-NLCD11 Partitioning'!T59-'Table 7-NLCD92 Partitioning'!T59</f>
        <v>-4.7654999999622305E-3</v>
      </c>
      <c r="U664" s="62">
        <f>'Table 10-NLCD11 Partitioning'!U59-'Table 7-NLCD92 Partitioning'!U59</f>
        <v>-6.7169999999999987</v>
      </c>
      <c r="V664" s="62">
        <f>'Table 10-NLCD11 Partitioning'!V59-'Table 7-NLCD92 Partitioning'!V59</f>
        <v>17.018000000000001</v>
      </c>
      <c r="W664" s="62">
        <f>'Table 10-NLCD11 Partitioning'!W59-'Table 7-NLCD92 Partitioning'!W59</f>
        <v>-10.301</v>
      </c>
    </row>
    <row r="665" spans="1:23" x14ac:dyDescent="0.25">
      <c r="A665" s="77" t="s">
        <v>192</v>
      </c>
      <c r="B665" s="10" t="s">
        <v>122</v>
      </c>
      <c r="C665" s="3">
        <v>7</v>
      </c>
      <c r="D665" s="77" t="s">
        <v>192</v>
      </c>
      <c r="E665" s="62">
        <f>'Table 10-NLCD11 Partitioning'!E60-'Table 7-NLCD92 Partitioning'!E60</f>
        <v>-2.6689859999999985</v>
      </c>
      <c r="F665" s="62">
        <f>'Table 10-NLCD11 Partitioning'!F60-'Table 7-NLCD92 Partitioning'!F60</f>
        <v>1.5563205000000018</v>
      </c>
      <c r="G665" s="62">
        <f>'Table 10-NLCD11 Partitioning'!G60-'Table 7-NLCD92 Partitioning'!G60</f>
        <v>229.06552500000004</v>
      </c>
      <c r="H665" s="62">
        <f>'Table 10-NLCD11 Partitioning'!H60-'Table 7-NLCD92 Partitioning'!H60</f>
        <v>-244.64578049999994</v>
      </c>
      <c r="I665" s="62">
        <f>'Table 10-NLCD11 Partitioning'!I60-'Table 7-NLCD92 Partitioning'!I60</f>
        <v>39.80740500000001</v>
      </c>
      <c r="J665" s="62">
        <f>'Table 10-NLCD11 Partitioning'!J60-'Table 7-NLCD92 Partitioning'!J60</f>
        <v>0</v>
      </c>
      <c r="K665" s="62">
        <f>'Table 10-NLCD11 Partitioning'!K60-'Table 7-NLCD92 Partitioning'!K60</f>
        <v>-18.681515999999998</v>
      </c>
      <c r="L665" s="62">
        <f>'Table 10-NLCD11 Partitioning'!L60-'Table 7-NLCD92 Partitioning'!L60</f>
        <v>-1.1119949999999998</v>
      </c>
      <c r="M665" s="62">
        <f>'Table 10-NLCD11 Partitioning'!M60-'Table 7-NLCD92 Partitioning'!M60</f>
        <v>0</v>
      </c>
      <c r="N665" s="62">
        <f>'Table 10-NLCD11 Partitioning'!N60-'Table 7-NLCD92 Partitioning'!N60</f>
        <v>0</v>
      </c>
      <c r="O665" s="62">
        <f>'Table 10-NLCD11 Partitioning'!O60-'Table 7-NLCD92 Partitioning'!O60</f>
        <v>0</v>
      </c>
      <c r="P665" s="62">
        <f>'Table 10-NLCD11 Partitioning'!P60-'Table 7-NLCD92 Partitioning'!P60</f>
        <v>-0.66719699999999993</v>
      </c>
      <c r="Q665" s="62">
        <f>'Table 10-NLCD11 Partitioning'!Q60-'Table 7-NLCD92 Partitioning'!Q60</f>
        <v>-1.5567929999999999</v>
      </c>
      <c r="R665" s="62">
        <f>'Table 10-NLCD11 Partitioning'!R60-'Table 7-NLCD92 Partitioning'!R60</f>
        <v>-1.1119949999999998</v>
      </c>
      <c r="S665" s="62">
        <f>'Table 10-NLCD11 Partitioning'!S60-'Table 7-NLCD92 Partitioning'!S60</f>
        <v>0</v>
      </c>
      <c r="T665" s="62">
        <f>'Table 10-NLCD11 Partitioning'!T60-'Table 7-NLCD92 Partitioning'!T60</f>
        <v>-1.501199999995606E-2</v>
      </c>
      <c r="U665" s="62">
        <f>'Table 10-NLCD11 Partitioning'!U60-'Table 7-NLCD92 Partitioning'!U60</f>
        <v>10.115000000000009</v>
      </c>
      <c r="V665" s="62">
        <f>'Table 10-NLCD11 Partitioning'!V60-'Table 7-NLCD92 Partitioning'!V60</f>
        <v>14.225999999999999</v>
      </c>
      <c r="W665" s="62">
        <f>'Table 10-NLCD11 Partitioning'!W60-'Table 7-NLCD92 Partitioning'!W60</f>
        <v>-24.340999999999998</v>
      </c>
    </row>
    <row r="666" spans="1:23" x14ac:dyDescent="0.25">
      <c r="A666" s="77" t="s">
        <v>193</v>
      </c>
      <c r="B666" s="10" t="s">
        <v>122</v>
      </c>
      <c r="C666" s="3" t="s">
        <v>194</v>
      </c>
      <c r="D666" s="77" t="s">
        <v>193</v>
      </c>
      <c r="E666" s="62">
        <f>'Table 10-NLCD11 Partitioning'!E61-'Table 7-NLCD92 Partitioning'!E61</f>
        <v>-40.702031999999974</v>
      </c>
      <c r="F666" s="62">
        <f>'Table 10-NLCD11 Partitioning'!F61-'Table 7-NLCD92 Partitioning'!F61</f>
        <v>-1.7791919999999999</v>
      </c>
      <c r="G666" s="62">
        <f>'Table 10-NLCD11 Partitioning'!G61-'Table 7-NLCD92 Partitioning'!G61</f>
        <v>18.458653500000004</v>
      </c>
      <c r="H666" s="62">
        <f>'Table 10-NLCD11 Partitioning'!H61-'Table 7-NLCD92 Partitioning'!H61</f>
        <v>102.74625</v>
      </c>
      <c r="I666" s="62">
        <f>'Table 10-NLCD11 Partitioning'!I61-'Table 7-NLCD92 Partitioning'!I61</f>
        <v>-169.91816399999999</v>
      </c>
      <c r="J666" s="62">
        <f>'Table 10-NLCD11 Partitioning'!J61-'Table 7-NLCD92 Partitioning'!J61</f>
        <v>54.931441500000005</v>
      </c>
      <c r="K666" s="62">
        <f>'Table 10-NLCD11 Partitioning'!K61-'Table 7-NLCD92 Partitioning'!K61</f>
        <v>-8.6735609999999994</v>
      </c>
      <c r="L666" s="62">
        <f>'Table 10-NLCD11 Partitioning'!L61-'Table 7-NLCD92 Partitioning'!L61</f>
        <v>-12.899141999999999</v>
      </c>
      <c r="M666" s="62">
        <f>'Table 10-NLCD11 Partitioning'!M61-'Table 7-NLCD92 Partitioning'!M61</f>
        <v>0</v>
      </c>
      <c r="N666" s="62">
        <f>'Table 10-NLCD11 Partitioning'!N61-'Table 7-NLCD92 Partitioning'!N61</f>
        <v>0</v>
      </c>
      <c r="O666" s="62">
        <f>'Table 10-NLCD11 Partitioning'!O61-'Table 7-NLCD92 Partitioning'!O61</f>
        <v>30.245652000000003</v>
      </c>
      <c r="P666" s="62">
        <f>'Table 10-NLCD11 Partitioning'!P61-'Table 7-NLCD92 Partitioning'!P61</f>
        <v>0</v>
      </c>
      <c r="Q666" s="62">
        <f>'Table 10-NLCD11 Partitioning'!Q61-'Table 7-NLCD92 Partitioning'!Q61</f>
        <v>0</v>
      </c>
      <c r="R666" s="62">
        <f>'Table 10-NLCD11 Partitioning'!R61-'Table 7-NLCD92 Partitioning'!R61</f>
        <v>4.6702755000000007</v>
      </c>
      <c r="S666" s="62">
        <f>'Table 10-NLCD11 Partitioning'!S61-'Table 7-NLCD92 Partitioning'!S61</f>
        <v>22.906485000000004</v>
      </c>
      <c r="T666" s="62">
        <f>'Table 10-NLCD11 Partitioning'!T61-'Table 7-NLCD92 Partitioning'!T61</f>
        <v>-1.3333499999930609E-2</v>
      </c>
      <c r="U666" s="62">
        <f>'Table 10-NLCD11 Partitioning'!U61-'Table 7-NLCD92 Partitioning'!U61</f>
        <v>-108.18599999999998</v>
      </c>
      <c r="V666" s="62">
        <f>'Table 10-NLCD11 Partitioning'!V61-'Table 7-NLCD92 Partitioning'!V61</f>
        <v>92.179000000000002</v>
      </c>
      <c r="W666" s="62">
        <f>'Table 10-NLCD11 Partitioning'!W61-'Table 7-NLCD92 Partitioning'!W61</f>
        <v>16.006</v>
      </c>
    </row>
    <row r="667" spans="1:23" x14ac:dyDescent="0.25">
      <c r="A667" s="77" t="s">
        <v>195</v>
      </c>
      <c r="B667" s="10" t="s">
        <v>122</v>
      </c>
      <c r="C667" s="3" t="s">
        <v>196</v>
      </c>
      <c r="D667" s="77" t="s">
        <v>195</v>
      </c>
      <c r="E667" s="62">
        <f>'Table 10-NLCD11 Partitioning'!E62-'Table 7-NLCD92 Partitioning'!E62</f>
        <v>36.9156105</v>
      </c>
      <c r="F667" s="62">
        <f>'Table 10-NLCD11 Partitioning'!F62-'Table 7-NLCD92 Partitioning'!F62</f>
        <v>-36.698066999999966</v>
      </c>
      <c r="G667" s="62">
        <f>'Table 10-NLCD11 Partitioning'!G62-'Table 7-NLCD92 Partitioning'!G62</f>
        <v>1093.5095670000001</v>
      </c>
      <c r="H667" s="62">
        <f>'Table 10-NLCD11 Partitioning'!H62-'Table 7-NLCD92 Partitioning'!H62</f>
        <v>-560.48009399999978</v>
      </c>
      <c r="I667" s="62">
        <f>'Table 10-NLCD11 Partitioning'!I62-'Table 7-NLCD92 Partitioning'!I62</f>
        <v>-477.05984549999994</v>
      </c>
      <c r="J667" s="62">
        <f>'Table 10-NLCD11 Partitioning'!J62-'Table 7-NLCD92 Partitioning'!J62</f>
        <v>2.0015505</v>
      </c>
      <c r="K667" s="62">
        <f>'Table 10-NLCD11 Partitioning'!K62-'Table 7-NLCD92 Partitioning'!K62</f>
        <v>-57.824797499999988</v>
      </c>
      <c r="L667" s="62">
        <f>'Table 10-NLCD11 Partitioning'!L62-'Table 7-NLCD92 Partitioning'!L62</f>
        <v>-48.482982</v>
      </c>
      <c r="M667" s="62">
        <f>'Table 10-NLCD11 Partitioning'!M62-'Table 7-NLCD92 Partitioning'!M62</f>
        <v>0</v>
      </c>
      <c r="N667" s="62">
        <f>'Table 10-NLCD11 Partitioning'!N62-'Table 7-NLCD92 Partitioning'!N62</f>
        <v>0</v>
      </c>
      <c r="O667" s="62">
        <f>'Table 10-NLCD11 Partitioning'!O62-'Table 7-NLCD92 Partitioning'!O62</f>
        <v>6.2270415000000003</v>
      </c>
      <c r="P667" s="62">
        <f>'Table 10-NLCD11 Partitioning'!P62-'Table 7-NLCD92 Partitioning'!P62</f>
        <v>0</v>
      </c>
      <c r="Q667" s="62">
        <f>'Table 10-NLCD11 Partitioning'!Q62-'Table 7-NLCD92 Partitioning'!Q62</f>
        <v>0</v>
      </c>
      <c r="R667" s="62">
        <f>'Table 10-NLCD11 Partitioning'!R62-'Table 7-NLCD92 Partitioning'!R62</f>
        <v>52.707258000000003</v>
      </c>
      <c r="S667" s="62">
        <f>'Table 10-NLCD11 Partitioning'!S62-'Table 7-NLCD92 Partitioning'!S62</f>
        <v>-10.897551</v>
      </c>
      <c r="T667" s="62">
        <f>'Table 10-NLCD11 Partitioning'!T62-'Table 7-NLCD92 Partitioning'!T62</f>
        <v>-8.2309499999155378E-2</v>
      </c>
      <c r="U667" s="62">
        <f>'Table 10-NLCD11 Partitioning'!U62-'Table 7-NLCD92 Partitioning'!U62</f>
        <v>-269.33300000000008</v>
      </c>
      <c r="V667" s="62">
        <f>'Table 10-NLCD11 Partitioning'!V62-'Table 7-NLCD92 Partitioning'!V62</f>
        <v>325.69700000000012</v>
      </c>
      <c r="W667" s="62">
        <f>'Table 10-NLCD11 Partitioning'!W62-'Table 7-NLCD92 Partitioning'!W62</f>
        <v>-56.364999999999981</v>
      </c>
    </row>
    <row r="668" spans="1:23" x14ac:dyDescent="0.25">
      <c r="A668" s="77" t="s">
        <v>197</v>
      </c>
      <c r="B668" s="10" t="s">
        <v>122</v>
      </c>
      <c r="C668" s="3" t="s">
        <v>198</v>
      </c>
      <c r="D668" s="77" t="s">
        <v>197</v>
      </c>
      <c r="E668" s="62">
        <f>'Table 10-NLCD11 Partitioning'!E63-'Table 7-NLCD92 Partitioning'!E63</f>
        <v>-67.60984049999999</v>
      </c>
      <c r="F668" s="62">
        <f>'Table 10-NLCD11 Partitioning'!F63-'Table 7-NLCD92 Partitioning'!F63</f>
        <v>3.7805445000000013</v>
      </c>
      <c r="G668" s="62">
        <f>'Table 10-NLCD11 Partitioning'!G63-'Table 7-NLCD92 Partitioning'!G63</f>
        <v>33.135961500000015</v>
      </c>
      <c r="H668" s="62">
        <f>'Table 10-NLCD11 Partitioning'!H63-'Table 7-NLCD92 Partitioning'!H63</f>
        <v>394.30483650000002</v>
      </c>
      <c r="I668" s="62">
        <f>'Table 10-NLCD11 Partitioning'!I63-'Table 7-NLCD92 Partitioning'!I63</f>
        <v>-336.05044199999992</v>
      </c>
      <c r="J668" s="62">
        <f>'Table 10-NLCD11 Partitioning'!J63-'Table 7-NLCD92 Partitioning'!J63</f>
        <v>4.6702845000000002</v>
      </c>
      <c r="K668" s="62">
        <f>'Table 10-NLCD11 Partitioning'!K63-'Table 7-NLCD92 Partitioning'!K63</f>
        <v>-24.686360999999998</v>
      </c>
      <c r="L668" s="62">
        <f>'Table 10-NLCD11 Partitioning'!L63-'Table 7-NLCD92 Partitioning'!L63</f>
        <v>-11.119949999999999</v>
      </c>
      <c r="M668" s="62">
        <f>'Table 10-NLCD11 Partitioning'!M63-'Table 7-NLCD92 Partitioning'!M63</f>
        <v>0</v>
      </c>
      <c r="N668" s="62">
        <f>'Table 10-NLCD11 Partitioning'!N63-'Table 7-NLCD92 Partitioning'!N63</f>
        <v>0</v>
      </c>
      <c r="O668" s="62">
        <f>'Table 10-NLCD11 Partitioning'!O63-'Table 7-NLCD92 Partitioning'!O63</f>
        <v>16.2347985</v>
      </c>
      <c r="P668" s="62">
        <f>'Table 10-NLCD11 Partitioning'!P63-'Table 7-NLCD92 Partitioning'!P63</f>
        <v>0</v>
      </c>
      <c r="Q668" s="62">
        <f>'Table 10-NLCD11 Partitioning'!Q63-'Table 7-NLCD92 Partitioning'!Q63</f>
        <v>-22.684697999999997</v>
      </c>
      <c r="R668" s="62">
        <f>'Table 10-NLCD11 Partitioning'!R63-'Table 7-NLCD92 Partitioning'!R63</f>
        <v>0</v>
      </c>
      <c r="S668" s="62">
        <f>'Table 10-NLCD11 Partitioning'!S63-'Table 7-NLCD92 Partitioning'!S63</f>
        <v>10.007725500000001</v>
      </c>
      <c r="T668" s="62">
        <f>'Table 10-NLCD11 Partitioning'!T63-'Table 7-NLCD92 Partitioning'!T63</f>
        <v>-1.7140499999982239E-2</v>
      </c>
      <c r="U668" s="62">
        <f>'Table 10-NLCD11 Partitioning'!U63-'Table 7-NLCD92 Partitioning'!U63</f>
        <v>-192.92499999999995</v>
      </c>
      <c r="V668" s="62">
        <f>'Table 10-NLCD11 Partitioning'!V63-'Table 7-NLCD92 Partitioning'!V63</f>
        <v>196.01500000000004</v>
      </c>
      <c r="W668" s="62">
        <f>'Table 10-NLCD11 Partitioning'!W63-'Table 7-NLCD92 Partitioning'!W63</f>
        <v>-3.0899999999999963</v>
      </c>
    </row>
    <row r="669" spans="1:23" x14ac:dyDescent="0.25">
      <c r="A669" s="77" t="s">
        <v>199</v>
      </c>
      <c r="B669" s="10" t="s">
        <v>122</v>
      </c>
      <c r="C669" s="3" t="s">
        <v>200</v>
      </c>
      <c r="D669" s="77" t="s">
        <v>199</v>
      </c>
      <c r="E669" s="62">
        <f>'Table 10-NLCD11 Partitioning'!E64-'Table 7-NLCD92 Partitioning'!E64</f>
        <v>-155.23847999999998</v>
      </c>
      <c r="F669" s="62">
        <f>'Table 10-NLCD11 Partitioning'!F64-'Table 7-NLCD92 Partitioning'!F64</f>
        <v>-66.725014499999929</v>
      </c>
      <c r="G669" s="62">
        <f>'Table 10-NLCD11 Partitioning'!G64-'Table 7-NLCD92 Partitioning'!G64</f>
        <v>644.49772199999995</v>
      </c>
      <c r="H669" s="62">
        <f>'Table 10-NLCD11 Partitioning'!H64-'Table 7-NLCD92 Partitioning'!H64</f>
        <v>443.22594750000002</v>
      </c>
      <c r="I669" s="62">
        <f>'Table 10-NLCD11 Partitioning'!I64-'Table 7-NLCD92 Partitioning'!I64</f>
        <v>-551.55747599999995</v>
      </c>
      <c r="J669" s="62">
        <f>'Table 10-NLCD11 Partitioning'!J64-'Table 7-NLCD92 Partitioning'!J64</f>
        <v>61.603276500000007</v>
      </c>
      <c r="K669" s="62">
        <f>'Table 10-NLCD11 Partitioning'!K64-'Table 7-NLCD92 Partitioning'!K64</f>
        <v>-356.95039499999996</v>
      </c>
      <c r="L669" s="62">
        <f>'Table 10-NLCD11 Partitioning'!L64-'Table 7-NLCD92 Partitioning'!L64</f>
        <v>-54.710153999999996</v>
      </c>
      <c r="M669" s="62">
        <f>'Table 10-NLCD11 Partitioning'!M64-'Table 7-NLCD92 Partitioning'!M64</f>
        <v>0</v>
      </c>
      <c r="N669" s="62">
        <f>'Table 10-NLCD11 Partitioning'!N64-'Table 7-NLCD92 Partitioning'!N64</f>
        <v>0</v>
      </c>
      <c r="O669" s="62">
        <f>'Table 10-NLCD11 Partitioning'!O64-'Table 7-NLCD92 Partitioning'!O64</f>
        <v>44.923585500000002</v>
      </c>
      <c r="P669" s="62">
        <f>'Table 10-NLCD11 Partitioning'!P64-'Table 7-NLCD92 Partitioning'!P64</f>
        <v>48.037081500000006</v>
      </c>
      <c r="Q669" s="62">
        <f>'Table 10-NLCD11 Partitioning'!Q64-'Table 7-NLCD92 Partitioning'!Q64</f>
        <v>-13.121540999999999</v>
      </c>
      <c r="R669" s="62">
        <f>'Table 10-NLCD11 Partitioning'!R64-'Table 7-NLCD92 Partitioning'!R64</f>
        <v>-11.342443499999998</v>
      </c>
      <c r="S669" s="62">
        <f>'Table 10-NLCD11 Partitioning'!S64-'Table 7-NLCD92 Partitioning'!S64</f>
        <v>-32.692653</v>
      </c>
      <c r="T669" s="62">
        <f>'Table 10-NLCD11 Partitioning'!T64-'Table 7-NLCD92 Partitioning'!T64</f>
        <v>-5.0544000000172673E-2</v>
      </c>
      <c r="U669" s="62">
        <f>'Table 10-NLCD11 Partitioning'!U64-'Table 7-NLCD92 Partitioning'!U64</f>
        <v>-207.74700000000007</v>
      </c>
      <c r="V669" s="62">
        <f>'Table 10-NLCD11 Partitioning'!V64-'Table 7-NLCD92 Partitioning'!V64</f>
        <v>572.53099999999995</v>
      </c>
      <c r="W669" s="62">
        <f>'Table 10-NLCD11 Partitioning'!W64-'Table 7-NLCD92 Partitioning'!W64</f>
        <v>-364.78399999999999</v>
      </c>
    </row>
    <row r="670" spans="1:23" x14ac:dyDescent="0.25">
      <c r="A670" s="77" t="s">
        <v>201</v>
      </c>
      <c r="B670" s="10" t="s">
        <v>122</v>
      </c>
      <c r="C670" s="3">
        <v>8</v>
      </c>
      <c r="D670" s="77" t="s">
        <v>201</v>
      </c>
      <c r="E670" s="62">
        <f>'Table 10-NLCD11 Partitioning'!E65-'Table 7-NLCD92 Partitioning'!E65</f>
        <v>-19.126912499999992</v>
      </c>
      <c r="F670" s="62">
        <f>'Table 10-NLCD11 Partitioning'!F65-'Table 7-NLCD92 Partitioning'!F65</f>
        <v>-2.4473654999999894</v>
      </c>
      <c r="G670" s="62">
        <f>'Table 10-NLCD11 Partitioning'!G65-'Table 7-NLCD92 Partitioning'!G65</f>
        <v>187.69995450000002</v>
      </c>
      <c r="H670" s="62">
        <f>'Table 10-NLCD11 Partitioning'!H65-'Table 7-NLCD92 Partitioning'!H65</f>
        <v>51.814035000000047</v>
      </c>
      <c r="I670" s="62">
        <f>'Table 10-NLCD11 Partitioning'!I65-'Table 7-NLCD92 Partitioning'!I65</f>
        <v>-51.376711499999971</v>
      </c>
      <c r="J670" s="62">
        <f>'Table 10-NLCD11 Partitioning'!J65-'Table 7-NLCD92 Partitioning'!J65</f>
        <v>0</v>
      </c>
      <c r="K670" s="62">
        <f>'Table 10-NLCD11 Partitioning'!K65-'Table 7-NLCD92 Partitioning'!K65</f>
        <v>-157.90342049999998</v>
      </c>
      <c r="L670" s="62">
        <f>'Table 10-NLCD11 Partitioning'!L65-'Table 7-NLCD92 Partitioning'!L65</f>
        <v>-25.353485999999997</v>
      </c>
      <c r="M670" s="62">
        <f>'Table 10-NLCD11 Partitioning'!M65-'Table 7-NLCD92 Partitioning'!M65</f>
        <v>3.5583120000000004</v>
      </c>
      <c r="N670" s="62">
        <f>'Table 10-NLCD11 Partitioning'!N65-'Table 7-NLCD92 Partitioning'!N65</f>
        <v>0</v>
      </c>
      <c r="O670" s="62">
        <f>'Table 10-NLCD11 Partitioning'!O65-'Table 7-NLCD92 Partitioning'!O65</f>
        <v>1.7790480000000013</v>
      </c>
      <c r="P670" s="62">
        <f>'Table 10-NLCD11 Partitioning'!P65-'Table 7-NLCD92 Partitioning'!P65</f>
        <v>-3.335985</v>
      </c>
      <c r="Q670" s="62">
        <f>'Table 10-NLCD11 Partitioning'!Q65-'Table 7-NLCD92 Partitioning'!Q65</f>
        <v>-6.67197</v>
      </c>
      <c r="R670" s="62">
        <f>'Table 10-NLCD11 Partitioning'!R65-'Table 7-NLCD92 Partitioning'!R65</f>
        <v>17.123922000000004</v>
      </c>
      <c r="S670" s="62">
        <f>'Table 10-NLCD11 Partitioning'!S65-'Table 7-NLCD92 Partitioning'!S65</f>
        <v>4.2254550000000002</v>
      </c>
      <c r="T670" s="62">
        <f>'Table 10-NLCD11 Partitioning'!T65-'Table 7-NLCD92 Partitioning'!T65</f>
        <v>-1.5124499999842556E-2</v>
      </c>
      <c r="U670" s="62">
        <f>'Table 10-NLCD11 Partitioning'!U65-'Table 7-NLCD92 Partitioning'!U65</f>
        <v>24.372000000000014</v>
      </c>
      <c r="V670" s="62">
        <f>'Table 10-NLCD11 Partitioning'!V65-'Table 7-NLCD92 Partitioning'!V65</f>
        <v>103.39699999999999</v>
      </c>
      <c r="W670" s="62">
        <f>'Table 10-NLCD11 Partitioning'!W65-'Table 7-NLCD92 Partitioning'!W65</f>
        <v>-127.76899999999999</v>
      </c>
    </row>
    <row r="671" spans="1:23" x14ac:dyDescent="0.25">
      <c r="A671" s="77" t="s">
        <v>202</v>
      </c>
      <c r="B671" s="10" t="s">
        <v>122</v>
      </c>
      <c r="C671" s="3">
        <v>9</v>
      </c>
      <c r="D671" s="77" t="s">
        <v>202</v>
      </c>
      <c r="E671" s="62">
        <f>'Table 10-NLCD11 Partitioning'!E66-'Table 7-NLCD92 Partitioning'!E66</f>
        <v>2.0014155000000002</v>
      </c>
      <c r="F671" s="62">
        <f>'Table 10-NLCD11 Partitioning'!F66-'Table 7-NLCD92 Partitioning'!F66</f>
        <v>1.3343400000000003</v>
      </c>
      <c r="G671" s="62">
        <f>'Table 10-NLCD11 Partitioning'!G66-'Table 7-NLCD92 Partitioning'!G66</f>
        <v>7.5608730000000008</v>
      </c>
      <c r="H671" s="62">
        <f>'Table 10-NLCD11 Partitioning'!H66-'Table 7-NLCD92 Partitioning'!H66</f>
        <v>-21.352531499999984</v>
      </c>
      <c r="I671" s="62">
        <f>'Table 10-NLCD11 Partitioning'!I66-'Table 7-NLCD92 Partitioning'!I66</f>
        <v>26.019706500000005</v>
      </c>
      <c r="J671" s="62">
        <f>'Table 10-NLCD11 Partitioning'!J66-'Table 7-NLCD92 Partitioning'!J66</f>
        <v>0</v>
      </c>
      <c r="K671" s="62">
        <f>'Table 10-NLCD11 Partitioning'!K66-'Table 7-NLCD92 Partitioning'!K66</f>
        <v>-11.342348999999999</v>
      </c>
      <c r="L671" s="62">
        <f>'Table 10-NLCD11 Partitioning'!L66-'Table 7-NLCD92 Partitioning'!L66</f>
        <v>-0.44479799999999997</v>
      </c>
      <c r="M671" s="62">
        <f>'Table 10-NLCD11 Partitioning'!M66-'Table 7-NLCD92 Partitioning'!M66</f>
        <v>0</v>
      </c>
      <c r="N671" s="62">
        <f>'Table 10-NLCD11 Partitioning'!N66-'Table 7-NLCD92 Partitioning'!N66</f>
        <v>0</v>
      </c>
      <c r="O671" s="62">
        <f>'Table 10-NLCD11 Partitioning'!O66-'Table 7-NLCD92 Partitioning'!O66</f>
        <v>0</v>
      </c>
      <c r="P671" s="62">
        <f>'Table 10-NLCD11 Partitioning'!P66-'Table 7-NLCD92 Partitioning'!P66</f>
        <v>-0.66719699999999993</v>
      </c>
      <c r="Q671" s="62">
        <f>'Table 10-NLCD11 Partitioning'!Q66-'Table 7-NLCD92 Partitioning'!Q66</f>
        <v>-0.88959599999999994</v>
      </c>
      <c r="R671" s="62">
        <f>'Table 10-NLCD11 Partitioning'!R66-'Table 7-NLCD92 Partitioning'!R66</f>
        <v>-1.7791919999999999</v>
      </c>
      <c r="S671" s="62">
        <f>'Table 10-NLCD11 Partitioning'!S66-'Table 7-NLCD92 Partitioning'!S66</f>
        <v>-0.44479799999999997</v>
      </c>
      <c r="T671" s="62">
        <f>'Table 10-NLCD11 Partitioning'!T66-'Table 7-NLCD92 Partitioning'!T66</f>
        <v>-4.126499999955513E-3</v>
      </c>
      <c r="U671" s="62">
        <f>'Table 10-NLCD11 Partitioning'!U66-'Table 7-NLCD92 Partitioning'!U66</f>
        <v>20.164000000000001</v>
      </c>
      <c r="V671" s="62">
        <f>'Table 10-NLCD11 Partitioning'!V66-'Table 7-NLCD92 Partitioning'!V66</f>
        <v>-7.1589999999999918</v>
      </c>
      <c r="W671" s="62">
        <f>'Table 10-NLCD11 Partitioning'!W66-'Table 7-NLCD92 Partitioning'!W66</f>
        <v>-13.005999999999998</v>
      </c>
    </row>
    <row r="672" spans="1:23" x14ac:dyDescent="0.25">
      <c r="A672" s="77" t="s">
        <v>203</v>
      </c>
      <c r="B672" s="10" t="s">
        <v>204</v>
      </c>
      <c r="C672" s="3" t="s">
        <v>205</v>
      </c>
      <c r="D672" s="77" t="s">
        <v>203</v>
      </c>
      <c r="E672" s="62">
        <f>'Table 10-NLCD11 Partitioning'!E67-'Table 7-NLCD92 Partitioning'!E67</f>
        <v>0</v>
      </c>
      <c r="F672" s="62">
        <f>'Table 10-NLCD11 Partitioning'!F67-'Table 7-NLCD92 Partitioning'!F67</f>
        <v>-5.5599974999999997</v>
      </c>
      <c r="G672" s="62">
        <f>'Table 10-NLCD11 Partitioning'!G67-'Table 7-NLCD92 Partitioning'!G67</f>
        <v>144.11074500000004</v>
      </c>
      <c r="H672" s="62">
        <f>'Table 10-NLCD11 Partitioning'!H67-'Table 7-NLCD92 Partitioning'!H67</f>
        <v>-149.0083965</v>
      </c>
      <c r="I672" s="62">
        <f>'Table 10-NLCD11 Partitioning'!I67-'Table 7-NLCD92 Partitioning'!I67</f>
        <v>12.008772000000004</v>
      </c>
      <c r="J672" s="62">
        <f>'Table 10-NLCD11 Partitioning'!J67-'Table 7-NLCD92 Partitioning'!J67</f>
        <v>0</v>
      </c>
      <c r="K672" s="62">
        <f>'Table 10-NLCD11 Partitioning'!K67-'Table 7-NLCD92 Partitioning'!K67</f>
        <v>-1.5567929999999999</v>
      </c>
      <c r="L672" s="62">
        <f>'Table 10-NLCD11 Partitioning'!L67-'Table 7-NLCD92 Partitioning'!L67</f>
        <v>0</v>
      </c>
      <c r="M672" s="62">
        <f>'Table 10-NLCD11 Partitioning'!M67-'Table 7-NLCD92 Partitioning'!M67</f>
        <v>0</v>
      </c>
      <c r="N672" s="62">
        <f>'Table 10-NLCD11 Partitioning'!N67-'Table 7-NLCD92 Partitioning'!N67</f>
        <v>0</v>
      </c>
      <c r="O672" s="62">
        <f>'Table 10-NLCD11 Partitioning'!O67-'Table 7-NLCD92 Partitioning'!O67</f>
        <v>0</v>
      </c>
      <c r="P672" s="62">
        <f>'Table 10-NLCD11 Partitioning'!P67-'Table 7-NLCD92 Partitioning'!P67</f>
        <v>0</v>
      </c>
      <c r="Q672" s="62">
        <f>'Table 10-NLCD11 Partitioning'!Q67-'Table 7-NLCD92 Partitioning'!Q67</f>
        <v>0</v>
      </c>
      <c r="R672" s="62">
        <f>'Table 10-NLCD11 Partitioning'!R67-'Table 7-NLCD92 Partitioning'!R67</f>
        <v>0</v>
      </c>
      <c r="S672" s="62">
        <f>'Table 10-NLCD11 Partitioning'!S67-'Table 7-NLCD92 Partitioning'!S67</f>
        <v>0</v>
      </c>
      <c r="T672" s="62">
        <f>'Table 10-NLCD11 Partitioning'!T67-'Table 7-NLCD92 Partitioning'!T67</f>
        <v>-5.6699999999523243E-3</v>
      </c>
      <c r="U672" s="62">
        <f>'Table 10-NLCD11 Partitioning'!U67-'Table 7-NLCD92 Partitioning'!U67</f>
        <v>-3.3779999999999859</v>
      </c>
      <c r="V672" s="62">
        <f>'Table 10-NLCD11 Partitioning'!V67-'Table 7-NLCD92 Partitioning'!V67</f>
        <v>8.5000000000000284</v>
      </c>
      <c r="W672" s="62">
        <f>'Table 10-NLCD11 Partitioning'!W67-'Table 7-NLCD92 Partitioning'!W67</f>
        <v>-5.1209999999999996</v>
      </c>
    </row>
    <row r="673" spans="1:23" x14ac:dyDescent="0.25">
      <c r="A673" s="77" t="s">
        <v>206</v>
      </c>
      <c r="B673" s="10" t="s">
        <v>204</v>
      </c>
      <c r="C673" s="3">
        <v>10</v>
      </c>
      <c r="D673" s="77" t="s">
        <v>206</v>
      </c>
      <c r="E673" s="62">
        <f>'Table 10-NLCD11 Partitioning'!E68-'Table 7-NLCD92 Partitioning'!E68</f>
        <v>-2.891187</v>
      </c>
      <c r="F673" s="62">
        <f>'Table 10-NLCD11 Partitioning'!F68-'Table 7-NLCD92 Partitioning'!F68</f>
        <v>-6.4495709999999997</v>
      </c>
      <c r="G673" s="62">
        <f>'Table 10-NLCD11 Partitioning'!G68-'Table 7-NLCD92 Partitioning'!G68</f>
        <v>14.010822000000001</v>
      </c>
      <c r="H673" s="62">
        <f>'Table 10-NLCD11 Partitioning'!H68-'Table 7-NLCD92 Partitioning'!H68</f>
        <v>-5.7848534999999828</v>
      </c>
      <c r="I673" s="62">
        <f>'Table 10-NLCD11 Partitioning'!I68-'Table 7-NLCD92 Partitioning'!I68</f>
        <v>11.119639500000002</v>
      </c>
      <c r="J673" s="62">
        <f>'Table 10-NLCD11 Partitioning'!J68-'Table 7-NLCD92 Partitioning'!J68</f>
        <v>0</v>
      </c>
      <c r="K673" s="62">
        <f>'Table 10-NLCD11 Partitioning'!K68-'Table 7-NLCD92 Partitioning'!K68</f>
        <v>-7.3391669999999998</v>
      </c>
      <c r="L673" s="62">
        <f>'Table 10-NLCD11 Partitioning'!L68-'Table 7-NLCD92 Partitioning'!L68</f>
        <v>-1.7791919999999999</v>
      </c>
      <c r="M673" s="62">
        <f>'Table 10-NLCD11 Partitioning'!M68-'Table 7-NLCD92 Partitioning'!M68</f>
        <v>0</v>
      </c>
      <c r="N673" s="62">
        <f>'Table 10-NLCD11 Partitioning'!N68-'Table 7-NLCD92 Partitioning'!N68</f>
        <v>0</v>
      </c>
      <c r="O673" s="62">
        <f>'Table 10-NLCD11 Partitioning'!O68-'Table 7-NLCD92 Partitioning'!O68</f>
        <v>-0.22239899999999999</v>
      </c>
      <c r="P673" s="62">
        <f>'Table 10-NLCD11 Partitioning'!P68-'Table 7-NLCD92 Partitioning'!P68</f>
        <v>0</v>
      </c>
      <c r="Q673" s="62">
        <f>'Table 10-NLCD11 Partitioning'!Q68-'Table 7-NLCD92 Partitioning'!Q68</f>
        <v>0</v>
      </c>
      <c r="R673" s="62">
        <f>'Table 10-NLCD11 Partitioning'!R68-'Table 7-NLCD92 Partitioning'!R68</f>
        <v>-0.66719699999999993</v>
      </c>
      <c r="S673" s="62">
        <f>'Table 10-NLCD11 Partitioning'!S68-'Table 7-NLCD92 Partitioning'!S68</f>
        <v>0</v>
      </c>
      <c r="T673" s="62">
        <f>'Table 10-NLCD11 Partitioning'!T68-'Table 7-NLCD92 Partitioning'!T68</f>
        <v>-3.1049999999765987E-3</v>
      </c>
      <c r="U673" s="62">
        <f>'Table 10-NLCD11 Partitioning'!U68-'Table 7-NLCD92 Partitioning'!U68</f>
        <v>9.0300000000000011</v>
      </c>
      <c r="V673" s="62">
        <f>'Table 10-NLCD11 Partitioning'!V68-'Table 7-NLCD92 Partitioning'!V68</f>
        <v>-0.48000000000000398</v>
      </c>
      <c r="W673" s="62">
        <f>'Table 10-NLCD11 Partitioning'!W68-'Table 7-NLCD92 Partitioning'!W68</f>
        <v>-8.5500000000000007</v>
      </c>
    </row>
    <row r="674" spans="1:23" x14ac:dyDescent="0.25">
      <c r="A674" s="77" t="s">
        <v>207</v>
      </c>
      <c r="B674" s="10" t="s">
        <v>204</v>
      </c>
      <c r="C674" s="3">
        <v>11</v>
      </c>
      <c r="D674" s="77" t="s">
        <v>207</v>
      </c>
      <c r="E674" s="62">
        <f>'Table 10-NLCD11 Partitioning'!E69-'Table 7-NLCD92 Partitioning'!E69</f>
        <v>-5.7823739999999999</v>
      </c>
      <c r="F674" s="62">
        <f>'Table 10-NLCD11 Partitioning'!F69-'Table 7-NLCD92 Partitioning'!F69</f>
        <v>-19.348879499999995</v>
      </c>
      <c r="G674" s="62">
        <f>'Table 10-NLCD11 Partitioning'!G69-'Table 7-NLCD92 Partitioning'!G69</f>
        <v>78.949629000000016</v>
      </c>
      <c r="H674" s="62">
        <f>'Table 10-NLCD11 Partitioning'!H69-'Table 7-NLCD92 Partitioning'!H69</f>
        <v>-104.54280749999987</v>
      </c>
      <c r="I674" s="62">
        <f>'Table 10-NLCD11 Partitioning'!I69-'Table 7-NLCD92 Partitioning'!I69</f>
        <v>63.604345500000001</v>
      </c>
      <c r="J674" s="62">
        <f>'Table 10-NLCD11 Partitioning'!J69-'Table 7-NLCD92 Partitioning'!J69</f>
        <v>0</v>
      </c>
      <c r="K674" s="62">
        <f>'Table 10-NLCD11 Partitioning'!K69-'Table 7-NLCD92 Partitioning'!K69</f>
        <v>-10.675151999999999</v>
      </c>
      <c r="L674" s="62">
        <f>'Table 10-NLCD11 Partitioning'!L69-'Table 7-NLCD92 Partitioning'!L69</f>
        <v>-1.5567929999999999</v>
      </c>
      <c r="M674" s="62">
        <f>'Table 10-NLCD11 Partitioning'!M69-'Table 7-NLCD92 Partitioning'!M69</f>
        <v>0</v>
      </c>
      <c r="N674" s="62">
        <f>'Table 10-NLCD11 Partitioning'!N69-'Table 7-NLCD92 Partitioning'!N69</f>
        <v>0</v>
      </c>
      <c r="O674" s="62">
        <f>'Table 10-NLCD11 Partitioning'!O69-'Table 7-NLCD92 Partitioning'!O69</f>
        <v>0</v>
      </c>
      <c r="P674" s="62">
        <f>'Table 10-NLCD11 Partitioning'!P69-'Table 7-NLCD92 Partitioning'!P69</f>
        <v>0</v>
      </c>
      <c r="Q674" s="62">
        <f>'Table 10-NLCD11 Partitioning'!Q69-'Table 7-NLCD92 Partitioning'!Q69</f>
        <v>0</v>
      </c>
      <c r="R674" s="62">
        <f>'Table 10-NLCD11 Partitioning'!R69-'Table 7-NLCD92 Partitioning'!R69</f>
        <v>-0.66719699999999993</v>
      </c>
      <c r="S674" s="62">
        <f>'Table 10-NLCD11 Partitioning'!S69-'Table 7-NLCD92 Partitioning'!S69</f>
        <v>0</v>
      </c>
      <c r="T674" s="62">
        <f>'Table 10-NLCD11 Partitioning'!T69-'Table 7-NLCD92 Partitioning'!T69</f>
        <v>-1.9228499999940141E-2</v>
      </c>
      <c r="U674" s="62">
        <f>'Table 10-NLCD11 Partitioning'!U69-'Table 7-NLCD92 Partitioning'!U69</f>
        <v>33.141999999999996</v>
      </c>
      <c r="V674" s="62">
        <f>'Table 10-NLCD11 Partitioning'!V69-'Table 7-NLCD92 Partitioning'!V69</f>
        <v>-19.002999999999986</v>
      </c>
      <c r="W674" s="62">
        <f>'Table 10-NLCD11 Partitioning'!W69-'Table 7-NLCD92 Partitioning'!W69</f>
        <v>-14.138000000000002</v>
      </c>
    </row>
    <row r="675" spans="1:23" x14ac:dyDescent="0.25">
      <c r="A675" s="77" t="s">
        <v>208</v>
      </c>
      <c r="B675" s="10" t="s">
        <v>204</v>
      </c>
      <c r="C675" s="3">
        <v>12</v>
      </c>
      <c r="D675" s="77" t="s">
        <v>208</v>
      </c>
      <c r="E675" s="62">
        <f>'Table 10-NLCD11 Partitioning'!E70-'Table 7-NLCD92 Partitioning'!E70</f>
        <v>-1.7791919999999999</v>
      </c>
      <c r="F675" s="62">
        <f>'Table 10-NLCD11 Partitioning'!F70-'Table 7-NLCD92 Partitioning'!F70</f>
        <v>-2.4463889999999999</v>
      </c>
      <c r="G675" s="62">
        <f>'Table 10-NLCD11 Partitioning'!G70-'Table 7-NLCD92 Partitioning'!G70</f>
        <v>-35.584127999999993</v>
      </c>
      <c r="H675" s="62">
        <f>'Table 10-NLCD11 Partitioning'!H70-'Table 7-NLCD92 Partitioning'!H70</f>
        <v>-9.342899999999986</v>
      </c>
      <c r="I675" s="62">
        <f>'Table 10-NLCD11 Partitioning'!I70-'Table 7-NLCD92 Partitioning'!I70</f>
        <v>53.596327500000001</v>
      </c>
      <c r="J675" s="62">
        <f>'Table 10-NLCD11 Partitioning'!J70-'Table 7-NLCD92 Partitioning'!J70</f>
        <v>0</v>
      </c>
      <c r="K675" s="62">
        <f>'Table 10-NLCD11 Partitioning'!K70-'Table 7-NLCD92 Partitioning'!K70</f>
        <v>-3.5583839999999998</v>
      </c>
      <c r="L675" s="62">
        <f>'Table 10-NLCD11 Partitioning'!L70-'Table 7-NLCD92 Partitioning'!L70</f>
        <v>0</v>
      </c>
      <c r="M675" s="62">
        <f>'Table 10-NLCD11 Partitioning'!M70-'Table 7-NLCD92 Partitioning'!M70</f>
        <v>0</v>
      </c>
      <c r="N675" s="62">
        <f>'Table 10-NLCD11 Partitioning'!N70-'Table 7-NLCD92 Partitioning'!N70</f>
        <v>0</v>
      </c>
      <c r="O675" s="62">
        <f>'Table 10-NLCD11 Partitioning'!O70-'Table 7-NLCD92 Partitioning'!O70</f>
        <v>0</v>
      </c>
      <c r="P675" s="62">
        <f>'Table 10-NLCD11 Partitioning'!P70-'Table 7-NLCD92 Partitioning'!P70</f>
        <v>-0.88959599999999994</v>
      </c>
      <c r="Q675" s="62">
        <f>'Table 10-NLCD11 Partitioning'!Q70-'Table 7-NLCD92 Partitioning'!Q70</f>
        <v>0</v>
      </c>
      <c r="R675" s="62">
        <f>'Table 10-NLCD11 Partitioning'!R70-'Table 7-NLCD92 Partitioning'!R70</f>
        <v>0</v>
      </c>
      <c r="S675" s="62">
        <f>'Table 10-NLCD11 Partitioning'!S70-'Table 7-NLCD92 Partitioning'!S70</f>
        <v>0</v>
      </c>
      <c r="T675" s="62">
        <f>'Table 10-NLCD11 Partitioning'!T70-'Table 7-NLCD92 Partitioning'!T70</f>
        <v>-4.261499999984153E-3</v>
      </c>
      <c r="U675" s="62">
        <f>'Table 10-NLCD11 Partitioning'!U70-'Table 7-NLCD92 Partitioning'!U70</f>
        <v>31.304000000000002</v>
      </c>
      <c r="V675" s="62">
        <f>'Table 10-NLCD11 Partitioning'!V70-'Table 7-NLCD92 Partitioning'!V70</f>
        <v>-27.373000000000005</v>
      </c>
      <c r="W675" s="62">
        <f>'Table 10-NLCD11 Partitioning'!W70-'Table 7-NLCD92 Partitioning'!W70</f>
        <v>-3.9320000000000004</v>
      </c>
    </row>
    <row r="676" spans="1:23" x14ac:dyDescent="0.25">
      <c r="A676" s="77" t="s">
        <v>209</v>
      </c>
      <c r="B676" s="10" t="s">
        <v>204</v>
      </c>
      <c r="C676" s="3">
        <v>13</v>
      </c>
      <c r="D676" s="77" t="s">
        <v>209</v>
      </c>
      <c r="E676" s="62">
        <f>'Table 10-NLCD11 Partitioning'!E71-'Table 7-NLCD92 Partitioning'!E71</f>
        <v>-0.44479799999999997</v>
      </c>
      <c r="F676" s="62">
        <f>'Table 10-NLCD11 Partitioning'!F71-'Table 7-NLCD92 Partitioning'!F71</f>
        <v>-7.3392344999999981</v>
      </c>
      <c r="G676" s="62">
        <f>'Table 10-NLCD11 Partitioning'!G71-'Table 7-NLCD92 Partitioning'!G71</f>
        <v>6.671380500000005</v>
      </c>
      <c r="H676" s="62">
        <f>'Table 10-NLCD11 Partitioning'!H71-'Table 7-NLCD92 Partitioning'!H71</f>
        <v>-6.896128499999989</v>
      </c>
      <c r="I676" s="62">
        <f>'Table 10-NLCD11 Partitioning'!I71-'Table 7-NLCD92 Partitioning'!I71</f>
        <v>14.010408000000002</v>
      </c>
      <c r="J676" s="62">
        <f>'Table 10-NLCD11 Partitioning'!J71-'Table 7-NLCD92 Partitioning'!J71</f>
        <v>0</v>
      </c>
      <c r="K676" s="62">
        <f>'Table 10-NLCD11 Partitioning'!K71-'Table 7-NLCD92 Partitioning'!K71</f>
        <v>-4.6703789999999996</v>
      </c>
      <c r="L676" s="62">
        <f>'Table 10-NLCD11 Partitioning'!L71-'Table 7-NLCD92 Partitioning'!L71</f>
        <v>0</v>
      </c>
      <c r="M676" s="62">
        <f>'Table 10-NLCD11 Partitioning'!M71-'Table 7-NLCD92 Partitioning'!M71</f>
        <v>0</v>
      </c>
      <c r="N676" s="62">
        <f>'Table 10-NLCD11 Partitioning'!N71-'Table 7-NLCD92 Partitioning'!N71</f>
        <v>0</v>
      </c>
      <c r="O676" s="62">
        <f>'Table 10-NLCD11 Partitioning'!O71-'Table 7-NLCD92 Partitioning'!O71</f>
        <v>0</v>
      </c>
      <c r="P676" s="62">
        <f>'Table 10-NLCD11 Partitioning'!P71-'Table 7-NLCD92 Partitioning'!P71</f>
        <v>0</v>
      </c>
      <c r="Q676" s="62">
        <f>'Table 10-NLCD11 Partitioning'!Q71-'Table 7-NLCD92 Partitioning'!Q71</f>
        <v>0</v>
      </c>
      <c r="R676" s="62">
        <f>'Table 10-NLCD11 Partitioning'!R71-'Table 7-NLCD92 Partitioning'!R71</f>
        <v>-1.3343939999999999</v>
      </c>
      <c r="S676" s="62">
        <f>'Table 10-NLCD11 Partitioning'!S71-'Table 7-NLCD92 Partitioning'!S71</f>
        <v>0</v>
      </c>
      <c r="T676" s="62">
        <f>'Table 10-NLCD11 Partitioning'!T71-'Table 7-NLCD92 Partitioning'!T71</f>
        <v>-3.1454999999880329E-3</v>
      </c>
      <c r="U676" s="62">
        <f>'Table 10-NLCD11 Partitioning'!U71-'Table 7-NLCD92 Partitioning'!U71</f>
        <v>10.836999999999989</v>
      </c>
      <c r="V676" s="62">
        <f>'Table 10-NLCD11 Partitioning'!V71-'Table 7-NLCD92 Partitioning'!V71</f>
        <v>-5.3580000000000041</v>
      </c>
      <c r="W676" s="62">
        <f>'Table 10-NLCD11 Partitioning'!W71-'Table 7-NLCD92 Partitioning'!W71</f>
        <v>-5.4799999999999995</v>
      </c>
    </row>
    <row r="677" spans="1:23" x14ac:dyDescent="0.25">
      <c r="A677" s="77" t="s">
        <v>210</v>
      </c>
      <c r="B677" s="10" t="s">
        <v>204</v>
      </c>
      <c r="C677" s="3">
        <v>14</v>
      </c>
      <c r="D677" s="77" t="s">
        <v>210</v>
      </c>
      <c r="E677" s="62">
        <f>'Table 10-NLCD11 Partitioning'!E72-'Table 7-NLCD92 Partitioning'!E72</f>
        <v>-0.88959599999999994</v>
      </c>
      <c r="F677" s="62">
        <f>'Table 10-NLCD11 Partitioning'!F72-'Table 7-NLCD92 Partitioning'!F72</f>
        <v>-5.7823739999999999</v>
      </c>
      <c r="G677" s="62">
        <f>'Table 10-NLCD11 Partitioning'!G72-'Table 7-NLCD92 Partitioning'!G72</f>
        <v>38.473740000000006</v>
      </c>
      <c r="H677" s="62">
        <f>'Table 10-NLCD11 Partitioning'!H72-'Table 7-NLCD92 Partitioning'!H72</f>
        <v>-52.491420000000005</v>
      </c>
      <c r="I677" s="62">
        <f>'Table 10-NLCD11 Partitioning'!I72-'Table 7-NLCD92 Partitioning'!I72</f>
        <v>36.692167500000011</v>
      </c>
      <c r="J677" s="62">
        <f>'Table 10-NLCD11 Partitioning'!J72-'Table 7-NLCD92 Partitioning'!J72</f>
        <v>0</v>
      </c>
      <c r="K677" s="62">
        <f>'Table 10-NLCD11 Partitioning'!K72-'Table 7-NLCD92 Partitioning'!K72</f>
        <v>-14.455934999999998</v>
      </c>
      <c r="L677" s="62">
        <f>'Table 10-NLCD11 Partitioning'!L72-'Table 7-NLCD92 Partitioning'!L72</f>
        <v>-1.1119949999999998</v>
      </c>
      <c r="M677" s="62">
        <f>'Table 10-NLCD11 Partitioning'!M72-'Table 7-NLCD92 Partitioning'!M72</f>
        <v>0</v>
      </c>
      <c r="N677" s="62">
        <f>'Table 10-NLCD11 Partitioning'!N72-'Table 7-NLCD92 Partitioning'!N72</f>
        <v>0</v>
      </c>
      <c r="O677" s="62">
        <f>'Table 10-NLCD11 Partitioning'!O72-'Table 7-NLCD92 Partitioning'!O72</f>
        <v>0</v>
      </c>
      <c r="P677" s="62">
        <f>'Table 10-NLCD11 Partitioning'!P72-'Table 7-NLCD92 Partitioning'!P72</f>
        <v>0</v>
      </c>
      <c r="Q677" s="62">
        <f>'Table 10-NLCD11 Partitioning'!Q72-'Table 7-NLCD92 Partitioning'!Q72</f>
        <v>0</v>
      </c>
      <c r="R677" s="62">
        <f>'Table 10-NLCD11 Partitioning'!R72-'Table 7-NLCD92 Partitioning'!R72</f>
        <v>-0.44479799999999997</v>
      </c>
      <c r="S677" s="62">
        <f>'Table 10-NLCD11 Partitioning'!S72-'Table 7-NLCD92 Partitioning'!S72</f>
        <v>0</v>
      </c>
      <c r="T677" s="62">
        <f>'Table 10-NLCD11 Partitioning'!T72-'Table 7-NLCD92 Partitioning'!T72</f>
        <v>-1.0210499999914191E-2</v>
      </c>
      <c r="U677" s="62">
        <f>'Table 10-NLCD11 Partitioning'!U72-'Table 7-NLCD92 Partitioning'!U72</f>
        <v>23.490000000000009</v>
      </c>
      <c r="V677" s="62">
        <f>'Table 10-NLCD11 Partitioning'!V72-'Table 7-NLCD92 Partitioning'!V72</f>
        <v>-8.2340000000000089</v>
      </c>
      <c r="W677" s="62">
        <f>'Table 10-NLCD11 Partitioning'!W72-'Table 7-NLCD92 Partitioning'!W72</f>
        <v>-15.255000000000001</v>
      </c>
    </row>
    <row r="678" spans="1:23" x14ac:dyDescent="0.25">
      <c r="A678" s="77" t="s">
        <v>211</v>
      </c>
      <c r="B678" s="10" t="s">
        <v>204</v>
      </c>
      <c r="C678" s="3">
        <v>15</v>
      </c>
      <c r="D678" s="77" t="s">
        <v>211</v>
      </c>
      <c r="E678" s="62">
        <f>'Table 10-NLCD11 Partitioning'!E73-'Table 7-NLCD92 Partitioning'!E73</f>
        <v>-0.22239899999999999</v>
      </c>
      <c r="F678" s="62">
        <f>'Table 10-NLCD11 Partitioning'!F73-'Table 7-NLCD92 Partitioning'!F73</f>
        <v>-6.2271719999999995</v>
      </c>
      <c r="G678" s="62">
        <f>'Table 10-NLCD11 Partitioning'!G73-'Table 7-NLCD92 Partitioning'!G73</f>
        <v>57.377510999999998</v>
      </c>
      <c r="H678" s="62">
        <f>'Table 10-NLCD11 Partitioning'!H73-'Table 7-NLCD92 Partitioning'!H73</f>
        <v>-62.053717500000005</v>
      </c>
      <c r="I678" s="62">
        <f>'Table 10-NLCD11 Partitioning'!I73-'Table 7-NLCD92 Partitioning'!I73</f>
        <v>23.5722825</v>
      </c>
      <c r="J678" s="62">
        <f>'Table 10-NLCD11 Partitioning'!J73-'Table 7-NLCD92 Partitioning'!J73</f>
        <v>0</v>
      </c>
      <c r="K678" s="62">
        <f>'Table 10-NLCD11 Partitioning'!K73-'Table 7-NLCD92 Partitioning'!K73</f>
        <v>-10.897551</v>
      </c>
      <c r="L678" s="62">
        <f>'Table 10-NLCD11 Partitioning'!L73-'Table 7-NLCD92 Partitioning'!L73</f>
        <v>-0.88959599999999994</v>
      </c>
      <c r="M678" s="62">
        <f>'Table 10-NLCD11 Partitioning'!M73-'Table 7-NLCD92 Partitioning'!M73</f>
        <v>0</v>
      </c>
      <c r="N678" s="62">
        <f>'Table 10-NLCD11 Partitioning'!N73-'Table 7-NLCD92 Partitioning'!N73</f>
        <v>0</v>
      </c>
      <c r="O678" s="62">
        <f>'Table 10-NLCD11 Partitioning'!O73-'Table 7-NLCD92 Partitioning'!O73</f>
        <v>0</v>
      </c>
      <c r="P678" s="62">
        <f>'Table 10-NLCD11 Partitioning'!P73-'Table 7-NLCD92 Partitioning'!P73</f>
        <v>0</v>
      </c>
      <c r="Q678" s="62">
        <f>'Table 10-NLCD11 Partitioning'!Q73-'Table 7-NLCD92 Partitioning'!Q73</f>
        <v>0</v>
      </c>
      <c r="R678" s="62">
        <f>'Table 10-NLCD11 Partitioning'!R73-'Table 7-NLCD92 Partitioning'!R73</f>
        <v>-0.66719699999999993</v>
      </c>
      <c r="S678" s="62">
        <f>'Table 10-NLCD11 Partitioning'!S73-'Table 7-NLCD92 Partitioning'!S73</f>
        <v>0</v>
      </c>
      <c r="T678" s="62">
        <f>'Table 10-NLCD11 Partitioning'!T73-'Table 7-NLCD92 Partitioning'!T73</f>
        <v>-7.8389999999330939E-3</v>
      </c>
      <c r="U678" s="62">
        <f>'Table 10-NLCD11 Partitioning'!U73-'Table 7-NLCD92 Partitioning'!U73</f>
        <v>14.298000000000002</v>
      </c>
      <c r="V678" s="62">
        <f>'Table 10-NLCD11 Partitioning'!V73-'Table 7-NLCD92 Partitioning'!V73</f>
        <v>-1.945999999999998</v>
      </c>
      <c r="W678" s="62">
        <f>'Table 10-NLCD11 Partitioning'!W73-'Table 7-NLCD92 Partitioning'!W73</f>
        <v>-12.351999999999999</v>
      </c>
    </row>
    <row r="679" spans="1:23" x14ac:dyDescent="0.25">
      <c r="A679" s="77" t="s">
        <v>212</v>
      </c>
      <c r="B679" s="10" t="s">
        <v>204</v>
      </c>
      <c r="C679" s="3">
        <v>16</v>
      </c>
      <c r="D679" s="77" t="s">
        <v>212</v>
      </c>
      <c r="E679" s="62">
        <f>'Table 10-NLCD11 Partitioning'!E74-'Table 7-NLCD92 Partitioning'!E74</f>
        <v>0.22239450000000002</v>
      </c>
      <c r="F679" s="62">
        <f>'Table 10-NLCD11 Partitioning'!F74-'Table 7-NLCD92 Partitioning'!F74</f>
        <v>-3.1135859999999997</v>
      </c>
      <c r="G679" s="62">
        <f>'Table 10-NLCD11 Partitioning'!G74-'Table 7-NLCD92 Partitioning'!G74</f>
        <v>37.584616500000003</v>
      </c>
      <c r="H679" s="62">
        <f>'Table 10-NLCD11 Partitioning'!H74-'Table 7-NLCD92 Partitioning'!H74</f>
        <v>-38.476880999999977</v>
      </c>
      <c r="I679" s="62">
        <f>'Table 10-NLCD11 Partitioning'!I74-'Table 7-NLCD92 Partitioning'!I74</f>
        <v>10.897281000000001</v>
      </c>
      <c r="J679" s="62">
        <f>'Table 10-NLCD11 Partitioning'!J74-'Table 7-NLCD92 Partitioning'!J74</f>
        <v>0</v>
      </c>
      <c r="K679" s="62">
        <f>'Table 10-NLCD11 Partitioning'!K74-'Table 7-NLCD92 Partitioning'!K74</f>
        <v>-6.2271719999999995</v>
      </c>
      <c r="L679" s="62">
        <f>'Table 10-NLCD11 Partitioning'!L74-'Table 7-NLCD92 Partitioning'!L74</f>
        <v>-0.66719699999999993</v>
      </c>
      <c r="M679" s="62">
        <f>'Table 10-NLCD11 Partitioning'!M74-'Table 7-NLCD92 Partitioning'!M74</f>
        <v>0</v>
      </c>
      <c r="N679" s="62">
        <f>'Table 10-NLCD11 Partitioning'!N74-'Table 7-NLCD92 Partitioning'!N74</f>
        <v>0</v>
      </c>
      <c r="O679" s="62">
        <f>'Table 10-NLCD11 Partitioning'!O74-'Table 7-NLCD92 Partitioning'!O74</f>
        <v>0</v>
      </c>
      <c r="P679" s="62">
        <f>'Table 10-NLCD11 Partitioning'!P74-'Table 7-NLCD92 Partitioning'!P74</f>
        <v>0</v>
      </c>
      <c r="Q679" s="62">
        <f>'Table 10-NLCD11 Partitioning'!Q74-'Table 7-NLCD92 Partitioning'!Q74</f>
        <v>0</v>
      </c>
      <c r="R679" s="62">
        <f>'Table 10-NLCD11 Partitioning'!R74-'Table 7-NLCD92 Partitioning'!R74</f>
        <v>-0.22239899999999999</v>
      </c>
      <c r="S679" s="62">
        <f>'Table 10-NLCD11 Partitioning'!S74-'Table 7-NLCD92 Partitioning'!S74</f>
        <v>0</v>
      </c>
      <c r="T679" s="62">
        <f>'Table 10-NLCD11 Partitioning'!T74-'Table 7-NLCD92 Partitioning'!T74</f>
        <v>-2.9429999999592837E-3</v>
      </c>
      <c r="U679" s="62">
        <f>'Table 10-NLCD11 Partitioning'!U74-'Table 7-NLCD92 Partitioning'!U74</f>
        <v>6.5760000000000005</v>
      </c>
      <c r="V679" s="62">
        <f>'Table 10-NLCD11 Partitioning'!V74-'Table 7-NLCD92 Partitioning'!V74</f>
        <v>0.51399999999999579</v>
      </c>
      <c r="W679" s="62">
        <f>'Table 10-NLCD11 Partitioning'!W74-'Table 7-NLCD92 Partitioning'!W74</f>
        <v>-7.0909999999999993</v>
      </c>
    </row>
    <row r="680" spans="1:23" x14ac:dyDescent="0.25">
      <c r="A680" s="77" t="s">
        <v>213</v>
      </c>
      <c r="B680" s="10" t="s">
        <v>204</v>
      </c>
      <c r="C680" s="3" t="s">
        <v>214</v>
      </c>
      <c r="D680" s="77" t="s">
        <v>215</v>
      </c>
      <c r="E680" s="62">
        <f>'Table 10-NLCD11 Partitioning'!E75-'Table 7-NLCD92 Partitioning'!E75</f>
        <v>-0.66734999999999811</v>
      </c>
      <c r="F680" s="62">
        <f>'Table 10-NLCD11 Partitioning'!F75-'Table 7-NLCD92 Partitioning'!F75</f>
        <v>-2.8912454999999997</v>
      </c>
      <c r="G680" s="62">
        <f>'Table 10-NLCD11 Partitioning'!G75-'Table 7-NLCD92 Partitioning'!G75</f>
        <v>25.1304075</v>
      </c>
      <c r="H680" s="62">
        <f>'Table 10-NLCD11 Partitioning'!H75-'Table 7-NLCD92 Partitioning'!H75</f>
        <v>-2.4486434999999886</v>
      </c>
      <c r="I680" s="62">
        <f>'Table 10-NLCD11 Partitioning'!I75-'Table 7-NLCD92 Partitioning'!I75</f>
        <v>-5.3376479999999979</v>
      </c>
      <c r="J680" s="62">
        <f>'Table 10-NLCD11 Partitioning'!J75-'Table 7-NLCD92 Partitioning'!J75</f>
        <v>0</v>
      </c>
      <c r="K680" s="62">
        <f>'Table 10-NLCD11 Partitioning'!K75-'Table 7-NLCD92 Partitioning'!K75</f>
        <v>-9.3407894999999996</v>
      </c>
      <c r="L680" s="62">
        <f>'Table 10-NLCD11 Partitioning'!L75-'Table 7-NLCD92 Partitioning'!L75</f>
        <v>-8.2288214999999987</v>
      </c>
      <c r="M680" s="62">
        <f>'Table 10-NLCD11 Partitioning'!M75-'Table 7-NLCD92 Partitioning'!M75</f>
        <v>4.003101</v>
      </c>
      <c r="N680" s="62">
        <f>'Table 10-NLCD11 Partitioning'!N75-'Table 7-NLCD92 Partitioning'!N75</f>
        <v>0</v>
      </c>
      <c r="O680" s="62">
        <f>'Table 10-NLCD11 Partitioning'!O75-'Table 7-NLCD92 Partitioning'!O75</f>
        <v>-0.22239899999999999</v>
      </c>
      <c r="P680" s="62">
        <f>'Table 10-NLCD11 Partitioning'!P75-'Table 7-NLCD92 Partitioning'!P75</f>
        <v>0</v>
      </c>
      <c r="Q680" s="62">
        <f>'Table 10-NLCD11 Partitioning'!Q75-'Table 7-NLCD92 Partitioning'!Q75</f>
        <v>0</v>
      </c>
      <c r="R680" s="62">
        <f>'Table 10-NLCD11 Partitioning'!R75-'Table 7-NLCD92 Partitioning'!R75</f>
        <v>0.88946100000000072</v>
      </c>
      <c r="S680" s="62">
        <f>'Table 10-NLCD11 Partitioning'!S75-'Table 7-NLCD92 Partitioning'!S75</f>
        <v>-0.88959599999999994</v>
      </c>
      <c r="T680" s="62">
        <f>'Table 10-NLCD11 Partitioning'!T75-'Table 7-NLCD92 Partitioning'!T75</f>
        <v>-3.5235000000000127E-3</v>
      </c>
      <c r="U680" s="62">
        <f>'Table 10-NLCD11 Partitioning'!U75-'Table 7-NLCD92 Partitioning'!U75</f>
        <v>1.9100000000000108</v>
      </c>
      <c r="V680" s="62">
        <f>'Table 10-NLCD11 Partitioning'!V75-'Table 7-NLCD92 Partitioning'!V75</f>
        <v>9.9750000000000085</v>
      </c>
      <c r="W680" s="62">
        <f>'Table 10-NLCD11 Partitioning'!W75-'Table 7-NLCD92 Partitioning'!W75</f>
        <v>-11.885999999999999</v>
      </c>
    </row>
    <row r="681" spans="1:23" x14ac:dyDescent="0.25">
      <c r="A681" s="77" t="s">
        <v>216</v>
      </c>
      <c r="B681" s="10" t="s">
        <v>204</v>
      </c>
      <c r="C681" s="3" t="s">
        <v>217</v>
      </c>
      <c r="D681" s="77" t="s">
        <v>218</v>
      </c>
      <c r="E681" s="62">
        <f>'Table 10-NLCD11 Partitioning'!E76-'Table 7-NLCD92 Partitioning'!E76</f>
        <v>0</v>
      </c>
      <c r="F681" s="62">
        <f>'Table 10-NLCD11 Partitioning'!F76-'Table 7-NLCD92 Partitioning'!F76</f>
        <v>-11.787272999999999</v>
      </c>
      <c r="G681" s="62">
        <f>'Table 10-NLCD11 Partitioning'!G76-'Table 7-NLCD92 Partitioning'!G76</f>
        <v>91.848154500000021</v>
      </c>
      <c r="H681" s="62">
        <f>'Table 10-NLCD11 Partitioning'!H76-'Table 7-NLCD92 Partitioning'!H76</f>
        <v>-57.604900499999985</v>
      </c>
      <c r="I681" s="62">
        <f>'Table 10-NLCD11 Partitioning'!I76-'Table 7-NLCD92 Partitioning'!I76</f>
        <v>7.1142030000000034</v>
      </c>
      <c r="J681" s="62">
        <f>'Table 10-NLCD11 Partitioning'!J76-'Table 7-NLCD92 Partitioning'!J76</f>
        <v>0</v>
      </c>
      <c r="K681" s="62">
        <f>'Table 10-NLCD11 Partitioning'!K76-'Table 7-NLCD92 Partitioning'!K76</f>
        <v>-27.132677999999999</v>
      </c>
      <c r="L681" s="62">
        <f>'Table 10-NLCD11 Partitioning'!L76-'Table 7-NLCD92 Partitioning'!L76</f>
        <v>-0.66719699999999993</v>
      </c>
      <c r="M681" s="62">
        <f>'Table 10-NLCD11 Partitioning'!M76-'Table 7-NLCD92 Partitioning'!M76</f>
        <v>0</v>
      </c>
      <c r="N681" s="62">
        <f>'Table 10-NLCD11 Partitioning'!N76-'Table 7-NLCD92 Partitioning'!N76</f>
        <v>0</v>
      </c>
      <c r="O681" s="62">
        <f>'Table 10-NLCD11 Partitioning'!O76-'Table 7-NLCD92 Partitioning'!O76</f>
        <v>-1.7791919999999999</v>
      </c>
      <c r="P681" s="62">
        <f>'Table 10-NLCD11 Partitioning'!P76-'Table 7-NLCD92 Partitioning'!P76</f>
        <v>0</v>
      </c>
      <c r="Q681" s="62">
        <f>'Table 10-NLCD11 Partitioning'!Q76-'Table 7-NLCD92 Partitioning'!Q76</f>
        <v>0</v>
      </c>
      <c r="R681" s="62">
        <f>'Table 10-NLCD11 Partitioning'!R76-'Table 7-NLCD92 Partitioning'!R76</f>
        <v>0</v>
      </c>
      <c r="S681" s="62">
        <f>'Table 10-NLCD11 Partitioning'!S76-'Table 7-NLCD92 Partitioning'!S76</f>
        <v>0</v>
      </c>
      <c r="T681" s="62">
        <f>'Table 10-NLCD11 Partitioning'!T76-'Table 7-NLCD92 Partitioning'!T76</f>
        <v>-8.882999999968888E-3</v>
      </c>
      <c r="U681" s="62">
        <f>'Table 10-NLCD11 Partitioning'!U76-'Table 7-NLCD92 Partitioning'!U76</f>
        <v>12.585999999999984</v>
      </c>
      <c r="V681" s="62">
        <f>'Table 10-NLCD11 Partitioning'!V76-'Table 7-NLCD92 Partitioning'!V76</f>
        <v>12.182000000000016</v>
      </c>
      <c r="W681" s="62">
        <f>'Table 10-NLCD11 Partitioning'!W76-'Table 7-NLCD92 Partitioning'!W76</f>
        <v>-24.767000000000003</v>
      </c>
    </row>
    <row r="682" spans="1:23" x14ac:dyDescent="0.25">
      <c r="A682" s="77" t="s">
        <v>219</v>
      </c>
      <c r="B682" s="10" t="s">
        <v>204</v>
      </c>
      <c r="C682" s="3">
        <v>18</v>
      </c>
      <c r="D682" s="77" t="s">
        <v>219</v>
      </c>
      <c r="E682" s="62">
        <f>'Table 10-NLCD11 Partitioning'!E77-'Table 7-NLCD92 Partitioning'!E77</f>
        <v>-3.1135859999999997</v>
      </c>
      <c r="F682" s="62">
        <f>'Table 10-NLCD11 Partitioning'!F77-'Table 7-NLCD92 Partitioning'!F77</f>
        <v>-6.8943869999999992</v>
      </c>
      <c r="G682" s="62">
        <f>'Table 10-NLCD11 Partitioning'!G77-'Table 7-NLCD92 Partitioning'!G77</f>
        <v>49.593757500000009</v>
      </c>
      <c r="H682" s="62">
        <f>'Table 10-NLCD11 Partitioning'!H77-'Table 7-NLCD92 Partitioning'!H77</f>
        <v>-58.493906999999979</v>
      </c>
      <c r="I682" s="62">
        <f>'Table 10-NLCD11 Partitioning'!I77-'Table 7-NLCD92 Partitioning'!I77</f>
        <v>33.803725500000006</v>
      </c>
      <c r="J682" s="62">
        <f>'Table 10-NLCD11 Partitioning'!J77-'Table 7-NLCD92 Partitioning'!J77</f>
        <v>0</v>
      </c>
      <c r="K682" s="62">
        <f>'Table 10-NLCD11 Partitioning'!K77-'Table 7-NLCD92 Partitioning'!K77</f>
        <v>-8.2287675</v>
      </c>
      <c r="L682" s="62">
        <f>'Table 10-NLCD11 Partitioning'!L77-'Table 7-NLCD92 Partitioning'!L77</f>
        <v>-5.5599749999999997</v>
      </c>
      <c r="M682" s="62">
        <f>'Table 10-NLCD11 Partitioning'!M77-'Table 7-NLCD92 Partitioning'!M77</f>
        <v>0</v>
      </c>
      <c r="N682" s="62">
        <f>'Table 10-NLCD11 Partitioning'!N77-'Table 7-NLCD92 Partitioning'!N77</f>
        <v>0</v>
      </c>
      <c r="O682" s="62">
        <f>'Table 10-NLCD11 Partitioning'!O77-'Table 7-NLCD92 Partitioning'!O77</f>
        <v>0</v>
      </c>
      <c r="P682" s="62">
        <f>'Table 10-NLCD11 Partitioning'!P77-'Table 7-NLCD92 Partitioning'!P77</f>
        <v>0</v>
      </c>
      <c r="Q682" s="62">
        <f>'Table 10-NLCD11 Partitioning'!Q77-'Table 7-NLCD92 Partitioning'!Q77</f>
        <v>0</v>
      </c>
      <c r="R682" s="62">
        <f>'Table 10-NLCD11 Partitioning'!R77-'Table 7-NLCD92 Partitioning'!R77</f>
        <v>-1.1119949999999998</v>
      </c>
      <c r="S682" s="62">
        <f>'Table 10-NLCD11 Partitioning'!S77-'Table 7-NLCD92 Partitioning'!S77</f>
        <v>0</v>
      </c>
      <c r="T682" s="62">
        <f>'Table 10-NLCD11 Partitioning'!T77-'Table 7-NLCD92 Partitioning'!T77</f>
        <v>-5.1344999999400898E-3</v>
      </c>
      <c r="U682" s="62">
        <f>'Table 10-NLCD11 Partitioning'!U77-'Table 7-NLCD92 Partitioning'!U77</f>
        <v>19.719999999999985</v>
      </c>
      <c r="V682" s="62">
        <f>'Table 10-NLCD11 Partitioning'!V77-'Table 7-NLCD92 Partitioning'!V77</f>
        <v>-5.0130000000000052</v>
      </c>
      <c r="W682" s="62">
        <f>'Table 10-NLCD11 Partitioning'!W77-'Table 7-NLCD92 Partitioning'!W77</f>
        <v>-14.706000000000001</v>
      </c>
    </row>
    <row r="683" spans="1:23" x14ac:dyDescent="0.25">
      <c r="A683" s="77" t="s">
        <v>220</v>
      </c>
      <c r="B683" s="10" t="s">
        <v>204</v>
      </c>
      <c r="C683" s="3">
        <v>19</v>
      </c>
      <c r="D683" s="77" t="s">
        <v>220</v>
      </c>
      <c r="E683" s="62">
        <f>'Table 10-NLCD11 Partitioning'!E78-'Table 7-NLCD92 Partitioning'!E78</f>
        <v>-3.335985</v>
      </c>
      <c r="F683" s="62">
        <f>'Table 10-NLCD11 Partitioning'!F78-'Table 7-NLCD92 Partitioning'!F78</f>
        <v>-2.2240844999999991</v>
      </c>
      <c r="G683" s="62">
        <f>'Table 10-NLCD11 Partitioning'!G78-'Table 7-NLCD92 Partitioning'!G78</f>
        <v>250.41528450000004</v>
      </c>
      <c r="H683" s="62">
        <f>'Table 10-NLCD11 Partitioning'!H78-'Table 7-NLCD92 Partitioning'!H78</f>
        <v>-306.7050734999998</v>
      </c>
      <c r="I683" s="62">
        <f>'Table 10-NLCD11 Partitioning'!I78-'Table 7-NLCD92 Partitioning'!I78</f>
        <v>77.169501000000011</v>
      </c>
      <c r="J683" s="62">
        <f>'Table 10-NLCD11 Partitioning'!J78-'Table 7-NLCD92 Partitioning'!J78</f>
        <v>0</v>
      </c>
      <c r="K683" s="62">
        <f>'Table 10-NLCD11 Partitioning'!K78-'Table 7-NLCD92 Partitioning'!K78</f>
        <v>-9.3407579999999992</v>
      </c>
      <c r="L683" s="62">
        <f>'Table 10-NLCD11 Partitioning'!L78-'Table 7-NLCD92 Partitioning'!L78</f>
        <v>-5.5599749999999997</v>
      </c>
      <c r="M683" s="62">
        <f>'Table 10-NLCD11 Partitioning'!M78-'Table 7-NLCD92 Partitioning'!M78</f>
        <v>0</v>
      </c>
      <c r="N683" s="62">
        <f>'Table 10-NLCD11 Partitioning'!N78-'Table 7-NLCD92 Partitioning'!N78</f>
        <v>0</v>
      </c>
      <c r="O683" s="62">
        <f>'Table 10-NLCD11 Partitioning'!O78-'Table 7-NLCD92 Partitioning'!O78</f>
        <v>0</v>
      </c>
      <c r="P683" s="62">
        <f>'Table 10-NLCD11 Partitioning'!P78-'Table 7-NLCD92 Partitioning'!P78</f>
        <v>0</v>
      </c>
      <c r="Q683" s="62">
        <f>'Table 10-NLCD11 Partitioning'!Q78-'Table 7-NLCD92 Partitioning'!Q78</f>
        <v>0</v>
      </c>
      <c r="R683" s="62">
        <f>'Table 10-NLCD11 Partitioning'!R78-'Table 7-NLCD92 Partitioning'!R78</f>
        <v>-0.44479799999999997</v>
      </c>
      <c r="S683" s="62">
        <f>'Table 10-NLCD11 Partitioning'!S78-'Table 7-NLCD92 Partitioning'!S78</f>
        <v>0</v>
      </c>
      <c r="T683" s="62">
        <f>'Table 10-NLCD11 Partitioning'!T78-'Table 7-NLCD92 Partitioning'!T78</f>
        <v>-2.5888499999837222E-2</v>
      </c>
      <c r="U683" s="62">
        <f>'Table 10-NLCD11 Partitioning'!U78-'Table 7-NLCD92 Partitioning'!U78</f>
        <v>24.200999999999908</v>
      </c>
      <c r="V683" s="62">
        <f>'Table 10-NLCD11 Partitioning'!V78-'Table 7-NLCD92 Partitioning'!V78</f>
        <v>-2.3009999999999309</v>
      </c>
      <c r="W683" s="62">
        <f>'Table 10-NLCD11 Partitioning'!W78-'Table 7-NLCD92 Partitioning'!W78</f>
        <v>-21.899000000000001</v>
      </c>
    </row>
    <row r="684" spans="1:23" x14ac:dyDescent="0.25">
      <c r="A684" s="77" t="s">
        <v>221</v>
      </c>
      <c r="B684" s="10" t="s">
        <v>204</v>
      </c>
      <c r="C684" s="3">
        <v>20</v>
      </c>
      <c r="D684" s="77" t="s">
        <v>221</v>
      </c>
      <c r="E684" s="62">
        <f>'Table 10-NLCD11 Partitioning'!E79-'Table 7-NLCD92 Partitioning'!E79</f>
        <v>-0.44479799999999997</v>
      </c>
      <c r="F684" s="62">
        <f>'Table 10-NLCD11 Partitioning'!F79-'Table 7-NLCD92 Partitioning'!F79</f>
        <v>-10.4529105</v>
      </c>
      <c r="G684" s="62">
        <f>'Table 10-NLCD11 Partitioning'!G79-'Table 7-NLCD92 Partitioning'!G79</f>
        <v>14.677758000000004</v>
      </c>
      <c r="H684" s="62">
        <f>'Table 10-NLCD11 Partitioning'!H79-'Table 7-NLCD92 Partitioning'!H79</f>
        <v>55.820961000000004</v>
      </c>
      <c r="I684" s="62">
        <f>'Table 10-NLCD11 Partitioning'!I79-'Table 7-NLCD92 Partitioning'!I79</f>
        <v>-52.932410999999988</v>
      </c>
      <c r="J684" s="62">
        <f>'Table 10-NLCD11 Partitioning'!J79-'Table 7-NLCD92 Partitioning'!J79</f>
        <v>0</v>
      </c>
      <c r="K684" s="62">
        <f>'Table 10-NLCD11 Partitioning'!K79-'Table 7-NLCD92 Partitioning'!K79</f>
        <v>-5.1151770000000001</v>
      </c>
      <c r="L684" s="62">
        <f>'Table 10-NLCD11 Partitioning'!L79-'Table 7-NLCD92 Partitioning'!L79</f>
        <v>-1.5567929999999999</v>
      </c>
      <c r="M684" s="62">
        <f>'Table 10-NLCD11 Partitioning'!M79-'Table 7-NLCD92 Partitioning'!M79</f>
        <v>0</v>
      </c>
      <c r="N684" s="62">
        <f>'Table 10-NLCD11 Partitioning'!N79-'Table 7-NLCD92 Partitioning'!N79</f>
        <v>0</v>
      </c>
      <c r="O684" s="62">
        <f>'Table 10-NLCD11 Partitioning'!O79-'Table 7-NLCD92 Partitioning'!O79</f>
        <v>0</v>
      </c>
      <c r="P684" s="62">
        <f>'Table 10-NLCD11 Partitioning'!P79-'Table 7-NLCD92 Partitioning'!P79</f>
        <v>0</v>
      </c>
      <c r="Q684" s="62">
        <f>'Table 10-NLCD11 Partitioning'!Q79-'Table 7-NLCD92 Partitioning'!Q79</f>
        <v>0</v>
      </c>
      <c r="R684" s="62">
        <f>'Table 10-NLCD11 Partitioning'!R79-'Table 7-NLCD92 Partitioning'!R79</f>
        <v>0</v>
      </c>
      <c r="S684" s="62">
        <f>'Table 10-NLCD11 Partitioning'!S79-'Table 7-NLCD92 Partitioning'!S79</f>
        <v>0</v>
      </c>
      <c r="T684" s="62">
        <f>'Table 10-NLCD11 Partitioning'!T79-'Table 7-NLCD92 Partitioning'!T79</f>
        <v>-3.370499999959975E-3</v>
      </c>
      <c r="U684" s="62">
        <f>'Table 10-NLCD11 Partitioning'!U79-'Table 7-NLCD92 Partitioning'!U79</f>
        <v>-22.164000000000001</v>
      </c>
      <c r="V684" s="62">
        <f>'Table 10-NLCD11 Partitioning'!V79-'Table 7-NLCD92 Partitioning'!V79</f>
        <v>25.459</v>
      </c>
      <c r="W684" s="62">
        <f>'Table 10-NLCD11 Partitioning'!W79-'Table 7-NLCD92 Partitioning'!W79</f>
        <v>-3.2959999999999998</v>
      </c>
    </row>
    <row r="685" spans="1:23" x14ac:dyDescent="0.25">
      <c r="A685" s="77" t="s">
        <v>222</v>
      </c>
      <c r="B685" s="10" t="s">
        <v>204</v>
      </c>
      <c r="C685" s="3">
        <v>21</v>
      </c>
      <c r="D685" s="77" t="s">
        <v>222</v>
      </c>
      <c r="E685" s="62">
        <f>'Table 10-NLCD11 Partitioning'!E80-'Table 7-NLCD92 Partitioning'!E80</f>
        <v>0</v>
      </c>
      <c r="F685" s="62">
        <f>'Table 10-NLCD11 Partitioning'!F80-'Table 7-NLCD92 Partitioning'!F80</f>
        <v>-9.3407849999999986</v>
      </c>
      <c r="G685" s="62">
        <f>'Table 10-NLCD11 Partitioning'!G80-'Table 7-NLCD92 Partitioning'!G80</f>
        <v>32.246464500000009</v>
      </c>
      <c r="H685" s="62">
        <f>'Table 10-NLCD11 Partitioning'!H80-'Table 7-NLCD92 Partitioning'!H80</f>
        <v>1.3282785000000104</v>
      </c>
      <c r="I685" s="62">
        <f>'Table 10-NLCD11 Partitioning'!I80-'Table 7-NLCD92 Partitioning'!I80</f>
        <v>10.001911500000006</v>
      </c>
      <c r="J685" s="62">
        <f>'Table 10-NLCD11 Partitioning'!J80-'Table 7-NLCD92 Partitioning'!J80</f>
        <v>0</v>
      </c>
      <c r="K685" s="62">
        <f>'Table 10-NLCD11 Partitioning'!K80-'Table 7-NLCD92 Partitioning'!K80</f>
        <v>-31.358258999999997</v>
      </c>
      <c r="L685" s="62">
        <f>'Table 10-NLCD11 Partitioning'!L80-'Table 7-NLCD92 Partitioning'!L80</f>
        <v>-1.7791919999999999</v>
      </c>
      <c r="M685" s="62">
        <f>'Table 10-NLCD11 Partitioning'!M80-'Table 7-NLCD92 Partitioning'!M80</f>
        <v>0</v>
      </c>
      <c r="N685" s="62">
        <f>'Table 10-NLCD11 Partitioning'!N80-'Table 7-NLCD92 Partitioning'!N80</f>
        <v>0</v>
      </c>
      <c r="O685" s="62">
        <f>'Table 10-NLCD11 Partitioning'!O80-'Table 7-NLCD92 Partitioning'!O80</f>
        <v>0</v>
      </c>
      <c r="P685" s="62">
        <f>'Table 10-NLCD11 Partitioning'!P80-'Table 7-NLCD92 Partitioning'!P80</f>
        <v>0</v>
      </c>
      <c r="Q685" s="62">
        <f>'Table 10-NLCD11 Partitioning'!Q80-'Table 7-NLCD92 Partitioning'!Q80</f>
        <v>0</v>
      </c>
      <c r="R685" s="62">
        <f>'Table 10-NLCD11 Partitioning'!R80-'Table 7-NLCD92 Partitioning'!R80</f>
        <v>-1.1119949999999998</v>
      </c>
      <c r="S685" s="62">
        <f>'Table 10-NLCD11 Partitioning'!S80-'Table 7-NLCD92 Partitioning'!S80</f>
        <v>0</v>
      </c>
      <c r="T685" s="62">
        <f>'Table 10-NLCD11 Partitioning'!T80-'Table 7-NLCD92 Partitioning'!T80</f>
        <v>-1.3576499999885527E-2</v>
      </c>
      <c r="U685" s="62">
        <f>'Table 10-NLCD11 Partitioning'!U80-'Table 7-NLCD92 Partitioning'!U80</f>
        <v>20.26400000000001</v>
      </c>
      <c r="V685" s="62">
        <f>'Table 10-NLCD11 Partitioning'!V80-'Table 7-NLCD92 Partitioning'!V80</f>
        <v>8.5649999999999977</v>
      </c>
      <c r="W685" s="62">
        <f>'Table 10-NLCD11 Partitioning'!W80-'Table 7-NLCD92 Partitioning'!W80</f>
        <v>-28.830000000000005</v>
      </c>
    </row>
    <row r="686" spans="1:23" x14ac:dyDescent="0.25">
      <c r="A686" s="77" t="s">
        <v>223</v>
      </c>
      <c r="B686" s="10" t="s">
        <v>204</v>
      </c>
      <c r="C686" s="3" t="s">
        <v>224</v>
      </c>
      <c r="D686" s="77" t="s">
        <v>225</v>
      </c>
      <c r="E686" s="62">
        <f>'Table 10-NLCD11 Partitioning'!E81-'Table 7-NLCD92 Partitioning'!E81</f>
        <v>-0.22239899999999999</v>
      </c>
      <c r="F686" s="62">
        <f>'Table 10-NLCD11 Partitioning'!F81-'Table 7-NLCD92 Partitioning'!F81</f>
        <v>0</v>
      </c>
      <c r="G686" s="62">
        <f>'Table 10-NLCD11 Partitioning'!G81-'Table 7-NLCD92 Partitioning'!G81</f>
        <v>64.716790500000002</v>
      </c>
      <c r="H686" s="62">
        <f>'Table 10-NLCD11 Partitioning'!H81-'Table 7-NLCD92 Partitioning'!H81</f>
        <v>-64.495853999999994</v>
      </c>
      <c r="I686" s="62">
        <f>'Table 10-NLCD11 Partitioning'!I81-'Table 7-NLCD92 Partitioning'!I81</f>
        <v>0</v>
      </c>
      <c r="J686" s="62">
        <f>'Table 10-NLCD11 Partitioning'!J81-'Table 7-NLCD92 Partitioning'!J81</f>
        <v>0</v>
      </c>
      <c r="K686" s="62">
        <f>'Table 10-NLCD11 Partitioning'!K81-'Table 7-NLCD92 Partitioning'!K81</f>
        <v>0</v>
      </c>
      <c r="L686" s="62">
        <f>'Table 10-NLCD11 Partitioning'!L81-'Table 7-NLCD92 Partitioning'!L81</f>
        <v>0</v>
      </c>
      <c r="M686" s="62">
        <f>'Table 10-NLCD11 Partitioning'!M81-'Table 7-NLCD92 Partitioning'!M81</f>
        <v>0</v>
      </c>
      <c r="N686" s="62">
        <f>'Table 10-NLCD11 Partitioning'!N81-'Table 7-NLCD92 Partitioning'!N81</f>
        <v>0</v>
      </c>
      <c r="O686" s="62">
        <f>'Table 10-NLCD11 Partitioning'!O81-'Table 7-NLCD92 Partitioning'!O81</f>
        <v>0</v>
      </c>
      <c r="P686" s="62">
        <f>'Table 10-NLCD11 Partitioning'!P81-'Table 7-NLCD92 Partitioning'!P81</f>
        <v>0</v>
      </c>
      <c r="Q686" s="62">
        <f>'Table 10-NLCD11 Partitioning'!Q81-'Table 7-NLCD92 Partitioning'!Q81</f>
        <v>0</v>
      </c>
      <c r="R686" s="62">
        <f>'Table 10-NLCD11 Partitioning'!R81-'Table 7-NLCD92 Partitioning'!R81</f>
        <v>0</v>
      </c>
      <c r="S686" s="62">
        <f>'Table 10-NLCD11 Partitioning'!S81-'Table 7-NLCD92 Partitioning'!S81</f>
        <v>0</v>
      </c>
      <c r="T686" s="62">
        <f>'Table 10-NLCD11 Partitioning'!T81-'Table 7-NLCD92 Partitioning'!T81</f>
        <v>-1.4624999999881538E-3</v>
      </c>
      <c r="U686" s="62">
        <f>'Table 10-NLCD11 Partitioning'!U81-'Table 7-NLCD92 Partitioning'!U81</f>
        <v>-5.2989999999999959</v>
      </c>
      <c r="V686" s="62">
        <f>'Table 10-NLCD11 Partitioning'!V81-'Table 7-NLCD92 Partitioning'!V81</f>
        <v>6.9069999999999965</v>
      </c>
      <c r="W686" s="62">
        <f>'Table 10-NLCD11 Partitioning'!W81-'Table 7-NLCD92 Partitioning'!W81</f>
        <v>-1.6080000000000001</v>
      </c>
    </row>
    <row r="687" spans="1:23" x14ac:dyDescent="0.25">
      <c r="A687" s="77" t="s">
        <v>226</v>
      </c>
      <c r="B687" s="10" t="s">
        <v>204</v>
      </c>
      <c r="C687" s="3">
        <v>22</v>
      </c>
      <c r="D687" s="77" t="s">
        <v>226</v>
      </c>
      <c r="E687" s="62">
        <f>'Table 10-NLCD11 Partitioning'!E82-'Table 7-NLCD92 Partitioning'!E82</f>
        <v>0</v>
      </c>
      <c r="F687" s="62">
        <f>'Table 10-NLCD11 Partitioning'!F82-'Table 7-NLCD92 Partitioning'!F82</f>
        <v>-0.22240349999999995</v>
      </c>
      <c r="G687" s="62">
        <f>'Table 10-NLCD11 Partitioning'!G82-'Table 7-NLCD92 Partitioning'!G82</f>
        <v>27.354523500000003</v>
      </c>
      <c r="H687" s="62">
        <f>'Table 10-NLCD11 Partitioning'!H82-'Table 7-NLCD92 Partitioning'!H82</f>
        <v>-25.798621499999999</v>
      </c>
      <c r="I687" s="62">
        <f>'Table 10-NLCD11 Partitioning'!I82-'Table 7-NLCD92 Partitioning'!I82</f>
        <v>0</v>
      </c>
      <c r="J687" s="62">
        <f>'Table 10-NLCD11 Partitioning'!J82-'Table 7-NLCD92 Partitioning'!J82</f>
        <v>0</v>
      </c>
      <c r="K687" s="62">
        <f>'Table 10-NLCD11 Partitioning'!K82-'Table 7-NLCD92 Partitioning'!K82</f>
        <v>-0.88959599999999994</v>
      </c>
      <c r="L687" s="62">
        <f>'Table 10-NLCD11 Partitioning'!L82-'Table 7-NLCD92 Partitioning'!L82</f>
        <v>0</v>
      </c>
      <c r="M687" s="62">
        <f>'Table 10-NLCD11 Partitioning'!M82-'Table 7-NLCD92 Partitioning'!M82</f>
        <v>0</v>
      </c>
      <c r="N687" s="62">
        <f>'Table 10-NLCD11 Partitioning'!N82-'Table 7-NLCD92 Partitioning'!N82</f>
        <v>0</v>
      </c>
      <c r="O687" s="62">
        <f>'Table 10-NLCD11 Partitioning'!O82-'Table 7-NLCD92 Partitioning'!O82</f>
        <v>0</v>
      </c>
      <c r="P687" s="62">
        <f>'Table 10-NLCD11 Partitioning'!P82-'Table 7-NLCD92 Partitioning'!P82</f>
        <v>0</v>
      </c>
      <c r="Q687" s="62">
        <f>'Table 10-NLCD11 Partitioning'!Q82-'Table 7-NLCD92 Partitioning'!Q82</f>
        <v>0</v>
      </c>
      <c r="R687" s="62">
        <f>'Table 10-NLCD11 Partitioning'!R82-'Table 7-NLCD92 Partitioning'!R82</f>
        <v>-0.44479799999999997</v>
      </c>
      <c r="S687" s="62">
        <f>'Table 10-NLCD11 Partitioning'!S82-'Table 7-NLCD92 Partitioning'!S82</f>
        <v>0</v>
      </c>
      <c r="T687" s="62">
        <f>'Table 10-NLCD11 Partitioning'!T82-'Table 7-NLCD92 Partitioning'!T82</f>
        <v>-8.9549999999150032E-4</v>
      </c>
      <c r="U687" s="62">
        <f>'Table 10-NLCD11 Partitioning'!U82-'Table 7-NLCD92 Partitioning'!U82</f>
        <v>-1.5300000000000011</v>
      </c>
      <c r="V687" s="62">
        <f>'Table 10-NLCD11 Partitioning'!V82-'Table 7-NLCD92 Partitioning'!V82</f>
        <v>3.3530000000000015</v>
      </c>
      <c r="W687" s="62">
        <f>'Table 10-NLCD11 Partitioning'!W82-'Table 7-NLCD92 Partitioning'!W82</f>
        <v>-1.823</v>
      </c>
    </row>
    <row r="688" spans="1:23" x14ac:dyDescent="0.25">
      <c r="A688" s="77" t="s">
        <v>227</v>
      </c>
      <c r="B688" s="10" t="s">
        <v>204</v>
      </c>
      <c r="C688" s="3" t="s">
        <v>228</v>
      </c>
      <c r="D688" s="77" t="s">
        <v>229</v>
      </c>
      <c r="E688" s="62">
        <f>'Table 10-NLCD11 Partitioning'!E83-'Table 7-NLCD92 Partitioning'!E83</f>
        <v>-0.44479799999999997</v>
      </c>
      <c r="F688" s="62">
        <f>'Table 10-NLCD11 Partitioning'!F83-'Table 7-NLCD92 Partitioning'!F83</f>
        <v>7.5609585000000052</v>
      </c>
      <c r="G688" s="62">
        <f>'Table 10-NLCD11 Partitioning'!G83-'Table 7-NLCD92 Partitioning'!G83</f>
        <v>198.81940050000003</v>
      </c>
      <c r="H688" s="62">
        <f>'Table 10-NLCD11 Partitioning'!H83-'Table 7-NLCD92 Partitioning'!H83</f>
        <v>-195.490431</v>
      </c>
      <c r="I688" s="62">
        <f>'Table 10-NLCD11 Partitioning'!I83-'Table 7-NLCD92 Partitioning'!I83</f>
        <v>-1.3348169999999975</v>
      </c>
      <c r="J688" s="62">
        <f>'Table 10-NLCD11 Partitioning'!J83-'Table 7-NLCD92 Partitioning'!J83</f>
        <v>0</v>
      </c>
      <c r="K688" s="62">
        <f>'Table 10-NLCD11 Partitioning'!K83-'Table 7-NLCD92 Partitioning'!K83</f>
        <v>-8.4511620000000001</v>
      </c>
      <c r="L688" s="62">
        <f>'Table 10-NLCD11 Partitioning'!L83-'Table 7-NLCD92 Partitioning'!L83</f>
        <v>0</v>
      </c>
      <c r="M688" s="62">
        <f>'Table 10-NLCD11 Partitioning'!M83-'Table 7-NLCD92 Partitioning'!M83</f>
        <v>0</v>
      </c>
      <c r="N688" s="62">
        <f>'Table 10-NLCD11 Partitioning'!N83-'Table 7-NLCD92 Partitioning'!N83</f>
        <v>0</v>
      </c>
      <c r="O688" s="62">
        <f>'Table 10-NLCD11 Partitioning'!O83-'Table 7-NLCD92 Partitioning'!O83</f>
        <v>0</v>
      </c>
      <c r="P688" s="62">
        <f>'Table 10-NLCD11 Partitioning'!P83-'Table 7-NLCD92 Partitioning'!P83</f>
        <v>0</v>
      </c>
      <c r="Q688" s="62">
        <f>'Table 10-NLCD11 Partitioning'!Q83-'Table 7-NLCD92 Partitioning'!Q83</f>
        <v>0</v>
      </c>
      <c r="R688" s="62">
        <f>'Table 10-NLCD11 Partitioning'!R83-'Table 7-NLCD92 Partitioning'!R83</f>
        <v>-0.66719699999999993</v>
      </c>
      <c r="S688" s="62">
        <f>'Table 10-NLCD11 Partitioning'!S83-'Table 7-NLCD92 Partitioning'!S83</f>
        <v>0</v>
      </c>
      <c r="T688" s="62">
        <f>'Table 10-NLCD11 Partitioning'!T83-'Table 7-NLCD92 Partitioning'!T83</f>
        <v>-8.0459999999789034E-3</v>
      </c>
      <c r="U688" s="62">
        <f>'Table 10-NLCD11 Partitioning'!U83-'Table 7-NLCD92 Partitioning'!U83</f>
        <v>-14.680999999999983</v>
      </c>
      <c r="V688" s="62">
        <f>'Table 10-NLCD11 Partitioning'!V83-'Table 7-NLCD92 Partitioning'!V83</f>
        <v>27.36699999999999</v>
      </c>
      <c r="W688" s="62">
        <f>'Table 10-NLCD11 Partitioning'!W83-'Table 7-NLCD92 Partitioning'!W83</f>
        <v>-12.688000000000002</v>
      </c>
    </row>
    <row r="689" spans="1:23" x14ac:dyDescent="0.25">
      <c r="A689" s="77" t="s">
        <v>230</v>
      </c>
      <c r="B689" s="10" t="s">
        <v>204</v>
      </c>
      <c r="C689" s="3">
        <v>23</v>
      </c>
      <c r="D689" s="77" t="s">
        <v>230</v>
      </c>
      <c r="E689" s="62">
        <f>'Table 10-NLCD11 Partitioning'!E84-'Table 7-NLCD92 Partitioning'!E84</f>
        <v>-1.7791919999999999</v>
      </c>
      <c r="F689" s="62">
        <f>'Table 10-NLCD11 Partitioning'!F84-'Table 7-NLCD92 Partitioning'!F84</f>
        <v>-3.114040499999998</v>
      </c>
      <c r="G689" s="62">
        <f>'Table 10-NLCD11 Partitioning'!G84-'Table 7-NLCD92 Partitioning'!G84</f>
        <v>189.25694100000004</v>
      </c>
      <c r="H689" s="62">
        <f>'Table 10-NLCD11 Partitioning'!H84-'Table 7-NLCD92 Partitioning'!H84</f>
        <v>-154.79063549999998</v>
      </c>
      <c r="I689" s="62">
        <f>'Table 10-NLCD11 Partitioning'!I84-'Table 7-NLCD92 Partitioning'!I84</f>
        <v>9.3404745000000027</v>
      </c>
      <c r="J689" s="62">
        <f>'Table 10-NLCD11 Partitioning'!J84-'Table 7-NLCD92 Partitioning'!J84</f>
        <v>0</v>
      </c>
      <c r="K689" s="62">
        <f>'Table 10-NLCD11 Partitioning'!K84-'Table 7-NLCD92 Partitioning'!K84</f>
        <v>-27.799874999999997</v>
      </c>
      <c r="L689" s="62">
        <f>'Table 10-NLCD11 Partitioning'!L84-'Table 7-NLCD92 Partitioning'!L84</f>
        <v>-8.0063639999999996</v>
      </c>
      <c r="M689" s="62">
        <f>'Table 10-NLCD11 Partitioning'!M84-'Table 7-NLCD92 Partitioning'!M84</f>
        <v>0</v>
      </c>
      <c r="N689" s="62">
        <f>'Table 10-NLCD11 Partitioning'!N84-'Table 7-NLCD92 Partitioning'!N84</f>
        <v>0</v>
      </c>
      <c r="O689" s="62">
        <f>'Table 10-NLCD11 Partitioning'!O84-'Table 7-NLCD92 Partitioning'!O84</f>
        <v>-0.22239899999999999</v>
      </c>
      <c r="P689" s="62">
        <f>'Table 10-NLCD11 Partitioning'!P84-'Table 7-NLCD92 Partitioning'!P84</f>
        <v>0</v>
      </c>
      <c r="Q689" s="62">
        <f>'Table 10-NLCD11 Partitioning'!Q84-'Table 7-NLCD92 Partitioning'!Q84</f>
        <v>0</v>
      </c>
      <c r="R689" s="62">
        <f>'Table 10-NLCD11 Partitioning'!R84-'Table 7-NLCD92 Partitioning'!R84</f>
        <v>-2.891187</v>
      </c>
      <c r="S689" s="62">
        <f>'Table 10-NLCD11 Partitioning'!S84-'Table 7-NLCD92 Partitioning'!S84</f>
        <v>0</v>
      </c>
      <c r="T689" s="62">
        <f>'Table 10-NLCD11 Partitioning'!T84-'Table 7-NLCD92 Partitioning'!T84</f>
        <v>-6.2774999999533065E-3</v>
      </c>
      <c r="U689" s="62">
        <f>'Table 10-NLCD11 Partitioning'!U84-'Table 7-NLCD92 Partitioning'!U84</f>
        <v>6.875</v>
      </c>
      <c r="V689" s="62">
        <f>'Table 10-NLCD11 Partitioning'!V84-'Table 7-NLCD92 Partitioning'!V84</f>
        <v>30.227000000000004</v>
      </c>
      <c r="W689" s="62">
        <f>'Table 10-NLCD11 Partitioning'!W84-'Table 7-NLCD92 Partitioning'!W84</f>
        <v>-37.100999999999999</v>
      </c>
    </row>
    <row r="690" spans="1:23" x14ac:dyDescent="0.25">
      <c r="A690" s="77" t="s">
        <v>231</v>
      </c>
      <c r="B690" s="10" t="s">
        <v>204</v>
      </c>
      <c r="C690" s="3">
        <v>24</v>
      </c>
      <c r="D690" s="77" t="s">
        <v>231</v>
      </c>
      <c r="E690" s="62">
        <f>'Table 10-NLCD11 Partitioning'!E85-'Table 7-NLCD92 Partitioning'!E85</f>
        <v>0</v>
      </c>
      <c r="F690" s="62">
        <f>'Table 10-NLCD11 Partitioning'!F85-'Table 7-NLCD92 Partitioning'!F85</f>
        <v>-0.22239899999999999</v>
      </c>
      <c r="G690" s="62">
        <f>'Table 10-NLCD11 Partitioning'!G85-'Table 7-NLCD92 Partitioning'!G85</f>
        <v>52.485102000000005</v>
      </c>
      <c r="H690" s="62">
        <f>'Table 10-NLCD11 Partitioning'!H85-'Table 7-NLCD92 Partitioning'!H85</f>
        <v>-49.817825999999997</v>
      </c>
      <c r="I690" s="62">
        <f>'Table 10-NLCD11 Partitioning'!I85-'Table 7-NLCD92 Partitioning'!I85</f>
        <v>-0.66722849999999956</v>
      </c>
      <c r="J690" s="62">
        <f>'Table 10-NLCD11 Partitioning'!J85-'Table 7-NLCD92 Partitioning'!J85</f>
        <v>0</v>
      </c>
      <c r="K690" s="62">
        <f>'Table 10-NLCD11 Partitioning'!K85-'Table 7-NLCD92 Partitioning'!K85</f>
        <v>-1.5567929999999999</v>
      </c>
      <c r="L690" s="62">
        <f>'Table 10-NLCD11 Partitioning'!L85-'Table 7-NLCD92 Partitioning'!L85</f>
        <v>-0.22239899999999999</v>
      </c>
      <c r="M690" s="62">
        <f>'Table 10-NLCD11 Partitioning'!M85-'Table 7-NLCD92 Partitioning'!M85</f>
        <v>0</v>
      </c>
      <c r="N690" s="62">
        <f>'Table 10-NLCD11 Partitioning'!N85-'Table 7-NLCD92 Partitioning'!N85</f>
        <v>0</v>
      </c>
      <c r="O690" s="62">
        <f>'Table 10-NLCD11 Partitioning'!O85-'Table 7-NLCD92 Partitioning'!O85</f>
        <v>0</v>
      </c>
      <c r="P690" s="62">
        <f>'Table 10-NLCD11 Partitioning'!P85-'Table 7-NLCD92 Partitioning'!P85</f>
        <v>0</v>
      </c>
      <c r="Q690" s="62">
        <f>'Table 10-NLCD11 Partitioning'!Q85-'Table 7-NLCD92 Partitioning'!Q85</f>
        <v>0</v>
      </c>
      <c r="R690" s="62">
        <f>'Table 10-NLCD11 Partitioning'!R85-'Table 7-NLCD92 Partitioning'!R85</f>
        <v>0</v>
      </c>
      <c r="S690" s="62">
        <f>'Table 10-NLCD11 Partitioning'!S85-'Table 7-NLCD92 Partitioning'!S85</f>
        <v>0</v>
      </c>
      <c r="T690" s="62">
        <f>'Table 10-NLCD11 Partitioning'!T85-'Table 7-NLCD92 Partitioning'!T85</f>
        <v>-1.5434999999968113E-3</v>
      </c>
      <c r="U690" s="62">
        <f>'Table 10-NLCD11 Partitioning'!U85-'Table 7-NLCD92 Partitioning'!U85</f>
        <v>-3.6739999999999995</v>
      </c>
      <c r="V690" s="62">
        <f>'Table 10-NLCD11 Partitioning'!V85-'Table 7-NLCD92 Partitioning'!V85</f>
        <v>6.4029999999999987</v>
      </c>
      <c r="W690" s="62">
        <f>'Table 10-NLCD11 Partitioning'!W85-'Table 7-NLCD92 Partitioning'!W85</f>
        <v>-2.7289999999999996</v>
      </c>
    </row>
    <row r="691" spans="1:23" x14ac:dyDescent="0.25">
      <c r="A691" s="77" t="s">
        <v>232</v>
      </c>
      <c r="B691" s="10" t="s">
        <v>204</v>
      </c>
      <c r="C691" s="3" t="s">
        <v>233</v>
      </c>
      <c r="D691" s="77" t="s">
        <v>398</v>
      </c>
      <c r="E691" s="62">
        <f>'Table 10-NLCD11 Partitioning'!E86-'Table 7-NLCD92 Partitioning'!E86</f>
        <v>0.44478900000000005</v>
      </c>
      <c r="F691" s="62">
        <f>'Table 10-NLCD11 Partitioning'!F86-'Table 7-NLCD92 Partitioning'!F86</f>
        <v>-2.6688284999999996</v>
      </c>
      <c r="G691" s="62">
        <f>'Table 10-NLCD11 Partitioning'!G86-'Table 7-NLCD92 Partitioning'!G86</f>
        <v>38.696634000000003</v>
      </c>
      <c r="H691" s="62">
        <f>'Table 10-NLCD11 Partitioning'!H86-'Table 7-NLCD92 Partitioning'!H86</f>
        <v>-29.579737499999993</v>
      </c>
      <c r="I691" s="62">
        <f>'Table 10-NLCD11 Partitioning'!I86-'Table 7-NLCD92 Partitioning'!I86</f>
        <v>1.334254500000001</v>
      </c>
      <c r="J691" s="62">
        <f>'Table 10-NLCD11 Partitioning'!J86-'Table 7-NLCD92 Partitioning'!J86</f>
        <v>0</v>
      </c>
      <c r="K691" s="62">
        <f>'Table 10-NLCD11 Partitioning'!K86-'Table 7-NLCD92 Partitioning'!K86</f>
        <v>-6.67197</v>
      </c>
      <c r="L691" s="62">
        <f>'Table 10-NLCD11 Partitioning'!L86-'Table 7-NLCD92 Partitioning'!L86</f>
        <v>-0.22239899999999999</v>
      </c>
      <c r="M691" s="62">
        <f>'Table 10-NLCD11 Partitioning'!M86-'Table 7-NLCD92 Partitioning'!M86</f>
        <v>0</v>
      </c>
      <c r="N691" s="62">
        <f>'Table 10-NLCD11 Partitioning'!N86-'Table 7-NLCD92 Partitioning'!N86</f>
        <v>0</v>
      </c>
      <c r="O691" s="62">
        <f>'Table 10-NLCD11 Partitioning'!O86-'Table 7-NLCD92 Partitioning'!O86</f>
        <v>0</v>
      </c>
      <c r="P691" s="62">
        <f>'Table 10-NLCD11 Partitioning'!P86-'Table 7-NLCD92 Partitioning'!P86</f>
        <v>0</v>
      </c>
      <c r="Q691" s="62">
        <f>'Table 10-NLCD11 Partitioning'!Q86-'Table 7-NLCD92 Partitioning'!Q86</f>
        <v>0</v>
      </c>
      <c r="R691" s="62">
        <f>'Table 10-NLCD11 Partitioning'!R86-'Table 7-NLCD92 Partitioning'!R86</f>
        <v>-1.3343939999999999</v>
      </c>
      <c r="S691" s="62">
        <f>'Table 10-NLCD11 Partitioning'!S86-'Table 7-NLCD92 Partitioning'!S86</f>
        <v>0</v>
      </c>
      <c r="T691" s="62">
        <f>'Table 10-NLCD11 Partitioning'!T86-'Table 7-NLCD92 Partitioning'!T86</f>
        <v>-1.6514999999941438E-3</v>
      </c>
      <c r="U691" s="62">
        <f>'Table 10-NLCD11 Partitioning'!U86-'Table 7-NLCD92 Partitioning'!U86</f>
        <v>2.2120000000000033</v>
      </c>
      <c r="V691" s="62">
        <f>'Table 10-NLCD11 Partitioning'!V86-'Table 7-NLCD92 Partitioning'!V86</f>
        <v>5.5960000000000036</v>
      </c>
      <c r="W691" s="62">
        <f>'Table 10-NLCD11 Partitioning'!W86-'Table 7-NLCD92 Partitioning'!W86</f>
        <v>-7.8079999999999998</v>
      </c>
    </row>
    <row r="692" spans="1:23" x14ac:dyDescent="0.25">
      <c r="A692" s="77" t="s">
        <v>235</v>
      </c>
      <c r="B692" s="10" t="s">
        <v>204</v>
      </c>
      <c r="C692" s="3" t="s">
        <v>236</v>
      </c>
      <c r="D692" s="77" t="s">
        <v>398</v>
      </c>
      <c r="E692" s="62">
        <f>'Table 10-NLCD11 Partitioning'!E87-'Table 7-NLCD92 Partitioning'!E87</f>
        <v>0</v>
      </c>
      <c r="F692" s="62">
        <f>'Table 10-NLCD11 Partitioning'!F87-'Table 7-NLCD92 Partitioning'!F87</f>
        <v>-2.0015909999999999</v>
      </c>
      <c r="G692" s="62">
        <f>'Table 10-NLCD11 Partitioning'!G87-'Table 7-NLCD92 Partitioning'!G87</f>
        <v>-2.6687879999999997</v>
      </c>
      <c r="H692" s="62">
        <f>'Table 10-NLCD11 Partitioning'!H87-'Table 7-NLCD92 Partitioning'!H87</f>
        <v>5.3372565000000005</v>
      </c>
      <c r="I692" s="62">
        <f>'Table 10-NLCD11 Partitioning'!I87-'Table 7-NLCD92 Partitioning'!I87</f>
        <v>0.66692250000000186</v>
      </c>
      <c r="J692" s="62">
        <f>'Table 10-NLCD11 Partitioning'!J87-'Table 7-NLCD92 Partitioning'!J87</f>
        <v>0</v>
      </c>
      <c r="K692" s="62">
        <f>'Table 10-NLCD11 Partitioning'!K87-'Table 7-NLCD92 Partitioning'!K87</f>
        <v>-0.66719699999999993</v>
      </c>
      <c r="L692" s="62">
        <f>'Table 10-NLCD11 Partitioning'!L87-'Table 7-NLCD92 Partitioning'!L87</f>
        <v>0</v>
      </c>
      <c r="M692" s="62">
        <f>'Table 10-NLCD11 Partitioning'!M87-'Table 7-NLCD92 Partitioning'!M87</f>
        <v>0</v>
      </c>
      <c r="N692" s="62">
        <f>'Table 10-NLCD11 Partitioning'!N87-'Table 7-NLCD92 Partitioning'!N87</f>
        <v>0</v>
      </c>
      <c r="O692" s="62">
        <f>'Table 10-NLCD11 Partitioning'!O87-'Table 7-NLCD92 Partitioning'!O87</f>
        <v>-0.22239899999999999</v>
      </c>
      <c r="P692" s="62">
        <f>'Table 10-NLCD11 Partitioning'!P87-'Table 7-NLCD92 Partitioning'!P87</f>
        <v>0</v>
      </c>
      <c r="Q692" s="62">
        <f>'Table 10-NLCD11 Partitioning'!Q87-'Table 7-NLCD92 Partitioning'!Q87</f>
        <v>0</v>
      </c>
      <c r="R692" s="62">
        <f>'Table 10-NLCD11 Partitioning'!R87-'Table 7-NLCD92 Partitioning'!R87</f>
        <v>-0.44479799999999997</v>
      </c>
      <c r="S692" s="62">
        <f>'Table 10-NLCD11 Partitioning'!S87-'Table 7-NLCD92 Partitioning'!S87</f>
        <v>0</v>
      </c>
      <c r="T692" s="62">
        <f>'Table 10-NLCD11 Partitioning'!T87-'Table 7-NLCD92 Partitioning'!T87</f>
        <v>-5.9399999999953934E-4</v>
      </c>
      <c r="U692" s="62">
        <f>'Table 10-NLCD11 Partitioning'!U87-'Table 7-NLCD92 Partitioning'!U87</f>
        <v>1.6679999999999993</v>
      </c>
      <c r="V692" s="62">
        <f>'Table 10-NLCD11 Partitioning'!V87-'Table 7-NLCD92 Partitioning'!V87</f>
        <v>-0.80700000000000038</v>
      </c>
      <c r="W692" s="62">
        <f>'Table 10-NLCD11 Partitioning'!W87-'Table 7-NLCD92 Partitioning'!W87</f>
        <v>-0.86</v>
      </c>
    </row>
    <row r="693" spans="1:23" x14ac:dyDescent="0.25">
      <c r="A693" s="77" t="s">
        <v>238</v>
      </c>
      <c r="B693" s="10" t="s">
        <v>204</v>
      </c>
      <c r="C693" s="3">
        <v>26</v>
      </c>
      <c r="D693" s="77" t="s">
        <v>238</v>
      </c>
      <c r="E693" s="62">
        <f>'Table 10-NLCD11 Partitioning'!E88-'Table 7-NLCD92 Partitioning'!E88</f>
        <v>-2.6687879999999997</v>
      </c>
      <c r="F693" s="62">
        <f>'Table 10-NLCD11 Partitioning'!F88-'Table 7-NLCD92 Partitioning'!F88</f>
        <v>0.66702600000000078</v>
      </c>
      <c r="G693" s="62">
        <f>'Table 10-NLCD11 Partitioning'!G88-'Table 7-NLCD92 Partitioning'!G88</f>
        <v>240.85269450000004</v>
      </c>
      <c r="H693" s="62">
        <f>'Table 10-NLCD11 Partitioning'!H88-'Table 7-NLCD92 Partitioning'!H88</f>
        <v>-165.68842499999997</v>
      </c>
      <c r="I693" s="62">
        <f>'Table 10-NLCD11 Partitioning'!I88-'Table 7-NLCD92 Partitioning'!I88</f>
        <v>-20.016580499999996</v>
      </c>
      <c r="J693" s="62">
        <f>'Table 10-NLCD11 Partitioning'!J88-'Table 7-NLCD92 Partitioning'!J88</f>
        <v>0</v>
      </c>
      <c r="K693" s="62">
        <f>'Table 10-NLCD11 Partitioning'!K88-'Table 7-NLCD92 Partitioning'!K88</f>
        <v>-35.361445499999995</v>
      </c>
      <c r="L693" s="62">
        <f>'Table 10-NLCD11 Partitioning'!L88-'Table 7-NLCD92 Partitioning'!L88</f>
        <v>-16.2351405</v>
      </c>
      <c r="M693" s="62">
        <f>'Table 10-NLCD11 Partitioning'!M88-'Table 7-NLCD92 Partitioning'!M88</f>
        <v>0</v>
      </c>
      <c r="N693" s="62">
        <f>'Table 10-NLCD11 Partitioning'!N88-'Table 7-NLCD92 Partitioning'!N88</f>
        <v>0</v>
      </c>
      <c r="O693" s="62">
        <f>'Table 10-NLCD11 Partitioning'!O88-'Table 7-NLCD92 Partitioning'!O88</f>
        <v>0</v>
      </c>
      <c r="P693" s="62">
        <f>'Table 10-NLCD11 Partitioning'!P88-'Table 7-NLCD92 Partitioning'!P88</f>
        <v>0</v>
      </c>
      <c r="Q693" s="62">
        <f>'Table 10-NLCD11 Partitioning'!Q88-'Table 7-NLCD92 Partitioning'!Q88</f>
        <v>0</v>
      </c>
      <c r="R693" s="62">
        <f>'Table 10-NLCD11 Partitioning'!R88-'Table 7-NLCD92 Partitioning'!R88</f>
        <v>-1.5568289999999998</v>
      </c>
      <c r="S693" s="62">
        <f>'Table 10-NLCD11 Partitioning'!S88-'Table 7-NLCD92 Partitioning'!S88</f>
        <v>0</v>
      </c>
      <c r="T693" s="62">
        <f>'Table 10-NLCD11 Partitioning'!T88-'Table 7-NLCD92 Partitioning'!T88</f>
        <v>-7.4879999999666325E-3</v>
      </c>
      <c r="U693" s="62">
        <f>'Table 10-NLCD11 Partitioning'!U88-'Table 7-NLCD92 Partitioning'!U88</f>
        <v>-6.9989999999999952</v>
      </c>
      <c r="V693" s="62">
        <f>'Table 10-NLCD11 Partitioning'!V88-'Table 7-NLCD92 Partitioning'!V88</f>
        <v>56.238</v>
      </c>
      <c r="W693" s="62">
        <f>'Table 10-NLCD11 Partitioning'!W88-'Table 7-NLCD92 Partitioning'!W88</f>
        <v>-49.239000000000004</v>
      </c>
    </row>
    <row r="694" spans="1:23" x14ac:dyDescent="0.25">
      <c r="A694" s="77" t="s">
        <v>239</v>
      </c>
      <c r="B694" s="10" t="s">
        <v>204</v>
      </c>
      <c r="C694" s="3">
        <v>27</v>
      </c>
      <c r="D694" s="77" t="s">
        <v>239</v>
      </c>
      <c r="E694" s="62">
        <f>'Table 10-NLCD11 Partitioning'!E89-'Table 7-NLCD92 Partitioning'!E89</f>
        <v>0</v>
      </c>
      <c r="F694" s="62">
        <f>'Table 10-NLCD11 Partitioning'!F89-'Table 7-NLCD92 Partitioning'!F89</f>
        <v>-10.897551</v>
      </c>
      <c r="G694" s="62">
        <f>'Table 10-NLCD11 Partitioning'!G89-'Table 7-NLCD92 Partitioning'!G89</f>
        <v>107.41644900000001</v>
      </c>
      <c r="H694" s="62">
        <f>'Table 10-NLCD11 Partitioning'!H89-'Table 7-NLCD92 Partitioning'!H89</f>
        <v>-100.52787599999996</v>
      </c>
      <c r="I694" s="62">
        <f>'Table 10-NLCD11 Partitioning'!I89-'Table 7-NLCD92 Partitioning'!I89</f>
        <v>10.451970000000003</v>
      </c>
      <c r="J694" s="62">
        <f>'Table 10-NLCD11 Partitioning'!J89-'Table 7-NLCD92 Partitioning'!J89</f>
        <v>0</v>
      </c>
      <c r="K694" s="62">
        <f>'Table 10-NLCD11 Partitioning'!K89-'Table 7-NLCD92 Partitioning'!K89</f>
        <v>-5.3375759999999994</v>
      </c>
      <c r="L694" s="62">
        <f>'Table 10-NLCD11 Partitioning'!L89-'Table 7-NLCD92 Partitioning'!L89</f>
        <v>-0.44479799999999997</v>
      </c>
      <c r="M694" s="62">
        <f>'Table 10-NLCD11 Partitioning'!M89-'Table 7-NLCD92 Partitioning'!M89</f>
        <v>0</v>
      </c>
      <c r="N694" s="62">
        <f>'Table 10-NLCD11 Partitioning'!N89-'Table 7-NLCD92 Partitioning'!N89</f>
        <v>0</v>
      </c>
      <c r="O694" s="62">
        <f>'Table 10-NLCD11 Partitioning'!O89-'Table 7-NLCD92 Partitioning'!O89</f>
        <v>0</v>
      </c>
      <c r="P694" s="62">
        <f>'Table 10-NLCD11 Partitioning'!P89-'Table 7-NLCD92 Partitioning'!P89</f>
        <v>0</v>
      </c>
      <c r="Q694" s="62">
        <f>'Table 10-NLCD11 Partitioning'!Q89-'Table 7-NLCD92 Partitioning'!Q89</f>
        <v>0</v>
      </c>
      <c r="R694" s="62">
        <f>'Table 10-NLCD11 Partitioning'!R89-'Table 7-NLCD92 Partitioning'!R89</f>
        <v>-0.66719699999999993</v>
      </c>
      <c r="S694" s="62">
        <f>'Table 10-NLCD11 Partitioning'!S89-'Table 7-NLCD92 Partitioning'!S89</f>
        <v>0</v>
      </c>
      <c r="T694" s="62">
        <f>'Table 10-NLCD11 Partitioning'!T89-'Table 7-NLCD92 Partitioning'!T89</f>
        <v>-6.5789999999879001E-3</v>
      </c>
      <c r="U694" s="62">
        <f>'Table 10-NLCD11 Partitioning'!U89-'Table 7-NLCD92 Partitioning'!U89</f>
        <v>2.367999999999995</v>
      </c>
      <c r="V694" s="62">
        <f>'Table 10-NLCD11 Partitioning'!V89-'Table 7-NLCD92 Partitioning'!V89</f>
        <v>5.6449999999999818</v>
      </c>
      <c r="W694" s="62">
        <f>'Table 10-NLCD11 Partitioning'!W89-'Table 7-NLCD92 Partitioning'!W89</f>
        <v>-8.0140000000000011</v>
      </c>
    </row>
    <row r="695" spans="1:23" x14ac:dyDescent="0.25">
      <c r="A695" s="77" t="s">
        <v>240</v>
      </c>
      <c r="B695" s="10" t="s">
        <v>204</v>
      </c>
      <c r="C695" s="3">
        <v>28</v>
      </c>
      <c r="D695" s="77" t="s">
        <v>240</v>
      </c>
      <c r="E695" s="62">
        <f>'Table 10-NLCD11 Partitioning'!E90-'Table 7-NLCD92 Partitioning'!E90</f>
        <v>0</v>
      </c>
      <c r="F695" s="62">
        <f>'Table 10-NLCD11 Partitioning'!F90-'Table 7-NLCD92 Partitioning'!F90</f>
        <v>-2.4463889999999999</v>
      </c>
      <c r="G695" s="62">
        <f>'Table 10-NLCD11 Partitioning'!G90-'Table 7-NLCD92 Partitioning'!G90</f>
        <v>29.133400500000004</v>
      </c>
      <c r="H695" s="62">
        <f>'Table 10-NLCD11 Partitioning'!H90-'Table 7-NLCD92 Partitioning'!H90</f>
        <v>-83.625785999999948</v>
      </c>
      <c r="I695" s="62">
        <f>'Table 10-NLCD11 Partitioning'!I90-'Table 7-NLCD92 Partitioning'!I90</f>
        <v>60.490840499999997</v>
      </c>
      <c r="J695" s="62">
        <f>'Table 10-NLCD11 Partitioning'!J90-'Table 7-NLCD92 Partitioning'!J90</f>
        <v>0</v>
      </c>
      <c r="K695" s="62">
        <f>'Table 10-NLCD11 Partitioning'!K90-'Table 7-NLCD92 Partitioning'!K90</f>
        <v>-2.0015909999999999</v>
      </c>
      <c r="L695" s="62">
        <f>'Table 10-NLCD11 Partitioning'!L90-'Table 7-NLCD92 Partitioning'!L90</f>
        <v>-0.88959599999999994</v>
      </c>
      <c r="M695" s="62">
        <f>'Table 10-NLCD11 Partitioning'!M90-'Table 7-NLCD92 Partitioning'!M90</f>
        <v>0</v>
      </c>
      <c r="N695" s="62">
        <f>'Table 10-NLCD11 Partitioning'!N90-'Table 7-NLCD92 Partitioning'!N90</f>
        <v>0</v>
      </c>
      <c r="O695" s="62">
        <f>'Table 10-NLCD11 Partitioning'!O90-'Table 7-NLCD92 Partitioning'!O90</f>
        <v>0</v>
      </c>
      <c r="P695" s="62">
        <f>'Table 10-NLCD11 Partitioning'!P90-'Table 7-NLCD92 Partitioning'!P90</f>
        <v>0</v>
      </c>
      <c r="Q695" s="62">
        <f>'Table 10-NLCD11 Partitioning'!Q90-'Table 7-NLCD92 Partitioning'!Q90</f>
        <v>0</v>
      </c>
      <c r="R695" s="62">
        <f>'Table 10-NLCD11 Partitioning'!R90-'Table 7-NLCD92 Partitioning'!R90</f>
        <v>-0.66719699999999993</v>
      </c>
      <c r="S695" s="62">
        <f>'Table 10-NLCD11 Partitioning'!S90-'Table 7-NLCD92 Partitioning'!S90</f>
        <v>0</v>
      </c>
      <c r="T695" s="62">
        <f>'Table 10-NLCD11 Partitioning'!T90-'Table 7-NLCD92 Partitioning'!T90</f>
        <v>-6.3179999999647407E-3</v>
      </c>
      <c r="U695" s="62">
        <f>'Table 10-NLCD11 Partitioning'!U90-'Table 7-NLCD92 Partitioning'!U90</f>
        <v>30.152999999999992</v>
      </c>
      <c r="V695" s="62">
        <f>'Table 10-NLCD11 Partitioning'!V90-'Table 7-NLCD92 Partitioning'!V90</f>
        <v>-24.074999999999989</v>
      </c>
      <c r="W695" s="62">
        <f>'Table 10-NLCD11 Partitioning'!W90-'Table 7-NLCD92 Partitioning'!W90</f>
        <v>-6.077</v>
      </c>
    </row>
    <row r="696" spans="1:23" x14ac:dyDescent="0.25">
      <c r="A696" s="77" t="s">
        <v>241</v>
      </c>
      <c r="B696" s="10" t="s">
        <v>204</v>
      </c>
      <c r="C696" s="3">
        <v>29</v>
      </c>
      <c r="D696" s="77" t="s">
        <v>241</v>
      </c>
      <c r="E696" s="62">
        <f>'Table 10-NLCD11 Partitioning'!E91-'Table 7-NLCD92 Partitioning'!E91</f>
        <v>0</v>
      </c>
      <c r="F696" s="62">
        <f>'Table 10-NLCD11 Partitioning'!F91-'Table 7-NLCD92 Partitioning'!F91</f>
        <v>4.670262000000001</v>
      </c>
      <c r="G696" s="62">
        <f>'Table 10-NLCD11 Partitioning'!G91-'Table 7-NLCD92 Partitioning'!G91</f>
        <v>117.86888250000001</v>
      </c>
      <c r="H696" s="62">
        <f>'Table 10-NLCD11 Partitioning'!H91-'Table 7-NLCD92 Partitioning'!H91</f>
        <v>-107.196507</v>
      </c>
      <c r="I696" s="62">
        <f>'Table 10-NLCD11 Partitioning'!I91-'Table 7-NLCD92 Partitioning'!I91</f>
        <v>-3.1135949999999997</v>
      </c>
      <c r="J696" s="62">
        <f>'Table 10-NLCD11 Partitioning'!J91-'Table 7-NLCD92 Partitioning'!J91</f>
        <v>0</v>
      </c>
      <c r="K696" s="62">
        <f>'Table 10-NLCD11 Partitioning'!K91-'Table 7-NLCD92 Partitioning'!K91</f>
        <v>-9.5631569999999986</v>
      </c>
      <c r="L696" s="62">
        <f>'Table 10-NLCD11 Partitioning'!L91-'Table 7-NLCD92 Partitioning'!L91</f>
        <v>-2.0015909999999999</v>
      </c>
      <c r="M696" s="62">
        <f>'Table 10-NLCD11 Partitioning'!M91-'Table 7-NLCD92 Partitioning'!M91</f>
        <v>0</v>
      </c>
      <c r="N696" s="62">
        <f>'Table 10-NLCD11 Partitioning'!N91-'Table 7-NLCD92 Partitioning'!N91</f>
        <v>0</v>
      </c>
      <c r="O696" s="62">
        <f>'Table 10-NLCD11 Partitioning'!O91-'Table 7-NLCD92 Partitioning'!O91</f>
        <v>0</v>
      </c>
      <c r="P696" s="62">
        <f>'Table 10-NLCD11 Partitioning'!P91-'Table 7-NLCD92 Partitioning'!P91</f>
        <v>0</v>
      </c>
      <c r="Q696" s="62">
        <f>'Table 10-NLCD11 Partitioning'!Q91-'Table 7-NLCD92 Partitioning'!Q91</f>
        <v>0</v>
      </c>
      <c r="R696" s="62">
        <f>'Table 10-NLCD11 Partitioning'!R91-'Table 7-NLCD92 Partitioning'!R91</f>
        <v>-0.66719699999999993</v>
      </c>
      <c r="S696" s="62">
        <f>'Table 10-NLCD11 Partitioning'!S91-'Table 7-NLCD92 Partitioning'!S91</f>
        <v>0</v>
      </c>
      <c r="T696" s="62">
        <f>'Table 10-NLCD11 Partitioning'!T91-'Table 7-NLCD92 Partitioning'!T91</f>
        <v>-2.902500000004693E-3</v>
      </c>
      <c r="U696" s="62">
        <f>'Table 10-NLCD11 Partitioning'!U91-'Table 7-NLCD92 Partitioning'!U91</f>
        <v>-6.695999999999998</v>
      </c>
      <c r="V696" s="62">
        <f>'Table 10-NLCD11 Partitioning'!V91-'Table 7-NLCD92 Partitioning'!V91</f>
        <v>19.813000000000002</v>
      </c>
      <c r="W696" s="62">
        <f>'Table 10-NLCD11 Partitioning'!W91-'Table 7-NLCD92 Partitioning'!W91</f>
        <v>-13.117000000000001</v>
      </c>
    </row>
    <row r="697" spans="1:23" x14ac:dyDescent="0.25">
      <c r="A697" s="77" t="s">
        <v>242</v>
      </c>
      <c r="B697" s="10" t="s">
        <v>204</v>
      </c>
      <c r="C697" s="3" t="s">
        <v>243</v>
      </c>
      <c r="D697" s="77" t="s">
        <v>242</v>
      </c>
      <c r="E697" s="62">
        <f>'Table 10-NLCD11 Partitioning'!E92-'Table 7-NLCD92 Partitioning'!E92</f>
        <v>-0.22239899999999999</v>
      </c>
      <c r="F697" s="62">
        <f>'Table 10-NLCD11 Partitioning'!F92-'Table 7-NLCD92 Partitioning'!F92</f>
        <v>-3.3360794999999994</v>
      </c>
      <c r="G697" s="62">
        <f>'Table 10-NLCD11 Partitioning'!G92-'Table 7-NLCD92 Partitioning'!G92</f>
        <v>73.38941100000001</v>
      </c>
      <c r="H697" s="62">
        <f>'Table 10-NLCD11 Partitioning'!H92-'Table 7-NLCD92 Partitioning'!H92</f>
        <v>-87.181393499999984</v>
      </c>
      <c r="I697" s="62">
        <f>'Table 10-NLCD11 Partitioning'!I92-'Table 7-NLCD92 Partitioning'!I92</f>
        <v>20.015289000000003</v>
      </c>
      <c r="J697" s="62">
        <f>'Table 10-NLCD11 Partitioning'!J92-'Table 7-NLCD92 Partitioning'!J92</f>
        <v>0</v>
      </c>
      <c r="K697" s="62">
        <f>'Table 10-NLCD11 Partitioning'!K92-'Table 7-NLCD92 Partitioning'!K92</f>
        <v>-2.6687879999999997</v>
      </c>
      <c r="L697" s="62">
        <f>'Table 10-NLCD11 Partitioning'!L92-'Table 7-NLCD92 Partitioning'!L92</f>
        <v>0</v>
      </c>
      <c r="M697" s="62">
        <f>'Table 10-NLCD11 Partitioning'!M92-'Table 7-NLCD92 Partitioning'!M92</f>
        <v>0</v>
      </c>
      <c r="N697" s="62">
        <f>'Table 10-NLCD11 Partitioning'!N92-'Table 7-NLCD92 Partitioning'!N92</f>
        <v>0</v>
      </c>
      <c r="O697" s="62">
        <f>'Table 10-NLCD11 Partitioning'!O92-'Table 7-NLCD92 Partitioning'!O92</f>
        <v>0</v>
      </c>
      <c r="P697" s="62">
        <f>'Table 10-NLCD11 Partitioning'!P92-'Table 7-NLCD92 Partitioning'!P92</f>
        <v>0</v>
      </c>
      <c r="Q697" s="62">
        <f>'Table 10-NLCD11 Partitioning'!Q92-'Table 7-NLCD92 Partitioning'!Q92</f>
        <v>0</v>
      </c>
      <c r="R697" s="62">
        <f>'Table 10-NLCD11 Partitioning'!R92-'Table 7-NLCD92 Partitioning'!R92</f>
        <v>0</v>
      </c>
      <c r="S697" s="62">
        <f>'Table 10-NLCD11 Partitioning'!S92-'Table 7-NLCD92 Partitioning'!S92</f>
        <v>0</v>
      </c>
      <c r="T697" s="62">
        <f>'Table 10-NLCD11 Partitioning'!T92-'Table 7-NLCD92 Partitioning'!T92</f>
        <v>-3.9599999999779811E-3</v>
      </c>
      <c r="U697" s="62">
        <f>'Table 10-NLCD11 Partitioning'!U92-'Table 7-NLCD92 Partitioning'!U92</f>
        <v>6.0829999999999984</v>
      </c>
      <c r="V697" s="62">
        <f>'Table 10-NLCD11 Partitioning'!V92-'Table 7-NLCD92 Partitioning'!V92</f>
        <v>-1.4279999999999973</v>
      </c>
      <c r="W697" s="62">
        <f>'Table 10-NLCD11 Partitioning'!W92-'Table 7-NLCD92 Partitioning'!W92</f>
        <v>-4.6540000000000008</v>
      </c>
    </row>
    <row r="698" spans="1:23" x14ac:dyDescent="0.25">
      <c r="A698" s="77" t="s">
        <v>244</v>
      </c>
      <c r="B698" s="10" t="s">
        <v>204</v>
      </c>
      <c r="C698" s="3">
        <v>30</v>
      </c>
      <c r="D698" s="77" t="s">
        <v>244</v>
      </c>
      <c r="E698" s="62">
        <f>'Table 10-NLCD11 Partitioning'!E93-'Table 7-NLCD92 Partitioning'!E93</f>
        <v>0</v>
      </c>
      <c r="F698" s="62">
        <f>'Table 10-NLCD11 Partitioning'!F93-'Table 7-NLCD92 Partitioning'!F93</f>
        <v>-11.342398499999998</v>
      </c>
      <c r="G698" s="62">
        <f>'Table 10-NLCD11 Partitioning'!G93-'Table 7-NLCD92 Partitioning'!G93</f>
        <v>51.817824000000009</v>
      </c>
      <c r="H698" s="62">
        <f>'Table 10-NLCD11 Partitioning'!H93-'Table 7-NLCD92 Partitioning'!H93</f>
        <v>-52.490605499999958</v>
      </c>
      <c r="I698" s="62">
        <f>'Table 10-NLCD11 Partitioning'!I93-'Table 7-NLCD92 Partitioning'!I93</f>
        <v>17.568360000000006</v>
      </c>
      <c r="J698" s="62">
        <f>'Table 10-NLCD11 Partitioning'!J93-'Table 7-NLCD92 Partitioning'!J93</f>
        <v>0</v>
      </c>
      <c r="K698" s="62">
        <f>'Table 10-NLCD11 Partitioning'!K93-'Table 7-NLCD92 Partitioning'!K93</f>
        <v>-3.5583839999999998</v>
      </c>
      <c r="L698" s="62">
        <f>'Table 10-NLCD11 Partitioning'!L93-'Table 7-NLCD92 Partitioning'!L93</f>
        <v>-1.7791919999999999</v>
      </c>
      <c r="M698" s="62">
        <f>'Table 10-NLCD11 Partitioning'!M93-'Table 7-NLCD92 Partitioning'!M93</f>
        <v>0</v>
      </c>
      <c r="N698" s="62">
        <f>'Table 10-NLCD11 Partitioning'!N93-'Table 7-NLCD92 Partitioning'!N93</f>
        <v>0</v>
      </c>
      <c r="O698" s="62">
        <f>'Table 10-NLCD11 Partitioning'!O93-'Table 7-NLCD92 Partitioning'!O93</f>
        <v>0</v>
      </c>
      <c r="P698" s="62">
        <f>'Table 10-NLCD11 Partitioning'!P93-'Table 7-NLCD92 Partitioning'!P93</f>
        <v>0</v>
      </c>
      <c r="Q698" s="62">
        <f>'Table 10-NLCD11 Partitioning'!Q93-'Table 7-NLCD92 Partitioning'!Q93</f>
        <v>0</v>
      </c>
      <c r="R698" s="62">
        <f>'Table 10-NLCD11 Partitioning'!R93-'Table 7-NLCD92 Partitioning'!R93</f>
        <v>-0.22239899999999999</v>
      </c>
      <c r="S698" s="62">
        <f>'Table 10-NLCD11 Partitioning'!S93-'Table 7-NLCD92 Partitioning'!S93</f>
        <v>0</v>
      </c>
      <c r="T698" s="62">
        <f>'Table 10-NLCD11 Partitioning'!T93-'Table 7-NLCD92 Partitioning'!T93</f>
        <v>-6.7949999998972999E-3</v>
      </c>
      <c r="U698" s="62">
        <f>'Table 10-NLCD11 Partitioning'!U93-'Table 7-NLCD92 Partitioning'!U93</f>
        <v>10.090000000000003</v>
      </c>
      <c r="V698" s="62">
        <f>'Table 10-NLCD11 Partitioning'!V93-'Table 7-NLCD92 Partitioning'!V93</f>
        <v>-3.9199999999999875</v>
      </c>
      <c r="W698" s="62">
        <f>'Table 10-NLCD11 Partitioning'!W93-'Table 7-NLCD92 Partitioning'!W93</f>
        <v>-6.1709999999999994</v>
      </c>
    </row>
    <row r="699" spans="1:23" x14ac:dyDescent="0.25">
      <c r="A699" s="77" t="s">
        <v>245</v>
      </c>
      <c r="B699" s="10" t="s">
        <v>204</v>
      </c>
      <c r="C699" s="3">
        <v>31</v>
      </c>
      <c r="D699" s="77" t="s">
        <v>245</v>
      </c>
      <c r="E699" s="62">
        <f>'Table 10-NLCD11 Partitioning'!E94-'Table 7-NLCD92 Partitioning'!E94</f>
        <v>0</v>
      </c>
      <c r="F699" s="62">
        <f>'Table 10-NLCD11 Partitioning'!F94-'Table 7-NLCD92 Partitioning'!F94</f>
        <v>-9.1183589999999999</v>
      </c>
      <c r="G699" s="62">
        <f>'Table 10-NLCD11 Partitioning'!G94-'Table 7-NLCD92 Partitioning'!G94</f>
        <v>77.615419500000002</v>
      </c>
      <c r="H699" s="62">
        <f>'Table 10-NLCD11 Partitioning'!H94-'Table 7-NLCD92 Partitioning'!H94</f>
        <v>-81.402196499999945</v>
      </c>
      <c r="I699" s="62">
        <f>'Table 10-NLCD11 Partitioning'!I94-'Table 7-NLCD92 Partitioning'!I94</f>
        <v>17.791155000000003</v>
      </c>
      <c r="J699" s="62">
        <f>'Table 10-NLCD11 Partitioning'!J94-'Table 7-NLCD92 Partitioning'!J94</f>
        <v>0</v>
      </c>
      <c r="K699" s="62">
        <f>'Table 10-NLCD11 Partitioning'!K94-'Table 7-NLCD92 Partitioning'!K94</f>
        <v>-3.335985</v>
      </c>
      <c r="L699" s="62">
        <f>'Table 10-NLCD11 Partitioning'!L94-'Table 7-NLCD92 Partitioning'!L94</f>
        <v>0</v>
      </c>
      <c r="M699" s="62">
        <f>'Table 10-NLCD11 Partitioning'!M94-'Table 7-NLCD92 Partitioning'!M94</f>
        <v>0</v>
      </c>
      <c r="N699" s="62">
        <f>'Table 10-NLCD11 Partitioning'!N94-'Table 7-NLCD92 Partitioning'!N94</f>
        <v>0</v>
      </c>
      <c r="O699" s="62">
        <f>'Table 10-NLCD11 Partitioning'!O94-'Table 7-NLCD92 Partitioning'!O94</f>
        <v>0</v>
      </c>
      <c r="P699" s="62">
        <f>'Table 10-NLCD11 Partitioning'!P94-'Table 7-NLCD92 Partitioning'!P94</f>
        <v>0</v>
      </c>
      <c r="Q699" s="62">
        <f>'Table 10-NLCD11 Partitioning'!Q94-'Table 7-NLCD92 Partitioning'!Q94</f>
        <v>0</v>
      </c>
      <c r="R699" s="62">
        <f>'Table 10-NLCD11 Partitioning'!R94-'Table 7-NLCD92 Partitioning'!R94</f>
        <v>-1.5567929999999999</v>
      </c>
      <c r="S699" s="62">
        <f>'Table 10-NLCD11 Partitioning'!S94-'Table 7-NLCD92 Partitioning'!S94</f>
        <v>0</v>
      </c>
      <c r="T699" s="62">
        <f>'Table 10-NLCD11 Partitioning'!T94-'Table 7-NLCD92 Partitioning'!T94</f>
        <v>-6.7589999999313477E-3</v>
      </c>
      <c r="U699" s="62">
        <f>'Table 10-NLCD11 Partitioning'!U94-'Table 7-NLCD92 Partitioning'!U94</f>
        <v>7.2590000000000146</v>
      </c>
      <c r="V699" s="62">
        <f>'Table 10-NLCD11 Partitioning'!V94-'Table 7-NLCD92 Partitioning'!V94</f>
        <v>-0.77500000000000568</v>
      </c>
      <c r="W699" s="62">
        <f>'Table 10-NLCD11 Partitioning'!W94-'Table 7-NLCD92 Partitioning'!W94</f>
        <v>-6.484</v>
      </c>
    </row>
    <row r="700" spans="1:23" x14ac:dyDescent="0.25">
      <c r="A700" s="77" t="s">
        <v>246</v>
      </c>
      <c r="B700" s="10" t="s">
        <v>204</v>
      </c>
      <c r="C700" s="3">
        <v>32</v>
      </c>
      <c r="D700" s="77" t="s">
        <v>246</v>
      </c>
      <c r="E700" s="62">
        <f>'Table 10-NLCD11 Partitioning'!E95-'Table 7-NLCD92 Partitioning'!E95</f>
        <v>-0.44479799999999997</v>
      </c>
      <c r="F700" s="62">
        <f>'Table 10-NLCD11 Partitioning'!F95-'Table 7-NLCD92 Partitioning'!F95</f>
        <v>-3.7807829999999996</v>
      </c>
      <c r="G700" s="62">
        <f>'Table 10-NLCD11 Partitioning'!G95-'Table 7-NLCD92 Partitioning'!G95</f>
        <v>69.609442500000014</v>
      </c>
      <c r="H700" s="62">
        <f>'Table 10-NLCD11 Partitioning'!H95-'Table 7-NLCD92 Partitioning'!H95</f>
        <v>-54.044441999999989</v>
      </c>
      <c r="I700" s="62">
        <f>'Table 10-NLCD11 Partitioning'!I95-'Table 7-NLCD92 Partitioning'!I95</f>
        <v>-5.1155054999999976</v>
      </c>
      <c r="J700" s="62">
        <f>'Table 10-NLCD11 Partitioning'!J95-'Table 7-NLCD92 Partitioning'!J95</f>
        <v>0</v>
      </c>
      <c r="K700" s="62">
        <f>'Table 10-NLCD11 Partitioning'!K95-'Table 7-NLCD92 Partitioning'!K95</f>
        <v>-5.3375759999999994</v>
      </c>
      <c r="L700" s="62">
        <f>'Table 10-NLCD11 Partitioning'!L95-'Table 7-NLCD92 Partitioning'!L95</f>
        <v>-0.66719699999999993</v>
      </c>
      <c r="M700" s="62">
        <f>'Table 10-NLCD11 Partitioning'!M95-'Table 7-NLCD92 Partitioning'!M95</f>
        <v>0</v>
      </c>
      <c r="N700" s="62">
        <f>'Table 10-NLCD11 Partitioning'!N95-'Table 7-NLCD92 Partitioning'!N95</f>
        <v>0</v>
      </c>
      <c r="O700" s="62">
        <f>'Table 10-NLCD11 Partitioning'!O95-'Table 7-NLCD92 Partitioning'!O95</f>
        <v>0</v>
      </c>
      <c r="P700" s="62">
        <f>'Table 10-NLCD11 Partitioning'!P95-'Table 7-NLCD92 Partitioning'!P95</f>
        <v>0</v>
      </c>
      <c r="Q700" s="62">
        <f>'Table 10-NLCD11 Partitioning'!Q95-'Table 7-NLCD92 Partitioning'!Q95</f>
        <v>0</v>
      </c>
      <c r="R700" s="62">
        <f>'Table 10-NLCD11 Partitioning'!R95-'Table 7-NLCD92 Partitioning'!R95</f>
        <v>-0.22239899999999999</v>
      </c>
      <c r="S700" s="62">
        <f>'Table 10-NLCD11 Partitioning'!S95-'Table 7-NLCD92 Partitioning'!S95</f>
        <v>0</v>
      </c>
      <c r="T700" s="62">
        <f>'Table 10-NLCD11 Partitioning'!T95-'Table 7-NLCD92 Partitioning'!T95</f>
        <v>-3.2579999999882148E-3</v>
      </c>
      <c r="U700" s="62">
        <f>'Table 10-NLCD11 Partitioning'!U95-'Table 7-NLCD92 Partitioning'!U95</f>
        <v>-4.5859999999999985</v>
      </c>
      <c r="V700" s="62">
        <f>'Table 10-NLCD11 Partitioning'!V95-'Table 7-NLCD92 Partitioning'!V95</f>
        <v>11.063000000000002</v>
      </c>
      <c r="W700" s="62">
        <f>'Table 10-NLCD11 Partitioning'!W95-'Table 7-NLCD92 Partitioning'!W95</f>
        <v>-6.4779999999999998</v>
      </c>
    </row>
    <row r="701" spans="1:23" x14ac:dyDescent="0.25">
      <c r="A701" s="77" t="s">
        <v>247</v>
      </c>
      <c r="B701" s="10" t="s">
        <v>204</v>
      </c>
      <c r="C701" s="3">
        <v>33</v>
      </c>
      <c r="D701" s="77" t="s">
        <v>247</v>
      </c>
      <c r="E701" s="62">
        <f>'Table 10-NLCD11 Partitioning'!E96-'Table 7-NLCD92 Partitioning'!E96</f>
        <v>-0.22239899999999999</v>
      </c>
      <c r="F701" s="62">
        <f>'Table 10-NLCD11 Partitioning'!F96-'Table 7-NLCD92 Partitioning'!F96</f>
        <v>-12.454366499999999</v>
      </c>
      <c r="G701" s="62">
        <f>'Table 10-NLCD11 Partitioning'!G96-'Table 7-NLCD92 Partitioning'!G96</f>
        <v>184.80957750000002</v>
      </c>
      <c r="H701" s="62">
        <f>'Table 10-NLCD11 Partitioning'!H96-'Table 7-NLCD92 Partitioning'!H96</f>
        <v>-150.56887049999997</v>
      </c>
      <c r="I701" s="62">
        <f>'Table 10-NLCD11 Partitioning'!I96-'Table 7-NLCD92 Partitioning'!I96</f>
        <v>-13.566743999999996</v>
      </c>
      <c r="J701" s="62">
        <f>'Table 10-NLCD11 Partitioning'!J96-'Table 7-NLCD92 Partitioning'!J96</f>
        <v>0</v>
      </c>
      <c r="K701" s="62">
        <f>'Table 10-NLCD11 Partitioning'!K96-'Table 7-NLCD92 Partitioning'!K96</f>
        <v>-4.4479799999999994</v>
      </c>
      <c r="L701" s="62">
        <f>'Table 10-NLCD11 Partitioning'!L96-'Table 7-NLCD92 Partitioning'!L96</f>
        <v>-2.2239899999999997</v>
      </c>
      <c r="M701" s="62">
        <f>'Table 10-NLCD11 Partitioning'!M96-'Table 7-NLCD92 Partitioning'!M96</f>
        <v>0</v>
      </c>
      <c r="N701" s="62">
        <f>'Table 10-NLCD11 Partitioning'!N96-'Table 7-NLCD92 Partitioning'!N96</f>
        <v>0</v>
      </c>
      <c r="O701" s="62">
        <f>'Table 10-NLCD11 Partitioning'!O96-'Table 7-NLCD92 Partitioning'!O96</f>
        <v>0</v>
      </c>
      <c r="P701" s="62">
        <f>'Table 10-NLCD11 Partitioning'!P96-'Table 7-NLCD92 Partitioning'!P96</f>
        <v>0</v>
      </c>
      <c r="Q701" s="62">
        <f>'Table 10-NLCD11 Partitioning'!Q96-'Table 7-NLCD92 Partitioning'!Q96</f>
        <v>0</v>
      </c>
      <c r="R701" s="62">
        <f>'Table 10-NLCD11 Partitioning'!R96-'Table 7-NLCD92 Partitioning'!R96</f>
        <v>-1.3343939999999999</v>
      </c>
      <c r="S701" s="62">
        <f>'Table 10-NLCD11 Partitioning'!S96-'Table 7-NLCD92 Partitioning'!S96</f>
        <v>0</v>
      </c>
      <c r="T701" s="62">
        <f>'Table 10-NLCD11 Partitioning'!T96-'Table 7-NLCD92 Partitioning'!T96</f>
        <v>-9.1664999999352403E-3</v>
      </c>
      <c r="U701" s="62">
        <f>'Table 10-NLCD11 Partitioning'!U96-'Table 7-NLCD92 Partitioning'!U96</f>
        <v>-14.849000000000018</v>
      </c>
      <c r="V701" s="62">
        <f>'Table 10-NLCD11 Partitioning'!V96-'Table 7-NLCD92 Partitioning'!V96</f>
        <v>25.216999999999985</v>
      </c>
      <c r="W701" s="62">
        <f>'Table 10-NLCD11 Partitioning'!W96-'Table 7-NLCD92 Partitioning'!W96</f>
        <v>-10.366999999999999</v>
      </c>
    </row>
    <row r="702" spans="1:23" x14ac:dyDescent="0.25">
      <c r="A702" s="77" t="s">
        <v>248</v>
      </c>
      <c r="B702" s="10" t="s">
        <v>204</v>
      </c>
      <c r="C702" s="3">
        <v>34</v>
      </c>
      <c r="D702" s="77" t="s">
        <v>248</v>
      </c>
      <c r="E702" s="62">
        <f>'Table 10-NLCD11 Partitioning'!E97-'Table 7-NLCD92 Partitioning'!E97</f>
        <v>0</v>
      </c>
      <c r="F702" s="62">
        <f>'Table 10-NLCD11 Partitioning'!F97-'Table 7-NLCD92 Partitioning'!F97</f>
        <v>-3.7808054999999996</v>
      </c>
      <c r="G702" s="62">
        <f>'Table 10-NLCD11 Partitioning'!G97-'Table 7-NLCD92 Partitioning'!G97</f>
        <v>265.98339900000002</v>
      </c>
      <c r="H702" s="62">
        <f>'Table 10-NLCD11 Partitioning'!H97-'Table 7-NLCD92 Partitioning'!H97</f>
        <v>-274.88830499999995</v>
      </c>
      <c r="I702" s="62">
        <f>'Table 10-NLCD11 Partitioning'!I97-'Table 7-NLCD92 Partitioning'!I97</f>
        <v>17.568535500000007</v>
      </c>
      <c r="J702" s="62">
        <f>'Table 10-NLCD11 Partitioning'!J97-'Table 7-NLCD92 Partitioning'!J97</f>
        <v>0</v>
      </c>
      <c r="K702" s="62">
        <f>'Table 10-NLCD11 Partitioning'!K97-'Table 7-NLCD92 Partitioning'!K97</f>
        <v>-2.891187</v>
      </c>
      <c r="L702" s="62">
        <f>'Table 10-NLCD11 Partitioning'!L97-'Table 7-NLCD92 Partitioning'!L97</f>
        <v>-0.88959599999999994</v>
      </c>
      <c r="M702" s="62">
        <f>'Table 10-NLCD11 Partitioning'!M97-'Table 7-NLCD92 Partitioning'!M97</f>
        <v>0</v>
      </c>
      <c r="N702" s="62">
        <f>'Table 10-NLCD11 Partitioning'!N97-'Table 7-NLCD92 Partitioning'!N97</f>
        <v>0</v>
      </c>
      <c r="O702" s="62">
        <f>'Table 10-NLCD11 Partitioning'!O97-'Table 7-NLCD92 Partitioning'!O97</f>
        <v>0</v>
      </c>
      <c r="P702" s="62">
        <f>'Table 10-NLCD11 Partitioning'!P97-'Table 7-NLCD92 Partitioning'!P97</f>
        <v>0</v>
      </c>
      <c r="Q702" s="62">
        <f>'Table 10-NLCD11 Partitioning'!Q97-'Table 7-NLCD92 Partitioning'!Q97</f>
        <v>0</v>
      </c>
      <c r="R702" s="62">
        <f>'Table 10-NLCD11 Partitioning'!R97-'Table 7-NLCD92 Partitioning'!R97</f>
        <v>-1.1119949999999998</v>
      </c>
      <c r="S702" s="62">
        <f>'Table 10-NLCD11 Partitioning'!S97-'Table 7-NLCD92 Partitioning'!S97</f>
        <v>0</v>
      </c>
      <c r="T702" s="62">
        <f>'Table 10-NLCD11 Partitioning'!T97-'Table 7-NLCD92 Partitioning'!T97</f>
        <v>-9.9539999999365136E-3</v>
      </c>
      <c r="U702" s="62">
        <f>'Table 10-NLCD11 Partitioning'!U97-'Table 7-NLCD92 Partitioning'!U97</f>
        <v>-9.3089999999999975</v>
      </c>
      <c r="V702" s="62">
        <f>'Table 10-NLCD11 Partitioning'!V97-'Table 7-NLCD92 Partitioning'!V97</f>
        <v>20.685000000000002</v>
      </c>
      <c r="W702" s="62">
        <f>'Table 10-NLCD11 Partitioning'!W97-'Table 7-NLCD92 Partitioning'!W97</f>
        <v>-11.375000000000002</v>
      </c>
    </row>
    <row r="703" spans="1:23" x14ac:dyDescent="0.25">
      <c r="A703" s="77" t="s">
        <v>249</v>
      </c>
      <c r="B703" s="10" t="s">
        <v>204</v>
      </c>
      <c r="C703" s="3">
        <v>35</v>
      </c>
      <c r="D703" s="77" t="s">
        <v>249</v>
      </c>
      <c r="E703" s="62">
        <f>'Table 10-NLCD11 Partitioning'!E98-'Table 7-NLCD92 Partitioning'!E98</f>
        <v>-1.3343939999999999</v>
      </c>
      <c r="F703" s="62">
        <f>'Table 10-NLCD11 Partitioning'!F98-'Table 7-NLCD92 Partitioning'!F98</f>
        <v>-3.1135949999999997</v>
      </c>
      <c r="G703" s="62">
        <f>'Table 10-NLCD11 Partitioning'!G98-'Table 7-NLCD92 Partitioning'!G98</f>
        <v>139.21866</v>
      </c>
      <c r="H703" s="62">
        <f>'Table 10-NLCD11 Partitioning'!H98-'Table 7-NLCD92 Partitioning'!H98</f>
        <v>-128.10412349999996</v>
      </c>
      <c r="I703" s="62">
        <f>'Table 10-NLCD11 Partitioning'!I98-'Table 7-NLCD92 Partitioning'!I98</f>
        <v>9.7853175000000014</v>
      </c>
      <c r="J703" s="62">
        <f>'Table 10-NLCD11 Partitioning'!J98-'Table 7-NLCD92 Partitioning'!J98</f>
        <v>0</v>
      </c>
      <c r="K703" s="62">
        <f>'Table 10-NLCD11 Partitioning'!K98-'Table 7-NLCD92 Partitioning'!K98</f>
        <v>-1.3343939999999999</v>
      </c>
      <c r="L703" s="62">
        <f>'Table 10-NLCD11 Partitioning'!L98-'Table 7-NLCD92 Partitioning'!L98</f>
        <v>-0.44479799999999997</v>
      </c>
      <c r="M703" s="62">
        <f>'Table 10-NLCD11 Partitioning'!M98-'Table 7-NLCD92 Partitioning'!M98</f>
        <v>0</v>
      </c>
      <c r="N703" s="62">
        <f>'Table 10-NLCD11 Partitioning'!N98-'Table 7-NLCD92 Partitioning'!N98</f>
        <v>0</v>
      </c>
      <c r="O703" s="62">
        <f>'Table 10-NLCD11 Partitioning'!O98-'Table 7-NLCD92 Partitioning'!O98</f>
        <v>0</v>
      </c>
      <c r="P703" s="62">
        <f>'Table 10-NLCD11 Partitioning'!P98-'Table 7-NLCD92 Partitioning'!P98</f>
        <v>0</v>
      </c>
      <c r="Q703" s="62">
        <f>'Table 10-NLCD11 Partitioning'!Q98-'Table 7-NLCD92 Partitioning'!Q98</f>
        <v>0</v>
      </c>
      <c r="R703" s="62">
        <f>'Table 10-NLCD11 Partitioning'!R98-'Table 7-NLCD92 Partitioning'!R98</f>
        <v>-14.678347499999999</v>
      </c>
      <c r="S703" s="62">
        <f>'Table 10-NLCD11 Partitioning'!S98-'Table 7-NLCD92 Partitioning'!S98</f>
        <v>0</v>
      </c>
      <c r="T703" s="62">
        <f>'Table 10-NLCD11 Partitioning'!T98-'Table 7-NLCD92 Partitioning'!T98</f>
        <v>-5.6744999999978063E-3</v>
      </c>
      <c r="U703" s="62">
        <f>'Table 10-NLCD11 Partitioning'!U98-'Table 7-NLCD92 Partitioning'!U98</f>
        <v>1.2360000000000042</v>
      </c>
      <c r="V703" s="62">
        <f>'Table 10-NLCD11 Partitioning'!V98-'Table 7-NLCD92 Partitioning'!V98</f>
        <v>18.012</v>
      </c>
      <c r="W703" s="62">
        <f>'Table 10-NLCD11 Partitioning'!W98-'Table 7-NLCD92 Partitioning'!W98</f>
        <v>-19.248999999999999</v>
      </c>
    </row>
    <row r="704" spans="1:23" x14ac:dyDescent="0.25">
      <c r="A704" s="77" t="s">
        <v>250</v>
      </c>
      <c r="B704" s="10" t="s">
        <v>204</v>
      </c>
      <c r="C704" s="3" t="s">
        <v>251</v>
      </c>
      <c r="D704" s="77" t="s">
        <v>250</v>
      </c>
      <c r="E704" s="62">
        <f>'Table 10-NLCD11 Partitioning'!E99-'Table 7-NLCD92 Partitioning'!E99</f>
        <v>-0.88959599999999994</v>
      </c>
      <c r="F704" s="62">
        <f>'Table 10-NLCD11 Partitioning'!F99-'Table 7-NLCD92 Partitioning'!F99</f>
        <v>-1.3347719999999974</v>
      </c>
      <c r="G704" s="62">
        <f>'Table 10-NLCD11 Partitioning'!G99-'Table 7-NLCD92 Partitioning'!G99</f>
        <v>26.463631500000005</v>
      </c>
      <c r="H704" s="62">
        <f>'Table 10-NLCD11 Partitioning'!H99-'Table 7-NLCD92 Partitioning'!H99</f>
        <v>-10.900322999999986</v>
      </c>
      <c r="I704" s="62">
        <f>'Table 10-NLCD11 Partitioning'!I99-'Table 7-NLCD92 Partitioning'!I99</f>
        <v>-5.3377379999999999</v>
      </c>
      <c r="J704" s="62">
        <f>'Table 10-NLCD11 Partitioning'!J99-'Table 7-NLCD92 Partitioning'!J99</f>
        <v>0</v>
      </c>
      <c r="K704" s="62">
        <f>'Table 10-NLCD11 Partitioning'!K99-'Table 7-NLCD92 Partitioning'!K99</f>
        <v>-1.1120624999999991</v>
      </c>
      <c r="L704" s="62">
        <f>'Table 10-NLCD11 Partitioning'!L99-'Table 7-NLCD92 Partitioning'!L99</f>
        <v>-4.8927779999999998</v>
      </c>
      <c r="M704" s="62">
        <f>'Table 10-NLCD11 Partitioning'!M99-'Table 7-NLCD92 Partitioning'!M99</f>
        <v>0</v>
      </c>
      <c r="N704" s="62">
        <f>'Table 10-NLCD11 Partitioning'!N99-'Table 7-NLCD92 Partitioning'!N99</f>
        <v>0</v>
      </c>
      <c r="O704" s="62">
        <f>'Table 10-NLCD11 Partitioning'!O99-'Table 7-NLCD92 Partitioning'!O99</f>
        <v>0</v>
      </c>
      <c r="P704" s="62">
        <f>'Table 10-NLCD11 Partitioning'!P99-'Table 7-NLCD92 Partitioning'!P99</f>
        <v>0</v>
      </c>
      <c r="Q704" s="62">
        <f>'Table 10-NLCD11 Partitioning'!Q99-'Table 7-NLCD92 Partitioning'!Q99</f>
        <v>0</v>
      </c>
      <c r="R704" s="62">
        <f>'Table 10-NLCD11 Partitioning'!R99-'Table 7-NLCD92 Partitioning'!R99</f>
        <v>-2.0015909999999999</v>
      </c>
      <c r="S704" s="62">
        <f>'Table 10-NLCD11 Partitioning'!S99-'Table 7-NLCD92 Partitioning'!S99</f>
        <v>0</v>
      </c>
      <c r="T704" s="62">
        <f>'Table 10-NLCD11 Partitioning'!T99-'Table 7-NLCD92 Partitioning'!T99</f>
        <v>-5.2289999999857173E-3</v>
      </c>
      <c r="U704" s="62">
        <f>'Table 10-NLCD11 Partitioning'!U99-'Table 7-NLCD92 Partitioning'!U99</f>
        <v>-1.3260000000000076</v>
      </c>
      <c r="V704" s="62">
        <f>'Table 10-NLCD11 Partitioning'!V99-'Table 7-NLCD92 Partitioning'!V99</f>
        <v>8.7150000000000034</v>
      </c>
      <c r="W704" s="62">
        <f>'Table 10-NLCD11 Partitioning'!W99-'Table 7-NLCD92 Partitioning'!W99</f>
        <v>-7.3890000000000011</v>
      </c>
    </row>
    <row r="705" spans="1:23" x14ac:dyDescent="0.25">
      <c r="A705" s="77" t="s">
        <v>252</v>
      </c>
      <c r="B705" s="10" t="s">
        <v>204</v>
      </c>
      <c r="C705" s="3">
        <v>37</v>
      </c>
      <c r="D705" s="77" t="s">
        <v>252</v>
      </c>
      <c r="E705" s="62">
        <f>'Table 10-NLCD11 Partitioning'!E100-'Table 7-NLCD92 Partitioning'!E100</f>
        <v>0</v>
      </c>
      <c r="F705" s="62">
        <f>'Table 10-NLCD11 Partitioning'!F100-'Table 7-NLCD92 Partitioning'!F100</f>
        <v>-0.44479799999999997</v>
      </c>
      <c r="G705" s="62">
        <f>'Table 10-NLCD11 Partitioning'!G100-'Table 7-NLCD92 Partitioning'!G100</f>
        <v>55.153458000000001</v>
      </c>
      <c r="H705" s="62">
        <f>'Table 10-NLCD11 Partitioning'!H100-'Table 7-NLCD92 Partitioning'!H100</f>
        <v>-56.712433499999989</v>
      </c>
      <c r="I705" s="62">
        <f>'Table 10-NLCD11 Partitioning'!I100-'Table 7-NLCD92 Partitioning'!I100</f>
        <v>3.1135140000000003</v>
      </c>
      <c r="J705" s="62">
        <f>'Table 10-NLCD11 Partitioning'!J100-'Table 7-NLCD92 Partitioning'!J100</f>
        <v>0</v>
      </c>
      <c r="K705" s="62">
        <f>'Table 10-NLCD11 Partitioning'!K100-'Table 7-NLCD92 Partitioning'!K100</f>
        <v>0</v>
      </c>
      <c r="L705" s="62">
        <f>'Table 10-NLCD11 Partitioning'!L100-'Table 7-NLCD92 Partitioning'!L100</f>
        <v>-0.88959599999999994</v>
      </c>
      <c r="M705" s="62">
        <f>'Table 10-NLCD11 Partitioning'!M100-'Table 7-NLCD92 Partitioning'!M100</f>
        <v>0</v>
      </c>
      <c r="N705" s="62">
        <f>'Table 10-NLCD11 Partitioning'!N100-'Table 7-NLCD92 Partitioning'!N100</f>
        <v>0</v>
      </c>
      <c r="O705" s="62">
        <f>'Table 10-NLCD11 Partitioning'!O100-'Table 7-NLCD92 Partitioning'!O100</f>
        <v>0</v>
      </c>
      <c r="P705" s="62">
        <f>'Table 10-NLCD11 Partitioning'!P100-'Table 7-NLCD92 Partitioning'!P100</f>
        <v>0</v>
      </c>
      <c r="Q705" s="62">
        <f>'Table 10-NLCD11 Partitioning'!Q100-'Table 7-NLCD92 Partitioning'!Q100</f>
        <v>0</v>
      </c>
      <c r="R705" s="62">
        <f>'Table 10-NLCD11 Partitioning'!R100-'Table 7-NLCD92 Partitioning'!R100</f>
        <v>-0.22240799999999988</v>
      </c>
      <c r="S705" s="62">
        <f>'Table 10-NLCD11 Partitioning'!S100-'Table 7-NLCD92 Partitioning'!S100</f>
        <v>0</v>
      </c>
      <c r="T705" s="62">
        <f>'Table 10-NLCD11 Partitioning'!T100-'Table 7-NLCD92 Partitioning'!T100</f>
        <v>-2.2634999999837646E-3</v>
      </c>
      <c r="U705" s="62">
        <f>'Table 10-NLCD11 Partitioning'!U100-'Table 7-NLCD92 Partitioning'!U100</f>
        <v>-2.2399999999999949</v>
      </c>
      <c r="V705" s="62">
        <f>'Table 10-NLCD11 Partitioning'!V100-'Table 7-NLCD92 Partitioning'!V100</f>
        <v>4.7040000000000006</v>
      </c>
      <c r="W705" s="62">
        <f>'Table 10-NLCD11 Partitioning'!W100-'Table 7-NLCD92 Partitioning'!W100</f>
        <v>-2.464</v>
      </c>
    </row>
    <row r="706" spans="1:23" x14ac:dyDescent="0.25">
      <c r="A706" s="77" t="s">
        <v>253</v>
      </c>
      <c r="B706" s="10" t="s">
        <v>204</v>
      </c>
      <c r="C706" s="3">
        <v>38</v>
      </c>
      <c r="D706" s="77" t="s">
        <v>253</v>
      </c>
      <c r="E706" s="62">
        <f>'Table 10-NLCD11 Partitioning'!E101-'Table 7-NLCD92 Partitioning'!E101</f>
        <v>-1.1119949999999998</v>
      </c>
      <c r="F706" s="62">
        <f>'Table 10-NLCD11 Partitioning'!F101-'Table 7-NLCD92 Partitioning'!F101</f>
        <v>-15.123217499999999</v>
      </c>
      <c r="G706" s="62">
        <f>'Table 10-NLCD11 Partitioning'!G101-'Table 7-NLCD92 Partitioning'!G101</f>
        <v>417.87850500000002</v>
      </c>
      <c r="H706" s="62">
        <f>'Table 10-NLCD11 Partitioning'!H101-'Table 7-NLCD92 Partitioning'!H101</f>
        <v>-397.87582049999997</v>
      </c>
      <c r="I706" s="62">
        <f>'Table 10-NLCD11 Partitioning'!I101-'Table 7-NLCD92 Partitioning'!I101</f>
        <v>6.448729500000006</v>
      </c>
      <c r="J706" s="62">
        <f>'Table 10-NLCD11 Partitioning'!J101-'Table 7-NLCD92 Partitioning'!J101</f>
        <v>0</v>
      </c>
      <c r="K706" s="62">
        <f>'Table 10-NLCD11 Partitioning'!K101-'Table 7-NLCD92 Partitioning'!K101</f>
        <v>-5.3375759999999994</v>
      </c>
      <c r="L706" s="62">
        <f>'Table 10-NLCD11 Partitioning'!L101-'Table 7-NLCD92 Partitioning'!L101</f>
        <v>-3.5583839999999998</v>
      </c>
      <c r="M706" s="62">
        <f>'Table 10-NLCD11 Partitioning'!M101-'Table 7-NLCD92 Partitioning'!M101</f>
        <v>0</v>
      </c>
      <c r="N706" s="62">
        <f>'Table 10-NLCD11 Partitioning'!N101-'Table 7-NLCD92 Partitioning'!N101</f>
        <v>0</v>
      </c>
      <c r="O706" s="62">
        <f>'Table 10-NLCD11 Partitioning'!O101-'Table 7-NLCD92 Partitioning'!O101</f>
        <v>-0.22239899999999999</v>
      </c>
      <c r="P706" s="62">
        <f>'Table 10-NLCD11 Partitioning'!P101-'Table 7-NLCD92 Partitioning'!P101</f>
        <v>0</v>
      </c>
      <c r="Q706" s="62">
        <f>'Table 10-NLCD11 Partitioning'!Q101-'Table 7-NLCD92 Partitioning'!Q101</f>
        <v>0</v>
      </c>
      <c r="R706" s="62">
        <f>'Table 10-NLCD11 Partitioning'!R101-'Table 7-NLCD92 Partitioning'!R101</f>
        <v>-1.1119949999999998</v>
      </c>
      <c r="S706" s="62">
        <f>'Table 10-NLCD11 Partitioning'!S101-'Table 7-NLCD92 Partitioning'!S101</f>
        <v>0</v>
      </c>
      <c r="T706" s="62">
        <f>'Table 10-NLCD11 Partitioning'!T101-'Table 7-NLCD92 Partitioning'!T101</f>
        <v>-1.4152499999795509E-2</v>
      </c>
      <c r="U706" s="62">
        <f>'Table 10-NLCD11 Partitioning'!U101-'Table 7-NLCD92 Partitioning'!U101</f>
        <v>-22.282000000000039</v>
      </c>
      <c r="V706" s="62">
        <f>'Table 10-NLCD11 Partitioning'!V101-'Table 7-NLCD92 Partitioning'!V101</f>
        <v>40.802000000000021</v>
      </c>
      <c r="W706" s="62">
        <f>'Table 10-NLCD11 Partitioning'!W101-'Table 7-NLCD92 Partitioning'!W101</f>
        <v>-18.52</v>
      </c>
    </row>
    <row r="707" spans="1:23" x14ac:dyDescent="0.25">
      <c r="A707" s="77" t="s">
        <v>254</v>
      </c>
      <c r="B707" s="10" t="s">
        <v>204</v>
      </c>
      <c r="C707" s="3" t="s">
        <v>255</v>
      </c>
      <c r="D707" s="77" t="s">
        <v>254</v>
      </c>
      <c r="E707" s="62">
        <f>'Table 10-NLCD11 Partitioning'!E102-'Table 7-NLCD92 Partitioning'!E102</f>
        <v>-0.66719699999999993</v>
      </c>
      <c r="F707" s="62">
        <f>'Table 10-NLCD11 Partitioning'!F102-'Table 7-NLCD92 Partitioning'!F102</f>
        <v>-0.22239899999999999</v>
      </c>
      <c r="G707" s="62">
        <f>'Table 10-NLCD11 Partitioning'!G102-'Table 7-NLCD92 Partitioning'!G102</f>
        <v>171.243594</v>
      </c>
      <c r="H707" s="62">
        <f>'Table 10-NLCD11 Partitioning'!H102-'Table 7-NLCD92 Partitioning'!H102</f>
        <v>-167.912802</v>
      </c>
      <c r="I707" s="62">
        <f>'Table 10-NLCD11 Partitioning'!I102-'Table 7-NLCD92 Partitioning'!I102</f>
        <v>-0.44493749999999999</v>
      </c>
      <c r="J707" s="62">
        <f>'Table 10-NLCD11 Partitioning'!J102-'Table 7-NLCD92 Partitioning'!J102</f>
        <v>0</v>
      </c>
      <c r="K707" s="62">
        <f>'Table 10-NLCD11 Partitioning'!K102-'Table 7-NLCD92 Partitioning'!K102</f>
        <v>-1.7791919999999997</v>
      </c>
      <c r="L707" s="62">
        <f>'Table 10-NLCD11 Partitioning'!L102-'Table 7-NLCD92 Partitioning'!L102</f>
        <v>-0.22239899999999999</v>
      </c>
      <c r="M707" s="62">
        <f>'Table 10-NLCD11 Partitioning'!M102-'Table 7-NLCD92 Partitioning'!M102</f>
        <v>0</v>
      </c>
      <c r="N707" s="62">
        <f>'Table 10-NLCD11 Partitioning'!N102-'Table 7-NLCD92 Partitioning'!N102</f>
        <v>0</v>
      </c>
      <c r="O707" s="62">
        <f>'Table 10-NLCD11 Partitioning'!O102-'Table 7-NLCD92 Partitioning'!O102</f>
        <v>0</v>
      </c>
      <c r="P707" s="62">
        <f>'Table 10-NLCD11 Partitioning'!P102-'Table 7-NLCD92 Partitioning'!P102</f>
        <v>0</v>
      </c>
      <c r="Q707" s="62">
        <f>'Table 10-NLCD11 Partitioning'!Q102-'Table 7-NLCD92 Partitioning'!Q102</f>
        <v>0</v>
      </c>
      <c r="R707" s="62">
        <f>'Table 10-NLCD11 Partitioning'!R102-'Table 7-NLCD92 Partitioning'!R102</f>
        <v>-8.9999999999257341E-6</v>
      </c>
      <c r="S707" s="62">
        <f>'Table 10-NLCD11 Partitioning'!S102-'Table 7-NLCD92 Partitioning'!S102</f>
        <v>0</v>
      </c>
      <c r="T707" s="62">
        <f>'Table 10-NLCD11 Partitioning'!T102-'Table 7-NLCD92 Partitioning'!T102</f>
        <v>-5.3414999999290558E-3</v>
      </c>
      <c r="U707" s="62">
        <f>'Table 10-NLCD11 Partitioning'!U102-'Table 7-NLCD92 Partitioning'!U102</f>
        <v>-13.331000000000003</v>
      </c>
      <c r="V707" s="62">
        <f>'Table 10-NLCD11 Partitioning'!V102-'Table 7-NLCD92 Partitioning'!V102</f>
        <v>19.189999999999998</v>
      </c>
      <c r="W707" s="62">
        <f>'Table 10-NLCD11 Partitioning'!W102-'Table 7-NLCD92 Partitioning'!W102</f>
        <v>-5.8599999999999994</v>
      </c>
    </row>
    <row r="708" spans="1:23" x14ac:dyDescent="0.25">
      <c r="A708" s="77" t="s">
        <v>256</v>
      </c>
      <c r="B708" s="10" t="s">
        <v>204</v>
      </c>
      <c r="C708" s="3">
        <v>4</v>
      </c>
      <c r="D708" s="77" t="s">
        <v>256</v>
      </c>
      <c r="E708" s="62">
        <f>'Table 10-NLCD11 Partitioning'!E103-'Table 7-NLCD92 Partitioning'!E103</f>
        <v>-1.1119949999999998</v>
      </c>
      <c r="F708" s="62">
        <f>'Table 10-NLCD11 Partitioning'!F103-'Table 7-NLCD92 Partitioning'!F103</f>
        <v>-12.009802499999997</v>
      </c>
      <c r="G708" s="62">
        <f>'Table 10-NLCD11 Partitioning'!G103-'Table 7-NLCD92 Partitioning'!G103</f>
        <v>73.167511500000003</v>
      </c>
      <c r="H708" s="62">
        <f>'Table 10-NLCD11 Partitioning'!H103-'Table 7-NLCD92 Partitioning'!H103</f>
        <v>15.787633499999998</v>
      </c>
      <c r="I708" s="62">
        <f>'Table 10-NLCD11 Partitioning'!I103-'Table 7-NLCD92 Partitioning'!I103</f>
        <v>-67.834403999999978</v>
      </c>
      <c r="J708" s="62">
        <f>'Table 10-NLCD11 Partitioning'!J103-'Table 7-NLCD92 Partitioning'!J103</f>
        <v>0</v>
      </c>
      <c r="K708" s="62">
        <f>'Table 10-NLCD11 Partitioning'!K103-'Table 7-NLCD92 Partitioning'!K103</f>
        <v>-6.2271719999999995</v>
      </c>
      <c r="L708" s="62">
        <f>'Table 10-NLCD11 Partitioning'!L103-'Table 7-NLCD92 Partitioning'!L103</f>
        <v>-1.7791919999999999</v>
      </c>
      <c r="M708" s="62">
        <f>'Table 10-NLCD11 Partitioning'!M103-'Table 7-NLCD92 Partitioning'!M103</f>
        <v>0</v>
      </c>
      <c r="N708" s="62">
        <f>'Table 10-NLCD11 Partitioning'!N103-'Table 7-NLCD92 Partitioning'!N103</f>
        <v>0</v>
      </c>
      <c r="O708" s="62">
        <f>'Table 10-NLCD11 Partitioning'!O103-'Table 7-NLCD92 Partitioning'!O103</f>
        <v>0</v>
      </c>
      <c r="P708" s="62">
        <f>'Table 10-NLCD11 Partitioning'!P103-'Table 7-NLCD92 Partitioning'!P103</f>
        <v>0</v>
      </c>
      <c r="Q708" s="62">
        <f>'Table 10-NLCD11 Partitioning'!Q103-'Table 7-NLCD92 Partitioning'!Q103</f>
        <v>0</v>
      </c>
      <c r="R708" s="62">
        <f>'Table 10-NLCD11 Partitioning'!R103-'Table 7-NLCD92 Partitioning'!R103</f>
        <v>0</v>
      </c>
      <c r="S708" s="62">
        <f>'Table 10-NLCD11 Partitioning'!S103-'Table 7-NLCD92 Partitioning'!S103</f>
        <v>0</v>
      </c>
      <c r="T708" s="62">
        <f>'Table 10-NLCD11 Partitioning'!T103-'Table 7-NLCD92 Partitioning'!T103</f>
        <v>-7.4204999999665233E-3</v>
      </c>
      <c r="U708" s="62">
        <f>'Table 10-NLCD11 Partitioning'!U103-'Table 7-NLCD92 Partitioning'!U103</f>
        <v>-33.655000000000001</v>
      </c>
      <c r="V708" s="62">
        <f>'Table 10-NLCD11 Partitioning'!V103-'Table 7-NLCD92 Partitioning'!V103</f>
        <v>38.819999999999993</v>
      </c>
      <c r="W708" s="62">
        <f>'Table 10-NLCD11 Partitioning'!W103-'Table 7-NLCD92 Partitioning'!W103</f>
        <v>-5.165</v>
      </c>
    </row>
    <row r="709" spans="1:23" x14ac:dyDescent="0.25">
      <c r="A709" s="77" t="s">
        <v>257</v>
      </c>
      <c r="B709" s="10" t="s">
        <v>204</v>
      </c>
      <c r="C709" s="3">
        <v>40</v>
      </c>
      <c r="D709" s="77" t="s">
        <v>257</v>
      </c>
      <c r="E709" s="62">
        <f>'Table 10-NLCD11 Partitioning'!E104-'Table 7-NLCD92 Partitioning'!E104</f>
        <v>0</v>
      </c>
      <c r="F709" s="62">
        <f>'Table 10-NLCD11 Partitioning'!F104-'Table 7-NLCD92 Partitioning'!F104</f>
        <v>0</v>
      </c>
      <c r="G709" s="62">
        <f>'Table 10-NLCD11 Partitioning'!G104-'Table 7-NLCD92 Partitioning'!G104</f>
        <v>48.481938000000007</v>
      </c>
      <c r="H709" s="62">
        <f>'Table 10-NLCD11 Partitioning'!H104-'Table 7-NLCD92 Partitioning'!H104</f>
        <v>-47.150005499999978</v>
      </c>
      <c r="I709" s="62">
        <f>'Table 10-NLCD11 Partitioning'!I104-'Table 7-NLCD92 Partitioning'!I104</f>
        <v>-2.4465374999999989</v>
      </c>
      <c r="J709" s="62">
        <f>'Table 10-NLCD11 Partitioning'!J104-'Table 7-NLCD92 Partitioning'!J104</f>
        <v>0</v>
      </c>
      <c r="K709" s="62">
        <f>'Table 10-NLCD11 Partitioning'!K104-'Table 7-NLCD92 Partitioning'!K104</f>
        <v>0</v>
      </c>
      <c r="L709" s="62">
        <f>'Table 10-NLCD11 Partitioning'!L104-'Table 7-NLCD92 Partitioning'!L104</f>
        <v>-0.22239899999999999</v>
      </c>
      <c r="M709" s="62">
        <f>'Table 10-NLCD11 Partitioning'!M104-'Table 7-NLCD92 Partitioning'!M104</f>
        <v>0</v>
      </c>
      <c r="N709" s="62">
        <f>'Table 10-NLCD11 Partitioning'!N104-'Table 7-NLCD92 Partitioning'!N104</f>
        <v>0</v>
      </c>
      <c r="O709" s="62">
        <f>'Table 10-NLCD11 Partitioning'!O104-'Table 7-NLCD92 Partitioning'!O104</f>
        <v>0</v>
      </c>
      <c r="P709" s="62">
        <f>'Table 10-NLCD11 Partitioning'!P104-'Table 7-NLCD92 Partitioning'!P104</f>
        <v>0.88957800000000009</v>
      </c>
      <c r="Q709" s="62">
        <f>'Table 10-NLCD11 Partitioning'!Q104-'Table 7-NLCD92 Partitioning'!Q104</f>
        <v>0</v>
      </c>
      <c r="R709" s="62">
        <f>'Table 10-NLCD11 Partitioning'!R104-'Table 7-NLCD92 Partitioning'!R104</f>
        <v>0.44476650000000029</v>
      </c>
      <c r="S709" s="62">
        <f>'Table 10-NLCD11 Partitioning'!S104-'Table 7-NLCD92 Partitioning'!S104</f>
        <v>0</v>
      </c>
      <c r="T709" s="62">
        <f>'Table 10-NLCD11 Partitioning'!T104-'Table 7-NLCD92 Partitioning'!T104</f>
        <v>-2.6594999999645097E-3</v>
      </c>
      <c r="U709" s="62">
        <f>'Table 10-NLCD11 Partitioning'!U104-'Table 7-NLCD92 Partitioning'!U104</f>
        <v>-5.6019999999999968</v>
      </c>
      <c r="V709" s="62">
        <f>'Table 10-NLCD11 Partitioning'!V104-'Table 7-NLCD92 Partitioning'!V104</f>
        <v>6.5160000000000053</v>
      </c>
      <c r="W709" s="62">
        <f>'Table 10-NLCD11 Partitioning'!W104-'Table 7-NLCD92 Partitioning'!W104</f>
        <v>-0.9139999999999997</v>
      </c>
    </row>
    <row r="710" spans="1:23" x14ac:dyDescent="0.25">
      <c r="A710" s="77" t="s">
        <v>258</v>
      </c>
      <c r="B710" s="10" t="s">
        <v>204</v>
      </c>
      <c r="C710" s="3">
        <v>41</v>
      </c>
      <c r="D710" s="77" t="s">
        <v>258</v>
      </c>
      <c r="E710" s="62">
        <f>'Table 10-NLCD11 Partitioning'!E105-'Table 7-NLCD92 Partitioning'!E105</f>
        <v>0</v>
      </c>
      <c r="F710" s="62">
        <f>'Table 10-NLCD11 Partitioning'!F105-'Table 7-NLCD92 Partitioning'!F105</f>
        <v>1.1118195000000011</v>
      </c>
      <c r="G710" s="62">
        <f>'Table 10-NLCD11 Partitioning'!G105-'Table 7-NLCD92 Partitioning'!G105</f>
        <v>317.57823900000005</v>
      </c>
      <c r="H710" s="62">
        <f>'Table 10-NLCD11 Partitioning'!H105-'Table 7-NLCD92 Partitioning'!H105</f>
        <v>-289.56410099999999</v>
      </c>
      <c r="I710" s="62">
        <f>'Table 10-NLCD11 Partitioning'!I105-'Table 7-NLCD92 Partitioning'!I105</f>
        <v>-4.0033034999999986</v>
      </c>
      <c r="J710" s="62">
        <f>'Table 10-NLCD11 Partitioning'!J105-'Table 7-NLCD92 Partitioning'!J105</f>
        <v>0</v>
      </c>
      <c r="K710" s="62">
        <f>'Table 10-NLCD11 Partitioning'!K105-'Table 7-NLCD92 Partitioning'!K105</f>
        <v>-10.897551</v>
      </c>
      <c r="L710" s="62">
        <f>'Table 10-NLCD11 Partitioning'!L105-'Table 7-NLCD92 Partitioning'!L105</f>
        <v>-11.787146999999999</v>
      </c>
      <c r="M710" s="62">
        <f>'Table 10-NLCD11 Partitioning'!M105-'Table 7-NLCD92 Partitioning'!M105</f>
        <v>0</v>
      </c>
      <c r="N710" s="62">
        <f>'Table 10-NLCD11 Partitioning'!N105-'Table 7-NLCD92 Partitioning'!N105</f>
        <v>0</v>
      </c>
      <c r="O710" s="62">
        <f>'Table 10-NLCD11 Partitioning'!O105-'Table 7-NLCD92 Partitioning'!O105</f>
        <v>0</v>
      </c>
      <c r="P710" s="62">
        <f>'Table 10-NLCD11 Partitioning'!P105-'Table 7-NLCD92 Partitioning'!P105</f>
        <v>0</v>
      </c>
      <c r="Q710" s="62">
        <f>'Table 10-NLCD11 Partitioning'!Q105-'Table 7-NLCD92 Partitioning'!Q105</f>
        <v>0</v>
      </c>
      <c r="R710" s="62">
        <f>'Table 10-NLCD11 Partitioning'!R105-'Table 7-NLCD92 Partitioning'!R105</f>
        <v>-2.4463889999999999</v>
      </c>
      <c r="S710" s="62">
        <f>'Table 10-NLCD11 Partitioning'!S105-'Table 7-NLCD92 Partitioning'!S105</f>
        <v>0</v>
      </c>
      <c r="T710" s="62">
        <f>'Table 10-NLCD11 Partitioning'!T105-'Table 7-NLCD92 Partitioning'!T105</f>
        <v>-8.432999999911317E-3</v>
      </c>
      <c r="U710" s="62">
        <f>'Table 10-NLCD11 Partitioning'!U105-'Table 7-NLCD92 Partitioning'!U105</f>
        <v>-16.388000000000005</v>
      </c>
      <c r="V710" s="62">
        <f>'Table 10-NLCD11 Partitioning'!V105-'Table 7-NLCD92 Partitioning'!V105</f>
        <v>45.524000000000001</v>
      </c>
      <c r="W710" s="62">
        <f>'Table 10-NLCD11 Partitioning'!W105-'Table 7-NLCD92 Partitioning'!W105</f>
        <v>-29.135999999999999</v>
      </c>
    </row>
    <row r="711" spans="1:23" x14ac:dyDescent="0.25">
      <c r="A711" s="77" t="s">
        <v>259</v>
      </c>
      <c r="B711" s="10" t="s">
        <v>204</v>
      </c>
      <c r="C711" s="3">
        <v>42</v>
      </c>
      <c r="D711" s="77" t="s">
        <v>259</v>
      </c>
      <c r="E711" s="62">
        <f>'Table 10-NLCD11 Partitioning'!E106-'Table 7-NLCD92 Partitioning'!E106</f>
        <v>-0.22239899999999999</v>
      </c>
      <c r="F711" s="62">
        <f>'Table 10-NLCD11 Partitioning'!F106-'Table 7-NLCD92 Partitioning'!F106</f>
        <v>3.1134915000000003</v>
      </c>
      <c r="G711" s="62">
        <f>'Table 10-NLCD11 Partitioning'!G106-'Table 7-NLCD92 Partitioning'!G106</f>
        <v>72.500346000000008</v>
      </c>
      <c r="H711" s="62">
        <f>'Table 10-NLCD11 Partitioning'!H106-'Table 7-NLCD92 Partitioning'!H106</f>
        <v>-61.159967999999992</v>
      </c>
      <c r="I711" s="62">
        <f>'Table 10-NLCD11 Partitioning'!I106-'Table 7-NLCD92 Partitioning'!I106</f>
        <v>-2.6687879999999997</v>
      </c>
      <c r="J711" s="62">
        <f>'Table 10-NLCD11 Partitioning'!J106-'Table 7-NLCD92 Partitioning'!J106</f>
        <v>0</v>
      </c>
      <c r="K711" s="62">
        <f>'Table 10-NLCD11 Partitioning'!K106-'Table 7-NLCD92 Partitioning'!K106</f>
        <v>-8.0063639999999996</v>
      </c>
      <c r="L711" s="62">
        <f>'Table 10-NLCD11 Partitioning'!L106-'Table 7-NLCD92 Partitioning'!L106</f>
        <v>-2.0015909999999999</v>
      </c>
      <c r="M711" s="62">
        <f>'Table 10-NLCD11 Partitioning'!M106-'Table 7-NLCD92 Partitioning'!M106</f>
        <v>0</v>
      </c>
      <c r="N711" s="62">
        <f>'Table 10-NLCD11 Partitioning'!N106-'Table 7-NLCD92 Partitioning'!N106</f>
        <v>0</v>
      </c>
      <c r="O711" s="62">
        <f>'Table 10-NLCD11 Partitioning'!O106-'Table 7-NLCD92 Partitioning'!O106</f>
        <v>-0.22239899999999999</v>
      </c>
      <c r="P711" s="62">
        <f>'Table 10-NLCD11 Partitioning'!P106-'Table 7-NLCD92 Partitioning'!P106</f>
        <v>0</v>
      </c>
      <c r="Q711" s="62">
        <f>'Table 10-NLCD11 Partitioning'!Q106-'Table 7-NLCD92 Partitioning'!Q106</f>
        <v>0</v>
      </c>
      <c r="R711" s="62">
        <f>'Table 10-NLCD11 Partitioning'!R106-'Table 7-NLCD92 Partitioning'!R106</f>
        <v>-1.3344254999999998</v>
      </c>
      <c r="S711" s="62">
        <f>'Table 10-NLCD11 Partitioning'!S106-'Table 7-NLCD92 Partitioning'!S106</f>
        <v>0</v>
      </c>
      <c r="T711" s="62">
        <f>'Table 10-NLCD11 Partitioning'!T106-'Table 7-NLCD92 Partitioning'!T106</f>
        <v>-2.0969999999920219E-3</v>
      </c>
      <c r="U711" s="62">
        <f>'Table 10-NLCD11 Partitioning'!U106-'Table 7-NLCD92 Partitioning'!U106</f>
        <v>-2.8619999999999948</v>
      </c>
      <c r="V711" s="62">
        <f>'Table 10-NLCD11 Partitioning'!V106-'Table 7-NLCD92 Partitioning'!V106</f>
        <v>14.183999999999997</v>
      </c>
      <c r="W711" s="62">
        <f>'Table 10-NLCD11 Partitioning'!W106-'Table 7-NLCD92 Partitioning'!W106</f>
        <v>-11.322000000000001</v>
      </c>
    </row>
    <row r="712" spans="1:23" x14ac:dyDescent="0.25">
      <c r="A712" s="77" t="s">
        <v>260</v>
      </c>
      <c r="B712" s="10" t="s">
        <v>204</v>
      </c>
      <c r="C712" s="3">
        <v>43</v>
      </c>
      <c r="D712" s="77" t="s">
        <v>260</v>
      </c>
      <c r="E712" s="62">
        <f>'Table 10-NLCD11 Partitioning'!E107-'Table 7-NLCD92 Partitioning'!E107</f>
        <v>-4.4479979999999992</v>
      </c>
      <c r="F712" s="62">
        <f>'Table 10-NLCD11 Partitioning'!F107-'Table 7-NLCD92 Partitioning'!F107</f>
        <v>-8.6737049999999982</v>
      </c>
      <c r="G712" s="62">
        <f>'Table 10-NLCD11 Partitioning'!G107-'Table 7-NLCD92 Partitioning'!G107</f>
        <v>114.75451350000003</v>
      </c>
      <c r="H712" s="62">
        <f>'Table 10-NLCD11 Partitioning'!H107-'Table 7-NLCD92 Partitioning'!H107</f>
        <v>-65.83070699999999</v>
      </c>
      <c r="I712" s="62">
        <f>'Table 10-NLCD11 Partitioning'!I107-'Table 7-NLCD92 Partitioning'!I107</f>
        <v>-3.7810529999999982</v>
      </c>
      <c r="J712" s="62">
        <f>'Table 10-NLCD11 Partitioning'!J107-'Table 7-NLCD92 Partitioning'!J107</f>
        <v>0</v>
      </c>
      <c r="K712" s="62">
        <f>'Table 10-NLCD11 Partitioning'!K107-'Table 7-NLCD92 Partitioning'!K107</f>
        <v>-12.676765499999998</v>
      </c>
      <c r="L712" s="62">
        <f>'Table 10-NLCD11 Partitioning'!L107-'Table 7-NLCD92 Partitioning'!L107</f>
        <v>-2.0015909999999999</v>
      </c>
      <c r="M712" s="62">
        <f>'Table 10-NLCD11 Partitioning'!M107-'Table 7-NLCD92 Partitioning'!M107</f>
        <v>1.1119725</v>
      </c>
      <c r="N712" s="62">
        <f>'Table 10-NLCD11 Partitioning'!N107-'Table 7-NLCD92 Partitioning'!N107</f>
        <v>0</v>
      </c>
      <c r="O712" s="62">
        <f>'Table 10-NLCD11 Partitioning'!O107-'Table 7-NLCD92 Partitioning'!O107</f>
        <v>-2.2239899999999997</v>
      </c>
      <c r="P712" s="62">
        <f>'Table 10-NLCD11 Partitioning'!P107-'Table 7-NLCD92 Partitioning'!P107</f>
        <v>0</v>
      </c>
      <c r="Q712" s="62">
        <f>'Table 10-NLCD11 Partitioning'!Q107-'Table 7-NLCD92 Partitioning'!Q107</f>
        <v>0</v>
      </c>
      <c r="R712" s="62">
        <f>'Table 10-NLCD11 Partitioning'!R107-'Table 7-NLCD92 Partitioning'!R107</f>
        <v>-15.345598499999998</v>
      </c>
      <c r="S712" s="62">
        <f>'Table 10-NLCD11 Partitioning'!S107-'Table 7-NLCD92 Partitioning'!S107</f>
        <v>-0.88959599999999994</v>
      </c>
      <c r="T712" s="62">
        <f>'Table 10-NLCD11 Partitioning'!T107-'Table 7-NLCD92 Partitioning'!T107</f>
        <v>-4.5179999999618303E-3</v>
      </c>
      <c r="U712" s="62">
        <f>'Table 10-NLCD11 Partitioning'!U107-'Table 7-NLCD92 Partitioning'!U107</f>
        <v>3.1499999999999915</v>
      </c>
      <c r="V712" s="62">
        <f>'Table 10-NLCD11 Partitioning'!V107-'Table 7-NLCD92 Partitioning'!V107</f>
        <v>25.906999999999996</v>
      </c>
      <c r="W712" s="62">
        <f>'Table 10-NLCD11 Partitioning'!W107-'Table 7-NLCD92 Partitioning'!W107</f>
        <v>-29.056000000000001</v>
      </c>
    </row>
    <row r="713" spans="1:23" x14ac:dyDescent="0.25">
      <c r="A713" s="77" t="s">
        <v>261</v>
      </c>
      <c r="B713" s="10" t="s">
        <v>204</v>
      </c>
      <c r="C713" s="3" t="s">
        <v>262</v>
      </c>
      <c r="D713" s="77" t="s">
        <v>261</v>
      </c>
      <c r="E713" s="62">
        <f>'Table 10-NLCD11 Partitioning'!E108-'Table 7-NLCD92 Partitioning'!E108</f>
        <v>-0.44479799999999997</v>
      </c>
      <c r="F713" s="62">
        <f>'Table 10-NLCD11 Partitioning'!F108-'Table 7-NLCD92 Partitioning'!F108</f>
        <v>-1.3949999999862683E-4</v>
      </c>
      <c r="G713" s="62">
        <f>'Table 10-NLCD11 Partitioning'!G108-'Table 7-NLCD92 Partitioning'!G108</f>
        <v>160.79052150000001</v>
      </c>
      <c r="H713" s="62">
        <f>'Table 10-NLCD11 Partitioning'!H108-'Table 7-NLCD92 Partitioning'!H108</f>
        <v>-144.7818345</v>
      </c>
      <c r="I713" s="62">
        <f>'Table 10-NLCD11 Partitioning'!I108-'Table 7-NLCD92 Partitioning'!I108</f>
        <v>-1.5568019999999998</v>
      </c>
      <c r="J713" s="62">
        <f>'Table 10-NLCD11 Partitioning'!J108-'Table 7-NLCD92 Partitioning'!J108</f>
        <v>0</v>
      </c>
      <c r="K713" s="62">
        <f>'Table 10-NLCD11 Partitioning'!K108-'Table 7-NLCD92 Partitioning'!K108</f>
        <v>-6.67197</v>
      </c>
      <c r="L713" s="62">
        <f>'Table 10-NLCD11 Partitioning'!L108-'Table 7-NLCD92 Partitioning'!L108</f>
        <v>-4.6703789999999996</v>
      </c>
      <c r="M713" s="62">
        <f>'Table 10-NLCD11 Partitioning'!M108-'Table 7-NLCD92 Partitioning'!M108</f>
        <v>0</v>
      </c>
      <c r="N713" s="62">
        <f>'Table 10-NLCD11 Partitioning'!N108-'Table 7-NLCD92 Partitioning'!N108</f>
        <v>0</v>
      </c>
      <c r="O713" s="62">
        <f>'Table 10-NLCD11 Partitioning'!O108-'Table 7-NLCD92 Partitioning'!O108</f>
        <v>0</v>
      </c>
      <c r="P713" s="62">
        <f>'Table 10-NLCD11 Partitioning'!P108-'Table 7-NLCD92 Partitioning'!P108</f>
        <v>0</v>
      </c>
      <c r="Q713" s="62">
        <f>'Table 10-NLCD11 Partitioning'!Q108-'Table 7-NLCD92 Partitioning'!Q108</f>
        <v>0</v>
      </c>
      <c r="R713" s="62">
        <f>'Table 10-NLCD11 Partitioning'!R108-'Table 7-NLCD92 Partitioning'!R108</f>
        <v>-2.6687879999999997</v>
      </c>
      <c r="S713" s="62">
        <f>'Table 10-NLCD11 Partitioning'!S108-'Table 7-NLCD92 Partitioning'!S108</f>
        <v>0</v>
      </c>
      <c r="T713" s="62">
        <f>'Table 10-NLCD11 Partitioning'!T108-'Table 7-NLCD92 Partitioning'!T108</f>
        <v>-4.1894999999954052E-3</v>
      </c>
      <c r="U713" s="62">
        <f>'Table 10-NLCD11 Partitioning'!U108-'Table 7-NLCD92 Partitioning'!U108</f>
        <v>-7.5810000000000031</v>
      </c>
      <c r="V713" s="62">
        <f>'Table 10-NLCD11 Partitioning'!V108-'Table 7-NLCD92 Partitioning'!V108</f>
        <v>23.503</v>
      </c>
      <c r="W713" s="62">
        <f>'Table 10-NLCD11 Partitioning'!W108-'Table 7-NLCD92 Partitioning'!W108</f>
        <v>-15.922000000000001</v>
      </c>
    </row>
    <row r="714" spans="1:23" x14ac:dyDescent="0.25">
      <c r="A714" s="77" t="s">
        <v>263</v>
      </c>
      <c r="B714" s="10" t="s">
        <v>204</v>
      </c>
      <c r="C714" s="3">
        <v>45</v>
      </c>
      <c r="D714" s="77" t="s">
        <v>263</v>
      </c>
      <c r="E714" s="62">
        <f>'Table 10-NLCD11 Partitioning'!E109-'Table 7-NLCD92 Partitioning'!E109</f>
        <v>0</v>
      </c>
      <c r="F714" s="62">
        <f>'Table 10-NLCD11 Partitioning'!F109-'Table 7-NLCD92 Partitioning'!F109</f>
        <v>1.3343400000000003</v>
      </c>
      <c r="G714" s="62">
        <f>'Table 10-NLCD11 Partitioning'!G109-'Table 7-NLCD92 Partitioning'!G109</f>
        <v>82.730754000000005</v>
      </c>
      <c r="H714" s="62">
        <f>'Table 10-NLCD11 Partitioning'!H109-'Table 7-NLCD92 Partitioning'!H109</f>
        <v>-81.398227500000004</v>
      </c>
      <c r="I714" s="62">
        <f>'Table 10-NLCD11 Partitioning'!I109-'Table 7-NLCD92 Partitioning'!I109</f>
        <v>0</v>
      </c>
      <c r="J714" s="62">
        <f>'Table 10-NLCD11 Partitioning'!J109-'Table 7-NLCD92 Partitioning'!J109</f>
        <v>0</v>
      </c>
      <c r="K714" s="62">
        <f>'Table 10-NLCD11 Partitioning'!K109-'Table 7-NLCD92 Partitioning'!K109</f>
        <v>-1.3343939999999999</v>
      </c>
      <c r="L714" s="62">
        <f>'Table 10-NLCD11 Partitioning'!L109-'Table 7-NLCD92 Partitioning'!L109</f>
        <v>-1.1119949999999998</v>
      </c>
      <c r="M714" s="62">
        <f>'Table 10-NLCD11 Partitioning'!M109-'Table 7-NLCD92 Partitioning'!M109</f>
        <v>0</v>
      </c>
      <c r="N714" s="62">
        <f>'Table 10-NLCD11 Partitioning'!N109-'Table 7-NLCD92 Partitioning'!N109</f>
        <v>0</v>
      </c>
      <c r="O714" s="62">
        <f>'Table 10-NLCD11 Partitioning'!O109-'Table 7-NLCD92 Partitioning'!O109</f>
        <v>0</v>
      </c>
      <c r="P714" s="62">
        <f>'Table 10-NLCD11 Partitioning'!P109-'Table 7-NLCD92 Partitioning'!P109</f>
        <v>0</v>
      </c>
      <c r="Q714" s="62">
        <f>'Table 10-NLCD11 Partitioning'!Q109-'Table 7-NLCD92 Partitioning'!Q109</f>
        <v>0</v>
      </c>
      <c r="R714" s="62">
        <f>'Table 10-NLCD11 Partitioning'!R109-'Table 7-NLCD92 Partitioning'!R109</f>
        <v>-0.22239899999999999</v>
      </c>
      <c r="S714" s="62">
        <f>'Table 10-NLCD11 Partitioning'!S109-'Table 7-NLCD92 Partitioning'!S109</f>
        <v>0</v>
      </c>
      <c r="T714" s="62">
        <f>'Table 10-NLCD11 Partitioning'!T109-'Table 7-NLCD92 Partitioning'!T109</f>
        <v>-1.9214999999945803E-3</v>
      </c>
      <c r="U714" s="62">
        <f>'Table 10-NLCD11 Partitioning'!U109-'Table 7-NLCD92 Partitioning'!U109</f>
        <v>-5.7640000000000029</v>
      </c>
      <c r="V714" s="62">
        <f>'Table 10-NLCD11 Partitioning'!V109-'Table 7-NLCD92 Partitioning'!V109</f>
        <v>10.137</v>
      </c>
      <c r="W714" s="62">
        <f>'Table 10-NLCD11 Partitioning'!W109-'Table 7-NLCD92 Partitioning'!W109</f>
        <v>-4.3730000000000002</v>
      </c>
    </row>
    <row r="715" spans="1:23" x14ac:dyDescent="0.25">
      <c r="A715" s="77" t="s">
        <v>264</v>
      </c>
      <c r="B715" s="10" t="s">
        <v>204</v>
      </c>
      <c r="C715" s="3">
        <v>46</v>
      </c>
      <c r="D715" s="77" t="s">
        <v>264</v>
      </c>
      <c r="E715" s="62">
        <f>'Table 10-NLCD11 Partitioning'!E110-'Table 7-NLCD92 Partitioning'!E110</f>
        <v>-0.44479799999999997</v>
      </c>
      <c r="F715" s="62">
        <f>'Table 10-NLCD11 Partitioning'!F110-'Table 7-NLCD92 Partitioning'!F110</f>
        <v>-1.5567929999999999</v>
      </c>
      <c r="G715" s="62">
        <f>'Table 10-NLCD11 Partitioning'!G110-'Table 7-NLCD92 Partitioning'!G110</f>
        <v>109.86275700000002</v>
      </c>
      <c r="H715" s="62">
        <f>'Table 10-NLCD11 Partitioning'!H110-'Table 7-NLCD92 Partitioning'!H110</f>
        <v>-95.188450499999988</v>
      </c>
      <c r="I715" s="62">
        <f>'Table 10-NLCD11 Partitioning'!I110-'Table 7-NLCD92 Partitioning'!I110</f>
        <v>-9.1187549999999966</v>
      </c>
      <c r="J715" s="62">
        <f>'Table 10-NLCD11 Partitioning'!J110-'Table 7-NLCD92 Partitioning'!J110</f>
        <v>0</v>
      </c>
      <c r="K715" s="62">
        <f>'Table 10-NLCD11 Partitioning'!K110-'Table 7-NLCD92 Partitioning'!K110</f>
        <v>-1.5567929999999999</v>
      </c>
      <c r="L715" s="62">
        <f>'Table 10-NLCD11 Partitioning'!L110-'Table 7-NLCD92 Partitioning'!L110</f>
        <v>-0.22239899999999999</v>
      </c>
      <c r="M715" s="62">
        <f>'Table 10-NLCD11 Partitioning'!M110-'Table 7-NLCD92 Partitioning'!M110</f>
        <v>0</v>
      </c>
      <c r="N715" s="62">
        <f>'Table 10-NLCD11 Partitioning'!N110-'Table 7-NLCD92 Partitioning'!N110</f>
        <v>0</v>
      </c>
      <c r="O715" s="62">
        <f>'Table 10-NLCD11 Partitioning'!O110-'Table 7-NLCD92 Partitioning'!O110</f>
        <v>0</v>
      </c>
      <c r="P715" s="62">
        <f>'Table 10-NLCD11 Partitioning'!P110-'Table 7-NLCD92 Partitioning'!P110</f>
        <v>0</v>
      </c>
      <c r="Q715" s="62">
        <f>'Table 10-NLCD11 Partitioning'!Q110-'Table 7-NLCD92 Partitioning'!Q110</f>
        <v>0</v>
      </c>
      <c r="R715" s="62">
        <f>'Table 10-NLCD11 Partitioning'!R110-'Table 7-NLCD92 Partitioning'!R110</f>
        <v>-1.7791919999999999</v>
      </c>
      <c r="S715" s="62">
        <f>'Table 10-NLCD11 Partitioning'!S110-'Table 7-NLCD92 Partitioning'!S110</f>
        <v>0</v>
      </c>
      <c r="T715" s="62">
        <f>'Table 10-NLCD11 Partitioning'!T110-'Table 7-NLCD92 Partitioning'!T110</f>
        <v>-4.4234999999730462E-3</v>
      </c>
      <c r="U715" s="62">
        <f>'Table 10-NLCD11 Partitioning'!U110-'Table 7-NLCD92 Partitioning'!U110</f>
        <v>-11.587000000000003</v>
      </c>
      <c r="V715" s="62">
        <f>'Table 10-NLCD11 Partitioning'!V110-'Table 7-NLCD92 Partitioning'!V110</f>
        <v>17.049000000000007</v>
      </c>
      <c r="W715" s="62">
        <f>'Table 10-NLCD11 Partitioning'!W110-'Table 7-NLCD92 Partitioning'!W110</f>
        <v>-5.4620000000000006</v>
      </c>
    </row>
    <row r="716" spans="1:23" x14ac:dyDescent="0.25">
      <c r="A716" s="77" t="s">
        <v>265</v>
      </c>
      <c r="B716" s="10" t="s">
        <v>204</v>
      </c>
      <c r="C716" s="3">
        <v>47</v>
      </c>
      <c r="D716" s="77" t="s">
        <v>265</v>
      </c>
      <c r="E716" s="62">
        <f>'Table 10-NLCD11 Partitioning'!E111-'Table 7-NLCD92 Partitioning'!E111</f>
        <v>0</v>
      </c>
      <c r="F716" s="62">
        <f>'Table 10-NLCD11 Partitioning'!F111-'Table 7-NLCD92 Partitioning'!F111</f>
        <v>-0.22239899999999999</v>
      </c>
      <c r="G716" s="62">
        <f>'Table 10-NLCD11 Partitioning'!G111-'Table 7-NLCD92 Partitioning'!G111</f>
        <v>24.685789500000002</v>
      </c>
      <c r="H716" s="62">
        <f>'Table 10-NLCD11 Partitioning'!H111-'Table 7-NLCD92 Partitioning'!H111</f>
        <v>-20.905735499999999</v>
      </c>
      <c r="I716" s="62">
        <f>'Table 10-NLCD11 Partitioning'!I111-'Table 7-NLCD92 Partitioning'!I111</f>
        <v>-0.22239899999999999</v>
      </c>
      <c r="J716" s="62">
        <f>'Table 10-NLCD11 Partitioning'!J111-'Table 7-NLCD92 Partitioning'!J111</f>
        <v>0</v>
      </c>
      <c r="K716" s="62">
        <f>'Table 10-NLCD11 Partitioning'!K111-'Table 7-NLCD92 Partitioning'!K111</f>
        <v>-1.1119949999999998</v>
      </c>
      <c r="L716" s="62">
        <f>'Table 10-NLCD11 Partitioning'!L111-'Table 7-NLCD92 Partitioning'!L111</f>
        <v>-0.66719699999999993</v>
      </c>
      <c r="M716" s="62">
        <f>'Table 10-NLCD11 Partitioning'!M111-'Table 7-NLCD92 Partitioning'!M111</f>
        <v>0</v>
      </c>
      <c r="N716" s="62">
        <f>'Table 10-NLCD11 Partitioning'!N111-'Table 7-NLCD92 Partitioning'!N111</f>
        <v>0</v>
      </c>
      <c r="O716" s="62">
        <f>'Table 10-NLCD11 Partitioning'!O111-'Table 7-NLCD92 Partitioning'!O111</f>
        <v>-0.88959599999999994</v>
      </c>
      <c r="P716" s="62">
        <f>'Table 10-NLCD11 Partitioning'!P111-'Table 7-NLCD92 Partitioning'!P111</f>
        <v>0</v>
      </c>
      <c r="Q716" s="62">
        <f>'Table 10-NLCD11 Partitioning'!Q111-'Table 7-NLCD92 Partitioning'!Q111</f>
        <v>0</v>
      </c>
      <c r="R716" s="62">
        <f>'Table 10-NLCD11 Partitioning'!R111-'Table 7-NLCD92 Partitioning'!R111</f>
        <v>-0.66719699999999993</v>
      </c>
      <c r="S716" s="62">
        <f>'Table 10-NLCD11 Partitioning'!S111-'Table 7-NLCD92 Partitioning'!S111</f>
        <v>0</v>
      </c>
      <c r="T716" s="62">
        <f>'Table 10-NLCD11 Partitioning'!T111-'Table 7-NLCD92 Partitioning'!T111</f>
        <v>-7.2899999999975762E-4</v>
      </c>
      <c r="U716" s="62">
        <f>'Table 10-NLCD11 Partitioning'!U111-'Table 7-NLCD92 Partitioning'!U111</f>
        <v>-0.52700000000000102</v>
      </c>
      <c r="V716" s="62">
        <f>'Table 10-NLCD11 Partitioning'!V111-'Table 7-NLCD92 Partitioning'!V111</f>
        <v>3.2950000000000017</v>
      </c>
      <c r="W716" s="62">
        <f>'Table 10-NLCD11 Partitioning'!W111-'Table 7-NLCD92 Partitioning'!W111</f>
        <v>-2.7680000000000002</v>
      </c>
    </row>
    <row r="717" spans="1:23" x14ac:dyDescent="0.25">
      <c r="A717" s="77" t="s">
        <v>266</v>
      </c>
      <c r="B717" s="10" t="s">
        <v>204</v>
      </c>
      <c r="C717" s="3">
        <v>48</v>
      </c>
      <c r="D717" s="77" t="s">
        <v>266</v>
      </c>
      <c r="E717" s="62">
        <f>'Table 10-NLCD11 Partitioning'!E112-'Table 7-NLCD92 Partitioning'!E112</f>
        <v>-0.22239899999999999</v>
      </c>
      <c r="F717" s="62">
        <f>'Table 10-NLCD11 Partitioning'!F112-'Table 7-NLCD92 Partitioning'!F112</f>
        <v>-3.1135859999999997</v>
      </c>
      <c r="G717" s="62">
        <f>'Table 10-NLCD11 Partitioning'!G112-'Table 7-NLCD92 Partitioning'!G112</f>
        <v>5.1150285000000011</v>
      </c>
      <c r="H717" s="62">
        <f>'Table 10-NLCD11 Partitioning'!H112-'Table 7-NLCD92 Partitioning'!H112</f>
        <v>0.22203000000000017</v>
      </c>
      <c r="I717" s="62">
        <f>'Table 10-NLCD11 Partitioning'!I112-'Table 7-NLCD92 Partitioning'!I112</f>
        <v>4.2252750000000017</v>
      </c>
      <c r="J717" s="62">
        <f>'Table 10-NLCD11 Partitioning'!J112-'Table 7-NLCD92 Partitioning'!J112</f>
        <v>0</v>
      </c>
      <c r="K717" s="62">
        <f>'Table 10-NLCD11 Partitioning'!K112-'Table 7-NLCD92 Partitioning'!K112</f>
        <v>-0.88959599999999994</v>
      </c>
      <c r="L717" s="62">
        <f>'Table 10-NLCD11 Partitioning'!L112-'Table 7-NLCD92 Partitioning'!L112</f>
        <v>-4.6703789999999996</v>
      </c>
      <c r="M717" s="62">
        <f>'Table 10-NLCD11 Partitioning'!M112-'Table 7-NLCD92 Partitioning'!M112</f>
        <v>0</v>
      </c>
      <c r="N717" s="62">
        <f>'Table 10-NLCD11 Partitioning'!N112-'Table 7-NLCD92 Partitioning'!N112</f>
        <v>0</v>
      </c>
      <c r="O717" s="62">
        <f>'Table 10-NLCD11 Partitioning'!O112-'Table 7-NLCD92 Partitioning'!O112</f>
        <v>0</v>
      </c>
      <c r="P717" s="62">
        <f>'Table 10-NLCD11 Partitioning'!P112-'Table 7-NLCD92 Partitioning'!P112</f>
        <v>0</v>
      </c>
      <c r="Q717" s="62">
        <f>'Table 10-NLCD11 Partitioning'!Q112-'Table 7-NLCD92 Partitioning'!Q112</f>
        <v>0</v>
      </c>
      <c r="R717" s="62">
        <f>'Table 10-NLCD11 Partitioning'!R112-'Table 7-NLCD92 Partitioning'!R112</f>
        <v>-0.66721949999999985</v>
      </c>
      <c r="S717" s="62">
        <f>'Table 10-NLCD11 Partitioning'!S112-'Table 7-NLCD92 Partitioning'!S112</f>
        <v>0</v>
      </c>
      <c r="T717" s="62">
        <f>'Table 10-NLCD11 Partitioning'!T112-'Table 7-NLCD92 Partitioning'!T112</f>
        <v>-8.4599999999568354E-4</v>
      </c>
      <c r="U717" s="62">
        <f>'Table 10-NLCD11 Partitioning'!U112-'Table 7-NLCD92 Partitioning'!U112</f>
        <v>5.1920000000000002</v>
      </c>
      <c r="V717" s="62">
        <f>'Table 10-NLCD11 Partitioning'!V112-'Table 7-NLCD92 Partitioning'!V112</f>
        <v>0.34800000000000075</v>
      </c>
      <c r="W717" s="62">
        <f>'Table 10-NLCD11 Partitioning'!W112-'Table 7-NLCD92 Partitioning'!W112</f>
        <v>-5.54</v>
      </c>
    </row>
    <row r="718" spans="1:23" x14ac:dyDescent="0.25">
      <c r="A718" s="77" t="s">
        <v>267</v>
      </c>
      <c r="B718" s="10" t="s">
        <v>204</v>
      </c>
      <c r="C718" s="3" t="s">
        <v>268</v>
      </c>
      <c r="D718" s="77" t="s">
        <v>267</v>
      </c>
      <c r="E718" s="62">
        <f>'Table 10-NLCD11 Partitioning'!E113-'Table 7-NLCD92 Partitioning'!E113</f>
        <v>-0.88959599999999994</v>
      </c>
      <c r="F718" s="62">
        <f>'Table 10-NLCD11 Partitioning'!F113-'Table 7-NLCD92 Partitioning'!F113</f>
        <v>-5.7824189999999991</v>
      </c>
      <c r="G718" s="62">
        <f>'Table 10-NLCD11 Partitioning'!G113-'Table 7-NLCD92 Partitioning'!G113</f>
        <v>144.33365700000002</v>
      </c>
      <c r="H718" s="62">
        <f>'Table 10-NLCD11 Partitioning'!H113-'Table 7-NLCD92 Partitioning'!H113</f>
        <v>-141.226857</v>
      </c>
      <c r="I718" s="62">
        <f>'Table 10-NLCD11 Partitioning'!I113-'Table 7-NLCD92 Partitioning'!I113</f>
        <v>14.677533000000004</v>
      </c>
      <c r="J718" s="62">
        <f>'Table 10-NLCD11 Partitioning'!J113-'Table 7-NLCD92 Partitioning'!J113</f>
        <v>0</v>
      </c>
      <c r="K718" s="62">
        <f>'Table 10-NLCD11 Partitioning'!K113-'Table 7-NLCD92 Partitioning'!K113</f>
        <v>-14.900732999999999</v>
      </c>
      <c r="L718" s="62">
        <f>'Table 10-NLCD11 Partitioning'!L113-'Table 7-NLCD92 Partitioning'!L113</f>
        <v>1.1119410000000003</v>
      </c>
      <c r="M718" s="62">
        <f>'Table 10-NLCD11 Partitioning'!M113-'Table 7-NLCD92 Partitioning'!M113</f>
        <v>0</v>
      </c>
      <c r="N718" s="62">
        <f>'Table 10-NLCD11 Partitioning'!N113-'Table 7-NLCD92 Partitioning'!N113</f>
        <v>0</v>
      </c>
      <c r="O718" s="62">
        <f>'Table 10-NLCD11 Partitioning'!O113-'Table 7-NLCD92 Partitioning'!O113</f>
        <v>0</v>
      </c>
      <c r="P718" s="62">
        <f>'Table 10-NLCD11 Partitioning'!P113-'Table 7-NLCD92 Partitioning'!P113</f>
        <v>0</v>
      </c>
      <c r="Q718" s="62">
        <f>'Table 10-NLCD11 Partitioning'!Q113-'Table 7-NLCD92 Partitioning'!Q113</f>
        <v>0</v>
      </c>
      <c r="R718" s="62">
        <f>'Table 10-NLCD11 Partitioning'!R113-'Table 7-NLCD92 Partitioning'!R113</f>
        <v>2.6686125000000001</v>
      </c>
      <c r="S718" s="62">
        <f>'Table 10-NLCD11 Partitioning'!S113-'Table 7-NLCD92 Partitioning'!S113</f>
        <v>0</v>
      </c>
      <c r="T718" s="62">
        <f>'Table 10-NLCD11 Partitioning'!T113-'Table 7-NLCD92 Partitioning'!T113</f>
        <v>-7.8614999999331303E-3</v>
      </c>
      <c r="U718" s="62">
        <f>'Table 10-NLCD11 Partitioning'!U113-'Table 7-NLCD92 Partitioning'!U113</f>
        <v>1.811000000000007</v>
      </c>
      <c r="V718" s="62">
        <f>'Table 10-NLCD11 Partitioning'!V113-'Table 7-NLCD92 Partitioning'!V113</f>
        <v>10.668999999999983</v>
      </c>
      <c r="W718" s="62">
        <f>'Table 10-NLCD11 Partitioning'!W113-'Table 7-NLCD92 Partitioning'!W113</f>
        <v>-12.479999999999997</v>
      </c>
    </row>
    <row r="719" spans="1:23" x14ac:dyDescent="0.25">
      <c r="A719" s="77" t="s">
        <v>269</v>
      </c>
      <c r="B719" s="10" t="s">
        <v>204</v>
      </c>
      <c r="C719" s="3">
        <v>5</v>
      </c>
      <c r="D719" s="77" t="s">
        <v>269</v>
      </c>
      <c r="E719" s="62">
        <f>'Table 10-NLCD11 Partitioning'!E114-'Table 7-NLCD92 Partitioning'!E114</f>
        <v>-2.0015999999999998</v>
      </c>
      <c r="F719" s="62">
        <f>'Table 10-NLCD11 Partitioning'!F114-'Table 7-NLCD92 Partitioning'!F114</f>
        <v>17.789260499999997</v>
      </c>
      <c r="G719" s="62">
        <f>'Table 10-NLCD11 Partitioning'!G114-'Table 7-NLCD92 Partitioning'!G114</f>
        <v>636.93501300000003</v>
      </c>
      <c r="H719" s="62">
        <f>'Table 10-NLCD11 Partitioning'!H114-'Table 7-NLCD92 Partitioning'!H114</f>
        <v>-583.3577295</v>
      </c>
      <c r="I719" s="62">
        <f>'Table 10-NLCD11 Partitioning'!I114-'Table 7-NLCD92 Partitioning'!I114</f>
        <v>-16.23620249999999</v>
      </c>
      <c r="J719" s="62">
        <f>'Table 10-NLCD11 Partitioning'!J114-'Table 7-NLCD92 Partitioning'!J114</f>
        <v>0</v>
      </c>
      <c r="K719" s="62">
        <f>'Table 10-NLCD11 Partitioning'!K114-'Table 7-NLCD92 Partitioning'!K114</f>
        <v>-47.593385999999995</v>
      </c>
      <c r="L719" s="62">
        <f>'Table 10-NLCD11 Partitioning'!L114-'Table 7-NLCD92 Partitioning'!L114</f>
        <v>0</v>
      </c>
      <c r="M719" s="62">
        <f>'Table 10-NLCD11 Partitioning'!M114-'Table 7-NLCD92 Partitioning'!M114</f>
        <v>0</v>
      </c>
      <c r="N719" s="62">
        <f>'Table 10-NLCD11 Partitioning'!N114-'Table 7-NLCD92 Partitioning'!N114</f>
        <v>0</v>
      </c>
      <c r="O719" s="62">
        <f>'Table 10-NLCD11 Partitioning'!O114-'Table 7-NLCD92 Partitioning'!O114</f>
        <v>0.66718350000000004</v>
      </c>
      <c r="P719" s="62">
        <f>'Table 10-NLCD11 Partitioning'!P114-'Table 7-NLCD92 Partitioning'!P114</f>
        <v>-4.4479799999999994</v>
      </c>
      <c r="Q719" s="62">
        <f>'Table 10-NLCD11 Partitioning'!Q114-'Table 7-NLCD92 Partitioning'!Q114</f>
        <v>-0.44479799999999997</v>
      </c>
      <c r="R719" s="62">
        <f>'Table 10-NLCD11 Partitioning'!R114-'Table 7-NLCD92 Partitioning'!R114</f>
        <v>-1.3343939999999999</v>
      </c>
      <c r="S719" s="62">
        <f>'Table 10-NLCD11 Partitioning'!S114-'Table 7-NLCD92 Partitioning'!S114</f>
        <v>0</v>
      </c>
      <c r="T719" s="62">
        <f>'Table 10-NLCD11 Partitioning'!T114-'Table 7-NLCD92 Partitioning'!T114</f>
        <v>-2.4632999999994354E-2</v>
      </c>
      <c r="U719" s="62">
        <f>'Table 10-NLCD11 Partitioning'!U114-'Table 7-NLCD92 Partitioning'!U114</f>
        <v>-40.879999999999939</v>
      </c>
      <c r="V719" s="62">
        <f>'Table 10-NLCD11 Partitioning'!V114-'Table 7-NLCD92 Partitioning'!V114</f>
        <v>96.382000000000062</v>
      </c>
      <c r="W719" s="62">
        <f>'Table 10-NLCD11 Partitioning'!W114-'Table 7-NLCD92 Partitioning'!W114</f>
        <v>-55.501000000000005</v>
      </c>
    </row>
    <row r="720" spans="1:23" x14ac:dyDescent="0.25">
      <c r="A720" s="77" t="s">
        <v>270</v>
      </c>
      <c r="B720" s="10" t="s">
        <v>204</v>
      </c>
      <c r="C720" s="3">
        <v>50</v>
      </c>
      <c r="D720" s="77" t="s">
        <v>270</v>
      </c>
      <c r="E720" s="62">
        <f>'Table 10-NLCD11 Partitioning'!E115-'Table 7-NLCD92 Partitioning'!E115</f>
        <v>-1.1119949999999998</v>
      </c>
      <c r="F720" s="62">
        <f>'Table 10-NLCD11 Partitioning'!F115-'Table 7-NLCD92 Partitioning'!F115</f>
        <v>-4.4480249999999995</v>
      </c>
      <c r="G720" s="62">
        <f>'Table 10-NLCD11 Partitioning'!G115-'Table 7-NLCD92 Partitioning'!G115</f>
        <v>74.501995499999992</v>
      </c>
      <c r="H720" s="62">
        <f>'Table 10-NLCD11 Partitioning'!H115-'Table 7-NLCD92 Partitioning'!H115</f>
        <v>-74.727013499999984</v>
      </c>
      <c r="I720" s="62">
        <f>'Table 10-NLCD11 Partitioning'!I115-'Table 7-NLCD92 Partitioning'!I115</f>
        <v>6.8940450000000002</v>
      </c>
      <c r="J720" s="62">
        <f>'Table 10-NLCD11 Partitioning'!J115-'Table 7-NLCD92 Partitioning'!J115</f>
        <v>0</v>
      </c>
      <c r="K720" s="62">
        <f>'Table 10-NLCD11 Partitioning'!K115-'Table 7-NLCD92 Partitioning'!K115</f>
        <v>-7.7840864999999981</v>
      </c>
      <c r="L720" s="62">
        <f>'Table 10-NLCD11 Partitioning'!L115-'Table 7-NLCD92 Partitioning'!L115</f>
        <v>1.3343400000000003</v>
      </c>
      <c r="M720" s="62">
        <f>'Table 10-NLCD11 Partitioning'!M115-'Table 7-NLCD92 Partitioning'!M115</f>
        <v>0</v>
      </c>
      <c r="N720" s="62">
        <f>'Table 10-NLCD11 Partitioning'!N115-'Table 7-NLCD92 Partitioning'!N115</f>
        <v>0</v>
      </c>
      <c r="O720" s="62">
        <f>'Table 10-NLCD11 Partitioning'!O115-'Table 7-NLCD92 Partitioning'!O115</f>
        <v>-0.88959599999999994</v>
      </c>
      <c r="P720" s="62">
        <f>'Table 10-NLCD11 Partitioning'!P115-'Table 7-NLCD92 Partitioning'!P115</f>
        <v>0</v>
      </c>
      <c r="Q720" s="62">
        <f>'Table 10-NLCD11 Partitioning'!Q115-'Table 7-NLCD92 Partitioning'!Q115</f>
        <v>0</v>
      </c>
      <c r="R720" s="62">
        <f>'Table 10-NLCD11 Partitioning'!R115-'Table 7-NLCD92 Partitioning'!R115</f>
        <v>6.2268705000000022</v>
      </c>
      <c r="S720" s="62">
        <f>'Table 10-NLCD11 Partitioning'!S115-'Table 7-NLCD92 Partitioning'!S115</f>
        <v>0</v>
      </c>
      <c r="T720" s="62">
        <f>'Table 10-NLCD11 Partitioning'!T115-'Table 7-NLCD92 Partitioning'!T115</f>
        <v>-3.4650000000056025E-3</v>
      </c>
      <c r="U720" s="62">
        <f>'Table 10-NLCD11 Partitioning'!U115-'Table 7-NLCD92 Partitioning'!U115</f>
        <v>-1.4669999999999987</v>
      </c>
      <c r="V720" s="62">
        <f>'Table 10-NLCD11 Partitioning'!V115-'Table 7-NLCD92 Partitioning'!V115</f>
        <v>2.6170000000000044</v>
      </c>
      <c r="W720" s="62">
        <f>'Table 10-NLCD11 Partitioning'!W115-'Table 7-NLCD92 Partitioning'!W115</f>
        <v>-1.1479999999999997</v>
      </c>
    </row>
    <row r="721" spans="1:23" x14ac:dyDescent="0.25">
      <c r="A721" s="77" t="s">
        <v>271</v>
      </c>
      <c r="B721" s="10" t="s">
        <v>204</v>
      </c>
      <c r="C721" s="3">
        <v>51</v>
      </c>
      <c r="D721" s="77" t="s">
        <v>271</v>
      </c>
      <c r="E721" s="62">
        <f>'Table 10-NLCD11 Partitioning'!E116-'Table 7-NLCD92 Partitioning'!E116</f>
        <v>0</v>
      </c>
      <c r="F721" s="62">
        <f>'Table 10-NLCD11 Partitioning'!F116-'Table 7-NLCD92 Partitioning'!F116</f>
        <v>-1.7791919999999999</v>
      </c>
      <c r="G721" s="62">
        <f>'Table 10-NLCD11 Partitioning'!G116-'Table 7-NLCD92 Partitioning'!G116</f>
        <v>113.42110050000001</v>
      </c>
      <c r="H721" s="62">
        <f>'Table 10-NLCD11 Partitioning'!H116-'Table 7-NLCD92 Partitioning'!H116</f>
        <v>-123.43317299999997</v>
      </c>
      <c r="I721" s="62">
        <f>'Table 10-NLCD11 Partitioning'!I116-'Table 7-NLCD92 Partitioning'!I116</f>
        <v>12.231643500000002</v>
      </c>
      <c r="J721" s="62">
        <f>'Table 10-NLCD11 Partitioning'!J116-'Table 7-NLCD92 Partitioning'!J116</f>
        <v>0</v>
      </c>
      <c r="K721" s="62">
        <f>'Table 10-NLCD11 Partitioning'!K116-'Table 7-NLCD92 Partitioning'!K116</f>
        <v>-0.22239899999999999</v>
      </c>
      <c r="L721" s="62">
        <f>'Table 10-NLCD11 Partitioning'!L116-'Table 7-NLCD92 Partitioning'!L116</f>
        <v>-0.22239899999999999</v>
      </c>
      <c r="M721" s="62">
        <f>'Table 10-NLCD11 Partitioning'!M116-'Table 7-NLCD92 Partitioning'!M116</f>
        <v>0</v>
      </c>
      <c r="N721" s="62">
        <f>'Table 10-NLCD11 Partitioning'!N116-'Table 7-NLCD92 Partitioning'!N116</f>
        <v>0</v>
      </c>
      <c r="O721" s="62">
        <f>'Table 10-NLCD11 Partitioning'!O116-'Table 7-NLCD92 Partitioning'!O116</f>
        <v>0</v>
      </c>
      <c r="P721" s="62">
        <f>'Table 10-NLCD11 Partitioning'!P116-'Table 7-NLCD92 Partitioning'!P116</f>
        <v>0</v>
      </c>
      <c r="Q721" s="62">
        <f>'Table 10-NLCD11 Partitioning'!Q116-'Table 7-NLCD92 Partitioning'!Q116</f>
        <v>0</v>
      </c>
      <c r="R721" s="62">
        <f>'Table 10-NLCD11 Partitioning'!R116-'Table 7-NLCD92 Partitioning'!R116</f>
        <v>0</v>
      </c>
      <c r="S721" s="62">
        <f>'Table 10-NLCD11 Partitioning'!S116-'Table 7-NLCD92 Partitioning'!S116</f>
        <v>0</v>
      </c>
      <c r="T721" s="62">
        <f>'Table 10-NLCD11 Partitioning'!T116-'Table 7-NLCD92 Partitioning'!T116</f>
        <v>-4.4189999999844076E-3</v>
      </c>
      <c r="U721" s="62">
        <f>'Table 10-NLCD11 Partitioning'!U116-'Table 7-NLCD92 Partitioning'!U116</f>
        <v>-2.2950000000000017</v>
      </c>
      <c r="V721" s="62">
        <f>'Table 10-NLCD11 Partitioning'!V116-'Table 7-NLCD92 Partitioning'!V116</f>
        <v>5.9200000000000017</v>
      </c>
      <c r="W721" s="62">
        <f>'Table 10-NLCD11 Partitioning'!W116-'Table 7-NLCD92 Partitioning'!W116</f>
        <v>-3.6249999999999991</v>
      </c>
    </row>
    <row r="722" spans="1:23" x14ac:dyDescent="0.25">
      <c r="A722" s="77" t="s">
        <v>272</v>
      </c>
      <c r="B722" s="10" t="s">
        <v>204</v>
      </c>
      <c r="C722" s="3">
        <v>52</v>
      </c>
      <c r="D722" s="77" t="s">
        <v>272</v>
      </c>
      <c r="E722" s="62">
        <f>'Table 10-NLCD11 Partitioning'!E117-'Table 7-NLCD92 Partitioning'!E117</f>
        <v>0</v>
      </c>
      <c r="F722" s="62">
        <f>'Table 10-NLCD11 Partitioning'!F117-'Table 7-NLCD92 Partitioning'!F117</f>
        <v>-11.787254999999998</v>
      </c>
      <c r="G722" s="62">
        <f>'Table 10-NLCD11 Partitioning'!G117-'Table 7-NLCD92 Partitioning'!G117</f>
        <v>82.063183500000008</v>
      </c>
      <c r="H722" s="62">
        <f>'Table 10-NLCD11 Partitioning'!H117-'Table 7-NLCD92 Partitioning'!H117</f>
        <v>-74.736085499999888</v>
      </c>
      <c r="I722" s="62">
        <f>'Table 10-NLCD11 Partitioning'!I117-'Table 7-NLCD92 Partitioning'!I117</f>
        <v>27.796846500000015</v>
      </c>
      <c r="J722" s="62">
        <f>'Table 10-NLCD11 Partitioning'!J117-'Table 7-NLCD92 Partitioning'!J117</f>
        <v>0</v>
      </c>
      <c r="K722" s="62">
        <f>'Table 10-NLCD11 Partitioning'!K117-'Table 7-NLCD92 Partitioning'!K117</f>
        <v>-20.238308999999997</v>
      </c>
      <c r="L722" s="62">
        <f>'Table 10-NLCD11 Partitioning'!L117-'Table 7-NLCD92 Partitioning'!L117</f>
        <v>-1.3343939999999999</v>
      </c>
      <c r="M722" s="62">
        <f>'Table 10-NLCD11 Partitioning'!M117-'Table 7-NLCD92 Partitioning'!M117</f>
        <v>0</v>
      </c>
      <c r="N722" s="62">
        <f>'Table 10-NLCD11 Partitioning'!N117-'Table 7-NLCD92 Partitioning'!N117</f>
        <v>0</v>
      </c>
      <c r="O722" s="62">
        <f>'Table 10-NLCD11 Partitioning'!O117-'Table 7-NLCD92 Partitioning'!O117</f>
        <v>-0.66719699999999993</v>
      </c>
      <c r="P722" s="62">
        <f>'Table 10-NLCD11 Partitioning'!P117-'Table 7-NLCD92 Partitioning'!P117</f>
        <v>0</v>
      </c>
      <c r="Q722" s="62">
        <f>'Table 10-NLCD11 Partitioning'!Q117-'Table 7-NLCD92 Partitioning'!Q117</f>
        <v>0</v>
      </c>
      <c r="R722" s="62">
        <f>'Table 10-NLCD11 Partitioning'!R117-'Table 7-NLCD92 Partitioning'!R117</f>
        <v>-1.1119949999999998</v>
      </c>
      <c r="S722" s="62">
        <f>'Table 10-NLCD11 Partitioning'!S117-'Table 7-NLCD92 Partitioning'!S117</f>
        <v>0</v>
      </c>
      <c r="T722" s="62">
        <f>'Table 10-NLCD11 Partitioning'!T117-'Table 7-NLCD92 Partitioning'!T117</f>
        <v>-1.5205499999979111E-2</v>
      </c>
      <c r="U722" s="62">
        <f>'Table 10-NLCD11 Partitioning'!U117-'Table 7-NLCD92 Partitioning'!U117</f>
        <v>20.906999999999982</v>
      </c>
      <c r="V722" s="62">
        <f>'Table 10-NLCD11 Partitioning'!V117-'Table 7-NLCD92 Partitioning'!V117</f>
        <v>0.43299999999999272</v>
      </c>
      <c r="W722" s="62">
        <f>'Table 10-NLCD11 Partitioning'!W117-'Table 7-NLCD92 Partitioning'!W117</f>
        <v>6.3290000000000006</v>
      </c>
    </row>
    <row r="723" spans="1:23" x14ac:dyDescent="0.25">
      <c r="A723" s="77" t="s">
        <v>273</v>
      </c>
      <c r="B723" s="10" t="s">
        <v>204</v>
      </c>
      <c r="C723" s="3">
        <v>53</v>
      </c>
      <c r="D723" s="77" t="s">
        <v>273</v>
      </c>
      <c r="E723" s="62">
        <f>'Table 10-NLCD11 Partitioning'!E118-'Table 7-NLCD92 Partitioning'!E118</f>
        <v>-0.44479799999999997</v>
      </c>
      <c r="F723" s="62">
        <f>'Table 10-NLCD11 Partitioning'!F118-'Table 7-NLCD92 Partitioning'!F118</f>
        <v>-0.4448069999999999</v>
      </c>
      <c r="G723" s="62">
        <f>'Table 10-NLCD11 Partitioning'!G118-'Table 7-NLCD92 Partitioning'!G118</f>
        <v>109.64021400000001</v>
      </c>
      <c r="H723" s="62">
        <f>'Table 10-NLCD11 Partitioning'!H118-'Table 7-NLCD92 Partitioning'!H118</f>
        <v>-107.41908149999999</v>
      </c>
      <c r="I723" s="62">
        <f>'Table 10-NLCD11 Partitioning'!I118-'Table 7-NLCD92 Partitioning'!I118</f>
        <v>-1.3343939999999999</v>
      </c>
      <c r="J723" s="62">
        <f>'Table 10-NLCD11 Partitioning'!J118-'Table 7-NLCD92 Partitioning'!J118</f>
        <v>0</v>
      </c>
      <c r="K723" s="62">
        <f>'Table 10-NLCD11 Partitioning'!K118-'Table 7-NLCD92 Partitioning'!K118</f>
        <v>-5.115194999999999</v>
      </c>
      <c r="L723" s="62">
        <f>'Table 10-NLCD11 Partitioning'!L118-'Table 7-NLCD92 Partitioning'!L118</f>
        <v>-0.22240349999999995</v>
      </c>
      <c r="M723" s="62">
        <f>'Table 10-NLCD11 Partitioning'!M118-'Table 7-NLCD92 Partitioning'!M118</f>
        <v>0</v>
      </c>
      <c r="N723" s="62">
        <f>'Table 10-NLCD11 Partitioning'!N118-'Table 7-NLCD92 Partitioning'!N118</f>
        <v>0</v>
      </c>
      <c r="O723" s="62">
        <f>'Table 10-NLCD11 Partitioning'!O118-'Table 7-NLCD92 Partitioning'!O118</f>
        <v>2.0015505</v>
      </c>
      <c r="P723" s="62">
        <f>'Table 10-NLCD11 Partitioning'!P118-'Table 7-NLCD92 Partitioning'!P118</f>
        <v>0</v>
      </c>
      <c r="Q723" s="62">
        <f>'Table 10-NLCD11 Partitioning'!Q118-'Table 7-NLCD92 Partitioning'!Q118</f>
        <v>0</v>
      </c>
      <c r="R723" s="62">
        <f>'Table 10-NLCD11 Partitioning'!R118-'Table 7-NLCD92 Partitioning'!R118</f>
        <v>3.3358680000000005</v>
      </c>
      <c r="S723" s="62">
        <f>'Table 10-NLCD11 Partitioning'!S118-'Table 7-NLCD92 Partitioning'!S118</f>
        <v>0</v>
      </c>
      <c r="T723" s="62">
        <f>'Table 10-NLCD11 Partitioning'!T118-'Table 7-NLCD92 Partitioning'!T118</f>
        <v>-3.0464999999821885E-3</v>
      </c>
      <c r="U723" s="62">
        <f>'Table 10-NLCD11 Partitioning'!U118-'Table 7-NLCD92 Partitioning'!U118</f>
        <v>-9.5670000000000002</v>
      </c>
      <c r="V723" s="62">
        <f>'Table 10-NLCD11 Partitioning'!V118-'Table 7-NLCD92 Partitioning'!V118</f>
        <v>13.230999999999995</v>
      </c>
      <c r="W723" s="62">
        <f>'Table 10-NLCD11 Partitioning'!W118-'Table 7-NLCD92 Partitioning'!W118</f>
        <v>-3.6639999999999997</v>
      </c>
    </row>
    <row r="724" spans="1:23" x14ac:dyDescent="0.25">
      <c r="A724" s="77" t="s">
        <v>274</v>
      </c>
      <c r="B724" s="10" t="s">
        <v>204</v>
      </c>
      <c r="C724" s="3">
        <v>54</v>
      </c>
      <c r="D724" s="77" t="s">
        <v>274</v>
      </c>
      <c r="E724" s="62">
        <f>'Table 10-NLCD11 Partitioning'!E119-'Table 7-NLCD92 Partitioning'!E119</f>
        <v>0</v>
      </c>
      <c r="F724" s="62">
        <f>'Table 10-NLCD11 Partitioning'!F119-'Table 7-NLCD92 Partitioning'!F119</f>
        <v>-1.5567929999999999</v>
      </c>
      <c r="G724" s="62">
        <f>'Table 10-NLCD11 Partitioning'!G119-'Table 7-NLCD92 Partitioning'!G119</f>
        <v>147.22508249999998</v>
      </c>
      <c r="H724" s="62">
        <f>'Table 10-NLCD11 Partitioning'!H119-'Table 7-NLCD92 Partitioning'!H119</f>
        <v>-141.001002</v>
      </c>
      <c r="I724" s="62">
        <f>'Table 10-NLCD11 Partitioning'!I119-'Table 7-NLCD92 Partitioning'!I119</f>
        <v>-1.3344029999999998</v>
      </c>
      <c r="J724" s="62">
        <f>'Table 10-NLCD11 Partitioning'!J119-'Table 7-NLCD92 Partitioning'!J119</f>
        <v>0</v>
      </c>
      <c r="K724" s="62">
        <f>'Table 10-NLCD11 Partitioning'!K119-'Table 7-NLCD92 Partitioning'!K119</f>
        <v>-2.4463889999999999</v>
      </c>
      <c r="L724" s="62">
        <f>'Table 10-NLCD11 Partitioning'!L119-'Table 7-NLCD92 Partitioning'!L119</f>
        <v>-0.88959599999999994</v>
      </c>
      <c r="M724" s="62">
        <f>'Table 10-NLCD11 Partitioning'!M119-'Table 7-NLCD92 Partitioning'!M119</f>
        <v>0</v>
      </c>
      <c r="N724" s="62">
        <f>'Table 10-NLCD11 Partitioning'!N119-'Table 7-NLCD92 Partitioning'!N119</f>
        <v>0</v>
      </c>
      <c r="O724" s="62">
        <f>'Table 10-NLCD11 Partitioning'!O119-'Table 7-NLCD92 Partitioning'!O119</f>
        <v>0</v>
      </c>
      <c r="P724" s="62">
        <f>'Table 10-NLCD11 Partitioning'!P119-'Table 7-NLCD92 Partitioning'!P119</f>
        <v>0</v>
      </c>
      <c r="Q724" s="62">
        <f>'Table 10-NLCD11 Partitioning'!Q119-'Table 7-NLCD92 Partitioning'!Q119</f>
        <v>0</v>
      </c>
      <c r="R724" s="62">
        <f>'Table 10-NLCD11 Partitioning'!R119-'Table 7-NLCD92 Partitioning'!R119</f>
        <v>-4.499999999962867E-6</v>
      </c>
      <c r="S724" s="62">
        <f>'Table 10-NLCD11 Partitioning'!S119-'Table 7-NLCD92 Partitioning'!S119</f>
        <v>0</v>
      </c>
      <c r="T724" s="62">
        <f>'Table 10-NLCD11 Partitioning'!T119-'Table 7-NLCD92 Partitioning'!T119</f>
        <v>-3.1050000000050204E-3</v>
      </c>
      <c r="U724" s="62">
        <f>'Table 10-NLCD11 Partitioning'!U119-'Table 7-NLCD92 Partitioning'!U119</f>
        <v>-10.539000000000001</v>
      </c>
      <c r="V724" s="62">
        <f>'Table 10-NLCD11 Partitioning'!V119-'Table 7-NLCD92 Partitioning'!V119</f>
        <v>16.850999999999999</v>
      </c>
      <c r="W724" s="62">
        <f>'Table 10-NLCD11 Partitioning'!W119-'Table 7-NLCD92 Partitioning'!W119</f>
        <v>-6.3109999999999991</v>
      </c>
    </row>
    <row r="725" spans="1:23" x14ac:dyDescent="0.25">
      <c r="A725" s="77" t="s">
        <v>275</v>
      </c>
      <c r="B725" s="10" t="s">
        <v>204</v>
      </c>
      <c r="C725" s="3">
        <v>55</v>
      </c>
      <c r="D725" s="77" t="s">
        <v>275</v>
      </c>
      <c r="E725" s="62">
        <f>'Table 10-NLCD11 Partitioning'!E120-'Table 7-NLCD92 Partitioning'!E120</f>
        <v>-0.44479799999999997</v>
      </c>
      <c r="F725" s="62">
        <f>'Table 10-NLCD11 Partitioning'!F120-'Table 7-NLCD92 Partitioning'!F120</f>
        <v>-12.454478999999996</v>
      </c>
      <c r="G725" s="62">
        <f>'Table 10-NLCD11 Partitioning'!G120-'Table 7-NLCD92 Partitioning'!G120</f>
        <v>314.68716000000006</v>
      </c>
      <c r="H725" s="62">
        <f>'Table 10-NLCD11 Partitioning'!H120-'Table 7-NLCD92 Partitioning'!H120</f>
        <v>-273.10697549999998</v>
      </c>
      <c r="I725" s="62">
        <f>'Table 10-NLCD11 Partitioning'!I120-'Table 7-NLCD92 Partitioning'!I120</f>
        <v>-6.2275544999999966</v>
      </c>
      <c r="J725" s="62">
        <f>'Table 10-NLCD11 Partitioning'!J120-'Table 7-NLCD92 Partitioning'!J120</f>
        <v>0</v>
      </c>
      <c r="K725" s="62">
        <f>'Table 10-NLCD11 Partitioning'!K120-'Table 7-NLCD92 Partitioning'!K120</f>
        <v>-18.903914999999998</v>
      </c>
      <c r="L725" s="62">
        <f>'Table 10-NLCD11 Partitioning'!L120-'Table 7-NLCD92 Partitioning'!L120</f>
        <v>-2.2239899999999997</v>
      </c>
      <c r="M725" s="62">
        <f>'Table 10-NLCD11 Partitioning'!M120-'Table 7-NLCD92 Partitioning'!M120</f>
        <v>0</v>
      </c>
      <c r="N725" s="62">
        <f>'Table 10-NLCD11 Partitioning'!N120-'Table 7-NLCD92 Partitioning'!N120</f>
        <v>0</v>
      </c>
      <c r="O725" s="62">
        <f>'Table 10-NLCD11 Partitioning'!O120-'Table 7-NLCD92 Partitioning'!O120</f>
        <v>-0.22239899999999999</v>
      </c>
      <c r="P725" s="62">
        <f>'Table 10-NLCD11 Partitioning'!P120-'Table 7-NLCD92 Partitioning'!P120</f>
        <v>0</v>
      </c>
      <c r="Q725" s="62">
        <f>'Table 10-NLCD11 Partitioning'!Q120-'Table 7-NLCD92 Partitioning'!Q120</f>
        <v>0</v>
      </c>
      <c r="R725" s="62">
        <f>'Table 10-NLCD11 Partitioning'!R120-'Table 7-NLCD92 Partitioning'!R120</f>
        <v>-1.1119949999999998</v>
      </c>
      <c r="S725" s="62">
        <f>'Table 10-NLCD11 Partitioning'!S120-'Table 7-NLCD92 Partitioning'!S120</f>
        <v>0</v>
      </c>
      <c r="T725" s="62">
        <f>'Table 10-NLCD11 Partitioning'!T120-'Table 7-NLCD92 Partitioning'!T120</f>
        <v>-8.9459999999803586E-3</v>
      </c>
      <c r="U725" s="62">
        <f>'Table 10-NLCD11 Partitioning'!U120-'Table 7-NLCD92 Partitioning'!U120</f>
        <v>-15.187000000000012</v>
      </c>
      <c r="V725" s="62">
        <f>'Table 10-NLCD11 Partitioning'!V120-'Table 7-NLCD92 Partitioning'!V120</f>
        <v>40.593999999999966</v>
      </c>
      <c r="W725" s="62">
        <f>'Table 10-NLCD11 Partitioning'!W120-'Table 7-NLCD92 Partitioning'!W120</f>
        <v>-25.407000000000004</v>
      </c>
    </row>
    <row r="726" spans="1:23" x14ac:dyDescent="0.25">
      <c r="A726" s="77" t="s">
        <v>276</v>
      </c>
      <c r="B726" s="10" t="s">
        <v>204</v>
      </c>
      <c r="C726" s="3">
        <v>56</v>
      </c>
      <c r="D726" s="77" t="s">
        <v>276</v>
      </c>
      <c r="E726" s="62">
        <f>'Table 10-NLCD11 Partitioning'!E121-'Table 7-NLCD92 Partitioning'!E121</f>
        <v>0</v>
      </c>
      <c r="F726" s="62">
        <f>'Table 10-NLCD11 Partitioning'!F121-'Table 7-NLCD92 Partitioning'!F121</f>
        <v>0.88941150000000135</v>
      </c>
      <c r="G726" s="62">
        <f>'Table 10-NLCD11 Partitioning'!G121-'Table 7-NLCD92 Partitioning'!G121</f>
        <v>122.76148500000002</v>
      </c>
      <c r="H726" s="62">
        <f>'Table 10-NLCD11 Partitioning'!H121-'Table 7-NLCD92 Partitioning'!H121</f>
        <v>-119.42837099999998</v>
      </c>
      <c r="I726" s="62">
        <f>'Table 10-NLCD11 Partitioning'!I121-'Table 7-NLCD92 Partitioning'!I121</f>
        <v>-0.22239899999999999</v>
      </c>
      <c r="J726" s="62">
        <f>'Table 10-NLCD11 Partitioning'!J121-'Table 7-NLCD92 Partitioning'!J121</f>
        <v>0</v>
      </c>
      <c r="K726" s="62">
        <f>'Table 10-NLCD11 Partitioning'!K121-'Table 7-NLCD92 Partitioning'!K121</f>
        <v>-3.5583839999999998</v>
      </c>
      <c r="L726" s="62">
        <f>'Table 10-NLCD11 Partitioning'!L121-'Table 7-NLCD92 Partitioning'!L121</f>
        <v>-0.22239899999999999</v>
      </c>
      <c r="M726" s="62">
        <f>'Table 10-NLCD11 Partitioning'!M121-'Table 7-NLCD92 Partitioning'!M121</f>
        <v>0</v>
      </c>
      <c r="N726" s="62">
        <f>'Table 10-NLCD11 Partitioning'!N121-'Table 7-NLCD92 Partitioning'!N121</f>
        <v>0</v>
      </c>
      <c r="O726" s="62">
        <f>'Table 10-NLCD11 Partitioning'!O121-'Table 7-NLCD92 Partitioning'!O121</f>
        <v>0</v>
      </c>
      <c r="P726" s="62">
        <f>'Table 10-NLCD11 Partitioning'!P121-'Table 7-NLCD92 Partitioning'!P121</f>
        <v>0</v>
      </c>
      <c r="Q726" s="62">
        <f>'Table 10-NLCD11 Partitioning'!Q121-'Table 7-NLCD92 Partitioning'!Q121</f>
        <v>0</v>
      </c>
      <c r="R726" s="62">
        <f>'Table 10-NLCD11 Partitioning'!R121-'Table 7-NLCD92 Partitioning'!R121</f>
        <v>-0.22239899999999999</v>
      </c>
      <c r="S726" s="62">
        <f>'Table 10-NLCD11 Partitioning'!S121-'Table 7-NLCD92 Partitioning'!S121</f>
        <v>0</v>
      </c>
      <c r="T726" s="62">
        <f>'Table 10-NLCD11 Partitioning'!T121-'Table 7-NLCD92 Partitioning'!T121</f>
        <v>-3.0554999999594656E-3</v>
      </c>
      <c r="U726" s="62">
        <f>'Table 10-NLCD11 Partitioning'!U121-'Table 7-NLCD92 Partitioning'!U121</f>
        <v>-8.3620000000000019</v>
      </c>
      <c r="V726" s="62">
        <f>'Table 10-NLCD11 Partitioning'!V121-'Table 7-NLCD92 Partitioning'!V121</f>
        <v>14.745000000000005</v>
      </c>
      <c r="W726" s="62">
        <f>'Table 10-NLCD11 Partitioning'!W121-'Table 7-NLCD92 Partitioning'!W121</f>
        <v>-6.3819999999999997</v>
      </c>
    </row>
    <row r="727" spans="1:23" x14ac:dyDescent="0.25">
      <c r="A727" s="77" t="s">
        <v>277</v>
      </c>
      <c r="B727" s="10" t="s">
        <v>204</v>
      </c>
      <c r="C727" s="3">
        <v>6</v>
      </c>
      <c r="D727" s="77" t="s">
        <v>277</v>
      </c>
      <c r="E727" s="62">
        <f>'Table 10-NLCD11 Partitioning'!E122-'Table 7-NLCD92 Partitioning'!E122</f>
        <v>-1.1120534999999996</v>
      </c>
      <c r="F727" s="62">
        <f>'Table 10-NLCD11 Partitioning'!F122-'Table 7-NLCD92 Partitioning'!F122</f>
        <v>-6.2277434999999919</v>
      </c>
      <c r="G727" s="62">
        <f>'Table 10-NLCD11 Partitioning'!G122-'Table 7-NLCD92 Partitioning'!G122</f>
        <v>354.05060850000007</v>
      </c>
      <c r="H727" s="62">
        <f>'Table 10-NLCD11 Partitioning'!H122-'Table 7-NLCD92 Partitioning'!H122</f>
        <v>-284.45201999999995</v>
      </c>
      <c r="I727" s="62">
        <f>'Table 10-NLCD11 Partitioning'!I122-'Table 7-NLCD92 Partitioning'!I122</f>
        <v>-21.351649499999979</v>
      </c>
      <c r="J727" s="62">
        <f>'Table 10-NLCD11 Partitioning'!J122-'Table 7-NLCD92 Partitioning'!J122</f>
        <v>0</v>
      </c>
      <c r="K727" s="62">
        <f>'Table 10-NLCD11 Partitioning'!K122-'Table 7-NLCD92 Partitioning'!K122</f>
        <v>-28.244708999999997</v>
      </c>
      <c r="L727" s="62">
        <f>'Table 10-NLCD11 Partitioning'!L122-'Table 7-NLCD92 Partitioning'!L122</f>
        <v>-6.2271719999999995</v>
      </c>
      <c r="M727" s="62">
        <f>'Table 10-NLCD11 Partitioning'!M122-'Table 7-NLCD92 Partitioning'!M122</f>
        <v>0</v>
      </c>
      <c r="N727" s="62">
        <f>'Table 10-NLCD11 Partitioning'!N122-'Table 7-NLCD92 Partitioning'!N122</f>
        <v>0</v>
      </c>
      <c r="O727" s="62">
        <f>'Table 10-NLCD11 Partitioning'!O122-'Table 7-NLCD92 Partitioning'!O122</f>
        <v>0</v>
      </c>
      <c r="P727" s="62">
        <f>'Table 10-NLCD11 Partitioning'!P122-'Table 7-NLCD92 Partitioning'!P122</f>
        <v>-0.66719699999999993</v>
      </c>
      <c r="Q727" s="62">
        <f>'Table 10-NLCD11 Partitioning'!Q122-'Table 7-NLCD92 Partitioning'!Q122</f>
        <v>-1.3343939999999999</v>
      </c>
      <c r="R727" s="62">
        <f>'Table 10-NLCD11 Partitioning'!R122-'Table 7-NLCD92 Partitioning'!R122</f>
        <v>-2.4463889999999999</v>
      </c>
      <c r="S727" s="62">
        <f>'Table 10-NLCD11 Partitioning'!S122-'Table 7-NLCD92 Partitioning'!S122</f>
        <v>-2.0015909999999999</v>
      </c>
      <c r="T727" s="62">
        <f>'Table 10-NLCD11 Partitioning'!T122-'Table 7-NLCD92 Partitioning'!T122</f>
        <v>-1.4309999999909451E-2</v>
      </c>
      <c r="U727" s="62">
        <f>'Table 10-NLCD11 Partitioning'!U122-'Table 7-NLCD92 Partitioning'!U122</f>
        <v>-19.576999999999998</v>
      </c>
      <c r="V727" s="62">
        <f>'Table 10-NLCD11 Partitioning'!V122-'Table 7-NLCD92 Partitioning'!V122</f>
        <v>59.703999999999951</v>
      </c>
      <c r="W727" s="62">
        <f>'Table 10-NLCD11 Partitioning'!W122-'Table 7-NLCD92 Partitioning'!W122</f>
        <v>-40.126000000000005</v>
      </c>
    </row>
    <row r="728" spans="1:23" x14ac:dyDescent="0.25">
      <c r="A728" s="77" t="s">
        <v>278</v>
      </c>
      <c r="B728" s="10" t="s">
        <v>204</v>
      </c>
      <c r="C728" s="3">
        <v>62</v>
      </c>
      <c r="D728" s="77" t="s">
        <v>278</v>
      </c>
      <c r="E728" s="62">
        <f>'Table 10-NLCD11 Partitioning'!E123-'Table 7-NLCD92 Partitioning'!E123</f>
        <v>0</v>
      </c>
      <c r="F728" s="62">
        <f>'Table 10-NLCD11 Partitioning'!F123-'Table 7-NLCD92 Partitioning'!F123</f>
        <v>-2.4464429999999999</v>
      </c>
      <c r="G728" s="62">
        <f>'Table 10-NLCD11 Partitioning'!G123-'Table 7-NLCD92 Partitioning'!G123</f>
        <v>32.914304999999999</v>
      </c>
      <c r="H728" s="62">
        <f>'Table 10-NLCD11 Partitioning'!H123-'Table 7-NLCD92 Partitioning'!H123</f>
        <v>-17.792050499999998</v>
      </c>
      <c r="I728" s="62">
        <f>'Table 10-NLCD11 Partitioning'!I123-'Table 7-NLCD92 Partitioning'!I123</f>
        <v>-8.4511664999999994</v>
      </c>
      <c r="J728" s="62">
        <f>'Table 10-NLCD11 Partitioning'!J123-'Table 7-NLCD92 Partitioning'!J123</f>
        <v>0</v>
      </c>
      <c r="K728" s="62">
        <f>'Table 10-NLCD11 Partitioning'!K123-'Table 7-NLCD92 Partitioning'!K123</f>
        <v>-1.5568964999999997</v>
      </c>
      <c r="L728" s="62">
        <f>'Table 10-NLCD11 Partitioning'!L123-'Table 7-NLCD92 Partitioning'!L123</f>
        <v>-1.1119949999999998</v>
      </c>
      <c r="M728" s="62">
        <f>'Table 10-NLCD11 Partitioning'!M123-'Table 7-NLCD92 Partitioning'!M123</f>
        <v>0</v>
      </c>
      <c r="N728" s="62">
        <f>'Table 10-NLCD11 Partitioning'!N123-'Table 7-NLCD92 Partitioning'!N123</f>
        <v>0</v>
      </c>
      <c r="O728" s="62">
        <f>'Table 10-NLCD11 Partitioning'!O123-'Table 7-NLCD92 Partitioning'!O123</f>
        <v>-0.22239899999999999</v>
      </c>
      <c r="P728" s="62">
        <f>'Table 10-NLCD11 Partitioning'!P123-'Table 7-NLCD92 Partitioning'!P123</f>
        <v>0</v>
      </c>
      <c r="Q728" s="62">
        <f>'Table 10-NLCD11 Partitioning'!Q123-'Table 7-NLCD92 Partitioning'!Q123</f>
        <v>0</v>
      </c>
      <c r="R728" s="62">
        <f>'Table 10-NLCD11 Partitioning'!R123-'Table 7-NLCD92 Partitioning'!R123</f>
        <v>-1.3343939999999999</v>
      </c>
      <c r="S728" s="62">
        <f>'Table 10-NLCD11 Partitioning'!S123-'Table 7-NLCD92 Partitioning'!S123</f>
        <v>0</v>
      </c>
      <c r="T728" s="62">
        <f>'Table 10-NLCD11 Partitioning'!T123-'Table 7-NLCD92 Partitioning'!T123</f>
        <v>-1.0394999999903121E-3</v>
      </c>
      <c r="U728" s="62">
        <f>'Table 10-NLCD11 Partitioning'!U123-'Table 7-NLCD92 Partitioning'!U123</f>
        <v>-4.320999999999998</v>
      </c>
      <c r="V728" s="62">
        <f>'Table 10-NLCD11 Partitioning'!V123-'Table 7-NLCD92 Partitioning'!V123</f>
        <v>8.2190000000000012</v>
      </c>
      <c r="W728" s="62">
        <f>'Table 10-NLCD11 Partitioning'!W123-'Table 7-NLCD92 Partitioning'!W123</f>
        <v>-3.8979999999999997</v>
      </c>
    </row>
    <row r="729" spans="1:23" x14ac:dyDescent="0.25">
      <c r="A729" s="77" t="s">
        <v>279</v>
      </c>
      <c r="B729" s="10" t="s">
        <v>204</v>
      </c>
      <c r="C729" s="3">
        <v>63</v>
      </c>
      <c r="D729" s="77" t="s">
        <v>279</v>
      </c>
      <c r="E729" s="62">
        <f>'Table 10-NLCD11 Partitioning'!E124-'Table 7-NLCD92 Partitioning'!E124</f>
        <v>-0.22239899999999999</v>
      </c>
      <c r="F729" s="62">
        <f>'Table 10-NLCD11 Partitioning'!F124-'Table 7-NLCD92 Partitioning'!F124</f>
        <v>4.0028535000000005</v>
      </c>
      <c r="G729" s="62">
        <f>'Table 10-NLCD11 Partitioning'!G124-'Table 7-NLCD92 Partitioning'!G124</f>
        <v>284.66249400000004</v>
      </c>
      <c r="H729" s="62">
        <f>'Table 10-NLCD11 Partitioning'!H124-'Table 7-NLCD92 Partitioning'!H124</f>
        <v>-245.08443599999995</v>
      </c>
      <c r="I729" s="62">
        <f>'Table 10-NLCD11 Partitioning'!I124-'Table 7-NLCD92 Partitioning'!I124</f>
        <v>5.1148890000000016</v>
      </c>
      <c r="J729" s="62">
        <f>'Table 10-NLCD11 Partitioning'!J124-'Table 7-NLCD92 Partitioning'!J124</f>
        <v>0</v>
      </c>
      <c r="K729" s="62">
        <f>'Table 10-NLCD11 Partitioning'!K124-'Table 7-NLCD92 Partitioning'!K124</f>
        <v>-36.028638000000001</v>
      </c>
      <c r="L729" s="62">
        <f>'Table 10-NLCD11 Partitioning'!L124-'Table 7-NLCD92 Partitioning'!L124</f>
        <v>-6.2271719999999995</v>
      </c>
      <c r="M729" s="62">
        <f>'Table 10-NLCD11 Partitioning'!M124-'Table 7-NLCD92 Partitioning'!M124</f>
        <v>0</v>
      </c>
      <c r="N729" s="62">
        <f>'Table 10-NLCD11 Partitioning'!N124-'Table 7-NLCD92 Partitioning'!N124</f>
        <v>0</v>
      </c>
      <c r="O729" s="62">
        <f>'Table 10-NLCD11 Partitioning'!O124-'Table 7-NLCD92 Partitioning'!O124</f>
        <v>0</v>
      </c>
      <c r="P729" s="62">
        <f>'Table 10-NLCD11 Partitioning'!P124-'Table 7-NLCD92 Partitioning'!P124</f>
        <v>0</v>
      </c>
      <c r="Q729" s="62">
        <f>'Table 10-NLCD11 Partitioning'!Q124-'Table 7-NLCD92 Partitioning'!Q124</f>
        <v>0</v>
      </c>
      <c r="R729" s="62">
        <f>'Table 10-NLCD11 Partitioning'!R124-'Table 7-NLCD92 Partitioning'!R124</f>
        <v>-6.2271719999999995</v>
      </c>
      <c r="S729" s="62">
        <f>'Table 10-NLCD11 Partitioning'!S124-'Table 7-NLCD92 Partitioning'!S124</f>
        <v>0</v>
      </c>
      <c r="T729" s="62">
        <f>'Table 10-NLCD11 Partitioning'!T124-'Table 7-NLCD92 Partitioning'!T124</f>
        <v>-9.5804999999700158E-3</v>
      </c>
      <c r="U729" s="62">
        <f>'Table 10-NLCD11 Partitioning'!U124-'Table 7-NLCD92 Partitioning'!U124</f>
        <v>0.4380000000000166</v>
      </c>
      <c r="V729" s="62">
        <f>'Table 10-NLCD11 Partitioning'!V124-'Table 7-NLCD92 Partitioning'!V124</f>
        <v>47.550000000000011</v>
      </c>
      <c r="W729" s="62">
        <f>'Table 10-NLCD11 Partitioning'!W124-'Table 7-NLCD92 Partitioning'!W124</f>
        <v>-47.988</v>
      </c>
    </row>
    <row r="730" spans="1:23" x14ac:dyDescent="0.25">
      <c r="A730" s="77" t="s">
        <v>280</v>
      </c>
      <c r="B730" s="10" t="s">
        <v>204</v>
      </c>
      <c r="C730" s="3">
        <v>64</v>
      </c>
      <c r="D730" s="77" t="s">
        <v>280</v>
      </c>
      <c r="E730" s="62">
        <f>'Table 10-NLCD11 Partitioning'!E125-'Table 7-NLCD92 Partitioning'!E125</f>
        <v>0</v>
      </c>
      <c r="F730" s="62">
        <f>'Table 10-NLCD11 Partitioning'!F125-'Table 7-NLCD92 Partitioning'!F125</f>
        <v>-2.6999999999777202E-5</v>
      </c>
      <c r="G730" s="62">
        <f>'Table 10-NLCD11 Partitioning'!G125-'Table 7-NLCD92 Partitioning'!G125</f>
        <v>24.018516000000005</v>
      </c>
      <c r="H730" s="62">
        <f>'Table 10-NLCD11 Partitioning'!H125-'Table 7-NLCD92 Partitioning'!H125</f>
        <v>-21.795403499999992</v>
      </c>
      <c r="I730" s="62">
        <f>'Table 10-NLCD11 Partitioning'!I125-'Table 7-NLCD92 Partitioning'!I125</f>
        <v>-1.1120984999999992</v>
      </c>
      <c r="J730" s="62">
        <f>'Table 10-NLCD11 Partitioning'!J125-'Table 7-NLCD92 Partitioning'!J125</f>
        <v>0</v>
      </c>
      <c r="K730" s="62">
        <f>'Table 10-NLCD11 Partitioning'!K125-'Table 7-NLCD92 Partitioning'!K125</f>
        <v>-0.44479799999999997</v>
      </c>
      <c r="L730" s="62">
        <f>'Table 10-NLCD11 Partitioning'!L125-'Table 7-NLCD92 Partitioning'!L125</f>
        <v>0</v>
      </c>
      <c r="M730" s="62">
        <f>'Table 10-NLCD11 Partitioning'!M125-'Table 7-NLCD92 Partitioning'!M125</f>
        <v>0</v>
      </c>
      <c r="N730" s="62">
        <f>'Table 10-NLCD11 Partitioning'!N125-'Table 7-NLCD92 Partitioning'!N125</f>
        <v>0</v>
      </c>
      <c r="O730" s="62">
        <f>'Table 10-NLCD11 Partitioning'!O125-'Table 7-NLCD92 Partitioning'!O125</f>
        <v>-0.22239899999999999</v>
      </c>
      <c r="P730" s="62">
        <f>'Table 10-NLCD11 Partitioning'!P125-'Table 7-NLCD92 Partitioning'!P125</f>
        <v>0</v>
      </c>
      <c r="Q730" s="62">
        <f>'Table 10-NLCD11 Partitioning'!Q125-'Table 7-NLCD92 Partitioning'!Q125</f>
        <v>0</v>
      </c>
      <c r="R730" s="62">
        <f>'Table 10-NLCD11 Partitioning'!R125-'Table 7-NLCD92 Partitioning'!R125</f>
        <v>-0.44479799999999997</v>
      </c>
      <c r="S730" s="62">
        <f>'Table 10-NLCD11 Partitioning'!S125-'Table 7-NLCD92 Partitioning'!S125</f>
        <v>0</v>
      </c>
      <c r="T730" s="62">
        <f>'Table 10-NLCD11 Partitioning'!T125-'Table 7-NLCD92 Partitioning'!T125</f>
        <v>-1.0079999999916822E-3</v>
      </c>
      <c r="U730" s="62">
        <f>'Table 10-NLCD11 Partitioning'!U125-'Table 7-NLCD92 Partitioning'!U125</f>
        <v>-1.9770000000000003</v>
      </c>
      <c r="V730" s="62">
        <f>'Table 10-NLCD11 Partitioning'!V125-'Table 7-NLCD92 Partitioning'!V125</f>
        <v>3.3339999999999996</v>
      </c>
      <c r="W730" s="62">
        <f>'Table 10-NLCD11 Partitioning'!W125-'Table 7-NLCD92 Partitioning'!W125</f>
        <v>-1.357</v>
      </c>
    </row>
    <row r="731" spans="1:23" x14ac:dyDescent="0.25">
      <c r="A731" s="77" t="s">
        <v>281</v>
      </c>
      <c r="B731" s="10" t="s">
        <v>204</v>
      </c>
      <c r="C731" s="3">
        <v>65</v>
      </c>
      <c r="D731" s="77" t="s">
        <v>281</v>
      </c>
      <c r="E731" s="62">
        <f>'Table 10-NLCD11 Partitioning'!E126-'Table 7-NLCD92 Partitioning'!E126</f>
        <v>-0.22239899999999999</v>
      </c>
      <c r="F731" s="62">
        <f>'Table 10-NLCD11 Partitioning'!F126-'Table 7-NLCD92 Partitioning'!F126</f>
        <v>-18.237212999999993</v>
      </c>
      <c r="G731" s="62">
        <f>'Table 10-NLCD11 Partitioning'!G126-'Table 7-NLCD92 Partitioning'!G126</f>
        <v>138.32860049999999</v>
      </c>
      <c r="H731" s="62">
        <f>'Table 10-NLCD11 Partitioning'!H126-'Table 7-NLCD92 Partitioning'!H126</f>
        <v>-102.30427349999999</v>
      </c>
      <c r="I731" s="62">
        <f>'Table 10-NLCD11 Partitioning'!I126-'Table 7-NLCD92 Partitioning'!I126</f>
        <v>-5.1154604999999957</v>
      </c>
      <c r="J731" s="62">
        <f>'Table 10-NLCD11 Partitioning'!J126-'Table 7-NLCD92 Partitioning'!J126</f>
        <v>0</v>
      </c>
      <c r="K731" s="62">
        <f>'Table 10-NLCD11 Partitioning'!K126-'Table 7-NLCD92 Partitioning'!K126</f>
        <v>-8.6735609999999994</v>
      </c>
      <c r="L731" s="62">
        <f>'Table 10-NLCD11 Partitioning'!L126-'Table 7-NLCD92 Partitioning'!L126</f>
        <v>-3.335985</v>
      </c>
      <c r="M731" s="62">
        <f>'Table 10-NLCD11 Partitioning'!M126-'Table 7-NLCD92 Partitioning'!M126</f>
        <v>0</v>
      </c>
      <c r="N731" s="62">
        <f>'Table 10-NLCD11 Partitioning'!N126-'Table 7-NLCD92 Partitioning'!N126</f>
        <v>0</v>
      </c>
      <c r="O731" s="62">
        <f>'Table 10-NLCD11 Partitioning'!O126-'Table 7-NLCD92 Partitioning'!O126</f>
        <v>0</v>
      </c>
      <c r="P731" s="62">
        <f>'Table 10-NLCD11 Partitioning'!P126-'Table 7-NLCD92 Partitioning'!P126</f>
        <v>0</v>
      </c>
      <c r="Q731" s="62">
        <f>'Table 10-NLCD11 Partitioning'!Q126-'Table 7-NLCD92 Partitioning'!Q126</f>
        <v>0</v>
      </c>
      <c r="R731" s="62">
        <f>'Table 10-NLCD11 Partitioning'!R126-'Table 7-NLCD92 Partitioning'!R126</f>
        <v>-0.44479799999999997</v>
      </c>
      <c r="S731" s="62">
        <f>'Table 10-NLCD11 Partitioning'!S126-'Table 7-NLCD92 Partitioning'!S126</f>
        <v>0</v>
      </c>
      <c r="T731" s="62">
        <f>'Table 10-NLCD11 Partitioning'!T126-'Table 7-NLCD92 Partitioning'!T126</f>
        <v>-5.0894999999968604E-3</v>
      </c>
      <c r="U731" s="62">
        <f>'Table 10-NLCD11 Partitioning'!U126-'Table 7-NLCD92 Partitioning'!U126</f>
        <v>-3.3999999999999915</v>
      </c>
      <c r="V731" s="62">
        <f>'Table 10-NLCD11 Partitioning'!V126-'Table 7-NLCD92 Partitioning'!V126</f>
        <v>16.236999999999995</v>
      </c>
      <c r="W731" s="62">
        <f>'Table 10-NLCD11 Partitioning'!W126-'Table 7-NLCD92 Partitioning'!W126</f>
        <v>-12.837</v>
      </c>
    </row>
    <row r="732" spans="1:23" x14ac:dyDescent="0.25">
      <c r="A732" s="77" t="s">
        <v>282</v>
      </c>
      <c r="B732" s="10" t="s">
        <v>204</v>
      </c>
      <c r="C732" s="3">
        <v>66</v>
      </c>
      <c r="D732" s="77" t="s">
        <v>282</v>
      </c>
      <c r="E732" s="62">
        <f>'Table 10-NLCD11 Partitioning'!E127-'Table 7-NLCD92 Partitioning'!E127</f>
        <v>0</v>
      </c>
      <c r="F732" s="62">
        <f>'Table 10-NLCD11 Partitioning'!F127-'Table 7-NLCD92 Partitioning'!F127</f>
        <v>-2.0015909999999999</v>
      </c>
      <c r="G732" s="62">
        <f>'Table 10-NLCD11 Partitioning'!G127-'Table 7-NLCD92 Partitioning'!G127</f>
        <v>21.349755000000002</v>
      </c>
      <c r="H732" s="62">
        <f>'Table 10-NLCD11 Partitioning'!H127-'Table 7-NLCD92 Partitioning'!H127</f>
        <v>-11.787263999999997</v>
      </c>
      <c r="I732" s="62">
        <f>'Table 10-NLCD11 Partitioning'!I127-'Table 7-NLCD92 Partitioning'!I127</f>
        <v>-2.6688689999999999</v>
      </c>
      <c r="J732" s="62">
        <f>'Table 10-NLCD11 Partitioning'!J127-'Table 7-NLCD92 Partitioning'!J127</f>
        <v>0</v>
      </c>
      <c r="K732" s="62">
        <f>'Table 10-NLCD11 Partitioning'!K127-'Table 7-NLCD92 Partitioning'!K127</f>
        <v>-1.3343939999999999</v>
      </c>
      <c r="L732" s="62">
        <f>'Table 10-NLCD11 Partitioning'!L127-'Table 7-NLCD92 Partitioning'!L127</f>
        <v>-0.66719699999999993</v>
      </c>
      <c r="M732" s="62">
        <f>'Table 10-NLCD11 Partitioning'!M127-'Table 7-NLCD92 Partitioning'!M127</f>
        <v>0</v>
      </c>
      <c r="N732" s="62">
        <f>'Table 10-NLCD11 Partitioning'!N127-'Table 7-NLCD92 Partitioning'!N127</f>
        <v>0</v>
      </c>
      <c r="O732" s="62">
        <f>'Table 10-NLCD11 Partitioning'!O127-'Table 7-NLCD92 Partitioning'!O127</f>
        <v>0</v>
      </c>
      <c r="P732" s="62">
        <f>'Table 10-NLCD11 Partitioning'!P127-'Table 7-NLCD92 Partitioning'!P127</f>
        <v>0</v>
      </c>
      <c r="Q732" s="62">
        <f>'Table 10-NLCD11 Partitioning'!Q127-'Table 7-NLCD92 Partitioning'!Q127</f>
        <v>0</v>
      </c>
      <c r="R732" s="62">
        <f>'Table 10-NLCD11 Partitioning'!R127-'Table 7-NLCD92 Partitioning'!R127</f>
        <v>-2.8912004999999996</v>
      </c>
      <c r="S732" s="62">
        <f>'Table 10-NLCD11 Partitioning'!S127-'Table 7-NLCD92 Partitioning'!S127</f>
        <v>0</v>
      </c>
      <c r="T732" s="62">
        <f>'Table 10-NLCD11 Partitioning'!T127-'Table 7-NLCD92 Partitioning'!T127</f>
        <v>-7.6049999999838747E-4</v>
      </c>
      <c r="U732" s="62">
        <f>'Table 10-NLCD11 Partitioning'!U127-'Table 7-NLCD92 Partitioning'!U127</f>
        <v>-0.32000000000000028</v>
      </c>
      <c r="V732" s="62">
        <f>'Table 10-NLCD11 Partitioning'!V127-'Table 7-NLCD92 Partitioning'!V127</f>
        <v>5.0970000000000013</v>
      </c>
      <c r="W732" s="62">
        <f>'Table 10-NLCD11 Partitioning'!W127-'Table 7-NLCD92 Partitioning'!W127</f>
        <v>-4.7770000000000001</v>
      </c>
    </row>
    <row r="733" spans="1:23" x14ac:dyDescent="0.25">
      <c r="A733" s="77" t="s">
        <v>283</v>
      </c>
      <c r="B733" s="10" t="s">
        <v>204</v>
      </c>
      <c r="C733" s="3">
        <v>7</v>
      </c>
      <c r="D733" s="77" t="s">
        <v>283</v>
      </c>
      <c r="E733" s="62">
        <f>'Table 10-NLCD11 Partitioning'!E128-'Table 7-NLCD92 Partitioning'!E128</f>
        <v>0</v>
      </c>
      <c r="F733" s="62">
        <f>'Table 10-NLCD11 Partitioning'!F128-'Table 7-NLCD92 Partitioning'!F128</f>
        <v>-5.5606544999999983</v>
      </c>
      <c r="G733" s="62">
        <f>'Table 10-NLCD11 Partitioning'!G128-'Table 7-NLCD92 Partitioning'!G128</f>
        <v>675.63317700000005</v>
      </c>
      <c r="H733" s="62">
        <f>'Table 10-NLCD11 Partitioning'!H128-'Table 7-NLCD92 Partitioning'!H128</f>
        <v>-617.82744149999996</v>
      </c>
      <c r="I733" s="62">
        <f>'Table 10-NLCD11 Partitioning'!I128-'Table 7-NLCD92 Partitioning'!I128</f>
        <v>0.22178700000000617</v>
      </c>
      <c r="J733" s="62">
        <f>'Table 10-NLCD11 Partitioning'!J128-'Table 7-NLCD92 Partitioning'!J128</f>
        <v>0</v>
      </c>
      <c r="K733" s="62">
        <f>'Table 10-NLCD11 Partitioning'!K128-'Table 7-NLCD92 Partitioning'!K128</f>
        <v>-46.481390999999995</v>
      </c>
      <c r="L733" s="62">
        <f>'Table 10-NLCD11 Partitioning'!L128-'Table 7-NLCD92 Partitioning'!L128</f>
        <v>-3.335985</v>
      </c>
      <c r="M733" s="62">
        <f>'Table 10-NLCD11 Partitioning'!M128-'Table 7-NLCD92 Partitioning'!M128</f>
        <v>0</v>
      </c>
      <c r="N733" s="62">
        <f>'Table 10-NLCD11 Partitioning'!N128-'Table 7-NLCD92 Partitioning'!N128</f>
        <v>0</v>
      </c>
      <c r="O733" s="62">
        <f>'Table 10-NLCD11 Partitioning'!O128-'Table 7-NLCD92 Partitioning'!O128</f>
        <v>-0.22239899999999999</v>
      </c>
      <c r="P733" s="62">
        <f>'Table 10-NLCD11 Partitioning'!P128-'Table 7-NLCD92 Partitioning'!P128</f>
        <v>-1.7791919999999999</v>
      </c>
      <c r="Q733" s="62">
        <f>'Table 10-NLCD11 Partitioning'!Q128-'Table 7-NLCD92 Partitioning'!Q128</f>
        <v>0</v>
      </c>
      <c r="R733" s="62">
        <f>'Table 10-NLCD11 Partitioning'!R128-'Table 7-NLCD92 Partitioning'!R128</f>
        <v>-0.44482049999999984</v>
      </c>
      <c r="S733" s="62">
        <f>'Table 10-NLCD11 Partitioning'!S128-'Table 7-NLCD92 Partitioning'!S128</f>
        <v>-0.22239899999999999</v>
      </c>
      <c r="T733" s="62">
        <f>'Table 10-NLCD11 Partitioning'!T128-'Table 7-NLCD92 Partitioning'!T128</f>
        <v>-1.9318499999940286E-2</v>
      </c>
      <c r="U733" s="62">
        <f>'Table 10-NLCD11 Partitioning'!U128-'Table 7-NLCD92 Partitioning'!U128</f>
        <v>-28.876000000000033</v>
      </c>
      <c r="V733" s="62">
        <f>'Table 10-NLCD11 Partitioning'!V128-'Table 7-NLCD92 Partitioning'!V128</f>
        <v>86.652999999999963</v>
      </c>
      <c r="W733" s="62">
        <f>'Table 10-NLCD11 Partitioning'!W128-'Table 7-NLCD92 Partitioning'!W128</f>
        <v>-57.778000000000006</v>
      </c>
    </row>
    <row r="734" spans="1:23" x14ac:dyDescent="0.25">
      <c r="A734" s="77" t="s">
        <v>284</v>
      </c>
      <c r="B734" s="10" t="s">
        <v>204</v>
      </c>
      <c r="C734" s="3">
        <v>8</v>
      </c>
      <c r="D734" s="77" t="s">
        <v>284</v>
      </c>
      <c r="E734" s="62">
        <f>'Table 10-NLCD11 Partitioning'!E129-'Table 7-NLCD92 Partitioning'!E129</f>
        <v>0</v>
      </c>
      <c r="F734" s="62">
        <f>'Table 10-NLCD11 Partitioning'!F129-'Table 7-NLCD92 Partitioning'!F129</f>
        <v>-15.123392999999998</v>
      </c>
      <c r="G734" s="62">
        <f>'Table 10-NLCD11 Partitioning'!G129-'Table 7-NLCD92 Partitioning'!G129</f>
        <v>261.31318199999998</v>
      </c>
      <c r="H734" s="62">
        <f>'Table 10-NLCD11 Partitioning'!H129-'Table 7-NLCD92 Partitioning'!H129</f>
        <v>-211.28092649999999</v>
      </c>
      <c r="I734" s="62">
        <f>'Table 10-NLCD11 Partitioning'!I129-'Table 7-NLCD92 Partitioning'!I129</f>
        <v>-15.123856499999995</v>
      </c>
      <c r="J734" s="62">
        <f>'Table 10-NLCD11 Partitioning'!J129-'Table 7-NLCD92 Partitioning'!J129</f>
        <v>0</v>
      </c>
      <c r="K734" s="62">
        <f>'Table 10-NLCD11 Partitioning'!K129-'Table 7-NLCD92 Partitioning'!K129</f>
        <v>-17.347130999999997</v>
      </c>
      <c r="L734" s="62">
        <f>'Table 10-NLCD11 Partitioning'!L129-'Table 7-NLCD92 Partitioning'!L129</f>
        <v>-2.0015909999999999</v>
      </c>
      <c r="M734" s="62">
        <f>'Table 10-NLCD11 Partitioning'!M129-'Table 7-NLCD92 Partitioning'!M129</f>
        <v>0</v>
      </c>
      <c r="N734" s="62">
        <f>'Table 10-NLCD11 Partitioning'!N129-'Table 7-NLCD92 Partitioning'!N129</f>
        <v>0</v>
      </c>
      <c r="O734" s="62">
        <f>'Table 10-NLCD11 Partitioning'!O129-'Table 7-NLCD92 Partitioning'!O129</f>
        <v>0</v>
      </c>
      <c r="P734" s="62">
        <f>'Table 10-NLCD11 Partitioning'!P129-'Table 7-NLCD92 Partitioning'!P129</f>
        <v>0</v>
      </c>
      <c r="Q734" s="62">
        <f>'Table 10-NLCD11 Partitioning'!Q129-'Table 7-NLCD92 Partitioning'!Q129</f>
        <v>0</v>
      </c>
      <c r="R734" s="62">
        <f>'Table 10-NLCD11 Partitioning'!R129-'Table 7-NLCD92 Partitioning'!R129</f>
        <v>-0.44482049999999984</v>
      </c>
      <c r="S734" s="62">
        <f>'Table 10-NLCD11 Partitioning'!S129-'Table 7-NLCD92 Partitioning'!S129</f>
        <v>0</v>
      </c>
      <c r="T734" s="62">
        <f>'Table 10-NLCD11 Partitioning'!T129-'Table 7-NLCD92 Partitioning'!T129</f>
        <v>-8.5364999999342217E-3</v>
      </c>
      <c r="U734" s="62">
        <f>'Table 10-NLCD11 Partitioning'!U129-'Table 7-NLCD92 Partitioning'!U129</f>
        <v>-15.62700000000001</v>
      </c>
      <c r="V734" s="62">
        <f>'Table 10-NLCD11 Partitioning'!V129-'Table 7-NLCD92 Partitioning'!V129</f>
        <v>37.150000000000006</v>
      </c>
      <c r="W734" s="62">
        <f>'Table 10-NLCD11 Partitioning'!W129-'Table 7-NLCD92 Partitioning'!W129</f>
        <v>-21.522000000000002</v>
      </c>
    </row>
    <row r="735" spans="1:23" x14ac:dyDescent="0.25">
      <c r="A735" s="77" t="s">
        <v>285</v>
      </c>
      <c r="B735" s="10" t="s">
        <v>204</v>
      </c>
      <c r="C735" s="3">
        <v>9</v>
      </c>
      <c r="D735" s="77" t="s">
        <v>285</v>
      </c>
      <c r="E735" s="62">
        <f>'Table 10-NLCD11 Partitioning'!E130-'Table 7-NLCD92 Partitioning'!E130</f>
        <v>0</v>
      </c>
      <c r="F735" s="62">
        <f>'Table 10-NLCD11 Partitioning'!F130-'Table 7-NLCD92 Partitioning'!F130</f>
        <v>-21.795182999999998</v>
      </c>
      <c r="G735" s="62">
        <f>'Table 10-NLCD11 Partitioning'!G130-'Table 7-NLCD92 Partitioning'!G130</f>
        <v>100.96597800000001</v>
      </c>
      <c r="H735" s="62">
        <f>'Table 10-NLCD11 Partitioning'!H130-'Table 7-NLCD92 Partitioning'!H130</f>
        <v>-72.511501499999895</v>
      </c>
      <c r="I735" s="62">
        <f>'Table 10-NLCD11 Partitioning'!I130-'Table 7-NLCD92 Partitioning'!I130</f>
        <v>36.026145000000014</v>
      </c>
      <c r="J735" s="62">
        <f>'Table 10-NLCD11 Partitioning'!J130-'Table 7-NLCD92 Partitioning'!J130</f>
        <v>0</v>
      </c>
      <c r="K735" s="62">
        <f>'Table 10-NLCD11 Partitioning'!K130-'Table 7-NLCD92 Partitioning'!K130</f>
        <v>-36.028638000000001</v>
      </c>
      <c r="L735" s="62">
        <f>'Table 10-NLCD11 Partitioning'!L130-'Table 7-NLCD92 Partitioning'!L130</f>
        <v>-2.0015909999999999</v>
      </c>
      <c r="M735" s="62">
        <f>'Table 10-NLCD11 Partitioning'!M130-'Table 7-NLCD92 Partitioning'!M130</f>
        <v>0</v>
      </c>
      <c r="N735" s="62">
        <f>'Table 10-NLCD11 Partitioning'!N130-'Table 7-NLCD92 Partitioning'!N130</f>
        <v>0</v>
      </c>
      <c r="O735" s="62">
        <f>'Table 10-NLCD11 Partitioning'!O130-'Table 7-NLCD92 Partitioning'!O130</f>
        <v>-0.22239899999999999</v>
      </c>
      <c r="P735" s="62">
        <f>'Table 10-NLCD11 Partitioning'!P130-'Table 7-NLCD92 Partitioning'!P130</f>
        <v>0</v>
      </c>
      <c r="Q735" s="62">
        <f>'Table 10-NLCD11 Partitioning'!Q130-'Table 7-NLCD92 Partitioning'!Q130</f>
        <v>0</v>
      </c>
      <c r="R735" s="62">
        <f>'Table 10-NLCD11 Partitioning'!R130-'Table 7-NLCD92 Partitioning'!R130</f>
        <v>-3.335985</v>
      </c>
      <c r="S735" s="62">
        <f>'Table 10-NLCD11 Partitioning'!S130-'Table 7-NLCD92 Partitioning'!S130</f>
        <v>-1.1119949999999998</v>
      </c>
      <c r="T735" s="62">
        <f>'Table 10-NLCD11 Partitioning'!T130-'Table 7-NLCD92 Partitioning'!T130</f>
        <v>-1.5169499999956315E-2</v>
      </c>
      <c r="U735" s="62">
        <f>'Table 10-NLCD11 Partitioning'!U130-'Table 7-NLCD92 Partitioning'!U130</f>
        <v>34.81800000000004</v>
      </c>
      <c r="V735" s="62">
        <f>'Table 10-NLCD11 Partitioning'!V130-'Table 7-NLCD92 Partitioning'!V130</f>
        <v>3.4619999999999891</v>
      </c>
      <c r="W735" s="62">
        <f>'Table 10-NLCD11 Partitioning'!W130-'Table 7-NLCD92 Partitioning'!W130</f>
        <v>-38.280999999999999</v>
      </c>
    </row>
    <row r="736" spans="1:23" x14ac:dyDescent="0.25">
      <c r="A736" s="77" t="s">
        <v>286</v>
      </c>
      <c r="B736" s="10" t="s">
        <v>287</v>
      </c>
      <c r="C736" s="3">
        <v>1</v>
      </c>
      <c r="D736" s="77" t="s">
        <v>286</v>
      </c>
      <c r="E736" s="62">
        <f>'Table 10-NLCD11 Partitioning'!E131-'Table 7-NLCD92 Partitioning'!E131</f>
        <v>-8.4513239999999978</v>
      </c>
      <c r="F736" s="62">
        <f>'Table 10-NLCD11 Partitioning'!F131-'Table 7-NLCD92 Partitioning'!F131</f>
        <v>211.05078300000002</v>
      </c>
      <c r="G736" s="62">
        <f>'Table 10-NLCD11 Partitioning'!G131-'Table 7-NLCD92 Partitioning'!G131</f>
        <v>1717.7653170000003</v>
      </c>
      <c r="H736" s="62">
        <f>'Table 10-NLCD11 Partitioning'!H131-'Table 7-NLCD92 Partitioning'!H131</f>
        <v>-1452.9376665</v>
      </c>
      <c r="I736" s="62">
        <f>'Table 10-NLCD11 Partitioning'!I131-'Table 7-NLCD92 Partitioning'!I131</f>
        <v>-50.932196999999974</v>
      </c>
      <c r="J736" s="62">
        <f>'Table 10-NLCD11 Partitioning'!J131-'Table 7-NLCD92 Partitioning'!J131</f>
        <v>-6.449962499999998</v>
      </c>
      <c r="K736" s="62">
        <f>'Table 10-NLCD11 Partitioning'!K131-'Table 7-NLCD92 Partitioning'!K131</f>
        <v>-275.33006549999999</v>
      </c>
      <c r="L736" s="62">
        <f>'Table 10-NLCD11 Partitioning'!L131-'Table 7-NLCD92 Partitioning'!L131</f>
        <v>-90.738791999999989</v>
      </c>
      <c r="M736" s="62">
        <f>'Table 10-NLCD11 Partitioning'!M131-'Table 7-NLCD92 Partitioning'!M131</f>
        <v>0</v>
      </c>
      <c r="N736" s="62">
        <f>'Table 10-NLCD11 Partitioning'!N131-'Table 7-NLCD92 Partitioning'!N131</f>
        <v>0</v>
      </c>
      <c r="O736" s="62">
        <f>'Table 10-NLCD11 Partitioning'!O131-'Table 7-NLCD92 Partitioning'!O131</f>
        <v>-25.576015499999997</v>
      </c>
      <c r="P736" s="62">
        <f>'Table 10-NLCD11 Partitioning'!P131-'Table 7-NLCD92 Partitioning'!P131</f>
        <v>0</v>
      </c>
      <c r="Q736" s="62">
        <f>'Table 10-NLCD11 Partitioning'!Q131-'Table 7-NLCD92 Partitioning'!Q131</f>
        <v>0</v>
      </c>
      <c r="R736" s="62">
        <f>'Table 10-NLCD11 Partitioning'!R131-'Table 7-NLCD92 Partitioning'!R131</f>
        <v>-13.121608499999997</v>
      </c>
      <c r="S736" s="62">
        <f>'Table 10-NLCD11 Partitioning'!S131-'Table 7-NLCD92 Partitioning'!S131</f>
        <v>-5.3375759999999994</v>
      </c>
      <c r="T736" s="62">
        <f>'Table 10-NLCD11 Partitioning'!T131-'Table 7-NLCD92 Partitioning'!T131</f>
        <v>-5.9107499999299762E-2</v>
      </c>
      <c r="U736" s="62">
        <f>'Table 10-NLCD11 Partitioning'!U131-'Table 7-NLCD92 Partitioning'!U131</f>
        <v>-39.799999999999955</v>
      </c>
      <c r="V736" s="62">
        <f>'Table 10-NLCD11 Partitioning'!V131-'Table 7-NLCD92 Partitioning'!V131</f>
        <v>408.85300000000007</v>
      </c>
      <c r="W736" s="62">
        <f>'Table 10-NLCD11 Partitioning'!W131-'Table 7-NLCD92 Partitioning'!W131</f>
        <v>-369.05399999999997</v>
      </c>
    </row>
    <row r="737" spans="1:23" x14ac:dyDescent="0.25">
      <c r="A737" s="77" t="s">
        <v>288</v>
      </c>
      <c r="B737" s="10" t="s">
        <v>287</v>
      </c>
      <c r="C737" s="3" t="s">
        <v>289</v>
      </c>
      <c r="D737" s="77" t="s">
        <v>290</v>
      </c>
      <c r="E737" s="62">
        <f>'Table 10-NLCD11 Partitioning'!E132-'Table 7-NLCD92 Partitioning'!E132</f>
        <v>-0.44480249999999988</v>
      </c>
      <c r="F737" s="62">
        <f>'Table 10-NLCD11 Partitioning'!F132-'Table 7-NLCD92 Partitioning'!F132</f>
        <v>-63.386392499999999</v>
      </c>
      <c r="G737" s="62">
        <f>'Table 10-NLCD11 Partitioning'!G132-'Table 7-NLCD92 Partitioning'!G132</f>
        <v>183.4715655</v>
      </c>
      <c r="H737" s="62">
        <f>'Table 10-NLCD11 Partitioning'!H132-'Table 7-NLCD92 Partitioning'!H132</f>
        <v>-391.90669199999957</v>
      </c>
      <c r="I737" s="62">
        <f>'Table 10-NLCD11 Partitioning'!I132-'Table 7-NLCD92 Partitioning'!I132</f>
        <v>312.68002500000006</v>
      </c>
      <c r="J737" s="62">
        <f>'Table 10-NLCD11 Partitioning'!J132-'Table 7-NLCD92 Partitioning'!J132</f>
        <v>0</v>
      </c>
      <c r="K737" s="62">
        <f>'Table 10-NLCD11 Partitioning'!K132-'Table 7-NLCD92 Partitioning'!K132</f>
        <v>-28.911869999999997</v>
      </c>
      <c r="L737" s="62">
        <f>'Table 10-NLCD11 Partitioning'!L132-'Table 7-NLCD92 Partitioning'!L132</f>
        <v>-7.3391669999999998</v>
      </c>
      <c r="M737" s="62">
        <f>'Table 10-NLCD11 Partitioning'!M132-'Table 7-NLCD92 Partitioning'!M132</f>
        <v>0</v>
      </c>
      <c r="N737" s="62">
        <f>'Table 10-NLCD11 Partitioning'!N132-'Table 7-NLCD92 Partitioning'!N132</f>
        <v>0</v>
      </c>
      <c r="O737" s="62">
        <f>'Table 10-NLCD11 Partitioning'!O132-'Table 7-NLCD92 Partitioning'!O132</f>
        <v>-0.22239899999999999</v>
      </c>
      <c r="P737" s="62">
        <f>'Table 10-NLCD11 Partitioning'!P132-'Table 7-NLCD92 Partitioning'!P132</f>
        <v>0</v>
      </c>
      <c r="Q737" s="62">
        <f>'Table 10-NLCD11 Partitioning'!Q132-'Table 7-NLCD92 Partitioning'!Q132</f>
        <v>0</v>
      </c>
      <c r="R737" s="62">
        <f>'Table 10-NLCD11 Partitioning'!R132-'Table 7-NLCD92 Partitioning'!R132</f>
        <v>-4.0031819999999998</v>
      </c>
      <c r="S737" s="62">
        <f>'Table 10-NLCD11 Partitioning'!S132-'Table 7-NLCD92 Partitioning'!S132</f>
        <v>0</v>
      </c>
      <c r="T737" s="62">
        <f>'Table 10-NLCD11 Partitioning'!T132-'Table 7-NLCD92 Partitioning'!T132</f>
        <v>-6.2914499999351392E-2</v>
      </c>
      <c r="U737" s="62">
        <f>'Table 10-NLCD11 Partitioning'!U132-'Table 7-NLCD92 Partitioning'!U132</f>
        <v>176.11399999999981</v>
      </c>
      <c r="V737" s="62">
        <f>'Table 10-NLCD11 Partitioning'!V132-'Table 7-NLCD92 Partitioning'!V132</f>
        <v>-127.98599999999988</v>
      </c>
      <c r="W737" s="62">
        <f>'Table 10-NLCD11 Partitioning'!W132-'Table 7-NLCD92 Partitioning'!W132</f>
        <v>-48.127999999999986</v>
      </c>
    </row>
    <row r="738" spans="1:23" x14ac:dyDescent="0.25">
      <c r="A738" s="77" t="s">
        <v>291</v>
      </c>
      <c r="B738" s="10" t="s">
        <v>287</v>
      </c>
      <c r="C738" s="3" t="s">
        <v>292</v>
      </c>
      <c r="D738" s="77" t="s">
        <v>293</v>
      </c>
      <c r="E738" s="62">
        <f>'Table 10-NLCD11 Partitioning'!E133-'Table 7-NLCD92 Partitioning'!E133</f>
        <v>0</v>
      </c>
      <c r="F738" s="62">
        <f>'Table 10-NLCD11 Partitioning'!F133-'Table 7-NLCD92 Partitioning'!F133</f>
        <v>-68.721835499999997</v>
      </c>
      <c r="G738" s="62">
        <f>'Table 10-NLCD11 Partitioning'!G133-'Table 7-NLCD92 Partitioning'!G133</f>
        <v>217.50155100000001</v>
      </c>
      <c r="H738" s="62">
        <f>'Table 10-NLCD11 Partitioning'!H133-'Table 7-NLCD92 Partitioning'!H133</f>
        <v>-316.4918849999998</v>
      </c>
      <c r="I738" s="62">
        <f>'Table 10-NLCD11 Partitioning'!I133-'Table 7-NLCD92 Partitioning'!I133</f>
        <v>201.709566</v>
      </c>
      <c r="J738" s="62">
        <f>'Table 10-NLCD11 Partitioning'!J133-'Table 7-NLCD92 Partitioning'!J133</f>
        <v>-0.22239899999999999</v>
      </c>
      <c r="K738" s="62">
        <f>'Table 10-NLCD11 Partitioning'!K133-'Table 7-NLCD92 Partitioning'!K133</f>
        <v>-26.68788</v>
      </c>
      <c r="L738" s="62">
        <f>'Table 10-NLCD11 Partitioning'!L133-'Table 7-NLCD92 Partitioning'!L133</f>
        <v>-6.0047729999999993</v>
      </c>
      <c r="M738" s="62">
        <f>'Table 10-NLCD11 Partitioning'!M133-'Table 7-NLCD92 Partitioning'!M133</f>
        <v>0</v>
      </c>
      <c r="N738" s="62">
        <f>'Table 10-NLCD11 Partitioning'!N133-'Table 7-NLCD92 Partitioning'!N133</f>
        <v>0</v>
      </c>
      <c r="O738" s="62">
        <f>'Table 10-NLCD11 Partitioning'!O133-'Table 7-NLCD92 Partitioning'!O133</f>
        <v>0</v>
      </c>
      <c r="P738" s="62">
        <f>'Table 10-NLCD11 Partitioning'!P133-'Table 7-NLCD92 Partitioning'!P133</f>
        <v>0</v>
      </c>
      <c r="Q738" s="62">
        <f>'Table 10-NLCD11 Partitioning'!Q133-'Table 7-NLCD92 Partitioning'!Q133</f>
        <v>0</v>
      </c>
      <c r="R738" s="62">
        <f>'Table 10-NLCD11 Partitioning'!R133-'Table 7-NLCD92 Partitioning'!R133</f>
        <v>-1.1119949999999998</v>
      </c>
      <c r="S738" s="62">
        <f>'Table 10-NLCD11 Partitioning'!S133-'Table 7-NLCD92 Partitioning'!S133</f>
        <v>0</v>
      </c>
      <c r="T738" s="62">
        <f>'Table 10-NLCD11 Partitioning'!T133-'Table 7-NLCD92 Partitioning'!T133</f>
        <v>-2.965049999988878E-2</v>
      </c>
      <c r="U738" s="62">
        <f>'Table 10-NLCD11 Partitioning'!U133-'Table 7-NLCD92 Partitioning'!U133</f>
        <v>116.46799999999996</v>
      </c>
      <c r="V738" s="62">
        <f>'Table 10-NLCD11 Partitioning'!V133-'Table 7-NLCD92 Partitioning'!V133</f>
        <v>-77.870999999999981</v>
      </c>
      <c r="W738" s="62">
        <f>'Table 10-NLCD11 Partitioning'!W133-'Table 7-NLCD92 Partitioning'!W133</f>
        <v>-38.596999999999994</v>
      </c>
    </row>
    <row r="739" spans="1:23" x14ac:dyDescent="0.25">
      <c r="A739" s="77" t="s">
        <v>294</v>
      </c>
      <c r="B739" s="10" t="s">
        <v>287</v>
      </c>
      <c r="C739" s="3">
        <v>11</v>
      </c>
      <c r="D739" s="77" t="s">
        <v>294</v>
      </c>
      <c r="E739" s="62">
        <f>'Table 10-NLCD11 Partitioning'!E134-'Table 7-NLCD92 Partitioning'!E134</f>
        <v>-14.455934999999998</v>
      </c>
      <c r="F739" s="62">
        <f>'Table 10-NLCD11 Partitioning'!F134-'Table 7-NLCD92 Partitioning'!F134</f>
        <v>-19.3489425</v>
      </c>
      <c r="G739" s="62">
        <f>'Table 10-NLCD11 Partitioning'!G134-'Table 7-NLCD92 Partitioning'!G134</f>
        <v>134.7709275</v>
      </c>
      <c r="H739" s="62">
        <f>'Table 10-NLCD11 Partitioning'!H134-'Table 7-NLCD92 Partitioning'!H134</f>
        <v>-259.10756549999985</v>
      </c>
      <c r="I739" s="62">
        <f>'Table 10-NLCD11 Partitioning'!I134-'Table 7-NLCD92 Partitioning'!I134</f>
        <v>202.15498050000005</v>
      </c>
      <c r="J739" s="62">
        <f>'Table 10-NLCD11 Partitioning'!J134-'Table 7-NLCD92 Partitioning'!J134</f>
        <v>-0.44479799999999997</v>
      </c>
      <c r="K739" s="62">
        <f>'Table 10-NLCD11 Partitioning'!K134-'Table 7-NLCD92 Partitioning'!K134</f>
        <v>-38.475026999999997</v>
      </c>
      <c r="L739" s="62">
        <f>'Table 10-NLCD11 Partitioning'!L134-'Table 7-NLCD92 Partitioning'!L134</f>
        <v>-4.4479799999999994</v>
      </c>
      <c r="M739" s="62">
        <f>'Table 10-NLCD11 Partitioning'!M134-'Table 7-NLCD92 Partitioning'!M134</f>
        <v>0</v>
      </c>
      <c r="N739" s="62">
        <f>'Table 10-NLCD11 Partitioning'!N134-'Table 7-NLCD92 Partitioning'!N134</f>
        <v>0</v>
      </c>
      <c r="O739" s="62">
        <f>'Table 10-NLCD11 Partitioning'!O134-'Table 7-NLCD92 Partitioning'!O134</f>
        <v>0</v>
      </c>
      <c r="P739" s="62">
        <f>'Table 10-NLCD11 Partitioning'!P134-'Table 7-NLCD92 Partitioning'!P134</f>
        <v>0</v>
      </c>
      <c r="Q739" s="62">
        <f>'Table 10-NLCD11 Partitioning'!Q134-'Table 7-NLCD92 Partitioning'!Q134</f>
        <v>0</v>
      </c>
      <c r="R739" s="62">
        <f>'Table 10-NLCD11 Partitioning'!R134-'Table 7-NLCD92 Partitioning'!R134</f>
        <v>0</v>
      </c>
      <c r="S739" s="62">
        <f>'Table 10-NLCD11 Partitioning'!S134-'Table 7-NLCD92 Partitioning'!S134</f>
        <v>-0.66719699999999993</v>
      </c>
      <c r="T739" s="62">
        <f>'Table 10-NLCD11 Partitioning'!T134-'Table 7-NLCD92 Partitioning'!T134</f>
        <v>-2.153699999962555E-2</v>
      </c>
      <c r="U739" s="62">
        <f>'Table 10-NLCD11 Partitioning'!U134-'Table 7-NLCD92 Partitioning'!U134</f>
        <v>106.858</v>
      </c>
      <c r="V739" s="62">
        <f>'Table 10-NLCD11 Partitioning'!V134-'Table 7-NLCD92 Partitioning'!V134</f>
        <v>-61.141999999999996</v>
      </c>
      <c r="W739" s="62">
        <f>'Table 10-NLCD11 Partitioning'!W134-'Table 7-NLCD92 Partitioning'!W134</f>
        <v>-45.715000000000003</v>
      </c>
    </row>
    <row r="740" spans="1:23" x14ac:dyDescent="0.25">
      <c r="A740" s="77" t="s">
        <v>295</v>
      </c>
      <c r="B740" s="10" t="s">
        <v>287</v>
      </c>
      <c r="C740" s="3">
        <v>12</v>
      </c>
      <c r="D740" s="77" t="s">
        <v>295</v>
      </c>
      <c r="E740" s="62">
        <f>'Table 10-NLCD11 Partitioning'!E135-'Table 7-NLCD92 Partitioning'!E135</f>
        <v>0</v>
      </c>
      <c r="F740" s="62">
        <f>'Table 10-NLCD11 Partitioning'!F135-'Table 7-NLCD92 Partitioning'!F135</f>
        <v>-0.22239899999999999</v>
      </c>
      <c r="G740" s="62">
        <f>'Table 10-NLCD11 Partitioning'!G135-'Table 7-NLCD92 Partitioning'!G135</f>
        <v>29.578468500000003</v>
      </c>
      <c r="H740" s="62">
        <f>'Table 10-NLCD11 Partitioning'!H135-'Table 7-NLCD92 Partitioning'!H135</f>
        <v>-84.958955999999972</v>
      </c>
      <c r="I740" s="62">
        <f>'Table 10-NLCD11 Partitioning'!I135-'Table 7-NLCD92 Partitioning'!I135</f>
        <v>60.936030000000002</v>
      </c>
      <c r="J740" s="62">
        <f>'Table 10-NLCD11 Partitioning'!J135-'Table 7-NLCD92 Partitioning'!J135</f>
        <v>0</v>
      </c>
      <c r="K740" s="62">
        <f>'Table 10-NLCD11 Partitioning'!K135-'Table 7-NLCD92 Partitioning'!K135</f>
        <v>-4.4479799999999994</v>
      </c>
      <c r="L740" s="62">
        <f>'Table 10-NLCD11 Partitioning'!L135-'Table 7-NLCD92 Partitioning'!L135</f>
        <v>-0.88959599999999994</v>
      </c>
      <c r="M740" s="62">
        <f>'Table 10-NLCD11 Partitioning'!M135-'Table 7-NLCD92 Partitioning'!M135</f>
        <v>0</v>
      </c>
      <c r="N740" s="62">
        <f>'Table 10-NLCD11 Partitioning'!N135-'Table 7-NLCD92 Partitioning'!N135</f>
        <v>0</v>
      </c>
      <c r="O740" s="62">
        <f>'Table 10-NLCD11 Partitioning'!O135-'Table 7-NLCD92 Partitioning'!O135</f>
        <v>0</v>
      </c>
      <c r="P740" s="62">
        <f>'Table 10-NLCD11 Partitioning'!P135-'Table 7-NLCD92 Partitioning'!P135</f>
        <v>0</v>
      </c>
      <c r="Q740" s="62">
        <f>'Table 10-NLCD11 Partitioning'!Q135-'Table 7-NLCD92 Partitioning'!Q135</f>
        <v>0</v>
      </c>
      <c r="R740" s="62">
        <f>'Table 10-NLCD11 Partitioning'!R135-'Table 7-NLCD92 Partitioning'!R135</f>
        <v>0</v>
      </c>
      <c r="S740" s="62">
        <f>'Table 10-NLCD11 Partitioning'!S135-'Table 7-NLCD92 Partitioning'!S135</f>
        <v>0</v>
      </c>
      <c r="T740" s="62">
        <f>'Table 10-NLCD11 Partitioning'!T135-'Table 7-NLCD92 Partitioning'!T135</f>
        <v>-4.4324999999787451E-3</v>
      </c>
      <c r="U740" s="62">
        <f>'Table 10-NLCD11 Partitioning'!U135-'Table 7-NLCD92 Partitioning'!U135</f>
        <v>30.562000000000012</v>
      </c>
      <c r="V740" s="62">
        <f>'Table 10-NLCD11 Partitioning'!V135-'Table 7-NLCD92 Partitioning'!V135</f>
        <v>-23.025000000000006</v>
      </c>
      <c r="W740" s="62">
        <f>'Table 10-NLCD11 Partitioning'!W135-'Table 7-NLCD92 Partitioning'!W135</f>
        <v>-7.5359999999999996</v>
      </c>
    </row>
    <row r="741" spans="1:23" x14ac:dyDescent="0.25">
      <c r="A741" s="77" t="s">
        <v>296</v>
      </c>
      <c r="B741" s="10" t="s">
        <v>287</v>
      </c>
      <c r="C741" s="3">
        <v>13</v>
      </c>
      <c r="D741" s="77" t="s">
        <v>296</v>
      </c>
      <c r="E741" s="62">
        <f>'Table 10-NLCD11 Partitioning'!E136-'Table 7-NLCD92 Partitioning'!E136</f>
        <v>-17.3471355</v>
      </c>
      <c r="F741" s="62">
        <f>'Table 10-NLCD11 Partitioning'!F136-'Table 7-NLCD92 Partitioning'!F136</f>
        <v>-18.014422499999998</v>
      </c>
      <c r="G741" s="62">
        <f>'Table 10-NLCD11 Partitioning'!G136-'Table 7-NLCD92 Partitioning'!G136</f>
        <v>30.467898000000002</v>
      </c>
      <c r="H741" s="62">
        <f>'Table 10-NLCD11 Partitioning'!H136-'Table 7-NLCD92 Partitioning'!H136</f>
        <v>-90.080675999999926</v>
      </c>
      <c r="I741" s="62">
        <f>'Table 10-NLCD11 Partitioning'!I136-'Table 7-NLCD92 Partitioning'!I136</f>
        <v>110.52769050000001</v>
      </c>
      <c r="J741" s="62">
        <f>'Table 10-NLCD11 Partitioning'!J136-'Table 7-NLCD92 Partitioning'!J136</f>
        <v>-1.1119949999999998</v>
      </c>
      <c r="K741" s="62">
        <f>'Table 10-NLCD11 Partitioning'!K136-'Table 7-NLCD92 Partitioning'!K136</f>
        <v>-10.675151999999999</v>
      </c>
      <c r="L741" s="62">
        <f>'Table 10-NLCD11 Partitioning'!L136-'Table 7-NLCD92 Partitioning'!L136</f>
        <v>-4.0031819999999998</v>
      </c>
      <c r="M741" s="62">
        <f>'Table 10-NLCD11 Partitioning'!M136-'Table 7-NLCD92 Partitioning'!M136</f>
        <v>0</v>
      </c>
      <c r="N741" s="62">
        <f>'Table 10-NLCD11 Partitioning'!N136-'Table 7-NLCD92 Partitioning'!N136</f>
        <v>0</v>
      </c>
      <c r="O741" s="62">
        <f>'Table 10-NLCD11 Partitioning'!O136-'Table 7-NLCD92 Partitioning'!O136</f>
        <v>0.44478900000000005</v>
      </c>
      <c r="P741" s="62">
        <f>'Table 10-NLCD11 Partitioning'!P136-'Table 7-NLCD92 Partitioning'!P136</f>
        <v>0</v>
      </c>
      <c r="Q741" s="62">
        <f>'Table 10-NLCD11 Partitioning'!Q136-'Table 7-NLCD92 Partitioning'!Q136</f>
        <v>0</v>
      </c>
      <c r="R741" s="62">
        <f>'Table 10-NLCD11 Partitioning'!R136-'Table 7-NLCD92 Partitioning'!R136</f>
        <v>-0.22239899999999999</v>
      </c>
      <c r="S741" s="62">
        <f>'Table 10-NLCD11 Partitioning'!S136-'Table 7-NLCD92 Partitioning'!S136</f>
        <v>0</v>
      </c>
      <c r="T741" s="62">
        <f>'Table 10-NLCD11 Partitioning'!T136-'Table 7-NLCD92 Partitioning'!T136</f>
        <v>-1.4584499999955369E-2</v>
      </c>
      <c r="U741" s="62">
        <f>'Table 10-NLCD11 Partitioning'!U136-'Table 7-NLCD92 Partitioning'!U136</f>
        <v>54.141999999999996</v>
      </c>
      <c r="V741" s="62">
        <f>'Table 10-NLCD11 Partitioning'!V136-'Table 7-NLCD92 Partitioning'!V136</f>
        <v>-38.141999999999996</v>
      </c>
      <c r="W741" s="62">
        <f>'Table 10-NLCD11 Partitioning'!W136-'Table 7-NLCD92 Partitioning'!W136</f>
        <v>-16.000000000000004</v>
      </c>
    </row>
    <row r="742" spans="1:23" x14ac:dyDescent="0.25">
      <c r="A742" s="77" t="s">
        <v>297</v>
      </c>
      <c r="B742" s="10" t="s">
        <v>287</v>
      </c>
      <c r="C742" s="3">
        <v>14</v>
      </c>
      <c r="D742" s="77" t="s">
        <v>297</v>
      </c>
      <c r="E742" s="62">
        <f>'Table 10-NLCD11 Partitioning'!E137-'Table 7-NLCD92 Partitioning'!E137</f>
        <v>-0.4448069999999999</v>
      </c>
      <c r="F742" s="62">
        <f>'Table 10-NLCD11 Partitioning'!F137-'Table 7-NLCD92 Partitioning'!F137</f>
        <v>-12.677242499999995</v>
      </c>
      <c r="G742" s="62">
        <f>'Table 10-NLCD11 Partitioning'!G137-'Table 7-NLCD92 Partitioning'!G137</f>
        <v>48.481839000000008</v>
      </c>
      <c r="H742" s="62">
        <f>'Table 10-NLCD11 Partitioning'!H137-'Table 7-NLCD92 Partitioning'!H137</f>
        <v>-71.398979999999938</v>
      </c>
      <c r="I742" s="62">
        <f>'Table 10-NLCD11 Partitioning'!I137-'Table 7-NLCD92 Partitioning'!I137</f>
        <v>51.148350000000022</v>
      </c>
      <c r="J742" s="62">
        <f>'Table 10-NLCD11 Partitioning'!J137-'Table 7-NLCD92 Partitioning'!J137</f>
        <v>0</v>
      </c>
      <c r="K742" s="62">
        <f>'Table 10-NLCD11 Partitioning'!K137-'Table 7-NLCD92 Partitioning'!K137</f>
        <v>-11.787146999999999</v>
      </c>
      <c r="L742" s="62">
        <f>'Table 10-NLCD11 Partitioning'!L137-'Table 7-NLCD92 Partitioning'!L137</f>
        <v>-2.6687879999999997</v>
      </c>
      <c r="M742" s="62">
        <f>'Table 10-NLCD11 Partitioning'!M137-'Table 7-NLCD92 Partitioning'!M137</f>
        <v>0</v>
      </c>
      <c r="N742" s="62">
        <f>'Table 10-NLCD11 Partitioning'!N137-'Table 7-NLCD92 Partitioning'!N137</f>
        <v>0</v>
      </c>
      <c r="O742" s="62">
        <f>'Table 10-NLCD11 Partitioning'!O137-'Table 7-NLCD92 Partitioning'!O137</f>
        <v>1.1119725</v>
      </c>
      <c r="P742" s="62">
        <f>'Table 10-NLCD11 Partitioning'!P137-'Table 7-NLCD92 Partitioning'!P137</f>
        <v>0</v>
      </c>
      <c r="Q742" s="62">
        <f>'Table 10-NLCD11 Partitioning'!Q137-'Table 7-NLCD92 Partitioning'!Q137</f>
        <v>0</v>
      </c>
      <c r="R742" s="62">
        <f>'Table 10-NLCD11 Partitioning'!R137-'Table 7-NLCD92 Partitioning'!R137</f>
        <v>-1.7791919999999999</v>
      </c>
      <c r="S742" s="62">
        <f>'Table 10-NLCD11 Partitioning'!S137-'Table 7-NLCD92 Partitioning'!S137</f>
        <v>0</v>
      </c>
      <c r="T742" s="62">
        <f>'Table 10-NLCD11 Partitioning'!T137-'Table 7-NLCD92 Partitioning'!T137</f>
        <v>-1.3995000000022628E-2</v>
      </c>
      <c r="U742" s="62">
        <f>'Table 10-NLCD11 Partitioning'!U137-'Table 7-NLCD92 Partitioning'!U137</f>
        <v>31.552999999999997</v>
      </c>
      <c r="V742" s="62">
        <f>'Table 10-NLCD11 Partitioning'!V137-'Table 7-NLCD92 Partitioning'!V137</f>
        <v>-15.336000000000013</v>
      </c>
      <c r="W742" s="62">
        <f>'Table 10-NLCD11 Partitioning'!W137-'Table 7-NLCD92 Partitioning'!W137</f>
        <v>-16.217000000000002</v>
      </c>
    </row>
    <row r="743" spans="1:23" x14ac:dyDescent="0.25">
      <c r="A743" s="77" t="s">
        <v>298</v>
      </c>
      <c r="B743" s="10" t="s">
        <v>287</v>
      </c>
      <c r="C743" s="3">
        <v>15</v>
      </c>
      <c r="D743" s="77" t="s">
        <v>298</v>
      </c>
      <c r="E743" s="62">
        <f>'Table 10-NLCD11 Partitioning'!E138-'Table 7-NLCD92 Partitioning'!E138</f>
        <v>-28.245055499999996</v>
      </c>
      <c r="F743" s="62">
        <f>'Table 10-NLCD11 Partitioning'!F138-'Table 7-NLCD92 Partitioning'!F138</f>
        <v>-12.899236499999997</v>
      </c>
      <c r="G743" s="62">
        <f>'Table 10-NLCD11 Partitioning'!G138-'Table 7-NLCD92 Partitioning'!G138</f>
        <v>22.238640000000004</v>
      </c>
      <c r="H743" s="62">
        <f>'Table 10-NLCD11 Partitioning'!H138-'Table 7-NLCD92 Partitioning'!H138</f>
        <v>-219.07800449999991</v>
      </c>
      <c r="I743" s="62">
        <f>'Table 10-NLCD11 Partitioning'!I138-'Table 7-NLCD92 Partitioning'!I138</f>
        <v>273.9846015</v>
      </c>
      <c r="J743" s="62">
        <f>'Table 10-NLCD11 Partitioning'!J138-'Table 7-NLCD92 Partitioning'!J138</f>
        <v>-0.88959599999999994</v>
      </c>
      <c r="K743" s="62">
        <f>'Table 10-NLCD11 Partitioning'!K138-'Table 7-NLCD92 Partitioning'!K138</f>
        <v>-22.684697999999997</v>
      </c>
      <c r="L743" s="62">
        <f>'Table 10-NLCD11 Partitioning'!L138-'Table 7-NLCD92 Partitioning'!L138</f>
        <v>-4.8927779999999998</v>
      </c>
      <c r="M743" s="62">
        <f>'Table 10-NLCD11 Partitioning'!M138-'Table 7-NLCD92 Partitioning'!M138</f>
        <v>0</v>
      </c>
      <c r="N743" s="62">
        <f>'Table 10-NLCD11 Partitioning'!N138-'Table 7-NLCD92 Partitioning'!N138</f>
        <v>0</v>
      </c>
      <c r="O743" s="62">
        <f>'Table 10-NLCD11 Partitioning'!O138-'Table 7-NLCD92 Partitioning'!O138</f>
        <v>0</v>
      </c>
      <c r="P743" s="62">
        <f>'Table 10-NLCD11 Partitioning'!P138-'Table 7-NLCD92 Partitioning'!P138</f>
        <v>0</v>
      </c>
      <c r="Q743" s="62">
        <f>'Table 10-NLCD11 Partitioning'!Q138-'Table 7-NLCD92 Partitioning'!Q138</f>
        <v>0</v>
      </c>
      <c r="R743" s="62">
        <f>'Table 10-NLCD11 Partitioning'!R138-'Table 7-NLCD92 Partitioning'!R138</f>
        <v>-2.2239899999999997</v>
      </c>
      <c r="S743" s="62">
        <f>'Table 10-NLCD11 Partitioning'!S138-'Table 7-NLCD92 Partitioning'!S138</f>
        <v>-5.3375759999999994</v>
      </c>
      <c r="T743" s="62">
        <f>'Table 10-NLCD11 Partitioning'!T138-'Table 7-NLCD92 Partitioning'!T138</f>
        <v>-2.7692999999771928E-2</v>
      </c>
      <c r="U743" s="62">
        <f>'Table 10-NLCD11 Partitioning'!U138-'Table 7-NLCD92 Partitioning'!U138</f>
        <v>138.58100000000002</v>
      </c>
      <c r="V743" s="62">
        <f>'Table 10-NLCD11 Partitioning'!V138-'Table 7-NLCD92 Partitioning'!V138</f>
        <v>-98.90500000000003</v>
      </c>
      <c r="W743" s="62">
        <f>'Table 10-NLCD11 Partitioning'!W138-'Table 7-NLCD92 Partitioning'!W138</f>
        <v>-39.674999999999997</v>
      </c>
    </row>
    <row r="744" spans="1:23" x14ac:dyDescent="0.25">
      <c r="A744" s="77" t="s">
        <v>299</v>
      </c>
      <c r="B744" s="10" t="s">
        <v>287</v>
      </c>
      <c r="C744" s="3">
        <v>16</v>
      </c>
      <c r="D744" s="77" t="s">
        <v>299</v>
      </c>
      <c r="E744" s="62">
        <f>'Table 10-NLCD11 Partitioning'!E139-'Table 7-NLCD92 Partitioning'!E139</f>
        <v>0</v>
      </c>
      <c r="F744" s="62">
        <f>'Table 10-NLCD11 Partitioning'!F139-'Table 7-NLCD92 Partitioning'!F139</f>
        <v>-117.64998449999999</v>
      </c>
      <c r="G744" s="62">
        <f>'Table 10-NLCD11 Partitioning'!G139-'Table 7-NLCD92 Partitioning'!G139</f>
        <v>305.56845000000004</v>
      </c>
      <c r="H744" s="62">
        <f>'Table 10-NLCD11 Partitioning'!H139-'Table 7-NLCD92 Partitioning'!H139</f>
        <v>-653.70741749999934</v>
      </c>
      <c r="I744" s="62">
        <f>'Table 10-NLCD11 Partitioning'!I139-'Table 7-NLCD92 Partitioning'!I139</f>
        <v>541.51735050000013</v>
      </c>
      <c r="J744" s="62">
        <f>'Table 10-NLCD11 Partitioning'!J139-'Table 7-NLCD92 Partitioning'!J139</f>
        <v>0</v>
      </c>
      <c r="K744" s="62">
        <f>'Table 10-NLCD11 Partitioning'!K139-'Table 7-NLCD92 Partitioning'!K139</f>
        <v>-58.490936999999995</v>
      </c>
      <c r="L744" s="62">
        <f>'Table 10-NLCD11 Partitioning'!L139-'Table 7-NLCD92 Partitioning'!L139</f>
        <v>-11.564748</v>
      </c>
      <c r="M744" s="62">
        <f>'Table 10-NLCD11 Partitioning'!M139-'Table 7-NLCD92 Partitioning'!M139</f>
        <v>0</v>
      </c>
      <c r="N744" s="62">
        <f>'Table 10-NLCD11 Partitioning'!N139-'Table 7-NLCD92 Partitioning'!N139</f>
        <v>0</v>
      </c>
      <c r="O744" s="62">
        <f>'Table 10-NLCD11 Partitioning'!O139-'Table 7-NLCD92 Partitioning'!O139</f>
        <v>-0.66719699999999993</v>
      </c>
      <c r="P744" s="62">
        <f>'Table 10-NLCD11 Partitioning'!P139-'Table 7-NLCD92 Partitioning'!P139</f>
        <v>0</v>
      </c>
      <c r="Q744" s="62">
        <f>'Table 10-NLCD11 Partitioning'!Q139-'Table 7-NLCD92 Partitioning'!Q139</f>
        <v>0</v>
      </c>
      <c r="R744" s="62">
        <f>'Table 10-NLCD11 Partitioning'!R139-'Table 7-NLCD92 Partitioning'!R139</f>
        <v>-5.1151770000000001</v>
      </c>
      <c r="S744" s="62">
        <f>'Table 10-NLCD11 Partitioning'!S139-'Table 7-NLCD92 Partitioning'!S139</f>
        <v>0</v>
      </c>
      <c r="T744" s="62">
        <f>'Table 10-NLCD11 Partitioning'!T139-'Table 7-NLCD92 Partitioning'!T139</f>
        <v>-0.10966049999933603</v>
      </c>
      <c r="U744" s="62">
        <f>'Table 10-NLCD11 Partitioning'!U139-'Table 7-NLCD92 Partitioning'!U139</f>
        <v>311.0329999999999</v>
      </c>
      <c r="V744" s="62">
        <f>'Table 10-NLCD11 Partitioning'!V139-'Table 7-NLCD92 Partitioning'!V139</f>
        <v>-224.16699999999992</v>
      </c>
      <c r="W744" s="62">
        <f>'Table 10-NLCD11 Partitioning'!W139-'Table 7-NLCD92 Partitioning'!W139</f>
        <v>-86.867000000000019</v>
      </c>
    </row>
    <row r="745" spans="1:23" x14ac:dyDescent="0.25">
      <c r="A745" s="77" t="s">
        <v>300</v>
      </c>
      <c r="B745" s="10" t="s">
        <v>287</v>
      </c>
      <c r="C745" s="3">
        <v>17</v>
      </c>
      <c r="D745" s="77" t="s">
        <v>300</v>
      </c>
      <c r="E745" s="62">
        <f>'Table 10-NLCD11 Partitioning'!E140-'Table 7-NLCD92 Partitioning'!E140</f>
        <v>-15.123307499999997</v>
      </c>
      <c r="F745" s="62">
        <f>'Table 10-NLCD11 Partitioning'!F140-'Table 7-NLCD92 Partitioning'!F140</f>
        <v>-3.1135859999999997</v>
      </c>
      <c r="G745" s="62">
        <f>'Table 10-NLCD11 Partitioning'!G140-'Table 7-NLCD92 Partitioning'!G140</f>
        <v>-13.566442499999997</v>
      </c>
      <c r="H745" s="62">
        <f>'Table 10-NLCD11 Partitioning'!H140-'Table 7-NLCD92 Partitioning'!H140</f>
        <v>-66.504559499999971</v>
      </c>
      <c r="I745" s="62">
        <f>'Table 10-NLCD11 Partitioning'!I140-'Table 7-NLCD92 Partitioning'!I140</f>
        <v>107.41357350000004</v>
      </c>
      <c r="J745" s="62">
        <f>'Table 10-NLCD11 Partitioning'!J140-'Table 7-NLCD92 Partitioning'!J140</f>
        <v>0</v>
      </c>
      <c r="K745" s="62">
        <f>'Table 10-NLCD11 Partitioning'!K140-'Table 7-NLCD92 Partitioning'!K140</f>
        <v>-6.67197</v>
      </c>
      <c r="L745" s="62">
        <f>'Table 10-NLCD11 Partitioning'!L140-'Table 7-NLCD92 Partitioning'!L140</f>
        <v>-0.44479799999999997</v>
      </c>
      <c r="M745" s="62">
        <f>'Table 10-NLCD11 Partitioning'!M140-'Table 7-NLCD92 Partitioning'!M140</f>
        <v>0</v>
      </c>
      <c r="N745" s="62">
        <f>'Table 10-NLCD11 Partitioning'!N140-'Table 7-NLCD92 Partitioning'!N140</f>
        <v>0</v>
      </c>
      <c r="O745" s="62">
        <f>'Table 10-NLCD11 Partitioning'!O140-'Table 7-NLCD92 Partitioning'!O140</f>
        <v>0</v>
      </c>
      <c r="P745" s="62">
        <f>'Table 10-NLCD11 Partitioning'!P140-'Table 7-NLCD92 Partitioning'!P140</f>
        <v>0</v>
      </c>
      <c r="Q745" s="62">
        <f>'Table 10-NLCD11 Partitioning'!Q140-'Table 7-NLCD92 Partitioning'!Q140</f>
        <v>0</v>
      </c>
      <c r="R745" s="62">
        <f>'Table 10-NLCD11 Partitioning'!R140-'Table 7-NLCD92 Partitioning'!R140</f>
        <v>-1.1119949999999998</v>
      </c>
      <c r="S745" s="62">
        <f>'Table 10-NLCD11 Partitioning'!S140-'Table 7-NLCD92 Partitioning'!S140</f>
        <v>-0.88959599999999994</v>
      </c>
      <c r="T745" s="62">
        <f>'Table 10-NLCD11 Partitioning'!T140-'Table 7-NLCD92 Partitioning'!T140</f>
        <v>-1.2680999999929554E-2</v>
      </c>
      <c r="U745" s="62">
        <f>'Table 10-NLCD11 Partitioning'!U140-'Table 7-NLCD92 Partitioning'!U140</f>
        <v>51.388999999999953</v>
      </c>
      <c r="V745" s="62">
        <f>'Table 10-NLCD11 Partitioning'!V140-'Table 7-NLCD92 Partitioning'!V140</f>
        <v>-40.451999999999998</v>
      </c>
      <c r="W745" s="62">
        <f>'Table 10-NLCD11 Partitioning'!W140-'Table 7-NLCD92 Partitioning'!W140</f>
        <v>-10.935999999999998</v>
      </c>
    </row>
    <row r="746" spans="1:23" x14ac:dyDescent="0.25">
      <c r="A746" s="77" t="s">
        <v>301</v>
      </c>
      <c r="B746" s="10" t="s">
        <v>287</v>
      </c>
      <c r="C746" s="3">
        <v>18</v>
      </c>
      <c r="D746" s="77" t="s">
        <v>301</v>
      </c>
      <c r="E746" s="62">
        <f>'Table 10-NLCD11 Partitioning'!E141-'Table 7-NLCD92 Partitioning'!E141</f>
        <v>-1.7792594999999998</v>
      </c>
      <c r="F746" s="62">
        <f>'Table 10-NLCD11 Partitioning'!F141-'Table 7-NLCD92 Partitioning'!F141</f>
        <v>-17.347193999999998</v>
      </c>
      <c r="G746" s="62">
        <f>'Table 10-NLCD11 Partitioning'!G141-'Table 7-NLCD92 Partitioning'!G141</f>
        <v>42.698542500000009</v>
      </c>
      <c r="H746" s="62">
        <f>'Table 10-NLCD11 Partitioning'!H141-'Table 7-NLCD92 Partitioning'!H141</f>
        <v>-354.08398049999983</v>
      </c>
      <c r="I746" s="62">
        <f>'Table 10-NLCD11 Partitioning'!I141-'Table 7-NLCD92 Partitioning'!I141</f>
        <v>369.61147800000003</v>
      </c>
      <c r="J746" s="62">
        <f>'Table 10-NLCD11 Partitioning'!J141-'Table 7-NLCD92 Partitioning'!J141</f>
        <v>-0.22239899999999999</v>
      </c>
      <c r="K746" s="62">
        <f>'Table 10-NLCD11 Partitioning'!K141-'Table 7-NLCD92 Partitioning'!K141</f>
        <v>-28.244672999999999</v>
      </c>
      <c r="L746" s="62">
        <f>'Table 10-NLCD11 Partitioning'!L141-'Table 7-NLCD92 Partitioning'!L141</f>
        <v>-8.0063639999999996</v>
      </c>
      <c r="M746" s="62">
        <f>'Table 10-NLCD11 Partitioning'!M141-'Table 7-NLCD92 Partitioning'!M141</f>
        <v>0</v>
      </c>
      <c r="N746" s="62">
        <f>'Table 10-NLCD11 Partitioning'!N141-'Table 7-NLCD92 Partitioning'!N141</f>
        <v>0</v>
      </c>
      <c r="O746" s="62">
        <f>'Table 10-NLCD11 Partitioning'!O141-'Table 7-NLCD92 Partitioning'!O141</f>
        <v>0</v>
      </c>
      <c r="P746" s="62">
        <f>'Table 10-NLCD11 Partitioning'!P141-'Table 7-NLCD92 Partitioning'!P141</f>
        <v>0</v>
      </c>
      <c r="Q746" s="62">
        <f>'Table 10-NLCD11 Partitioning'!Q141-'Table 7-NLCD92 Partitioning'!Q141</f>
        <v>0</v>
      </c>
      <c r="R746" s="62">
        <f>'Table 10-NLCD11 Partitioning'!R141-'Table 7-NLCD92 Partitioning'!R141</f>
        <v>-2.2239899999999997</v>
      </c>
      <c r="S746" s="62">
        <f>'Table 10-NLCD11 Partitioning'!S141-'Table 7-NLCD92 Partitioning'!S141</f>
        <v>-0.44479799999999997</v>
      </c>
      <c r="T746" s="62">
        <f>'Table 10-NLCD11 Partitioning'!T141-'Table 7-NLCD92 Partitioning'!T141</f>
        <v>-4.2637499999727879E-2</v>
      </c>
      <c r="U746" s="62">
        <f>'Table 10-NLCD11 Partitioning'!U141-'Table 7-NLCD92 Partitioning'!U141</f>
        <v>202.37200000000007</v>
      </c>
      <c r="V746" s="62">
        <f>'Table 10-NLCD11 Partitioning'!V141-'Table 7-NLCD92 Partitioning'!V141</f>
        <v>-154.96899999999994</v>
      </c>
      <c r="W746" s="62">
        <f>'Table 10-NLCD11 Partitioning'!W141-'Table 7-NLCD92 Partitioning'!W141</f>
        <v>-47.404000000000003</v>
      </c>
    </row>
    <row r="747" spans="1:23" x14ac:dyDescent="0.25">
      <c r="A747" s="77" t="s">
        <v>302</v>
      </c>
      <c r="B747" s="10" t="s">
        <v>287</v>
      </c>
      <c r="C747" s="3">
        <v>19</v>
      </c>
      <c r="D747" s="77" t="s">
        <v>302</v>
      </c>
      <c r="E747" s="62">
        <f>'Table 10-NLCD11 Partitioning'!E142-'Table 7-NLCD92 Partitioning'!E142</f>
        <v>-15.568091999999998</v>
      </c>
      <c r="F747" s="62">
        <f>'Table 10-NLCD11 Partitioning'!F142-'Table 7-NLCD92 Partitioning'!F142</f>
        <v>-11.564900999999995</v>
      </c>
      <c r="G747" s="62">
        <f>'Table 10-NLCD11 Partitioning'!G142-'Table 7-NLCD92 Partitioning'!G142</f>
        <v>20.904876000000002</v>
      </c>
      <c r="H747" s="62">
        <f>'Table 10-NLCD11 Partitioning'!H142-'Table 7-NLCD92 Partitioning'!H142</f>
        <v>-257.54774399999991</v>
      </c>
      <c r="I747" s="62">
        <f>'Table 10-NLCD11 Partitioning'!I142-'Table 7-NLCD92 Partitioning'!I142</f>
        <v>281.10433500000005</v>
      </c>
      <c r="J747" s="62">
        <f>'Table 10-NLCD11 Partitioning'!J142-'Table 7-NLCD92 Partitioning'!J142</f>
        <v>-0.22239899999999999</v>
      </c>
      <c r="K747" s="62">
        <f>'Table 10-NLCD11 Partitioning'!K142-'Table 7-NLCD92 Partitioning'!K142</f>
        <v>-14.233535999999999</v>
      </c>
      <c r="L747" s="62">
        <f>'Table 10-NLCD11 Partitioning'!L142-'Table 7-NLCD92 Partitioning'!L142</f>
        <v>-0.88959599999999994</v>
      </c>
      <c r="M747" s="62">
        <f>'Table 10-NLCD11 Partitioning'!M142-'Table 7-NLCD92 Partitioning'!M142</f>
        <v>0</v>
      </c>
      <c r="N747" s="62">
        <f>'Table 10-NLCD11 Partitioning'!N142-'Table 7-NLCD92 Partitioning'!N142</f>
        <v>0</v>
      </c>
      <c r="O747" s="62">
        <f>'Table 10-NLCD11 Partitioning'!O142-'Table 7-NLCD92 Partitioning'!O142</f>
        <v>0</v>
      </c>
      <c r="P747" s="62">
        <f>'Table 10-NLCD11 Partitioning'!P142-'Table 7-NLCD92 Partitioning'!P142</f>
        <v>0</v>
      </c>
      <c r="Q747" s="62">
        <f>'Table 10-NLCD11 Partitioning'!Q142-'Table 7-NLCD92 Partitioning'!Q142</f>
        <v>0</v>
      </c>
      <c r="R747" s="62">
        <f>'Table 10-NLCD11 Partitioning'!R142-'Table 7-NLCD92 Partitioning'!R142</f>
        <v>-1.5567929999999999</v>
      </c>
      <c r="S747" s="62">
        <f>'Table 10-NLCD11 Partitioning'!S142-'Table 7-NLCD92 Partitioning'!S142</f>
        <v>-0.44479799999999997</v>
      </c>
      <c r="T747" s="62">
        <f>'Table 10-NLCD11 Partitioning'!T142-'Table 7-NLCD92 Partitioning'!T142</f>
        <v>-1.864799999987099E-2</v>
      </c>
      <c r="U747" s="62">
        <f>'Table 10-NLCD11 Partitioning'!U142-'Table 7-NLCD92 Partitioning'!U142</f>
        <v>140.964</v>
      </c>
      <c r="V747" s="62">
        <f>'Table 10-NLCD11 Partitioning'!V142-'Table 7-NLCD92 Partitioning'!V142</f>
        <v>-116.07599999999996</v>
      </c>
      <c r="W747" s="62">
        <f>'Table 10-NLCD11 Partitioning'!W142-'Table 7-NLCD92 Partitioning'!W142</f>
        <v>-24.887999999999998</v>
      </c>
    </row>
    <row r="748" spans="1:23" x14ac:dyDescent="0.25">
      <c r="A748" s="77" t="s">
        <v>303</v>
      </c>
      <c r="B748" s="10" t="s">
        <v>287</v>
      </c>
      <c r="C748" s="3">
        <v>2</v>
      </c>
      <c r="D748" s="77" t="s">
        <v>303</v>
      </c>
      <c r="E748" s="62">
        <f>'Table 10-NLCD11 Partitioning'!E143-'Table 7-NLCD92 Partitioning'!E143</f>
        <v>-11.342654999999995</v>
      </c>
      <c r="F748" s="62">
        <f>'Table 10-NLCD11 Partitioning'!F143-'Table 7-NLCD92 Partitioning'!F143</f>
        <v>-32.918300999999957</v>
      </c>
      <c r="G748" s="62">
        <f>'Table 10-NLCD11 Partitioning'!G143-'Table 7-NLCD92 Partitioning'!G143</f>
        <v>1216.4924835000002</v>
      </c>
      <c r="H748" s="62">
        <f>'Table 10-NLCD11 Partitioning'!H143-'Table 7-NLCD92 Partitioning'!H143</f>
        <v>-882.49374899999998</v>
      </c>
      <c r="I748" s="62">
        <f>'Table 10-NLCD11 Partitioning'!I143-'Table 7-NLCD92 Partitioning'!I143</f>
        <v>-53.382883499999934</v>
      </c>
      <c r="J748" s="62">
        <f>'Table 10-NLCD11 Partitioning'!J143-'Table 7-NLCD92 Partitioning'!J143</f>
        <v>-12.899573999999998</v>
      </c>
      <c r="K748" s="62">
        <f>'Table 10-NLCD11 Partitioning'!K143-'Table 7-NLCD92 Partitioning'!K143</f>
        <v>-157.45850999999999</v>
      </c>
      <c r="L748" s="62">
        <f>'Table 10-NLCD11 Partitioning'!L143-'Table 7-NLCD92 Partitioning'!L143</f>
        <v>-58.046138999999997</v>
      </c>
      <c r="M748" s="62">
        <f>'Table 10-NLCD11 Partitioning'!M143-'Table 7-NLCD92 Partitioning'!M143</f>
        <v>1.3343670000000001</v>
      </c>
      <c r="N748" s="62">
        <f>'Table 10-NLCD11 Partitioning'!N143-'Table 7-NLCD92 Partitioning'!N143</f>
        <v>0</v>
      </c>
      <c r="O748" s="62">
        <f>'Table 10-NLCD11 Partitioning'!O143-'Table 7-NLCD92 Partitioning'!O143</f>
        <v>-6.0052499999999966</v>
      </c>
      <c r="P748" s="62">
        <f>'Table 10-NLCD11 Partitioning'!P143-'Table 7-NLCD92 Partitioning'!P143</f>
        <v>4.2254955000000001</v>
      </c>
      <c r="Q748" s="62">
        <f>'Table 10-NLCD11 Partitioning'!Q143-'Table 7-NLCD92 Partitioning'!Q143</f>
        <v>-0.22239899999999999</v>
      </c>
      <c r="R748" s="62">
        <f>'Table 10-NLCD11 Partitioning'!R143-'Table 7-NLCD92 Partitioning'!R143</f>
        <v>-4.0032359999999994</v>
      </c>
      <c r="S748" s="62">
        <f>'Table 10-NLCD11 Partitioning'!S143-'Table 7-NLCD92 Partitioning'!S143</f>
        <v>-3.335985</v>
      </c>
      <c r="T748" s="62">
        <f>'Table 10-NLCD11 Partitioning'!T143-'Table 7-NLCD92 Partitioning'!T143</f>
        <v>-5.6335500000841421E-2</v>
      </c>
      <c r="U748" s="62">
        <f>'Table 10-NLCD11 Partitioning'!U143-'Table 7-NLCD92 Partitioning'!U143</f>
        <v>-24.978999999999814</v>
      </c>
      <c r="V748" s="62">
        <f>'Table 10-NLCD11 Partitioning'!V143-'Table 7-NLCD92 Partitioning'!V143</f>
        <v>234.97900000000004</v>
      </c>
      <c r="W748" s="62">
        <f>'Table 10-NLCD11 Partitioning'!W143-'Table 7-NLCD92 Partitioning'!W143</f>
        <v>-210.00000000000003</v>
      </c>
    </row>
    <row r="749" spans="1:23" x14ac:dyDescent="0.25">
      <c r="A749" s="77" t="s">
        <v>304</v>
      </c>
      <c r="B749" s="10" t="s">
        <v>287</v>
      </c>
      <c r="C749" s="3">
        <v>20</v>
      </c>
      <c r="D749" s="77" t="s">
        <v>304</v>
      </c>
      <c r="E749" s="62">
        <f>'Table 10-NLCD11 Partitioning'!E144-'Table 7-NLCD92 Partitioning'!E144</f>
        <v>-0.88964999999999961</v>
      </c>
      <c r="F749" s="62">
        <f>'Table 10-NLCD11 Partitioning'!F144-'Table 7-NLCD92 Partitioning'!F144</f>
        <v>-7.5616109999999992</v>
      </c>
      <c r="G749" s="62">
        <f>'Table 10-NLCD11 Partitioning'!G144-'Table 7-NLCD92 Partitioning'!G144</f>
        <v>48.258891000000006</v>
      </c>
      <c r="H749" s="62">
        <f>'Table 10-NLCD11 Partitioning'!H144-'Table 7-NLCD92 Partitioning'!H144</f>
        <v>-293.14205099999992</v>
      </c>
      <c r="I749" s="62">
        <f>'Table 10-NLCD11 Partitioning'!I144-'Table 7-NLCD92 Partitioning'!I144</f>
        <v>299.11678200000006</v>
      </c>
      <c r="J749" s="62">
        <f>'Table 10-NLCD11 Partitioning'!J144-'Table 7-NLCD92 Partitioning'!J144</f>
        <v>0</v>
      </c>
      <c r="K749" s="62">
        <f>'Table 10-NLCD11 Partitioning'!K144-'Table 7-NLCD92 Partitioning'!K144</f>
        <v>-39.142223999999999</v>
      </c>
      <c r="L749" s="62">
        <f>'Table 10-NLCD11 Partitioning'!L144-'Table 7-NLCD92 Partitioning'!L144</f>
        <v>-4.6703789999999996</v>
      </c>
      <c r="M749" s="62">
        <f>'Table 10-NLCD11 Partitioning'!M144-'Table 7-NLCD92 Partitioning'!M144</f>
        <v>0</v>
      </c>
      <c r="N749" s="62">
        <f>'Table 10-NLCD11 Partitioning'!N144-'Table 7-NLCD92 Partitioning'!N144</f>
        <v>0</v>
      </c>
      <c r="O749" s="62">
        <f>'Table 10-NLCD11 Partitioning'!O144-'Table 7-NLCD92 Partitioning'!O144</f>
        <v>-0.22239899999999999</v>
      </c>
      <c r="P749" s="62">
        <f>'Table 10-NLCD11 Partitioning'!P144-'Table 7-NLCD92 Partitioning'!P144</f>
        <v>0</v>
      </c>
      <c r="Q749" s="62">
        <f>'Table 10-NLCD11 Partitioning'!Q144-'Table 7-NLCD92 Partitioning'!Q144</f>
        <v>0</v>
      </c>
      <c r="R749" s="62">
        <f>'Table 10-NLCD11 Partitioning'!R144-'Table 7-NLCD92 Partitioning'!R144</f>
        <v>-1.7791919999999999</v>
      </c>
      <c r="S749" s="62">
        <f>'Table 10-NLCD11 Partitioning'!S144-'Table 7-NLCD92 Partitioning'!S144</f>
        <v>0</v>
      </c>
      <c r="T749" s="62">
        <f>'Table 10-NLCD11 Partitioning'!T144-'Table 7-NLCD92 Partitioning'!T144</f>
        <v>-3.1833000000005995E-2</v>
      </c>
      <c r="U749" s="62">
        <f>'Table 10-NLCD11 Partitioning'!U144-'Table 7-NLCD92 Partitioning'!U144</f>
        <v>167.79200000000003</v>
      </c>
      <c r="V749" s="62">
        <f>'Table 10-NLCD11 Partitioning'!V144-'Table 7-NLCD92 Partitioning'!V144</f>
        <v>-117.51600000000008</v>
      </c>
      <c r="W749" s="62">
        <f>'Table 10-NLCD11 Partitioning'!W144-'Table 7-NLCD92 Partitioning'!W144</f>
        <v>-50.275999999999996</v>
      </c>
    </row>
    <row r="750" spans="1:23" x14ac:dyDescent="0.25">
      <c r="A750" s="77" t="s">
        <v>305</v>
      </c>
      <c r="B750" s="10" t="s">
        <v>287</v>
      </c>
      <c r="C750" s="3">
        <v>21</v>
      </c>
      <c r="D750" s="77" t="s">
        <v>305</v>
      </c>
      <c r="E750" s="62">
        <f>'Table 10-NLCD11 Partitioning'!E145-'Table 7-NLCD92 Partitioning'!E145</f>
        <v>-22.240169999999992</v>
      </c>
      <c r="F750" s="62">
        <f>'Table 10-NLCD11 Partitioning'!F145-'Table 7-NLCD92 Partitioning'!F145</f>
        <v>-26.465656499999994</v>
      </c>
      <c r="G750" s="62">
        <f>'Table 10-NLCD11 Partitioning'!G145-'Table 7-NLCD92 Partitioning'!G145</f>
        <v>13.788045</v>
      </c>
      <c r="H750" s="62">
        <f>'Table 10-NLCD11 Partitioning'!H145-'Table 7-NLCD92 Partitioning'!H145</f>
        <v>-219.51826649999987</v>
      </c>
      <c r="I750" s="62">
        <f>'Table 10-NLCD11 Partitioning'!I145-'Table 7-NLCD92 Partitioning'!I145</f>
        <v>278.43267150000008</v>
      </c>
      <c r="J750" s="62">
        <f>'Table 10-NLCD11 Partitioning'!J145-'Table 7-NLCD92 Partitioning'!J145</f>
        <v>-0.22239899999999999</v>
      </c>
      <c r="K750" s="62">
        <f>'Table 10-NLCD11 Partitioning'!K145-'Table 7-NLCD92 Partitioning'!K145</f>
        <v>-12.231945</v>
      </c>
      <c r="L750" s="62">
        <f>'Table 10-NLCD11 Partitioning'!L145-'Table 7-NLCD92 Partitioning'!L145</f>
        <v>-4.4479799999999994</v>
      </c>
      <c r="M750" s="62">
        <f>'Table 10-NLCD11 Partitioning'!M145-'Table 7-NLCD92 Partitioning'!M145</f>
        <v>0</v>
      </c>
      <c r="N750" s="62">
        <f>'Table 10-NLCD11 Partitioning'!N145-'Table 7-NLCD92 Partitioning'!N145</f>
        <v>0</v>
      </c>
      <c r="O750" s="62">
        <f>'Table 10-NLCD11 Partitioning'!O145-'Table 7-NLCD92 Partitioning'!O145</f>
        <v>0</v>
      </c>
      <c r="P750" s="62">
        <f>'Table 10-NLCD11 Partitioning'!P145-'Table 7-NLCD92 Partitioning'!P145</f>
        <v>0</v>
      </c>
      <c r="Q750" s="62">
        <f>'Table 10-NLCD11 Partitioning'!Q145-'Table 7-NLCD92 Partitioning'!Q145</f>
        <v>0</v>
      </c>
      <c r="R750" s="62">
        <f>'Table 10-NLCD11 Partitioning'!R145-'Table 7-NLCD92 Partitioning'!R145</f>
        <v>-3.5583839999999998</v>
      </c>
      <c r="S750" s="62">
        <f>'Table 10-NLCD11 Partitioning'!S145-'Table 7-NLCD92 Partitioning'!S145</f>
        <v>-3.5583839999999998</v>
      </c>
      <c r="T750" s="62">
        <f>'Table 10-NLCD11 Partitioning'!T145-'Table 7-NLCD92 Partitioning'!T145</f>
        <v>-2.2468499999604319E-2</v>
      </c>
      <c r="U750" s="62">
        <f>'Table 10-NLCD11 Partitioning'!U145-'Table 7-NLCD92 Partitioning'!U145</f>
        <v>143.40600000000006</v>
      </c>
      <c r="V750" s="62">
        <f>'Table 10-NLCD11 Partitioning'!V145-'Table 7-NLCD92 Partitioning'!V145</f>
        <v>-113.31700000000001</v>
      </c>
      <c r="W750" s="62">
        <f>'Table 10-NLCD11 Partitioning'!W145-'Table 7-NLCD92 Partitioning'!W145</f>
        <v>-30.089000000000002</v>
      </c>
    </row>
    <row r="751" spans="1:23" x14ac:dyDescent="0.25">
      <c r="A751" s="77" t="s">
        <v>306</v>
      </c>
      <c r="B751" s="10" t="s">
        <v>287</v>
      </c>
      <c r="C751" s="3">
        <v>22</v>
      </c>
      <c r="D751" s="77" t="s">
        <v>306</v>
      </c>
      <c r="E751" s="62">
        <f>'Table 10-NLCD11 Partitioning'!E146-'Table 7-NLCD92 Partitioning'!E146</f>
        <v>-1.3344749999999994</v>
      </c>
      <c r="F751" s="62">
        <f>'Table 10-NLCD11 Partitioning'!F146-'Table 7-NLCD92 Partitioning'!F146</f>
        <v>-0.22239899999999999</v>
      </c>
      <c r="G751" s="62">
        <f>'Table 10-NLCD11 Partitioning'!G146-'Table 7-NLCD92 Partitioning'!G146</f>
        <v>-8.0063954999999982</v>
      </c>
      <c r="H751" s="62">
        <f>'Table 10-NLCD11 Partitioning'!H146-'Table 7-NLCD92 Partitioning'!H146</f>
        <v>-0.66754349999999718</v>
      </c>
      <c r="I751" s="62">
        <f>'Table 10-NLCD11 Partitioning'!I146-'Table 7-NLCD92 Partitioning'!I146</f>
        <v>11.117826000000022</v>
      </c>
      <c r="J751" s="62">
        <f>'Table 10-NLCD11 Partitioning'!J146-'Table 7-NLCD92 Partitioning'!J146</f>
        <v>-0.44479799999999997</v>
      </c>
      <c r="K751" s="62">
        <f>'Table 10-NLCD11 Partitioning'!K146-'Table 7-NLCD92 Partitioning'!K146</f>
        <v>-0.44479799999999997</v>
      </c>
      <c r="L751" s="62">
        <f>'Table 10-NLCD11 Partitioning'!L146-'Table 7-NLCD92 Partitioning'!L146</f>
        <v>0</v>
      </c>
      <c r="M751" s="62">
        <f>'Table 10-NLCD11 Partitioning'!M146-'Table 7-NLCD92 Partitioning'!M146</f>
        <v>0</v>
      </c>
      <c r="N751" s="62">
        <f>'Table 10-NLCD11 Partitioning'!N146-'Table 7-NLCD92 Partitioning'!N146</f>
        <v>0</v>
      </c>
      <c r="O751" s="62">
        <f>'Table 10-NLCD11 Partitioning'!O146-'Table 7-NLCD92 Partitioning'!O146</f>
        <v>0</v>
      </c>
      <c r="P751" s="62">
        <f>'Table 10-NLCD11 Partitioning'!P146-'Table 7-NLCD92 Partitioning'!P146</f>
        <v>0</v>
      </c>
      <c r="Q751" s="62">
        <f>'Table 10-NLCD11 Partitioning'!Q146-'Table 7-NLCD92 Partitioning'!Q146</f>
        <v>0</v>
      </c>
      <c r="R751" s="62">
        <f>'Table 10-NLCD11 Partitioning'!R146-'Table 7-NLCD92 Partitioning'!R146</f>
        <v>0</v>
      </c>
      <c r="S751" s="62">
        <f>'Table 10-NLCD11 Partitioning'!S146-'Table 7-NLCD92 Partitioning'!S146</f>
        <v>0</v>
      </c>
      <c r="T751" s="62">
        <f>'Table 10-NLCD11 Partitioning'!T146-'Table 7-NLCD92 Partitioning'!T146</f>
        <v>-2.5829999999729125E-3</v>
      </c>
      <c r="U751" s="62">
        <f>'Table 10-NLCD11 Partitioning'!U146-'Table 7-NLCD92 Partitioning'!U146</f>
        <v>5.5900000000000034</v>
      </c>
      <c r="V751" s="62">
        <f>'Table 10-NLCD11 Partitioning'!V146-'Table 7-NLCD92 Partitioning'!V146</f>
        <v>-5.0659999999999989</v>
      </c>
      <c r="W751" s="62">
        <f>'Table 10-NLCD11 Partitioning'!W146-'Table 7-NLCD92 Partitioning'!W146</f>
        <v>-0.52500000000000013</v>
      </c>
    </row>
    <row r="752" spans="1:23" x14ac:dyDescent="0.25">
      <c r="A752" s="77" t="s">
        <v>307</v>
      </c>
      <c r="B752" s="10" t="s">
        <v>287</v>
      </c>
      <c r="C752" s="3">
        <v>23</v>
      </c>
      <c r="D752" s="77" t="s">
        <v>307</v>
      </c>
      <c r="E752" s="62">
        <f>'Table 10-NLCD11 Partitioning'!E147-'Table 7-NLCD92 Partitioning'!E147</f>
        <v>2.8911285000000002</v>
      </c>
      <c r="F752" s="62">
        <f>'Table 10-NLCD11 Partitioning'!F147-'Table 7-NLCD92 Partitioning'!F147</f>
        <v>-74.060027999999988</v>
      </c>
      <c r="G752" s="62">
        <f>'Table 10-NLCD11 Partitioning'!G147-'Table 7-NLCD92 Partitioning'!G147</f>
        <v>227.9535075</v>
      </c>
      <c r="H752" s="62">
        <f>'Table 10-NLCD11 Partitioning'!H147-'Table 7-NLCD92 Partitioning'!H147</f>
        <v>-318.71477249999987</v>
      </c>
      <c r="I752" s="62">
        <f>'Table 10-NLCD11 Partitioning'!I147-'Table 7-NLCD92 Partitioning'!I147</f>
        <v>255.96962550000001</v>
      </c>
      <c r="J752" s="62">
        <f>'Table 10-NLCD11 Partitioning'!J147-'Table 7-NLCD92 Partitioning'!J147</f>
        <v>-0.88959599999999994</v>
      </c>
      <c r="K752" s="62">
        <f>'Table 10-NLCD11 Partitioning'!K147-'Table 7-NLCD92 Partitioning'!K147</f>
        <v>-66.497300999999993</v>
      </c>
      <c r="L752" s="62">
        <f>'Table 10-NLCD11 Partitioning'!L147-'Table 7-NLCD92 Partitioning'!L147</f>
        <v>-16.235126999999999</v>
      </c>
      <c r="M752" s="62">
        <f>'Table 10-NLCD11 Partitioning'!M147-'Table 7-NLCD92 Partitioning'!M147</f>
        <v>0</v>
      </c>
      <c r="N752" s="62">
        <f>'Table 10-NLCD11 Partitioning'!N147-'Table 7-NLCD92 Partitioning'!N147</f>
        <v>0</v>
      </c>
      <c r="O752" s="62">
        <f>'Table 10-NLCD11 Partitioning'!O147-'Table 7-NLCD92 Partitioning'!O147</f>
        <v>0</v>
      </c>
      <c r="P752" s="62">
        <f>'Table 10-NLCD11 Partitioning'!P147-'Table 7-NLCD92 Partitioning'!P147</f>
        <v>0</v>
      </c>
      <c r="Q752" s="62">
        <f>'Table 10-NLCD11 Partitioning'!Q147-'Table 7-NLCD92 Partitioning'!Q147</f>
        <v>0</v>
      </c>
      <c r="R752" s="62">
        <f>'Table 10-NLCD11 Partitioning'!R147-'Table 7-NLCD92 Partitioning'!R147</f>
        <v>-5.7823739999999999</v>
      </c>
      <c r="S752" s="62">
        <f>'Table 10-NLCD11 Partitioning'!S147-'Table 7-NLCD92 Partitioning'!S147</f>
        <v>-4.6703789999999996</v>
      </c>
      <c r="T752" s="62">
        <f>'Table 10-NLCD11 Partitioning'!T147-'Table 7-NLCD92 Partitioning'!T147</f>
        <v>-3.5315999999966152E-2</v>
      </c>
      <c r="U752" s="62">
        <f>'Table 10-NLCD11 Partitioning'!U147-'Table 7-NLCD92 Partitioning'!U147</f>
        <v>172.26199999999994</v>
      </c>
      <c r="V752" s="62">
        <f>'Table 10-NLCD11 Partitioning'!V147-'Table 7-NLCD92 Partitioning'!V147</f>
        <v>-81.347999999999956</v>
      </c>
      <c r="W752" s="62">
        <f>'Table 10-NLCD11 Partitioning'!W147-'Table 7-NLCD92 Partitioning'!W147</f>
        <v>-90.914000000000001</v>
      </c>
    </row>
    <row r="753" spans="1:23" x14ac:dyDescent="0.25">
      <c r="A753" s="77" t="s">
        <v>308</v>
      </c>
      <c r="B753" s="10" t="s">
        <v>287</v>
      </c>
      <c r="C753" s="3">
        <v>24</v>
      </c>
      <c r="D753" s="77" t="s">
        <v>308</v>
      </c>
      <c r="E753" s="62">
        <f>'Table 10-NLCD11 Partitioning'!E148-'Table 7-NLCD92 Partitioning'!E148</f>
        <v>-10.452829499999998</v>
      </c>
      <c r="F753" s="62">
        <f>'Table 10-NLCD11 Partitioning'!F148-'Table 7-NLCD92 Partitioning'!F148</f>
        <v>-0.44479799999999997</v>
      </c>
      <c r="G753" s="62">
        <f>'Table 10-NLCD11 Partitioning'!G148-'Table 7-NLCD92 Partitioning'!G148</f>
        <v>0</v>
      </c>
      <c r="H753" s="62">
        <f>'Table 10-NLCD11 Partitioning'!H148-'Table 7-NLCD92 Partitioning'!H148</f>
        <v>16.2347985</v>
      </c>
      <c r="I753" s="62">
        <f>'Table 10-NLCD11 Partitioning'!I148-'Table 7-NLCD92 Partitioning'!I148</f>
        <v>-1.3362119999999891</v>
      </c>
      <c r="J753" s="62">
        <f>'Table 10-NLCD11 Partitioning'!J148-'Table 7-NLCD92 Partitioning'!J148</f>
        <v>0</v>
      </c>
      <c r="K753" s="62">
        <f>'Table 10-NLCD11 Partitioning'!K148-'Table 7-NLCD92 Partitioning'!K148</f>
        <v>-1.3343939999999999</v>
      </c>
      <c r="L753" s="62">
        <f>'Table 10-NLCD11 Partitioning'!L148-'Table 7-NLCD92 Partitioning'!L148</f>
        <v>-2.2239899999999997</v>
      </c>
      <c r="M753" s="62">
        <f>'Table 10-NLCD11 Partitioning'!M148-'Table 7-NLCD92 Partitioning'!M148</f>
        <v>0</v>
      </c>
      <c r="N753" s="62">
        <f>'Table 10-NLCD11 Partitioning'!N148-'Table 7-NLCD92 Partitioning'!N148</f>
        <v>0</v>
      </c>
      <c r="O753" s="62">
        <f>'Table 10-NLCD11 Partitioning'!O148-'Table 7-NLCD92 Partitioning'!O148</f>
        <v>0</v>
      </c>
      <c r="P753" s="62">
        <f>'Table 10-NLCD11 Partitioning'!P148-'Table 7-NLCD92 Partitioning'!P148</f>
        <v>0</v>
      </c>
      <c r="Q753" s="62">
        <f>'Table 10-NLCD11 Partitioning'!Q148-'Table 7-NLCD92 Partitioning'!Q148</f>
        <v>0</v>
      </c>
      <c r="R753" s="62">
        <f>'Table 10-NLCD11 Partitioning'!R148-'Table 7-NLCD92 Partitioning'!R148</f>
        <v>-0.44479799999999997</v>
      </c>
      <c r="S753" s="62">
        <f>'Table 10-NLCD11 Partitioning'!S148-'Table 7-NLCD92 Partitioning'!S148</f>
        <v>0</v>
      </c>
      <c r="T753" s="62">
        <f>'Table 10-NLCD11 Partitioning'!T148-'Table 7-NLCD92 Partitioning'!T148</f>
        <v>-2.2229999999865413E-3</v>
      </c>
      <c r="U753" s="62">
        <f>'Table 10-NLCD11 Partitioning'!U148-'Table 7-NLCD92 Partitioning'!U148</f>
        <v>-4.4989999999999952</v>
      </c>
      <c r="V753" s="62">
        <f>'Table 10-NLCD11 Partitioning'!V148-'Table 7-NLCD92 Partitioning'!V148</f>
        <v>7.4300000000000006</v>
      </c>
      <c r="W753" s="62">
        <f>'Table 10-NLCD11 Partitioning'!W148-'Table 7-NLCD92 Partitioning'!W148</f>
        <v>-2.9319999999999999</v>
      </c>
    </row>
    <row r="754" spans="1:23" x14ac:dyDescent="0.25">
      <c r="A754" s="77" t="s">
        <v>309</v>
      </c>
      <c r="B754" s="10" t="s">
        <v>287</v>
      </c>
      <c r="C754" s="3">
        <v>25</v>
      </c>
      <c r="D754" s="77" t="s">
        <v>309</v>
      </c>
      <c r="E754" s="62">
        <f>'Table 10-NLCD11 Partitioning'!E149-'Table 7-NLCD92 Partitioning'!E149</f>
        <v>1.1119680000000001</v>
      </c>
      <c r="F754" s="62">
        <f>'Table 10-NLCD11 Partitioning'!F149-'Table 7-NLCD92 Partitioning'!F149</f>
        <v>10.889874000000077</v>
      </c>
      <c r="G754" s="62">
        <f>'Table 10-NLCD11 Partitioning'!G149-'Table 7-NLCD92 Partitioning'!G149</f>
        <v>315.79898400000002</v>
      </c>
      <c r="H754" s="62">
        <f>'Table 10-NLCD11 Partitioning'!H149-'Table 7-NLCD92 Partitioning'!H149</f>
        <v>-1.3388849999999763</v>
      </c>
      <c r="I754" s="62">
        <f>'Table 10-NLCD11 Partitioning'!I149-'Table 7-NLCD92 Partitioning'!I149</f>
        <v>-101.41458749999998</v>
      </c>
      <c r="J754" s="62">
        <f>'Table 10-NLCD11 Partitioning'!J149-'Table 7-NLCD92 Partitioning'!J149</f>
        <v>0</v>
      </c>
      <c r="K754" s="62">
        <f>'Table 10-NLCD11 Partitioning'!K149-'Table 7-NLCD92 Partitioning'!K149</f>
        <v>-305.35522199999997</v>
      </c>
      <c r="L754" s="62">
        <f>'Table 10-NLCD11 Partitioning'!L149-'Table 7-NLCD92 Partitioning'!L149</f>
        <v>-25.353976499999998</v>
      </c>
      <c r="M754" s="62">
        <f>'Table 10-NLCD11 Partitioning'!M149-'Table 7-NLCD92 Partitioning'!M149</f>
        <v>17.1243765</v>
      </c>
      <c r="N754" s="62">
        <f>'Table 10-NLCD11 Partitioning'!N149-'Table 7-NLCD92 Partitioning'!N149</f>
        <v>0</v>
      </c>
      <c r="O754" s="62">
        <f>'Table 10-NLCD11 Partitioning'!O149-'Table 7-NLCD92 Partitioning'!O149</f>
        <v>10.674828000000002</v>
      </c>
      <c r="P754" s="62">
        <f>'Table 10-NLCD11 Partitioning'!P149-'Table 7-NLCD92 Partitioning'!P149</f>
        <v>0</v>
      </c>
      <c r="Q754" s="62">
        <f>'Table 10-NLCD11 Partitioning'!Q149-'Table 7-NLCD92 Partitioning'!Q149</f>
        <v>-13.788737999999999</v>
      </c>
      <c r="R754" s="62">
        <f>'Table 10-NLCD11 Partitioning'!R149-'Table 7-NLCD92 Partitioning'!R149</f>
        <v>95.180701499999998</v>
      </c>
      <c r="S754" s="62">
        <f>'Table 10-NLCD11 Partitioning'!S149-'Table 7-NLCD92 Partitioning'!S149</f>
        <v>-3.5583839999999998</v>
      </c>
      <c r="T754" s="62">
        <f>'Table 10-NLCD11 Partitioning'!T149-'Table 7-NLCD92 Partitioning'!T149</f>
        <v>-2.9060999999956039E-2</v>
      </c>
      <c r="U754" s="62">
        <f>'Table 10-NLCD11 Partitioning'!U149-'Table 7-NLCD92 Partitioning'!U149</f>
        <v>23.086999999999989</v>
      </c>
      <c r="V754" s="62">
        <f>'Table 10-NLCD11 Partitioning'!V149-'Table 7-NLCD92 Partitioning'!V149</f>
        <v>148.19900000000007</v>
      </c>
      <c r="W754" s="62">
        <f>'Table 10-NLCD11 Partitioning'!W149-'Table 7-NLCD92 Partitioning'!W149</f>
        <v>-171.28500000000003</v>
      </c>
    </row>
    <row r="755" spans="1:23" x14ac:dyDescent="0.25">
      <c r="A755" s="77" t="s">
        <v>310</v>
      </c>
      <c r="B755" s="10" t="s">
        <v>287</v>
      </c>
      <c r="C755" s="3">
        <v>27</v>
      </c>
      <c r="D755" s="77" t="s">
        <v>310</v>
      </c>
      <c r="E755" s="62">
        <f>'Table 10-NLCD11 Partitioning'!E150-'Table 7-NLCD92 Partitioning'!E150</f>
        <v>-3.335985</v>
      </c>
      <c r="F755" s="62">
        <f>'Table 10-NLCD11 Partitioning'!F150-'Table 7-NLCD92 Partitioning'!F150</f>
        <v>-2.0016629999999993</v>
      </c>
      <c r="G755" s="62">
        <f>'Table 10-NLCD11 Partitioning'!G150-'Table 7-NLCD92 Partitioning'!G150</f>
        <v>-2.2241474999999991</v>
      </c>
      <c r="H755" s="62">
        <f>'Table 10-NLCD11 Partitioning'!H150-'Table 7-NLCD92 Partitioning'!H150</f>
        <v>-322.26278849999994</v>
      </c>
      <c r="I755" s="62">
        <f>'Table 10-NLCD11 Partitioning'!I150-'Table 7-NLCD92 Partitioning'!I150</f>
        <v>334.92403800000005</v>
      </c>
      <c r="J755" s="62">
        <f>'Table 10-NLCD11 Partitioning'!J150-'Table 7-NLCD92 Partitioning'!J150</f>
        <v>0</v>
      </c>
      <c r="K755" s="62">
        <f>'Table 10-NLCD11 Partitioning'!K150-'Table 7-NLCD92 Partitioning'!K150</f>
        <v>-4.4479799999999994</v>
      </c>
      <c r="L755" s="62">
        <f>'Table 10-NLCD11 Partitioning'!L150-'Table 7-NLCD92 Partitioning'!L150</f>
        <v>-0.22239899999999999</v>
      </c>
      <c r="M755" s="62">
        <f>'Table 10-NLCD11 Partitioning'!M150-'Table 7-NLCD92 Partitioning'!M150</f>
        <v>0</v>
      </c>
      <c r="N755" s="62">
        <f>'Table 10-NLCD11 Partitioning'!N150-'Table 7-NLCD92 Partitioning'!N150</f>
        <v>0</v>
      </c>
      <c r="O755" s="62">
        <f>'Table 10-NLCD11 Partitioning'!O150-'Table 7-NLCD92 Partitioning'!O150</f>
        <v>-0.22239899999999999</v>
      </c>
      <c r="P755" s="62">
        <f>'Table 10-NLCD11 Partitioning'!P150-'Table 7-NLCD92 Partitioning'!P150</f>
        <v>0</v>
      </c>
      <c r="Q755" s="62">
        <f>'Table 10-NLCD11 Partitioning'!Q150-'Table 7-NLCD92 Partitioning'!Q150</f>
        <v>0</v>
      </c>
      <c r="R755" s="62">
        <f>'Table 10-NLCD11 Partitioning'!R150-'Table 7-NLCD92 Partitioning'!R150</f>
        <v>-0.22239899999999999</v>
      </c>
      <c r="S755" s="62">
        <f>'Table 10-NLCD11 Partitioning'!S150-'Table 7-NLCD92 Partitioning'!S150</f>
        <v>0</v>
      </c>
      <c r="T755" s="62">
        <f>'Table 10-NLCD11 Partitioning'!T150-'Table 7-NLCD92 Partitioning'!T150</f>
        <v>-1.5722999999866261E-2</v>
      </c>
      <c r="U755" s="62">
        <f>'Table 10-NLCD11 Partitioning'!U150-'Table 7-NLCD92 Partitioning'!U150</f>
        <v>168.62799999999999</v>
      </c>
      <c r="V755" s="62">
        <f>'Table 10-NLCD11 Partitioning'!V150-'Table 7-NLCD92 Partitioning'!V150</f>
        <v>-151.47899999999998</v>
      </c>
      <c r="W755" s="62">
        <f>'Table 10-NLCD11 Partitioning'!W150-'Table 7-NLCD92 Partitioning'!W150</f>
        <v>-17.149000000000001</v>
      </c>
    </row>
    <row r="756" spans="1:23" x14ac:dyDescent="0.25">
      <c r="A756" s="77" t="s">
        <v>311</v>
      </c>
      <c r="B756" s="10" t="s">
        <v>287</v>
      </c>
      <c r="C756" s="3">
        <v>28</v>
      </c>
      <c r="D756" s="77" t="s">
        <v>311</v>
      </c>
      <c r="E756" s="62">
        <f>'Table 10-NLCD11 Partitioning'!E151-'Table 7-NLCD92 Partitioning'!E151</f>
        <v>-10.453000499999996</v>
      </c>
      <c r="F756" s="62">
        <f>'Table 10-NLCD11 Partitioning'!F151-'Table 7-NLCD92 Partitioning'!F151</f>
        <v>-4.6703789999999996</v>
      </c>
      <c r="G756" s="62">
        <f>'Table 10-NLCD11 Partitioning'!G151-'Table 7-NLCD92 Partitioning'!G151</f>
        <v>-10.452753</v>
      </c>
      <c r="H756" s="62">
        <f>'Table 10-NLCD11 Partitioning'!H151-'Table 7-NLCD92 Partitioning'!H151</f>
        <v>26.241610500000014</v>
      </c>
      <c r="I756" s="62">
        <f>'Table 10-NLCD11 Partitioning'!I151-'Table 7-NLCD92 Partitioning'!I151</f>
        <v>6.2215875000000551</v>
      </c>
      <c r="J756" s="62">
        <f>'Table 10-NLCD11 Partitioning'!J151-'Table 7-NLCD92 Partitioning'!J151</f>
        <v>0.22237650000000009</v>
      </c>
      <c r="K756" s="62">
        <f>'Table 10-NLCD11 Partitioning'!K151-'Table 7-NLCD92 Partitioning'!K151</f>
        <v>-2.891187</v>
      </c>
      <c r="L756" s="62">
        <f>'Table 10-NLCD11 Partitioning'!L151-'Table 7-NLCD92 Partitioning'!L151</f>
        <v>-0.44479799999999997</v>
      </c>
      <c r="M756" s="62">
        <f>'Table 10-NLCD11 Partitioning'!M151-'Table 7-NLCD92 Partitioning'!M151</f>
        <v>0</v>
      </c>
      <c r="N756" s="62">
        <f>'Table 10-NLCD11 Partitioning'!N151-'Table 7-NLCD92 Partitioning'!N151</f>
        <v>0</v>
      </c>
      <c r="O756" s="62">
        <f>'Table 10-NLCD11 Partitioning'!O151-'Table 7-NLCD92 Partitioning'!O151</f>
        <v>0</v>
      </c>
      <c r="P756" s="62">
        <f>'Table 10-NLCD11 Partitioning'!P151-'Table 7-NLCD92 Partitioning'!P151</f>
        <v>0</v>
      </c>
      <c r="Q756" s="62">
        <f>'Table 10-NLCD11 Partitioning'!Q151-'Table 7-NLCD92 Partitioning'!Q151</f>
        <v>0</v>
      </c>
      <c r="R756" s="62">
        <f>'Table 10-NLCD11 Partitioning'!R151-'Table 7-NLCD92 Partitioning'!R151</f>
        <v>-2.0015909999999999</v>
      </c>
      <c r="S756" s="62">
        <f>'Table 10-NLCD11 Partitioning'!S151-'Table 7-NLCD92 Partitioning'!S151</f>
        <v>-1.7791919999999999</v>
      </c>
      <c r="T756" s="62">
        <f>'Table 10-NLCD11 Partitioning'!T151-'Table 7-NLCD92 Partitioning'!T151</f>
        <v>-7.3259999999777392E-3</v>
      </c>
      <c r="U756" s="62">
        <f>'Table 10-NLCD11 Partitioning'!U151-'Table 7-NLCD92 Partitioning'!U151</f>
        <v>2.6840000000000259</v>
      </c>
      <c r="V756" s="62">
        <f>'Table 10-NLCD11 Partitioning'!V151-'Table 7-NLCD92 Partitioning'!V151</f>
        <v>3.0609999999999999</v>
      </c>
      <c r="W756" s="62">
        <f>'Table 10-NLCD11 Partitioning'!W151-'Table 7-NLCD92 Partitioning'!W151</f>
        <v>-5.7450000000000001</v>
      </c>
    </row>
    <row r="757" spans="1:23" x14ac:dyDescent="0.25">
      <c r="A757" s="77" t="s">
        <v>312</v>
      </c>
      <c r="B757" s="10" t="s">
        <v>287</v>
      </c>
      <c r="C757" s="3">
        <v>29</v>
      </c>
      <c r="D757" s="77" t="s">
        <v>312</v>
      </c>
      <c r="E757" s="62">
        <f>'Table 10-NLCD11 Partitioning'!E152-'Table 7-NLCD92 Partitioning'!E152</f>
        <v>-0.22239899999999999</v>
      </c>
      <c r="F757" s="62">
        <f>'Table 10-NLCD11 Partitioning'!F152-'Table 7-NLCD92 Partitioning'!F152</f>
        <v>-10.452847499999997</v>
      </c>
      <c r="G757" s="62">
        <f>'Table 10-NLCD11 Partitioning'!G152-'Table 7-NLCD92 Partitioning'!G152</f>
        <v>-11.120476499999992</v>
      </c>
      <c r="H757" s="62">
        <f>'Table 10-NLCD11 Partitioning'!H152-'Table 7-NLCD92 Partitioning'!H152</f>
        <v>-109.86879599999997</v>
      </c>
      <c r="I757" s="62">
        <f>'Table 10-NLCD11 Partitioning'!I152-'Table 7-NLCD92 Partitioning'!I152</f>
        <v>139.6537515</v>
      </c>
      <c r="J757" s="62">
        <f>'Table 10-NLCD11 Partitioning'!J152-'Table 7-NLCD92 Partitioning'!J152</f>
        <v>0</v>
      </c>
      <c r="K757" s="62">
        <f>'Table 10-NLCD11 Partitioning'!K152-'Table 7-NLCD92 Partitioning'!K152</f>
        <v>-7.7839649999999994</v>
      </c>
      <c r="L757" s="62">
        <f>'Table 10-NLCD11 Partitioning'!L152-'Table 7-NLCD92 Partitioning'!L152</f>
        <v>0</v>
      </c>
      <c r="M757" s="62">
        <f>'Table 10-NLCD11 Partitioning'!M152-'Table 7-NLCD92 Partitioning'!M152</f>
        <v>0</v>
      </c>
      <c r="N757" s="62">
        <f>'Table 10-NLCD11 Partitioning'!N152-'Table 7-NLCD92 Partitioning'!N152</f>
        <v>0</v>
      </c>
      <c r="O757" s="62">
        <f>'Table 10-NLCD11 Partitioning'!O152-'Table 7-NLCD92 Partitioning'!O152</f>
        <v>0</v>
      </c>
      <c r="P757" s="62">
        <f>'Table 10-NLCD11 Partitioning'!P152-'Table 7-NLCD92 Partitioning'!P152</f>
        <v>0</v>
      </c>
      <c r="Q757" s="62">
        <f>'Table 10-NLCD11 Partitioning'!Q152-'Table 7-NLCD92 Partitioning'!Q152</f>
        <v>0</v>
      </c>
      <c r="R757" s="62">
        <f>'Table 10-NLCD11 Partitioning'!R152-'Table 7-NLCD92 Partitioning'!R152</f>
        <v>-0.22239899999999999</v>
      </c>
      <c r="S757" s="62">
        <f>'Table 10-NLCD11 Partitioning'!S152-'Table 7-NLCD92 Partitioning'!S152</f>
        <v>0</v>
      </c>
      <c r="T757" s="62">
        <f>'Table 10-NLCD11 Partitioning'!T152-'Table 7-NLCD92 Partitioning'!T152</f>
        <v>-1.7131499999891275E-2</v>
      </c>
      <c r="U757" s="62">
        <f>'Table 10-NLCD11 Partitioning'!U152-'Table 7-NLCD92 Partitioning'!U152</f>
        <v>76.920000000000073</v>
      </c>
      <c r="V757" s="62">
        <f>'Table 10-NLCD11 Partitioning'!V152-'Table 7-NLCD92 Partitioning'!V152</f>
        <v>-65.52000000000001</v>
      </c>
      <c r="W757" s="62">
        <f>'Table 10-NLCD11 Partitioning'!W152-'Table 7-NLCD92 Partitioning'!W152</f>
        <v>-11.400000000000002</v>
      </c>
    </row>
    <row r="758" spans="1:23" x14ac:dyDescent="0.25">
      <c r="A758" s="77" t="s">
        <v>313</v>
      </c>
      <c r="B758" s="10" t="s">
        <v>287</v>
      </c>
      <c r="C758" s="3">
        <v>3</v>
      </c>
      <c r="D758" s="77" t="s">
        <v>313</v>
      </c>
      <c r="E758" s="62">
        <f>'Table 10-NLCD11 Partitioning'!E153-'Table 7-NLCD92 Partitioning'!E153</f>
        <v>-41.811011999999998</v>
      </c>
      <c r="F758" s="62">
        <f>'Table 10-NLCD11 Partitioning'!F153-'Table 7-NLCD92 Partitioning'!F153</f>
        <v>-28.023254999999985</v>
      </c>
      <c r="G758" s="62">
        <f>'Table 10-NLCD11 Partitioning'!G153-'Table 7-NLCD92 Partitioning'!G153</f>
        <v>591.12368100000003</v>
      </c>
      <c r="H758" s="62">
        <f>'Table 10-NLCD11 Partitioning'!H153-'Table 7-NLCD92 Partitioning'!H153</f>
        <v>-353.61975599999988</v>
      </c>
      <c r="I758" s="62">
        <f>'Table 10-NLCD11 Partitioning'!I153-'Table 7-NLCD92 Partitioning'!I153</f>
        <v>-97.19121149999998</v>
      </c>
      <c r="J758" s="62">
        <f>'Table 10-NLCD11 Partitioning'!J153-'Table 7-NLCD92 Partitioning'!J153</f>
        <v>0</v>
      </c>
      <c r="K758" s="62">
        <f>'Table 10-NLCD11 Partitioning'!K153-'Table 7-NLCD92 Partitioning'!K153</f>
        <v>-45.146996999999999</v>
      </c>
      <c r="L758" s="62">
        <f>'Table 10-NLCD11 Partitioning'!L153-'Table 7-NLCD92 Partitioning'!L153</f>
        <v>-19.348713</v>
      </c>
      <c r="M758" s="62">
        <f>'Table 10-NLCD11 Partitioning'!M153-'Table 7-NLCD92 Partitioning'!M153</f>
        <v>0</v>
      </c>
      <c r="N758" s="62">
        <f>'Table 10-NLCD11 Partitioning'!N153-'Table 7-NLCD92 Partitioning'!N153</f>
        <v>0</v>
      </c>
      <c r="O758" s="62">
        <f>'Table 10-NLCD11 Partitioning'!O153-'Table 7-NLCD92 Partitioning'!O153</f>
        <v>-0.22239899999999999</v>
      </c>
      <c r="P758" s="62">
        <f>'Table 10-NLCD11 Partitioning'!P153-'Table 7-NLCD92 Partitioning'!P153</f>
        <v>0</v>
      </c>
      <c r="Q758" s="62">
        <f>'Table 10-NLCD11 Partitioning'!Q153-'Table 7-NLCD92 Partitioning'!Q153</f>
        <v>0</v>
      </c>
      <c r="R758" s="62">
        <f>'Table 10-NLCD11 Partitioning'!R153-'Table 7-NLCD92 Partitioning'!R153</f>
        <v>-3.335985</v>
      </c>
      <c r="S758" s="62">
        <f>'Table 10-NLCD11 Partitioning'!S153-'Table 7-NLCD92 Partitioning'!S153</f>
        <v>-2.4463889999999999</v>
      </c>
      <c r="T758" s="62">
        <f>'Table 10-NLCD11 Partitioning'!T153-'Table 7-NLCD92 Partitioning'!T153</f>
        <v>-2.2036499999785519E-2</v>
      </c>
      <c r="U758" s="62">
        <f>'Table 10-NLCD11 Partitioning'!U153-'Table 7-NLCD92 Partitioning'!U153</f>
        <v>-79.867999999999995</v>
      </c>
      <c r="V758" s="62">
        <f>'Table 10-NLCD11 Partitioning'!V153-'Table 7-NLCD92 Partitioning'!V153</f>
        <v>146.73699999999997</v>
      </c>
      <c r="W758" s="62">
        <f>'Table 10-NLCD11 Partitioning'!W153-'Table 7-NLCD92 Partitioning'!W153</f>
        <v>-66.86999999999999</v>
      </c>
    </row>
    <row r="759" spans="1:23" x14ac:dyDescent="0.25">
      <c r="A759" s="77" t="s">
        <v>314</v>
      </c>
      <c r="B759" s="10" t="s">
        <v>287</v>
      </c>
      <c r="C759" s="3">
        <v>30</v>
      </c>
      <c r="D759" s="77" t="s">
        <v>314</v>
      </c>
      <c r="E759" s="62">
        <f>'Table 10-NLCD11 Partitioning'!E154-'Table 7-NLCD92 Partitioning'!E154</f>
        <v>-10.230803999999996</v>
      </c>
      <c r="F759" s="62">
        <f>'Table 10-NLCD11 Partitioning'!F154-'Table 7-NLCD92 Partitioning'!F154</f>
        <v>-7.7839739999999988</v>
      </c>
      <c r="G759" s="62">
        <f>'Table 10-NLCD11 Partitioning'!G154-'Table 7-NLCD92 Partitioning'!G154</f>
        <v>19.125738000000005</v>
      </c>
      <c r="H759" s="62">
        <f>'Table 10-NLCD11 Partitioning'!H154-'Table 7-NLCD92 Partitioning'!H154</f>
        <v>-21.131716499999982</v>
      </c>
      <c r="I759" s="62">
        <f>'Table 10-NLCD11 Partitioning'!I154-'Table 7-NLCD92 Partitioning'!I154</f>
        <v>55.810539000000063</v>
      </c>
      <c r="J759" s="62">
        <f>'Table 10-NLCD11 Partitioning'!J154-'Table 7-NLCD92 Partitioning'!J154</f>
        <v>0</v>
      </c>
      <c r="K759" s="62">
        <f>'Table 10-NLCD11 Partitioning'!K154-'Table 7-NLCD92 Partitioning'!K154</f>
        <v>-7.7839649999999994</v>
      </c>
      <c r="L759" s="62">
        <f>'Table 10-NLCD11 Partitioning'!L154-'Table 7-NLCD92 Partitioning'!L154</f>
        <v>-4.6703789999999996</v>
      </c>
      <c r="M759" s="62">
        <f>'Table 10-NLCD11 Partitioning'!M154-'Table 7-NLCD92 Partitioning'!M154</f>
        <v>0</v>
      </c>
      <c r="N759" s="62">
        <f>'Table 10-NLCD11 Partitioning'!N154-'Table 7-NLCD92 Partitioning'!N154</f>
        <v>0</v>
      </c>
      <c r="O759" s="62">
        <f>'Table 10-NLCD11 Partitioning'!O154-'Table 7-NLCD92 Partitioning'!O154</f>
        <v>0</v>
      </c>
      <c r="P759" s="62">
        <f>'Table 10-NLCD11 Partitioning'!P154-'Table 7-NLCD92 Partitioning'!P154</f>
        <v>-10.675151999999999</v>
      </c>
      <c r="Q759" s="62">
        <f>'Table 10-NLCD11 Partitioning'!Q154-'Table 7-NLCD92 Partitioning'!Q154</f>
        <v>-2.0015909999999999</v>
      </c>
      <c r="R759" s="62">
        <f>'Table 10-NLCD11 Partitioning'!R154-'Table 7-NLCD92 Partitioning'!R154</f>
        <v>-4.6703789999999996</v>
      </c>
      <c r="S759" s="62">
        <f>'Table 10-NLCD11 Partitioning'!S154-'Table 7-NLCD92 Partitioning'!S154</f>
        <v>-6.0047729999999993</v>
      </c>
      <c r="T759" s="62">
        <f>'Table 10-NLCD11 Partitioning'!T154-'Table 7-NLCD92 Partitioning'!T154</f>
        <v>-1.6456499999890184E-2</v>
      </c>
      <c r="U759" s="62">
        <f>'Table 10-NLCD11 Partitioning'!U154-'Table 7-NLCD92 Partitioning'!U154</f>
        <v>38.891000000000076</v>
      </c>
      <c r="V759" s="62">
        <f>'Table 10-NLCD11 Partitioning'!V154-'Table 7-NLCD92 Partitioning'!V154</f>
        <v>-16.838000000000022</v>
      </c>
      <c r="W759" s="62">
        <f>'Table 10-NLCD11 Partitioning'!W154-'Table 7-NLCD92 Partitioning'!W154</f>
        <v>-22.052</v>
      </c>
    </row>
    <row r="760" spans="1:23" x14ac:dyDescent="0.25">
      <c r="A760" s="77" t="s">
        <v>315</v>
      </c>
      <c r="B760" s="10" t="s">
        <v>287</v>
      </c>
      <c r="C760" s="3">
        <v>31</v>
      </c>
      <c r="D760" s="77" t="s">
        <v>315</v>
      </c>
      <c r="E760" s="62">
        <f>'Table 10-NLCD11 Partitioning'!E155-'Table 7-NLCD92 Partitioning'!E155</f>
        <v>-27.577714499999992</v>
      </c>
      <c r="F760" s="62">
        <f>'Table 10-NLCD11 Partitioning'!F155-'Table 7-NLCD92 Partitioning'!F155</f>
        <v>-2.2240169999999999</v>
      </c>
      <c r="G760" s="62">
        <f>'Table 10-NLCD11 Partitioning'!G155-'Table 7-NLCD92 Partitioning'!G155</f>
        <v>13.788373500000001</v>
      </c>
      <c r="H760" s="62">
        <f>'Table 10-NLCD11 Partitioning'!H155-'Table 7-NLCD92 Partitioning'!H155</f>
        <v>65.160940500000009</v>
      </c>
      <c r="I760" s="62">
        <f>'Table 10-NLCD11 Partitioning'!I155-'Table 7-NLCD92 Partitioning'!I155</f>
        <v>-36.922459499999974</v>
      </c>
      <c r="J760" s="62">
        <f>'Table 10-NLCD11 Partitioning'!J155-'Table 7-NLCD92 Partitioning'!J155</f>
        <v>1.1119725</v>
      </c>
      <c r="K760" s="62">
        <f>'Table 10-NLCD11 Partitioning'!K155-'Table 7-NLCD92 Partitioning'!K155</f>
        <v>-2.6687879999999997</v>
      </c>
      <c r="L760" s="62">
        <f>'Table 10-NLCD11 Partitioning'!L155-'Table 7-NLCD92 Partitioning'!L155</f>
        <v>-1.7791919999999999</v>
      </c>
      <c r="M760" s="62">
        <f>'Table 10-NLCD11 Partitioning'!M155-'Table 7-NLCD92 Partitioning'!M155</f>
        <v>0</v>
      </c>
      <c r="N760" s="62">
        <f>'Table 10-NLCD11 Partitioning'!N155-'Table 7-NLCD92 Partitioning'!N155</f>
        <v>0</v>
      </c>
      <c r="O760" s="62">
        <f>'Table 10-NLCD11 Partitioning'!O155-'Table 7-NLCD92 Partitioning'!O155</f>
        <v>0</v>
      </c>
      <c r="P760" s="62">
        <f>'Table 10-NLCD11 Partitioning'!P155-'Table 7-NLCD92 Partitioning'!P155</f>
        <v>0</v>
      </c>
      <c r="Q760" s="62">
        <f>'Table 10-NLCD11 Partitioning'!Q155-'Table 7-NLCD92 Partitioning'!Q155</f>
        <v>0</v>
      </c>
      <c r="R760" s="62">
        <f>'Table 10-NLCD11 Partitioning'!R155-'Table 7-NLCD92 Partitioning'!R155</f>
        <v>-6.0047729999999993</v>
      </c>
      <c r="S760" s="62">
        <f>'Table 10-NLCD11 Partitioning'!S155-'Table 7-NLCD92 Partitioning'!S155</f>
        <v>-2.891187</v>
      </c>
      <c r="T760" s="62">
        <f>'Table 10-NLCD11 Partitioning'!T155-'Table 7-NLCD92 Partitioning'!T155</f>
        <v>-6.8444999999428546E-3</v>
      </c>
      <c r="U760" s="62">
        <f>'Table 10-NLCD11 Partitioning'!U155-'Table 7-NLCD92 Partitioning'!U155</f>
        <v>-27.811999999999955</v>
      </c>
      <c r="V760" s="62">
        <f>'Table 10-NLCD11 Partitioning'!V155-'Table 7-NLCD92 Partitioning'!V155</f>
        <v>37.765000000000001</v>
      </c>
      <c r="W760" s="62">
        <f>'Table 10-NLCD11 Partitioning'!W155-'Table 7-NLCD92 Partitioning'!W155</f>
        <v>-9.9519999999999982</v>
      </c>
    </row>
    <row r="761" spans="1:23" x14ac:dyDescent="0.25">
      <c r="A761" s="77" t="s">
        <v>316</v>
      </c>
      <c r="B761" s="10" t="s">
        <v>287</v>
      </c>
      <c r="C761" s="3">
        <v>32</v>
      </c>
      <c r="D761" s="77" t="s">
        <v>316</v>
      </c>
      <c r="E761" s="62">
        <f>'Table 10-NLCD11 Partitioning'!E156-'Table 7-NLCD92 Partitioning'!E156</f>
        <v>-0.66719699999999993</v>
      </c>
      <c r="F761" s="62">
        <f>'Table 10-NLCD11 Partitioning'!F156-'Table 7-NLCD92 Partitioning'!F156</f>
        <v>-16.235176499999998</v>
      </c>
      <c r="G761" s="62">
        <f>'Table 10-NLCD11 Partitioning'!G156-'Table 7-NLCD92 Partitioning'!G156</f>
        <v>2.223351000000001</v>
      </c>
      <c r="H761" s="62">
        <f>'Table 10-NLCD11 Partitioning'!H156-'Table 7-NLCD92 Partitioning'!H156</f>
        <v>-8.6797844999999825</v>
      </c>
      <c r="I761" s="62">
        <f>'Table 10-NLCD11 Partitioning'!I156-'Table 7-NLCD92 Partitioning'!I156</f>
        <v>33.123676500000101</v>
      </c>
      <c r="J761" s="62">
        <f>'Table 10-NLCD11 Partitioning'!J156-'Table 7-NLCD92 Partitioning'!J156</f>
        <v>0</v>
      </c>
      <c r="K761" s="62">
        <f>'Table 10-NLCD11 Partitioning'!K156-'Table 7-NLCD92 Partitioning'!K156</f>
        <v>-9.1183589999999999</v>
      </c>
      <c r="L761" s="62">
        <f>'Table 10-NLCD11 Partitioning'!L156-'Table 7-NLCD92 Partitioning'!L156</f>
        <v>0</v>
      </c>
      <c r="M761" s="62">
        <f>'Table 10-NLCD11 Partitioning'!M156-'Table 7-NLCD92 Partitioning'!M156</f>
        <v>0</v>
      </c>
      <c r="N761" s="62">
        <f>'Table 10-NLCD11 Partitioning'!N156-'Table 7-NLCD92 Partitioning'!N156</f>
        <v>0</v>
      </c>
      <c r="O761" s="62">
        <f>'Table 10-NLCD11 Partitioning'!O156-'Table 7-NLCD92 Partitioning'!O156</f>
        <v>-0.44479799999999997</v>
      </c>
      <c r="P761" s="62">
        <f>'Table 10-NLCD11 Partitioning'!P156-'Table 7-NLCD92 Partitioning'!P156</f>
        <v>0</v>
      </c>
      <c r="Q761" s="62">
        <f>'Table 10-NLCD11 Partitioning'!Q156-'Table 7-NLCD92 Partitioning'!Q156</f>
        <v>0</v>
      </c>
      <c r="R761" s="62">
        <f>'Table 10-NLCD11 Partitioning'!R156-'Table 7-NLCD92 Partitioning'!R156</f>
        <v>-0.22239899999999999</v>
      </c>
      <c r="S761" s="62">
        <f>'Table 10-NLCD11 Partitioning'!S156-'Table 7-NLCD92 Partitioning'!S156</f>
        <v>0</v>
      </c>
      <c r="T761" s="62">
        <f>'Table 10-NLCD11 Partitioning'!T156-'Table 7-NLCD92 Partitioning'!T156</f>
        <v>-2.0686499999897023E-2</v>
      </c>
      <c r="U761" s="62">
        <f>'Table 10-NLCD11 Partitioning'!U156-'Table 7-NLCD92 Partitioning'!U156</f>
        <v>24.648000000000025</v>
      </c>
      <c r="V761" s="62">
        <f>'Table 10-NLCD11 Partitioning'!V156-'Table 7-NLCD92 Partitioning'!V156</f>
        <v>-16.317000000000007</v>
      </c>
      <c r="W761" s="62">
        <f>'Table 10-NLCD11 Partitioning'!W156-'Table 7-NLCD92 Partitioning'!W156</f>
        <v>-8.33</v>
      </c>
    </row>
    <row r="762" spans="1:23" x14ac:dyDescent="0.25">
      <c r="A762" s="77" t="s">
        <v>317</v>
      </c>
      <c r="B762" s="10" t="s">
        <v>287</v>
      </c>
      <c r="C762" s="3">
        <v>33</v>
      </c>
      <c r="D762" s="77" t="s">
        <v>317</v>
      </c>
      <c r="E762" s="62">
        <f>'Table 10-NLCD11 Partitioning'!E157-'Table 7-NLCD92 Partitioning'!E157</f>
        <v>-2.8912994999999997</v>
      </c>
      <c r="F762" s="62">
        <f>'Table 10-NLCD11 Partitioning'!F157-'Table 7-NLCD92 Partitioning'!F157</f>
        <v>-7.3391669999999998</v>
      </c>
      <c r="G762" s="62">
        <f>'Table 10-NLCD11 Partitioning'!G157-'Table 7-NLCD92 Partitioning'!G157</f>
        <v>-1.3344299999999996</v>
      </c>
      <c r="H762" s="62">
        <f>'Table 10-NLCD11 Partitioning'!H157-'Table 7-NLCD92 Partitioning'!H157</f>
        <v>7.1161650000000058</v>
      </c>
      <c r="I762" s="62">
        <f>'Table 10-NLCD11 Partitioning'!I157-'Table 7-NLCD92 Partitioning'!I157</f>
        <v>13.11436800000007</v>
      </c>
      <c r="J762" s="62">
        <f>'Table 10-NLCD11 Partitioning'!J157-'Table 7-NLCD92 Partitioning'!J157</f>
        <v>-4.499999999962867E-6</v>
      </c>
      <c r="K762" s="62">
        <f>'Table 10-NLCD11 Partitioning'!K157-'Table 7-NLCD92 Partitioning'!K157</f>
        <v>-8.8959599999999988</v>
      </c>
      <c r="L762" s="62">
        <f>'Table 10-NLCD11 Partitioning'!L157-'Table 7-NLCD92 Partitioning'!L157</f>
        <v>0</v>
      </c>
      <c r="M762" s="62">
        <f>'Table 10-NLCD11 Partitioning'!M157-'Table 7-NLCD92 Partitioning'!M157</f>
        <v>0</v>
      </c>
      <c r="N762" s="62">
        <f>'Table 10-NLCD11 Partitioning'!N157-'Table 7-NLCD92 Partitioning'!N157</f>
        <v>0</v>
      </c>
      <c r="O762" s="62">
        <f>'Table 10-NLCD11 Partitioning'!O157-'Table 7-NLCD92 Partitioning'!O157</f>
        <v>0.22239450000000002</v>
      </c>
      <c r="P762" s="62">
        <f>'Table 10-NLCD11 Partitioning'!P157-'Table 7-NLCD92 Partitioning'!P157</f>
        <v>0</v>
      </c>
      <c r="Q762" s="62">
        <f>'Table 10-NLCD11 Partitioning'!Q157-'Table 7-NLCD92 Partitioning'!Q157</f>
        <v>0</v>
      </c>
      <c r="R762" s="62">
        <f>'Table 10-NLCD11 Partitioning'!R157-'Table 7-NLCD92 Partitioning'!R157</f>
        <v>0</v>
      </c>
      <c r="S762" s="62">
        <f>'Table 10-NLCD11 Partitioning'!S157-'Table 7-NLCD92 Partitioning'!S157</f>
        <v>0</v>
      </c>
      <c r="T762" s="62">
        <f>'Table 10-NLCD11 Partitioning'!T157-'Table 7-NLCD92 Partitioning'!T157</f>
        <v>-7.933499999921878E-3</v>
      </c>
      <c r="U762" s="62">
        <f>'Table 10-NLCD11 Partitioning'!U157-'Table 7-NLCD92 Partitioning'!U157</f>
        <v>10.887999999999977</v>
      </c>
      <c r="V762" s="62">
        <f>'Table 10-NLCD11 Partitioning'!V157-'Table 7-NLCD92 Partitioning'!V157</f>
        <v>-3.6139999999999972</v>
      </c>
      <c r="W762" s="62">
        <f>'Table 10-NLCD11 Partitioning'!W157-'Table 7-NLCD92 Partitioning'!W157</f>
        <v>-7.2740000000000009</v>
      </c>
    </row>
    <row r="763" spans="1:23" x14ac:dyDescent="0.25">
      <c r="A763" s="77" t="s">
        <v>318</v>
      </c>
      <c r="B763" s="10" t="s">
        <v>287</v>
      </c>
      <c r="C763" s="3">
        <v>34</v>
      </c>
      <c r="D763" s="77" t="s">
        <v>318</v>
      </c>
      <c r="E763" s="62">
        <f>'Table 10-NLCD11 Partitioning'!E158-'Table 7-NLCD92 Partitioning'!E158</f>
        <v>-60.270529499999995</v>
      </c>
      <c r="F763" s="62">
        <f>'Table 10-NLCD11 Partitioning'!F158-'Table 7-NLCD92 Partitioning'!F158</f>
        <v>-160.12801349999998</v>
      </c>
      <c r="G763" s="62">
        <f>'Table 10-NLCD11 Partitioning'!G158-'Table 7-NLCD92 Partitioning'!G158</f>
        <v>102.29836950000001</v>
      </c>
      <c r="H763" s="62">
        <f>'Table 10-NLCD11 Partitioning'!H158-'Table 7-NLCD92 Partitioning'!H158</f>
        <v>-38.276243999999906</v>
      </c>
      <c r="I763" s="62">
        <f>'Table 10-NLCD11 Partitioning'!I158-'Table 7-NLCD92 Partitioning'!I158</f>
        <v>253.72125000000028</v>
      </c>
      <c r="J763" s="62">
        <f>'Table 10-NLCD11 Partitioning'!J158-'Table 7-NLCD92 Partitioning'!J158</f>
        <v>4.2254909999999999</v>
      </c>
      <c r="K763" s="62">
        <f>'Table 10-NLCD11 Partitioning'!K158-'Table 7-NLCD92 Partitioning'!K158</f>
        <v>-84.511619999999994</v>
      </c>
      <c r="L763" s="62">
        <f>'Table 10-NLCD11 Partitioning'!L158-'Table 7-NLCD92 Partitioning'!L158</f>
        <v>-8.8959599999999988</v>
      </c>
      <c r="M763" s="62">
        <f>'Table 10-NLCD11 Partitioning'!M158-'Table 7-NLCD92 Partitioning'!M158</f>
        <v>0</v>
      </c>
      <c r="N763" s="62">
        <f>'Table 10-NLCD11 Partitioning'!N158-'Table 7-NLCD92 Partitioning'!N158</f>
        <v>0</v>
      </c>
      <c r="O763" s="62">
        <f>'Table 10-NLCD11 Partitioning'!O158-'Table 7-NLCD92 Partitioning'!O158</f>
        <v>2.0015460000000003</v>
      </c>
      <c r="P763" s="62">
        <f>'Table 10-NLCD11 Partitioning'!P158-'Table 7-NLCD92 Partitioning'!P158</f>
        <v>0</v>
      </c>
      <c r="Q763" s="62">
        <f>'Table 10-NLCD11 Partitioning'!Q158-'Table 7-NLCD92 Partitioning'!Q158</f>
        <v>-0.66719699999999993</v>
      </c>
      <c r="R763" s="62">
        <f>'Table 10-NLCD11 Partitioning'!R158-'Table 7-NLCD92 Partitioning'!R158</f>
        <v>-4.8927779999999998</v>
      </c>
      <c r="S763" s="62">
        <f>'Table 10-NLCD11 Partitioning'!S158-'Table 7-NLCD92 Partitioning'!S158</f>
        <v>-4.6703789999999996</v>
      </c>
      <c r="T763" s="62">
        <f>'Table 10-NLCD11 Partitioning'!T158-'Table 7-NLCD92 Partitioning'!T158</f>
        <v>-6.6064499999356485E-2</v>
      </c>
      <c r="U763" s="62">
        <f>'Table 10-NLCD11 Partitioning'!U158-'Table 7-NLCD92 Partitioning'!U158</f>
        <v>174.17900000000009</v>
      </c>
      <c r="V763" s="62">
        <f>'Table 10-NLCD11 Partitioning'!V158-'Table 7-NLCD92 Partitioning'!V158</f>
        <v>-84.981999999999971</v>
      </c>
      <c r="W763" s="62">
        <f>'Table 10-NLCD11 Partitioning'!W158-'Table 7-NLCD92 Partitioning'!W158</f>
        <v>-89.197999999999979</v>
      </c>
    </row>
    <row r="764" spans="1:23" x14ac:dyDescent="0.25">
      <c r="A764" s="77" t="s">
        <v>319</v>
      </c>
      <c r="B764" s="10" t="s">
        <v>287</v>
      </c>
      <c r="C764" s="3">
        <v>35</v>
      </c>
      <c r="D764" s="77" t="s">
        <v>319</v>
      </c>
      <c r="E764" s="62">
        <f>'Table 10-NLCD11 Partitioning'!E159-'Table 7-NLCD92 Partitioning'!E159</f>
        <v>-42.923146499999994</v>
      </c>
      <c r="F764" s="62">
        <f>'Table 10-NLCD11 Partitioning'!F159-'Table 7-NLCD92 Partitioning'!F159</f>
        <v>-18.904176</v>
      </c>
      <c r="G764" s="62">
        <f>'Table 10-NLCD11 Partitioning'!G159-'Table 7-NLCD92 Partitioning'!G159</f>
        <v>21.571470000000012</v>
      </c>
      <c r="H764" s="62">
        <f>'Table 10-NLCD11 Partitioning'!H159-'Table 7-NLCD92 Partitioning'!H159</f>
        <v>-39.148667999999986</v>
      </c>
      <c r="I764" s="62">
        <f>'Table 10-NLCD11 Partitioning'!I159-'Table 7-NLCD92 Partitioning'!I159</f>
        <v>88.280041500000038</v>
      </c>
      <c r="J764" s="62">
        <f>'Table 10-NLCD11 Partitioning'!J159-'Table 7-NLCD92 Partitioning'!J159</f>
        <v>0</v>
      </c>
      <c r="K764" s="62">
        <f>'Table 10-NLCD11 Partitioning'!K159-'Table 7-NLCD92 Partitioning'!K159</f>
        <v>-10.452753</v>
      </c>
      <c r="L764" s="62">
        <f>'Table 10-NLCD11 Partitioning'!L159-'Table 7-NLCD92 Partitioning'!L159</f>
        <v>-0.22239899999999999</v>
      </c>
      <c r="M764" s="62">
        <f>'Table 10-NLCD11 Partitioning'!M159-'Table 7-NLCD92 Partitioning'!M159</f>
        <v>0</v>
      </c>
      <c r="N764" s="62">
        <f>'Table 10-NLCD11 Partitioning'!N159-'Table 7-NLCD92 Partitioning'!N159</f>
        <v>0</v>
      </c>
      <c r="O764" s="62">
        <f>'Table 10-NLCD11 Partitioning'!O159-'Table 7-NLCD92 Partitioning'!O159</f>
        <v>2.0015505</v>
      </c>
      <c r="P764" s="62">
        <f>'Table 10-NLCD11 Partitioning'!P159-'Table 7-NLCD92 Partitioning'!P159</f>
        <v>0</v>
      </c>
      <c r="Q764" s="62">
        <f>'Table 10-NLCD11 Partitioning'!Q159-'Table 7-NLCD92 Partitioning'!Q159</f>
        <v>0</v>
      </c>
      <c r="R764" s="62">
        <f>'Table 10-NLCD11 Partitioning'!R159-'Table 7-NLCD92 Partitioning'!R159</f>
        <v>0</v>
      </c>
      <c r="S764" s="62">
        <f>'Table 10-NLCD11 Partitioning'!S159-'Table 7-NLCD92 Partitioning'!S159</f>
        <v>-0.22239899999999999</v>
      </c>
      <c r="T764" s="62">
        <f>'Table 10-NLCD11 Partitioning'!T159-'Table 7-NLCD92 Partitioning'!T159</f>
        <v>-2.0479499999851214E-2</v>
      </c>
      <c r="U764" s="62">
        <f>'Table 10-NLCD11 Partitioning'!U159-'Table 7-NLCD92 Partitioning'!U159</f>
        <v>27.730000000000018</v>
      </c>
      <c r="V764" s="62">
        <f>'Table 10-NLCD11 Partitioning'!V159-'Table 7-NLCD92 Partitioning'!V159</f>
        <v>-17.381000000000029</v>
      </c>
      <c r="W764" s="62">
        <f>'Table 10-NLCD11 Partitioning'!W159-'Table 7-NLCD92 Partitioning'!W159</f>
        <v>-10.349000000000002</v>
      </c>
    </row>
    <row r="765" spans="1:23" x14ac:dyDescent="0.25">
      <c r="A765" s="77" t="s">
        <v>320</v>
      </c>
      <c r="B765" s="10" t="s">
        <v>287</v>
      </c>
      <c r="C765" s="3">
        <v>36</v>
      </c>
      <c r="D765" s="77" t="s">
        <v>320</v>
      </c>
      <c r="E765" s="62">
        <f>'Table 10-NLCD11 Partitioning'!E160-'Table 7-NLCD92 Partitioning'!E160</f>
        <v>-4.4480699999999986</v>
      </c>
      <c r="F765" s="62">
        <f>'Table 10-NLCD11 Partitioning'!F160-'Table 7-NLCD92 Partitioning'!F160</f>
        <v>-62.27200349999999</v>
      </c>
      <c r="G765" s="62">
        <f>'Table 10-NLCD11 Partitioning'!G160-'Table 7-NLCD92 Partitioning'!G160</f>
        <v>237.51561600000002</v>
      </c>
      <c r="H765" s="62">
        <f>'Table 10-NLCD11 Partitioning'!H160-'Table 7-NLCD92 Partitioning'!H160</f>
        <v>-124.56536849999975</v>
      </c>
      <c r="I765" s="62">
        <f>'Table 10-NLCD11 Partitioning'!I160-'Table 7-NLCD92 Partitioning'!I160</f>
        <v>15.548278500000151</v>
      </c>
      <c r="J765" s="62">
        <f>'Table 10-NLCD11 Partitioning'!J160-'Table 7-NLCD92 Partitioning'!J160</f>
        <v>0</v>
      </c>
      <c r="K765" s="62">
        <f>'Table 10-NLCD11 Partitioning'!K160-'Table 7-NLCD92 Partitioning'!K160</f>
        <v>-50.262173999999995</v>
      </c>
      <c r="L765" s="62">
        <f>'Table 10-NLCD11 Partitioning'!L160-'Table 7-NLCD92 Partitioning'!L160</f>
        <v>-7.1167679999999995</v>
      </c>
      <c r="M765" s="62">
        <f>'Table 10-NLCD11 Partitioning'!M160-'Table 7-NLCD92 Partitioning'!M160</f>
        <v>0</v>
      </c>
      <c r="N765" s="62">
        <f>'Table 10-NLCD11 Partitioning'!N160-'Table 7-NLCD92 Partitioning'!N160</f>
        <v>0</v>
      </c>
      <c r="O765" s="62">
        <f>'Table 10-NLCD11 Partitioning'!O160-'Table 7-NLCD92 Partitioning'!O160</f>
        <v>1.1119725</v>
      </c>
      <c r="P765" s="62">
        <f>'Table 10-NLCD11 Partitioning'!P160-'Table 7-NLCD92 Partitioning'!P160</f>
        <v>0</v>
      </c>
      <c r="Q765" s="62">
        <f>'Table 10-NLCD11 Partitioning'!Q160-'Table 7-NLCD92 Partitioning'!Q160</f>
        <v>0</v>
      </c>
      <c r="R765" s="62">
        <f>'Table 10-NLCD11 Partitioning'!R160-'Table 7-NLCD92 Partitioning'!R160</f>
        <v>-5.5599749999999997</v>
      </c>
      <c r="S765" s="62">
        <f>'Table 10-NLCD11 Partitioning'!S160-'Table 7-NLCD92 Partitioning'!S160</f>
        <v>0</v>
      </c>
      <c r="T765" s="62">
        <f>'Table 10-NLCD11 Partitioning'!T160-'Table 7-NLCD92 Partitioning'!T160</f>
        <v>-4.8491999999441759E-2</v>
      </c>
      <c r="U765" s="62">
        <f>'Table 10-NLCD11 Partitioning'!U160-'Table 7-NLCD92 Partitioning'!U160</f>
        <v>30.347999999999956</v>
      </c>
      <c r="V765" s="62">
        <f>'Table 10-NLCD11 Partitioning'!V160-'Table 7-NLCD92 Partitioning'!V160</f>
        <v>25.646999999999935</v>
      </c>
      <c r="W765" s="62">
        <f>'Table 10-NLCD11 Partitioning'!W160-'Table 7-NLCD92 Partitioning'!W160</f>
        <v>-55.994</v>
      </c>
    </row>
    <row r="766" spans="1:23" x14ac:dyDescent="0.25">
      <c r="A766" s="77" t="s">
        <v>321</v>
      </c>
      <c r="B766" s="10" t="s">
        <v>287</v>
      </c>
      <c r="C766" s="3">
        <v>37</v>
      </c>
      <c r="D766" s="77" t="s">
        <v>321</v>
      </c>
      <c r="E766" s="62">
        <f>'Table 10-NLCD11 Partitioning'!E161-'Table 7-NLCD92 Partitioning'!E161</f>
        <v>-52.041914999999989</v>
      </c>
      <c r="F766" s="62">
        <f>'Table 10-NLCD11 Partitioning'!F161-'Table 7-NLCD92 Partitioning'!F161</f>
        <v>-7.7840819999999988</v>
      </c>
      <c r="G766" s="62">
        <f>'Table 10-NLCD11 Partitioning'!G161-'Table 7-NLCD92 Partitioning'!G161</f>
        <v>-4.6707569999999983</v>
      </c>
      <c r="H766" s="62">
        <f>'Table 10-NLCD11 Partitioning'!H161-'Table 7-NLCD92 Partitioning'!H161</f>
        <v>-260.43339600000002</v>
      </c>
      <c r="I766" s="62">
        <f>'Table 10-NLCD11 Partitioning'!I161-'Table 7-NLCD92 Partitioning'!I161</f>
        <v>334.24676550000004</v>
      </c>
      <c r="J766" s="62">
        <f>'Table 10-NLCD11 Partitioning'!J161-'Table 7-NLCD92 Partitioning'!J161</f>
        <v>0</v>
      </c>
      <c r="K766" s="62">
        <f>'Table 10-NLCD11 Partitioning'!K161-'Table 7-NLCD92 Partitioning'!K161</f>
        <v>-8.0063639999999996</v>
      </c>
      <c r="L766" s="62">
        <f>'Table 10-NLCD11 Partitioning'!L161-'Table 7-NLCD92 Partitioning'!L161</f>
        <v>-0.66719699999999993</v>
      </c>
      <c r="M766" s="62">
        <f>'Table 10-NLCD11 Partitioning'!M161-'Table 7-NLCD92 Partitioning'!M161</f>
        <v>0</v>
      </c>
      <c r="N766" s="62">
        <f>'Table 10-NLCD11 Partitioning'!N161-'Table 7-NLCD92 Partitioning'!N161</f>
        <v>0</v>
      </c>
      <c r="O766" s="62">
        <f>'Table 10-NLCD11 Partitioning'!O161-'Table 7-NLCD92 Partitioning'!O161</f>
        <v>0</v>
      </c>
      <c r="P766" s="62">
        <f>'Table 10-NLCD11 Partitioning'!P161-'Table 7-NLCD92 Partitioning'!P161</f>
        <v>0</v>
      </c>
      <c r="Q766" s="62">
        <f>'Table 10-NLCD11 Partitioning'!Q161-'Table 7-NLCD92 Partitioning'!Q161</f>
        <v>0</v>
      </c>
      <c r="R766" s="62">
        <f>'Table 10-NLCD11 Partitioning'!R161-'Table 7-NLCD92 Partitioning'!R161</f>
        <v>-0.66719699999999993</v>
      </c>
      <c r="S766" s="62">
        <f>'Table 10-NLCD11 Partitioning'!S161-'Table 7-NLCD92 Partitioning'!S161</f>
        <v>0</v>
      </c>
      <c r="T766" s="62">
        <f>'Table 10-NLCD11 Partitioning'!T161-'Table 7-NLCD92 Partitioning'!T161</f>
        <v>-2.4142499999925349E-2</v>
      </c>
      <c r="U766" s="62">
        <f>'Table 10-NLCD11 Partitioning'!U161-'Table 7-NLCD92 Partitioning'!U161</f>
        <v>145.10799999999995</v>
      </c>
      <c r="V766" s="62">
        <f>'Table 10-NLCD11 Partitioning'!V161-'Table 7-NLCD92 Partitioning'!V161</f>
        <v>-126.548</v>
      </c>
      <c r="W766" s="62">
        <f>'Table 10-NLCD11 Partitioning'!W161-'Table 7-NLCD92 Partitioning'!W161</f>
        <v>-18.559999999999999</v>
      </c>
    </row>
    <row r="767" spans="1:23" x14ac:dyDescent="0.25">
      <c r="A767" s="77" t="s">
        <v>322</v>
      </c>
      <c r="B767" s="10" t="s">
        <v>287</v>
      </c>
      <c r="C767" s="3">
        <v>38</v>
      </c>
      <c r="D767" s="77" t="s">
        <v>322</v>
      </c>
      <c r="E767" s="62">
        <f>'Table 10-NLCD11 Partitioning'!E162-'Table 7-NLCD92 Partitioning'!E162</f>
        <v>-6.6721319999999995</v>
      </c>
      <c r="F767" s="62">
        <f>'Table 10-NLCD11 Partitioning'!F162-'Table 7-NLCD92 Partitioning'!F162</f>
        <v>-12.009545999999999</v>
      </c>
      <c r="G767" s="62">
        <f>'Table 10-NLCD11 Partitioning'!G162-'Table 7-NLCD92 Partitioning'!G162</f>
        <v>4.8926790000000002</v>
      </c>
      <c r="H767" s="62">
        <f>'Table 10-NLCD11 Partitioning'!H162-'Table 7-NLCD92 Partitioning'!H162</f>
        <v>20.681721000000003</v>
      </c>
      <c r="I767" s="62">
        <f>'Table 10-NLCD11 Partitioning'!I162-'Table 7-NLCD92 Partitioning'!I162</f>
        <v>-4.2293744999999774</v>
      </c>
      <c r="J767" s="62">
        <f>'Table 10-NLCD11 Partitioning'!J162-'Table 7-NLCD92 Partitioning'!J162</f>
        <v>0</v>
      </c>
      <c r="K767" s="62">
        <f>'Table 10-NLCD11 Partitioning'!K162-'Table 7-NLCD92 Partitioning'!K162</f>
        <v>-2.2239899999999997</v>
      </c>
      <c r="L767" s="62">
        <f>'Table 10-NLCD11 Partitioning'!L162-'Table 7-NLCD92 Partitioning'!L162</f>
        <v>0</v>
      </c>
      <c r="M767" s="62">
        <f>'Table 10-NLCD11 Partitioning'!M162-'Table 7-NLCD92 Partitioning'!M162</f>
        <v>0</v>
      </c>
      <c r="N767" s="62">
        <f>'Table 10-NLCD11 Partitioning'!N162-'Table 7-NLCD92 Partitioning'!N162</f>
        <v>0</v>
      </c>
      <c r="O767" s="62">
        <f>'Table 10-NLCD11 Partitioning'!O162-'Table 7-NLCD92 Partitioning'!O162</f>
        <v>0</v>
      </c>
      <c r="P767" s="62">
        <f>'Table 10-NLCD11 Partitioning'!P162-'Table 7-NLCD92 Partitioning'!P162</f>
        <v>0</v>
      </c>
      <c r="Q767" s="62">
        <f>'Table 10-NLCD11 Partitioning'!Q162-'Table 7-NLCD92 Partitioning'!Q162</f>
        <v>0</v>
      </c>
      <c r="R767" s="62">
        <f>'Table 10-NLCD11 Partitioning'!R162-'Table 7-NLCD92 Partitioning'!R162</f>
        <v>-0.44479799999999997</v>
      </c>
      <c r="S767" s="62">
        <f>'Table 10-NLCD11 Partitioning'!S162-'Table 7-NLCD92 Partitioning'!S162</f>
        <v>0</v>
      </c>
      <c r="T767" s="62">
        <f>'Table 10-NLCD11 Partitioning'!T162-'Table 7-NLCD92 Partitioning'!T162</f>
        <v>-5.4404999999633219E-3</v>
      </c>
      <c r="U767" s="62">
        <f>'Table 10-NLCD11 Partitioning'!U162-'Table 7-NLCD92 Partitioning'!U162</f>
        <v>-1.8509999999999991</v>
      </c>
      <c r="V767" s="62">
        <f>'Table 10-NLCD11 Partitioning'!V162-'Table 7-NLCD92 Partitioning'!V162</f>
        <v>3.2850000000000037</v>
      </c>
      <c r="W767" s="62">
        <f>'Table 10-NLCD11 Partitioning'!W162-'Table 7-NLCD92 Partitioning'!W162</f>
        <v>-1.4350000000000001</v>
      </c>
    </row>
    <row r="768" spans="1:23" x14ac:dyDescent="0.25">
      <c r="A768" s="77" t="s">
        <v>323</v>
      </c>
      <c r="B768" s="10" t="s">
        <v>287</v>
      </c>
      <c r="C768" s="3">
        <v>39</v>
      </c>
      <c r="D768" s="77" t="s">
        <v>323</v>
      </c>
      <c r="E768" s="62">
        <f>'Table 10-NLCD11 Partitioning'!E163-'Table 7-NLCD92 Partitioning'!E163</f>
        <v>-2.4463889999999999</v>
      </c>
      <c r="F768" s="62">
        <f>'Table 10-NLCD11 Partitioning'!F163-'Table 7-NLCD92 Partitioning'!F163</f>
        <v>-4.6703924999999993</v>
      </c>
      <c r="G768" s="62">
        <f>'Table 10-NLCD11 Partitioning'!G163-'Table 7-NLCD92 Partitioning'!G163</f>
        <v>10.229994000000001</v>
      </c>
      <c r="H768" s="62">
        <f>'Table 10-NLCD11 Partitioning'!H163-'Table 7-NLCD92 Partitioning'!H163</f>
        <v>-45.375398999999959</v>
      </c>
      <c r="I768" s="62">
        <f>'Table 10-NLCD11 Partitioning'!I163-'Table 7-NLCD92 Partitioning'!I163</f>
        <v>47.810331000000048</v>
      </c>
      <c r="J768" s="62">
        <f>'Table 10-NLCD11 Partitioning'!J163-'Table 7-NLCD92 Partitioning'!J163</f>
        <v>0</v>
      </c>
      <c r="K768" s="62">
        <f>'Table 10-NLCD11 Partitioning'!K163-'Table 7-NLCD92 Partitioning'!K163</f>
        <v>-2.4463889999999999</v>
      </c>
      <c r="L768" s="62">
        <f>'Table 10-NLCD11 Partitioning'!L163-'Table 7-NLCD92 Partitioning'!L163</f>
        <v>-2.0015909999999999</v>
      </c>
      <c r="M768" s="62">
        <f>'Table 10-NLCD11 Partitioning'!M163-'Table 7-NLCD92 Partitioning'!M163</f>
        <v>0</v>
      </c>
      <c r="N768" s="62">
        <f>'Table 10-NLCD11 Partitioning'!N163-'Table 7-NLCD92 Partitioning'!N163</f>
        <v>0</v>
      </c>
      <c r="O768" s="62">
        <f>'Table 10-NLCD11 Partitioning'!O163-'Table 7-NLCD92 Partitioning'!O163</f>
        <v>0</v>
      </c>
      <c r="P768" s="62">
        <f>'Table 10-NLCD11 Partitioning'!P163-'Table 7-NLCD92 Partitioning'!P163</f>
        <v>0</v>
      </c>
      <c r="Q768" s="62">
        <f>'Table 10-NLCD11 Partitioning'!Q163-'Table 7-NLCD92 Partitioning'!Q163</f>
        <v>0</v>
      </c>
      <c r="R768" s="62">
        <f>'Table 10-NLCD11 Partitioning'!R163-'Table 7-NLCD92 Partitioning'!R163</f>
        <v>-1.1119949999999998</v>
      </c>
      <c r="S768" s="62">
        <f>'Table 10-NLCD11 Partitioning'!S163-'Table 7-NLCD92 Partitioning'!S163</f>
        <v>0</v>
      </c>
      <c r="T768" s="62">
        <f>'Table 10-NLCD11 Partitioning'!T163-'Table 7-NLCD92 Partitioning'!T163</f>
        <v>-1.1830499999973654E-2</v>
      </c>
      <c r="U768" s="62">
        <f>'Table 10-NLCD11 Partitioning'!U163-'Table 7-NLCD92 Partitioning'!U163</f>
        <v>25.45999999999998</v>
      </c>
      <c r="V768" s="62">
        <f>'Table 10-NLCD11 Partitioning'!V163-'Table 7-NLCD92 Partitioning'!V163</f>
        <v>-18.805000000000007</v>
      </c>
      <c r="W768" s="62">
        <f>'Table 10-NLCD11 Partitioning'!W163-'Table 7-NLCD92 Partitioning'!W163</f>
        <v>-6.6539999999999999</v>
      </c>
    </row>
    <row r="769" spans="1:23" x14ac:dyDescent="0.25">
      <c r="A769" s="77" t="s">
        <v>324</v>
      </c>
      <c r="B769" s="10" t="s">
        <v>287</v>
      </c>
      <c r="C769" s="3">
        <v>4</v>
      </c>
      <c r="D769" s="77" t="s">
        <v>324</v>
      </c>
      <c r="E769" s="62">
        <f>'Table 10-NLCD11 Partitioning'!E164-'Table 7-NLCD92 Partitioning'!E164</f>
        <v>-6.2271719999999995</v>
      </c>
      <c r="F769" s="62">
        <f>'Table 10-NLCD11 Partitioning'!F164-'Table 7-NLCD92 Partitioning'!F164</f>
        <v>-147.67924049999993</v>
      </c>
      <c r="G769" s="62">
        <f>'Table 10-NLCD11 Partitioning'!G164-'Table 7-NLCD92 Partitioning'!G164</f>
        <v>1865.2162185000002</v>
      </c>
      <c r="H769" s="62">
        <f>'Table 10-NLCD11 Partitioning'!H164-'Table 7-NLCD92 Partitioning'!H164</f>
        <v>-1378.4553945</v>
      </c>
      <c r="I769" s="62">
        <f>'Table 10-NLCD11 Partitioning'!I164-'Table 7-NLCD92 Partitioning'!I164</f>
        <v>-145.6828109999999</v>
      </c>
      <c r="J769" s="62">
        <f>'Table 10-NLCD11 Partitioning'!J164-'Table 7-NLCD92 Partitioning'!J164</f>
        <v>0</v>
      </c>
      <c r="K769" s="62">
        <f>'Table 10-NLCD11 Partitioning'!K164-'Table 7-NLCD92 Partitioning'!K164</f>
        <v>-99.190493999999987</v>
      </c>
      <c r="L769" s="62">
        <f>'Table 10-NLCD11 Partitioning'!L164-'Table 7-NLCD92 Partitioning'!L164</f>
        <v>-43.812602999999996</v>
      </c>
      <c r="M769" s="62">
        <f>'Table 10-NLCD11 Partitioning'!M164-'Table 7-NLCD92 Partitioning'!M164</f>
        <v>0</v>
      </c>
      <c r="N769" s="62">
        <f>'Table 10-NLCD11 Partitioning'!N164-'Table 7-NLCD92 Partitioning'!N164</f>
        <v>0</v>
      </c>
      <c r="O769" s="62">
        <f>'Table 10-NLCD11 Partitioning'!O164-'Table 7-NLCD92 Partitioning'!O164</f>
        <v>-22.239899999999999</v>
      </c>
      <c r="P769" s="62">
        <f>'Table 10-NLCD11 Partitioning'!P164-'Table 7-NLCD92 Partitioning'!P164</f>
        <v>0</v>
      </c>
      <c r="Q769" s="62">
        <f>'Table 10-NLCD11 Partitioning'!Q164-'Table 7-NLCD92 Partitioning'!Q164</f>
        <v>0</v>
      </c>
      <c r="R769" s="62">
        <f>'Table 10-NLCD11 Partitioning'!R164-'Table 7-NLCD92 Partitioning'!R164</f>
        <v>-21.350348999999998</v>
      </c>
      <c r="S769" s="62">
        <f>'Table 10-NLCD11 Partitioning'!S164-'Table 7-NLCD92 Partitioning'!S164</f>
        <v>-0.66719699999999993</v>
      </c>
      <c r="T769" s="62">
        <f>'Table 10-NLCD11 Partitioning'!T164-'Table 7-NLCD92 Partitioning'!T164</f>
        <v>-8.8942499999575375E-2</v>
      </c>
      <c r="U769" s="62">
        <f>'Table 10-NLCD11 Partitioning'!U164-'Table 7-NLCD92 Partitioning'!U164</f>
        <v>-102.81700000000023</v>
      </c>
      <c r="V769" s="62">
        <f>'Table 10-NLCD11 Partitioning'!V164-'Table 7-NLCD92 Partitioning'!V164</f>
        <v>277.9559999999999</v>
      </c>
      <c r="W769" s="62">
        <f>'Table 10-NLCD11 Partitioning'!W164-'Table 7-NLCD92 Partitioning'!W164</f>
        <v>-175.13800000000003</v>
      </c>
    </row>
    <row r="770" spans="1:23" x14ac:dyDescent="0.25">
      <c r="A770" s="77" t="s">
        <v>325</v>
      </c>
      <c r="B770" s="10" t="s">
        <v>287</v>
      </c>
      <c r="C770" s="3">
        <v>40</v>
      </c>
      <c r="D770" s="77" t="s">
        <v>325</v>
      </c>
      <c r="E770" s="62">
        <f>'Table 10-NLCD11 Partitioning'!E165-'Table 7-NLCD92 Partitioning'!E165</f>
        <v>-44.257963500000002</v>
      </c>
      <c r="F770" s="62">
        <f>'Table 10-NLCD11 Partitioning'!F165-'Table 7-NLCD92 Partitioning'!F165</f>
        <v>-227.74337099999991</v>
      </c>
      <c r="G770" s="62">
        <f>'Table 10-NLCD11 Partitioning'!G165-'Table 7-NLCD92 Partitioning'!G165</f>
        <v>3875.2169355000005</v>
      </c>
      <c r="H770" s="62">
        <f>'Table 10-NLCD11 Partitioning'!H165-'Table 7-NLCD92 Partitioning'!H165</f>
        <v>-3208.6925324999993</v>
      </c>
      <c r="I770" s="62">
        <f>'Table 10-NLCD11 Partitioning'!I165-'Table 7-NLCD92 Partitioning'!I165</f>
        <v>-36.971419499999683</v>
      </c>
      <c r="J770" s="62">
        <f>'Table 10-NLCD11 Partitioning'!J165-'Table 7-NLCD92 Partitioning'!J165</f>
        <v>-12.009644999999999</v>
      </c>
      <c r="K770" s="62">
        <f>'Table 10-NLCD11 Partitioning'!K165-'Table 7-NLCD92 Partitioning'!K165</f>
        <v>-204.384681</v>
      </c>
      <c r="L770" s="62">
        <f>'Table 10-NLCD11 Partitioning'!L165-'Table 7-NLCD92 Partitioning'!L165</f>
        <v>-111.64429799999999</v>
      </c>
      <c r="M770" s="62">
        <f>'Table 10-NLCD11 Partitioning'!M165-'Table 7-NLCD92 Partitioning'!M165</f>
        <v>1.3343670000000001</v>
      </c>
      <c r="N770" s="62">
        <f>'Table 10-NLCD11 Partitioning'!N165-'Table 7-NLCD92 Partitioning'!N165</f>
        <v>0</v>
      </c>
      <c r="O770" s="62">
        <f>'Table 10-NLCD11 Partitioning'!O165-'Table 7-NLCD92 Partitioning'!O165</f>
        <v>2.6687295000000004</v>
      </c>
      <c r="P770" s="62">
        <f>'Table 10-NLCD11 Partitioning'!P165-'Table 7-NLCD92 Partitioning'!P165</f>
        <v>-3.5583839999999998</v>
      </c>
      <c r="Q770" s="62">
        <f>'Table 10-NLCD11 Partitioning'!Q165-'Table 7-NLCD92 Partitioning'!Q165</f>
        <v>-15.567929999999999</v>
      </c>
      <c r="R770" s="62">
        <f>'Table 10-NLCD11 Partitioning'!R165-'Table 7-NLCD92 Partitioning'!R165</f>
        <v>-14.455962</v>
      </c>
      <c r="S770" s="62">
        <f>'Table 10-NLCD11 Partitioning'!S165-'Table 7-NLCD92 Partitioning'!S165</f>
        <v>-0.22239899999999999</v>
      </c>
      <c r="T770" s="62">
        <f>'Table 10-NLCD11 Partitioning'!T165-'Table 7-NLCD92 Partitioning'!T165</f>
        <v>-0.28855349999685131</v>
      </c>
      <c r="U770" s="62">
        <f>'Table 10-NLCD11 Partitioning'!U165-'Table 7-NLCD92 Partitioning'!U165</f>
        <v>-141.58900000000085</v>
      </c>
      <c r="V770" s="62">
        <f>'Table 10-NLCD11 Partitioning'!V165-'Table 7-NLCD92 Partitioning'!V165</f>
        <v>499.34400000000005</v>
      </c>
      <c r="W770" s="62">
        <f>'Table 10-NLCD11 Partitioning'!W165-'Table 7-NLCD92 Partitioning'!W165</f>
        <v>-357.755</v>
      </c>
    </row>
    <row r="771" spans="1:23" x14ac:dyDescent="0.25">
      <c r="A771" s="77" t="s">
        <v>326</v>
      </c>
      <c r="B771" s="10" t="s">
        <v>287</v>
      </c>
      <c r="C771" s="3">
        <v>41</v>
      </c>
      <c r="D771" s="77" t="s">
        <v>326</v>
      </c>
      <c r="E771" s="62">
        <f>'Table 10-NLCD11 Partitioning'!E166-'Table 7-NLCD92 Partitioning'!E166</f>
        <v>-16.457777999999998</v>
      </c>
      <c r="F771" s="62">
        <f>'Table 10-NLCD11 Partitioning'!F166-'Table 7-NLCD92 Partitioning'!F166</f>
        <v>-61.382974499999989</v>
      </c>
      <c r="G771" s="62">
        <f>'Table 10-NLCD11 Partitioning'!G166-'Table 7-NLCD92 Partitioning'!G166</f>
        <v>346.71049200000004</v>
      </c>
      <c r="H771" s="62">
        <f>'Table 10-NLCD11 Partitioning'!H166-'Table 7-NLCD92 Partitioning'!H166</f>
        <v>-260.03862899999967</v>
      </c>
      <c r="I771" s="62">
        <f>'Table 10-NLCD11 Partitioning'!I166-'Table 7-NLCD92 Partitioning'!I166</f>
        <v>90.478269000000182</v>
      </c>
      <c r="J771" s="62">
        <f>'Table 10-NLCD11 Partitioning'!J166-'Table 7-NLCD92 Partitioning'!J166</f>
        <v>0</v>
      </c>
      <c r="K771" s="62">
        <f>'Table 10-NLCD11 Partitioning'!K166-'Table 7-NLCD92 Partitioning'!K166</f>
        <v>-40.254218999999999</v>
      </c>
      <c r="L771" s="62">
        <f>'Table 10-NLCD11 Partitioning'!L166-'Table 7-NLCD92 Partitioning'!L166</f>
        <v>-30.468662999999999</v>
      </c>
      <c r="M771" s="62">
        <f>'Table 10-NLCD11 Partitioning'!M166-'Table 7-NLCD92 Partitioning'!M166</f>
        <v>0</v>
      </c>
      <c r="N771" s="62">
        <f>'Table 10-NLCD11 Partitioning'!N166-'Table 7-NLCD92 Partitioning'!N166</f>
        <v>0</v>
      </c>
      <c r="O771" s="62">
        <f>'Table 10-NLCD11 Partitioning'!O166-'Table 7-NLCD92 Partitioning'!O166</f>
        <v>-25.353485999999997</v>
      </c>
      <c r="P771" s="62">
        <f>'Table 10-NLCD11 Partitioning'!P166-'Table 7-NLCD92 Partitioning'!P166</f>
        <v>0</v>
      </c>
      <c r="Q771" s="62">
        <f>'Table 10-NLCD11 Partitioning'!Q166-'Table 7-NLCD92 Partitioning'!Q166</f>
        <v>0</v>
      </c>
      <c r="R771" s="62">
        <f>'Table 10-NLCD11 Partitioning'!R166-'Table 7-NLCD92 Partitioning'!R166</f>
        <v>-2.0015909999999999</v>
      </c>
      <c r="S771" s="62">
        <f>'Table 10-NLCD11 Partitioning'!S166-'Table 7-NLCD92 Partitioning'!S166</f>
        <v>-1.3343939999999999</v>
      </c>
      <c r="T771" s="62">
        <f>'Table 10-NLCD11 Partitioning'!T166-'Table 7-NLCD92 Partitioning'!T166</f>
        <v>-0.10297350000018923</v>
      </c>
      <c r="U771" s="62">
        <f>'Table 10-NLCD11 Partitioning'!U166-'Table 7-NLCD92 Partitioning'!U166</f>
        <v>69.161999999999807</v>
      </c>
      <c r="V771" s="62">
        <f>'Table 10-NLCD11 Partitioning'!V166-'Table 7-NLCD92 Partitioning'!V166</f>
        <v>3.5440000000000964</v>
      </c>
      <c r="W771" s="62">
        <f>'Table 10-NLCD11 Partitioning'!W166-'Table 7-NLCD92 Partitioning'!W166</f>
        <v>-72.706000000000017</v>
      </c>
    </row>
    <row r="772" spans="1:23" x14ac:dyDescent="0.25">
      <c r="A772" s="77" t="s">
        <v>327</v>
      </c>
      <c r="B772" s="10" t="s">
        <v>287</v>
      </c>
      <c r="C772" s="3">
        <v>42</v>
      </c>
      <c r="D772" s="77" t="s">
        <v>327</v>
      </c>
      <c r="E772" s="62">
        <f>'Table 10-NLCD11 Partitioning'!E167-'Table 7-NLCD92 Partitioning'!E167</f>
        <v>-4.8931514999999983</v>
      </c>
      <c r="F772" s="62">
        <f>'Table 10-NLCD11 Partitioning'!F167-'Table 7-NLCD92 Partitioning'!F167</f>
        <v>-69.166966499999987</v>
      </c>
      <c r="G772" s="62">
        <f>'Table 10-NLCD11 Partitioning'!G167-'Table 7-NLCD92 Partitioning'!G167</f>
        <v>220.16947950000005</v>
      </c>
      <c r="H772" s="62">
        <f>'Table 10-NLCD11 Partitioning'!H167-'Table 7-NLCD92 Partitioning'!H167</f>
        <v>-68.95498049999992</v>
      </c>
      <c r="I772" s="62">
        <f>'Table 10-NLCD11 Partitioning'!I167-'Table 7-NLCD92 Partitioning'!I167</f>
        <v>3.3264180000000465</v>
      </c>
      <c r="J772" s="62">
        <f>'Table 10-NLCD11 Partitioning'!J167-'Table 7-NLCD92 Partitioning'!J167</f>
        <v>0</v>
      </c>
      <c r="K772" s="62">
        <f>'Table 10-NLCD11 Partitioning'!K167-'Table 7-NLCD92 Partitioning'!K167</f>
        <v>-58.268537999999999</v>
      </c>
      <c r="L772" s="62">
        <f>'Table 10-NLCD11 Partitioning'!L167-'Table 7-NLCD92 Partitioning'!L167</f>
        <v>-16.679924999999997</v>
      </c>
      <c r="M772" s="62">
        <f>'Table 10-NLCD11 Partitioning'!M167-'Table 7-NLCD92 Partitioning'!M167</f>
        <v>0</v>
      </c>
      <c r="N772" s="62">
        <f>'Table 10-NLCD11 Partitioning'!N167-'Table 7-NLCD92 Partitioning'!N167</f>
        <v>0</v>
      </c>
      <c r="O772" s="62">
        <f>'Table 10-NLCD11 Partitioning'!O167-'Table 7-NLCD92 Partitioning'!O167</f>
        <v>0</v>
      </c>
      <c r="P772" s="62">
        <f>'Table 10-NLCD11 Partitioning'!P167-'Table 7-NLCD92 Partitioning'!P167</f>
        <v>0</v>
      </c>
      <c r="Q772" s="62">
        <f>'Table 10-NLCD11 Partitioning'!Q167-'Table 7-NLCD92 Partitioning'!Q167</f>
        <v>0</v>
      </c>
      <c r="R772" s="62">
        <f>'Table 10-NLCD11 Partitioning'!R167-'Table 7-NLCD92 Partitioning'!R167</f>
        <v>-4.0031819999999998</v>
      </c>
      <c r="S772" s="62">
        <f>'Table 10-NLCD11 Partitioning'!S167-'Table 7-NLCD92 Partitioning'!S167</f>
        <v>-1.5567929999999999</v>
      </c>
      <c r="T772" s="62">
        <f>'Table 10-NLCD11 Partitioning'!T167-'Table 7-NLCD92 Partitioning'!T167</f>
        <v>-2.7638999999680891E-2</v>
      </c>
      <c r="U772" s="62">
        <f>'Table 10-NLCD11 Partitioning'!U167-'Table 7-NLCD92 Partitioning'!U167</f>
        <v>35.575000000000045</v>
      </c>
      <c r="V772" s="62">
        <f>'Table 10-NLCD11 Partitioning'!V167-'Table 7-NLCD92 Partitioning'!V167</f>
        <v>33.980000000000018</v>
      </c>
      <c r="W772" s="62">
        <f>'Table 10-NLCD11 Partitioning'!W167-'Table 7-NLCD92 Partitioning'!W167</f>
        <v>-69.554000000000002</v>
      </c>
    </row>
    <row r="773" spans="1:23" x14ac:dyDescent="0.25">
      <c r="A773" s="77" t="s">
        <v>328</v>
      </c>
      <c r="B773" s="10" t="s">
        <v>287</v>
      </c>
      <c r="C773" s="3">
        <v>43</v>
      </c>
      <c r="D773" s="77" t="s">
        <v>328</v>
      </c>
      <c r="E773" s="62">
        <f>'Table 10-NLCD11 Partitioning'!E168-'Table 7-NLCD92 Partitioning'!E168</f>
        <v>-54.48841199999999</v>
      </c>
      <c r="F773" s="62">
        <f>'Table 10-NLCD11 Partitioning'!F168-'Table 7-NLCD92 Partitioning'!F168</f>
        <v>-14.455988999999999</v>
      </c>
      <c r="G773" s="62">
        <f>'Table 10-NLCD11 Partitioning'!G168-'Table 7-NLCD92 Partitioning'!G168</f>
        <v>152.56203750000003</v>
      </c>
      <c r="H773" s="62">
        <f>'Table 10-NLCD11 Partitioning'!H168-'Table 7-NLCD92 Partitioning'!H168</f>
        <v>-116.10991349999995</v>
      </c>
      <c r="I773" s="62">
        <f>'Table 10-NLCD11 Partitioning'!I168-'Table 7-NLCD92 Partitioning'!I168</f>
        <v>77.83007850000007</v>
      </c>
      <c r="J773" s="62">
        <f>'Table 10-NLCD11 Partitioning'!J168-'Table 7-NLCD92 Partitioning'!J168</f>
        <v>0</v>
      </c>
      <c r="K773" s="62">
        <f>'Table 10-NLCD11 Partitioning'!K168-'Table 7-NLCD92 Partitioning'!K168</f>
        <v>-31.803056999999999</v>
      </c>
      <c r="L773" s="62">
        <f>'Table 10-NLCD11 Partitioning'!L168-'Table 7-NLCD92 Partitioning'!L168</f>
        <v>-7.7839649999999994</v>
      </c>
      <c r="M773" s="62">
        <f>'Table 10-NLCD11 Partitioning'!M168-'Table 7-NLCD92 Partitioning'!M168</f>
        <v>0</v>
      </c>
      <c r="N773" s="62">
        <f>'Table 10-NLCD11 Partitioning'!N168-'Table 7-NLCD92 Partitioning'!N168</f>
        <v>0</v>
      </c>
      <c r="O773" s="62">
        <f>'Table 10-NLCD11 Partitioning'!O168-'Table 7-NLCD92 Partitioning'!O168</f>
        <v>1.5567615000000001</v>
      </c>
      <c r="P773" s="62">
        <f>'Table 10-NLCD11 Partitioning'!P168-'Table 7-NLCD92 Partitioning'!P168</f>
        <v>0</v>
      </c>
      <c r="Q773" s="62">
        <f>'Table 10-NLCD11 Partitioning'!Q168-'Table 7-NLCD92 Partitioning'!Q168</f>
        <v>-0.22239899999999999</v>
      </c>
      <c r="R773" s="62">
        <f>'Table 10-NLCD11 Partitioning'!R168-'Table 7-NLCD92 Partitioning'!R168</f>
        <v>-6.8943689999999993</v>
      </c>
      <c r="S773" s="62">
        <f>'Table 10-NLCD11 Partitioning'!S168-'Table 7-NLCD92 Partitioning'!S168</f>
        <v>-0.22239899999999999</v>
      </c>
      <c r="T773" s="62">
        <f>'Table 10-NLCD11 Partitioning'!T168-'Table 7-NLCD92 Partitioning'!T168</f>
        <v>-3.1625999999960186E-2</v>
      </c>
      <c r="U773" s="62">
        <f>'Table 10-NLCD11 Partitioning'!U168-'Table 7-NLCD92 Partitioning'!U168</f>
        <v>20.920000000000073</v>
      </c>
      <c r="V773" s="62">
        <f>'Table 10-NLCD11 Partitioning'!V168-'Table 7-NLCD92 Partitioning'!V168</f>
        <v>22.432999999999993</v>
      </c>
      <c r="W773" s="62">
        <f>'Table 10-NLCD11 Partitioning'!W168-'Table 7-NLCD92 Partitioning'!W168</f>
        <v>-43.352999999999994</v>
      </c>
    </row>
    <row r="774" spans="1:23" x14ac:dyDescent="0.25">
      <c r="A774" s="77" t="s">
        <v>329</v>
      </c>
      <c r="B774" s="10" t="s">
        <v>287</v>
      </c>
      <c r="C774" s="3">
        <v>44</v>
      </c>
      <c r="D774" s="77" t="s">
        <v>329</v>
      </c>
      <c r="E774" s="62">
        <f>'Table 10-NLCD11 Partitioning'!E169-'Table 7-NLCD92 Partitioning'!E169</f>
        <v>-32.692796999999999</v>
      </c>
      <c r="F774" s="62">
        <f>'Table 10-NLCD11 Partitioning'!F169-'Table 7-NLCD92 Partitioning'!F169</f>
        <v>-31.135931999999997</v>
      </c>
      <c r="G774" s="62">
        <f>'Table 10-NLCD11 Partitioning'!G169-'Table 7-NLCD92 Partitioning'!G169</f>
        <v>26.242443000000002</v>
      </c>
      <c r="H774" s="62">
        <f>'Table 10-NLCD11 Partitioning'!H169-'Table 7-NLCD92 Partitioning'!H169</f>
        <v>109.41782850000001</v>
      </c>
      <c r="I774" s="62">
        <f>'Table 10-NLCD11 Partitioning'!I169-'Table 7-NLCD92 Partitioning'!I169</f>
        <v>-47.152017000000001</v>
      </c>
      <c r="J774" s="62">
        <f>'Table 10-NLCD11 Partitioning'!J169-'Table 7-NLCD92 Partitioning'!J169</f>
        <v>-0.22239899999999999</v>
      </c>
      <c r="K774" s="62">
        <f>'Table 10-NLCD11 Partitioning'!K169-'Table 7-NLCD92 Partitioning'!K169</f>
        <v>-10.230354</v>
      </c>
      <c r="L774" s="62">
        <f>'Table 10-NLCD11 Partitioning'!L169-'Table 7-NLCD92 Partitioning'!L169</f>
        <v>0</v>
      </c>
      <c r="M774" s="62">
        <f>'Table 10-NLCD11 Partitioning'!M169-'Table 7-NLCD92 Partitioning'!M169</f>
        <v>0</v>
      </c>
      <c r="N774" s="62">
        <f>'Table 10-NLCD11 Partitioning'!N169-'Table 7-NLCD92 Partitioning'!N169</f>
        <v>0</v>
      </c>
      <c r="O774" s="62">
        <f>'Table 10-NLCD11 Partitioning'!O169-'Table 7-NLCD92 Partitioning'!O169</f>
        <v>2.8911285000000002</v>
      </c>
      <c r="P774" s="62">
        <f>'Table 10-NLCD11 Partitioning'!P169-'Table 7-NLCD92 Partitioning'!P169</f>
        <v>0</v>
      </c>
      <c r="Q774" s="62">
        <f>'Table 10-NLCD11 Partitioning'!Q169-'Table 7-NLCD92 Partitioning'!Q169</f>
        <v>0</v>
      </c>
      <c r="R774" s="62">
        <f>'Table 10-NLCD11 Partitioning'!R169-'Table 7-NLCD92 Partitioning'!R169</f>
        <v>-10.230354</v>
      </c>
      <c r="S774" s="62">
        <f>'Table 10-NLCD11 Partitioning'!S169-'Table 7-NLCD92 Partitioning'!S169</f>
        <v>-6.8943689999999993</v>
      </c>
      <c r="T774" s="62">
        <f>'Table 10-NLCD11 Partitioning'!T169-'Table 7-NLCD92 Partitioning'!T169</f>
        <v>-6.8219999999996617E-3</v>
      </c>
      <c r="U774" s="62">
        <f>'Table 10-NLCD11 Partitioning'!U169-'Table 7-NLCD92 Partitioning'!U169</f>
        <v>-24.617000000000019</v>
      </c>
      <c r="V774" s="62">
        <f>'Table 10-NLCD11 Partitioning'!V169-'Table 7-NLCD92 Partitioning'!V169</f>
        <v>45.376999999999995</v>
      </c>
      <c r="W774" s="62">
        <f>'Table 10-NLCD11 Partitioning'!W169-'Table 7-NLCD92 Partitioning'!W169</f>
        <v>-20.761000000000003</v>
      </c>
    </row>
    <row r="775" spans="1:23" x14ac:dyDescent="0.25">
      <c r="A775" s="77" t="s">
        <v>330</v>
      </c>
      <c r="B775" s="10" t="s">
        <v>287</v>
      </c>
      <c r="C775" s="3">
        <v>45</v>
      </c>
      <c r="D775" s="77" t="s">
        <v>330</v>
      </c>
      <c r="E775" s="62">
        <f>'Table 10-NLCD11 Partitioning'!E170-'Table 7-NLCD92 Partitioning'!E170</f>
        <v>-45.591943499999992</v>
      </c>
      <c r="F775" s="62">
        <f>'Table 10-NLCD11 Partitioning'!F170-'Table 7-NLCD92 Partitioning'!F170</f>
        <v>-6.894512999999999</v>
      </c>
      <c r="G775" s="62">
        <f>'Table 10-NLCD11 Partitioning'!G170-'Table 7-NLCD92 Partitioning'!G170</f>
        <v>20.904597000000006</v>
      </c>
      <c r="H775" s="62">
        <f>'Table 10-NLCD11 Partitioning'!H170-'Table 7-NLCD92 Partitioning'!H170</f>
        <v>-12.464995499999873</v>
      </c>
      <c r="I775" s="62">
        <f>'Table 10-NLCD11 Partitioning'!I170-'Table 7-NLCD92 Partitioning'!I170</f>
        <v>57.148623000000043</v>
      </c>
      <c r="J775" s="62">
        <f>'Table 10-NLCD11 Partitioning'!J170-'Table 7-NLCD92 Partitioning'!J170</f>
        <v>0</v>
      </c>
      <c r="K775" s="62">
        <f>'Table 10-NLCD11 Partitioning'!K170-'Table 7-NLCD92 Partitioning'!K170</f>
        <v>-9.5631569999999986</v>
      </c>
      <c r="L775" s="62">
        <f>'Table 10-NLCD11 Partitioning'!L170-'Table 7-NLCD92 Partitioning'!L170</f>
        <v>-1.1119949999999998</v>
      </c>
      <c r="M775" s="62">
        <f>'Table 10-NLCD11 Partitioning'!M170-'Table 7-NLCD92 Partitioning'!M170</f>
        <v>0</v>
      </c>
      <c r="N775" s="62">
        <f>'Table 10-NLCD11 Partitioning'!N170-'Table 7-NLCD92 Partitioning'!N170</f>
        <v>0</v>
      </c>
      <c r="O775" s="62">
        <f>'Table 10-NLCD11 Partitioning'!O170-'Table 7-NLCD92 Partitioning'!O170</f>
        <v>0</v>
      </c>
      <c r="P775" s="62">
        <f>'Table 10-NLCD11 Partitioning'!P170-'Table 7-NLCD92 Partitioning'!P170</f>
        <v>0</v>
      </c>
      <c r="Q775" s="62">
        <f>'Table 10-NLCD11 Partitioning'!Q170-'Table 7-NLCD92 Partitioning'!Q170</f>
        <v>0</v>
      </c>
      <c r="R775" s="62">
        <f>'Table 10-NLCD11 Partitioning'!R170-'Table 7-NLCD92 Partitioning'!R170</f>
        <v>-2.4463889999999999</v>
      </c>
      <c r="S775" s="62">
        <f>'Table 10-NLCD11 Partitioning'!S170-'Table 7-NLCD92 Partitioning'!S170</f>
        <v>0</v>
      </c>
      <c r="T775" s="62">
        <f>'Table 10-NLCD11 Partitioning'!T170-'Table 7-NLCD92 Partitioning'!T170</f>
        <v>-1.9772999999759122E-2</v>
      </c>
      <c r="U775" s="62">
        <f>'Table 10-NLCD11 Partitioning'!U170-'Table 7-NLCD92 Partitioning'!U170</f>
        <v>9.5270000000000437</v>
      </c>
      <c r="V775" s="62">
        <f>'Table 10-NLCD11 Partitioning'!V170-'Table 7-NLCD92 Partitioning'!V170</f>
        <v>2.2320000000000277</v>
      </c>
      <c r="W775" s="62">
        <f>'Table 10-NLCD11 Partitioning'!W170-'Table 7-NLCD92 Partitioning'!W170</f>
        <v>-11.760000000000002</v>
      </c>
    </row>
    <row r="776" spans="1:23" x14ac:dyDescent="0.25">
      <c r="A776" s="77" t="s">
        <v>331</v>
      </c>
      <c r="B776" s="10" t="s">
        <v>287</v>
      </c>
      <c r="C776" s="3">
        <v>46</v>
      </c>
      <c r="D776" s="77" t="s">
        <v>331</v>
      </c>
      <c r="E776" s="62">
        <f>'Table 10-NLCD11 Partitioning'!E171-'Table 7-NLCD92 Partitioning'!E171</f>
        <v>-3.1138694999999981</v>
      </c>
      <c r="F776" s="62">
        <f>'Table 10-NLCD11 Partitioning'!F171-'Table 7-NLCD92 Partitioning'!F171</f>
        <v>-30.246367499999998</v>
      </c>
      <c r="G776" s="62">
        <f>'Table 10-NLCD11 Partitioning'!G171-'Table 7-NLCD92 Partitioning'!G171</f>
        <v>-14.011667999999997</v>
      </c>
      <c r="H776" s="62">
        <f>'Table 10-NLCD11 Partitioning'!H171-'Table 7-NLCD92 Partitioning'!H171</f>
        <v>69.372072000000117</v>
      </c>
      <c r="I776" s="62">
        <f>'Table 10-NLCD11 Partitioning'!I171-'Table 7-NLCD92 Partitioning'!I171</f>
        <v>-18.697733999999855</v>
      </c>
      <c r="J776" s="62">
        <f>'Table 10-NLCD11 Partitioning'!J171-'Table 7-NLCD92 Partitioning'!J171</f>
        <v>0</v>
      </c>
      <c r="K776" s="62">
        <f>'Table 10-NLCD11 Partitioning'!K171-'Table 7-NLCD92 Partitioning'!K171</f>
        <v>-2.6687879999999997</v>
      </c>
      <c r="L776" s="62">
        <f>'Table 10-NLCD11 Partitioning'!L171-'Table 7-NLCD92 Partitioning'!L171</f>
        <v>-0.44479799999999997</v>
      </c>
      <c r="M776" s="62">
        <f>'Table 10-NLCD11 Partitioning'!M171-'Table 7-NLCD92 Partitioning'!M171</f>
        <v>0</v>
      </c>
      <c r="N776" s="62">
        <f>'Table 10-NLCD11 Partitioning'!N171-'Table 7-NLCD92 Partitioning'!N171</f>
        <v>0</v>
      </c>
      <c r="O776" s="62">
        <f>'Table 10-NLCD11 Partitioning'!O171-'Table 7-NLCD92 Partitioning'!O171</f>
        <v>0</v>
      </c>
      <c r="P776" s="62">
        <f>'Table 10-NLCD11 Partitioning'!P171-'Table 7-NLCD92 Partitioning'!P171</f>
        <v>0</v>
      </c>
      <c r="Q776" s="62">
        <f>'Table 10-NLCD11 Partitioning'!Q171-'Table 7-NLCD92 Partitioning'!Q171</f>
        <v>0</v>
      </c>
      <c r="R776" s="62">
        <f>'Table 10-NLCD11 Partitioning'!R171-'Table 7-NLCD92 Partitioning'!R171</f>
        <v>-0.22239899999999999</v>
      </c>
      <c r="S776" s="62">
        <f>'Table 10-NLCD11 Partitioning'!S171-'Table 7-NLCD92 Partitioning'!S171</f>
        <v>0</v>
      </c>
      <c r="T776" s="62">
        <f>'Table 10-NLCD11 Partitioning'!T171-'Table 7-NLCD92 Partitioning'!T171</f>
        <v>-3.3551999999644977E-2</v>
      </c>
      <c r="U776" s="62">
        <f>'Table 10-NLCD11 Partitioning'!U171-'Table 7-NLCD92 Partitioning'!U171</f>
        <v>-0.5669999999997799</v>
      </c>
      <c r="V776" s="62">
        <f>'Table 10-NLCD11 Partitioning'!V171-'Table 7-NLCD92 Partitioning'!V171</f>
        <v>0.8930000000000291</v>
      </c>
      <c r="W776" s="62">
        <f>'Table 10-NLCD11 Partitioning'!W171-'Table 7-NLCD92 Partitioning'!W171</f>
        <v>-0.32600000000000051</v>
      </c>
    </row>
    <row r="777" spans="1:23" x14ac:dyDescent="0.25">
      <c r="A777" s="77" t="s">
        <v>332</v>
      </c>
      <c r="B777" s="10" t="s">
        <v>287</v>
      </c>
      <c r="C777" s="3">
        <v>47</v>
      </c>
      <c r="D777" s="77" t="s">
        <v>332</v>
      </c>
      <c r="E777" s="62">
        <f>'Table 10-NLCD11 Partitioning'!E172-'Table 7-NLCD92 Partitioning'!E172</f>
        <v>-0.22254749999999834</v>
      </c>
      <c r="F777" s="62">
        <f>'Table 10-NLCD11 Partitioning'!F172-'Table 7-NLCD92 Partitioning'!F172</f>
        <v>-46.259513999999996</v>
      </c>
      <c r="G777" s="62">
        <f>'Table 10-NLCD11 Partitioning'!G172-'Table 7-NLCD92 Partitioning'!G172</f>
        <v>314.0186625</v>
      </c>
      <c r="H777" s="62">
        <f>'Table 10-NLCD11 Partitioning'!H172-'Table 7-NLCD92 Partitioning'!H172</f>
        <v>-317.83960349999984</v>
      </c>
      <c r="I777" s="62">
        <f>'Table 10-NLCD11 Partitioning'!I172-'Table 7-NLCD92 Partitioning'!I172</f>
        <v>152.54036550000023</v>
      </c>
      <c r="J777" s="62">
        <f>'Table 10-NLCD11 Partitioning'!J172-'Table 7-NLCD92 Partitioning'!J172</f>
        <v>-0.44479799999999997</v>
      </c>
      <c r="K777" s="62">
        <f>'Table 10-NLCD11 Partitioning'!K172-'Table 7-NLCD92 Partitioning'!K172</f>
        <v>-75.838059000000001</v>
      </c>
      <c r="L777" s="62">
        <f>'Table 10-NLCD11 Partitioning'!L172-'Table 7-NLCD92 Partitioning'!L172</f>
        <v>-17.347121999999999</v>
      </c>
      <c r="M777" s="62">
        <f>'Table 10-NLCD11 Partitioning'!M172-'Table 7-NLCD92 Partitioning'!M172</f>
        <v>0</v>
      </c>
      <c r="N777" s="62">
        <f>'Table 10-NLCD11 Partitioning'!N172-'Table 7-NLCD92 Partitioning'!N172</f>
        <v>0</v>
      </c>
      <c r="O777" s="62">
        <f>'Table 10-NLCD11 Partitioning'!O172-'Table 7-NLCD92 Partitioning'!O172</f>
        <v>0</v>
      </c>
      <c r="P777" s="62">
        <f>'Table 10-NLCD11 Partitioning'!P172-'Table 7-NLCD92 Partitioning'!P172</f>
        <v>0</v>
      </c>
      <c r="Q777" s="62">
        <f>'Table 10-NLCD11 Partitioning'!Q172-'Table 7-NLCD92 Partitioning'!Q172</f>
        <v>0</v>
      </c>
      <c r="R777" s="62">
        <f>'Table 10-NLCD11 Partitioning'!R172-'Table 7-NLCD92 Partitioning'!R172</f>
        <v>-8.4511620000000001</v>
      </c>
      <c r="S777" s="62">
        <f>'Table 10-NLCD11 Partitioning'!S172-'Table 7-NLCD92 Partitioning'!S172</f>
        <v>-0.22239899999999999</v>
      </c>
      <c r="T777" s="62">
        <f>'Table 10-NLCD11 Partitioning'!T172-'Table 7-NLCD92 Partitioning'!T172</f>
        <v>-6.6177000000152475E-2</v>
      </c>
      <c r="U777" s="62">
        <f>'Table 10-NLCD11 Partitioning'!U172-'Table 7-NLCD92 Partitioning'!U172</f>
        <v>108.76600000000008</v>
      </c>
      <c r="V777" s="62">
        <f>'Table 10-NLCD11 Partitioning'!V172-'Table 7-NLCD92 Partitioning'!V172</f>
        <v>-12.018000000000029</v>
      </c>
      <c r="W777" s="62">
        <f>'Table 10-NLCD11 Partitioning'!W172-'Table 7-NLCD92 Partitioning'!W172</f>
        <v>-96.748000000000005</v>
      </c>
    </row>
    <row r="778" spans="1:23" x14ac:dyDescent="0.25">
      <c r="A778" s="77" t="s">
        <v>333</v>
      </c>
      <c r="B778" s="10" t="s">
        <v>287</v>
      </c>
      <c r="C778" s="3" t="s">
        <v>399</v>
      </c>
      <c r="D778" s="77" t="s">
        <v>333</v>
      </c>
      <c r="E778" s="62">
        <f>'Table 10-NLCD11 Partitioning'!E173-'Table 7-NLCD92 Partitioning'!E173</f>
        <v>-19.348713</v>
      </c>
      <c r="F778" s="62">
        <f>'Table 10-NLCD11 Partitioning'!F173-'Table 7-NLCD92 Partitioning'!F173</f>
        <v>-11.564873999999996</v>
      </c>
      <c r="G778" s="62">
        <f>'Table 10-NLCD11 Partitioning'!G173-'Table 7-NLCD92 Partitioning'!G173</f>
        <v>7.1154135000000096</v>
      </c>
      <c r="H778" s="62">
        <f>'Table 10-NLCD11 Partitioning'!H173-'Table 7-NLCD92 Partitioning'!H173</f>
        <v>99.848848500000031</v>
      </c>
      <c r="I778" s="62">
        <f>'Table 10-NLCD11 Partitioning'!I173-'Table 7-NLCD92 Partitioning'!I173</f>
        <v>-74.292398999999932</v>
      </c>
      <c r="J778" s="62">
        <f>'Table 10-NLCD11 Partitioning'!J173-'Table 7-NLCD92 Partitioning'!J173</f>
        <v>0</v>
      </c>
      <c r="K778" s="62">
        <f>'Table 10-NLCD11 Partitioning'!K173-'Table 7-NLCD92 Partitioning'!K173</f>
        <v>-0.22239899999999999</v>
      </c>
      <c r="L778" s="62">
        <f>'Table 10-NLCD11 Partitioning'!L173-'Table 7-NLCD92 Partitioning'!L173</f>
        <v>-0.44479799999999997</v>
      </c>
      <c r="M778" s="62">
        <f>'Table 10-NLCD11 Partitioning'!M173-'Table 7-NLCD92 Partitioning'!M173</f>
        <v>0</v>
      </c>
      <c r="N778" s="62">
        <f>'Table 10-NLCD11 Partitioning'!N173-'Table 7-NLCD92 Partitioning'!N173</f>
        <v>0</v>
      </c>
      <c r="O778" s="62">
        <f>'Table 10-NLCD11 Partitioning'!O173-'Table 7-NLCD92 Partitioning'!O173</f>
        <v>0</v>
      </c>
      <c r="P778" s="62">
        <f>'Table 10-NLCD11 Partitioning'!P173-'Table 7-NLCD92 Partitioning'!P173</f>
        <v>-0.22239899999999999</v>
      </c>
      <c r="Q778" s="62">
        <f>'Table 10-NLCD11 Partitioning'!Q173-'Table 7-NLCD92 Partitioning'!Q173</f>
        <v>-0.88959599999999994</v>
      </c>
      <c r="R778" s="62">
        <f>'Table 10-NLCD11 Partitioning'!R173-'Table 7-NLCD92 Partitioning'!R173</f>
        <v>0</v>
      </c>
      <c r="S778" s="62">
        <f>'Table 10-NLCD11 Partitioning'!S173-'Table 7-NLCD92 Partitioning'!S173</f>
        <v>0</v>
      </c>
      <c r="T778" s="62">
        <f>'Table 10-NLCD11 Partitioning'!T173-'Table 7-NLCD92 Partitioning'!T173</f>
        <v>-2.0915999999942869E-2</v>
      </c>
      <c r="U778" s="62">
        <f>'Table 10-NLCD11 Partitioning'!U173-'Table 7-NLCD92 Partitioning'!U173</f>
        <v>-44.543000000000006</v>
      </c>
      <c r="V778" s="62">
        <f>'Table 10-NLCD11 Partitioning'!V173-'Table 7-NLCD92 Partitioning'!V173</f>
        <v>41.032000000000011</v>
      </c>
      <c r="W778" s="62">
        <f>'Table 10-NLCD11 Partitioning'!W173-'Table 7-NLCD92 Partitioning'!W173</f>
        <v>3.5120000000000022</v>
      </c>
    </row>
    <row r="779" spans="1:23" x14ac:dyDescent="0.25">
      <c r="A779" s="77" t="s">
        <v>335</v>
      </c>
      <c r="B779" s="10" t="s">
        <v>287</v>
      </c>
      <c r="C779" s="3" t="s">
        <v>336</v>
      </c>
      <c r="D779" s="77" t="s">
        <v>337</v>
      </c>
      <c r="E779" s="62">
        <f>'Table 10-NLCD11 Partitioning'!E174-'Table 7-NLCD92 Partitioning'!E174</f>
        <v>1.3332780000000071</v>
      </c>
      <c r="F779" s="62">
        <f>'Table 10-NLCD11 Partitioning'!F174-'Table 7-NLCD92 Partitioning'!F174</f>
        <v>311.79640950000004</v>
      </c>
      <c r="G779" s="62">
        <f>'Table 10-NLCD11 Partitioning'!G174-'Table 7-NLCD92 Partitioning'!G174</f>
        <v>880.68179250000003</v>
      </c>
      <c r="H779" s="62">
        <f>'Table 10-NLCD11 Partitioning'!H174-'Table 7-NLCD92 Partitioning'!H174</f>
        <v>4922.4688695000004</v>
      </c>
      <c r="I779" s="62">
        <f>'Table 10-NLCD11 Partitioning'!I174-'Table 7-NLCD92 Partitioning'!I174</f>
        <v>1223.5999140000001</v>
      </c>
      <c r="J779" s="62">
        <f>'Table 10-NLCD11 Partitioning'!J174-'Table 7-NLCD92 Partitioning'!J174</f>
        <v>0</v>
      </c>
      <c r="K779" s="62">
        <f>'Table 10-NLCD11 Partitioning'!K174-'Table 7-NLCD92 Partitioning'!K174</f>
        <v>-16.457525999999998</v>
      </c>
      <c r="L779" s="62">
        <f>'Table 10-NLCD11 Partitioning'!L174-'Table 7-NLCD92 Partitioning'!L174</f>
        <v>-5.7823739999999999</v>
      </c>
      <c r="M779" s="62">
        <f>'Table 10-NLCD11 Partitioning'!M174-'Table 7-NLCD92 Partitioning'!M174</f>
        <v>0</v>
      </c>
      <c r="N779" s="62">
        <f>'Table 10-NLCD11 Partitioning'!N174-'Table 7-NLCD92 Partitioning'!N174</f>
        <v>0</v>
      </c>
      <c r="O779" s="62">
        <f>'Table 10-NLCD11 Partitioning'!O174-'Table 7-NLCD92 Partitioning'!O174</f>
        <v>-1.5567929999999999</v>
      </c>
      <c r="P779" s="62">
        <f>'Table 10-NLCD11 Partitioning'!P174-'Table 7-NLCD92 Partitioning'!P174</f>
        <v>0</v>
      </c>
      <c r="Q779" s="62">
        <f>'Table 10-NLCD11 Partitioning'!Q174-'Table 7-NLCD92 Partitioning'!Q174</f>
        <v>0</v>
      </c>
      <c r="R779" s="62">
        <f>'Table 10-NLCD11 Partitioning'!R174-'Table 7-NLCD92 Partitioning'!R174</f>
        <v>-3.5583839999999998</v>
      </c>
      <c r="S779" s="62">
        <f>'Table 10-NLCD11 Partitioning'!S174-'Table 7-NLCD92 Partitioning'!S174</f>
        <v>-1.7791919999999999</v>
      </c>
      <c r="T779" s="62">
        <f>'Table 10-NLCD11 Partitioning'!T174-'Table 7-NLCD92 Partitioning'!T174</f>
        <v>7310.7459945000001</v>
      </c>
      <c r="U779" s="62">
        <f>'Table 10-NLCD11 Partitioning'!U174-'Table 7-NLCD92 Partitioning'!U174</f>
        <v>3763.9690000000001</v>
      </c>
      <c r="V779" s="62">
        <f>'Table 10-NLCD11 Partitioning'!V174-'Table 7-NLCD92 Partitioning'!V174</f>
        <v>3361.364</v>
      </c>
      <c r="W779" s="62">
        <f>'Table 10-NLCD11 Partitioning'!W174-'Table 7-NLCD92 Partitioning'!W174</f>
        <v>185.423</v>
      </c>
    </row>
    <row r="780" spans="1:23" x14ac:dyDescent="0.25">
      <c r="A780" s="77" t="s">
        <v>338</v>
      </c>
      <c r="B780" s="10" t="s">
        <v>287</v>
      </c>
      <c r="C780" s="3" t="s">
        <v>339</v>
      </c>
      <c r="D780" s="77" t="s">
        <v>338</v>
      </c>
      <c r="E780" s="62">
        <f>'Table 10-NLCD11 Partitioning'!E175-'Table 7-NLCD92 Partitioning'!E175</f>
        <v>48.926754000000003</v>
      </c>
      <c r="F780" s="62">
        <f>'Table 10-NLCD11 Partitioning'!F175-'Table 7-NLCD92 Partitioning'!F175</f>
        <v>-34.694243999999998</v>
      </c>
      <c r="G780" s="62">
        <f>'Table 10-NLCD11 Partitioning'!G175-'Table 7-NLCD92 Partitioning'!G175</f>
        <v>72.054927000000021</v>
      </c>
      <c r="H780" s="62">
        <f>'Table 10-NLCD11 Partitioning'!H175-'Table 7-NLCD92 Partitioning'!H175</f>
        <v>-343.62106649999987</v>
      </c>
      <c r="I780" s="62">
        <f>'Table 10-NLCD11 Partitioning'!I175-'Table 7-NLCD92 Partitioning'!I175</f>
        <v>245.96287650000005</v>
      </c>
      <c r="J780" s="62">
        <f>'Table 10-NLCD11 Partitioning'!J175-'Table 7-NLCD92 Partitioning'!J175</f>
        <v>0</v>
      </c>
      <c r="K780" s="62">
        <f>'Table 10-NLCD11 Partitioning'!K175-'Table 7-NLCD92 Partitioning'!K175</f>
        <v>-3.5583839999999998</v>
      </c>
      <c r="L780" s="62">
        <f>'Table 10-NLCD11 Partitioning'!L175-'Table 7-NLCD92 Partitioning'!L175</f>
        <v>0</v>
      </c>
      <c r="M780" s="62">
        <f>'Table 10-NLCD11 Partitioning'!M175-'Table 7-NLCD92 Partitioning'!M175</f>
        <v>0</v>
      </c>
      <c r="N780" s="62">
        <f>'Table 10-NLCD11 Partitioning'!N175-'Table 7-NLCD92 Partitioning'!N175</f>
        <v>0</v>
      </c>
      <c r="O780" s="62">
        <f>'Table 10-NLCD11 Partitioning'!O175-'Table 7-NLCD92 Partitioning'!O175</f>
        <v>0</v>
      </c>
      <c r="P780" s="62">
        <f>'Table 10-NLCD11 Partitioning'!P175-'Table 7-NLCD92 Partitioning'!P175</f>
        <v>0</v>
      </c>
      <c r="Q780" s="62">
        <f>'Table 10-NLCD11 Partitioning'!Q175-'Table 7-NLCD92 Partitioning'!Q175</f>
        <v>0</v>
      </c>
      <c r="R780" s="62">
        <f>'Table 10-NLCD11 Partitioning'!R175-'Table 7-NLCD92 Partitioning'!R175</f>
        <v>-0.88959599999999994</v>
      </c>
      <c r="S780" s="62">
        <f>'Table 10-NLCD11 Partitioning'!S175-'Table 7-NLCD92 Partitioning'!S175</f>
        <v>0</v>
      </c>
      <c r="T780" s="62">
        <f>'Table 10-NLCD11 Partitioning'!T175-'Table 7-NLCD92 Partitioning'!T175</f>
        <v>-15.818732999999838</v>
      </c>
      <c r="U780" s="62">
        <f>'Table 10-NLCD11 Partitioning'!U175-'Table 7-NLCD92 Partitioning'!U175</f>
        <v>148.04600000000005</v>
      </c>
      <c r="V780" s="62">
        <f>'Table 10-NLCD11 Partitioning'!V175-'Table 7-NLCD92 Partitioning'!V175</f>
        <v>-147.25799999999998</v>
      </c>
      <c r="W780" s="62">
        <f>'Table 10-NLCD11 Partitioning'!W175-'Table 7-NLCD92 Partitioning'!W175</f>
        <v>-16.577000000000002</v>
      </c>
    </row>
    <row r="781" spans="1:23" x14ac:dyDescent="0.25">
      <c r="A781" s="77" t="s">
        <v>340</v>
      </c>
      <c r="B781" s="10" t="s">
        <v>287</v>
      </c>
      <c r="C781" s="3" t="s">
        <v>341</v>
      </c>
      <c r="D781" s="77" t="s">
        <v>340</v>
      </c>
      <c r="E781" s="62">
        <f>'Table 10-NLCD11 Partitioning'!E176-'Table 7-NLCD92 Partitioning'!E176</f>
        <v>0</v>
      </c>
      <c r="F781" s="62">
        <f>'Table 10-NLCD11 Partitioning'!F176-'Table 7-NLCD92 Partitioning'!F176</f>
        <v>-36.028916999999993</v>
      </c>
      <c r="G781" s="62">
        <f>'Table 10-NLCD11 Partitioning'!G176-'Table 7-NLCD92 Partitioning'!G176</f>
        <v>19.125463500000002</v>
      </c>
      <c r="H781" s="62">
        <f>'Table 10-NLCD11 Partitioning'!H176-'Table 7-NLCD92 Partitioning'!H176</f>
        <v>522.1729620000001</v>
      </c>
      <c r="I781" s="62">
        <f>'Table 10-NLCD11 Partitioning'!I176-'Table 7-NLCD92 Partitioning'!I176</f>
        <v>335.81478600000003</v>
      </c>
      <c r="J781" s="62">
        <f>'Table 10-NLCD11 Partitioning'!J176-'Table 7-NLCD92 Partitioning'!J176</f>
        <v>0</v>
      </c>
      <c r="K781" s="62">
        <f>'Table 10-NLCD11 Partitioning'!K176-'Table 7-NLCD92 Partitioning'!K176</f>
        <v>-0.44479799999999997</v>
      </c>
      <c r="L781" s="62">
        <f>'Table 10-NLCD11 Partitioning'!L176-'Table 7-NLCD92 Partitioning'!L176</f>
        <v>0</v>
      </c>
      <c r="M781" s="62">
        <f>'Table 10-NLCD11 Partitioning'!M176-'Table 7-NLCD92 Partitioning'!M176</f>
        <v>0</v>
      </c>
      <c r="N781" s="62">
        <f>'Table 10-NLCD11 Partitioning'!N176-'Table 7-NLCD92 Partitioning'!N176</f>
        <v>0</v>
      </c>
      <c r="O781" s="62">
        <f>'Table 10-NLCD11 Partitioning'!O176-'Table 7-NLCD92 Partitioning'!O176</f>
        <v>0</v>
      </c>
      <c r="P781" s="62">
        <f>'Table 10-NLCD11 Partitioning'!P176-'Table 7-NLCD92 Partitioning'!P176</f>
        <v>0</v>
      </c>
      <c r="Q781" s="62">
        <f>'Table 10-NLCD11 Partitioning'!Q176-'Table 7-NLCD92 Partitioning'!Q176</f>
        <v>0</v>
      </c>
      <c r="R781" s="62">
        <f>'Table 10-NLCD11 Partitioning'!R176-'Table 7-NLCD92 Partitioning'!R176</f>
        <v>0</v>
      </c>
      <c r="S781" s="62">
        <f>'Table 10-NLCD11 Partitioning'!S176-'Table 7-NLCD92 Partitioning'!S176</f>
        <v>0</v>
      </c>
      <c r="T781" s="62">
        <f>'Table 10-NLCD11 Partitioning'!T176-'Table 7-NLCD92 Partitioning'!T176</f>
        <v>840.63949649999995</v>
      </c>
      <c r="U781" s="62">
        <f>'Table 10-NLCD11 Partitioning'!U176-'Table 7-NLCD92 Partitioning'!U176</f>
        <v>554.23700000000008</v>
      </c>
      <c r="V781" s="62">
        <f>'Table 10-NLCD11 Partitioning'!V176-'Table 7-NLCD92 Partitioning'!V176</f>
        <v>265.61599999999999</v>
      </c>
      <c r="W781" s="62">
        <f>'Table 10-NLCD11 Partitioning'!W176-'Table 7-NLCD92 Partitioning'!W176</f>
        <v>20.796000000000003</v>
      </c>
    </row>
    <row r="782" spans="1:23" x14ac:dyDescent="0.25">
      <c r="A782" s="77" t="s">
        <v>342</v>
      </c>
      <c r="B782" s="10" t="s">
        <v>287</v>
      </c>
      <c r="C782" s="3" t="s">
        <v>343</v>
      </c>
      <c r="D782" s="77" t="s">
        <v>342</v>
      </c>
      <c r="E782" s="62">
        <f>'Table 10-NLCD11 Partitioning'!E177-'Table 7-NLCD92 Partitioning'!E177</f>
        <v>-65.830103999999992</v>
      </c>
      <c r="F782" s="62">
        <f>'Table 10-NLCD11 Partitioning'!F177-'Table 7-NLCD92 Partitioning'!F177</f>
        <v>-689.43707099999995</v>
      </c>
      <c r="G782" s="62">
        <f>'Table 10-NLCD11 Partitioning'!G177-'Table 7-NLCD92 Partitioning'!G177</f>
        <v>-282.89271599999995</v>
      </c>
      <c r="H782" s="62">
        <f>'Table 10-NLCD11 Partitioning'!H177-'Table 7-NLCD92 Partitioning'!H177</f>
        <v>-5339.8085714999997</v>
      </c>
      <c r="I782" s="62">
        <f>'Table 10-NLCD11 Partitioning'!I177-'Table 7-NLCD92 Partitioning'!I177</f>
        <v>-1641.7511909999998</v>
      </c>
      <c r="J782" s="62">
        <f>'Table 10-NLCD11 Partitioning'!J177-'Table 7-NLCD92 Partitioning'!J177</f>
        <v>0</v>
      </c>
      <c r="K782" s="62">
        <f>'Table 10-NLCD11 Partitioning'!K177-'Table 7-NLCD92 Partitioning'!K177</f>
        <v>-82.510028999999989</v>
      </c>
      <c r="L782" s="62">
        <f>'Table 10-NLCD11 Partitioning'!L177-'Table 7-NLCD92 Partitioning'!L177</f>
        <v>-24.686288999999999</v>
      </c>
      <c r="M782" s="62">
        <f>'Table 10-NLCD11 Partitioning'!M177-'Table 7-NLCD92 Partitioning'!M177</f>
        <v>0</v>
      </c>
      <c r="N782" s="62">
        <f>'Table 10-NLCD11 Partitioning'!N177-'Table 7-NLCD92 Partitioning'!N177</f>
        <v>0</v>
      </c>
      <c r="O782" s="62">
        <f>'Table 10-NLCD11 Partitioning'!O177-'Table 7-NLCD92 Partitioning'!O177</f>
        <v>-0.44479799999999997</v>
      </c>
      <c r="P782" s="62">
        <f>'Table 10-NLCD11 Partitioning'!P177-'Table 7-NLCD92 Partitioning'!P177</f>
        <v>-0.44479799999999997</v>
      </c>
      <c r="Q782" s="62">
        <f>'Table 10-NLCD11 Partitioning'!Q177-'Table 7-NLCD92 Partitioning'!Q177</f>
        <v>-0.88959599999999994</v>
      </c>
      <c r="R782" s="62">
        <f>'Table 10-NLCD11 Partitioning'!R177-'Table 7-NLCD92 Partitioning'!R177</f>
        <v>-7.1167679999999995</v>
      </c>
      <c r="S782" s="62">
        <f>'Table 10-NLCD11 Partitioning'!S177-'Table 7-NLCD92 Partitioning'!S177</f>
        <v>0</v>
      </c>
      <c r="T782" s="62">
        <f>'Table 10-NLCD11 Partitioning'!T177-'Table 7-NLCD92 Partitioning'!T177</f>
        <v>-8135.8119314999994</v>
      </c>
      <c r="U782" s="62">
        <f>'Table 10-NLCD11 Partitioning'!U177-'Table 7-NLCD92 Partitioning'!U177</f>
        <v>-4263.9679999999998</v>
      </c>
      <c r="V782" s="62">
        <f>'Table 10-NLCD11 Partitioning'!V177-'Table 7-NLCD92 Partitioning'!V177</f>
        <v>-3554.3069999999998</v>
      </c>
      <c r="W782" s="62">
        <f>'Table 10-NLCD11 Partitioning'!W177-'Table 7-NLCD92 Partitioning'!W177</f>
        <v>-317.34000000000003</v>
      </c>
    </row>
    <row r="783" spans="1:23" x14ac:dyDescent="0.25">
      <c r="A783" s="77" t="s">
        <v>344</v>
      </c>
      <c r="B783" s="10" t="s">
        <v>287</v>
      </c>
      <c r="C783" s="3">
        <v>5</v>
      </c>
      <c r="D783" s="77" t="s">
        <v>344</v>
      </c>
      <c r="E783" s="62">
        <f>'Table 10-NLCD11 Partitioning'!E178-'Table 7-NLCD92 Partitioning'!E178</f>
        <v>-16.457561999999999</v>
      </c>
      <c r="F783" s="62">
        <f>'Table 10-NLCD11 Partitioning'!F178-'Table 7-NLCD92 Partitioning'!F178</f>
        <v>-89.406562499999978</v>
      </c>
      <c r="G783" s="62">
        <f>'Table 10-NLCD11 Partitioning'!G178-'Table 7-NLCD92 Partitioning'!G178</f>
        <v>667.62725399999999</v>
      </c>
      <c r="H783" s="62">
        <f>'Table 10-NLCD11 Partitioning'!H178-'Table 7-NLCD92 Partitioning'!H178</f>
        <v>-712.80823499999985</v>
      </c>
      <c r="I783" s="62">
        <f>'Table 10-NLCD11 Partitioning'!I178-'Table 7-NLCD92 Partitioning'!I178</f>
        <v>236.17981350000005</v>
      </c>
      <c r="J783" s="62">
        <f>'Table 10-NLCD11 Partitioning'!J178-'Table 7-NLCD92 Partitioning'!J178</f>
        <v>-0.22239899999999999</v>
      </c>
      <c r="K783" s="62">
        <f>'Table 10-NLCD11 Partitioning'!K178-'Table 7-NLCD92 Partitioning'!K178</f>
        <v>-58.046138999999997</v>
      </c>
      <c r="L783" s="62">
        <f>'Table 10-NLCD11 Partitioning'!L178-'Table 7-NLCD92 Partitioning'!L178</f>
        <v>-20.460708</v>
      </c>
      <c r="M783" s="62">
        <f>'Table 10-NLCD11 Partitioning'!M178-'Table 7-NLCD92 Partitioning'!M178</f>
        <v>1.1119725</v>
      </c>
      <c r="N783" s="62">
        <f>'Table 10-NLCD11 Partitioning'!N178-'Table 7-NLCD92 Partitioning'!N178</f>
        <v>0</v>
      </c>
      <c r="O783" s="62">
        <f>'Table 10-NLCD11 Partitioning'!O178-'Table 7-NLCD92 Partitioning'!O178</f>
        <v>1.3343625000000001</v>
      </c>
      <c r="P783" s="62">
        <f>'Table 10-NLCD11 Partitioning'!P178-'Table 7-NLCD92 Partitioning'!P178</f>
        <v>0</v>
      </c>
      <c r="Q783" s="62">
        <f>'Table 10-NLCD11 Partitioning'!Q178-'Table 7-NLCD92 Partitioning'!Q178</f>
        <v>0</v>
      </c>
      <c r="R783" s="62">
        <f>'Table 10-NLCD11 Partitioning'!R178-'Table 7-NLCD92 Partitioning'!R178</f>
        <v>-3.1135859999999997</v>
      </c>
      <c r="S783" s="62">
        <f>'Table 10-NLCD11 Partitioning'!S178-'Table 7-NLCD92 Partitioning'!S178</f>
        <v>-5.7823739999999999</v>
      </c>
      <c r="T783" s="62">
        <f>'Table 10-NLCD11 Partitioning'!T178-'Table 7-NLCD92 Partitioning'!T178</f>
        <v>-4.4162999999571184E-2</v>
      </c>
      <c r="U783" s="62">
        <f>'Table 10-NLCD11 Partitioning'!U178-'Table 7-NLCD92 Partitioning'!U178</f>
        <v>117.03700000000003</v>
      </c>
      <c r="V783" s="62">
        <f>'Table 10-NLCD11 Partitioning'!V178-'Table 7-NLCD92 Partitioning'!V178</f>
        <v>-22.915000000000191</v>
      </c>
      <c r="W783" s="62">
        <f>'Table 10-NLCD11 Partitioning'!W178-'Table 7-NLCD92 Partitioning'!W178</f>
        <v>-94.120999999999981</v>
      </c>
    </row>
    <row r="784" spans="1:23" x14ac:dyDescent="0.25">
      <c r="A784" s="77" t="s">
        <v>345</v>
      </c>
      <c r="B784" s="10" t="s">
        <v>287</v>
      </c>
      <c r="C784" s="3">
        <v>50</v>
      </c>
      <c r="D784" s="77" t="s">
        <v>345</v>
      </c>
      <c r="E784" s="62">
        <f>'Table 10-NLCD11 Partitioning'!E179-'Table 7-NLCD92 Partitioning'!E179</f>
        <v>-101.19291749999998</v>
      </c>
      <c r="F784" s="62">
        <f>'Table 10-NLCD11 Partitioning'!F179-'Table 7-NLCD92 Partitioning'!F179</f>
        <v>-394.09565399999991</v>
      </c>
      <c r="G784" s="62">
        <f>'Table 10-NLCD11 Partitioning'!G179-'Table 7-NLCD92 Partitioning'!G179</f>
        <v>1252.2985110000002</v>
      </c>
      <c r="H784" s="62">
        <f>'Table 10-NLCD11 Partitioning'!H179-'Table 7-NLCD92 Partitioning'!H179</f>
        <v>-43.428635999999642</v>
      </c>
      <c r="I784" s="62">
        <f>'Table 10-NLCD11 Partitioning'!I179-'Table 7-NLCD92 Partitioning'!I179</f>
        <v>-232.44035399999984</v>
      </c>
      <c r="J784" s="62">
        <f>'Table 10-NLCD11 Partitioning'!J179-'Table 7-NLCD92 Partitioning'!J179</f>
        <v>-50.929703999999987</v>
      </c>
      <c r="K784" s="62">
        <f>'Table 10-NLCD11 Partitioning'!K179-'Table 7-NLCD92 Partitioning'!K179</f>
        <v>-279.77799600000003</v>
      </c>
      <c r="L784" s="62">
        <f>'Table 10-NLCD11 Partitioning'!L179-'Table 7-NLCD92 Partitioning'!L179</f>
        <v>-71.16767999999999</v>
      </c>
      <c r="M784" s="62">
        <f>'Table 10-NLCD11 Partitioning'!M179-'Table 7-NLCD92 Partitioning'!M179</f>
        <v>4.6702845000000002</v>
      </c>
      <c r="N784" s="62">
        <f>'Table 10-NLCD11 Partitioning'!N179-'Table 7-NLCD92 Partitioning'!N179</f>
        <v>0</v>
      </c>
      <c r="O784" s="62">
        <f>'Table 10-NLCD11 Partitioning'!O179-'Table 7-NLCD92 Partitioning'!O179</f>
        <v>3.7807020000000002</v>
      </c>
      <c r="P784" s="62">
        <f>'Table 10-NLCD11 Partitioning'!P179-'Table 7-NLCD92 Partitioning'!P179</f>
        <v>-34.471844999999995</v>
      </c>
      <c r="Q784" s="62">
        <f>'Table 10-NLCD11 Partitioning'!Q179-'Table 7-NLCD92 Partitioning'!Q179</f>
        <v>-25.353485999999997</v>
      </c>
      <c r="R784" s="62">
        <f>'Table 10-NLCD11 Partitioning'!R179-'Table 7-NLCD92 Partitioning'!R179</f>
        <v>-24.241607999999996</v>
      </c>
      <c r="S784" s="62">
        <f>'Table 10-NLCD11 Partitioning'!S179-'Table 7-NLCD92 Partitioning'!S179</f>
        <v>-3.7807829999999996</v>
      </c>
      <c r="T784" s="62">
        <f>'Table 10-NLCD11 Partitioning'!T179-'Table 7-NLCD92 Partitioning'!T179</f>
        <v>-0.13116599999830214</v>
      </c>
      <c r="U784" s="62">
        <f>'Table 10-NLCD11 Partitioning'!U179-'Table 7-NLCD92 Partitioning'!U179</f>
        <v>8.793999999999869</v>
      </c>
      <c r="V784" s="62">
        <f>'Table 10-NLCD11 Partitioning'!V179-'Table 7-NLCD92 Partitioning'!V179</f>
        <v>299.92000000000007</v>
      </c>
      <c r="W784" s="62">
        <f>'Table 10-NLCD11 Partitioning'!W179-'Table 7-NLCD92 Partitioning'!W179</f>
        <v>-308.71299999999997</v>
      </c>
    </row>
    <row r="785" spans="1:23" x14ac:dyDescent="0.25">
      <c r="A785" s="77" t="s">
        <v>346</v>
      </c>
      <c r="B785" s="10" t="s">
        <v>287</v>
      </c>
      <c r="C785" s="3">
        <v>51</v>
      </c>
      <c r="D785" s="77" t="s">
        <v>346</v>
      </c>
      <c r="E785" s="62">
        <f>'Table 10-NLCD11 Partitioning'!E180-'Table 7-NLCD92 Partitioning'!E180</f>
        <v>-76.061250000000001</v>
      </c>
      <c r="F785" s="62">
        <f>'Table 10-NLCD11 Partitioning'!F180-'Table 7-NLCD92 Partitioning'!F180</f>
        <v>-278.89273799999989</v>
      </c>
      <c r="G785" s="62">
        <f>'Table 10-NLCD11 Partitioning'!G180-'Table 7-NLCD92 Partitioning'!G180</f>
        <v>2932.4884185000001</v>
      </c>
      <c r="H785" s="62">
        <f>'Table 10-NLCD11 Partitioning'!H180-'Table 7-NLCD92 Partitioning'!H180</f>
        <v>-2827.4741054999995</v>
      </c>
      <c r="I785" s="62">
        <f>'Table 10-NLCD11 Partitioning'!I180-'Table 7-NLCD92 Partitioning'!I180</f>
        <v>687.61451699999998</v>
      </c>
      <c r="J785" s="62">
        <f>'Table 10-NLCD11 Partitioning'!J180-'Table 7-NLCD92 Partitioning'!J180</f>
        <v>0</v>
      </c>
      <c r="K785" s="62">
        <f>'Table 10-NLCD11 Partitioning'!K180-'Table 7-NLCD92 Partitioning'!K180</f>
        <v>-309.801807</v>
      </c>
      <c r="L785" s="62">
        <f>'Table 10-NLCD11 Partitioning'!L180-'Table 7-NLCD92 Partitioning'!L180</f>
        <v>-72.724472999999989</v>
      </c>
      <c r="M785" s="62">
        <f>'Table 10-NLCD11 Partitioning'!M180-'Table 7-NLCD92 Partitioning'!M180</f>
        <v>0</v>
      </c>
      <c r="N785" s="62">
        <f>'Table 10-NLCD11 Partitioning'!N180-'Table 7-NLCD92 Partitioning'!N180</f>
        <v>0</v>
      </c>
      <c r="O785" s="62">
        <f>'Table 10-NLCD11 Partitioning'!O180-'Table 7-NLCD92 Partitioning'!O180</f>
        <v>-13.788737999999999</v>
      </c>
      <c r="P785" s="62">
        <f>'Table 10-NLCD11 Partitioning'!P180-'Table 7-NLCD92 Partitioning'!P180</f>
        <v>0</v>
      </c>
      <c r="Q785" s="62">
        <f>'Table 10-NLCD11 Partitioning'!Q180-'Table 7-NLCD92 Partitioning'!Q180</f>
        <v>-0.44479799999999997</v>
      </c>
      <c r="R785" s="62">
        <f>'Table 10-NLCD11 Partitioning'!R180-'Table 7-NLCD92 Partitioning'!R180</f>
        <v>-32.692653</v>
      </c>
      <c r="S785" s="62">
        <f>'Table 10-NLCD11 Partitioning'!S180-'Table 7-NLCD92 Partitioning'!S180</f>
        <v>-8.4511620000000001</v>
      </c>
      <c r="T785" s="62">
        <f>'Table 10-NLCD11 Partitioning'!T180-'Table 7-NLCD92 Partitioning'!T180</f>
        <v>-0.22878899999886926</v>
      </c>
      <c r="U785" s="62">
        <f>'Table 10-NLCD11 Partitioning'!U180-'Table 7-NLCD92 Partitioning'!U180</f>
        <v>336.95199999999932</v>
      </c>
      <c r="V785" s="62">
        <f>'Table 10-NLCD11 Partitioning'!V180-'Table 7-NLCD92 Partitioning'!V180</f>
        <v>103.45100000000002</v>
      </c>
      <c r="W785" s="62">
        <f>'Table 10-NLCD11 Partitioning'!W180-'Table 7-NLCD92 Partitioning'!W180</f>
        <v>-440.40300000000002</v>
      </c>
    </row>
    <row r="786" spans="1:23" x14ac:dyDescent="0.25">
      <c r="A786" s="77" t="s">
        <v>347</v>
      </c>
      <c r="B786" s="10" t="s">
        <v>287</v>
      </c>
      <c r="C786" s="3">
        <v>52</v>
      </c>
      <c r="D786" s="77" t="s">
        <v>347</v>
      </c>
      <c r="E786" s="62">
        <f>'Table 10-NLCD11 Partitioning'!E181-'Table 7-NLCD92 Partitioning'!E181</f>
        <v>-39.142241999999996</v>
      </c>
      <c r="F786" s="62">
        <f>'Table 10-NLCD11 Partitioning'!F181-'Table 7-NLCD92 Partitioning'!F181</f>
        <v>-88.738775999999973</v>
      </c>
      <c r="G786" s="62">
        <f>'Table 10-NLCD11 Partitioning'!G181-'Table 7-NLCD92 Partitioning'!G181</f>
        <v>-47.819123999999988</v>
      </c>
      <c r="H786" s="62">
        <f>'Table 10-NLCD11 Partitioning'!H181-'Table 7-NLCD92 Partitioning'!H181</f>
        <v>-152.83223550000002</v>
      </c>
      <c r="I786" s="62">
        <f>'Table 10-NLCD11 Partitioning'!I181-'Table 7-NLCD92 Partitioning'!I181</f>
        <v>373.58927100000028</v>
      </c>
      <c r="J786" s="62">
        <f>'Table 10-NLCD11 Partitioning'!J181-'Table 7-NLCD92 Partitioning'!J181</f>
        <v>-0.22239899999999999</v>
      </c>
      <c r="K786" s="62">
        <f>'Table 10-NLCD11 Partitioning'!K181-'Table 7-NLCD92 Partitioning'!K181</f>
        <v>-30.468662999999999</v>
      </c>
      <c r="L786" s="62">
        <f>'Table 10-NLCD11 Partitioning'!L181-'Table 7-NLCD92 Partitioning'!L181</f>
        <v>-10.007954999999999</v>
      </c>
      <c r="M786" s="62">
        <f>'Table 10-NLCD11 Partitioning'!M181-'Table 7-NLCD92 Partitioning'!M181</f>
        <v>0</v>
      </c>
      <c r="N786" s="62">
        <f>'Table 10-NLCD11 Partitioning'!N181-'Table 7-NLCD92 Partitioning'!N181</f>
        <v>0</v>
      </c>
      <c r="O786" s="62">
        <f>'Table 10-NLCD11 Partitioning'!O181-'Table 7-NLCD92 Partitioning'!O181</f>
        <v>0</v>
      </c>
      <c r="P786" s="62">
        <f>'Table 10-NLCD11 Partitioning'!P181-'Table 7-NLCD92 Partitioning'!P181</f>
        <v>0</v>
      </c>
      <c r="Q786" s="62">
        <f>'Table 10-NLCD11 Partitioning'!Q181-'Table 7-NLCD92 Partitioning'!Q181</f>
        <v>-0.44479799999999997</v>
      </c>
      <c r="R786" s="62">
        <f>'Table 10-NLCD11 Partitioning'!R181-'Table 7-NLCD92 Partitioning'!R181</f>
        <v>-3.1135859999999997</v>
      </c>
      <c r="S786" s="62">
        <f>'Table 10-NLCD11 Partitioning'!S181-'Table 7-NLCD92 Partitioning'!S181</f>
        <v>-0.88959599999999994</v>
      </c>
      <c r="T786" s="62">
        <f>'Table 10-NLCD11 Partitioning'!T181-'Table 7-NLCD92 Partitioning'!T181</f>
        <v>-9.0103499999713677E-2</v>
      </c>
      <c r="U786" s="62">
        <f>'Table 10-NLCD11 Partitioning'!U181-'Table 7-NLCD92 Partitioning'!U181</f>
        <v>212.32799999999997</v>
      </c>
      <c r="V786" s="62">
        <f>'Table 10-NLCD11 Partitioning'!V181-'Table 7-NLCD92 Partitioning'!V181</f>
        <v>-166.5920000000001</v>
      </c>
      <c r="W786" s="62">
        <f>'Table 10-NLCD11 Partitioning'!W181-'Table 7-NLCD92 Partitioning'!W181</f>
        <v>-45.737000000000009</v>
      </c>
    </row>
    <row r="787" spans="1:23" x14ac:dyDescent="0.25">
      <c r="A787" s="77" t="s">
        <v>348</v>
      </c>
      <c r="B787" s="10" t="s">
        <v>287</v>
      </c>
      <c r="C787" s="3">
        <v>53</v>
      </c>
      <c r="D787" s="77" t="s">
        <v>348</v>
      </c>
      <c r="E787" s="62">
        <f>'Table 10-NLCD11 Partitioning'!E182-'Table 7-NLCD92 Partitioning'!E182</f>
        <v>-17.569520999999998</v>
      </c>
      <c r="F787" s="62">
        <f>'Table 10-NLCD11 Partitioning'!F182-'Table 7-NLCD92 Partitioning'!F182</f>
        <v>-61.384994999999975</v>
      </c>
      <c r="G787" s="62">
        <f>'Table 10-NLCD11 Partitioning'!G182-'Table 7-NLCD92 Partitioning'!G182</f>
        <v>1157.7801285</v>
      </c>
      <c r="H787" s="62">
        <f>'Table 10-NLCD11 Partitioning'!H182-'Table 7-NLCD92 Partitioning'!H182</f>
        <v>-923.41687049999985</v>
      </c>
      <c r="I787" s="62">
        <f>'Table 10-NLCD11 Partitioning'!I182-'Table 7-NLCD92 Partitioning'!I182</f>
        <v>-69.393172499999991</v>
      </c>
      <c r="J787" s="62">
        <f>'Table 10-NLCD11 Partitioning'!J182-'Table 7-NLCD92 Partitioning'!J182</f>
        <v>-23.351894999999999</v>
      </c>
      <c r="K787" s="62">
        <f>'Table 10-NLCD11 Partitioning'!K182-'Table 7-NLCD92 Partitioning'!K182</f>
        <v>-48.705380999999996</v>
      </c>
      <c r="L787" s="62">
        <f>'Table 10-NLCD11 Partitioning'!L182-'Table 7-NLCD92 Partitioning'!L182</f>
        <v>-11.564748</v>
      </c>
      <c r="M787" s="62">
        <f>'Table 10-NLCD11 Partitioning'!M182-'Table 7-NLCD92 Partitioning'!M182</f>
        <v>0</v>
      </c>
      <c r="N787" s="62">
        <f>'Table 10-NLCD11 Partitioning'!N182-'Table 7-NLCD92 Partitioning'!N182</f>
        <v>0</v>
      </c>
      <c r="O787" s="62">
        <f>'Table 10-NLCD11 Partitioning'!O182-'Table 7-NLCD92 Partitioning'!O182</f>
        <v>0.88957350000000002</v>
      </c>
      <c r="P787" s="62">
        <f>'Table 10-NLCD11 Partitioning'!P182-'Table 7-NLCD92 Partitioning'!P182</f>
        <v>0</v>
      </c>
      <c r="Q787" s="62">
        <f>'Table 10-NLCD11 Partitioning'!Q182-'Table 7-NLCD92 Partitioning'!Q182</f>
        <v>0</v>
      </c>
      <c r="R787" s="62">
        <f>'Table 10-NLCD11 Partitioning'!R182-'Table 7-NLCD92 Partitioning'!R182</f>
        <v>-3.3360254999999994</v>
      </c>
      <c r="S787" s="62">
        <f>'Table 10-NLCD11 Partitioning'!S182-'Table 7-NLCD92 Partitioning'!S182</f>
        <v>0</v>
      </c>
      <c r="T787" s="62">
        <f>'Table 10-NLCD11 Partitioning'!T182-'Table 7-NLCD92 Partitioning'!T182</f>
        <v>-5.2906500000062806E-2</v>
      </c>
      <c r="U787" s="62">
        <f>'Table 10-NLCD11 Partitioning'!U182-'Table 7-NLCD92 Partitioning'!U182</f>
        <v>-99.804000000000087</v>
      </c>
      <c r="V787" s="62">
        <f>'Table 10-NLCD11 Partitioning'!V182-'Table 7-NLCD92 Partitioning'!V182</f>
        <v>174.42599999999993</v>
      </c>
      <c r="W787" s="62">
        <f>'Table 10-NLCD11 Partitioning'!W182-'Table 7-NLCD92 Partitioning'!W182</f>
        <v>-74.622</v>
      </c>
    </row>
    <row r="788" spans="1:23" x14ac:dyDescent="0.25">
      <c r="A788" s="77" t="s">
        <v>349</v>
      </c>
      <c r="B788" s="10" t="s">
        <v>287</v>
      </c>
      <c r="C788" s="3" t="s">
        <v>350</v>
      </c>
      <c r="D788" s="77" t="s">
        <v>351</v>
      </c>
      <c r="E788" s="62">
        <f>'Table 10-NLCD11 Partitioning'!E183-'Table 7-NLCD92 Partitioning'!E183</f>
        <v>-35.361989999999992</v>
      </c>
      <c r="F788" s="62">
        <f>'Table 10-NLCD11 Partitioning'!F183-'Table 7-NLCD92 Partitioning'!F183</f>
        <v>-40.4772435</v>
      </c>
      <c r="G788" s="62">
        <f>'Table 10-NLCD11 Partitioning'!G183-'Table 7-NLCD92 Partitioning'!G183</f>
        <v>126.9861075</v>
      </c>
      <c r="H788" s="62">
        <f>'Table 10-NLCD11 Partitioning'!H183-'Table 7-NLCD92 Partitioning'!H183</f>
        <v>61.816909500000008</v>
      </c>
      <c r="I788" s="62">
        <f>'Table 10-NLCD11 Partitioning'!I183-'Table 7-NLCD92 Partitioning'!I183</f>
        <v>-34.699324499999989</v>
      </c>
      <c r="J788" s="62">
        <f>'Table 10-NLCD11 Partitioning'!J183-'Table 7-NLCD92 Partitioning'!J183</f>
        <v>0</v>
      </c>
      <c r="K788" s="62">
        <f>'Table 10-NLCD11 Partitioning'!K183-'Table 7-NLCD92 Partitioning'!K183</f>
        <v>-26.68788</v>
      </c>
      <c r="L788" s="62">
        <f>'Table 10-NLCD11 Partitioning'!L183-'Table 7-NLCD92 Partitioning'!L183</f>
        <v>-9.1183589999999999</v>
      </c>
      <c r="M788" s="62">
        <f>'Table 10-NLCD11 Partitioning'!M183-'Table 7-NLCD92 Partitioning'!M183</f>
        <v>0</v>
      </c>
      <c r="N788" s="62">
        <f>'Table 10-NLCD11 Partitioning'!N183-'Table 7-NLCD92 Partitioning'!N183</f>
        <v>0</v>
      </c>
      <c r="O788" s="62">
        <f>'Table 10-NLCD11 Partitioning'!O183-'Table 7-NLCD92 Partitioning'!O183</f>
        <v>-38.030228999999999</v>
      </c>
      <c r="P788" s="62">
        <f>'Table 10-NLCD11 Partitioning'!P183-'Table 7-NLCD92 Partitioning'!P183</f>
        <v>0</v>
      </c>
      <c r="Q788" s="62">
        <f>'Table 10-NLCD11 Partitioning'!Q183-'Table 7-NLCD92 Partitioning'!Q183</f>
        <v>0</v>
      </c>
      <c r="R788" s="62">
        <f>'Table 10-NLCD11 Partitioning'!R183-'Table 7-NLCD92 Partitioning'!R183</f>
        <v>-3.335985</v>
      </c>
      <c r="S788" s="62">
        <f>'Table 10-NLCD11 Partitioning'!S183-'Table 7-NLCD92 Partitioning'!S183</f>
        <v>-1.1119949999999998</v>
      </c>
      <c r="T788" s="62">
        <f>'Table 10-NLCD11 Partitioning'!T183-'Table 7-NLCD92 Partitioning'!T183</f>
        <v>-1.9988999999895896E-2</v>
      </c>
      <c r="U788" s="62">
        <f>'Table 10-NLCD11 Partitioning'!U183-'Table 7-NLCD92 Partitioning'!U183</f>
        <v>-1.2040000000000646</v>
      </c>
      <c r="V788" s="62">
        <f>'Table 10-NLCD11 Partitioning'!V183-'Table 7-NLCD92 Partitioning'!V183</f>
        <v>35.966999999999985</v>
      </c>
      <c r="W788" s="62">
        <f>'Table 10-NLCD11 Partitioning'!W183-'Table 7-NLCD92 Partitioning'!W183</f>
        <v>-34.762999999999998</v>
      </c>
    </row>
    <row r="789" spans="1:23" x14ac:dyDescent="0.25">
      <c r="A789" s="77" t="s">
        <v>352</v>
      </c>
      <c r="B789" s="10" t="s">
        <v>287</v>
      </c>
      <c r="C789" s="3" t="s">
        <v>353</v>
      </c>
      <c r="D789" s="77" t="s">
        <v>354</v>
      </c>
      <c r="E789" s="62">
        <f>'Table 10-NLCD11 Partitioning'!E184-'Table 7-NLCD92 Partitioning'!E184</f>
        <v>-29.135312999999989</v>
      </c>
      <c r="F789" s="62">
        <f>'Table 10-NLCD11 Partitioning'!F184-'Table 7-NLCD92 Partitioning'!F184</f>
        <v>-54.044221499999999</v>
      </c>
      <c r="G789" s="62">
        <f>'Table 10-NLCD11 Partitioning'!G184-'Table 7-NLCD92 Partitioning'!G184</f>
        <v>220.39259850000002</v>
      </c>
      <c r="H789" s="62">
        <f>'Table 10-NLCD11 Partitioning'!H184-'Table 7-NLCD92 Partitioning'!H184</f>
        <v>384.074523</v>
      </c>
      <c r="I789" s="62">
        <f>'Table 10-NLCD11 Partitioning'!I184-'Table 7-NLCD92 Partitioning'!I184</f>
        <v>-235.54584899999986</v>
      </c>
      <c r="J789" s="62">
        <f>'Table 10-NLCD11 Partitioning'!J184-'Table 7-NLCD92 Partitioning'!J184</f>
        <v>0</v>
      </c>
      <c r="K789" s="62">
        <f>'Table 10-NLCD11 Partitioning'!K184-'Table 7-NLCD92 Partitioning'!K184</f>
        <v>-86.068511999999998</v>
      </c>
      <c r="L789" s="62">
        <f>'Table 10-NLCD11 Partitioning'!L184-'Table 7-NLCD92 Partitioning'!L184</f>
        <v>-48.705380999999996</v>
      </c>
      <c r="M789" s="62">
        <f>'Table 10-NLCD11 Partitioning'!M184-'Table 7-NLCD92 Partitioning'!M184</f>
        <v>6.8942295000000007</v>
      </c>
      <c r="N789" s="62">
        <f>'Table 10-NLCD11 Partitioning'!N184-'Table 7-NLCD92 Partitioning'!N184</f>
        <v>0</v>
      </c>
      <c r="O789" s="62">
        <f>'Table 10-NLCD11 Partitioning'!O184-'Table 7-NLCD92 Partitioning'!O184</f>
        <v>-137.44258199999999</v>
      </c>
      <c r="P789" s="62">
        <f>'Table 10-NLCD11 Partitioning'!P184-'Table 7-NLCD92 Partitioning'!P184</f>
        <v>0</v>
      </c>
      <c r="Q789" s="62">
        <f>'Table 10-NLCD11 Partitioning'!Q184-'Table 7-NLCD92 Partitioning'!Q184</f>
        <v>0</v>
      </c>
      <c r="R789" s="62">
        <f>'Table 10-NLCD11 Partitioning'!R184-'Table 7-NLCD92 Partitioning'!R184</f>
        <v>3.7800720000000041</v>
      </c>
      <c r="S789" s="62">
        <f>'Table 10-NLCD11 Partitioning'!S184-'Table 7-NLCD92 Partitioning'!S184</f>
        <v>-24.241491</v>
      </c>
      <c r="T789" s="62">
        <f>'Table 10-NLCD11 Partitioning'!T184-'Table 7-NLCD92 Partitioning'!T184</f>
        <v>-4.1926499999590305E-2</v>
      </c>
      <c r="U789" s="62">
        <f>'Table 10-NLCD11 Partitioning'!U184-'Table 7-NLCD92 Partitioning'!U184</f>
        <v>-8.7619999999999436</v>
      </c>
      <c r="V789" s="62">
        <f>'Table 10-NLCD11 Partitioning'!V184-'Table 7-NLCD92 Partitioning'!V184</f>
        <v>135.77199999999999</v>
      </c>
      <c r="W789" s="62">
        <f>'Table 10-NLCD11 Partitioning'!W184-'Table 7-NLCD92 Partitioning'!W184</f>
        <v>-127.011</v>
      </c>
    </row>
    <row r="790" spans="1:23" x14ac:dyDescent="0.25">
      <c r="A790" s="77" t="s">
        <v>355</v>
      </c>
      <c r="B790" s="10" t="s">
        <v>287</v>
      </c>
      <c r="C790" s="3">
        <v>6</v>
      </c>
      <c r="D790" s="77" t="s">
        <v>355</v>
      </c>
      <c r="E790" s="62">
        <f>'Table 10-NLCD11 Partitioning'!E185-'Table 7-NLCD92 Partitioning'!E185</f>
        <v>-4.225581</v>
      </c>
      <c r="F790" s="62">
        <f>'Table 10-NLCD11 Partitioning'!F185-'Table 7-NLCD92 Partitioning'!F185</f>
        <v>-112.53801149999998</v>
      </c>
      <c r="G790" s="62">
        <f>'Table 10-NLCD11 Partitioning'!G185-'Table 7-NLCD92 Partitioning'!G185</f>
        <v>1304.1173025000001</v>
      </c>
      <c r="H790" s="62">
        <f>'Table 10-NLCD11 Partitioning'!H185-'Table 7-NLCD92 Partitioning'!H185</f>
        <v>-653.87607749999961</v>
      </c>
      <c r="I790" s="62">
        <f>'Table 10-NLCD11 Partitioning'!I185-'Table 7-NLCD92 Partitioning'!I185</f>
        <v>-425.01486149999982</v>
      </c>
      <c r="J790" s="62">
        <f>'Table 10-NLCD11 Partitioning'!J185-'Table 7-NLCD92 Partitioning'!J185</f>
        <v>0</v>
      </c>
      <c r="K790" s="62">
        <f>'Table 10-NLCD11 Partitioning'!K185-'Table 7-NLCD92 Partitioning'!K185</f>
        <v>-84.289220999999998</v>
      </c>
      <c r="L790" s="62">
        <f>'Table 10-NLCD11 Partitioning'!L185-'Table 7-NLCD92 Partitioning'!L185</f>
        <v>-18.236718</v>
      </c>
      <c r="M790" s="62">
        <f>'Table 10-NLCD11 Partitioning'!M185-'Table 7-NLCD92 Partitioning'!M185</f>
        <v>0</v>
      </c>
      <c r="N790" s="62">
        <f>'Table 10-NLCD11 Partitioning'!N185-'Table 7-NLCD92 Partitioning'!N185</f>
        <v>0</v>
      </c>
      <c r="O790" s="62">
        <f>'Table 10-NLCD11 Partitioning'!O185-'Table 7-NLCD92 Partitioning'!O185</f>
        <v>-0.44479799999999997</v>
      </c>
      <c r="P790" s="62">
        <f>'Table 10-NLCD11 Partitioning'!P185-'Table 7-NLCD92 Partitioning'!P185</f>
        <v>0</v>
      </c>
      <c r="Q790" s="62">
        <f>'Table 10-NLCD11 Partitioning'!Q185-'Table 7-NLCD92 Partitioning'!Q185</f>
        <v>0</v>
      </c>
      <c r="R790" s="62">
        <f>'Table 10-NLCD11 Partitioning'!R185-'Table 7-NLCD92 Partitioning'!R185</f>
        <v>-5.3375759999999994</v>
      </c>
      <c r="S790" s="62">
        <f>'Table 10-NLCD11 Partitioning'!S185-'Table 7-NLCD92 Partitioning'!S185</f>
        <v>-0.22239899999999999</v>
      </c>
      <c r="T790" s="62">
        <f>'Table 10-NLCD11 Partitioning'!T185-'Table 7-NLCD92 Partitioning'!T185</f>
        <v>-6.7940999998882035E-2</v>
      </c>
      <c r="U790" s="62">
        <f>'Table 10-NLCD11 Partitioning'!U185-'Table 7-NLCD92 Partitioning'!U185</f>
        <v>-241.05499999999984</v>
      </c>
      <c r="V790" s="62">
        <f>'Table 10-NLCD11 Partitioning'!V185-'Table 7-NLCD92 Partitioning'!V185</f>
        <v>341.30799999999999</v>
      </c>
      <c r="W790" s="62">
        <f>'Table 10-NLCD11 Partitioning'!W185-'Table 7-NLCD92 Partitioning'!W185</f>
        <v>-100.253</v>
      </c>
    </row>
    <row r="791" spans="1:23" x14ac:dyDescent="0.25">
      <c r="A791" s="77" t="s">
        <v>356</v>
      </c>
      <c r="B791" s="10" t="s">
        <v>287</v>
      </c>
      <c r="C791" s="3">
        <v>7</v>
      </c>
      <c r="D791" s="77" t="s">
        <v>356</v>
      </c>
      <c r="E791" s="62">
        <f>'Table 10-NLCD11 Partitioning'!E186-'Table 7-NLCD92 Partitioning'!E186</f>
        <v>-10.230394499999999</v>
      </c>
      <c r="F791" s="62">
        <f>'Table 10-NLCD11 Partitioning'!F186-'Table 7-NLCD92 Partitioning'!F186</f>
        <v>-110.31178949999999</v>
      </c>
      <c r="G791" s="62">
        <f>'Table 10-NLCD11 Partitioning'!G186-'Table 7-NLCD92 Partitioning'!G186</f>
        <v>328.03105950000003</v>
      </c>
      <c r="H791" s="62">
        <f>'Table 10-NLCD11 Partitioning'!H186-'Table 7-NLCD92 Partitioning'!H186</f>
        <v>-143.45578799999998</v>
      </c>
      <c r="I791" s="62">
        <f>'Table 10-NLCD11 Partitioning'!I186-'Table 7-NLCD92 Partitioning'!I186</f>
        <v>34.469446500000018</v>
      </c>
      <c r="J791" s="62">
        <f>'Table 10-NLCD11 Partitioning'!J186-'Table 7-NLCD92 Partitioning'!J186</f>
        <v>0</v>
      </c>
      <c r="K791" s="62">
        <f>'Table 10-NLCD11 Partitioning'!K186-'Table 7-NLCD92 Partitioning'!K186</f>
        <v>-70.945280999999994</v>
      </c>
      <c r="L791" s="62">
        <f>'Table 10-NLCD11 Partitioning'!L186-'Table 7-NLCD92 Partitioning'!L186</f>
        <v>-22.684697999999997</v>
      </c>
      <c r="M791" s="62">
        <f>'Table 10-NLCD11 Partitioning'!M186-'Table 7-NLCD92 Partitioning'!M186</f>
        <v>0</v>
      </c>
      <c r="N791" s="62">
        <f>'Table 10-NLCD11 Partitioning'!N186-'Table 7-NLCD92 Partitioning'!N186</f>
        <v>0</v>
      </c>
      <c r="O791" s="62">
        <f>'Table 10-NLCD11 Partitioning'!O186-'Table 7-NLCD92 Partitioning'!O186</f>
        <v>1.3343670000000001</v>
      </c>
      <c r="P791" s="62">
        <f>'Table 10-NLCD11 Partitioning'!P186-'Table 7-NLCD92 Partitioning'!P186</f>
        <v>0</v>
      </c>
      <c r="Q791" s="62">
        <f>'Table 10-NLCD11 Partitioning'!Q186-'Table 7-NLCD92 Partitioning'!Q186</f>
        <v>0</v>
      </c>
      <c r="R791" s="62">
        <f>'Table 10-NLCD11 Partitioning'!R186-'Table 7-NLCD92 Partitioning'!R186</f>
        <v>-3.7808054999999996</v>
      </c>
      <c r="S791" s="62">
        <f>'Table 10-NLCD11 Partitioning'!S186-'Table 7-NLCD92 Partitioning'!S186</f>
        <v>-2.4463889999999999</v>
      </c>
      <c r="T791" s="62">
        <f>'Table 10-NLCD11 Partitioning'!T186-'Table 7-NLCD92 Partitioning'!T186</f>
        <v>-2.0272499999919091E-2</v>
      </c>
      <c r="U791" s="62">
        <f>'Table 10-NLCD11 Partitioning'!U186-'Table 7-NLCD92 Partitioning'!U186</f>
        <v>58.379999999999995</v>
      </c>
      <c r="V791" s="62">
        <f>'Table 10-NLCD11 Partitioning'!V186-'Table 7-NLCD92 Partitioning'!V186</f>
        <v>29.24799999999999</v>
      </c>
      <c r="W791" s="62">
        <f>'Table 10-NLCD11 Partitioning'!W186-'Table 7-NLCD92 Partitioning'!W186</f>
        <v>-87.628999999999991</v>
      </c>
    </row>
    <row r="792" spans="1:23" x14ac:dyDescent="0.25">
      <c r="A792" s="77" t="s">
        <v>357</v>
      </c>
      <c r="B792" s="10" t="s">
        <v>287</v>
      </c>
      <c r="C792" s="3">
        <v>8</v>
      </c>
      <c r="D792" s="77" t="s">
        <v>357</v>
      </c>
      <c r="E792" s="62">
        <f>'Table 10-NLCD11 Partitioning'!E187-'Table 7-NLCD92 Partitioning'!E187</f>
        <v>-1.3344794999999996</v>
      </c>
      <c r="F792" s="62">
        <f>'Table 10-NLCD11 Partitioning'!F187-'Table 7-NLCD92 Partitioning'!F187</f>
        <v>-8.4521924999999882</v>
      </c>
      <c r="G792" s="62">
        <f>'Table 10-NLCD11 Partitioning'!G187-'Table 7-NLCD92 Partitioning'!G187</f>
        <v>179.24748750000001</v>
      </c>
      <c r="H792" s="62">
        <f>'Table 10-NLCD11 Partitioning'!H187-'Table 7-NLCD92 Partitioning'!H187</f>
        <v>-120.54964049999995</v>
      </c>
      <c r="I792" s="62">
        <f>'Table 10-NLCD11 Partitioning'!I187-'Table 7-NLCD92 Partitioning'!I187</f>
        <v>-23.577965999999975</v>
      </c>
      <c r="J792" s="62">
        <f>'Table 10-NLCD11 Partitioning'!J187-'Table 7-NLCD92 Partitioning'!J187</f>
        <v>-0.22239899999999999</v>
      </c>
      <c r="K792" s="62">
        <f>'Table 10-NLCD11 Partitioning'!K187-'Table 7-NLCD92 Partitioning'!K187</f>
        <v>-36.918548999999999</v>
      </c>
      <c r="L792" s="62">
        <f>'Table 10-NLCD11 Partitioning'!L187-'Table 7-NLCD92 Partitioning'!L187</f>
        <v>-12.676765499999998</v>
      </c>
      <c r="M792" s="62">
        <f>'Table 10-NLCD11 Partitioning'!M187-'Table 7-NLCD92 Partitioning'!M187</f>
        <v>18.458743500000001</v>
      </c>
      <c r="N792" s="62">
        <f>'Table 10-NLCD11 Partitioning'!N187-'Table 7-NLCD92 Partitioning'!N187</f>
        <v>0</v>
      </c>
      <c r="O792" s="62">
        <f>'Table 10-NLCD11 Partitioning'!O187-'Table 7-NLCD92 Partitioning'!O187</f>
        <v>1.7791560000000002</v>
      </c>
      <c r="P792" s="62">
        <f>'Table 10-NLCD11 Partitioning'!P187-'Table 7-NLCD92 Partitioning'!P187</f>
        <v>0</v>
      </c>
      <c r="Q792" s="62">
        <f>'Table 10-NLCD11 Partitioning'!Q187-'Table 7-NLCD92 Partitioning'!Q187</f>
        <v>0</v>
      </c>
      <c r="R792" s="62">
        <f>'Table 10-NLCD11 Partitioning'!R187-'Table 7-NLCD92 Partitioning'!R187</f>
        <v>4.4478179999999998</v>
      </c>
      <c r="S792" s="62">
        <f>'Table 10-NLCD11 Partitioning'!S187-'Table 7-NLCD92 Partitioning'!S187</f>
        <v>-0.22239899999999999</v>
      </c>
      <c r="T792" s="62">
        <f>'Table 10-NLCD11 Partitioning'!T187-'Table 7-NLCD92 Partitioning'!T187</f>
        <v>-2.1185999999715932E-2</v>
      </c>
      <c r="U792" s="62">
        <f>'Table 10-NLCD11 Partitioning'!U187-'Table 7-NLCD92 Partitioning'!U187</f>
        <v>-13.421000000000049</v>
      </c>
      <c r="V792" s="62">
        <f>'Table 10-NLCD11 Partitioning'!V187-'Table 7-NLCD92 Partitioning'!V187</f>
        <v>39.171999999999969</v>
      </c>
      <c r="W792" s="62">
        <f>'Table 10-NLCD11 Partitioning'!W187-'Table 7-NLCD92 Partitioning'!W187</f>
        <v>-25.751000000000005</v>
      </c>
    </row>
    <row r="793" spans="1:23" x14ac:dyDescent="0.25">
      <c r="A793" s="77" t="s">
        <v>358</v>
      </c>
      <c r="B793" s="10" t="s">
        <v>287</v>
      </c>
      <c r="C793" s="3">
        <v>9</v>
      </c>
      <c r="D793" s="77" t="s">
        <v>358</v>
      </c>
      <c r="E793" s="62">
        <f>'Table 10-NLCD11 Partitioning'!E188-'Table 7-NLCD92 Partitioning'!E188</f>
        <v>-52.486762499999998</v>
      </c>
      <c r="F793" s="62">
        <f>'Table 10-NLCD11 Partitioning'!F188-'Table 7-NLCD92 Partitioning'!F188</f>
        <v>-559.33737299999996</v>
      </c>
      <c r="G793" s="62">
        <f>'Table 10-NLCD11 Partitioning'!G188-'Table 7-NLCD92 Partitioning'!G188</f>
        <v>914.26219650000007</v>
      </c>
      <c r="H793" s="62">
        <f>'Table 10-NLCD11 Partitioning'!H188-'Table 7-NLCD92 Partitioning'!H188</f>
        <v>-1257.2674694999996</v>
      </c>
      <c r="I793" s="62">
        <f>'Table 10-NLCD11 Partitioning'!I188-'Table 7-NLCD92 Partitioning'!I188</f>
        <v>1217.8206540000001</v>
      </c>
      <c r="J793" s="62">
        <f>'Table 10-NLCD11 Partitioning'!J188-'Table 7-NLCD92 Partitioning'!J188</f>
        <v>-2.0025224999999907</v>
      </c>
      <c r="K793" s="62">
        <f>'Table 10-NLCD11 Partitioning'!K188-'Table 7-NLCD92 Partitioning'!K188</f>
        <v>-274.88532149999998</v>
      </c>
      <c r="L793" s="62">
        <f>'Table 10-NLCD11 Partitioning'!L188-'Table 7-NLCD92 Partitioning'!L188</f>
        <v>-16.012727999999999</v>
      </c>
      <c r="M793" s="62">
        <f>'Table 10-NLCD11 Partitioning'!M188-'Table 7-NLCD92 Partitioning'!M188</f>
        <v>4.8926790000000002</v>
      </c>
      <c r="N793" s="62">
        <f>'Table 10-NLCD11 Partitioning'!N188-'Table 7-NLCD92 Partitioning'!N188</f>
        <v>0</v>
      </c>
      <c r="O793" s="62">
        <f>'Table 10-NLCD11 Partitioning'!O188-'Table 7-NLCD92 Partitioning'!O188</f>
        <v>5.1150690000000001</v>
      </c>
      <c r="P793" s="62">
        <f>'Table 10-NLCD11 Partitioning'!P188-'Table 7-NLCD92 Partitioning'!P188</f>
        <v>20.237899500000001</v>
      </c>
      <c r="Q793" s="62">
        <f>'Table 10-NLCD11 Partitioning'!Q188-'Table 7-NLCD92 Partitioning'!Q188</f>
        <v>0</v>
      </c>
      <c r="R793" s="62">
        <f>'Table 10-NLCD11 Partitioning'!R188-'Table 7-NLCD92 Partitioning'!R188</f>
        <v>0.66708450000000052</v>
      </c>
      <c r="S793" s="62">
        <f>'Table 10-NLCD11 Partitioning'!S188-'Table 7-NLCD92 Partitioning'!S188</f>
        <v>-1.1119949999999998</v>
      </c>
      <c r="T793" s="62">
        <f>'Table 10-NLCD11 Partitioning'!T188-'Table 7-NLCD92 Partitioning'!T188</f>
        <v>-0.10858949999965262</v>
      </c>
      <c r="U793" s="62">
        <f>'Table 10-NLCD11 Partitioning'!U188-'Table 7-NLCD92 Partitioning'!U188</f>
        <v>769.2199999999998</v>
      </c>
      <c r="V793" s="62">
        <f>'Table 10-NLCD11 Partitioning'!V188-'Table 7-NLCD92 Partitioning'!V188</f>
        <v>-488.56999999999971</v>
      </c>
      <c r="W793" s="62">
        <f>'Table 10-NLCD11 Partitioning'!W188-'Table 7-NLCD92 Partitioning'!W188</f>
        <v>-280.65100000000001</v>
      </c>
    </row>
    <row r="794" spans="1:23" x14ac:dyDescent="0.25">
      <c r="A794" s="77" t="s">
        <v>359</v>
      </c>
      <c r="B794" s="10" t="s">
        <v>360</v>
      </c>
      <c r="C794" s="3" t="s">
        <v>361</v>
      </c>
      <c r="D794" s="77" t="s">
        <v>362</v>
      </c>
      <c r="E794" s="62">
        <f>'Table 10-NLCD11 Partitioning'!E189-'Table 7-NLCD92 Partitioning'!E189</f>
        <v>0</v>
      </c>
      <c r="F794" s="62">
        <f>'Table 10-NLCD11 Partitioning'!F189-'Table 7-NLCD92 Partitioning'!F189</f>
        <v>-7.3392119999999981</v>
      </c>
      <c r="G794" s="62">
        <f>'Table 10-NLCD11 Partitioning'!G189-'Table 7-NLCD92 Partitioning'!G189</f>
        <v>68.274904500000005</v>
      </c>
      <c r="H794" s="62">
        <f>'Table 10-NLCD11 Partitioning'!H189-'Table 7-NLCD92 Partitioning'!H189</f>
        <v>-67.835825999999969</v>
      </c>
      <c r="I794" s="62">
        <f>'Table 10-NLCD11 Partitioning'!I189-'Table 7-NLCD92 Partitioning'!I189</f>
        <v>9.7852095000000006</v>
      </c>
      <c r="J794" s="62">
        <f>'Table 10-NLCD11 Partitioning'!J189-'Table 7-NLCD92 Partitioning'!J189</f>
        <v>0</v>
      </c>
      <c r="K794" s="62">
        <f>'Table 10-NLCD11 Partitioning'!K189-'Table 7-NLCD92 Partitioning'!K189</f>
        <v>-1.1119949999999998</v>
      </c>
      <c r="L794" s="62">
        <f>'Table 10-NLCD11 Partitioning'!L189-'Table 7-NLCD92 Partitioning'!L189</f>
        <v>-0.44479799999999997</v>
      </c>
      <c r="M794" s="62">
        <f>'Table 10-NLCD11 Partitioning'!M189-'Table 7-NLCD92 Partitioning'!M189</f>
        <v>0</v>
      </c>
      <c r="N794" s="62">
        <f>'Table 10-NLCD11 Partitioning'!N189-'Table 7-NLCD92 Partitioning'!N189</f>
        <v>0</v>
      </c>
      <c r="O794" s="62">
        <f>'Table 10-NLCD11 Partitioning'!O189-'Table 7-NLCD92 Partitioning'!O189</f>
        <v>-0.22239899999999999</v>
      </c>
      <c r="P794" s="62">
        <f>'Table 10-NLCD11 Partitioning'!P189-'Table 7-NLCD92 Partitioning'!P189</f>
        <v>0</v>
      </c>
      <c r="Q794" s="62">
        <f>'Table 10-NLCD11 Partitioning'!Q189-'Table 7-NLCD92 Partitioning'!Q189</f>
        <v>0</v>
      </c>
      <c r="R794" s="62">
        <f>'Table 10-NLCD11 Partitioning'!R189-'Table 7-NLCD92 Partitioning'!R189</f>
        <v>-1.1119949999999998</v>
      </c>
      <c r="S794" s="62">
        <f>'Table 10-NLCD11 Partitioning'!S189-'Table 7-NLCD92 Partitioning'!S189</f>
        <v>0</v>
      </c>
      <c r="T794" s="62">
        <f>'Table 10-NLCD11 Partitioning'!T189-'Table 7-NLCD92 Partitioning'!T189</f>
        <v>-6.1109999999757747E-3</v>
      </c>
      <c r="U794" s="62">
        <f>'Table 10-NLCD11 Partitioning'!U189-'Table 7-NLCD92 Partitioning'!U189</f>
        <v>2.63900000000001</v>
      </c>
      <c r="V794" s="62">
        <f>'Table 10-NLCD11 Partitioning'!V189-'Table 7-NLCD92 Partitioning'!V189</f>
        <v>1.5289999999999964</v>
      </c>
      <c r="W794" s="62">
        <f>'Table 10-NLCD11 Partitioning'!W189-'Table 7-NLCD92 Partitioning'!W189</f>
        <v>-4.1690000000000005</v>
      </c>
    </row>
    <row r="795" spans="1:23" x14ac:dyDescent="0.25">
      <c r="A795" s="77" t="s">
        <v>363</v>
      </c>
      <c r="B795" s="10" t="s">
        <v>360</v>
      </c>
      <c r="C795" s="3" t="s">
        <v>364</v>
      </c>
      <c r="D795" s="77" t="s">
        <v>365</v>
      </c>
      <c r="E795" s="62">
        <f>'Table 10-NLCD11 Partitioning'!E190-'Table 7-NLCD92 Partitioning'!E190</f>
        <v>-0.22239899999999999</v>
      </c>
      <c r="F795" s="62">
        <f>'Table 10-NLCD11 Partitioning'!F190-'Table 7-NLCD92 Partitioning'!F190</f>
        <v>-82.513529999999975</v>
      </c>
      <c r="G795" s="62">
        <f>'Table 10-NLCD11 Partitioning'!G190-'Table 7-NLCD92 Partitioning'!G190</f>
        <v>394.30332450000003</v>
      </c>
      <c r="H795" s="62">
        <f>'Table 10-NLCD11 Partitioning'!H190-'Table 7-NLCD92 Partitioning'!H190</f>
        <v>-266.66758799999991</v>
      </c>
      <c r="I795" s="62">
        <f>'Table 10-NLCD11 Partitioning'!I190-'Table 7-NLCD92 Partitioning'!I190</f>
        <v>0.66463200000001166</v>
      </c>
      <c r="J795" s="62">
        <f>'Table 10-NLCD11 Partitioning'!J190-'Table 7-NLCD92 Partitioning'!J190</f>
        <v>0</v>
      </c>
      <c r="K795" s="62">
        <f>'Table 10-NLCD11 Partitioning'!K190-'Table 7-NLCD92 Partitioning'!K190</f>
        <v>-84.511763999999999</v>
      </c>
      <c r="L795" s="62">
        <f>'Table 10-NLCD11 Partitioning'!L190-'Table 7-NLCD92 Partitioning'!L190</f>
        <v>0.22229100000000024</v>
      </c>
      <c r="M795" s="62">
        <f>'Table 10-NLCD11 Partitioning'!M190-'Table 7-NLCD92 Partitioning'!M190</f>
        <v>5.5598625000000004</v>
      </c>
      <c r="N795" s="62">
        <f>'Table 10-NLCD11 Partitioning'!N190-'Table 7-NLCD92 Partitioning'!N190</f>
        <v>0</v>
      </c>
      <c r="O795" s="62">
        <f>'Table 10-NLCD11 Partitioning'!O190-'Table 7-NLCD92 Partitioning'!O190</f>
        <v>1.3343445000000003</v>
      </c>
      <c r="P795" s="62">
        <f>'Table 10-NLCD11 Partitioning'!P190-'Table 7-NLCD92 Partitioning'!P190</f>
        <v>0</v>
      </c>
      <c r="Q795" s="62">
        <f>'Table 10-NLCD11 Partitioning'!Q190-'Table 7-NLCD92 Partitioning'!Q190</f>
        <v>0</v>
      </c>
      <c r="R795" s="62">
        <f>'Table 10-NLCD11 Partitioning'!R190-'Table 7-NLCD92 Partitioning'!R190</f>
        <v>32.024578500000004</v>
      </c>
      <c r="S795" s="62">
        <f>'Table 10-NLCD11 Partitioning'!S190-'Table 7-NLCD92 Partitioning'!S190</f>
        <v>-0.22239899999999999</v>
      </c>
      <c r="T795" s="62">
        <f>'Table 10-NLCD11 Partitioning'!T190-'Table 7-NLCD92 Partitioning'!T190</f>
        <v>-2.8646999999637046E-2</v>
      </c>
      <c r="U795" s="62">
        <f>'Table 10-NLCD11 Partitioning'!U190-'Table 7-NLCD92 Partitioning'!U190</f>
        <v>10.634999999999991</v>
      </c>
      <c r="V795" s="62">
        <f>'Table 10-NLCD11 Partitioning'!V190-'Table 7-NLCD92 Partitioning'!V190</f>
        <v>29.365999999999985</v>
      </c>
      <c r="W795" s="62">
        <f>'Table 10-NLCD11 Partitioning'!W190-'Table 7-NLCD92 Partitioning'!W190</f>
        <v>-40.000999999999991</v>
      </c>
    </row>
    <row r="796" spans="1:23" x14ac:dyDescent="0.25">
      <c r="A796" s="77" t="s">
        <v>366</v>
      </c>
      <c r="B796" s="10" t="s">
        <v>360</v>
      </c>
      <c r="C796" s="3" t="s">
        <v>367</v>
      </c>
      <c r="D796" s="77" t="s">
        <v>368</v>
      </c>
      <c r="E796" s="62">
        <f>'Table 10-NLCD11 Partitioning'!E191-'Table 7-NLCD92 Partitioning'!E191</f>
        <v>-0.22239899999999999</v>
      </c>
      <c r="F796" s="62">
        <f>'Table 10-NLCD11 Partitioning'!F191-'Table 7-NLCD92 Partitioning'!F191</f>
        <v>-51.152156999999988</v>
      </c>
      <c r="G796" s="62">
        <f>'Table 10-NLCD11 Partitioning'!G191-'Table 7-NLCD92 Partitioning'!G191</f>
        <v>335.59137450000003</v>
      </c>
      <c r="H796" s="62">
        <f>'Table 10-NLCD11 Partitioning'!H191-'Table 7-NLCD92 Partitioning'!H191</f>
        <v>-237.98916899999995</v>
      </c>
      <c r="I796" s="62">
        <f>'Table 10-NLCD11 Partitioning'!I191-'Table 7-NLCD92 Partitioning'!I191</f>
        <v>-14.015605499999992</v>
      </c>
      <c r="J796" s="62">
        <f>'Table 10-NLCD11 Partitioning'!J191-'Table 7-NLCD92 Partitioning'!J191</f>
        <v>0</v>
      </c>
      <c r="K796" s="62">
        <f>'Table 10-NLCD11 Partitioning'!K191-'Table 7-NLCD92 Partitioning'!K191</f>
        <v>-16.679924999999997</v>
      </c>
      <c r="L796" s="62">
        <f>'Table 10-NLCD11 Partitioning'!L191-'Table 7-NLCD92 Partitioning'!L191</f>
        <v>-11.342348999999999</v>
      </c>
      <c r="M796" s="62">
        <f>'Table 10-NLCD11 Partitioning'!M191-'Table 7-NLCD92 Partitioning'!M191</f>
        <v>0</v>
      </c>
      <c r="N796" s="62">
        <f>'Table 10-NLCD11 Partitioning'!N191-'Table 7-NLCD92 Partitioning'!N191</f>
        <v>0</v>
      </c>
      <c r="O796" s="62">
        <f>'Table 10-NLCD11 Partitioning'!O191-'Table 7-NLCD92 Partitioning'!O191</f>
        <v>0</v>
      </c>
      <c r="P796" s="62">
        <f>'Table 10-NLCD11 Partitioning'!P191-'Table 7-NLCD92 Partitioning'!P191</f>
        <v>0</v>
      </c>
      <c r="Q796" s="62">
        <f>'Table 10-NLCD11 Partitioning'!Q191-'Table 7-NLCD92 Partitioning'!Q191</f>
        <v>0</v>
      </c>
      <c r="R796" s="62">
        <f>'Table 10-NLCD11 Partitioning'!R191-'Table 7-NLCD92 Partitioning'!R191</f>
        <v>-4.225581</v>
      </c>
      <c r="S796" s="62">
        <f>'Table 10-NLCD11 Partitioning'!S191-'Table 7-NLCD92 Partitioning'!S191</f>
        <v>0</v>
      </c>
      <c r="T796" s="62">
        <f>'Table 10-NLCD11 Partitioning'!T191-'Table 7-NLCD92 Partitioning'!T191</f>
        <v>-3.5810999999966953E-2</v>
      </c>
      <c r="U796" s="62">
        <f>'Table 10-NLCD11 Partitioning'!U191-'Table 7-NLCD92 Partitioning'!U191</f>
        <v>-6.1639999999999873</v>
      </c>
      <c r="V796" s="62">
        <f>'Table 10-NLCD11 Partitioning'!V191-'Table 7-NLCD92 Partitioning'!V191</f>
        <v>39.260000000000105</v>
      </c>
      <c r="W796" s="62">
        <f>'Table 10-NLCD11 Partitioning'!W191-'Table 7-NLCD92 Partitioning'!W191</f>
        <v>-33.095999999999997</v>
      </c>
    </row>
    <row r="797" spans="1:23" x14ac:dyDescent="0.25">
      <c r="A797" s="77" t="s">
        <v>369</v>
      </c>
      <c r="B797" s="10" t="s">
        <v>360</v>
      </c>
      <c r="C797" s="3" t="s">
        <v>370</v>
      </c>
      <c r="D797" s="77" t="s">
        <v>371</v>
      </c>
      <c r="E797" s="62">
        <f>'Table 10-NLCD11 Partitioning'!E192-'Table 7-NLCD92 Partitioning'!E192</f>
        <v>-0.88959599999999994</v>
      </c>
      <c r="F797" s="62">
        <f>'Table 10-NLCD11 Partitioning'!F192-'Table 7-NLCD92 Partitioning'!F192</f>
        <v>-6.4496789999999988</v>
      </c>
      <c r="G797" s="62">
        <f>'Table 10-NLCD11 Partitioning'!G192-'Table 7-NLCD92 Partitioning'!G192</f>
        <v>42.699096000000004</v>
      </c>
      <c r="H797" s="62">
        <f>'Table 10-NLCD11 Partitioning'!H192-'Table 7-NLCD92 Partitioning'!H192</f>
        <v>-59.164789499999983</v>
      </c>
      <c r="I797" s="62">
        <f>'Table 10-NLCD11 Partitioning'!I192-'Table 7-NLCD92 Partitioning'!I192</f>
        <v>24.683836500000012</v>
      </c>
      <c r="J797" s="62">
        <f>'Table 10-NLCD11 Partitioning'!J192-'Table 7-NLCD92 Partitioning'!J192</f>
        <v>0</v>
      </c>
      <c r="K797" s="62">
        <f>'Table 10-NLCD11 Partitioning'!K192-'Table 7-NLCD92 Partitioning'!K192</f>
        <v>-14.678334</v>
      </c>
      <c r="L797" s="62">
        <f>'Table 10-NLCD11 Partitioning'!L192-'Table 7-NLCD92 Partitioning'!L192</f>
        <v>0.22238100000000016</v>
      </c>
      <c r="M797" s="62">
        <f>'Table 10-NLCD11 Partitioning'!M192-'Table 7-NLCD92 Partitioning'!M192</f>
        <v>0</v>
      </c>
      <c r="N797" s="62">
        <f>'Table 10-NLCD11 Partitioning'!N192-'Table 7-NLCD92 Partitioning'!N192</f>
        <v>0</v>
      </c>
      <c r="O797" s="62">
        <f>'Table 10-NLCD11 Partitioning'!O192-'Table 7-NLCD92 Partitioning'!O192</f>
        <v>4.4478854999999999</v>
      </c>
      <c r="P797" s="62">
        <f>'Table 10-NLCD11 Partitioning'!P192-'Table 7-NLCD92 Partitioning'!P192</f>
        <v>0</v>
      </c>
      <c r="Q797" s="62">
        <f>'Table 10-NLCD11 Partitioning'!Q192-'Table 7-NLCD92 Partitioning'!Q192</f>
        <v>0</v>
      </c>
      <c r="R797" s="62">
        <f>'Table 10-NLCD11 Partitioning'!R192-'Table 7-NLCD92 Partitioning'!R192</f>
        <v>9.118170000000001</v>
      </c>
      <c r="S797" s="62">
        <f>'Table 10-NLCD11 Partitioning'!S192-'Table 7-NLCD92 Partitioning'!S192</f>
        <v>0</v>
      </c>
      <c r="T797" s="62">
        <f>'Table 10-NLCD11 Partitioning'!T192-'Table 7-NLCD92 Partitioning'!T192</f>
        <v>-1.1029499999949621E-2</v>
      </c>
      <c r="U797" s="62">
        <f>'Table 10-NLCD11 Partitioning'!U192-'Table 7-NLCD92 Partitioning'!U192</f>
        <v>10.515000000000043</v>
      </c>
      <c r="V797" s="62">
        <f>'Table 10-NLCD11 Partitioning'!V192-'Table 7-NLCD92 Partitioning'!V192</f>
        <v>-6.0759999999999934</v>
      </c>
      <c r="W797" s="62">
        <f>'Table 10-NLCD11 Partitioning'!W192-'Table 7-NLCD92 Partitioning'!W192</f>
        <v>-4.4390000000000001</v>
      </c>
    </row>
    <row r="798" spans="1:23" x14ac:dyDescent="0.25">
      <c r="A798" s="77" t="s">
        <v>372</v>
      </c>
      <c r="B798" s="10" t="s">
        <v>360</v>
      </c>
      <c r="C798" s="3" t="s">
        <v>373</v>
      </c>
      <c r="D798" s="77" t="s">
        <v>374</v>
      </c>
      <c r="E798" s="62">
        <f>'Table 10-NLCD11 Partitioning'!E193-'Table 7-NLCD92 Partitioning'!E193</f>
        <v>-0.22239899999999999</v>
      </c>
      <c r="F798" s="62">
        <f>'Table 10-NLCD11 Partitioning'!F193-'Table 7-NLCD92 Partitioning'!F193</f>
        <v>-6.2273474999999987</v>
      </c>
      <c r="G798" s="62">
        <f>'Table 10-NLCD11 Partitioning'!G193-'Table 7-NLCD92 Partitioning'!G193</f>
        <v>86.288539500000013</v>
      </c>
      <c r="H798" s="62">
        <f>'Table 10-NLCD11 Partitioning'!H193-'Table 7-NLCD92 Partitioning'!H193</f>
        <v>-55.163789999999949</v>
      </c>
      <c r="I798" s="62">
        <f>'Table 10-NLCD11 Partitioning'!I193-'Table 7-NLCD92 Partitioning'!I193</f>
        <v>-10.676821500000003</v>
      </c>
      <c r="J798" s="62">
        <f>'Table 10-NLCD11 Partitioning'!J193-'Table 7-NLCD92 Partitioning'!J193</f>
        <v>0</v>
      </c>
      <c r="K798" s="62">
        <f>'Table 10-NLCD11 Partitioning'!K193-'Table 7-NLCD92 Partitioning'!K193</f>
        <v>-6.6719789999999994</v>
      </c>
      <c r="L798" s="62">
        <f>'Table 10-NLCD11 Partitioning'!L193-'Table 7-NLCD92 Partitioning'!L193</f>
        <v>-4.4479844999999996</v>
      </c>
      <c r="M798" s="62">
        <f>'Table 10-NLCD11 Partitioning'!M193-'Table 7-NLCD92 Partitioning'!M193</f>
        <v>0</v>
      </c>
      <c r="N798" s="62">
        <f>'Table 10-NLCD11 Partitioning'!N193-'Table 7-NLCD92 Partitioning'!N193</f>
        <v>0</v>
      </c>
      <c r="O798" s="62">
        <f>'Table 10-NLCD11 Partitioning'!O193-'Table 7-NLCD92 Partitioning'!O193</f>
        <v>0</v>
      </c>
      <c r="P798" s="62">
        <f>'Table 10-NLCD11 Partitioning'!P193-'Table 7-NLCD92 Partitioning'!P193</f>
        <v>0</v>
      </c>
      <c r="Q798" s="62">
        <f>'Table 10-NLCD11 Partitioning'!Q193-'Table 7-NLCD92 Partitioning'!Q193</f>
        <v>0</v>
      </c>
      <c r="R798" s="62">
        <f>'Table 10-NLCD11 Partitioning'!R193-'Table 7-NLCD92 Partitioning'!R193</f>
        <v>-2.8912049999999994</v>
      </c>
      <c r="S798" s="62">
        <f>'Table 10-NLCD11 Partitioning'!S193-'Table 7-NLCD92 Partitioning'!S193</f>
        <v>0</v>
      </c>
      <c r="T798" s="62">
        <f>'Table 10-NLCD11 Partitioning'!T193-'Table 7-NLCD92 Partitioning'!T193</f>
        <v>-1.2986999999952786E-2</v>
      </c>
      <c r="U798" s="62">
        <f>'Table 10-NLCD11 Partitioning'!U193-'Table 7-NLCD92 Partitioning'!U193</f>
        <v>-4.4390000000000214</v>
      </c>
      <c r="V798" s="62">
        <f>'Table 10-NLCD11 Partitioning'!V193-'Table 7-NLCD92 Partitioning'!V193</f>
        <v>17.915999999999997</v>
      </c>
      <c r="W798" s="62">
        <f>'Table 10-NLCD11 Partitioning'!W193-'Table 7-NLCD92 Partitioning'!W193</f>
        <v>-13.477</v>
      </c>
    </row>
    <row r="799" spans="1:23" x14ac:dyDescent="0.25">
      <c r="A799" s="77" t="s">
        <v>375</v>
      </c>
      <c r="B799" s="10" t="s">
        <v>360</v>
      </c>
      <c r="C799" s="3" t="s">
        <v>224</v>
      </c>
      <c r="D799" s="77" t="s">
        <v>376</v>
      </c>
      <c r="E799" s="62">
        <f>'Table 10-NLCD11 Partitioning'!E194-'Table 7-NLCD92 Partitioning'!E194</f>
        <v>0</v>
      </c>
      <c r="F799" s="62">
        <f>'Table 10-NLCD11 Partitioning'!F194-'Table 7-NLCD92 Partitioning'!F194</f>
        <v>9.5627880000000012</v>
      </c>
      <c r="G799" s="62">
        <f>'Table 10-NLCD11 Partitioning'!G194-'Table 7-NLCD92 Partitioning'!G194</f>
        <v>139.21837650000001</v>
      </c>
      <c r="H799" s="62">
        <f>'Table 10-NLCD11 Partitioning'!H194-'Table 7-NLCD92 Partitioning'!H194</f>
        <v>-118.31773949999999</v>
      </c>
      <c r="I799" s="62">
        <f>'Table 10-NLCD11 Partitioning'!I194-'Table 7-NLCD92 Partitioning'!I194</f>
        <v>-4.0033439999999985</v>
      </c>
      <c r="J799" s="62">
        <f>'Table 10-NLCD11 Partitioning'!J194-'Table 7-NLCD92 Partitioning'!J194</f>
        <v>0</v>
      </c>
      <c r="K799" s="62">
        <f>'Table 10-NLCD11 Partitioning'!K194-'Table 7-NLCD92 Partitioning'!K194</f>
        <v>-23.129496</v>
      </c>
      <c r="L799" s="62">
        <f>'Table 10-NLCD11 Partitioning'!L194-'Table 7-NLCD92 Partitioning'!L194</f>
        <v>-2.2239899999999997</v>
      </c>
      <c r="M799" s="62">
        <f>'Table 10-NLCD11 Partitioning'!M194-'Table 7-NLCD92 Partitioning'!M194</f>
        <v>0</v>
      </c>
      <c r="N799" s="62">
        <f>'Table 10-NLCD11 Partitioning'!N194-'Table 7-NLCD92 Partitioning'!N194</f>
        <v>0</v>
      </c>
      <c r="O799" s="62">
        <f>'Table 10-NLCD11 Partitioning'!O194-'Table 7-NLCD92 Partitioning'!O194</f>
        <v>0</v>
      </c>
      <c r="P799" s="62">
        <f>'Table 10-NLCD11 Partitioning'!P194-'Table 7-NLCD92 Partitioning'!P194</f>
        <v>0</v>
      </c>
      <c r="Q799" s="62">
        <f>'Table 10-NLCD11 Partitioning'!Q194-'Table 7-NLCD92 Partitioning'!Q194</f>
        <v>0</v>
      </c>
      <c r="R799" s="62">
        <f>'Table 10-NLCD11 Partitioning'!R194-'Table 7-NLCD92 Partitioning'!R194</f>
        <v>-1.1119949999999998</v>
      </c>
      <c r="S799" s="62">
        <f>'Table 10-NLCD11 Partitioning'!S194-'Table 7-NLCD92 Partitioning'!S194</f>
        <v>0</v>
      </c>
      <c r="T799" s="62">
        <f>'Table 10-NLCD11 Partitioning'!T194-'Table 7-NLCD92 Partitioning'!T194</f>
        <v>-5.3999999999518877E-3</v>
      </c>
      <c r="U799" s="62">
        <f>'Table 10-NLCD11 Partitioning'!U194-'Table 7-NLCD92 Partitioning'!U194</f>
        <v>-3.7160000000000082</v>
      </c>
      <c r="V799" s="62">
        <f>'Table 10-NLCD11 Partitioning'!V194-'Table 7-NLCD92 Partitioning'!V194</f>
        <v>29.132999999999996</v>
      </c>
      <c r="W799" s="62">
        <f>'Table 10-NLCD11 Partitioning'!W194-'Table 7-NLCD92 Partitioning'!W194</f>
        <v>-25.416999999999998</v>
      </c>
    </row>
    <row r="800" spans="1:23" x14ac:dyDescent="0.25">
      <c r="A800" s="77" t="s">
        <v>377</v>
      </c>
      <c r="B800" s="10" t="s">
        <v>360</v>
      </c>
      <c r="C800" s="3" t="s">
        <v>228</v>
      </c>
      <c r="D800" s="77" t="s">
        <v>378</v>
      </c>
      <c r="E800" s="62">
        <f>'Table 10-NLCD11 Partitioning'!E195-'Table 7-NLCD92 Partitioning'!E195</f>
        <v>-0.22239899999999999</v>
      </c>
      <c r="F800" s="62">
        <f>'Table 10-NLCD11 Partitioning'!F195-'Table 7-NLCD92 Partitioning'!F195</f>
        <v>13.343373000000003</v>
      </c>
      <c r="G800" s="62">
        <f>'Table 10-NLCD11 Partitioning'!G195-'Table 7-NLCD92 Partitioning'!G195</f>
        <v>336.48217650000004</v>
      </c>
      <c r="H800" s="62">
        <f>'Table 10-NLCD11 Partitioning'!H195-'Table 7-NLCD92 Partitioning'!H195</f>
        <v>-310.69538549999993</v>
      </c>
      <c r="I800" s="62">
        <f>'Table 10-NLCD11 Partitioning'!I195-'Table 7-NLCD92 Partitioning'!I195</f>
        <v>-6.4510379999999969</v>
      </c>
      <c r="J800" s="62">
        <f>'Table 10-NLCD11 Partitioning'!J195-'Table 7-NLCD92 Partitioning'!J195</f>
        <v>0</v>
      </c>
      <c r="K800" s="62">
        <f>'Table 10-NLCD11 Partitioning'!K195-'Table 7-NLCD92 Partitioning'!K195</f>
        <v>-20.238308999999997</v>
      </c>
      <c r="L800" s="62">
        <f>'Table 10-NLCD11 Partitioning'!L195-'Table 7-NLCD92 Partitioning'!L195</f>
        <v>-10.007954999999999</v>
      </c>
      <c r="M800" s="62">
        <f>'Table 10-NLCD11 Partitioning'!M195-'Table 7-NLCD92 Partitioning'!M195</f>
        <v>0</v>
      </c>
      <c r="N800" s="62">
        <f>'Table 10-NLCD11 Partitioning'!N195-'Table 7-NLCD92 Partitioning'!N195</f>
        <v>0</v>
      </c>
      <c r="O800" s="62">
        <f>'Table 10-NLCD11 Partitioning'!O195-'Table 7-NLCD92 Partitioning'!O195</f>
        <v>0</v>
      </c>
      <c r="P800" s="62">
        <f>'Table 10-NLCD11 Partitioning'!P195-'Table 7-NLCD92 Partitioning'!P195</f>
        <v>0</v>
      </c>
      <c r="Q800" s="62">
        <f>'Table 10-NLCD11 Partitioning'!Q195-'Table 7-NLCD92 Partitioning'!Q195</f>
        <v>0</v>
      </c>
      <c r="R800" s="62">
        <f>'Table 10-NLCD11 Partitioning'!R195-'Table 7-NLCD92 Partitioning'!R195</f>
        <v>-2.2239899999999997</v>
      </c>
      <c r="S800" s="62">
        <f>'Table 10-NLCD11 Partitioning'!S195-'Table 7-NLCD92 Partitioning'!S195</f>
        <v>0</v>
      </c>
      <c r="T800" s="62">
        <f>'Table 10-NLCD11 Partitioning'!T195-'Table 7-NLCD92 Partitioning'!T195</f>
        <v>-1.3526999999953659E-2</v>
      </c>
      <c r="U800" s="62">
        <f>'Table 10-NLCD11 Partitioning'!U195-'Table 7-NLCD92 Partitioning'!U195</f>
        <v>-19.123999999999967</v>
      </c>
      <c r="V800" s="62">
        <f>'Table 10-NLCD11 Partitioning'!V195-'Table 7-NLCD92 Partitioning'!V195</f>
        <v>54.937000000000012</v>
      </c>
      <c r="W800" s="62">
        <f>'Table 10-NLCD11 Partitioning'!W195-'Table 7-NLCD92 Partitioning'!W195</f>
        <v>-35.814</v>
      </c>
    </row>
    <row r="801" spans="1:23" x14ac:dyDescent="0.25">
      <c r="A801" s="77" t="s">
        <v>379</v>
      </c>
      <c r="B801" s="10" t="s">
        <v>360</v>
      </c>
      <c r="C801" s="3" t="s">
        <v>380</v>
      </c>
      <c r="D801" s="77" t="s">
        <v>381</v>
      </c>
      <c r="E801" s="62">
        <f>'Table 10-NLCD11 Partitioning'!E196-'Table 7-NLCD92 Partitioning'!E196</f>
        <v>0</v>
      </c>
      <c r="F801" s="62">
        <f>'Table 10-NLCD11 Partitioning'!F196-'Table 7-NLCD92 Partitioning'!F196</f>
        <v>-5.5600695</v>
      </c>
      <c r="G801" s="62">
        <f>'Table 10-NLCD11 Partitioning'!G196-'Table 7-NLCD92 Partitioning'!G196</f>
        <v>305.569368</v>
      </c>
      <c r="H801" s="62">
        <f>'Table 10-NLCD11 Partitioning'!H196-'Table 7-NLCD92 Partitioning'!H196</f>
        <v>-252.647325</v>
      </c>
      <c r="I801" s="62">
        <f>'Table 10-NLCD11 Partitioning'!I196-'Table 7-NLCD92 Partitioning'!I196</f>
        <v>-25.798652999999998</v>
      </c>
      <c r="J801" s="62">
        <f>'Table 10-NLCD11 Partitioning'!J196-'Table 7-NLCD92 Partitioning'!J196</f>
        <v>0</v>
      </c>
      <c r="K801" s="62">
        <f>'Table 10-NLCD11 Partitioning'!K196-'Table 7-NLCD92 Partitioning'!K196</f>
        <v>-19.571111999999999</v>
      </c>
      <c r="L801" s="62">
        <f>'Table 10-NLCD11 Partitioning'!L196-'Table 7-NLCD92 Partitioning'!L196</f>
        <v>-2.6687879999999997</v>
      </c>
      <c r="M801" s="62">
        <f>'Table 10-NLCD11 Partitioning'!M196-'Table 7-NLCD92 Partitioning'!M196</f>
        <v>0</v>
      </c>
      <c r="N801" s="62">
        <f>'Table 10-NLCD11 Partitioning'!N196-'Table 7-NLCD92 Partitioning'!N196</f>
        <v>0</v>
      </c>
      <c r="O801" s="62">
        <f>'Table 10-NLCD11 Partitioning'!O196-'Table 7-NLCD92 Partitioning'!O196</f>
        <v>1.5567615000000001</v>
      </c>
      <c r="P801" s="62">
        <f>'Table 10-NLCD11 Partitioning'!P196-'Table 7-NLCD92 Partitioning'!P196</f>
        <v>0</v>
      </c>
      <c r="Q801" s="62">
        <f>'Table 10-NLCD11 Partitioning'!Q196-'Table 7-NLCD92 Partitioning'!Q196</f>
        <v>0</v>
      </c>
      <c r="R801" s="62">
        <f>'Table 10-NLCD11 Partitioning'!R196-'Table 7-NLCD92 Partitioning'!R196</f>
        <v>-0.88960049999999979</v>
      </c>
      <c r="S801" s="62">
        <f>'Table 10-NLCD11 Partitioning'!S196-'Table 7-NLCD92 Partitioning'!S196</f>
        <v>0</v>
      </c>
      <c r="T801" s="62">
        <f>'Table 10-NLCD11 Partitioning'!T196-'Table 7-NLCD92 Partitioning'!T196</f>
        <v>-9.4184999999811225E-3</v>
      </c>
      <c r="U801" s="62">
        <f>'Table 10-NLCD11 Partitioning'!U196-'Table 7-NLCD92 Partitioning'!U196</f>
        <v>-26.191000000000003</v>
      </c>
      <c r="V801" s="62">
        <f>'Table 10-NLCD11 Partitioning'!V196-'Table 7-NLCD92 Partitioning'!V196</f>
        <v>51.484999999999985</v>
      </c>
      <c r="W801" s="62">
        <f>'Table 10-NLCD11 Partitioning'!W196-'Table 7-NLCD92 Partitioning'!W196</f>
        <v>-25.292999999999999</v>
      </c>
    </row>
    <row r="802" spans="1:23" x14ac:dyDescent="0.25">
      <c r="A802" s="77" t="s">
        <v>382</v>
      </c>
      <c r="B802" s="10" t="s">
        <v>360</v>
      </c>
      <c r="C802" s="3" t="s">
        <v>243</v>
      </c>
      <c r="D802" s="77" t="s">
        <v>382</v>
      </c>
      <c r="E802" s="62">
        <f>'Table 10-NLCD11 Partitioning'!E197-'Table 7-NLCD92 Partitioning'!E197</f>
        <v>-0.88964099999999968</v>
      </c>
      <c r="F802" s="62">
        <f>'Table 10-NLCD11 Partitioning'!F197-'Table 7-NLCD92 Partitioning'!F197</f>
        <v>-37.142117999999996</v>
      </c>
      <c r="G802" s="62">
        <f>'Table 10-NLCD11 Partitioning'!G197-'Table 7-NLCD92 Partitioning'!G197</f>
        <v>151.0047405</v>
      </c>
      <c r="H802" s="62">
        <f>'Table 10-NLCD11 Partitioning'!H197-'Table 7-NLCD92 Partitioning'!H197</f>
        <v>169.23656700000004</v>
      </c>
      <c r="I802" s="62">
        <f>'Table 10-NLCD11 Partitioning'!I197-'Table 7-NLCD92 Partitioning'!I197</f>
        <v>-234.64274399999988</v>
      </c>
      <c r="J802" s="62">
        <f>'Table 10-NLCD11 Partitioning'!J197-'Table 7-NLCD92 Partitioning'!J197</f>
        <v>0</v>
      </c>
      <c r="K802" s="62">
        <f>'Table 10-NLCD11 Partitioning'!K197-'Table 7-NLCD92 Partitioning'!K197</f>
        <v>-28.022323499999999</v>
      </c>
      <c r="L802" s="62">
        <f>'Table 10-NLCD11 Partitioning'!L197-'Table 7-NLCD92 Partitioning'!L197</f>
        <v>-10.230353999999998</v>
      </c>
      <c r="M802" s="62">
        <f>'Table 10-NLCD11 Partitioning'!M197-'Table 7-NLCD92 Partitioning'!M197</f>
        <v>0.88957800000000009</v>
      </c>
      <c r="N802" s="62">
        <f>'Table 10-NLCD11 Partitioning'!N197-'Table 7-NLCD92 Partitioning'!N197</f>
        <v>0</v>
      </c>
      <c r="O802" s="62">
        <f>'Table 10-NLCD11 Partitioning'!O197-'Table 7-NLCD92 Partitioning'!O197</f>
        <v>0.88957350000000002</v>
      </c>
      <c r="P802" s="62">
        <f>'Table 10-NLCD11 Partitioning'!P197-'Table 7-NLCD92 Partitioning'!P197</f>
        <v>0</v>
      </c>
      <c r="Q802" s="62">
        <f>'Table 10-NLCD11 Partitioning'!Q197-'Table 7-NLCD92 Partitioning'!Q197</f>
        <v>0</v>
      </c>
      <c r="R802" s="62">
        <f>'Table 10-NLCD11 Partitioning'!R197-'Table 7-NLCD92 Partitioning'!R197</f>
        <v>-11.119959</v>
      </c>
      <c r="S802" s="62">
        <f>'Table 10-NLCD11 Partitioning'!S197-'Table 7-NLCD92 Partitioning'!S197</f>
        <v>0</v>
      </c>
      <c r="T802" s="62">
        <f>'Table 10-NLCD11 Partitioning'!T197-'Table 7-NLCD92 Partitioning'!T197</f>
        <v>-2.6680499999656604E-2</v>
      </c>
      <c r="U802" s="62">
        <f>'Table 10-NLCD11 Partitioning'!U197-'Table 7-NLCD92 Partitioning'!U197</f>
        <v>-98.808999999999969</v>
      </c>
      <c r="V802" s="62">
        <f>'Table 10-NLCD11 Partitioning'!V197-'Table 7-NLCD92 Partitioning'!V197</f>
        <v>133.11900000000003</v>
      </c>
      <c r="W802" s="62">
        <f>'Table 10-NLCD11 Partitioning'!W197-'Table 7-NLCD92 Partitioning'!W197</f>
        <v>-34.308999999999997</v>
      </c>
    </row>
    <row r="803" spans="1:23" x14ac:dyDescent="0.25">
      <c r="A803" s="77" t="s">
        <v>383</v>
      </c>
      <c r="B803" s="10" t="s">
        <v>360</v>
      </c>
      <c r="C803" s="3">
        <v>4</v>
      </c>
      <c r="D803" s="77" t="s">
        <v>383</v>
      </c>
      <c r="E803" s="62">
        <f>'Table 10-NLCD11 Partitioning'!E198-'Table 7-NLCD92 Partitioning'!E198</f>
        <v>-0.22239899999999999</v>
      </c>
      <c r="F803" s="62">
        <f>'Table 10-NLCD11 Partitioning'!F198-'Table 7-NLCD92 Partitioning'!F198</f>
        <v>-125.21170349999998</v>
      </c>
      <c r="G803" s="62">
        <f>'Table 10-NLCD11 Partitioning'!G198-'Table 7-NLCD92 Partitioning'!G198</f>
        <v>511.060833</v>
      </c>
      <c r="H803" s="62">
        <f>'Table 10-NLCD11 Partitioning'!H198-'Table 7-NLCD92 Partitioning'!H198</f>
        <v>-381.64952249999988</v>
      </c>
      <c r="I803" s="62">
        <f>'Table 10-NLCD11 Partitioning'!I198-'Table 7-NLCD92 Partitioning'!I198</f>
        <v>18.23469750000001</v>
      </c>
      <c r="J803" s="62">
        <f>'Table 10-NLCD11 Partitioning'!J198-'Table 7-NLCD92 Partitioning'!J198</f>
        <v>-1.7791919999999999</v>
      </c>
      <c r="K803" s="62">
        <f>'Table 10-NLCD11 Partitioning'!K198-'Table 7-NLCD92 Partitioning'!K198</f>
        <v>-14.455934999999998</v>
      </c>
      <c r="L803" s="62">
        <f>'Table 10-NLCD11 Partitioning'!L198-'Table 7-NLCD92 Partitioning'!L198</f>
        <v>-0.88959599999999994</v>
      </c>
      <c r="M803" s="62">
        <f>'Table 10-NLCD11 Partitioning'!M198-'Table 7-NLCD92 Partitioning'!M198</f>
        <v>0</v>
      </c>
      <c r="N803" s="62">
        <f>'Table 10-NLCD11 Partitioning'!N198-'Table 7-NLCD92 Partitioning'!N198</f>
        <v>0</v>
      </c>
      <c r="O803" s="62">
        <f>'Table 10-NLCD11 Partitioning'!O198-'Table 7-NLCD92 Partitioning'!O198</f>
        <v>0</v>
      </c>
      <c r="P803" s="62">
        <f>'Table 10-NLCD11 Partitioning'!P198-'Table 7-NLCD92 Partitioning'!P198</f>
        <v>0</v>
      </c>
      <c r="Q803" s="62">
        <f>'Table 10-NLCD11 Partitioning'!Q198-'Table 7-NLCD92 Partitioning'!Q198</f>
        <v>0</v>
      </c>
      <c r="R803" s="62">
        <f>'Table 10-NLCD11 Partitioning'!R198-'Table 7-NLCD92 Partitioning'!R198</f>
        <v>-1.3343939999999999</v>
      </c>
      <c r="S803" s="62">
        <f>'Table 10-NLCD11 Partitioning'!S198-'Table 7-NLCD92 Partitioning'!S198</f>
        <v>-3.7807829999999996</v>
      </c>
      <c r="T803" s="62">
        <f>'Table 10-NLCD11 Partitioning'!T198-'Table 7-NLCD92 Partitioning'!T198</f>
        <v>-2.7994499999749678E-2</v>
      </c>
      <c r="U803" s="62">
        <f>'Table 10-NLCD11 Partitioning'!U198-'Table 7-NLCD92 Partitioning'!U198</f>
        <v>9.3379999999999654</v>
      </c>
      <c r="V803" s="62">
        <f>'Table 10-NLCD11 Partitioning'!V198-'Table 7-NLCD92 Partitioning'!V198</f>
        <v>16.464000000000055</v>
      </c>
      <c r="W803" s="62">
        <f>'Table 10-NLCD11 Partitioning'!W198-'Table 7-NLCD92 Partitioning'!W198</f>
        <v>-25.802</v>
      </c>
    </row>
    <row r="804" spans="1:23" x14ac:dyDescent="0.25">
      <c r="A804" s="77" t="s">
        <v>384</v>
      </c>
      <c r="B804" s="10" t="s">
        <v>360</v>
      </c>
      <c r="C804" s="3">
        <v>5</v>
      </c>
      <c r="D804" s="77" t="s">
        <v>384</v>
      </c>
      <c r="E804" s="62">
        <f>'Table 10-NLCD11 Partitioning'!E199-'Table 7-NLCD92 Partitioning'!E199</f>
        <v>0</v>
      </c>
      <c r="F804" s="62">
        <f>'Table 10-NLCD11 Partitioning'!F199-'Table 7-NLCD92 Partitioning'!F199</f>
        <v>-22.462492499999996</v>
      </c>
      <c r="G804" s="62">
        <f>'Table 10-NLCD11 Partitioning'!G199-'Table 7-NLCD92 Partitioning'!G199</f>
        <v>404.75705850000003</v>
      </c>
      <c r="H804" s="62">
        <f>'Table 10-NLCD11 Partitioning'!H199-'Table 7-NLCD92 Partitioning'!H199</f>
        <v>-265.3286895</v>
      </c>
      <c r="I804" s="62">
        <f>'Table 10-NLCD11 Partitioning'!I199-'Table 7-NLCD92 Partitioning'!I199</f>
        <v>-102.08399849999998</v>
      </c>
      <c r="J804" s="62">
        <f>'Table 10-NLCD11 Partitioning'!J199-'Table 7-NLCD92 Partitioning'!J199</f>
        <v>0</v>
      </c>
      <c r="K804" s="62">
        <f>'Table 10-NLCD11 Partitioning'!K199-'Table 7-NLCD92 Partitioning'!K199</f>
        <v>-21.572702999999997</v>
      </c>
      <c r="L804" s="62">
        <f>'Table 10-NLCD11 Partitioning'!L199-'Table 7-NLCD92 Partitioning'!L199</f>
        <v>-6.67197</v>
      </c>
      <c r="M804" s="62">
        <f>'Table 10-NLCD11 Partitioning'!M199-'Table 7-NLCD92 Partitioning'!M199</f>
        <v>0</v>
      </c>
      <c r="N804" s="62">
        <f>'Table 10-NLCD11 Partitioning'!N199-'Table 7-NLCD92 Partitioning'!N199</f>
        <v>0</v>
      </c>
      <c r="O804" s="62">
        <f>'Table 10-NLCD11 Partitioning'!O199-'Table 7-NLCD92 Partitioning'!O199</f>
        <v>3.7807065000000004</v>
      </c>
      <c r="P804" s="62">
        <f>'Table 10-NLCD11 Partitioning'!P199-'Table 7-NLCD92 Partitioning'!P199</f>
        <v>0</v>
      </c>
      <c r="Q804" s="62">
        <f>'Table 10-NLCD11 Partitioning'!Q199-'Table 7-NLCD92 Partitioning'!Q199</f>
        <v>0</v>
      </c>
      <c r="R804" s="62">
        <f>'Table 10-NLCD11 Partitioning'!R199-'Table 7-NLCD92 Partitioning'!R199</f>
        <v>9.5628960000000021</v>
      </c>
      <c r="S804" s="62">
        <f>'Table 10-NLCD11 Partitioning'!S199-'Table 7-NLCD92 Partitioning'!S199</f>
        <v>0</v>
      </c>
      <c r="T804" s="62">
        <f>'Table 10-NLCD11 Partitioning'!T199-'Table 7-NLCD92 Partitioning'!T199</f>
        <v>-1.9192499999917345E-2</v>
      </c>
      <c r="U804" s="62">
        <f>'Table 10-NLCD11 Partitioning'!U199-'Table 7-NLCD92 Partitioning'!U199</f>
        <v>-70.875</v>
      </c>
      <c r="V804" s="62">
        <f>'Table 10-NLCD11 Partitioning'!V199-'Table 7-NLCD92 Partitioning'!V199</f>
        <v>89.816000000000031</v>
      </c>
      <c r="W804" s="62">
        <f>'Table 10-NLCD11 Partitioning'!W199-'Table 7-NLCD92 Partitioning'!W199</f>
        <v>-18.940999999999995</v>
      </c>
    </row>
  </sheetData>
  <mergeCells count="8">
    <mergeCell ref="B2:W2"/>
    <mergeCell ref="A2:A3"/>
    <mergeCell ref="B605:W605"/>
    <mergeCell ref="A605:A606"/>
    <mergeCell ref="B203:W203"/>
    <mergeCell ref="A203:A204"/>
    <mergeCell ref="B404:W404"/>
    <mergeCell ref="A404:A40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245"/>
  <sheetViews>
    <sheetView workbookViewId="0">
      <pane ySplit="1" topLeftCell="A2" activePane="bottomLeft" state="frozen"/>
      <selection pane="bottomLeft" activeCell="K27" sqref="K27"/>
    </sheetView>
  </sheetViews>
  <sheetFormatPr defaultRowHeight="15" x14ac:dyDescent="0.25"/>
  <cols>
    <col min="1" max="1" width="21.7109375" customWidth="1"/>
    <col min="2" max="3" width="17" style="24" customWidth="1"/>
    <col min="4" max="4" width="15.28515625" customWidth="1"/>
    <col min="5" max="5" width="15.140625" customWidth="1"/>
    <col min="6" max="8" width="13.5703125" style="4" customWidth="1"/>
    <col min="9" max="10" width="13.5703125" customWidth="1"/>
    <col min="11" max="11" width="16.7109375" style="10" customWidth="1"/>
    <col min="12" max="12" width="12" style="4" customWidth="1"/>
    <col min="13" max="14" width="9.140625" style="4"/>
    <col min="15" max="18" width="13.5703125" customWidth="1"/>
    <col min="19" max="19" width="10" bestFit="1" customWidth="1"/>
    <col min="21" max="21" width="13.42578125" customWidth="1"/>
    <col min="22" max="22" width="11.5703125" customWidth="1"/>
  </cols>
  <sheetData>
    <row r="1" spans="1:15" ht="45" x14ac:dyDescent="0.25">
      <c r="A1" s="78" t="s">
        <v>38</v>
      </c>
      <c r="B1" s="12" t="s">
        <v>515</v>
      </c>
      <c r="C1" s="12" t="s">
        <v>516</v>
      </c>
      <c r="D1" s="12" t="s">
        <v>517</v>
      </c>
      <c r="E1" s="12" t="s">
        <v>518</v>
      </c>
      <c r="F1" s="88" t="s">
        <v>512</v>
      </c>
      <c r="G1" s="88" t="s">
        <v>513</v>
      </c>
      <c r="H1" s="88" t="s">
        <v>514</v>
      </c>
      <c r="I1" s="12"/>
      <c r="J1" s="77"/>
      <c r="K1" s="9"/>
      <c r="L1" s="88"/>
      <c r="M1" s="88"/>
      <c r="N1" s="88"/>
      <c r="O1" s="77"/>
    </row>
    <row r="3" spans="1:15" ht="18.75" x14ac:dyDescent="0.3">
      <c r="A3" s="77"/>
      <c r="B3" s="126" t="s">
        <v>39</v>
      </c>
      <c r="C3" s="126"/>
      <c r="D3" s="126"/>
      <c r="E3" s="126"/>
      <c r="F3" s="126"/>
      <c r="G3" s="126"/>
      <c r="H3" s="126"/>
      <c r="I3" s="77"/>
      <c r="J3" s="77"/>
      <c r="L3" s="62"/>
      <c r="M3" s="62"/>
      <c r="N3" s="62"/>
      <c r="O3" s="77"/>
    </row>
    <row r="4" spans="1:15" x14ac:dyDescent="0.25">
      <c r="A4" s="28" t="s">
        <v>40</v>
      </c>
      <c r="B4" s="29"/>
      <c r="C4" s="29"/>
      <c r="D4" s="29"/>
      <c r="E4" s="29"/>
      <c r="F4" s="30"/>
      <c r="G4" s="30"/>
      <c r="H4" s="30"/>
      <c r="I4" s="77"/>
      <c r="J4" s="77"/>
      <c r="L4" s="62"/>
      <c r="M4" s="62"/>
      <c r="N4" s="62"/>
      <c r="O4" s="77"/>
    </row>
    <row r="5" spans="1:15" x14ac:dyDescent="0.25">
      <c r="A5" s="29" t="s">
        <v>41</v>
      </c>
      <c r="B5" s="32">
        <f>C5+D5+E5</f>
        <v>84.226009521093744</v>
      </c>
      <c r="C5" s="32">
        <v>31.421069480953129</v>
      </c>
      <c r="D5" s="32">
        <v>40.42031157225</v>
      </c>
      <c r="E5" s="32">
        <v>12.384628467890625</v>
      </c>
      <c r="F5" s="32">
        <f>(C5/B5)*100</f>
        <v>37.305660875556462</v>
      </c>
      <c r="G5" s="32">
        <f>(D5/B5)*100</f>
        <v>47.990296349166407</v>
      </c>
      <c r="H5" s="32">
        <f>(E5/B5)*100</f>
        <v>14.704042775277145</v>
      </c>
      <c r="I5" s="77"/>
      <c r="J5" s="77"/>
      <c r="L5" s="62"/>
      <c r="M5" s="62"/>
      <c r="N5" s="62"/>
      <c r="O5" s="77"/>
    </row>
    <row r="6" spans="1:15" x14ac:dyDescent="0.25">
      <c r="A6" s="29" t="s">
        <v>42</v>
      </c>
      <c r="B6" s="32">
        <f>C6+D6+E6</f>
        <v>57.950099346093751</v>
      </c>
      <c r="C6" s="32">
        <v>18.179874696656249</v>
      </c>
      <c r="D6" s="32">
        <v>20.425862814011719</v>
      </c>
      <c r="E6" s="32">
        <v>19.344361835425783</v>
      </c>
      <c r="F6" s="32">
        <f>(C6/B6)*100</f>
        <v>31.371602295418157</v>
      </c>
      <c r="G6" s="32">
        <f>(D6/B6)*100</f>
        <v>35.247330107275424</v>
      </c>
      <c r="H6" s="32">
        <f>(E6/B6)*100</f>
        <v>33.381067597306426</v>
      </c>
      <c r="I6" s="77"/>
      <c r="J6" s="77"/>
      <c r="L6" s="62"/>
      <c r="M6" s="62"/>
      <c r="N6" s="62"/>
      <c r="O6" s="77"/>
    </row>
    <row r="7" spans="1:15" s="24" customFormat="1" x14ac:dyDescent="0.25">
      <c r="A7" s="29"/>
      <c r="B7" s="32"/>
      <c r="C7" s="32"/>
      <c r="D7" s="32"/>
      <c r="E7" s="32"/>
      <c r="F7" s="32"/>
      <c r="G7" s="32"/>
      <c r="H7" s="32"/>
      <c r="I7" s="77"/>
      <c r="J7" s="77"/>
      <c r="K7" s="10"/>
      <c r="L7" s="62"/>
      <c r="M7" s="62"/>
      <c r="N7" s="62"/>
      <c r="O7" s="77"/>
    </row>
    <row r="8" spans="1:15" s="24" customFormat="1" x14ac:dyDescent="0.25">
      <c r="A8" s="28" t="s">
        <v>43</v>
      </c>
      <c r="B8" s="32"/>
      <c r="C8" s="32"/>
      <c r="D8" s="32"/>
      <c r="E8" s="32"/>
      <c r="F8" s="32"/>
      <c r="G8" s="32"/>
      <c r="H8" s="32"/>
      <c r="I8" s="77"/>
      <c r="J8" s="77"/>
      <c r="K8" s="10"/>
      <c r="L8" s="62"/>
      <c r="M8" s="62"/>
      <c r="N8" s="62"/>
      <c r="O8" s="77"/>
    </row>
    <row r="9" spans="1:15" s="24" customFormat="1" x14ac:dyDescent="0.25">
      <c r="A9" s="29" t="s">
        <v>41</v>
      </c>
      <c r="B9" s="32">
        <f>C9+D9+E9</f>
        <v>88.739703124999991</v>
      </c>
      <c r="C9" s="32">
        <v>44.603071874999998</v>
      </c>
      <c r="D9" s="32">
        <v>33.150565624999992</v>
      </c>
      <c r="E9" s="32">
        <v>10.986065624999998</v>
      </c>
      <c r="F9" s="32">
        <f>(C9/B9)*100</f>
        <v>50.262813942673986</v>
      </c>
      <c r="G9" s="32">
        <f>(D9/B9)*100</f>
        <v>37.357084211002643</v>
      </c>
      <c r="H9" s="32">
        <f>(E9/B9)*100</f>
        <v>12.380101846323367</v>
      </c>
      <c r="I9" s="77"/>
      <c r="J9" s="77"/>
      <c r="K9" s="10"/>
      <c r="L9" s="62"/>
      <c r="M9" s="62"/>
      <c r="N9" s="62"/>
      <c r="O9" s="77"/>
    </row>
    <row r="10" spans="1:15" x14ac:dyDescent="0.25">
      <c r="A10" s="29" t="s">
        <v>44</v>
      </c>
      <c r="B10" s="32">
        <f t="shared" ref="B10:B12" si="0">C10+D10+E10</f>
        <v>32.302570312500009</v>
      </c>
      <c r="C10" s="32">
        <v>15.149371875000005</v>
      </c>
      <c r="D10" s="32">
        <v>14.953409375000003</v>
      </c>
      <c r="E10" s="32">
        <v>2.1997890625000007</v>
      </c>
      <c r="F10" s="32">
        <f t="shared" ref="F10:F12" si="1">(C10/B10)*100</f>
        <v>46.898348114229499</v>
      </c>
      <c r="G10" s="32">
        <f t="shared" ref="G10:G12" si="2">(D10/B10)*100</f>
        <v>46.291701342457991</v>
      </c>
      <c r="H10" s="32">
        <f t="shared" ref="H10:H12" si="3">(E10/B10)*100</f>
        <v>6.809950543312512</v>
      </c>
      <c r="I10" s="77"/>
      <c r="J10" s="77"/>
      <c r="L10" s="62"/>
      <c r="M10" s="62"/>
      <c r="N10" s="62"/>
      <c r="O10" s="77"/>
    </row>
    <row r="11" spans="1:15" s="26" customFormat="1" x14ac:dyDescent="0.25">
      <c r="A11" s="29" t="s">
        <v>45</v>
      </c>
      <c r="B11" s="32">
        <f t="shared" si="0"/>
        <v>204.41167187499997</v>
      </c>
      <c r="C11" s="32">
        <v>111.04020312499999</v>
      </c>
      <c r="D11" s="32">
        <v>81.47442187499999</v>
      </c>
      <c r="E11" s="32">
        <v>11.897046874999999</v>
      </c>
      <c r="F11" s="32">
        <f t="shared" si="1"/>
        <v>54.321850658754123</v>
      </c>
      <c r="G11" s="32">
        <f t="shared" si="2"/>
        <v>39.858008658538111</v>
      </c>
      <c r="H11" s="32">
        <f t="shared" si="3"/>
        <v>5.8201406827077742</v>
      </c>
      <c r="I11" s="77"/>
      <c r="J11" s="77"/>
      <c r="K11" s="10"/>
      <c r="L11" s="62"/>
      <c r="M11" s="62"/>
      <c r="N11" s="62"/>
      <c r="O11" s="77"/>
    </row>
    <row r="12" spans="1:15" s="26" customFormat="1" x14ac:dyDescent="0.25">
      <c r="A12" s="29" t="s">
        <v>46</v>
      </c>
      <c r="B12" s="32">
        <f t="shared" si="0"/>
        <v>15.19680625</v>
      </c>
      <c r="C12" s="32">
        <v>7.6628999999999987</v>
      </c>
      <c r="D12" s="32">
        <v>6.6356062499999995</v>
      </c>
      <c r="E12" s="32">
        <v>0.8983000000000001</v>
      </c>
      <c r="F12" s="32">
        <f t="shared" si="1"/>
        <v>50.424410721167149</v>
      </c>
      <c r="G12" s="32">
        <f t="shared" si="2"/>
        <v>43.664478844033425</v>
      </c>
      <c r="H12" s="32">
        <f t="shared" si="3"/>
        <v>5.9111104347994177</v>
      </c>
      <c r="I12" s="77"/>
      <c r="J12" s="77"/>
      <c r="K12" s="10"/>
      <c r="L12" s="62"/>
      <c r="M12" s="62"/>
      <c r="N12" s="62"/>
      <c r="O12" s="77"/>
    </row>
    <row r="13" spans="1:15" s="26" customFormat="1" x14ac:dyDescent="0.25">
      <c r="A13" s="29"/>
      <c r="B13" s="32"/>
      <c r="C13" s="32"/>
      <c r="D13" s="32"/>
      <c r="E13" s="32"/>
      <c r="F13" s="32"/>
      <c r="G13" s="32"/>
      <c r="H13" s="32"/>
      <c r="I13" s="77"/>
      <c r="J13" s="77"/>
      <c r="K13" s="10"/>
      <c r="L13" s="62"/>
      <c r="M13" s="62"/>
      <c r="N13" s="62"/>
      <c r="O13" s="77"/>
    </row>
    <row r="14" spans="1:15" s="26" customFormat="1" x14ac:dyDescent="0.25">
      <c r="A14" s="28" t="s">
        <v>47</v>
      </c>
      <c r="B14" s="32"/>
      <c r="C14" s="32"/>
      <c r="D14" s="32"/>
      <c r="E14" s="32"/>
      <c r="F14" s="32"/>
      <c r="G14" s="32"/>
      <c r="H14" s="32"/>
      <c r="I14" s="77"/>
      <c r="J14" s="77"/>
      <c r="K14" s="10"/>
      <c r="L14" s="62"/>
      <c r="M14" s="62"/>
      <c r="N14" s="62"/>
      <c r="O14" s="77"/>
    </row>
    <row r="15" spans="1:15" s="26" customFormat="1" x14ac:dyDescent="0.25">
      <c r="A15" s="29" t="s">
        <v>48</v>
      </c>
      <c r="B15" s="32">
        <f>SUM(C15:E15)</f>
        <v>90.99177086249999</v>
      </c>
      <c r="C15" s="32">
        <f>SUM('Table 13-Gaged Basin RG Stats'!S3:S6)/640</f>
        <v>27.813854862140623</v>
      </c>
      <c r="D15" s="32">
        <f>SUM('Table 13-Gaged Basin RG Stats'!T3:T6)/640</f>
        <v>42.768799355882805</v>
      </c>
      <c r="E15" s="32">
        <f>SUM('Table 13-Gaged Basin RG Stats'!U3:U6)/640</f>
        <v>20.409116644476558</v>
      </c>
      <c r="F15" s="32">
        <f>(C15/$B$15)*100</f>
        <v>30.567439888790442</v>
      </c>
      <c r="G15" s="32">
        <f t="shared" ref="G15:H15" si="4">(D15/$B$15)*100</f>
        <v>47.002931089792547</v>
      </c>
      <c r="H15" s="32">
        <f t="shared" si="4"/>
        <v>22.429629021417004</v>
      </c>
      <c r="I15" s="77"/>
      <c r="J15" s="77"/>
      <c r="K15" s="10"/>
      <c r="L15" s="62"/>
      <c r="M15" s="62"/>
      <c r="N15" s="62"/>
      <c r="O15" s="77"/>
    </row>
    <row r="16" spans="1:15" s="26" customFormat="1" x14ac:dyDescent="0.25">
      <c r="A16" s="29" t="s">
        <v>41</v>
      </c>
      <c r="B16" s="32">
        <f>SUM(C16:E16)</f>
        <v>193.70779150781249</v>
      </c>
      <c r="C16" s="32">
        <f>SUM('Table 13-Gaged Basin RG Stats'!S7:S15)/640</f>
        <v>42.205537401046882</v>
      </c>
      <c r="D16" s="32">
        <f>SUM('Table 13-Gaged Basin RG Stats'!T7:T15)/640</f>
        <v>115.29775583500779</v>
      </c>
      <c r="E16" s="32">
        <f>SUM('Table 13-Gaged Basin RG Stats'!U7:U15)/640</f>
        <v>36.204498271757807</v>
      </c>
      <c r="F16" s="32">
        <f>(C16/$B$16)*100</f>
        <v>21.788249751092064</v>
      </c>
      <c r="G16" s="32">
        <f t="shared" ref="G16:H16" si="5">(D16/$B$16)*100</f>
        <v>59.521485913155793</v>
      </c>
      <c r="H16" s="32">
        <f t="shared" si="5"/>
        <v>18.690264335752151</v>
      </c>
      <c r="I16" s="77"/>
      <c r="J16" s="77"/>
      <c r="K16" s="10"/>
      <c r="L16" s="62"/>
      <c r="M16" s="62"/>
      <c r="N16" s="62"/>
      <c r="O16" s="77"/>
    </row>
    <row r="17" spans="1:14" s="26" customFormat="1" x14ac:dyDescent="0.25">
      <c r="A17" s="29"/>
      <c r="B17" s="31"/>
      <c r="C17" s="31"/>
      <c r="D17" s="31"/>
      <c r="E17" s="31"/>
      <c r="F17" s="30"/>
      <c r="G17" s="30"/>
      <c r="H17" s="30"/>
      <c r="I17" s="77"/>
      <c r="J17" s="77"/>
      <c r="K17" s="10"/>
      <c r="L17" s="62"/>
      <c r="M17" s="62"/>
      <c r="N17" s="62"/>
    </row>
    <row r="18" spans="1:14" ht="18.75" x14ac:dyDescent="0.25">
      <c r="A18" s="29"/>
      <c r="B18" s="127" t="s">
        <v>49</v>
      </c>
      <c r="C18" s="127"/>
      <c r="D18" s="127"/>
      <c r="E18" s="127"/>
      <c r="F18" s="127"/>
      <c r="G18" s="127"/>
      <c r="H18" s="127"/>
      <c r="I18" s="77"/>
      <c r="J18" s="77"/>
      <c r="L18" s="62"/>
      <c r="M18" s="62"/>
      <c r="N18" s="62"/>
    </row>
    <row r="19" spans="1:14" x14ac:dyDescent="0.25">
      <c r="A19" s="28" t="s">
        <v>40</v>
      </c>
      <c r="B19" s="31"/>
      <c r="C19" s="31"/>
      <c r="D19" s="31"/>
      <c r="E19" s="31"/>
      <c r="F19" s="30"/>
      <c r="G19" s="30"/>
      <c r="H19" s="30"/>
      <c r="I19" s="77"/>
      <c r="J19" s="77"/>
      <c r="L19" s="62"/>
      <c r="M19" s="62"/>
      <c r="N19" s="62"/>
    </row>
    <row r="20" spans="1:14" x14ac:dyDescent="0.25">
      <c r="A20" s="29" t="s">
        <v>41</v>
      </c>
      <c r="B20" s="32">
        <f t="shared" ref="B20:B21" si="6">C20+D20+E20</f>
        <v>84.226009521093758</v>
      </c>
      <c r="C20" s="32">
        <v>31.756593283171878</v>
      </c>
      <c r="D20" s="32">
        <v>44.519042207250003</v>
      </c>
      <c r="E20" s="32">
        <v>7.9503740306718758</v>
      </c>
      <c r="F20" s="32">
        <f>(C20/B20)*100</f>
        <v>37.70402214676772</v>
      </c>
      <c r="G20" s="32">
        <f>(D20/B20)*100</f>
        <v>52.856644236600744</v>
      </c>
      <c r="H20" s="32">
        <f>(E20/B20)*100</f>
        <v>9.4393336166315294</v>
      </c>
      <c r="I20" s="77"/>
      <c r="J20" s="77"/>
      <c r="L20" s="62"/>
      <c r="M20" s="62"/>
      <c r="N20" s="62"/>
    </row>
    <row r="21" spans="1:14" x14ac:dyDescent="0.25">
      <c r="A21" s="29" t="s">
        <v>42</v>
      </c>
      <c r="B21" s="32">
        <f t="shared" si="6"/>
        <v>57.950099346093751</v>
      </c>
      <c r="C21" s="32">
        <v>18.755685331382814</v>
      </c>
      <c r="D21" s="32">
        <v>23.104475994691406</v>
      </c>
      <c r="E21" s="32">
        <v>16.089938020019531</v>
      </c>
      <c r="F21" s="32">
        <f>(C21/B21)*100</f>
        <v>32.365234129054308</v>
      </c>
      <c r="G21" s="32">
        <f>(D21/B21)*100</f>
        <v>39.869605497490504</v>
      </c>
      <c r="H21" s="32">
        <f>(E21/B21)*100</f>
        <v>27.765160373455178</v>
      </c>
      <c r="I21" s="77"/>
      <c r="J21" s="77"/>
      <c r="L21" s="62"/>
      <c r="M21" s="62"/>
      <c r="N21" s="62"/>
    </row>
    <row r="22" spans="1:14" s="26" customFormat="1" x14ac:dyDescent="0.25">
      <c r="A22" s="29"/>
      <c r="B22" s="32"/>
      <c r="C22" s="32"/>
      <c r="D22" s="32"/>
      <c r="E22" s="32"/>
      <c r="F22" s="32"/>
      <c r="G22" s="32"/>
      <c r="H22" s="32"/>
      <c r="I22" s="77"/>
      <c r="J22" s="77"/>
      <c r="K22" s="10"/>
      <c r="L22" s="62"/>
      <c r="M22" s="62"/>
      <c r="N22" s="62"/>
    </row>
    <row r="23" spans="1:14" x14ac:dyDescent="0.25">
      <c r="A23" s="28" t="s">
        <v>43</v>
      </c>
      <c r="B23" s="33"/>
      <c r="C23" s="33"/>
      <c r="D23" s="33"/>
      <c r="E23" s="33"/>
      <c r="F23" s="33"/>
      <c r="G23" s="33"/>
      <c r="H23" s="33"/>
      <c r="I23" s="77"/>
      <c r="J23" s="77"/>
      <c r="L23" s="62"/>
      <c r="M23" s="62"/>
      <c r="N23" s="62"/>
    </row>
    <row r="24" spans="1:14" x14ac:dyDescent="0.25">
      <c r="A24" s="29" t="s">
        <v>41</v>
      </c>
      <c r="B24" s="32">
        <f>C24+D24+E24</f>
        <v>88.739706250000012</v>
      </c>
      <c r="C24" s="32">
        <v>41.543562500000014</v>
      </c>
      <c r="D24" s="32">
        <v>42.813832812499996</v>
      </c>
      <c r="E24" s="32">
        <v>4.3823109374999989</v>
      </c>
      <c r="F24" s="32">
        <f t="shared" ref="F24:F27" si="7">(C24/B24)*100</f>
        <v>46.815077776978789</v>
      </c>
      <c r="G24" s="32">
        <f t="shared" ref="G24:G27" si="8">(D24/B24)*100</f>
        <v>48.246534298731682</v>
      </c>
      <c r="H24" s="32">
        <f t="shared" ref="H24:H27" si="9">(E24/B24)*100</f>
        <v>4.9383879242895263</v>
      </c>
      <c r="I24" s="77"/>
      <c r="J24" s="77"/>
      <c r="L24" s="62"/>
      <c r="M24" s="62"/>
      <c r="N24" s="62"/>
    </row>
    <row r="25" spans="1:14" x14ac:dyDescent="0.25">
      <c r="A25" s="29" t="s">
        <v>44</v>
      </c>
      <c r="B25" s="32">
        <f>C25+D25+E25</f>
        <v>32.345814062499997</v>
      </c>
      <c r="C25" s="32">
        <v>15.067506249999997</v>
      </c>
      <c r="D25" s="32">
        <v>16.427287499999998</v>
      </c>
      <c r="E25" s="32">
        <v>0.85102031250000043</v>
      </c>
      <c r="F25" s="32">
        <f t="shared" si="7"/>
        <v>46.582553837989373</v>
      </c>
      <c r="G25" s="32">
        <f t="shared" si="8"/>
        <v>50.786440150365287</v>
      </c>
      <c r="H25" s="32">
        <f t="shared" si="9"/>
        <v>2.6310060116453453</v>
      </c>
      <c r="I25" s="77"/>
      <c r="J25" s="77"/>
      <c r="L25" s="62"/>
      <c r="M25" s="62"/>
      <c r="N25" s="62"/>
    </row>
    <row r="26" spans="1:14" x14ac:dyDescent="0.25">
      <c r="A26" s="29" t="s">
        <v>45</v>
      </c>
      <c r="B26" s="32">
        <f>C26+D26+E26</f>
        <v>204.41166718750003</v>
      </c>
      <c r="C26" s="32">
        <v>115.56106406250001</v>
      </c>
      <c r="D26" s="32">
        <v>83.522021875000007</v>
      </c>
      <c r="E26" s="32">
        <v>5.3285812500000009</v>
      </c>
      <c r="F26" s="32">
        <f t="shared" si="7"/>
        <v>56.533497159190858</v>
      </c>
      <c r="G26" s="32">
        <f t="shared" si="8"/>
        <v>40.85971364755224</v>
      </c>
      <c r="H26" s="32">
        <f t="shared" si="9"/>
        <v>2.606789193256895</v>
      </c>
      <c r="I26" s="77"/>
      <c r="J26" s="77"/>
      <c r="L26" s="62"/>
      <c r="M26" s="62"/>
      <c r="N26" s="62"/>
    </row>
    <row r="27" spans="1:14" x14ac:dyDescent="0.25">
      <c r="A27" s="29" t="s">
        <v>46</v>
      </c>
      <c r="B27" s="32">
        <f>C27+D27+E27</f>
        <v>15.1968046875</v>
      </c>
      <c r="C27" s="32">
        <v>7.3375406250000008</v>
      </c>
      <c r="D27" s="32">
        <v>7.3679453124999998</v>
      </c>
      <c r="E27" s="32">
        <v>0.49131874999999992</v>
      </c>
      <c r="F27" s="32">
        <f t="shared" si="7"/>
        <v>48.283443630985339</v>
      </c>
      <c r="G27" s="32">
        <f t="shared" si="8"/>
        <v>48.483516528711064</v>
      </c>
      <c r="H27" s="32">
        <f t="shared" si="9"/>
        <v>3.2330398403035998</v>
      </c>
      <c r="I27" s="77"/>
      <c r="J27" s="77"/>
      <c r="L27" s="62"/>
      <c r="M27" s="62"/>
      <c r="N27" s="62"/>
    </row>
    <row r="28" spans="1:14" s="26" customFormat="1" x14ac:dyDescent="0.25">
      <c r="A28" s="29"/>
      <c r="B28" s="32"/>
      <c r="C28" s="32"/>
      <c r="D28" s="32"/>
      <c r="E28" s="32"/>
      <c r="F28" s="32"/>
      <c r="G28" s="32"/>
      <c r="H28" s="32"/>
      <c r="I28" s="77"/>
      <c r="J28" s="77"/>
      <c r="K28" s="10"/>
      <c r="L28" s="62"/>
      <c r="M28" s="62"/>
      <c r="N28" s="62"/>
    </row>
    <row r="29" spans="1:14" s="26" customFormat="1" x14ac:dyDescent="0.25">
      <c r="A29" s="28" t="s">
        <v>47</v>
      </c>
      <c r="B29" s="32"/>
      <c r="C29" s="32"/>
      <c r="D29" s="32"/>
      <c r="E29" s="32"/>
      <c r="F29" s="32"/>
      <c r="G29" s="32"/>
      <c r="H29" s="32"/>
      <c r="I29" s="77"/>
      <c r="J29" s="77"/>
      <c r="K29" s="10"/>
      <c r="L29" s="62"/>
      <c r="M29" s="62"/>
      <c r="N29" s="62"/>
    </row>
    <row r="30" spans="1:14" s="26" customFormat="1" x14ac:dyDescent="0.25">
      <c r="A30" s="29" t="s">
        <v>48</v>
      </c>
      <c r="B30" s="32">
        <f>SUM(C30:E30)</f>
        <v>90.99177086249999</v>
      </c>
      <c r="C30" s="32">
        <f>SUM('Table 13-Gaged Basin RG Stats'!S19:S22)/640</f>
        <v>28.607377969124997</v>
      </c>
      <c r="D30" s="32">
        <f>SUM('Table 13-Gaged Basin RG Stats'!T19:T22)/640</f>
        <v>49.585902078304684</v>
      </c>
      <c r="E30" s="32">
        <f>SUM('Table 13-Gaged Basin RG Stats'!U19:U22)/640</f>
        <v>12.798490815070313</v>
      </c>
      <c r="F30" s="32">
        <f>(C30/$B$30)*100</f>
        <v>31.439522165531148</v>
      </c>
      <c r="G30" s="32">
        <f t="shared" ref="G30:H30" si="10">(D30/$B$30)*100</f>
        <v>54.494930264886499</v>
      </c>
      <c r="H30" s="32">
        <f t="shared" si="10"/>
        <v>14.065547569582353</v>
      </c>
      <c r="I30" s="77"/>
      <c r="J30" s="77"/>
      <c r="K30" s="10"/>
      <c r="L30" s="62"/>
      <c r="M30" s="62"/>
      <c r="N30" s="62"/>
    </row>
    <row r="31" spans="1:14" s="26" customFormat="1" x14ac:dyDescent="0.25">
      <c r="A31" s="29" t="s">
        <v>41</v>
      </c>
      <c r="B31" s="32">
        <f>SUM(C31:E31)</f>
        <v>193.70779150781252</v>
      </c>
      <c r="C31" s="32">
        <f>SUM('Table 13-Gaged Basin RG Stats'!S23:S31)/640</f>
        <v>45.909255672562502</v>
      </c>
      <c r="D31" s="32">
        <f>SUM('Table 13-Gaged Basin RG Stats'!T23:T31)/640</f>
        <v>116.96085208202344</v>
      </c>
      <c r="E31" s="32">
        <f>SUM('Table 13-Gaged Basin RG Stats'!U23:U31)/640</f>
        <v>30.83768375322656</v>
      </c>
      <c r="F31" s="32">
        <f>(C31/$B$31)*100</f>
        <v>23.700262810910687</v>
      </c>
      <c r="G31" s="32">
        <f t="shared" ref="G31:H31" si="11">(D31/$B$31)*100</f>
        <v>60.380045207064491</v>
      </c>
      <c r="H31" s="32">
        <f t="shared" si="11"/>
        <v>15.919691982024808</v>
      </c>
      <c r="I31" s="77"/>
      <c r="J31" s="77"/>
      <c r="K31" s="10"/>
      <c r="L31" s="62"/>
      <c r="M31" s="62"/>
      <c r="N31" s="62"/>
    </row>
    <row r="32" spans="1:14" x14ac:dyDescent="0.25">
      <c r="A32" s="29"/>
      <c r="B32" s="31"/>
      <c r="C32" s="31"/>
      <c r="D32" s="31"/>
      <c r="E32" s="31"/>
      <c r="F32" s="30"/>
      <c r="G32" s="30"/>
      <c r="H32" s="30"/>
      <c r="I32" s="77"/>
      <c r="J32" s="77"/>
      <c r="L32" s="62"/>
      <c r="M32" s="62"/>
      <c r="N32" s="62"/>
    </row>
    <row r="33" spans="1:28" s="26" customFormat="1" ht="18.75" x14ac:dyDescent="0.25">
      <c r="A33" s="29"/>
      <c r="B33" s="128" t="s">
        <v>50</v>
      </c>
      <c r="C33" s="128"/>
      <c r="D33" s="128"/>
      <c r="E33" s="128"/>
      <c r="F33" s="128"/>
      <c r="G33" s="128"/>
      <c r="H33" s="128"/>
      <c r="I33" s="77"/>
      <c r="J33" s="77"/>
      <c r="K33" s="10"/>
      <c r="L33" s="62"/>
      <c r="M33" s="62"/>
      <c r="N33" s="62"/>
      <c r="O33" s="77"/>
      <c r="P33" s="77"/>
      <c r="Q33" s="77"/>
      <c r="R33" s="77"/>
      <c r="S33" s="77"/>
      <c r="T33" s="77"/>
      <c r="U33" s="77"/>
      <c r="V33" s="77"/>
      <c r="W33" s="77"/>
      <c r="X33" s="77"/>
      <c r="Y33" s="77"/>
      <c r="Z33" s="77"/>
      <c r="AA33" s="77"/>
      <c r="AB33" s="77"/>
    </row>
    <row r="34" spans="1:28" x14ac:dyDescent="0.25">
      <c r="A34" s="28" t="s">
        <v>40</v>
      </c>
      <c r="B34" s="31"/>
      <c r="C34" s="31"/>
      <c r="D34" s="31"/>
      <c r="E34" s="31"/>
      <c r="F34" s="30"/>
      <c r="G34" s="30"/>
      <c r="H34" s="30"/>
      <c r="I34" s="77"/>
      <c r="J34" s="77"/>
      <c r="L34" s="62"/>
      <c r="M34" s="62"/>
      <c r="N34" s="62"/>
      <c r="O34" s="77"/>
      <c r="P34" s="77"/>
      <c r="Q34" s="77"/>
      <c r="R34" s="77"/>
      <c r="S34" s="77"/>
      <c r="T34" s="77"/>
      <c r="U34" s="77"/>
      <c r="V34" s="77"/>
      <c r="W34" s="77"/>
      <c r="X34" s="77"/>
      <c r="Y34" s="77"/>
      <c r="Z34" s="77"/>
      <c r="AA34" s="77"/>
      <c r="AB34" s="77"/>
    </row>
    <row r="35" spans="1:28" x14ac:dyDescent="0.25">
      <c r="A35" s="29" t="s">
        <v>41</v>
      </c>
      <c r="B35" s="32">
        <f t="shared" ref="B35:B36" si="12">C35+D35+E35</f>
        <v>84.226009521093758</v>
      </c>
      <c r="C35" s="32">
        <v>32.094483501867188</v>
      </c>
      <c r="D35" s="32">
        <v>44.396735656992192</v>
      </c>
      <c r="E35" s="32">
        <v>7.7347903622343752</v>
      </c>
      <c r="F35" s="32">
        <f>(C35/B35)*100</f>
        <v>38.105193020962687</v>
      </c>
      <c r="G35" s="32">
        <f>(D35/B35)*100</f>
        <v>52.711431907353237</v>
      </c>
      <c r="H35" s="32">
        <f>(E35/B35)*100</f>
        <v>9.1833750716840683</v>
      </c>
      <c r="I35" s="77"/>
      <c r="J35" s="77"/>
      <c r="L35" s="62"/>
      <c r="M35" s="62"/>
      <c r="N35" s="62"/>
      <c r="O35" s="77"/>
      <c r="P35" s="77"/>
      <c r="Q35" s="77"/>
      <c r="R35" s="77"/>
      <c r="S35" s="77"/>
      <c r="T35" s="77"/>
      <c r="U35" s="77"/>
      <c r="V35" s="77"/>
      <c r="W35" s="77"/>
      <c r="X35" s="77"/>
      <c r="Y35" s="77"/>
      <c r="Z35" s="77"/>
      <c r="AA35" s="77"/>
      <c r="AB35" s="77"/>
    </row>
    <row r="36" spans="1:28" x14ac:dyDescent="0.25">
      <c r="A36" s="29" t="s">
        <v>42</v>
      </c>
      <c r="B36" s="32">
        <f t="shared" si="12"/>
        <v>57.950099346093751</v>
      </c>
      <c r="C36" s="32">
        <v>18.847506460570312</v>
      </c>
      <c r="D36" s="32">
        <v>23.132662760109376</v>
      </c>
      <c r="E36" s="32">
        <v>15.969930125414063</v>
      </c>
      <c r="F36" s="32">
        <f>(C36/B36)*100</f>
        <v>32.523682742988719</v>
      </c>
      <c r="G36" s="32">
        <f>(D36/B36)*100</f>
        <v>39.918245216379738</v>
      </c>
      <c r="H36" s="32">
        <f>(E36/B36)*100</f>
        <v>27.558072040631544</v>
      </c>
      <c r="I36" s="77"/>
      <c r="J36" s="77"/>
      <c r="L36" s="62"/>
      <c r="M36" s="62"/>
      <c r="N36" s="62"/>
      <c r="O36" s="77"/>
      <c r="P36" s="77"/>
      <c r="Q36" s="77"/>
      <c r="R36" s="77"/>
      <c r="S36" s="77"/>
      <c r="T36" s="77"/>
      <c r="U36" s="77"/>
      <c r="V36" s="77"/>
      <c r="W36" s="77"/>
      <c r="X36" s="77"/>
      <c r="Y36" s="77"/>
      <c r="Z36" s="77"/>
      <c r="AA36" s="77"/>
      <c r="AB36" s="77"/>
    </row>
    <row r="37" spans="1:28" x14ac:dyDescent="0.25">
      <c r="A37" s="29"/>
      <c r="B37" s="32"/>
      <c r="C37" s="32"/>
      <c r="D37" s="32"/>
      <c r="E37" s="32"/>
      <c r="F37" s="32"/>
      <c r="G37" s="32"/>
      <c r="H37" s="32"/>
      <c r="I37" s="77"/>
      <c r="J37" s="77"/>
      <c r="L37" s="62"/>
      <c r="M37" s="62"/>
      <c r="N37" s="62"/>
      <c r="O37" s="77"/>
      <c r="P37" s="77"/>
      <c r="Q37" s="77"/>
      <c r="R37" s="77"/>
      <c r="S37" s="77"/>
      <c r="T37" s="77"/>
      <c r="U37" s="77"/>
      <c r="V37" s="77"/>
      <c r="W37" s="77"/>
      <c r="X37" s="77"/>
      <c r="Y37" s="77"/>
      <c r="Z37" s="77"/>
      <c r="AA37" s="77"/>
      <c r="AB37" s="77"/>
    </row>
    <row r="38" spans="1:28" x14ac:dyDescent="0.25">
      <c r="A38" s="28" t="s">
        <v>43</v>
      </c>
      <c r="B38" s="32"/>
      <c r="C38" s="32"/>
      <c r="D38" s="32"/>
      <c r="E38" s="32"/>
      <c r="F38" s="32"/>
      <c r="G38" s="32"/>
      <c r="H38" s="32"/>
      <c r="I38" s="77"/>
      <c r="J38" s="77"/>
      <c r="L38" s="62"/>
      <c r="M38" s="62"/>
      <c r="N38" s="62"/>
      <c r="O38" s="77"/>
      <c r="P38" s="77"/>
      <c r="Q38" s="77"/>
      <c r="R38" s="77"/>
      <c r="S38" s="77"/>
      <c r="T38" s="77"/>
      <c r="U38" s="77"/>
      <c r="V38" s="77"/>
      <c r="W38" s="77"/>
      <c r="X38" s="77"/>
      <c r="Y38" s="77"/>
      <c r="Z38" s="77"/>
      <c r="AA38" s="77"/>
      <c r="AB38" s="77"/>
    </row>
    <row r="39" spans="1:28" x14ac:dyDescent="0.25">
      <c r="A39" s="29" t="s">
        <v>41</v>
      </c>
      <c r="B39" s="32">
        <f>C39+D39+E39</f>
        <v>88.739703125000005</v>
      </c>
      <c r="C39" s="32">
        <v>41.519139062500003</v>
      </c>
      <c r="D39" s="32">
        <v>42.878964062500003</v>
      </c>
      <c r="E39" s="32">
        <v>4.3415999999999988</v>
      </c>
      <c r="F39" s="32">
        <f t="shared" ref="F39:F42" si="13">(C39/B39)*100</f>
        <v>46.787556866192745</v>
      </c>
      <c r="G39" s="32">
        <f t="shared" ref="G39:G42" si="14">(D39/B39)*100</f>
        <v>48.319931837162095</v>
      </c>
      <c r="H39" s="32">
        <f t="shared" ref="H39:H42" si="15">(E39/B39)*100</f>
        <v>4.8925112966451554</v>
      </c>
      <c r="I39" s="77"/>
      <c r="J39" s="77"/>
      <c r="L39" s="62"/>
      <c r="M39" s="62"/>
      <c r="N39" s="62"/>
      <c r="O39" s="77"/>
      <c r="P39" s="77"/>
      <c r="Q39" s="77"/>
      <c r="R39" s="77"/>
      <c r="S39" s="77"/>
      <c r="T39" s="77"/>
      <c r="U39" s="77"/>
      <c r="V39" s="77"/>
      <c r="W39" s="77"/>
      <c r="X39" s="77"/>
      <c r="Y39" s="77"/>
      <c r="Z39" s="77"/>
      <c r="AA39" s="77"/>
      <c r="AB39" s="77"/>
    </row>
    <row r="40" spans="1:28" x14ac:dyDescent="0.25">
      <c r="A40" s="29" t="s">
        <v>44</v>
      </c>
      <c r="B40" s="32">
        <f>C40+D40+E40</f>
        <v>32.345814062499997</v>
      </c>
      <c r="C40" s="32">
        <v>15.067506249999997</v>
      </c>
      <c r="D40" s="32">
        <v>16.427287499999998</v>
      </c>
      <c r="E40" s="32">
        <v>0.85102031250000043</v>
      </c>
      <c r="F40" s="32">
        <f t="shared" si="13"/>
        <v>46.582553837989373</v>
      </c>
      <c r="G40" s="32">
        <f t="shared" si="14"/>
        <v>50.786440150365287</v>
      </c>
      <c r="H40" s="32">
        <f t="shared" si="15"/>
        <v>2.6310060116453453</v>
      </c>
      <c r="I40" s="77"/>
      <c r="J40" s="77"/>
      <c r="L40" s="62"/>
      <c r="M40" s="62"/>
      <c r="N40" s="62"/>
      <c r="O40" s="77"/>
      <c r="P40" s="77"/>
      <c r="Q40" s="77"/>
      <c r="R40" s="77"/>
      <c r="S40" s="77"/>
      <c r="T40" s="77"/>
      <c r="U40" s="77"/>
      <c r="V40" s="77"/>
      <c r="W40" s="77"/>
      <c r="X40" s="77"/>
      <c r="Y40" s="77"/>
      <c r="Z40" s="77"/>
      <c r="AA40" s="77"/>
      <c r="AB40" s="77"/>
    </row>
    <row r="41" spans="1:28" x14ac:dyDescent="0.25">
      <c r="A41" s="29" t="s">
        <v>45</v>
      </c>
      <c r="B41" s="32">
        <f>C41+D41+E41</f>
        <v>204.4116671875</v>
      </c>
      <c r="C41" s="32">
        <v>115.55947968749999</v>
      </c>
      <c r="D41" s="32">
        <v>83.523356250000006</v>
      </c>
      <c r="E41" s="32">
        <v>5.3288312500000021</v>
      </c>
      <c r="F41" s="32">
        <f t="shared" si="13"/>
        <v>56.53272206889303</v>
      </c>
      <c r="G41" s="32">
        <f t="shared" si="14"/>
        <v>40.860366435633452</v>
      </c>
      <c r="H41" s="32">
        <f t="shared" si="15"/>
        <v>2.6069114954735157</v>
      </c>
      <c r="I41" s="77"/>
      <c r="J41" s="77"/>
      <c r="L41" s="62"/>
      <c r="M41" s="62"/>
      <c r="N41" s="62"/>
      <c r="O41" s="77"/>
      <c r="P41" s="77"/>
      <c r="Q41" s="77"/>
      <c r="R41" s="77"/>
      <c r="S41" s="77"/>
      <c r="T41" s="77"/>
      <c r="U41" s="77"/>
      <c r="V41" s="77"/>
      <c r="W41" s="77"/>
      <c r="X41" s="77"/>
      <c r="Y41" s="77"/>
      <c r="Z41" s="77"/>
      <c r="AA41" s="77"/>
      <c r="AB41" s="77"/>
    </row>
    <row r="42" spans="1:28" x14ac:dyDescent="0.25">
      <c r="A42" s="29" t="s">
        <v>46</v>
      </c>
      <c r="B42" s="32">
        <f t="shared" ref="B42" si="16">C42+D42+E42</f>
        <v>15.1968046875</v>
      </c>
      <c r="C42" s="32">
        <v>7.3375406250000008</v>
      </c>
      <c r="D42" s="32">
        <v>7.3679453124999998</v>
      </c>
      <c r="E42" s="32">
        <v>0.49131874999999992</v>
      </c>
      <c r="F42" s="32">
        <f t="shared" si="13"/>
        <v>48.283443630985339</v>
      </c>
      <c r="G42" s="32">
        <f t="shared" si="14"/>
        <v>48.483516528711064</v>
      </c>
      <c r="H42" s="32">
        <f t="shared" si="15"/>
        <v>3.2330398403035998</v>
      </c>
      <c r="I42" s="77"/>
      <c r="J42" s="77"/>
      <c r="L42" s="62"/>
      <c r="M42" s="62"/>
      <c r="N42" s="62"/>
      <c r="O42" s="77"/>
      <c r="P42" s="77"/>
      <c r="Q42" s="77"/>
      <c r="R42" s="77"/>
      <c r="S42" s="77"/>
      <c r="T42" s="77"/>
      <c r="U42" s="77"/>
      <c r="V42" s="77"/>
      <c r="W42" s="77"/>
      <c r="X42" s="77"/>
      <c r="Y42" s="77"/>
      <c r="Z42" s="77"/>
      <c r="AA42" s="77"/>
      <c r="AB42" s="77"/>
    </row>
    <row r="43" spans="1:28" s="26" customFormat="1" x14ac:dyDescent="0.25">
      <c r="A43" s="29"/>
      <c r="B43" s="32"/>
      <c r="C43" s="32"/>
      <c r="D43" s="32"/>
      <c r="E43" s="32"/>
      <c r="F43" s="32"/>
      <c r="G43" s="32"/>
      <c r="H43" s="32"/>
      <c r="I43" s="77"/>
      <c r="J43" s="77"/>
      <c r="K43" s="10"/>
      <c r="L43" s="62"/>
      <c r="M43" s="62"/>
      <c r="N43" s="62"/>
      <c r="O43" s="77"/>
      <c r="P43" s="77"/>
      <c r="Q43" s="77"/>
      <c r="R43" s="77"/>
      <c r="S43" s="77"/>
      <c r="T43" s="77"/>
      <c r="U43" s="77"/>
      <c r="V43" s="77"/>
      <c r="W43" s="77"/>
      <c r="X43" s="77"/>
      <c r="Y43" s="77"/>
      <c r="Z43" s="77"/>
      <c r="AA43" s="77"/>
      <c r="AB43" s="77"/>
    </row>
    <row r="44" spans="1:28" s="26" customFormat="1" x14ac:dyDescent="0.25">
      <c r="A44" s="28" t="s">
        <v>47</v>
      </c>
      <c r="B44" s="32"/>
      <c r="C44" s="32"/>
      <c r="D44" s="32"/>
      <c r="E44" s="32"/>
      <c r="F44" s="32"/>
      <c r="G44" s="32"/>
      <c r="H44" s="32"/>
      <c r="I44" s="77"/>
      <c r="J44" s="77"/>
      <c r="K44" s="10"/>
      <c r="L44" s="62"/>
      <c r="M44" s="62"/>
      <c r="N44" s="62"/>
      <c r="O44" s="77"/>
      <c r="P44" s="77"/>
      <c r="Q44" s="77"/>
      <c r="R44" s="77"/>
      <c r="S44" s="77"/>
      <c r="T44" s="77"/>
      <c r="U44" s="77"/>
      <c r="V44" s="77"/>
      <c r="W44" s="77"/>
      <c r="X44" s="77"/>
      <c r="Y44" s="77"/>
      <c r="Z44" s="77"/>
      <c r="AA44" s="77"/>
      <c r="AB44" s="77"/>
    </row>
    <row r="45" spans="1:28" s="26" customFormat="1" x14ac:dyDescent="0.25">
      <c r="A45" s="29" t="s">
        <v>48</v>
      </c>
      <c r="B45" s="32">
        <f>SUM(C45:E45)</f>
        <v>90.991770862499976</v>
      </c>
      <c r="C45" s="32">
        <f>SUM('Table 13-Gaged Basin RG Stats'!S35:S38)/640</f>
        <v>28.984809922031246</v>
      </c>
      <c r="D45" s="32">
        <f>SUM('Table 13-Gaged Basin RG Stats'!T35:T38)/640</f>
        <v>49.830132667640619</v>
      </c>
      <c r="E45" s="32">
        <f>SUM('Table 13-Gaged Basin RG Stats'!U35:U38)/640</f>
        <v>12.176828272828123</v>
      </c>
      <c r="F45" s="32">
        <f>(C45/$B$45)*100</f>
        <v>31.854320063548325</v>
      </c>
      <c r="G45" s="32">
        <f t="shared" ref="G45:H45" si="17">(D45/$B$45)*100</f>
        <v>54.763339800189428</v>
      </c>
      <c r="H45" s="32">
        <f t="shared" si="17"/>
        <v>13.382340136262261</v>
      </c>
      <c r="I45" s="77"/>
      <c r="J45" s="77"/>
      <c r="K45" s="10"/>
      <c r="L45" s="62"/>
      <c r="M45" s="62"/>
      <c r="N45" s="62"/>
      <c r="O45" s="77"/>
      <c r="P45" s="77"/>
      <c r="Q45" s="77"/>
      <c r="R45" s="77"/>
      <c r="S45" s="77"/>
      <c r="T45" s="77"/>
      <c r="U45" s="77"/>
      <c r="V45" s="77"/>
      <c r="W45" s="77"/>
      <c r="X45" s="77"/>
      <c r="Y45" s="77"/>
      <c r="Z45" s="77"/>
      <c r="AA45" s="77"/>
      <c r="AB45" s="77"/>
    </row>
    <row r="46" spans="1:28" s="26" customFormat="1" x14ac:dyDescent="0.25">
      <c r="A46" s="29" t="s">
        <v>41</v>
      </c>
      <c r="B46" s="32">
        <f>SUM(C46:E46)</f>
        <v>193.70779150781246</v>
      </c>
      <c r="C46" s="32">
        <f>SUM('Table 13-Gaged Basin RG Stats'!S39:S47)/640</f>
        <v>48.744147925687486</v>
      </c>
      <c r="D46" s="32">
        <f>SUM('Table 13-Gaged Basin RG Stats'!T39:T47)/640</f>
        <v>115.87981571782029</v>
      </c>
      <c r="E46" s="32">
        <f>SUM('Table 13-Gaged Basin RG Stats'!U39:U47)/640</f>
        <v>29.083827864304688</v>
      </c>
      <c r="F46" s="32">
        <f>(C46/$B$46)*100</f>
        <v>25.163751827567339</v>
      </c>
      <c r="G46" s="32">
        <f t="shared" ref="G46:H46" si="18">(D46/$B$46)*100</f>
        <v>59.821969377595593</v>
      </c>
      <c r="H46" s="32">
        <f t="shared" si="18"/>
        <v>15.014278794837068</v>
      </c>
      <c r="I46" s="77"/>
      <c r="J46" s="77"/>
      <c r="K46" s="10"/>
      <c r="L46" s="62"/>
      <c r="M46" s="62"/>
      <c r="N46" s="62"/>
      <c r="O46" s="77"/>
      <c r="P46" s="77"/>
      <c r="Q46" s="77"/>
      <c r="R46" s="77"/>
      <c r="S46" s="77"/>
      <c r="T46" s="77"/>
      <c r="U46" s="77"/>
      <c r="V46" s="77"/>
      <c r="W46" s="77"/>
      <c r="X46" s="77"/>
      <c r="Y46" s="77"/>
      <c r="Z46" s="77"/>
      <c r="AA46" s="77"/>
      <c r="AB46" s="77"/>
    </row>
    <row r="47" spans="1:28" x14ac:dyDescent="0.25">
      <c r="A47" s="29"/>
      <c r="B47" s="31"/>
      <c r="C47" s="31"/>
      <c r="D47" s="31"/>
      <c r="E47" s="31"/>
      <c r="F47" s="30"/>
      <c r="G47" s="30"/>
      <c r="H47" s="30"/>
      <c r="I47" s="77"/>
      <c r="J47" s="77"/>
      <c r="L47" s="62"/>
      <c r="M47" s="62"/>
      <c r="N47" s="62"/>
      <c r="O47" s="77"/>
      <c r="P47" s="77"/>
      <c r="Q47" s="77"/>
      <c r="R47" s="77"/>
      <c r="S47" s="77"/>
      <c r="T47" s="77"/>
      <c r="U47" s="77"/>
      <c r="V47" s="77"/>
      <c r="W47" s="77"/>
      <c r="X47" s="77"/>
      <c r="Y47" s="77"/>
      <c r="Z47" s="77"/>
      <c r="AA47" s="77"/>
      <c r="AB47" s="77"/>
    </row>
    <row r="48" spans="1:28" ht="18.75" x14ac:dyDescent="0.25">
      <c r="A48" s="29"/>
      <c r="B48" s="129" t="s">
        <v>51</v>
      </c>
      <c r="C48" s="129"/>
      <c r="D48" s="129"/>
      <c r="E48" s="129"/>
      <c r="F48" s="129"/>
      <c r="G48" s="129"/>
      <c r="H48" s="129"/>
      <c r="I48" s="77"/>
      <c r="J48" s="77"/>
      <c r="L48" s="62"/>
      <c r="M48" s="62"/>
      <c r="N48" s="62"/>
      <c r="O48" s="77"/>
      <c r="P48" s="77"/>
      <c r="Q48" s="77"/>
      <c r="R48" s="77"/>
      <c r="S48" s="77"/>
      <c r="T48" s="77"/>
      <c r="U48" s="77"/>
      <c r="V48" s="77"/>
      <c r="W48" s="77"/>
      <c r="X48" s="77"/>
      <c r="Y48" s="77"/>
      <c r="Z48" s="77"/>
      <c r="AA48" s="77"/>
      <c r="AB48" s="77"/>
    </row>
    <row r="49" spans="1:28" x14ac:dyDescent="0.25">
      <c r="A49" s="28" t="s">
        <v>40</v>
      </c>
      <c r="B49" s="31"/>
      <c r="C49" s="31"/>
      <c r="D49" s="31"/>
      <c r="E49" s="31"/>
      <c r="F49" s="30"/>
      <c r="G49" s="30"/>
      <c r="H49" s="30"/>
      <c r="I49" s="77"/>
      <c r="J49" s="77"/>
      <c r="L49" s="62"/>
      <c r="M49" s="62"/>
      <c r="N49" s="62"/>
      <c r="O49" s="77"/>
      <c r="P49" s="77"/>
      <c r="Q49" s="77"/>
      <c r="R49" s="77"/>
      <c r="S49" s="77"/>
      <c r="T49" s="77"/>
      <c r="U49" s="77"/>
      <c r="V49" s="77"/>
      <c r="W49" s="77"/>
      <c r="X49" s="77"/>
      <c r="Y49" s="77"/>
      <c r="Z49" s="77"/>
      <c r="AA49" s="77"/>
      <c r="AB49" s="77"/>
    </row>
    <row r="50" spans="1:28" x14ac:dyDescent="0.25">
      <c r="A50" s="29" t="s">
        <v>41</v>
      </c>
      <c r="B50" s="32">
        <f t="shared" ref="B50:B51" si="19">C50+D50+E50</f>
        <v>84.226009521093744</v>
      </c>
      <c r="C50" s="32">
        <v>32.565542852179689</v>
      </c>
      <c r="D50" s="32">
        <v>43.97182316542969</v>
      </c>
      <c r="E50" s="32">
        <v>7.6886435034843759</v>
      </c>
      <c r="F50" s="32">
        <f>(C50/B50)*100</f>
        <v>38.6644731684978</v>
      </c>
      <c r="G50" s="32">
        <f>(D50/B50)*100</f>
        <v>52.206941080851387</v>
      </c>
      <c r="H50" s="32">
        <f>(E50/B50)*100</f>
        <v>9.1285857506508314</v>
      </c>
      <c r="I50" s="77"/>
      <c r="J50" s="77"/>
      <c r="L50" s="62"/>
      <c r="M50" s="62"/>
      <c r="N50" s="62"/>
      <c r="O50" s="77"/>
      <c r="P50" s="77"/>
      <c r="Q50" s="77"/>
      <c r="R50" s="77"/>
      <c r="S50" s="77"/>
      <c r="T50" s="77"/>
      <c r="U50" s="77"/>
      <c r="V50" s="77"/>
      <c r="W50" s="77"/>
      <c r="X50" s="77"/>
      <c r="Y50" s="77"/>
      <c r="Z50" s="77"/>
      <c r="AA50" s="77"/>
      <c r="AB50" s="77"/>
    </row>
    <row r="51" spans="1:28" x14ac:dyDescent="0.25">
      <c r="A51" s="29" t="s">
        <v>42</v>
      </c>
      <c r="B51" s="32">
        <f t="shared" si="19"/>
        <v>57.950099346093758</v>
      </c>
      <c r="C51" s="32">
        <v>19.184750345250002</v>
      </c>
      <c r="D51" s="32">
        <v>23.171859790734377</v>
      </c>
      <c r="E51" s="32">
        <v>15.593489210109377</v>
      </c>
      <c r="F51" s="32">
        <f>(C51/B51)*100</f>
        <v>33.105638405679784</v>
      </c>
      <c r="G51" s="32">
        <f>(D51/B51)*100</f>
        <v>39.985884497532481</v>
      </c>
      <c r="H51" s="32">
        <f>(E51/B51)*100</f>
        <v>26.908477096787731</v>
      </c>
      <c r="I51" s="77"/>
      <c r="J51" s="77"/>
      <c r="L51" s="62"/>
      <c r="M51" s="62"/>
      <c r="N51" s="62"/>
      <c r="O51" s="77"/>
      <c r="P51" s="77"/>
      <c r="Q51" s="77"/>
      <c r="R51" s="77"/>
      <c r="S51" s="77"/>
      <c r="T51" s="77"/>
      <c r="U51" s="77"/>
      <c r="V51" s="77"/>
      <c r="W51" s="77"/>
      <c r="X51" s="77"/>
      <c r="Y51" s="77"/>
      <c r="Z51" s="77"/>
      <c r="AA51" s="77"/>
      <c r="AB51" s="77"/>
    </row>
    <row r="52" spans="1:28" x14ac:dyDescent="0.25">
      <c r="A52" s="29"/>
      <c r="B52" s="32"/>
      <c r="C52" s="32"/>
      <c r="D52" s="32"/>
      <c r="E52" s="32"/>
      <c r="F52" s="32"/>
      <c r="G52" s="32"/>
      <c r="H52" s="32"/>
      <c r="I52" s="77"/>
      <c r="J52" s="77"/>
      <c r="L52" s="62"/>
      <c r="M52" s="62"/>
      <c r="N52" s="62"/>
      <c r="O52" s="77"/>
      <c r="P52" s="77"/>
      <c r="Q52" s="77"/>
      <c r="R52" s="77"/>
      <c r="S52" s="77"/>
      <c r="T52" s="77"/>
      <c r="U52" s="77"/>
      <c r="V52" s="77"/>
      <c r="W52" s="77"/>
      <c r="X52" s="77"/>
      <c r="Y52" s="77"/>
      <c r="Z52" s="77"/>
      <c r="AA52" s="77"/>
      <c r="AB52" s="77"/>
    </row>
    <row r="53" spans="1:28" x14ac:dyDescent="0.25">
      <c r="A53" s="28" t="s">
        <v>43</v>
      </c>
      <c r="B53" s="32"/>
      <c r="C53" s="32"/>
      <c r="D53" s="32"/>
      <c r="E53" s="32"/>
      <c r="F53" s="32"/>
      <c r="G53" s="32"/>
      <c r="H53" s="32"/>
      <c r="I53" s="77"/>
      <c r="J53" s="77"/>
      <c r="L53" s="62"/>
      <c r="M53" s="62"/>
      <c r="N53" s="62"/>
      <c r="O53" s="77"/>
      <c r="P53" s="77"/>
      <c r="Q53" s="77"/>
      <c r="R53" s="77"/>
      <c r="S53" s="77"/>
      <c r="T53" s="77"/>
      <c r="U53" s="77"/>
      <c r="V53" s="77"/>
      <c r="W53" s="77"/>
      <c r="X53" s="77"/>
      <c r="Y53" s="77"/>
      <c r="Z53" s="77"/>
      <c r="AA53" s="77"/>
      <c r="AB53" s="77"/>
    </row>
    <row r="54" spans="1:28" x14ac:dyDescent="0.25">
      <c r="A54" s="29" t="s">
        <v>41</v>
      </c>
      <c r="B54" s="32">
        <f t="shared" ref="B54:B56" si="20">C54+D54+E54</f>
        <v>88.739703125000005</v>
      </c>
      <c r="C54" s="32">
        <v>41.748631250000003</v>
      </c>
      <c r="D54" s="32">
        <v>42.209320312499997</v>
      </c>
      <c r="E54" s="32">
        <v>4.7817515625000011</v>
      </c>
      <c r="F54" s="32">
        <f t="shared" ref="F54:F57" si="21">(C54/B54)*100</f>
        <v>47.046169617214389</v>
      </c>
      <c r="G54" s="32">
        <f t="shared" ref="G54:G57" si="22">(D54/B54)*100</f>
        <v>47.565316116781851</v>
      </c>
      <c r="H54" s="32">
        <f t="shared" ref="H54:H57" si="23">(E54/B54)*100</f>
        <v>5.3885142660037504</v>
      </c>
      <c r="I54" s="77"/>
      <c r="J54" s="77"/>
      <c r="L54" s="62"/>
      <c r="M54" s="62"/>
      <c r="N54" s="62"/>
      <c r="O54" s="77"/>
      <c r="P54" s="77"/>
      <c r="Q54" s="77"/>
      <c r="R54" s="77"/>
      <c r="S54" s="77"/>
      <c r="T54" s="77"/>
      <c r="U54" s="77"/>
      <c r="V54" s="77"/>
      <c r="W54" s="77"/>
      <c r="X54" s="77"/>
      <c r="Y54" s="77"/>
      <c r="Z54" s="77"/>
      <c r="AA54" s="77"/>
      <c r="AB54" s="77"/>
    </row>
    <row r="55" spans="1:28" x14ac:dyDescent="0.25">
      <c r="A55" s="29" t="s">
        <v>44</v>
      </c>
      <c r="B55" s="32">
        <f t="shared" si="20"/>
        <v>32.345810937500005</v>
      </c>
      <c r="C55" s="32">
        <v>15.091423437500003</v>
      </c>
      <c r="D55" s="32">
        <v>16.40426875</v>
      </c>
      <c r="E55" s="32">
        <v>0.85011875000000037</v>
      </c>
      <c r="F55" s="32">
        <f t="shared" si="21"/>
        <v>46.656500486756428</v>
      </c>
      <c r="G55" s="32">
        <f t="shared" si="22"/>
        <v>50.715280509420666</v>
      </c>
      <c r="H55" s="32">
        <f t="shared" si="23"/>
        <v>2.6282190038228972</v>
      </c>
      <c r="I55" s="77"/>
      <c r="J55" s="77"/>
      <c r="L55" s="62"/>
      <c r="M55" s="62"/>
      <c r="N55" s="62"/>
      <c r="O55" s="77"/>
      <c r="P55" s="77"/>
      <c r="Q55" s="77"/>
      <c r="R55" s="77"/>
      <c r="S55" s="77"/>
      <c r="T55" s="77"/>
      <c r="U55" s="77"/>
      <c r="V55" s="77"/>
      <c r="W55" s="77"/>
      <c r="X55" s="77"/>
      <c r="Y55" s="77"/>
      <c r="Z55" s="77"/>
      <c r="AA55" s="77"/>
      <c r="AB55" s="77"/>
    </row>
    <row r="56" spans="1:28" x14ac:dyDescent="0.25">
      <c r="A56" s="29" t="s">
        <v>45</v>
      </c>
      <c r="B56" s="32">
        <f t="shared" si="20"/>
        <v>204.411671875</v>
      </c>
      <c r="C56" s="32">
        <v>116.80490781249998</v>
      </c>
      <c r="D56" s="32">
        <v>82.318996875000011</v>
      </c>
      <c r="E56" s="32">
        <v>5.2877671875000001</v>
      </c>
      <c r="F56" s="32">
        <f t="shared" si="21"/>
        <v>57.141995239844945</v>
      </c>
      <c r="G56" s="32">
        <f t="shared" si="22"/>
        <v>40.271182227470355</v>
      </c>
      <c r="H56" s="32">
        <f t="shared" si="23"/>
        <v>2.5868225326846934</v>
      </c>
      <c r="I56" s="77"/>
      <c r="J56" s="77"/>
      <c r="L56" s="62"/>
      <c r="M56" s="62"/>
      <c r="N56" s="62"/>
      <c r="O56" s="77"/>
      <c r="P56" s="77"/>
      <c r="Q56" s="77"/>
      <c r="R56" s="77"/>
      <c r="S56" s="77"/>
      <c r="T56" s="77"/>
      <c r="U56" s="77"/>
      <c r="V56" s="77"/>
      <c r="W56" s="77"/>
      <c r="X56" s="77"/>
      <c r="Y56" s="77"/>
      <c r="Z56" s="77"/>
      <c r="AA56" s="77"/>
      <c r="AB56" s="77"/>
    </row>
    <row r="57" spans="1:28" x14ac:dyDescent="0.25">
      <c r="A57" s="29" t="s">
        <v>46</v>
      </c>
      <c r="B57" s="32">
        <f t="shared" ref="B57" si="24">C57+D57+E57</f>
        <v>15.196806250000002</v>
      </c>
      <c r="C57" s="32">
        <v>7.3563515625000004</v>
      </c>
      <c r="D57" s="32">
        <v>7.3495890625000015</v>
      </c>
      <c r="E57" s="32">
        <v>0.49086562499999997</v>
      </c>
      <c r="F57" s="32">
        <f t="shared" si="21"/>
        <v>48.407220842866238</v>
      </c>
      <c r="G57" s="32">
        <f t="shared" si="22"/>
        <v>48.362721361272868</v>
      </c>
      <c r="H57" s="32">
        <f t="shared" si="23"/>
        <v>3.2300577958608896</v>
      </c>
      <c r="I57" s="77"/>
      <c r="J57" s="77"/>
      <c r="L57" s="62"/>
      <c r="M57" s="62"/>
      <c r="N57" s="62"/>
      <c r="O57" s="77"/>
      <c r="P57" s="77"/>
      <c r="Q57" s="77"/>
      <c r="R57" s="77"/>
      <c r="S57" s="77"/>
      <c r="T57" s="77"/>
      <c r="U57" s="77"/>
      <c r="V57" s="77"/>
      <c r="W57" s="77"/>
      <c r="X57" s="77"/>
      <c r="Y57" s="77"/>
      <c r="Z57" s="77"/>
      <c r="AA57" s="77"/>
      <c r="AB57" s="77"/>
    </row>
    <row r="58" spans="1:28" x14ac:dyDescent="0.25">
      <c r="A58" s="29"/>
      <c r="B58" s="32"/>
      <c r="C58" s="32"/>
      <c r="D58" s="32"/>
      <c r="E58" s="32"/>
      <c r="F58" s="32"/>
      <c r="G58" s="32"/>
      <c r="H58" s="32"/>
      <c r="I58" s="77"/>
      <c r="J58" s="77"/>
      <c r="L58" s="62"/>
      <c r="M58" s="62"/>
      <c r="N58" s="62"/>
      <c r="O58" s="77"/>
      <c r="P58" s="77"/>
      <c r="Q58" s="77"/>
      <c r="R58" s="77"/>
      <c r="S58" s="77"/>
      <c r="T58" s="77"/>
      <c r="U58" s="77"/>
      <c r="V58" s="77"/>
      <c r="W58" s="77"/>
      <c r="X58" s="77"/>
      <c r="Y58" s="77"/>
      <c r="Z58" s="77"/>
      <c r="AA58" s="77"/>
      <c r="AB58" s="77"/>
    </row>
    <row r="59" spans="1:28" x14ac:dyDescent="0.25">
      <c r="A59" s="28" t="s">
        <v>47</v>
      </c>
      <c r="B59" s="32"/>
      <c r="C59" s="32"/>
      <c r="D59" s="32"/>
      <c r="E59" s="32"/>
      <c r="F59" s="32"/>
      <c r="G59" s="32"/>
      <c r="H59" s="32"/>
      <c r="I59" s="77"/>
      <c r="J59" s="77"/>
      <c r="L59" s="62"/>
      <c r="M59" s="62"/>
      <c r="N59" s="62"/>
      <c r="O59" s="77"/>
      <c r="P59" s="77"/>
      <c r="Q59" s="77"/>
      <c r="R59" s="77"/>
      <c r="S59" s="77"/>
      <c r="T59" s="77"/>
      <c r="U59" s="77"/>
      <c r="V59" s="77"/>
      <c r="W59" s="77"/>
      <c r="X59" s="77"/>
      <c r="Y59" s="77"/>
      <c r="Z59" s="77"/>
      <c r="AA59" s="77"/>
      <c r="AB59" s="77"/>
    </row>
    <row r="60" spans="1:28" x14ac:dyDescent="0.25">
      <c r="A60" s="29" t="s">
        <v>48</v>
      </c>
      <c r="B60" s="32">
        <f>SUM(C60:E60)</f>
        <v>90.991770862500005</v>
      </c>
      <c r="C60" s="32">
        <f>SUM('Table 13-Gaged Basin RG Stats'!S51:S54)/640</f>
        <v>29.8202448155625</v>
      </c>
      <c r="D60" s="32">
        <f>SUM('Table 13-Gaged Basin RG Stats'!T51:T54)/640</f>
        <v>49.323735357117187</v>
      </c>
      <c r="E60" s="32">
        <f>SUM('Table 13-Gaged Basin RG Stats'!U51:U54)/640</f>
        <v>11.847790689820311</v>
      </c>
      <c r="F60" s="32">
        <f>(C60/$B$60)*100</f>
        <v>32.772463413888971</v>
      </c>
      <c r="G60" s="32">
        <f t="shared" ref="G60:H60" si="25">(D60/$B$60)*100</f>
        <v>54.206808912040572</v>
      </c>
      <c r="H60" s="32">
        <f t="shared" si="25"/>
        <v>13.02072767407045</v>
      </c>
      <c r="I60" s="77"/>
      <c r="J60" s="77"/>
      <c r="L60" s="62"/>
      <c r="M60" s="62"/>
      <c r="N60" s="62"/>
      <c r="O60" s="77"/>
      <c r="P60" s="77"/>
      <c r="Q60" s="77"/>
      <c r="R60" s="77"/>
      <c r="S60" s="77"/>
      <c r="T60" s="77"/>
      <c r="U60" s="77"/>
      <c r="V60" s="77"/>
      <c r="W60" s="77"/>
      <c r="X60" s="77"/>
      <c r="Y60" s="77"/>
      <c r="Z60" s="77"/>
      <c r="AA60" s="77"/>
      <c r="AB60" s="77"/>
    </row>
    <row r="61" spans="1:28" x14ac:dyDescent="0.25">
      <c r="A61" s="29" t="s">
        <v>41</v>
      </c>
      <c r="B61" s="32">
        <f>SUM(C61:E61)</f>
        <v>193.70779150781249</v>
      </c>
      <c r="C61" s="32">
        <f>SUM('Table 13-Gaged Basin RG Stats'!S55:S63)/640</f>
        <v>50.960322685828118</v>
      </c>
      <c r="D61" s="32">
        <f>SUM('Table 13-Gaged Basin RG Stats'!T55:T63)/640</f>
        <v>114.56735408170312</v>
      </c>
      <c r="E61" s="32">
        <f>SUM('Table 13-Gaged Basin RG Stats'!U55:U63)/640</f>
        <v>28.180114740281255</v>
      </c>
      <c r="F61" s="32">
        <f>(C61/$B$61)*100</f>
        <v>26.307833200283437</v>
      </c>
      <c r="G61" s="32">
        <f t="shared" ref="G61:H61" si="26">(D61/$B$61)*100</f>
        <v>59.144422219630989</v>
      </c>
      <c r="H61" s="32">
        <f t="shared" si="26"/>
        <v>14.547744580085572</v>
      </c>
      <c r="I61" s="77"/>
      <c r="J61" s="77"/>
      <c r="L61" s="62"/>
      <c r="M61" s="62"/>
      <c r="N61" s="62"/>
      <c r="O61" s="77"/>
      <c r="P61" s="77"/>
      <c r="Q61" s="77"/>
      <c r="R61" s="77"/>
      <c r="S61" s="77"/>
      <c r="T61" s="77"/>
      <c r="U61" s="77"/>
      <c r="V61" s="77"/>
      <c r="W61" s="77"/>
      <c r="X61" s="77"/>
      <c r="Y61" s="77"/>
      <c r="Z61" s="77"/>
      <c r="AA61" s="77"/>
      <c r="AB61" s="77"/>
    </row>
    <row r="62" spans="1:28" x14ac:dyDescent="0.25">
      <c r="A62" s="29"/>
      <c r="B62" s="29"/>
      <c r="C62" s="29"/>
      <c r="D62" s="29"/>
      <c r="E62" s="29"/>
      <c r="F62" s="30"/>
      <c r="G62" s="30"/>
      <c r="H62" s="30"/>
      <c r="I62" s="77"/>
      <c r="J62" s="77"/>
      <c r="L62" s="62"/>
      <c r="M62" s="62"/>
      <c r="N62" s="62"/>
      <c r="O62" s="77"/>
      <c r="P62" s="77"/>
      <c r="Q62" s="77"/>
      <c r="R62" s="77"/>
      <c r="S62" s="77"/>
      <c r="T62" s="77"/>
      <c r="U62" s="77"/>
      <c r="V62" s="77"/>
      <c r="W62" s="77"/>
      <c r="X62" s="77"/>
      <c r="Y62" s="77"/>
      <c r="Z62" s="77"/>
      <c r="AA62" s="77"/>
      <c r="AB62" s="77"/>
    </row>
    <row r="63" spans="1:28" x14ac:dyDescent="0.25">
      <c r="A63" s="29"/>
      <c r="B63" s="29"/>
      <c r="C63" s="29"/>
      <c r="D63" s="29"/>
      <c r="E63" s="29"/>
      <c r="F63" s="30"/>
      <c r="G63" s="30"/>
      <c r="H63" s="30"/>
      <c r="I63" s="77"/>
      <c r="J63" s="77"/>
      <c r="L63" s="62"/>
      <c r="M63" s="62"/>
      <c r="N63" s="62"/>
      <c r="O63" s="77"/>
      <c r="P63" s="77"/>
      <c r="Q63" s="77"/>
      <c r="R63" s="77"/>
      <c r="S63" s="77"/>
      <c r="T63" s="77"/>
      <c r="U63" s="77"/>
      <c r="V63" s="77"/>
      <c r="W63" s="77"/>
      <c r="X63" s="77"/>
      <c r="Y63" s="77"/>
      <c r="Z63" s="77"/>
      <c r="AA63" s="77"/>
      <c r="AB63" s="77"/>
    </row>
    <row r="64" spans="1:28" x14ac:dyDescent="0.25">
      <c r="A64" s="29"/>
      <c r="B64" s="29"/>
      <c r="C64" s="29"/>
      <c r="D64" s="29"/>
      <c r="E64" s="29"/>
      <c r="F64" s="30"/>
      <c r="G64" s="30"/>
      <c r="H64" s="30"/>
      <c r="I64" s="77"/>
      <c r="J64" s="77"/>
      <c r="L64" s="62"/>
      <c r="M64" s="62"/>
      <c r="N64" s="62"/>
      <c r="O64" s="77"/>
      <c r="P64" s="77"/>
      <c r="Q64" s="77"/>
      <c r="R64" s="77"/>
      <c r="S64" s="77"/>
      <c r="T64" s="77"/>
      <c r="U64" s="77"/>
      <c r="V64" s="77"/>
      <c r="W64" s="77"/>
      <c r="X64" s="77"/>
      <c r="Y64" s="77"/>
      <c r="Z64" s="77"/>
      <c r="AA64" s="77"/>
      <c r="AB64" s="77"/>
    </row>
    <row r="65" spans="2:17" x14ac:dyDescent="0.25">
      <c r="B65" s="77"/>
      <c r="C65" s="77"/>
      <c r="D65" s="77"/>
      <c r="E65" s="77"/>
      <c r="F65" s="62"/>
      <c r="G65" s="62"/>
      <c r="H65" s="62"/>
      <c r="I65" s="77"/>
      <c r="J65" s="77"/>
      <c r="L65" s="62"/>
      <c r="M65" s="62"/>
      <c r="N65" s="62"/>
      <c r="O65" s="77"/>
      <c r="P65" s="77"/>
      <c r="Q65" s="77"/>
    </row>
    <row r="66" spans="2:17" x14ac:dyDescent="0.25">
      <c r="B66" s="77"/>
      <c r="C66" s="77"/>
      <c r="D66" s="77"/>
      <c r="E66" s="77"/>
      <c r="F66" s="62"/>
      <c r="G66" s="62"/>
      <c r="H66" s="62"/>
      <c r="I66" s="77"/>
      <c r="J66" s="77"/>
      <c r="L66" s="62"/>
      <c r="M66" s="62"/>
      <c r="N66" s="62"/>
      <c r="O66" s="77"/>
      <c r="P66" s="77"/>
      <c r="Q66" s="77"/>
    </row>
    <row r="67" spans="2:17" x14ac:dyDescent="0.25">
      <c r="B67" s="77"/>
      <c r="C67" s="77"/>
      <c r="D67" s="77"/>
      <c r="E67" s="77"/>
      <c r="F67" s="62"/>
      <c r="G67" s="62"/>
      <c r="H67" s="62"/>
      <c r="I67" s="77"/>
      <c r="J67" s="77"/>
      <c r="L67" s="62"/>
      <c r="M67" s="62"/>
      <c r="N67" s="62"/>
      <c r="O67" s="77"/>
      <c r="P67" s="77"/>
      <c r="Q67" s="77"/>
    </row>
    <row r="68" spans="2:17" x14ac:dyDescent="0.25">
      <c r="B68" s="77"/>
      <c r="C68" s="77"/>
      <c r="D68" s="77"/>
      <c r="E68" s="77"/>
      <c r="F68" s="62"/>
      <c r="G68" s="62"/>
      <c r="H68" s="62"/>
      <c r="I68" s="77"/>
      <c r="J68" s="77"/>
      <c r="L68" s="62"/>
      <c r="M68" s="62"/>
      <c r="N68" s="62"/>
      <c r="O68" s="77"/>
      <c r="P68" s="77"/>
      <c r="Q68" s="77"/>
    </row>
    <row r="69" spans="2:17" x14ac:dyDescent="0.25">
      <c r="B69" s="77"/>
      <c r="C69" s="77"/>
      <c r="D69" s="77"/>
      <c r="E69" s="77"/>
      <c r="F69" s="62"/>
      <c r="G69" s="62"/>
      <c r="H69" s="62"/>
      <c r="I69" s="77"/>
      <c r="J69" s="77"/>
      <c r="L69" s="62"/>
      <c r="M69" s="62"/>
      <c r="N69" s="62"/>
      <c r="O69" s="77"/>
      <c r="P69" s="77"/>
      <c r="Q69" s="77"/>
    </row>
    <row r="70" spans="2:17" x14ac:dyDescent="0.25">
      <c r="B70" s="77"/>
      <c r="C70" s="77"/>
      <c r="D70" s="77"/>
      <c r="E70" s="77"/>
      <c r="F70" s="62"/>
      <c r="G70" s="62"/>
      <c r="H70" s="62"/>
      <c r="I70" s="77"/>
      <c r="J70" s="77"/>
      <c r="L70" s="62"/>
      <c r="M70" s="62"/>
      <c r="N70" s="62"/>
      <c r="O70" s="77"/>
      <c r="P70" s="77"/>
      <c r="Q70" s="77"/>
    </row>
    <row r="71" spans="2:17" x14ac:dyDescent="0.25">
      <c r="B71" s="77"/>
      <c r="C71" s="77"/>
      <c r="D71" s="77"/>
      <c r="E71" s="77"/>
      <c r="F71" s="62"/>
      <c r="G71" s="62"/>
      <c r="H71" s="62"/>
      <c r="I71" s="77"/>
      <c r="J71" s="77"/>
      <c r="L71" s="62"/>
      <c r="M71" s="62"/>
      <c r="N71" s="62"/>
      <c r="O71" s="77"/>
      <c r="P71" s="77"/>
      <c r="Q71" s="77"/>
    </row>
    <row r="72" spans="2:17" x14ac:dyDescent="0.25">
      <c r="B72" s="77"/>
      <c r="C72" s="77"/>
      <c r="D72" s="77"/>
      <c r="E72" s="77"/>
      <c r="F72" s="62"/>
      <c r="G72" s="62"/>
      <c r="H72" s="62"/>
      <c r="I72" s="77"/>
      <c r="J72" s="77"/>
      <c r="L72" s="62"/>
      <c r="M72" s="62"/>
      <c r="N72" s="62"/>
      <c r="O72" s="77"/>
      <c r="P72" s="77"/>
      <c r="Q72" s="77"/>
    </row>
    <row r="73" spans="2:17" x14ac:dyDescent="0.25">
      <c r="B73" s="77"/>
      <c r="C73" s="77"/>
      <c r="D73" s="77"/>
      <c r="E73" s="77"/>
      <c r="F73" s="62"/>
      <c r="G73" s="62"/>
      <c r="H73" s="62"/>
      <c r="I73" s="77"/>
      <c r="J73" s="77"/>
      <c r="L73" s="62"/>
      <c r="M73" s="62"/>
      <c r="N73" s="62"/>
      <c r="O73" s="77"/>
      <c r="P73" s="77"/>
      <c r="Q73" s="77"/>
    </row>
    <row r="74" spans="2:17" x14ac:dyDescent="0.25">
      <c r="B74" s="77"/>
      <c r="C74" s="77"/>
      <c r="D74" s="77"/>
      <c r="E74" s="77"/>
      <c r="F74" s="62"/>
      <c r="G74" s="62"/>
      <c r="H74" s="62"/>
      <c r="I74" s="77"/>
      <c r="J74" s="77"/>
      <c r="L74" s="62"/>
      <c r="M74" s="62"/>
      <c r="N74" s="62"/>
      <c r="O74" s="77"/>
      <c r="P74" s="77"/>
      <c r="Q74" s="77"/>
    </row>
    <row r="75" spans="2:17" x14ac:dyDescent="0.25">
      <c r="B75" s="77"/>
      <c r="C75" s="77"/>
      <c r="D75" s="77"/>
      <c r="E75" s="77"/>
      <c r="F75" s="62"/>
      <c r="G75" s="62"/>
      <c r="H75" s="62"/>
      <c r="I75" s="77"/>
      <c r="J75" s="77"/>
      <c r="L75" s="62"/>
      <c r="M75" s="62"/>
      <c r="N75" s="62"/>
      <c r="O75" s="77"/>
      <c r="P75" s="77"/>
      <c r="Q75" s="77"/>
    </row>
    <row r="77" spans="2:17" x14ac:dyDescent="0.25">
      <c r="B77" s="77"/>
      <c r="C77" s="77"/>
      <c r="D77" s="77"/>
      <c r="E77" s="77"/>
      <c r="F77" s="62"/>
      <c r="G77" s="62"/>
      <c r="H77" s="62"/>
      <c r="I77" s="77"/>
      <c r="J77" s="77"/>
      <c r="L77" s="62"/>
      <c r="M77" s="62"/>
      <c r="N77" s="62"/>
      <c r="O77" s="77"/>
      <c r="P77" s="77"/>
      <c r="Q77" s="77"/>
    </row>
    <row r="142" spans="15:17" customFormat="1" x14ac:dyDescent="0.25">
      <c r="O142" s="77"/>
      <c r="P142" s="77"/>
      <c r="Q142" s="77"/>
    </row>
    <row r="201" spans="15:17" customFormat="1" x14ac:dyDescent="0.25">
      <c r="O201" s="77"/>
      <c r="P201" s="77"/>
      <c r="Q201" s="77"/>
    </row>
    <row r="213" spans="11:17" customFormat="1" x14ac:dyDescent="0.25">
      <c r="K213" s="10"/>
      <c r="L213" s="62"/>
      <c r="M213" s="62"/>
      <c r="N213" s="62"/>
      <c r="O213" s="77"/>
      <c r="P213" s="77"/>
      <c r="Q213" s="77"/>
    </row>
    <row r="215" spans="11:17" customFormat="1" x14ac:dyDescent="0.25">
      <c r="K215" s="12"/>
      <c r="L215" s="88"/>
      <c r="M215" s="88"/>
      <c r="N215" s="88"/>
      <c r="O215" s="77"/>
      <c r="P215" s="77"/>
      <c r="Q215" s="77"/>
    </row>
    <row r="216" spans="11:17" customFormat="1" x14ac:dyDescent="0.25">
      <c r="K216" s="50"/>
      <c r="L216" s="62"/>
      <c r="M216" s="62"/>
      <c r="N216" s="62"/>
      <c r="O216" s="77"/>
      <c r="P216" s="77"/>
      <c r="Q216" s="77"/>
    </row>
    <row r="217" spans="11:17" customFormat="1" x14ac:dyDescent="0.25">
      <c r="K217" s="50"/>
      <c r="L217" s="62"/>
      <c r="M217" s="62"/>
      <c r="N217" s="62"/>
      <c r="O217" s="77"/>
      <c r="P217" s="77"/>
      <c r="Q217" s="77"/>
    </row>
    <row r="218" spans="11:17" customFormat="1" x14ac:dyDescent="0.25">
      <c r="K218" s="50"/>
      <c r="L218" s="62"/>
      <c r="M218" s="62"/>
      <c r="N218" s="62"/>
      <c r="O218" s="77"/>
      <c r="P218" s="77"/>
      <c r="Q218" s="77"/>
    </row>
    <row r="219" spans="11:17" customFormat="1" x14ac:dyDescent="0.25">
      <c r="K219" s="50"/>
      <c r="L219" s="62"/>
      <c r="M219" s="62"/>
      <c r="N219" s="62"/>
      <c r="O219" s="77"/>
      <c r="P219" s="77"/>
      <c r="Q219" s="77"/>
    </row>
    <row r="220" spans="11:17" customFormat="1" x14ac:dyDescent="0.25">
      <c r="K220" s="50"/>
      <c r="L220" s="62"/>
      <c r="M220" s="62"/>
      <c r="N220" s="62"/>
      <c r="O220" s="77"/>
      <c r="P220" s="77"/>
      <c r="Q220" s="77"/>
    </row>
    <row r="221" spans="11:17" customFormat="1" x14ac:dyDescent="0.25">
      <c r="K221" s="50"/>
      <c r="L221" s="62"/>
      <c r="M221" s="62"/>
      <c r="N221" s="62"/>
      <c r="O221" s="77"/>
      <c r="P221" s="77"/>
      <c r="Q221" s="77"/>
    </row>
    <row r="222" spans="11:17" customFormat="1" x14ac:dyDescent="0.25">
      <c r="K222" s="50"/>
      <c r="L222" s="62"/>
      <c r="M222" s="62"/>
      <c r="N222" s="62"/>
      <c r="O222" s="77"/>
      <c r="P222" s="77"/>
      <c r="Q222" s="77"/>
    </row>
    <row r="223" spans="11:17" customFormat="1" x14ac:dyDescent="0.25">
      <c r="K223" s="50"/>
      <c r="L223" s="62"/>
      <c r="M223" s="62"/>
      <c r="N223" s="62"/>
      <c r="O223" s="77"/>
      <c r="P223" s="77"/>
      <c r="Q223" s="77"/>
    </row>
    <row r="224" spans="11:17" customFormat="1" x14ac:dyDescent="0.25">
      <c r="K224" s="50"/>
      <c r="L224" s="62"/>
      <c r="M224" s="62"/>
      <c r="N224" s="62"/>
      <c r="O224" s="77"/>
      <c r="P224" s="77"/>
      <c r="Q224" s="77"/>
    </row>
    <row r="225" spans="11:11" customFormat="1" x14ac:dyDescent="0.25">
      <c r="K225" s="50"/>
    </row>
    <row r="226" spans="11:11" customFormat="1" x14ac:dyDescent="0.25">
      <c r="K226" s="50"/>
    </row>
    <row r="227" spans="11:11" customFormat="1" x14ac:dyDescent="0.25">
      <c r="K227" s="50"/>
    </row>
    <row r="228" spans="11:11" customFormat="1" x14ac:dyDescent="0.25">
      <c r="K228" s="50"/>
    </row>
    <row r="229" spans="11:11" customFormat="1" x14ac:dyDescent="0.25">
      <c r="K229" s="50"/>
    </row>
    <row r="230" spans="11:11" customFormat="1" x14ac:dyDescent="0.25">
      <c r="K230" s="50"/>
    </row>
    <row r="231" spans="11:11" customFormat="1" x14ac:dyDescent="0.25">
      <c r="K231" s="12"/>
    </row>
    <row r="232" spans="11:11" customFormat="1" x14ac:dyDescent="0.25">
      <c r="K232" s="50"/>
    </row>
    <row r="233" spans="11:11" customFormat="1" x14ac:dyDescent="0.25">
      <c r="K233" s="50"/>
    </row>
    <row r="234" spans="11:11" customFormat="1" x14ac:dyDescent="0.25">
      <c r="K234" s="50"/>
    </row>
    <row r="235" spans="11:11" customFormat="1" x14ac:dyDescent="0.25">
      <c r="K235" s="50"/>
    </row>
    <row r="236" spans="11:11" customFormat="1" x14ac:dyDescent="0.25">
      <c r="K236" s="50"/>
    </row>
    <row r="237" spans="11:11" customFormat="1" x14ac:dyDescent="0.25">
      <c r="K237" s="50"/>
    </row>
    <row r="238" spans="11:11" customFormat="1" x14ac:dyDescent="0.25">
      <c r="K238" s="50"/>
    </row>
    <row r="239" spans="11:11" customFormat="1" x14ac:dyDescent="0.25">
      <c r="K239" s="50"/>
    </row>
    <row r="240" spans="11:11" customFormat="1" x14ac:dyDescent="0.25">
      <c r="K240" s="50"/>
    </row>
    <row r="241" spans="11:11" customFormat="1" x14ac:dyDescent="0.25">
      <c r="K241" s="50"/>
    </row>
    <row r="242" spans="11:11" customFormat="1" x14ac:dyDescent="0.25">
      <c r="K242" s="50"/>
    </row>
    <row r="243" spans="11:11" customFormat="1" x14ac:dyDescent="0.25">
      <c r="K243" s="50"/>
    </row>
    <row r="244" spans="11:11" customFormat="1" x14ac:dyDescent="0.25">
      <c r="K244" s="50"/>
    </row>
    <row r="245" spans="11:11" customFormat="1" x14ac:dyDescent="0.25">
      <c r="K245" s="50"/>
    </row>
  </sheetData>
  <mergeCells count="4">
    <mergeCell ref="B3:H3"/>
    <mergeCell ref="B18:H18"/>
    <mergeCell ref="B33:H33"/>
    <mergeCell ref="B48:H4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zoomScale="80" zoomScaleNormal="80" workbookViewId="0">
      <selection activeCell="D31" sqref="D31"/>
    </sheetView>
  </sheetViews>
  <sheetFormatPr defaultColWidth="9.140625" defaultRowHeight="15" x14ac:dyDescent="0.25"/>
  <cols>
    <col min="1" max="1" width="4" style="77" customWidth="1"/>
    <col min="2" max="2" width="9.140625" style="77"/>
    <col min="3" max="3" width="30.42578125" style="26" customWidth="1"/>
    <col min="4" max="4" width="13.28515625" style="26" customWidth="1"/>
    <col min="5" max="5" width="11.28515625" style="26" customWidth="1"/>
    <col min="6" max="6" width="12.28515625" style="26" customWidth="1"/>
    <col min="7" max="7" width="2.42578125" style="26" customWidth="1"/>
    <col min="8" max="8" width="36" style="26" customWidth="1"/>
    <col min="9" max="9" width="13.140625" style="26" customWidth="1"/>
    <col min="10" max="11" width="9.140625" style="26"/>
    <col min="12" max="12" width="2.28515625" style="26" customWidth="1"/>
    <col min="13" max="13" width="27.42578125" style="26" customWidth="1"/>
    <col min="14" max="14" width="12.5703125" style="26" customWidth="1"/>
    <col min="15" max="16384" width="9.140625" style="26"/>
  </cols>
  <sheetData>
    <row r="1" spans="1:15" s="49" customFormat="1" x14ac:dyDescent="0.25">
      <c r="A1" s="77"/>
      <c r="B1" s="77"/>
      <c r="C1" s="77"/>
      <c r="D1" s="77"/>
      <c r="E1" s="77"/>
      <c r="F1" s="77"/>
      <c r="G1" s="77"/>
      <c r="H1" s="77"/>
      <c r="I1" s="77"/>
      <c r="J1" s="77"/>
      <c r="K1" s="77"/>
      <c r="L1" s="77"/>
      <c r="M1" s="77"/>
      <c r="N1" s="77"/>
      <c r="O1" s="77"/>
    </row>
    <row r="2" spans="1:15" x14ac:dyDescent="0.25">
      <c r="B2" s="118"/>
      <c r="C2" s="104" t="s">
        <v>52</v>
      </c>
      <c r="D2" s="104"/>
      <c r="E2" s="104"/>
      <c r="F2" s="104"/>
      <c r="G2" s="77"/>
      <c r="H2" s="105" t="s">
        <v>53</v>
      </c>
      <c r="I2" s="105"/>
      <c r="J2" s="105"/>
      <c r="K2" s="105"/>
      <c r="L2" s="80"/>
      <c r="M2" s="106" t="s">
        <v>54</v>
      </c>
      <c r="N2" s="106"/>
      <c r="O2" s="106"/>
    </row>
    <row r="3" spans="1:15" x14ac:dyDescent="0.25">
      <c r="B3" s="101" t="s">
        <v>504</v>
      </c>
      <c r="C3" s="97" t="s">
        <v>55</v>
      </c>
      <c r="D3" s="97" t="s">
        <v>56</v>
      </c>
      <c r="E3" s="97" t="s">
        <v>57</v>
      </c>
      <c r="F3" s="97" t="s">
        <v>58</v>
      </c>
      <c r="G3" s="77"/>
      <c r="H3" s="98" t="s">
        <v>55</v>
      </c>
      <c r="I3" s="98" t="s">
        <v>56</v>
      </c>
      <c r="J3" s="98" t="s">
        <v>57</v>
      </c>
      <c r="K3" s="98" t="s">
        <v>58</v>
      </c>
      <c r="L3" s="80"/>
      <c r="M3" s="99" t="s">
        <v>55</v>
      </c>
      <c r="N3" s="99" t="s">
        <v>56</v>
      </c>
      <c r="O3" s="99" t="s">
        <v>57</v>
      </c>
    </row>
    <row r="4" spans="1:15" x14ac:dyDescent="0.25">
      <c r="B4" s="50">
        <v>11</v>
      </c>
      <c r="C4" s="77" t="s">
        <v>59</v>
      </c>
      <c r="D4" s="77">
        <v>1</v>
      </c>
      <c r="E4" s="77">
        <v>0</v>
      </c>
      <c r="F4" s="77">
        <v>0</v>
      </c>
      <c r="G4" s="77"/>
      <c r="H4" s="77" t="s">
        <v>59</v>
      </c>
      <c r="I4" s="77">
        <v>1</v>
      </c>
      <c r="J4" s="77">
        <v>0</v>
      </c>
      <c r="K4" s="77"/>
      <c r="L4" s="77"/>
      <c r="M4" s="77" t="s">
        <v>59</v>
      </c>
      <c r="N4" s="77">
        <v>1</v>
      </c>
      <c r="O4" s="77">
        <v>0</v>
      </c>
    </row>
    <row r="5" spans="1:15" x14ac:dyDescent="0.25">
      <c r="B5" s="50">
        <v>21</v>
      </c>
      <c r="C5" s="77" t="s">
        <v>60</v>
      </c>
      <c r="D5" s="77">
        <v>0.19</v>
      </c>
      <c r="E5" s="77">
        <v>0.81</v>
      </c>
      <c r="F5" s="77">
        <v>0</v>
      </c>
      <c r="G5" s="77"/>
      <c r="H5" s="77" t="s">
        <v>61</v>
      </c>
      <c r="I5" s="77">
        <v>0.05</v>
      </c>
      <c r="J5" s="77">
        <v>0.95</v>
      </c>
      <c r="K5" s="77"/>
      <c r="L5" s="77"/>
      <c r="M5" s="77" t="s">
        <v>61</v>
      </c>
      <c r="N5" s="77">
        <v>0.05</v>
      </c>
      <c r="O5" s="77">
        <v>0.95</v>
      </c>
    </row>
    <row r="6" spans="1:15" x14ac:dyDescent="0.25">
      <c r="B6" s="50">
        <v>22</v>
      </c>
      <c r="C6" s="77" t="s">
        <v>62</v>
      </c>
      <c r="D6" s="77">
        <v>0.37</v>
      </c>
      <c r="E6" s="77">
        <v>0.61499999999999999</v>
      </c>
      <c r="F6" s="77">
        <v>1.4999999999999999E-2</v>
      </c>
      <c r="G6" s="77"/>
      <c r="H6" s="77" t="s">
        <v>63</v>
      </c>
      <c r="I6" s="77">
        <v>0.19</v>
      </c>
      <c r="J6" s="77">
        <v>0.81</v>
      </c>
      <c r="K6" s="77"/>
      <c r="L6" s="77"/>
      <c r="M6" s="77" t="s">
        <v>63</v>
      </c>
      <c r="N6" s="77">
        <v>0.2</v>
      </c>
      <c r="O6" s="77">
        <v>0.8</v>
      </c>
    </row>
    <row r="7" spans="1:15" x14ac:dyDescent="0.25">
      <c r="B7" s="50">
        <v>23</v>
      </c>
      <c r="C7" s="77" t="s">
        <v>64</v>
      </c>
      <c r="D7" s="77">
        <v>0.45</v>
      </c>
      <c r="E7" s="77">
        <v>0.51</v>
      </c>
      <c r="F7" s="77">
        <v>0.04</v>
      </c>
      <c r="G7" s="77"/>
      <c r="H7" s="77" t="s">
        <v>65</v>
      </c>
      <c r="I7" s="77">
        <v>0.4</v>
      </c>
      <c r="J7" s="77">
        <v>0.6</v>
      </c>
      <c r="K7" s="77"/>
      <c r="L7" s="77"/>
      <c r="M7" s="77" t="s">
        <v>65</v>
      </c>
      <c r="N7" s="77">
        <v>0.25</v>
      </c>
      <c r="O7" s="77">
        <v>0.75</v>
      </c>
    </row>
    <row r="8" spans="1:15" x14ac:dyDescent="0.25">
      <c r="B8" s="50">
        <v>24</v>
      </c>
      <c r="C8" s="77" t="s">
        <v>66</v>
      </c>
      <c r="D8" s="77">
        <v>0.95</v>
      </c>
      <c r="E8" s="77">
        <v>0.05</v>
      </c>
      <c r="F8" s="77">
        <v>0</v>
      </c>
      <c r="G8" s="77"/>
      <c r="H8" s="77" t="s">
        <v>67</v>
      </c>
      <c r="I8" s="77">
        <v>0.56000000000000005</v>
      </c>
      <c r="J8" s="77">
        <v>0.44</v>
      </c>
      <c r="K8" s="77"/>
      <c r="L8" s="77"/>
      <c r="M8" s="77" t="s">
        <v>67</v>
      </c>
      <c r="N8" s="77">
        <v>0.38</v>
      </c>
      <c r="O8" s="77">
        <v>0.62</v>
      </c>
    </row>
    <row r="9" spans="1:15" x14ac:dyDescent="0.25">
      <c r="B9" s="50">
        <v>31</v>
      </c>
      <c r="C9" s="77" t="s">
        <v>68</v>
      </c>
      <c r="D9" s="77">
        <v>0.75</v>
      </c>
      <c r="E9" s="77">
        <v>0.25</v>
      </c>
      <c r="F9" s="77">
        <v>0</v>
      </c>
      <c r="G9" s="77"/>
      <c r="H9" s="77" t="s">
        <v>69</v>
      </c>
      <c r="I9" s="77">
        <v>0.7</v>
      </c>
      <c r="J9" s="77">
        <v>0.3</v>
      </c>
      <c r="K9" s="77"/>
      <c r="L9" s="77"/>
      <c r="M9" s="77" t="s">
        <v>69</v>
      </c>
      <c r="N9" s="77">
        <v>0.65</v>
      </c>
      <c r="O9" s="77">
        <v>0.35</v>
      </c>
    </row>
    <row r="10" spans="1:15" x14ac:dyDescent="0.25">
      <c r="B10" s="117">
        <v>41</v>
      </c>
      <c r="C10" s="77" t="s">
        <v>70</v>
      </c>
      <c r="D10" s="77">
        <v>0</v>
      </c>
      <c r="E10" s="77">
        <v>0.15</v>
      </c>
      <c r="F10" s="77">
        <v>0.85</v>
      </c>
      <c r="G10" s="77"/>
      <c r="H10" s="77" t="s">
        <v>71</v>
      </c>
      <c r="I10" s="77">
        <v>0.72</v>
      </c>
      <c r="J10" s="77">
        <v>0.28000000000000003</v>
      </c>
      <c r="K10" s="77"/>
      <c r="L10" s="77"/>
      <c r="M10" s="77" t="s">
        <v>71</v>
      </c>
      <c r="N10" s="80">
        <v>0.72</v>
      </c>
      <c r="O10" s="80">
        <v>0.28000000000000003</v>
      </c>
    </row>
    <row r="11" spans="1:15" x14ac:dyDescent="0.25">
      <c r="B11" s="117">
        <v>42</v>
      </c>
      <c r="C11" s="77" t="s">
        <v>72</v>
      </c>
      <c r="D11" s="77">
        <v>0</v>
      </c>
      <c r="E11" s="77">
        <v>0.1</v>
      </c>
      <c r="F11" s="77">
        <v>0.9</v>
      </c>
      <c r="G11" s="77"/>
      <c r="H11" s="77" t="s">
        <v>73</v>
      </c>
      <c r="I11" s="77">
        <v>0.85</v>
      </c>
      <c r="J11" s="77">
        <v>0.15</v>
      </c>
      <c r="K11" s="77"/>
      <c r="L11" s="77"/>
      <c r="M11" s="77" t="s">
        <v>73</v>
      </c>
      <c r="N11" s="80">
        <v>0.85</v>
      </c>
      <c r="O11" s="80">
        <v>0.15</v>
      </c>
    </row>
    <row r="12" spans="1:15" x14ac:dyDescent="0.25">
      <c r="B12" s="117">
        <v>43</v>
      </c>
      <c r="C12" s="77" t="s">
        <v>74</v>
      </c>
      <c r="D12" s="77">
        <v>0</v>
      </c>
      <c r="E12" s="77">
        <v>0.2</v>
      </c>
      <c r="F12" s="77">
        <v>0.8</v>
      </c>
      <c r="G12" s="77"/>
      <c r="H12" s="77" t="s">
        <v>58</v>
      </c>
      <c r="I12" s="77">
        <v>0</v>
      </c>
      <c r="J12" s="77">
        <v>1</v>
      </c>
      <c r="K12" s="77"/>
      <c r="L12" s="77"/>
      <c r="M12" s="77" t="s">
        <v>58</v>
      </c>
      <c r="N12" s="77">
        <v>0</v>
      </c>
      <c r="O12" s="77">
        <v>1</v>
      </c>
    </row>
    <row r="13" spans="1:15" x14ac:dyDescent="0.25">
      <c r="B13" s="117">
        <v>52</v>
      </c>
      <c r="C13" s="77" t="s">
        <v>75</v>
      </c>
      <c r="D13" s="77">
        <v>0</v>
      </c>
      <c r="E13" s="77">
        <v>0.5</v>
      </c>
      <c r="F13" s="77">
        <v>0.5</v>
      </c>
      <c r="G13" s="77"/>
      <c r="H13" s="77" t="s">
        <v>76</v>
      </c>
      <c r="I13" s="77">
        <v>0.5</v>
      </c>
      <c r="J13" s="77">
        <v>0.5</v>
      </c>
      <c r="K13" s="77"/>
      <c r="L13" s="77"/>
      <c r="M13" s="77"/>
      <c r="N13" s="80"/>
      <c r="O13" s="80"/>
    </row>
    <row r="14" spans="1:15" x14ac:dyDescent="0.25">
      <c r="B14" s="117">
        <v>71</v>
      </c>
      <c r="C14" s="77" t="s">
        <v>77</v>
      </c>
      <c r="D14" s="77">
        <v>0</v>
      </c>
      <c r="E14" s="77">
        <v>0.9</v>
      </c>
      <c r="F14" s="77">
        <v>0.1</v>
      </c>
      <c r="G14" s="77"/>
      <c r="H14" s="77" t="s">
        <v>78</v>
      </c>
      <c r="I14" s="77">
        <v>0.8</v>
      </c>
      <c r="J14" s="77">
        <v>0.2</v>
      </c>
      <c r="K14" s="77"/>
      <c r="L14" s="77"/>
      <c r="M14" s="77"/>
      <c r="N14" s="80"/>
      <c r="O14" s="80"/>
    </row>
    <row r="15" spans="1:15" x14ac:dyDescent="0.25">
      <c r="B15" s="117">
        <v>81</v>
      </c>
      <c r="C15" s="77" t="s">
        <v>79</v>
      </c>
      <c r="D15" s="77">
        <v>0</v>
      </c>
      <c r="E15" s="77">
        <v>1</v>
      </c>
      <c r="F15" s="77">
        <v>0</v>
      </c>
      <c r="G15" s="77"/>
      <c r="H15" s="77"/>
      <c r="I15" s="77"/>
      <c r="J15" s="77"/>
      <c r="K15" s="77"/>
      <c r="L15" s="77"/>
      <c r="M15" s="77"/>
      <c r="N15" s="77"/>
      <c r="O15" s="77"/>
    </row>
    <row r="16" spans="1:15" x14ac:dyDescent="0.25">
      <c r="B16" s="117">
        <v>82</v>
      </c>
      <c r="C16" s="77" t="s">
        <v>80</v>
      </c>
      <c r="D16" s="77">
        <v>0</v>
      </c>
      <c r="E16" s="77">
        <v>1</v>
      </c>
      <c r="F16" s="77">
        <v>0</v>
      </c>
      <c r="G16" s="77"/>
      <c r="H16" s="77"/>
      <c r="I16" s="77"/>
      <c r="J16" s="77"/>
      <c r="K16" s="77"/>
      <c r="L16" s="77"/>
      <c r="M16" s="77"/>
      <c r="N16" s="77"/>
      <c r="O16" s="77"/>
    </row>
    <row r="17" spans="2:11" x14ac:dyDescent="0.25">
      <c r="B17" s="117">
        <v>90</v>
      </c>
      <c r="C17" s="77" t="s">
        <v>81</v>
      </c>
      <c r="D17" s="77">
        <v>0</v>
      </c>
      <c r="E17" s="77">
        <v>0</v>
      </c>
      <c r="F17" s="77">
        <v>1</v>
      </c>
      <c r="G17" s="77"/>
      <c r="H17" s="77"/>
      <c r="I17" s="77"/>
      <c r="J17" s="77"/>
      <c r="K17" s="77"/>
    </row>
    <row r="18" spans="2:11" x14ac:dyDescent="0.25">
      <c r="B18" s="117">
        <v>95</v>
      </c>
      <c r="C18" s="77" t="s">
        <v>82</v>
      </c>
      <c r="D18" s="77">
        <v>0</v>
      </c>
      <c r="E18" s="77">
        <v>0</v>
      </c>
      <c r="F18" s="77">
        <v>1</v>
      </c>
      <c r="G18" s="77"/>
      <c r="H18" s="77"/>
      <c r="I18" s="77"/>
      <c r="J18" s="77"/>
      <c r="K18" s="77"/>
    </row>
    <row r="19" spans="2:11" x14ac:dyDescent="0.25">
      <c r="C19" s="80"/>
      <c r="D19" s="80"/>
      <c r="E19" s="80"/>
      <c r="F19" s="80"/>
      <c r="G19" s="77"/>
      <c r="H19" s="77"/>
      <c r="I19" s="77"/>
      <c r="J19" s="77"/>
      <c r="K19" s="77"/>
    </row>
    <row r="20" spans="2:11" x14ac:dyDescent="0.25">
      <c r="C20" s="77"/>
      <c r="D20" s="77"/>
      <c r="E20" s="77"/>
      <c r="F20" s="77"/>
      <c r="G20" s="77"/>
      <c r="H20" s="77"/>
      <c r="I20" s="77"/>
      <c r="J20" s="77"/>
      <c r="K20" s="77"/>
    </row>
    <row r="21" spans="2:11" ht="18" customHeight="1" x14ac:dyDescent="0.25">
      <c r="C21" s="77"/>
      <c r="D21" s="77"/>
      <c r="E21" s="77"/>
      <c r="F21" s="77"/>
      <c r="G21" s="77"/>
      <c r="H21" s="77"/>
      <c r="I21" s="77"/>
      <c r="J21" s="77"/>
      <c r="K21" s="77"/>
    </row>
    <row r="22" spans="2:11" x14ac:dyDescent="0.25">
      <c r="C22" s="77"/>
      <c r="D22" s="77"/>
      <c r="E22" s="77"/>
      <c r="F22" s="77"/>
      <c r="G22" s="77"/>
      <c r="H22" s="77"/>
      <c r="I22" s="77"/>
      <c r="J22" s="77"/>
      <c r="K22" s="77"/>
    </row>
    <row r="23" spans="2:11" x14ac:dyDescent="0.25">
      <c r="C23" s="77"/>
      <c r="D23" s="77"/>
      <c r="E23" s="77"/>
      <c r="F23" s="77"/>
      <c r="G23" s="77"/>
      <c r="H23" s="77"/>
      <c r="I23" s="77"/>
      <c r="J23" s="77"/>
      <c r="K23" s="77"/>
    </row>
    <row r="26" spans="2:11" x14ac:dyDescent="0.25">
      <c r="C26" s="77"/>
      <c r="D26" s="77"/>
      <c r="E26" s="77"/>
      <c r="F26" s="77"/>
      <c r="G26" s="77"/>
      <c r="H26" s="103"/>
      <c r="I26" s="103"/>
      <c r="J26" s="103"/>
      <c r="K26" s="103"/>
    </row>
    <row r="28" spans="2:11" ht="15.75" x14ac:dyDescent="0.25">
      <c r="C28" s="37"/>
      <c r="D28" s="37"/>
      <c r="E28" s="37"/>
      <c r="F28" s="46"/>
      <c r="G28" s="37"/>
      <c r="H28" s="37"/>
      <c r="I28" s="38"/>
      <c r="J28" s="37"/>
      <c r="K28" s="77"/>
    </row>
    <row r="29" spans="2:11" ht="15.75" x14ac:dyDescent="0.25">
      <c r="C29" s="37"/>
      <c r="D29" s="37"/>
      <c r="E29" s="37"/>
      <c r="F29" s="38"/>
      <c r="G29" s="37"/>
      <c r="H29" s="37"/>
      <c r="I29" s="38"/>
      <c r="J29" s="37"/>
      <c r="K29" s="77"/>
    </row>
    <row r="30" spans="2:11" ht="15.75" x14ac:dyDescent="0.25">
      <c r="C30" s="37"/>
      <c r="D30" s="37"/>
      <c r="E30" s="37"/>
      <c r="F30" s="37"/>
      <c r="G30" s="37"/>
      <c r="H30" s="37"/>
      <c r="I30" s="37"/>
      <c r="J30" s="37"/>
      <c r="K30" s="77"/>
    </row>
    <row r="31" spans="2:11" ht="15.75" x14ac:dyDescent="0.25">
      <c r="C31" s="37"/>
      <c r="D31" s="37"/>
      <c r="E31" s="37"/>
      <c r="F31" s="37"/>
      <c r="G31" s="37"/>
      <c r="H31" s="37"/>
      <c r="I31" s="37"/>
      <c r="J31" s="37"/>
      <c r="K31" s="77"/>
    </row>
    <row r="32" spans="2:11" ht="15.75" x14ac:dyDescent="0.25">
      <c r="C32" s="37"/>
      <c r="D32" s="37"/>
      <c r="E32" s="37"/>
      <c r="F32" s="37"/>
      <c r="G32" s="37"/>
      <c r="H32" s="37"/>
      <c r="I32" s="37"/>
      <c r="J32" s="37"/>
      <c r="K32" s="77"/>
    </row>
    <row r="33" spans="3:10" ht="15.75" x14ac:dyDescent="0.25">
      <c r="C33" s="37"/>
      <c r="D33" s="37"/>
      <c r="E33" s="37"/>
      <c r="F33" s="37"/>
      <c r="G33" s="37"/>
      <c r="H33" s="37"/>
      <c r="I33" s="37"/>
      <c r="J33" s="37"/>
    </row>
    <row r="34" spans="3:10" ht="15.75" x14ac:dyDescent="0.25">
      <c r="C34" s="37"/>
      <c r="D34" s="37"/>
      <c r="E34" s="37"/>
      <c r="F34" s="37"/>
      <c r="G34" s="37"/>
      <c r="H34" s="37"/>
      <c r="I34" s="37"/>
      <c r="J34" s="37"/>
    </row>
    <row r="35" spans="3:10" ht="15.75" x14ac:dyDescent="0.25">
      <c r="C35" s="37"/>
      <c r="D35" s="37"/>
      <c r="E35" s="37"/>
      <c r="F35" s="37"/>
      <c r="G35" s="37"/>
      <c r="H35" s="37"/>
      <c r="I35" s="37"/>
      <c r="J35" s="37"/>
    </row>
    <row r="36" spans="3:10" ht="15.75" x14ac:dyDescent="0.25">
      <c r="C36" s="37"/>
      <c r="D36" s="37"/>
      <c r="E36" s="37"/>
      <c r="F36" s="37"/>
      <c r="G36" s="37"/>
      <c r="H36" s="37"/>
      <c r="I36" s="37"/>
      <c r="J36" s="37"/>
    </row>
    <row r="37" spans="3:10" ht="15.75" x14ac:dyDescent="0.25">
      <c r="C37" s="37"/>
      <c r="D37" s="37"/>
      <c r="E37" s="37"/>
      <c r="F37" s="37"/>
      <c r="G37" s="37"/>
      <c r="H37" s="37"/>
      <c r="I37" s="37"/>
      <c r="J37" s="37"/>
    </row>
    <row r="38" spans="3:10" ht="15.75" x14ac:dyDescent="0.25">
      <c r="C38" s="37"/>
      <c r="D38" s="37"/>
      <c r="E38" s="37"/>
      <c r="F38" s="37"/>
      <c r="G38" s="37"/>
      <c r="H38" s="37"/>
      <c r="I38" s="37"/>
      <c r="J38" s="37"/>
    </row>
    <row r="39" spans="3:10" ht="15.75" x14ac:dyDescent="0.25">
      <c r="C39" s="37"/>
      <c r="D39" s="37"/>
      <c r="E39" s="37"/>
      <c r="F39" s="37"/>
      <c r="G39" s="37"/>
      <c r="H39" s="37"/>
      <c r="I39" s="37"/>
      <c r="J39" s="37"/>
    </row>
    <row r="40" spans="3:10" ht="15.75" x14ac:dyDescent="0.25">
      <c r="C40" s="37"/>
      <c r="D40" s="37"/>
      <c r="E40" s="37"/>
      <c r="F40" s="37"/>
      <c r="G40" s="37"/>
      <c r="H40" s="37"/>
      <c r="I40" s="37"/>
      <c r="J40" s="37"/>
    </row>
    <row r="41" spans="3:10" ht="15.75" x14ac:dyDescent="0.25">
      <c r="C41" s="37"/>
      <c r="D41" s="37"/>
      <c r="E41" s="37"/>
      <c r="F41" s="37"/>
      <c r="G41" s="37"/>
      <c r="H41" s="37"/>
      <c r="I41" s="37"/>
      <c r="J41" s="37"/>
    </row>
  </sheetData>
  <mergeCells count="4">
    <mergeCell ref="H26:K26"/>
    <mergeCell ref="C2:F2"/>
    <mergeCell ref="H2:K2"/>
    <mergeCell ref="M2:O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D212"/>
  <sheetViews>
    <sheetView zoomScale="70" zoomScaleNormal="70" workbookViewId="0">
      <selection activeCell="M65" sqref="M65"/>
    </sheetView>
  </sheetViews>
  <sheetFormatPr defaultRowHeight="15" x14ac:dyDescent="0.25"/>
  <cols>
    <col min="1" max="1" width="12.42578125" style="1" customWidth="1"/>
    <col min="2" max="2" width="9.42578125" style="10" customWidth="1"/>
    <col min="3" max="3" width="7.140625" style="3" customWidth="1"/>
    <col min="4" max="4" width="16.7109375" style="3" customWidth="1"/>
    <col min="5" max="5" width="10.7109375" style="4" customWidth="1"/>
    <col min="6" max="6" width="12" style="4" customWidth="1"/>
    <col min="7" max="7" width="11.85546875" style="4" customWidth="1"/>
    <col min="8" max="8" width="11.5703125" style="4" customWidth="1"/>
    <col min="9" max="9" width="11.85546875" style="4" customWidth="1"/>
    <col min="10" max="14" width="10.7109375" style="4" customWidth="1"/>
    <col min="15" max="15" width="11.85546875" style="4" customWidth="1"/>
    <col min="16" max="18" width="10.7109375" style="4" customWidth="1"/>
    <col min="19" max="19" width="12.28515625" style="4" customWidth="1"/>
    <col min="20" max="20" width="16.5703125" style="4" customWidth="1"/>
    <col min="21" max="23" width="13.5703125" style="6" customWidth="1"/>
    <col min="24" max="24" width="10.7109375" style="4" customWidth="1"/>
    <col min="25" max="26" width="9.140625" style="4"/>
    <col min="27" max="27" width="5.140625" style="4" customWidth="1"/>
    <col min="28" max="28" width="11" style="8" customWidth="1"/>
    <col min="29" max="29" width="11" style="10" customWidth="1"/>
    <col min="30" max="30" width="6" style="10" customWidth="1"/>
    <col min="31" max="31" width="9.140625" style="8"/>
    <col min="32" max="33" width="9.42578125" style="4" customWidth="1"/>
    <col min="34" max="34" width="13.42578125" style="4" customWidth="1"/>
    <col min="35" max="36" width="10.28515625" style="4" customWidth="1"/>
    <col min="37" max="37" width="9.140625" style="8"/>
    <col min="38" max="39" width="9.140625" style="4"/>
    <col min="40" max="40" width="11.140625" style="4" customWidth="1"/>
    <col min="41" max="42" width="9.140625" style="4"/>
    <col min="43" max="43" width="9.140625" style="8"/>
    <col min="44" max="45" width="9.140625" style="4"/>
    <col min="46" max="46" width="11.140625" style="4" customWidth="1"/>
    <col min="47" max="48" width="9.140625" style="4"/>
    <col min="49" max="49" width="9.140625" style="8"/>
    <col min="50" max="51" width="9.140625" style="4"/>
    <col min="52" max="52" width="12" style="4" customWidth="1"/>
    <col min="53" max="54" width="9.140625" style="4"/>
    <col min="55" max="55" width="4.85546875" customWidth="1"/>
    <col min="56" max="56" width="11" style="8" customWidth="1"/>
    <col min="57" max="57" width="9.140625" style="4"/>
    <col min="58" max="58" width="4.28515625" style="14" customWidth="1"/>
    <col min="59" max="59" width="9.140625" style="8"/>
    <col min="61" max="61" width="9.140625" style="4"/>
    <col min="62" max="62" width="11.140625" style="4" customWidth="1"/>
    <col min="63" max="64" width="9.140625" style="4"/>
    <col min="65" max="65" width="9.140625" style="8"/>
    <col min="66" max="67" width="9.140625" style="4"/>
    <col min="68" max="68" width="11.5703125" style="7" customWidth="1"/>
    <col min="69" max="70" width="9.140625" style="7"/>
    <col min="71" max="71" width="9.140625" style="8"/>
    <col min="72" max="73" width="9.140625" style="4"/>
    <col min="74" max="74" width="10.85546875" style="7" customWidth="1"/>
    <col min="75" max="76" width="9.140625" style="7"/>
    <col min="77" max="77" width="9.140625" style="8"/>
    <col min="78" max="79" width="10.140625" style="4" customWidth="1"/>
    <col min="80" max="80" width="11" style="7" customWidth="1"/>
    <col min="81" max="82" width="9.140625" style="7"/>
  </cols>
  <sheetData>
    <row r="1" spans="1:82" ht="68.25" customHeight="1" x14ac:dyDescent="0.25">
      <c r="A1" s="75" t="s">
        <v>83</v>
      </c>
      <c r="B1" s="9" t="s">
        <v>84</v>
      </c>
      <c r="C1" s="2" t="s">
        <v>85</v>
      </c>
      <c r="D1" s="20" t="s">
        <v>86</v>
      </c>
      <c r="E1" s="88" t="s">
        <v>87</v>
      </c>
      <c r="F1" s="88" t="s">
        <v>88</v>
      </c>
      <c r="G1" s="88" t="s">
        <v>89</v>
      </c>
      <c r="H1" s="88" t="s">
        <v>90</v>
      </c>
      <c r="I1" s="88" t="s">
        <v>91</v>
      </c>
      <c r="J1" s="88" t="s">
        <v>92</v>
      </c>
      <c r="K1" s="88" t="s">
        <v>93</v>
      </c>
      <c r="L1" s="88" t="s">
        <v>94</v>
      </c>
      <c r="M1" s="88" t="s">
        <v>95</v>
      </c>
      <c r="N1" s="88" t="s">
        <v>96</v>
      </c>
      <c r="O1" s="88" t="s">
        <v>97</v>
      </c>
      <c r="P1" s="88" t="s">
        <v>98</v>
      </c>
      <c r="Q1" s="88" t="s">
        <v>99</v>
      </c>
      <c r="R1" s="88" t="s">
        <v>100</v>
      </c>
      <c r="S1" s="88" t="s">
        <v>101</v>
      </c>
      <c r="T1" s="5" t="s">
        <v>102</v>
      </c>
      <c r="U1" s="88" t="s">
        <v>103</v>
      </c>
      <c r="V1" s="88" t="s">
        <v>104</v>
      </c>
      <c r="W1" s="88" t="s">
        <v>105</v>
      </c>
      <c r="X1" s="88" t="s">
        <v>106</v>
      </c>
      <c r="Y1" s="88" t="s">
        <v>107</v>
      </c>
      <c r="Z1" s="88" t="s">
        <v>108</v>
      </c>
      <c r="AA1" s="88"/>
      <c r="AB1" s="78" t="s">
        <v>38</v>
      </c>
      <c r="AC1" s="12" t="s">
        <v>109</v>
      </c>
      <c r="AD1" s="12"/>
      <c r="AE1" s="12" t="s">
        <v>110</v>
      </c>
      <c r="AF1" s="88" t="s">
        <v>111</v>
      </c>
      <c r="AG1" s="88" t="s">
        <v>112</v>
      </c>
      <c r="AH1" s="88" t="s">
        <v>113</v>
      </c>
      <c r="AI1" s="88" t="s">
        <v>114</v>
      </c>
      <c r="AJ1" s="88" t="s">
        <v>115</v>
      </c>
      <c r="AK1" s="12" t="s">
        <v>110</v>
      </c>
      <c r="AL1" s="88" t="s">
        <v>111</v>
      </c>
      <c r="AM1" s="88" t="s">
        <v>112</v>
      </c>
      <c r="AN1" s="88" t="s">
        <v>113</v>
      </c>
      <c r="AO1" s="88" t="s">
        <v>114</v>
      </c>
      <c r="AP1" s="88" t="s">
        <v>115</v>
      </c>
      <c r="AQ1" s="12" t="s">
        <v>110</v>
      </c>
      <c r="AR1" s="88" t="s">
        <v>111</v>
      </c>
      <c r="AS1" s="88" t="s">
        <v>112</v>
      </c>
      <c r="AT1" s="88" t="s">
        <v>113</v>
      </c>
      <c r="AU1" s="88" t="s">
        <v>114</v>
      </c>
      <c r="AV1" s="88" t="s">
        <v>115</v>
      </c>
      <c r="AW1" s="12" t="s">
        <v>110</v>
      </c>
      <c r="AX1" s="88" t="s">
        <v>111</v>
      </c>
      <c r="AY1" s="88" t="s">
        <v>112</v>
      </c>
      <c r="AZ1" s="88" t="s">
        <v>113</v>
      </c>
      <c r="BA1" s="88" t="s">
        <v>114</v>
      </c>
      <c r="BB1" s="88" t="s">
        <v>115</v>
      </c>
      <c r="BC1" s="77"/>
      <c r="BD1" s="78" t="s">
        <v>38</v>
      </c>
      <c r="BE1" s="88" t="s">
        <v>116</v>
      </c>
      <c r="BF1" s="77"/>
      <c r="BG1" s="12" t="s">
        <v>110</v>
      </c>
      <c r="BH1" s="88" t="s">
        <v>117</v>
      </c>
      <c r="BI1" s="88" t="s">
        <v>112</v>
      </c>
      <c r="BJ1" s="88" t="s">
        <v>118</v>
      </c>
      <c r="BK1" s="88" t="s">
        <v>119</v>
      </c>
      <c r="BL1" s="88" t="s">
        <v>120</v>
      </c>
      <c r="BM1" s="12" t="s">
        <v>110</v>
      </c>
      <c r="BN1" s="88" t="s">
        <v>117</v>
      </c>
      <c r="BO1" s="88" t="s">
        <v>112</v>
      </c>
      <c r="BP1" s="11" t="s">
        <v>118</v>
      </c>
      <c r="BQ1" s="11" t="s">
        <v>119</v>
      </c>
      <c r="BR1" s="11" t="s">
        <v>120</v>
      </c>
      <c r="BS1" s="12" t="s">
        <v>110</v>
      </c>
      <c r="BT1" s="88" t="s">
        <v>117</v>
      </c>
      <c r="BU1" s="88" t="s">
        <v>112</v>
      </c>
      <c r="BV1" s="11" t="s">
        <v>118</v>
      </c>
      <c r="BW1" s="11" t="s">
        <v>119</v>
      </c>
      <c r="BX1" s="11" t="s">
        <v>120</v>
      </c>
      <c r="BY1" s="12" t="s">
        <v>110</v>
      </c>
      <c r="BZ1" s="88" t="s">
        <v>117</v>
      </c>
      <c r="CA1" s="88" t="s">
        <v>112</v>
      </c>
      <c r="CB1" s="11" t="s">
        <v>118</v>
      </c>
      <c r="CC1" s="11" t="s">
        <v>119</v>
      </c>
      <c r="CD1" s="11" t="s">
        <v>120</v>
      </c>
    </row>
    <row r="2" spans="1:82" x14ac:dyDescent="0.25">
      <c r="A2" s="77" t="s">
        <v>121</v>
      </c>
      <c r="B2" s="10" t="s">
        <v>122</v>
      </c>
      <c r="C2" s="3">
        <v>10</v>
      </c>
      <c r="D2" s="77" t="s">
        <v>121</v>
      </c>
      <c r="E2" s="62">
        <v>19.126313999999997</v>
      </c>
      <c r="F2" s="62">
        <v>204.82947899999999</v>
      </c>
      <c r="G2" s="62">
        <v>253.53485999999998</v>
      </c>
      <c r="H2" s="62">
        <v>3855.0642659999999</v>
      </c>
      <c r="I2" s="62">
        <v>897.37996499999997</v>
      </c>
      <c r="J2" s="62">
        <v>0</v>
      </c>
      <c r="K2" s="62">
        <v>145.22654699999998</v>
      </c>
      <c r="L2" s="62">
        <v>43.145405999999994</v>
      </c>
      <c r="M2" s="62"/>
      <c r="N2" s="62"/>
      <c r="O2" s="62">
        <v>10.675151999999999</v>
      </c>
      <c r="P2" s="62">
        <v>1.5567929999999999</v>
      </c>
      <c r="Q2" s="62">
        <v>2.0015909999999999</v>
      </c>
      <c r="R2" s="62">
        <v>7.5615659999999991</v>
      </c>
      <c r="S2" s="62">
        <v>0.88959599999999994</v>
      </c>
      <c r="T2" s="62">
        <v>5440.9915349999992</v>
      </c>
      <c r="U2" s="6">
        <v>2739.08</v>
      </c>
      <c r="V2" s="6">
        <v>2371.998</v>
      </c>
      <c r="W2" s="6">
        <v>329.79</v>
      </c>
      <c r="X2" s="62">
        <f t="shared" ref="X2:X57" si="0">(U2/T2)*100</f>
        <v>50.341559665742075</v>
      </c>
      <c r="Y2" s="62">
        <f t="shared" ref="Y2:Y57" si="1">(V2/T2)*100</f>
        <v>43.594958469274673</v>
      </c>
      <c r="Z2" s="62">
        <f t="shared" ref="Z2:Z57" si="2">(W2/T2)*100</f>
        <v>6.0612114148418739</v>
      </c>
      <c r="AA2" s="62"/>
      <c r="AB2" s="50" t="s">
        <v>121</v>
      </c>
      <c r="AC2" s="6">
        <f t="shared" ref="AC2:AC56" si="3">AF2+AL2+AR2+AX2</f>
        <v>5440.8670000000002</v>
      </c>
      <c r="AD2" s="6"/>
      <c r="AE2" s="50">
        <v>13</v>
      </c>
      <c r="AF2" s="62">
        <v>1143.549</v>
      </c>
      <c r="AG2" s="62">
        <f t="shared" ref="AG2:AG57" si="4">(AF2/AC2)*100</f>
        <v>21.017771616178081</v>
      </c>
      <c r="AH2" s="62">
        <v>555.44399999999996</v>
      </c>
      <c r="AI2" s="62">
        <v>522.21400000000006</v>
      </c>
      <c r="AJ2" s="62">
        <v>65.891000000000005</v>
      </c>
      <c r="AK2" s="50">
        <v>18</v>
      </c>
      <c r="AL2" s="62">
        <v>4297.3180000000002</v>
      </c>
      <c r="AM2" s="62">
        <f>(AL2/AC2)*100</f>
        <v>78.982228383821919</v>
      </c>
      <c r="AN2" s="62">
        <v>2183.6350000000002</v>
      </c>
      <c r="AO2" s="62">
        <v>1849.7840000000001</v>
      </c>
      <c r="AP2" s="62">
        <v>263.899</v>
      </c>
      <c r="AQ2" s="50"/>
      <c r="AR2" s="62"/>
      <c r="AS2" s="62"/>
      <c r="AT2" s="62"/>
      <c r="AU2" s="62"/>
      <c r="AV2" s="62"/>
      <c r="AW2" s="50"/>
      <c r="AX2" s="62"/>
      <c r="AY2" s="62"/>
      <c r="AZ2" s="62"/>
      <c r="BA2" s="62"/>
      <c r="BB2" s="62"/>
      <c r="BC2" s="77"/>
      <c r="BD2" s="50" t="s">
        <v>121</v>
      </c>
      <c r="BE2" s="62">
        <f t="shared" ref="BE2:BE57" si="5">AC2*0.0015625</f>
        <v>8.501354687500001</v>
      </c>
      <c r="BF2" s="77"/>
      <c r="BG2" s="50">
        <v>13</v>
      </c>
      <c r="BH2" s="62">
        <f t="shared" ref="BH2:BH57" si="6">BJ2+BK2+BL2</f>
        <v>1.7867953125000002</v>
      </c>
      <c r="BI2" s="62">
        <f t="shared" ref="BI2:BI57" si="7">(BH2/BE2)*100</f>
        <v>21.017771616178081</v>
      </c>
      <c r="BJ2" s="62">
        <f t="shared" ref="BJ2:BJ57" si="8">AH2*0.0015625</f>
        <v>0.86788124999999994</v>
      </c>
      <c r="BK2" s="62">
        <f t="shared" ref="BK2:BK57" si="9">AI2*0.0015625</f>
        <v>0.81595937500000015</v>
      </c>
      <c r="BL2" s="62">
        <f t="shared" ref="BL2:BL57" si="10">AJ2*0.0015625</f>
        <v>0.10295468750000002</v>
      </c>
      <c r="BM2" s="50">
        <v>18</v>
      </c>
      <c r="BN2" s="62">
        <f>BP2+BQ2+BR2</f>
        <v>6.7145593750000003</v>
      </c>
      <c r="BO2" s="62">
        <f>(BN2/BE2)*100</f>
        <v>78.982228383821905</v>
      </c>
      <c r="BP2" s="7">
        <f>AN2/640</f>
        <v>3.4119296875000003</v>
      </c>
      <c r="BQ2" s="7">
        <f>AO2/640</f>
        <v>2.8902875000000003</v>
      </c>
      <c r="BR2" s="7">
        <f>AP2/640</f>
        <v>0.41234218750000001</v>
      </c>
      <c r="BS2" s="50"/>
      <c r="BT2" s="62"/>
      <c r="BU2" s="62"/>
      <c r="BY2" s="50"/>
      <c r="BZ2" s="62"/>
      <c r="CA2" s="62"/>
    </row>
    <row r="3" spans="1:82" x14ac:dyDescent="0.25">
      <c r="A3" s="77" t="s">
        <v>123</v>
      </c>
      <c r="B3" s="10" t="s">
        <v>122</v>
      </c>
      <c r="C3" s="3" t="s">
        <v>124</v>
      </c>
      <c r="D3" s="77" t="s">
        <v>123</v>
      </c>
      <c r="E3" s="62">
        <v>1.1119949999999998</v>
      </c>
      <c r="F3" s="62">
        <v>72.946871999999999</v>
      </c>
      <c r="G3" s="62">
        <v>24.463889999999999</v>
      </c>
      <c r="H3" s="62">
        <v>385.63986599999998</v>
      </c>
      <c r="I3" s="62">
        <v>37.807829999999996</v>
      </c>
      <c r="J3" s="62">
        <v>0</v>
      </c>
      <c r="K3" s="62">
        <v>36.473436</v>
      </c>
      <c r="L3" s="62">
        <v>5.7823739999999999</v>
      </c>
      <c r="M3" s="62"/>
      <c r="N3" s="62"/>
      <c r="O3" s="62">
        <v>0</v>
      </c>
      <c r="P3" s="62">
        <v>0</v>
      </c>
      <c r="Q3" s="62">
        <v>0</v>
      </c>
      <c r="R3" s="62">
        <v>2.0015909999999999</v>
      </c>
      <c r="S3" s="62">
        <v>0.66719699999999993</v>
      </c>
      <c r="T3" s="62">
        <v>566.89505099999997</v>
      </c>
      <c r="U3" s="6">
        <v>233.47399999999999</v>
      </c>
      <c r="V3" s="6">
        <v>278.74200000000002</v>
      </c>
      <c r="W3" s="6">
        <v>54.667000000000002</v>
      </c>
      <c r="X3" s="62">
        <f t="shared" si="0"/>
        <v>41.184695401406849</v>
      </c>
      <c r="Y3" s="62">
        <f t="shared" si="1"/>
        <v>49.169947684020272</v>
      </c>
      <c r="Z3" s="62">
        <f t="shared" si="2"/>
        <v>9.6432311242738304</v>
      </c>
      <c r="AA3" s="62"/>
      <c r="AB3" s="50" t="s">
        <v>123</v>
      </c>
      <c r="AC3" s="6">
        <f t="shared" si="3"/>
        <v>566.88300000000004</v>
      </c>
      <c r="AD3" s="6"/>
      <c r="AE3" s="50">
        <v>18</v>
      </c>
      <c r="AF3" s="62">
        <v>566.88300000000004</v>
      </c>
      <c r="AG3" s="62">
        <f t="shared" si="4"/>
        <v>100</v>
      </c>
      <c r="AH3" s="62">
        <v>233.47399999999999</v>
      </c>
      <c r="AI3" s="62">
        <v>278.74200000000002</v>
      </c>
      <c r="AJ3" s="62">
        <v>54.667000000000002</v>
      </c>
      <c r="AK3" s="50"/>
      <c r="AL3" s="62"/>
      <c r="AM3" s="62"/>
      <c r="AN3" s="62"/>
      <c r="AO3" s="62"/>
      <c r="AP3" s="62"/>
      <c r="AQ3" s="50"/>
      <c r="AR3" s="62"/>
      <c r="AS3" s="62"/>
      <c r="AT3" s="62"/>
      <c r="AU3" s="62"/>
      <c r="AV3" s="62"/>
      <c r="AW3" s="50"/>
      <c r="AX3" s="62"/>
      <c r="AY3" s="62"/>
      <c r="AZ3" s="62"/>
      <c r="BA3" s="62"/>
      <c r="BB3" s="62"/>
      <c r="BC3" s="77"/>
      <c r="BD3" s="50" t="s">
        <v>123</v>
      </c>
      <c r="BE3" s="62">
        <f t="shared" si="5"/>
        <v>0.88575468750000008</v>
      </c>
      <c r="BF3" s="77"/>
      <c r="BG3" s="50">
        <v>18</v>
      </c>
      <c r="BH3" s="62">
        <f t="shared" si="6"/>
        <v>0.88575468750000008</v>
      </c>
      <c r="BI3" s="62">
        <f t="shared" si="7"/>
        <v>100</v>
      </c>
      <c r="BJ3" s="62">
        <f t="shared" si="8"/>
        <v>0.36480312500000001</v>
      </c>
      <c r="BK3" s="62">
        <f t="shared" si="9"/>
        <v>0.43553437500000003</v>
      </c>
      <c r="BL3" s="62">
        <f t="shared" si="10"/>
        <v>8.5417187500000005E-2</v>
      </c>
      <c r="BM3" s="50"/>
      <c r="BN3" s="62"/>
      <c r="BO3" s="62"/>
      <c r="BS3" s="50"/>
      <c r="BT3" s="62"/>
      <c r="BU3" s="62"/>
      <c r="BY3" s="50"/>
      <c r="BZ3" s="62"/>
      <c r="CA3" s="62"/>
    </row>
    <row r="4" spans="1:82" x14ac:dyDescent="0.25">
      <c r="A4" s="77" t="s">
        <v>125</v>
      </c>
      <c r="B4" s="10" t="s">
        <v>122</v>
      </c>
      <c r="C4" s="3" t="s">
        <v>126</v>
      </c>
      <c r="D4" s="77" t="s">
        <v>125</v>
      </c>
      <c r="E4" s="62">
        <v>4.6703789999999996</v>
      </c>
      <c r="F4" s="62">
        <v>7.3391669999999998</v>
      </c>
      <c r="G4" s="62">
        <v>6.0047729999999993</v>
      </c>
      <c r="H4" s="62">
        <v>739.92147299999999</v>
      </c>
      <c r="I4" s="62">
        <v>47.815784999999998</v>
      </c>
      <c r="J4" s="62">
        <v>0</v>
      </c>
      <c r="K4" s="62">
        <v>28.911869999999997</v>
      </c>
      <c r="L4" s="62">
        <v>4.0031819999999998</v>
      </c>
      <c r="M4" s="62"/>
      <c r="N4" s="62"/>
      <c r="O4" s="62">
        <v>0</v>
      </c>
      <c r="P4" s="62">
        <v>0.22239899999999999</v>
      </c>
      <c r="Q4" s="62">
        <v>2.0015909999999999</v>
      </c>
      <c r="R4" s="62">
        <v>4.225581</v>
      </c>
      <c r="S4" s="62">
        <v>0.22239899999999999</v>
      </c>
      <c r="T4" s="62">
        <v>845.33859899999993</v>
      </c>
      <c r="U4" s="6">
        <v>386.66699999999997</v>
      </c>
      <c r="V4" s="6">
        <v>396.34</v>
      </c>
      <c r="W4" s="6">
        <v>62.311</v>
      </c>
      <c r="X4" s="62">
        <f t="shared" si="0"/>
        <v>45.741079427511153</v>
      </c>
      <c r="Y4" s="62">
        <f t="shared" si="1"/>
        <v>46.885354634090234</v>
      </c>
      <c r="Z4" s="62">
        <f t="shared" si="2"/>
        <v>7.3711291633567075</v>
      </c>
      <c r="AA4" s="62"/>
      <c r="AB4" s="50" t="s">
        <v>125</v>
      </c>
      <c r="AC4" s="6">
        <f t="shared" si="3"/>
        <v>845.31799999999998</v>
      </c>
      <c r="AD4" s="6"/>
      <c r="AE4" s="50">
        <v>18</v>
      </c>
      <c r="AF4" s="62">
        <v>845.31799999999998</v>
      </c>
      <c r="AG4" s="62">
        <f t="shared" si="4"/>
        <v>100</v>
      </c>
      <c r="AH4" s="62">
        <v>386.66699999999997</v>
      </c>
      <c r="AI4" s="62">
        <v>396.34</v>
      </c>
      <c r="AJ4" s="62">
        <v>62.311</v>
      </c>
      <c r="AK4" s="50"/>
      <c r="AL4" s="62"/>
      <c r="AM4" s="62"/>
      <c r="AN4" s="62"/>
      <c r="AO4" s="62"/>
      <c r="AP4" s="62"/>
      <c r="AQ4" s="50"/>
      <c r="AR4" s="62"/>
      <c r="AS4" s="62"/>
      <c r="AT4" s="62"/>
      <c r="AU4" s="62"/>
      <c r="AV4" s="62"/>
      <c r="AW4" s="50"/>
      <c r="AX4" s="62"/>
      <c r="AY4" s="62"/>
      <c r="AZ4" s="62"/>
      <c r="BA4" s="62"/>
      <c r="BB4" s="62"/>
      <c r="BC4" s="77"/>
      <c r="BD4" s="50" t="s">
        <v>125</v>
      </c>
      <c r="BE4" s="62">
        <f t="shared" si="5"/>
        <v>1.3208093750000001</v>
      </c>
      <c r="BF4" s="77"/>
      <c r="BG4" s="50">
        <v>18</v>
      </c>
      <c r="BH4" s="62">
        <f t="shared" si="6"/>
        <v>1.3208093750000001</v>
      </c>
      <c r="BI4" s="62">
        <f t="shared" si="7"/>
        <v>100</v>
      </c>
      <c r="BJ4" s="62">
        <f t="shared" si="8"/>
        <v>0.60416718749999998</v>
      </c>
      <c r="BK4" s="62">
        <f t="shared" si="9"/>
        <v>0.61928125000000001</v>
      </c>
      <c r="BL4" s="62">
        <f t="shared" si="10"/>
        <v>9.7360937500000008E-2</v>
      </c>
      <c r="BM4" s="50"/>
      <c r="BN4" s="62"/>
      <c r="BO4" s="62"/>
      <c r="BS4" s="50"/>
      <c r="BT4" s="62"/>
      <c r="BU4" s="62"/>
      <c r="BY4" s="50"/>
      <c r="BZ4" s="62"/>
      <c r="CA4" s="62"/>
    </row>
    <row r="5" spans="1:82" x14ac:dyDescent="0.25">
      <c r="A5" s="77" t="s">
        <v>127</v>
      </c>
      <c r="B5" s="10" t="s">
        <v>122</v>
      </c>
      <c r="C5" s="3">
        <v>12</v>
      </c>
      <c r="D5" s="77" t="s">
        <v>127</v>
      </c>
      <c r="E5" s="62">
        <v>0.44479799999999997</v>
      </c>
      <c r="F5" s="62">
        <v>57.601340999999998</v>
      </c>
      <c r="G5" s="62">
        <v>58.935734999999994</v>
      </c>
      <c r="H5" s="62">
        <v>2172.3934319999998</v>
      </c>
      <c r="I5" s="62">
        <v>249.97647599999999</v>
      </c>
      <c r="J5" s="62">
        <v>0</v>
      </c>
      <c r="K5" s="62">
        <v>59.158133999999997</v>
      </c>
      <c r="L5" s="62">
        <v>12.899141999999999</v>
      </c>
      <c r="M5" s="62"/>
      <c r="N5" s="62"/>
      <c r="O5" s="62">
        <v>0</v>
      </c>
      <c r="P5" s="62">
        <v>0</v>
      </c>
      <c r="Q5" s="62">
        <v>0</v>
      </c>
      <c r="R5" s="62">
        <v>13.788737999999999</v>
      </c>
      <c r="S5" s="62">
        <v>0.66719699999999993</v>
      </c>
      <c r="T5" s="62">
        <v>2625.8649929999997</v>
      </c>
      <c r="U5" s="6">
        <v>1248.222</v>
      </c>
      <c r="V5" s="6">
        <v>1213.4580000000001</v>
      </c>
      <c r="W5" s="6">
        <v>164.126</v>
      </c>
      <c r="X5" s="62">
        <f t="shared" si="0"/>
        <v>47.535650283906278</v>
      </c>
      <c r="Y5" s="62">
        <f t="shared" si="1"/>
        <v>46.211743681979925</v>
      </c>
      <c r="Z5" s="62">
        <f t="shared" si="2"/>
        <v>6.2503594220390299</v>
      </c>
      <c r="AA5" s="62"/>
      <c r="AB5" s="50" t="s">
        <v>127</v>
      </c>
      <c r="AC5" s="6">
        <f t="shared" si="3"/>
        <v>2625.8049999999998</v>
      </c>
      <c r="AD5" s="6"/>
      <c r="AE5" s="50">
        <v>13</v>
      </c>
      <c r="AF5" s="62">
        <v>8.673</v>
      </c>
      <c r="AG5" s="62">
        <f t="shared" si="4"/>
        <v>0.33029870839609188</v>
      </c>
      <c r="AH5" s="62">
        <v>4.01</v>
      </c>
      <c r="AI5" s="62">
        <v>4.3520000000000003</v>
      </c>
      <c r="AJ5" s="62">
        <v>0.311</v>
      </c>
      <c r="AK5" s="50">
        <v>18</v>
      </c>
      <c r="AL5" s="62">
        <v>2617.1320000000001</v>
      </c>
      <c r="AM5" s="62">
        <f t="shared" ref="AM5:AM6" si="11">(AL5/AC5)*100</f>
        <v>99.669701291603914</v>
      </c>
      <c r="AN5" s="62">
        <v>1244.212</v>
      </c>
      <c r="AO5" s="62">
        <v>1209.106</v>
      </c>
      <c r="AP5" s="62">
        <v>163.81399999999999</v>
      </c>
      <c r="AQ5" s="50"/>
      <c r="AR5" s="62"/>
      <c r="AS5" s="62"/>
      <c r="AT5" s="62"/>
      <c r="AU5" s="62"/>
      <c r="AV5" s="62"/>
      <c r="AW5" s="50"/>
      <c r="AX5" s="62"/>
      <c r="AY5" s="62"/>
      <c r="AZ5" s="62"/>
      <c r="BA5" s="62"/>
      <c r="BB5" s="62"/>
      <c r="BC5" s="77"/>
      <c r="BD5" s="50" t="s">
        <v>127</v>
      </c>
      <c r="BE5" s="62">
        <f t="shared" si="5"/>
        <v>4.1028203124999996</v>
      </c>
      <c r="BF5" s="77"/>
      <c r="BG5" s="50">
        <v>13</v>
      </c>
      <c r="BH5" s="62">
        <f t="shared" si="6"/>
        <v>1.3551562500000001E-2</v>
      </c>
      <c r="BI5" s="62">
        <f t="shared" si="7"/>
        <v>0.33029870839609193</v>
      </c>
      <c r="BJ5" s="62">
        <f t="shared" si="8"/>
        <v>6.2656250000000004E-3</v>
      </c>
      <c r="BK5" s="62">
        <f t="shared" si="9"/>
        <v>6.8000000000000005E-3</v>
      </c>
      <c r="BL5" s="62">
        <f t="shared" si="10"/>
        <v>4.8593750000000004E-4</v>
      </c>
      <c r="BM5" s="50">
        <v>18</v>
      </c>
      <c r="BN5" s="62">
        <f t="shared" ref="BN5:BN6" si="12">BP5+BQ5+BR5</f>
        <v>4.0892687499999996</v>
      </c>
      <c r="BO5" s="62">
        <f t="shared" ref="BO5:BO6" si="13">(BN5/BE5)*100</f>
        <v>99.6697012916039</v>
      </c>
      <c r="BP5" s="7">
        <f t="shared" ref="BP5:BP6" si="14">AN5/640</f>
        <v>1.94408125</v>
      </c>
      <c r="BQ5" s="7">
        <f t="shared" ref="BQ5:BQ6" si="15">AO5/640</f>
        <v>1.889228125</v>
      </c>
      <c r="BR5" s="7">
        <f t="shared" ref="BR5:BR6" si="16">AP5/640</f>
        <v>0.25595937499999999</v>
      </c>
      <c r="BS5" s="50"/>
      <c r="BT5" s="62"/>
      <c r="BU5" s="62"/>
      <c r="BY5" s="50"/>
      <c r="BZ5" s="62"/>
      <c r="CA5" s="62"/>
    </row>
    <row r="6" spans="1:82" x14ac:dyDescent="0.25">
      <c r="A6" s="77" t="s">
        <v>128</v>
      </c>
      <c r="B6" s="10" t="s">
        <v>122</v>
      </c>
      <c r="C6" s="3">
        <v>13</v>
      </c>
      <c r="D6" s="77" t="s">
        <v>128</v>
      </c>
      <c r="E6" s="62">
        <v>44.257400999999994</v>
      </c>
      <c r="F6" s="62">
        <v>211.72384799999998</v>
      </c>
      <c r="G6" s="62">
        <v>120.317859</v>
      </c>
      <c r="H6" s="62">
        <v>2364.1013699999999</v>
      </c>
      <c r="I6" s="62">
        <v>830.88266399999998</v>
      </c>
      <c r="J6" s="62">
        <v>0</v>
      </c>
      <c r="K6" s="62">
        <v>87.847604999999987</v>
      </c>
      <c r="L6" s="62">
        <v>44.035001999999999</v>
      </c>
      <c r="M6" s="62"/>
      <c r="N6" s="62"/>
      <c r="O6" s="62">
        <v>0.44479799999999997</v>
      </c>
      <c r="P6" s="62">
        <v>4.8927779999999998</v>
      </c>
      <c r="Q6" s="62">
        <v>15.790329</v>
      </c>
      <c r="R6" s="62">
        <v>0.44479799999999997</v>
      </c>
      <c r="S6" s="62">
        <v>4.8927779999999998</v>
      </c>
      <c r="T6" s="62">
        <v>3729.63123</v>
      </c>
      <c r="U6" s="6">
        <v>1982.1420000000001</v>
      </c>
      <c r="V6" s="6">
        <v>1531.357</v>
      </c>
      <c r="W6" s="6">
        <v>216.048</v>
      </c>
      <c r="X6" s="62">
        <f t="shared" si="0"/>
        <v>53.145790502188603</v>
      </c>
      <c r="Y6" s="62">
        <f t="shared" si="1"/>
        <v>41.059206810642237</v>
      </c>
      <c r="Z6" s="62">
        <f t="shared" si="2"/>
        <v>5.7927442869465677</v>
      </c>
      <c r="AA6" s="62"/>
      <c r="AB6" s="50" t="s">
        <v>128</v>
      </c>
      <c r="AC6" s="6">
        <f t="shared" si="3"/>
        <v>3729.547</v>
      </c>
      <c r="AD6" s="6"/>
      <c r="AE6" s="50">
        <v>13</v>
      </c>
      <c r="AF6" s="62">
        <v>1918.8150000000001</v>
      </c>
      <c r="AG6" s="62">
        <f t="shared" si="4"/>
        <v>51.449009759094068</v>
      </c>
      <c r="AH6" s="62">
        <v>1006.486</v>
      </c>
      <c r="AI6" s="62">
        <v>842.28</v>
      </c>
      <c r="AJ6" s="62">
        <v>70.049000000000007</v>
      </c>
      <c r="AK6" s="50">
        <v>18</v>
      </c>
      <c r="AL6" s="62">
        <v>1810.732</v>
      </c>
      <c r="AM6" s="62">
        <f t="shared" si="11"/>
        <v>48.550990240905932</v>
      </c>
      <c r="AN6" s="62">
        <v>975.65599999999995</v>
      </c>
      <c r="AO6" s="62">
        <v>689.077</v>
      </c>
      <c r="AP6" s="62">
        <v>145.999</v>
      </c>
      <c r="AQ6" s="50"/>
      <c r="AR6" s="62"/>
      <c r="AS6" s="62"/>
      <c r="AT6" s="62"/>
      <c r="AU6" s="62"/>
      <c r="AV6" s="62"/>
      <c r="AW6" s="50"/>
      <c r="AX6" s="62"/>
      <c r="AY6" s="62"/>
      <c r="AZ6" s="62"/>
      <c r="BA6" s="62"/>
      <c r="BB6" s="62"/>
      <c r="BC6" s="77"/>
      <c r="BD6" s="50" t="s">
        <v>128</v>
      </c>
      <c r="BE6" s="62">
        <f t="shared" si="5"/>
        <v>5.8274171875</v>
      </c>
      <c r="BF6" s="77"/>
      <c r="BG6" s="50">
        <v>13</v>
      </c>
      <c r="BH6" s="62">
        <f t="shared" si="6"/>
        <v>2.9981484374999998</v>
      </c>
      <c r="BI6" s="62">
        <f t="shared" si="7"/>
        <v>51.449009759094068</v>
      </c>
      <c r="BJ6" s="62">
        <f t="shared" si="8"/>
        <v>1.572634375</v>
      </c>
      <c r="BK6" s="62">
        <f t="shared" si="9"/>
        <v>1.3160625000000001</v>
      </c>
      <c r="BL6" s="62">
        <f t="shared" si="10"/>
        <v>0.10945156250000002</v>
      </c>
      <c r="BM6" s="50">
        <v>18</v>
      </c>
      <c r="BN6" s="62">
        <f t="shared" si="12"/>
        <v>2.8292687499999998</v>
      </c>
      <c r="BO6" s="62">
        <f t="shared" si="13"/>
        <v>48.550990240905925</v>
      </c>
      <c r="BP6" s="7">
        <f t="shared" si="14"/>
        <v>1.5244624999999998</v>
      </c>
      <c r="BQ6" s="7">
        <f t="shared" si="15"/>
        <v>1.0766828125000001</v>
      </c>
      <c r="BR6" s="7">
        <f t="shared" si="16"/>
        <v>0.2281234375</v>
      </c>
      <c r="BS6" s="50"/>
      <c r="BT6" s="62"/>
      <c r="BU6" s="62"/>
      <c r="BY6" s="50"/>
      <c r="BZ6" s="62"/>
      <c r="CA6" s="62"/>
    </row>
    <row r="7" spans="1:82" x14ac:dyDescent="0.25">
      <c r="A7" s="77" t="s">
        <v>129</v>
      </c>
      <c r="B7" s="10" t="s">
        <v>122</v>
      </c>
      <c r="C7" s="3">
        <v>14</v>
      </c>
      <c r="D7" s="77" t="s">
        <v>129</v>
      </c>
      <c r="E7" s="62">
        <v>58.713335999999998</v>
      </c>
      <c r="F7" s="62">
        <v>28.467071999999998</v>
      </c>
      <c r="G7" s="62">
        <v>14.455934999999998</v>
      </c>
      <c r="H7" s="62">
        <v>15.123131999999998</v>
      </c>
      <c r="I7" s="62">
        <v>27.577475999999997</v>
      </c>
      <c r="J7" s="62">
        <v>0</v>
      </c>
      <c r="K7" s="62">
        <v>24.241491</v>
      </c>
      <c r="L7" s="62">
        <v>5.3375759999999994</v>
      </c>
      <c r="M7" s="62"/>
      <c r="N7" s="62"/>
      <c r="O7" s="62">
        <v>0</v>
      </c>
      <c r="P7" s="62">
        <v>4.225581</v>
      </c>
      <c r="Q7" s="62">
        <v>7.1167679999999995</v>
      </c>
      <c r="R7" s="62">
        <v>0.22239899999999999</v>
      </c>
      <c r="S7" s="62">
        <v>2.4463889999999999</v>
      </c>
      <c r="T7" s="62">
        <v>187.927155</v>
      </c>
      <c r="U7" s="6">
        <v>102.47199999999999</v>
      </c>
      <c r="V7" s="6">
        <v>56.551000000000002</v>
      </c>
      <c r="W7" s="6">
        <v>28.899000000000001</v>
      </c>
      <c r="X7" s="62">
        <f t="shared" si="0"/>
        <v>54.527510939012515</v>
      </c>
      <c r="Y7" s="62">
        <f t="shared" si="1"/>
        <v>30.091978990476392</v>
      </c>
      <c r="Z7" s="62">
        <f t="shared" si="2"/>
        <v>15.377766986362348</v>
      </c>
      <c r="AA7" s="62"/>
      <c r="AB7" s="50" t="s">
        <v>129</v>
      </c>
      <c r="AC7" s="6">
        <f t="shared" si="3"/>
        <v>187.922</v>
      </c>
      <c r="AD7" s="6"/>
      <c r="AE7" s="50">
        <v>18</v>
      </c>
      <c r="AF7" s="62">
        <v>187.922</v>
      </c>
      <c r="AG7" s="62">
        <f t="shared" si="4"/>
        <v>100</v>
      </c>
      <c r="AH7" s="62">
        <v>102.47199999999999</v>
      </c>
      <c r="AI7" s="62">
        <v>56.551000000000002</v>
      </c>
      <c r="AJ7" s="62">
        <v>28.899000000000001</v>
      </c>
      <c r="AK7" s="50"/>
      <c r="AL7" s="62"/>
      <c r="AM7" s="62"/>
      <c r="AN7" s="62"/>
      <c r="AO7" s="62"/>
      <c r="AP7" s="62"/>
      <c r="AQ7" s="50"/>
      <c r="AR7" s="62"/>
      <c r="AS7" s="62"/>
      <c r="AT7" s="62"/>
      <c r="AU7" s="62"/>
      <c r="AV7" s="62"/>
      <c r="AW7" s="50"/>
      <c r="AX7" s="62"/>
      <c r="AY7" s="62"/>
      <c r="AZ7" s="62"/>
      <c r="BA7" s="62"/>
      <c r="BB7" s="62"/>
      <c r="BC7" s="77"/>
      <c r="BD7" s="50" t="s">
        <v>129</v>
      </c>
      <c r="BE7" s="62">
        <f t="shared" si="5"/>
        <v>0.29362812500000002</v>
      </c>
      <c r="BF7" s="77"/>
      <c r="BG7" s="50">
        <v>18</v>
      </c>
      <c r="BH7" s="62">
        <f t="shared" si="6"/>
        <v>0.29362812500000002</v>
      </c>
      <c r="BI7" s="62">
        <f t="shared" si="7"/>
        <v>100</v>
      </c>
      <c r="BJ7" s="62">
        <f t="shared" si="8"/>
        <v>0.16011249999999999</v>
      </c>
      <c r="BK7" s="62">
        <f t="shared" si="9"/>
        <v>8.8360937500000014E-2</v>
      </c>
      <c r="BL7" s="62">
        <f t="shared" si="10"/>
        <v>4.5154687500000006E-2</v>
      </c>
      <c r="BM7" s="50"/>
      <c r="BN7" s="62"/>
      <c r="BO7" s="62"/>
      <c r="BS7" s="50"/>
      <c r="BT7" s="62"/>
      <c r="BU7" s="62"/>
      <c r="BY7" s="50"/>
      <c r="BZ7" s="62"/>
      <c r="CA7" s="62"/>
    </row>
    <row r="8" spans="1:82" x14ac:dyDescent="0.25">
      <c r="A8" s="77" t="s">
        <v>130</v>
      </c>
      <c r="B8" s="10" t="s">
        <v>122</v>
      </c>
      <c r="C8" s="3" t="s">
        <v>131</v>
      </c>
      <c r="D8" s="77" t="s">
        <v>130</v>
      </c>
      <c r="E8" s="62">
        <v>58.935734999999994</v>
      </c>
      <c r="F8" s="62">
        <v>151.676118</v>
      </c>
      <c r="G8" s="62">
        <v>19.571111999999999</v>
      </c>
      <c r="H8" s="62">
        <v>203.93988299999998</v>
      </c>
      <c r="I8" s="62">
        <v>232.85175299999997</v>
      </c>
      <c r="J8" s="62">
        <v>0</v>
      </c>
      <c r="K8" s="62">
        <v>149.00733</v>
      </c>
      <c r="L8" s="62">
        <v>54.932552999999999</v>
      </c>
      <c r="M8" s="62"/>
      <c r="N8" s="62"/>
      <c r="O8" s="62">
        <v>4.4479799999999994</v>
      </c>
      <c r="P8" s="62">
        <v>13.788737999999999</v>
      </c>
      <c r="Q8" s="62">
        <v>4.225581</v>
      </c>
      <c r="R8" s="62">
        <v>19.793510999999999</v>
      </c>
      <c r="S8" s="62">
        <v>48.705380999999996</v>
      </c>
      <c r="T8" s="62">
        <v>961.87567499999989</v>
      </c>
      <c r="U8" s="6">
        <v>407.96800000000002</v>
      </c>
      <c r="V8" s="6">
        <v>300.40100000000001</v>
      </c>
      <c r="W8" s="6">
        <v>253.48500000000001</v>
      </c>
      <c r="X8" s="62">
        <f t="shared" si="0"/>
        <v>42.413797396425487</v>
      </c>
      <c r="Y8" s="62">
        <f t="shared" si="1"/>
        <v>31.230751313053013</v>
      </c>
      <c r="Z8" s="62">
        <f t="shared" si="2"/>
        <v>26.353197880796813</v>
      </c>
      <c r="AA8" s="62"/>
      <c r="AB8" s="50" t="s">
        <v>130</v>
      </c>
      <c r="AC8" s="6">
        <f t="shared" si="3"/>
        <v>961.85400000000004</v>
      </c>
      <c r="AD8" s="6"/>
      <c r="AE8" s="50">
        <v>18</v>
      </c>
      <c r="AF8" s="62">
        <v>961.85400000000004</v>
      </c>
      <c r="AG8" s="62">
        <f t="shared" si="4"/>
        <v>100</v>
      </c>
      <c r="AH8" s="62">
        <v>407.96800000000002</v>
      </c>
      <c r="AI8" s="62">
        <v>300.40100000000001</v>
      </c>
      <c r="AJ8" s="62">
        <v>253.48500000000001</v>
      </c>
      <c r="AK8" s="50"/>
      <c r="AL8" s="62"/>
      <c r="AM8" s="62"/>
      <c r="AN8" s="62"/>
      <c r="AO8" s="62"/>
      <c r="AP8" s="62"/>
      <c r="AQ8" s="50"/>
      <c r="AR8" s="62"/>
      <c r="AS8" s="62"/>
      <c r="AT8" s="62"/>
      <c r="AU8" s="62"/>
      <c r="AV8" s="62"/>
      <c r="AW8" s="50"/>
      <c r="AX8" s="62"/>
      <c r="AY8" s="62"/>
      <c r="AZ8" s="62"/>
      <c r="BA8" s="62"/>
      <c r="BB8" s="62"/>
      <c r="BC8" s="77"/>
      <c r="BD8" s="50" t="s">
        <v>130</v>
      </c>
      <c r="BE8" s="62">
        <f t="shared" si="5"/>
        <v>1.5028968750000002</v>
      </c>
      <c r="BF8" s="77"/>
      <c r="BG8" s="50">
        <v>18</v>
      </c>
      <c r="BH8" s="62">
        <f t="shared" si="6"/>
        <v>1.5028968750000002</v>
      </c>
      <c r="BI8" s="62">
        <f t="shared" si="7"/>
        <v>100</v>
      </c>
      <c r="BJ8" s="62">
        <f t="shared" si="8"/>
        <v>0.63745000000000007</v>
      </c>
      <c r="BK8" s="62">
        <f t="shared" si="9"/>
        <v>0.46937656250000004</v>
      </c>
      <c r="BL8" s="62">
        <f t="shared" si="10"/>
        <v>0.39607031250000002</v>
      </c>
      <c r="BM8" s="50"/>
      <c r="BN8" s="62"/>
      <c r="BO8" s="62"/>
      <c r="BS8" s="50"/>
      <c r="BT8" s="62"/>
      <c r="BU8" s="62"/>
      <c r="BY8" s="50"/>
      <c r="BZ8" s="62"/>
      <c r="CA8" s="62"/>
    </row>
    <row r="9" spans="1:82" x14ac:dyDescent="0.25">
      <c r="A9" s="77" t="s">
        <v>132</v>
      </c>
      <c r="B9" s="10" t="s">
        <v>122</v>
      </c>
      <c r="C9" s="3" t="s">
        <v>133</v>
      </c>
      <c r="D9" s="77" t="s">
        <v>132</v>
      </c>
      <c r="E9" s="62">
        <v>0.44479799999999997</v>
      </c>
      <c r="F9" s="62">
        <v>1.7791919999999999</v>
      </c>
      <c r="G9" s="62">
        <v>1.1119949999999998</v>
      </c>
      <c r="H9" s="62">
        <v>59.825330999999998</v>
      </c>
      <c r="I9" s="62">
        <v>13.121540999999999</v>
      </c>
      <c r="J9" s="62">
        <v>0</v>
      </c>
      <c r="K9" s="62">
        <v>2.0015909999999999</v>
      </c>
      <c r="L9" s="62">
        <v>1.7791919999999999</v>
      </c>
      <c r="M9" s="62"/>
      <c r="N9" s="62"/>
      <c r="O9" s="62">
        <v>0</v>
      </c>
      <c r="P9" s="62">
        <v>0</v>
      </c>
      <c r="Q9" s="62">
        <v>0</v>
      </c>
      <c r="R9" s="62">
        <v>0</v>
      </c>
      <c r="S9" s="62">
        <v>0</v>
      </c>
      <c r="T9" s="62">
        <v>80.063639999999992</v>
      </c>
      <c r="U9" s="6">
        <v>40.58</v>
      </c>
      <c r="V9" s="6">
        <v>33.768999999999998</v>
      </c>
      <c r="W9" s="6">
        <v>5.7119999999999997</v>
      </c>
      <c r="X9" s="62">
        <f t="shared" si="0"/>
        <v>50.684680336792084</v>
      </c>
      <c r="Y9" s="62">
        <f t="shared" si="1"/>
        <v>42.177697641526166</v>
      </c>
      <c r="Z9" s="62">
        <f t="shared" si="2"/>
        <v>7.1343246447451065</v>
      </c>
      <c r="AA9" s="62"/>
      <c r="AB9" s="50" t="s">
        <v>132</v>
      </c>
      <c r="AC9" s="6">
        <f t="shared" si="3"/>
        <v>80.061999999999998</v>
      </c>
      <c r="AD9" s="6"/>
      <c r="AE9" s="50">
        <v>18</v>
      </c>
      <c r="AF9" s="62">
        <v>55.375999999999998</v>
      </c>
      <c r="AG9" s="62">
        <f t="shared" si="4"/>
        <v>69.166396043066626</v>
      </c>
      <c r="AH9" s="62">
        <v>29.815999999999999</v>
      </c>
      <c r="AI9" s="62">
        <v>21.507000000000001</v>
      </c>
      <c r="AJ9" s="62">
        <v>4.0529999999999999</v>
      </c>
      <c r="AK9" s="50">
        <v>22</v>
      </c>
      <c r="AL9" s="62">
        <v>24.686</v>
      </c>
      <c r="AM9" s="62">
        <f>(AL9/AC9)*100</f>
        <v>30.833603956933374</v>
      </c>
      <c r="AN9" s="62">
        <v>10.763999999999999</v>
      </c>
      <c r="AO9" s="62">
        <v>12.263</v>
      </c>
      <c r="AP9" s="62">
        <v>1.659</v>
      </c>
      <c r="AQ9" s="50"/>
      <c r="AR9" s="62"/>
      <c r="AS9" s="62"/>
      <c r="AT9" s="62"/>
      <c r="AU9" s="62"/>
      <c r="AV9" s="62"/>
      <c r="AW9" s="50"/>
      <c r="AX9" s="62"/>
      <c r="AY9" s="62"/>
      <c r="AZ9" s="62"/>
      <c r="BA9" s="62"/>
      <c r="BB9" s="62"/>
      <c r="BC9" s="77"/>
      <c r="BD9" s="50" t="s">
        <v>132</v>
      </c>
      <c r="BE9" s="62">
        <f t="shared" si="5"/>
        <v>0.125096875</v>
      </c>
      <c r="BF9" s="77"/>
      <c r="BG9" s="50">
        <v>18</v>
      </c>
      <c r="BH9" s="62">
        <f t="shared" si="6"/>
        <v>8.6525000000000019E-2</v>
      </c>
      <c r="BI9" s="62">
        <f t="shared" si="7"/>
        <v>69.166396043066641</v>
      </c>
      <c r="BJ9" s="62">
        <f t="shared" si="8"/>
        <v>4.6587500000000004E-2</v>
      </c>
      <c r="BK9" s="62">
        <f t="shared" si="9"/>
        <v>3.3604687500000001E-2</v>
      </c>
      <c r="BL9" s="62">
        <f t="shared" si="10"/>
        <v>6.3328124999999999E-3</v>
      </c>
      <c r="BM9" s="50">
        <v>22</v>
      </c>
      <c r="BN9" s="62">
        <f>BP9+BQ9+BR9</f>
        <v>3.8571874999999999E-2</v>
      </c>
      <c r="BO9" s="62">
        <f>(BN9/BE9)*100</f>
        <v>30.833603956933374</v>
      </c>
      <c r="BP9" s="7">
        <f>AN9/640</f>
        <v>1.681875E-2</v>
      </c>
      <c r="BQ9" s="7">
        <f>AO9/640</f>
        <v>1.9160937499999999E-2</v>
      </c>
      <c r="BR9" s="7">
        <f>AP9/640</f>
        <v>2.5921874999999999E-3</v>
      </c>
      <c r="BS9" s="50"/>
      <c r="BT9" s="62"/>
      <c r="BU9" s="62"/>
      <c r="BY9" s="50"/>
      <c r="BZ9" s="62"/>
      <c r="CA9" s="62"/>
    </row>
    <row r="10" spans="1:82" x14ac:dyDescent="0.25">
      <c r="A10" s="77" t="s">
        <v>134</v>
      </c>
      <c r="B10" s="10" t="s">
        <v>122</v>
      </c>
      <c r="C10" s="3">
        <v>16</v>
      </c>
      <c r="D10" s="77" t="s">
        <v>134</v>
      </c>
      <c r="E10" s="62">
        <v>25.798283999999999</v>
      </c>
      <c r="F10" s="62">
        <v>5.7823739999999999</v>
      </c>
      <c r="G10" s="62">
        <v>6.67197</v>
      </c>
      <c r="H10" s="62">
        <v>138.109779</v>
      </c>
      <c r="I10" s="62">
        <v>25.575885</v>
      </c>
      <c r="J10" s="62">
        <v>0</v>
      </c>
      <c r="K10" s="62">
        <v>8.2287629999999989</v>
      </c>
      <c r="L10" s="62">
        <v>10.230354</v>
      </c>
      <c r="M10" s="62"/>
      <c r="N10" s="62"/>
      <c r="O10" s="62">
        <v>0</v>
      </c>
      <c r="P10" s="62">
        <v>2.2239899999999997</v>
      </c>
      <c r="Q10" s="62">
        <v>2.2239899999999997</v>
      </c>
      <c r="R10" s="62">
        <v>2.2239899999999997</v>
      </c>
      <c r="S10" s="62">
        <v>1.1119949999999998</v>
      </c>
      <c r="T10" s="62">
        <v>228.18137399999998</v>
      </c>
      <c r="U10" s="6">
        <v>115.809</v>
      </c>
      <c r="V10" s="6">
        <v>87.204999999999998</v>
      </c>
      <c r="W10" s="6">
        <v>25.161999999999999</v>
      </c>
      <c r="X10" s="62">
        <f t="shared" si="0"/>
        <v>50.753047003740107</v>
      </c>
      <c r="Y10" s="62">
        <f t="shared" si="1"/>
        <v>38.217405071809239</v>
      </c>
      <c r="Z10" s="62">
        <f t="shared" si="2"/>
        <v>11.027192780423874</v>
      </c>
      <c r="AA10" s="62"/>
      <c r="AB10" s="50" t="s">
        <v>134</v>
      </c>
      <c r="AC10" s="6">
        <f t="shared" si="3"/>
        <v>228.17600000000002</v>
      </c>
      <c r="AD10" s="6"/>
      <c r="AE10" s="50">
        <v>18</v>
      </c>
      <c r="AF10" s="62">
        <v>228.17600000000002</v>
      </c>
      <c r="AG10" s="62">
        <f t="shared" si="4"/>
        <v>100</v>
      </c>
      <c r="AH10" s="62">
        <v>115.809</v>
      </c>
      <c r="AI10" s="62">
        <v>87.204999999999998</v>
      </c>
      <c r="AJ10" s="62">
        <v>25.161999999999999</v>
      </c>
      <c r="AK10" s="50"/>
      <c r="AL10" s="62"/>
      <c r="AM10" s="62"/>
      <c r="AN10" s="62"/>
      <c r="AO10" s="62"/>
      <c r="AP10" s="62"/>
      <c r="AQ10" s="50"/>
      <c r="AR10" s="62"/>
      <c r="AS10" s="62"/>
      <c r="AT10" s="62"/>
      <c r="AU10" s="62"/>
      <c r="AV10" s="62"/>
      <c r="AW10" s="50"/>
      <c r="AX10" s="62"/>
      <c r="AY10" s="62"/>
      <c r="AZ10" s="62"/>
      <c r="BA10" s="62"/>
      <c r="BB10" s="62"/>
      <c r="BC10" s="77"/>
      <c r="BD10" s="50" t="s">
        <v>134</v>
      </c>
      <c r="BE10" s="62">
        <f t="shared" si="5"/>
        <v>0.35652500000000004</v>
      </c>
      <c r="BF10" s="77"/>
      <c r="BG10" s="50">
        <v>18</v>
      </c>
      <c r="BH10" s="62">
        <f t="shared" si="6"/>
        <v>0.35652500000000004</v>
      </c>
      <c r="BI10" s="62">
        <f t="shared" si="7"/>
        <v>100</v>
      </c>
      <c r="BJ10" s="62">
        <f t="shared" si="8"/>
        <v>0.1809515625</v>
      </c>
      <c r="BK10" s="62">
        <f t="shared" si="9"/>
        <v>0.13625781249999999</v>
      </c>
      <c r="BL10" s="62">
        <f t="shared" si="10"/>
        <v>3.9315625E-2</v>
      </c>
      <c r="BM10" s="50"/>
      <c r="BN10" s="62"/>
      <c r="BO10" s="62"/>
      <c r="BS10" s="50"/>
      <c r="BT10" s="62"/>
      <c r="BU10" s="62"/>
      <c r="BY10" s="50"/>
      <c r="BZ10" s="62"/>
      <c r="CA10" s="62"/>
    </row>
    <row r="11" spans="1:82" x14ac:dyDescent="0.25">
      <c r="A11" s="77" t="s">
        <v>135</v>
      </c>
      <c r="B11" s="10" t="s">
        <v>122</v>
      </c>
      <c r="C11" s="3">
        <v>17</v>
      </c>
      <c r="D11" s="77" t="s">
        <v>135</v>
      </c>
      <c r="E11" s="62">
        <v>9.7855559999999997</v>
      </c>
      <c r="F11" s="62">
        <v>26.68788</v>
      </c>
      <c r="G11" s="62">
        <v>52.930961999999994</v>
      </c>
      <c r="H11" s="62">
        <v>235.07574299999999</v>
      </c>
      <c r="I11" s="62">
        <v>155.45690099999999</v>
      </c>
      <c r="J11" s="62">
        <v>0</v>
      </c>
      <c r="K11" s="62">
        <v>38.252627999999994</v>
      </c>
      <c r="L11" s="62">
        <v>6.4495709999999997</v>
      </c>
      <c r="M11" s="62"/>
      <c r="N11" s="62"/>
      <c r="O11" s="62">
        <v>0</v>
      </c>
      <c r="P11" s="62">
        <v>1.5567929999999999</v>
      </c>
      <c r="Q11" s="62">
        <v>2.0015909999999999</v>
      </c>
      <c r="R11" s="62">
        <v>2.0015909999999999</v>
      </c>
      <c r="S11" s="62">
        <v>0</v>
      </c>
      <c r="T11" s="62">
        <v>530.19921599999998</v>
      </c>
      <c r="U11" s="6">
        <v>287.90199999999999</v>
      </c>
      <c r="V11" s="6">
        <v>191.768</v>
      </c>
      <c r="W11" s="6">
        <v>50.517000000000003</v>
      </c>
      <c r="X11" s="62">
        <f t="shared" si="0"/>
        <v>54.300721561232933</v>
      </c>
      <c r="Y11" s="62">
        <f t="shared" si="1"/>
        <v>36.169046315602252</v>
      </c>
      <c r="Z11" s="62">
        <f t="shared" si="2"/>
        <v>9.5279280835451114</v>
      </c>
      <c r="AA11" s="62"/>
      <c r="AB11" s="50" t="s">
        <v>135</v>
      </c>
      <c r="AC11" s="6">
        <f t="shared" si="3"/>
        <v>530.18799999999999</v>
      </c>
      <c r="AD11" s="6"/>
      <c r="AE11" s="50">
        <v>18</v>
      </c>
      <c r="AF11" s="62">
        <v>282.21799999999996</v>
      </c>
      <c r="AG11" s="62">
        <f t="shared" si="4"/>
        <v>53.229797732125206</v>
      </c>
      <c r="AH11" s="62">
        <v>168.07</v>
      </c>
      <c r="AI11" s="62">
        <v>78.111000000000004</v>
      </c>
      <c r="AJ11" s="62">
        <v>36.036999999999999</v>
      </c>
      <c r="AK11" s="50">
        <v>22</v>
      </c>
      <c r="AL11" s="62">
        <v>247.97</v>
      </c>
      <c r="AM11" s="62">
        <f t="shared" ref="AM11:AM13" si="17">(AL11/AC11)*100</f>
        <v>46.770202267874794</v>
      </c>
      <c r="AN11" s="62">
        <v>119.833</v>
      </c>
      <c r="AO11" s="62">
        <v>113.657</v>
      </c>
      <c r="AP11" s="62">
        <v>14.48</v>
      </c>
      <c r="AQ11" s="50"/>
      <c r="AR11" s="62"/>
      <c r="AS11" s="62"/>
      <c r="AT11" s="62"/>
      <c r="AU11" s="62"/>
      <c r="AV11" s="62"/>
      <c r="AW11" s="50"/>
      <c r="AX11" s="62"/>
      <c r="AY11" s="62"/>
      <c r="AZ11" s="62"/>
      <c r="BA11" s="62"/>
      <c r="BB11" s="62"/>
      <c r="BC11" s="77"/>
      <c r="BD11" s="50" t="s">
        <v>135</v>
      </c>
      <c r="BE11" s="62">
        <f t="shared" si="5"/>
        <v>0.82841874999999998</v>
      </c>
      <c r="BF11" s="77"/>
      <c r="BG11" s="50">
        <v>18</v>
      </c>
      <c r="BH11" s="62">
        <f t="shared" si="6"/>
        <v>0.44096562499999997</v>
      </c>
      <c r="BI11" s="62">
        <f t="shared" si="7"/>
        <v>53.229797732125206</v>
      </c>
      <c r="BJ11" s="62">
        <f t="shared" si="8"/>
        <v>0.26260937499999998</v>
      </c>
      <c r="BK11" s="62">
        <f t="shared" si="9"/>
        <v>0.12204843750000001</v>
      </c>
      <c r="BL11" s="62">
        <f t="shared" si="10"/>
        <v>5.6307812499999998E-2</v>
      </c>
      <c r="BM11" s="50">
        <v>22</v>
      </c>
      <c r="BN11" s="62">
        <f t="shared" ref="BN11:BN13" si="18">BP11+BQ11+BR11</f>
        <v>0.38745312500000001</v>
      </c>
      <c r="BO11" s="62">
        <f t="shared" ref="BO11:BO13" si="19">(BN11/BE11)*100</f>
        <v>46.770202267874794</v>
      </c>
      <c r="BP11" s="7">
        <f t="shared" ref="BP11:BP13" si="20">AN11/640</f>
        <v>0.1872390625</v>
      </c>
      <c r="BQ11" s="7">
        <f t="shared" ref="BQ11:BQ13" si="21">AO11/640</f>
        <v>0.17758906250000001</v>
      </c>
      <c r="BR11" s="7">
        <f t="shared" ref="BR11:BR13" si="22">AP11/640</f>
        <v>2.2624999999999999E-2</v>
      </c>
      <c r="BS11" s="50"/>
      <c r="BT11" s="62"/>
      <c r="BU11" s="62"/>
      <c r="BY11" s="50"/>
      <c r="BZ11" s="62"/>
      <c r="CA11" s="62"/>
    </row>
    <row r="12" spans="1:82" x14ac:dyDescent="0.25">
      <c r="A12" s="77" t="s">
        <v>136</v>
      </c>
      <c r="B12" s="10" t="s">
        <v>122</v>
      </c>
      <c r="C12" s="3">
        <v>18</v>
      </c>
      <c r="D12" s="77" t="s">
        <v>136</v>
      </c>
      <c r="E12" s="62">
        <v>68.054093999999992</v>
      </c>
      <c r="F12" s="62">
        <v>52.486163999999995</v>
      </c>
      <c r="G12" s="62">
        <v>10.452753</v>
      </c>
      <c r="H12" s="62">
        <v>402.09739199999996</v>
      </c>
      <c r="I12" s="62">
        <v>198.15750899999998</v>
      </c>
      <c r="J12" s="62">
        <v>0</v>
      </c>
      <c r="K12" s="62">
        <v>177.02960399999998</v>
      </c>
      <c r="L12" s="62">
        <v>28.467071999999998</v>
      </c>
      <c r="M12" s="62"/>
      <c r="N12" s="62"/>
      <c r="O12" s="62">
        <v>0</v>
      </c>
      <c r="P12" s="62">
        <v>36.251036999999997</v>
      </c>
      <c r="Q12" s="62">
        <v>73.169270999999995</v>
      </c>
      <c r="R12" s="62">
        <v>25.131086999999997</v>
      </c>
      <c r="S12" s="62">
        <v>18.014319</v>
      </c>
      <c r="T12" s="62">
        <v>1089.3103019999999</v>
      </c>
      <c r="U12" s="6">
        <v>451.077</v>
      </c>
      <c r="V12" s="6">
        <v>402.73200000000003</v>
      </c>
      <c r="W12" s="6">
        <v>235.476</v>
      </c>
      <c r="X12" s="62">
        <f t="shared" si="0"/>
        <v>41.409412834140262</v>
      </c>
      <c r="Y12" s="62">
        <f t="shared" si="1"/>
        <v>36.971283504853893</v>
      </c>
      <c r="Z12" s="62">
        <f t="shared" si="2"/>
        <v>21.616980906878457</v>
      </c>
      <c r="AA12" s="62"/>
      <c r="AB12" s="50" t="s">
        <v>136</v>
      </c>
      <c r="AC12" s="6">
        <f t="shared" si="3"/>
        <v>1089.2849999999999</v>
      </c>
      <c r="AD12" s="6"/>
      <c r="AE12" s="50">
        <v>18</v>
      </c>
      <c r="AF12" s="62">
        <v>211.71899999999999</v>
      </c>
      <c r="AG12" s="62">
        <f t="shared" si="4"/>
        <v>19.436511105908924</v>
      </c>
      <c r="AH12" s="62">
        <v>86.703000000000003</v>
      </c>
      <c r="AI12" s="62">
        <v>59.401000000000003</v>
      </c>
      <c r="AJ12" s="62">
        <v>65.614999999999995</v>
      </c>
      <c r="AK12" s="50">
        <v>19</v>
      </c>
      <c r="AL12" s="62">
        <v>277.77</v>
      </c>
      <c r="AM12" s="62">
        <f t="shared" si="17"/>
        <v>25.500213442762913</v>
      </c>
      <c r="AN12" s="62">
        <v>83.665000000000006</v>
      </c>
      <c r="AO12" s="62">
        <v>89.441000000000003</v>
      </c>
      <c r="AP12" s="62">
        <v>104.664</v>
      </c>
      <c r="AQ12" s="50">
        <v>22</v>
      </c>
      <c r="AR12" s="62">
        <v>219.50199999999998</v>
      </c>
      <c r="AS12" s="62">
        <f>(AR12/AC12)*100</f>
        <v>20.151016492469832</v>
      </c>
      <c r="AT12" s="62">
        <v>111.746</v>
      </c>
      <c r="AU12" s="62">
        <v>81.823999999999998</v>
      </c>
      <c r="AV12" s="62">
        <v>25.931999999999999</v>
      </c>
      <c r="AW12" s="50">
        <v>23</v>
      </c>
      <c r="AX12" s="62">
        <v>380.29399999999998</v>
      </c>
      <c r="AY12" s="62">
        <f>(AX12/AC12)*100</f>
        <v>34.912258958858338</v>
      </c>
      <c r="AZ12" s="62">
        <v>168.964</v>
      </c>
      <c r="BA12" s="62">
        <v>172.065</v>
      </c>
      <c r="BB12" s="62">
        <v>39.265000000000001</v>
      </c>
      <c r="BC12" s="77"/>
      <c r="BD12" s="50" t="s">
        <v>136</v>
      </c>
      <c r="BE12" s="62">
        <f t="shared" si="5"/>
        <v>1.7020078124999998</v>
      </c>
      <c r="BF12" s="77"/>
      <c r="BG12" s="50">
        <v>18</v>
      </c>
      <c r="BH12" s="62">
        <f t="shared" si="6"/>
        <v>0.33081093750000001</v>
      </c>
      <c r="BI12" s="62">
        <f t="shared" si="7"/>
        <v>19.436511105908924</v>
      </c>
      <c r="BJ12" s="62">
        <f t="shared" si="8"/>
        <v>0.13547343750000002</v>
      </c>
      <c r="BK12" s="62">
        <f t="shared" si="9"/>
        <v>9.2814062500000016E-2</v>
      </c>
      <c r="BL12" s="62">
        <f t="shared" si="10"/>
        <v>0.10252343749999999</v>
      </c>
      <c r="BM12" s="50">
        <v>19</v>
      </c>
      <c r="BN12" s="62">
        <f t="shared" si="18"/>
        <v>0.43401562500000002</v>
      </c>
      <c r="BO12" s="62">
        <f t="shared" si="19"/>
        <v>25.50021344276292</v>
      </c>
      <c r="BP12" s="7">
        <f t="shared" si="20"/>
        <v>0.1307265625</v>
      </c>
      <c r="BQ12" s="7">
        <f t="shared" si="21"/>
        <v>0.13975156250000001</v>
      </c>
      <c r="BR12" s="7">
        <f t="shared" si="22"/>
        <v>0.1635375</v>
      </c>
      <c r="BS12" s="50">
        <v>22</v>
      </c>
      <c r="BT12" s="62">
        <f>BV12+BW12+BX12</f>
        <v>0.34297187499999998</v>
      </c>
      <c r="BU12" s="62">
        <f>(BT12/BE12)*100</f>
        <v>20.151016492469832</v>
      </c>
      <c r="BV12" s="7">
        <f t="shared" ref="BV12:BX13" si="23">AT12/640</f>
        <v>0.174603125</v>
      </c>
      <c r="BW12" s="7">
        <f t="shared" si="23"/>
        <v>0.12784999999999999</v>
      </c>
      <c r="BX12" s="7">
        <f t="shared" si="23"/>
        <v>4.0518749999999999E-2</v>
      </c>
      <c r="BY12" s="50">
        <v>23</v>
      </c>
      <c r="BZ12" s="62">
        <f>CB12+CC12+CD12</f>
        <v>0.59420937499999993</v>
      </c>
      <c r="CA12" s="62">
        <f>(BZ12/BE12)*100</f>
        <v>34.912258958858331</v>
      </c>
      <c r="CB12" s="7">
        <f t="shared" ref="CB12:CD13" si="24">AZ12/640</f>
        <v>0.26400625</v>
      </c>
      <c r="CC12" s="7">
        <f t="shared" si="24"/>
        <v>0.26885156249999997</v>
      </c>
      <c r="CD12" s="7">
        <f t="shared" si="24"/>
        <v>6.1351562499999998E-2</v>
      </c>
    </row>
    <row r="13" spans="1:82" x14ac:dyDescent="0.25">
      <c r="A13" s="77" t="s">
        <v>137</v>
      </c>
      <c r="B13" s="10" t="s">
        <v>122</v>
      </c>
      <c r="C13" s="3" t="s">
        <v>138</v>
      </c>
      <c r="D13" s="77" t="s">
        <v>137</v>
      </c>
      <c r="E13" s="62">
        <v>0.66719699999999993</v>
      </c>
      <c r="F13" s="62">
        <v>706.33922399999994</v>
      </c>
      <c r="G13" s="62">
        <v>310.69140299999998</v>
      </c>
      <c r="H13" s="62">
        <v>2692.362294</v>
      </c>
      <c r="I13" s="62">
        <v>402.09739199999996</v>
      </c>
      <c r="J13" s="62">
        <v>0</v>
      </c>
      <c r="K13" s="62">
        <v>139.888971</v>
      </c>
      <c r="L13" s="62">
        <v>20.460708</v>
      </c>
      <c r="M13" s="62"/>
      <c r="N13" s="62"/>
      <c r="O13" s="62">
        <v>0</v>
      </c>
      <c r="P13" s="62">
        <v>3.5583839999999998</v>
      </c>
      <c r="Q13" s="62">
        <v>2.4463889999999999</v>
      </c>
      <c r="R13" s="62">
        <v>4.0031819999999998</v>
      </c>
      <c r="S13" s="62">
        <v>0</v>
      </c>
      <c r="T13" s="62">
        <v>4282.515144</v>
      </c>
      <c r="U13" s="6">
        <v>1843.3409999999999</v>
      </c>
      <c r="V13" s="6">
        <v>2185.404</v>
      </c>
      <c r="W13" s="6">
        <v>253.673</v>
      </c>
      <c r="X13" s="62">
        <f t="shared" si="0"/>
        <v>43.043420467119773</v>
      </c>
      <c r="Y13" s="62">
        <f t="shared" si="1"/>
        <v>51.030852816991235</v>
      </c>
      <c r="Z13" s="62">
        <f t="shared" si="2"/>
        <v>5.9234583292812752</v>
      </c>
      <c r="AA13" s="62"/>
      <c r="AB13" s="50" t="s">
        <v>137</v>
      </c>
      <c r="AC13" s="6">
        <f t="shared" si="3"/>
        <v>4282.4189999999999</v>
      </c>
      <c r="AD13" s="6"/>
      <c r="AE13" s="50">
        <v>12</v>
      </c>
      <c r="AF13" s="62">
        <v>272.20999999999998</v>
      </c>
      <c r="AG13" s="62">
        <f t="shared" si="4"/>
        <v>6.3564541442581861</v>
      </c>
      <c r="AH13" s="62">
        <v>57.807000000000002</v>
      </c>
      <c r="AI13" s="62">
        <v>191.21199999999999</v>
      </c>
      <c r="AJ13" s="62">
        <v>23.190999999999999</v>
      </c>
      <c r="AK13" s="50">
        <v>13</v>
      </c>
      <c r="AL13" s="62">
        <v>527.29700000000003</v>
      </c>
      <c r="AM13" s="62">
        <f t="shared" si="17"/>
        <v>12.313064181715989</v>
      </c>
      <c r="AN13" s="62">
        <v>191.059</v>
      </c>
      <c r="AO13" s="62">
        <v>294.99900000000002</v>
      </c>
      <c r="AP13" s="62">
        <v>41.238999999999997</v>
      </c>
      <c r="AQ13" s="50">
        <v>17</v>
      </c>
      <c r="AR13" s="62">
        <v>2151.6619999999998</v>
      </c>
      <c r="AS13" s="62">
        <f>(AR13/AC13)*100</f>
        <v>50.244079339270634</v>
      </c>
      <c r="AT13" s="62">
        <v>984.74699999999996</v>
      </c>
      <c r="AU13" s="62">
        <v>1042.384</v>
      </c>
      <c r="AV13" s="62">
        <v>124.53100000000001</v>
      </c>
      <c r="AW13" s="50">
        <v>18</v>
      </c>
      <c r="AX13" s="62">
        <v>1331.25</v>
      </c>
      <c r="AY13" s="62">
        <f>(AX13/AC13)*100</f>
        <v>31.086402334755192</v>
      </c>
      <c r="AZ13" s="62">
        <v>609.72900000000004</v>
      </c>
      <c r="BA13" s="62">
        <v>656.80899999999997</v>
      </c>
      <c r="BB13" s="62">
        <v>64.712000000000003</v>
      </c>
      <c r="BC13" s="77"/>
      <c r="BD13" s="50" t="s">
        <v>137</v>
      </c>
      <c r="BE13" s="62">
        <f t="shared" si="5"/>
        <v>6.6912796874999998</v>
      </c>
      <c r="BF13" s="77"/>
      <c r="BG13" s="50">
        <v>12</v>
      </c>
      <c r="BH13" s="62">
        <f t="shared" si="6"/>
        <v>0.42532812499999995</v>
      </c>
      <c r="BI13" s="62">
        <f t="shared" si="7"/>
        <v>6.3564541442581861</v>
      </c>
      <c r="BJ13" s="62">
        <f t="shared" si="8"/>
        <v>9.0323437500000006E-2</v>
      </c>
      <c r="BK13" s="62">
        <f t="shared" si="9"/>
        <v>0.29876874999999997</v>
      </c>
      <c r="BL13" s="62">
        <f t="shared" si="10"/>
        <v>3.6235937500000003E-2</v>
      </c>
      <c r="BM13" s="50">
        <v>13</v>
      </c>
      <c r="BN13" s="62">
        <f t="shared" si="18"/>
        <v>0.82390156250000002</v>
      </c>
      <c r="BO13" s="62">
        <f t="shared" si="19"/>
        <v>12.313064181715989</v>
      </c>
      <c r="BP13" s="7">
        <f t="shared" si="20"/>
        <v>0.29852968749999997</v>
      </c>
      <c r="BQ13" s="7">
        <f t="shared" si="21"/>
        <v>0.46093593750000006</v>
      </c>
      <c r="BR13" s="7">
        <f t="shared" si="22"/>
        <v>6.4435937499999998E-2</v>
      </c>
      <c r="BS13" s="50">
        <v>17</v>
      </c>
      <c r="BT13" s="62">
        <f>BV13+BW13+BX13</f>
        <v>3.3619718750000001</v>
      </c>
      <c r="BU13" s="62">
        <f>(BT13/BE13)*100</f>
        <v>50.244079339270634</v>
      </c>
      <c r="BV13" s="7">
        <f t="shared" si="23"/>
        <v>1.5386671875</v>
      </c>
      <c r="BW13" s="7">
        <f t="shared" si="23"/>
        <v>1.628725</v>
      </c>
      <c r="BX13" s="7">
        <f t="shared" si="23"/>
        <v>0.19457968750000001</v>
      </c>
      <c r="BY13" s="50">
        <v>18</v>
      </c>
      <c r="BZ13" s="62">
        <f>CB13+CC13+CD13</f>
        <v>2.080078125</v>
      </c>
      <c r="CA13" s="62">
        <f>(BZ13/BE13)*100</f>
        <v>31.086402334755192</v>
      </c>
      <c r="CB13" s="7">
        <f t="shared" si="24"/>
        <v>0.95270156250000004</v>
      </c>
      <c r="CC13" s="7">
        <f t="shared" si="24"/>
        <v>1.0262640624999999</v>
      </c>
      <c r="CD13" s="7">
        <f t="shared" si="24"/>
        <v>0.10111250000000001</v>
      </c>
    </row>
    <row r="14" spans="1:82" x14ac:dyDescent="0.25">
      <c r="A14" s="77" t="s">
        <v>139</v>
      </c>
      <c r="B14" s="10" t="s">
        <v>122</v>
      </c>
      <c r="C14" s="3" t="s">
        <v>140</v>
      </c>
      <c r="D14" s="77" t="s">
        <v>139</v>
      </c>
      <c r="E14" s="62">
        <v>42.033410999999994</v>
      </c>
      <c r="F14" s="62">
        <v>72.057276000000002</v>
      </c>
      <c r="G14" s="62">
        <v>69.833286000000001</v>
      </c>
      <c r="H14" s="62">
        <v>58.046138999999997</v>
      </c>
      <c r="I14" s="62">
        <v>416.10852899999998</v>
      </c>
      <c r="J14" s="62">
        <v>0</v>
      </c>
      <c r="K14" s="62">
        <v>86.290811999999988</v>
      </c>
      <c r="L14" s="62">
        <v>18.681515999999998</v>
      </c>
      <c r="M14" s="62"/>
      <c r="N14" s="62"/>
      <c r="O14" s="62">
        <v>3.335985</v>
      </c>
      <c r="P14" s="62">
        <v>2.891187</v>
      </c>
      <c r="Q14" s="62">
        <v>10.452753</v>
      </c>
      <c r="R14" s="62">
        <v>4.8927779999999998</v>
      </c>
      <c r="S14" s="62">
        <v>0.66719699999999993</v>
      </c>
      <c r="T14" s="62">
        <v>785.29086899999993</v>
      </c>
      <c r="U14" s="6">
        <v>502.97500000000002</v>
      </c>
      <c r="V14" s="6">
        <v>182.87700000000001</v>
      </c>
      <c r="W14" s="6">
        <v>99.421000000000006</v>
      </c>
      <c r="X14" s="62">
        <f t="shared" si="0"/>
        <v>64.04951589982133</v>
      </c>
      <c r="Y14" s="62">
        <f t="shared" si="1"/>
        <v>23.287804203412943</v>
      </c>
      <c r="Z14" s="62">
        <f t="shared" si="2"/>
        <v>12.660404434168967</v>
      </c>
      <c r="AA14" s="62"/>
      <c r="AB14" s="50" t="s">
        <v>139</v>
      </c>
      <c r="AC14" s="6">
        <f t="shared" si="3"/>
        <v>785.27300000000014</v>
      </c>
      <c r="AD14" s="6"/>
      <c r="AE14" s="50">
        <v>17</v>
      </c>
      <c r="AF14" s="62">
        <v>785.27300000000014</v>
      </c>
      <c r="AG14" s="62">
        <f t="shared" si="4"/>
        <v>100</v>
      </c>
      <c r="AH14" s="62">
        <v>502.97500000000002</v>
      </c>
      <c r="AI14" s="62">
        <v>182.87700000000001</v>
      </c>
      <c r="AJ14" s="62">
        <v>99.421000000000006</v>
      </c>
      <c r="AK14" s="50"/>
      <c r="AL14" s="62"/>
      <c r="AM14" s="62"/>
      <c r="AN14" s="62"/>
      <c r="AO14" s="62"/>
      <c r="AP14" s="62"/>
      <c r="AQ14" s="50"/>
      <c r="AR14" s="62"/>
      <c r="AS14" s="62"/>
      <c r="AT14" s="62"/>
      <c r="AU14" s="62"/>
      <c r="AV14" s="62"/>
      <c r="AW14" s="50"/>
      <c r="AX14" s="62"/>
      <c r="AY14" s="62"/>
      <c r="AZ14" s="62"/>
      <c r="BA14" s="62"/>
      <c r="BB14" s="62"/>
      <c r="BC14" s="77"/>
      <c r="BD14" s="50" t="s">
        <v>139</v>
      </c>
      <c r="BE14" s="62">
        <f t="shared" si="5"/>
        <v>1.2269890625000004</v>
      </c>
      <c r="BF14" s="77"/>
      <c r="BG14" s="50">
        <v>17</v>
      </c>
      <c r="BH14" s="62">
        <f t="shared" si="6"/>
        <v>1.2269890625000002</v>
      </c>
      <c r="BI14" s="62">
        <f t="shared" si="7"/>
        <v>99.999999999999972</v>
      </c>
      <c r="BJ14" s="62">
        <f t="shared" si="8"/>
        <v>0.7858984375000001</v>
      </c>
      <c r="BK14" s="62">
        <f t="shared" si="9"/>
        <v>0.28574531250000001</v>
      </c>
      <c r="BL14" s="62">
        <f t="shared" si="10"/>
        <v>0.15534531250000003</v>
      </c>
      <c r="BM14" s="50"/>
      <c r="BN14" s="62"/>
      <c r="BO14" s="62"/>
      <c r="BS14" s="50"/>
      <c r="BT14" s="62"/>
      <c r="BU14" s="62"/>
      <c r="BY14" s="50"/>
      <c r="BZ14" s="62"/>
      <c r="CA14" s="62"/>
    </row>
    <row r="15" spans="1:82" x14ac:dyDescent="0.25">
      <c r="A15" s="77" t="s">
        <v>141</v>
      </c>
      <c r="B15" s="10" t="s">
        <v>122</v>
      </c>
      <c r="C15" s="3">
        <v>19</v>
      </c>
      <c r="D15" s="77" t="s">
        <v>141</v>
      </c>
      <c r="E15" s="62">
        <v>8.4511620000000001</v>
      </c>
      <c r="F15" s="62">
        <v>92.96278199999999</v>
      </c>
      <c r="G15" s="62">
        <v>30.913460999999998</v>
      </c>
      <c r="H15" s="62">
        <v>781.0652879999999</v>
      </c>
      <c r="I15" s="62">
        <v>149.89692599999998</v>
      </c>
      <c r="J15" s="62">
        <v>0</v>
      </c>
      <c r="K15" s="62">
        <v>132.327405</v>
      </c>
      <c r="L15" s="62">
        <v>29.801465999999998</v>
      </c>
      <c r="M15" s="62"/>
      <c r="N15" s="62"/>
      <c r="O15" s="62">
        <v>0</v>
      </c>
      <c r="P15" s="62">
        <v>0.88959599999999994</v>
      </c>
      <c r="Q15" s="62">
        <v>8.0063639999999996</v>
      </c>
      <c r="R15" s="62">
        <v>33.582248999999997</v>
      </c>
      <c r="S15" s="62">
        <v>1.7791919999999999</v>
      </c>
      <c r="T15" s="62">
        <v>1269.6758909999999</v>
      </c>
      <c r="U15" s="6">
        <v>531.42100000000005</v>
      </c>
      <c r="V15" s="6">
        <v>531.86300000000006</v>
      </c>
      <c r="W15" s="6">
        <v>206.363</v>
      </c>
      <c r="X15" s="62">
        <f t="shared" si="0"/>
        <v>41.854854752062082</v>
      </c>
      <c r="Y15" s="62">
        <f t="shared" si="1"/>
        <v>41.889666785836461</v>
      </c>
      <c r="Z15" s="62">
        <f t="shared" si="2"/>
        <v>16.253202999504698</v>
      </c>
      <c r="AA15" s="62"/>
      <c r="AB15" s="50" t="s">
        <v>141</v>
      </c>
      <c r="AC15" s="6">
        <f t="shared" si="3"/>
        <v>1269.6479999999999</v>
      </c>
      <c r="AD15" s="6"/>
      <c r="AE15" s="50">
        <v>19</v>
      </c>
      <c r="AF15" s="62">
        <v>92.070999999999998</v>
      </c>
      <c r="AG15" s="62">
        <f t="shared" si="4"/>
        <v>7.251694957972604</v>
      </c>
      <c r="AH15" s="62">
        <v>59.057000000000002</v>
      </c>
      <c r="AI15" s="62">
        <v>17.779</v>
      </c>
      <c r="AJ15" s="62">
        <v>15.234999999999999</v>
      </c>
      <c r="AK15" s="50">
        <v>23</v>
      </c>
      <c r="AL15" s="62">
        <v>1177.577</v>
      </c>
      <c r="AM15" s="62">
        <f t="shared" ref="AM15:AM16" si="25">(AL15/AC15)*100</f>
        <v>92.748305042027397</v>
      </c>
      <c r="AN15" s="62">
        <v>472.36500000000001</v>
      </c>
      <c r="AO15" s="62">
        <v>514.08399999999995</v>
      </c>
      <c r="AP15" s="62">
        <v>191.12799999999999</v>
      </c>
      <c r="AQ15" s="50"/>
      <c r="AR15" s="62"/>
      <c r="AS15" s="62"/>
      <c r="AT15" s="62"/>
      <c r="AU15" s="62"/>
      <c r="AV15" s="62"/>
      <c r="AW15" s="50"/>
      <c r="AX15" s="62"/>
      <c r="AY15" s="62"/>
      <c r="AZ15" s="62"/>
      <c r="BA15" s="62"/>
      <c r="BB15" s="62"/>
      <c r="BC15" s="77"/>
      <c r="BD15" s="50" t="s">
        <v>141</v>
      </c>
      <c r="BE15" s="62">
        <f t="shared" si="5"/>
        <v>1.9838249999999999</v>
      </c>
      <c r="BF15" s="77"/>
      <c r="BG15" s="50">
        <v>19</v>
      </c>
      <c r="BH15" s="62">
        <f t="shared" si="6"/>
        <v>0.14386093750000001</v>
      </c>
      <c r="BI15" s="62">
        <f t="shared" si="7"/>
        <v>7.251694957972604</v>
      </c>
      <c r="BJ15" s="62">
        <f t="shared" si="8"/>
        <v>9.2276562500000006E-2</v>
      </c>
      <c r="BK15" s="62">
        <f t="shared" si="9"/>
        <v>2.7779687500000001E-2</v>
      </c>
      <c r="BL15" s="62">
        <f t="shared" si="10"/>
        <v>2.3804687500000001E-2</v>
      </c>
      <c r="BM15" s="50">
        <v>23</v>
      </c>
      <c r="BN15" s="62">
        <f t="shared" ref="BN15:BN16" si="26">BP15+BQ15+BR15</f>
        <v>1.8399640625</v>
      </c>
      <c r="BO15" s="62">
        <f t="shared" ref="BO15:BO16" si="27">(BN15/BE15)*100</f>
        <v>92.748305042027397</v>
      </c>
      <c r="BP15" s="7">
        <f t="shared" ref="BP15:BP16" si="28">AN15/640</f>
        <v>0.73807031249999999</v>
      </c>
      <c r="BQ15" s="7">
        <f t="shared" ref="BQ15:BQ16" si="29">AO15/640</f>
        <v>0.80325624999999989</v>
      </c>
      <c r="BR15" s="7">
        <f t="shared" ref="BR15:BR16" si="30">AP15/640</f>
        <v>0.2986375</v>
      </c>
      <c r="BS15" s="50"/>
      <c r="BT15" s="62"/>
      <c r="BU15" s="62"/>
      <c r="BY15" s="50"/>
      <c r="BZ15" s="62"/>
      <c r="CA15" s="62"/>
    </row>
    <row r="16" spans="1:82" x14ac:dyDescent="0.25">
      <c r="A16" s="77" t="s">
        <v>142</v>
      </c>
      <c r="B16" s="10" t="s">
        <v>122</v>
      </c>
      <c r="C16" s="3">
        <v>2</v>
      </c>
      <c r="D16" s="77" t="s">
        <v>142</v>
      </c>
      <c r="E16" s="62">
        <v>0</v>
      </c>
      <c r="F16" s="62">
        <v>10.897551</v>
      </c>
      <c r="G16" s="62">
        <v>31.580658</v>
      </c>
      <c r="H16" s="62">
        <v>637.84033199999999</v>
      </c>
      <c r="I16" s="62">
        <v>36.473436</v>
      </c>
      <c r="J16" s="62">
        <v>0</v>
      </c>
      <c r="K16" s="62">
        <v>0</v>
      </c>
      <c r="L16" s="62">
        <v>1.3343939999999999</v>
      </c>
      <c r="M16" s="62"/>
      <c r="N16" s="62"/>
      <c r="O16" s="62">
        <v>0</v>
      </c>
      <c r="P16" s="62">
        <v>0</v>
      </c>
      <c r="Q16" s="62">
        <v>0</v>
      </c>
      <c r="R16" s="62">
        <v>0</v>
      </c>
      <c r="S16" s="62">
        <v>0</v>
      </c>
      <c r="T16" s="62">
        <v>718.12637099999995</v>
      </c>
      <c r="U16" s="6">
        <v>335.42599999999999</v>
      </c>
      <c r="V16" s="6">
        <v>355.49700000000001</v>
      </c>
      <c r="W16" s="6">
        <v>27.187999999999999</v>
      </c>
      <c r="X16" s="62">
        <f t="shared" si="0"/>
        <v>46.708492202133598</v>
      </c>
      <c r="Y16" s="62">
        <f t="shared" si="1"/>
        <v>49.503404185668046</v>
      </c>
      <c r="Z16" s="62">
        <f t="shared" si="2"/>
        <v>3.7859631811237304</v>
      </c>
      <c r="AA16" s="62"/>
      <c r="AB16" s="50" t="s">
        <v>142</v>
      </c>
      <c r="AC16" s="6">
        <f t="shared" si="3"/>
        <v>718.10899999999992</v>
      </c>
      <c r="AD16" s="6"/>
      <c r="AE16" s="50">
        <v>12</v>
      </c>
      <c r="AF16" s="62">
        <v>32.914000000000001</v>
      </c>
      <c r="AG16" s="62">
        <f t="shared" si="4"/>
        <v>4.5834267499780683</v>
      </c>
      <c r="AH16" s="62">
        <v>13.811</v>
      </c>
      <c r="AI16" s="62">
        <v>17.978000000000002</v>
      </c>
      <c r="AJ16" s="62">
        <v>1.125</v>
      </c>
      <c r="AK16" s="50">
        <v>13</v>
      </c>
      <c r="AL16" s="62">
        <v>68.275000000000006</v>
      </c>
      <c r="AM16" s="62">
        <f t="shared" si="25"/>
        <v>9.5076095690208611</v>
      </c>
      <c r="AN16" s="62">
        <v>31.068000000000001</v>
      </c>
      <c r="AO16" s="62">
        <v>34.32</v>
      </c>
      <c r="AP16" s="62">
        <v>2.887</v>
      </c>
      <c r="AQ16" s="50">
        <v>17</v>
      </c>
      <c r="AR16" s="62">
        <v>488.154</v>
      </c>
      <c r="AS16" s="62">
        <f>(AR16/AC16)*100</f>
        <v>67.977702549334438</v>
      </c>
      <c r="AT16" s="62">
        <v>226.506</v>
      </c>
      <c r="AU16" s="62">
        <v>243.26300000000001</v>
      </c>
      <c r="AV16" s="62">
        <v>18.385000000000002</v>
      </c>
      <c r="AW16" s="50">
        <v>18</v>
      </c>
      <c r="AX16" s="62">
        <v>128.76599999999999</v>
      </c>
      <c r="AY16" s="62">
        <f>(AX16/AC16)*100</f>
        <v>17.931261131666641</v>
      </c>
      <c r="AZ16" s="62">
        <v>64.040999999999997</v>
      </c>
      <c r="BA16" s="62">
        <v>59.935000000000002</v>
      </c>
      <c r="BB16" s="62">
        <v>4.79</v>
      </c>
      <c r="BC16" s="77"/>
      <c r="BD16" s="50" t="s">
        <v>142</v>
      </c>
      <c r="BE16" s="62">
        <f t="shared" si="5"/>
        <v>1.1220453124999998</v>
      </c>
      <c r="BF16" s="77"/>
      <c r="BG16" s="50">
        <v>12</v>
      </c>
      <c r="BH16" s="62">
        <f t="shared" si="6"/>
        <v>5.1428125000000005E-2</v>
      </c>
      <c r="BI16" s="62">
        <f t="shared" si="7"/>
        <v>4.5834267499780683</v>
      </c>
      <c r="BJ16" s="62">
        <f t="shared" si="8"/>
        <v>2.15796875E-2</v>
      </c>
      <c r="BK16" s="62">
        <f t="shared" si="9"/>
        <v>2.8090625000000004E-2</v>
      </c>
      <c r="BL16" s="62">
        <f t="shared" si="10"/>
        <v>1.7578125E-3</v>
      </c>
      <c r="BM16" s="50">
        <v>13</v>
      </c>
      <c r="BN16" s="62">
        <f t="shared" si="26"/>
        <v>0.10667968750000001</v>
      </c>
      <c r="BO16" s="62">
        <f t="shared" si="27"/>
        <v>9.5076095690208611</v>
      </c>
      <c r="BP16" s="7">
        <f t="shared" si="28"/>
        <v>4.8543750000000004E-2</v>
      </c>
      <c r="BQ16" s="7">
        <f t="shared" si="29"/>
        <v>5.3624999999999999E-2</v>
      </c>
      <c r="BR16" s="7">
        <f t="shared" si="30"/>
        <v>4.5109375000000002E-3</v>
      </c>
      <c r="BS16" s="50">
        <v>17</v>
      </c>
      <c r="BT16" s="62">
        <f>BV16+BW16+BX16</f>
        <v>0.76274062500000006</v>
      </c>
      <c r="BU16" s="62">
        <f>(BT16/BE16)*100</f>
        <v>67.977702549334452</v>
      </c>
      <c r="BV16" s="7">
        <f>AT16/640</f>
        <v>0.35391562500000001</v>
      </c>
      <c r="BW16" s="7">
        <f>AU16/640</f>
        <v>0.3800984375</v>
      </c>
      <c r="BX16" s="7">
        <f>AV16/640</f>
        <v>2.8726562500000004E-2</v>
      </c>
      <c r="BY16" s="50">
        <v>18</v>
      </c>
      <c r="BZ16" s="62">
        <f>CB16+CC16+CD16</f>
        <v>0.201196875</v>
      </c>
      <c r="CA16" s="62">
        <f>(BZ16/BE16)*100</f>
        <v>17.931261131666641</v>
      </c>
      <c r="CB16" s="7">
        <f>AZ16/640</f>
        <v>0.1000640625</v>
      </c>
      <c r="CC16" s="7">
        <f>BA16/640</f>
        <v>9.3648437500000001E-2</v>
      </c>
      <c r="CD16" s="7">
        <f>BB16/640</f>
        <v>7.4843749999999997E-3</v>
      </c>
    </row>
    <row r="17" spans="1:70" x14ac:dyDescent="0.25">
      <c r="A17" s="77" t="s">
        <v>143</v>
      </c>
      <c r="B17" s="10" t="s">
        <v>122</v>
      </c>
      <c r="C17" s="3">
        <v>20</v>
      </c>
      <c r="D17" s="77" t="s">
        <v>143</v>
      </c>
      <c r="E17" s="62">
        <v>22.462298999999998</v>
      </c>
      <c r="F17" s="62">
        <v>14.900732999999999</v>
      </c>
      <c r="G17" s="62">
        <v>0.66719699999999993</v>
      </c>
      <c r="H17" s="62">
        <v>9.1183589999999999</v>
      </c>
      <c r="I17" s="62">
        <v>126.98982899999999</v>
      </c>
      <c r="J17" s="62">
        <v>0</v>
      </c>
      <c r="K17" s="62">
        <v>45.591794999999998</v>
      </c>
      <c r="L17" s="62">
        <v>8.0063639999999996</v>
      </c>
      <c r="M17" s="62"/>
      <c r="N17" s="62"/>
      <c r="O17" s="62">
        <v>0</v>
      </c>
      <c r="P17" s="62">
        <v>6.8943689999999993</v>
      </c>
      <c r="Q17" s="62">
        <v>9.3407579999999992</v>
      </c>
      <c r="R17" s="62">
        <v>3.5583839999999998</v>
      </c>
      <c r="S17" s="62">
        <v>2.2239899999999997</v>
      </c>
      <c r="T17" s="62">
        <v>249.754077</v>
      </c>
      <c r="U17" s="6">
        <v>150.28</v>
      </c>
      <c r="V17" s="6">
        <v>47.353000000000002</v>
      </c>
      <c r="W17" s="6">
        <v>52.115000000000002</v>
      </c>
      <c r="X17" s="62">
        <f t="shared" si="0"/>
        <v>60.171189918152969</v>
      </c>
      <c r="Y17" s="62">
        <f t="shared" si="1"/>
        <v>18.959850653408957</v>
      </c>
      <c r="Z17" s="62">
        <f t="shared" si="2"/>
        <v>20.866526234925086</v>
      </c>
      <c r="AA17" s="62"/>
      <c r="AB17" s="50" t="s">
        <v>143</v>
      </c>
      <c r="AC17" s="6">
        <f t="shared" si="3"/>
        <v>249.74800000000002</v>
      </c>
      <c r="AD17" s="6"/>
      <c r="AE17" s="50">
        <v>19</v>
      </c>
      <c r="AF17" s="62">
        <v>249.74800000000002</v>
      </c>
      <c r="AG17" s="62">
        <f t="shared" si="4"/>
        <v>100</v>
      </c>
      <c r="AH17" s="62">
        <v>150.28</v>
      </c>
      <c r="AI17" s="62">
        <v>47.353000000000002</v>
      </c>
      <c r="AJ17" s="62">
        <v>52.115000000000002</v>
      </c>
      <c r="AK17" s="50"/>
      <c r="AL17" s="62"/>
      <c r="AM17" s="62"/>
      <c r="AN17" s="62"/>
      <c r="AO17" s="62"/>
      <c r="AP17" s="62"/>
      <c r="AQ17" s="50"/>
      <c r="AR17" s="62"/>
      <c r="AS17" s="62"/>
      <c r="AT17" s="62"/>
      <c r="AU17" s="62"/>
      <c r="AV17" s="62"/>
      <c r="AW17" s="50"/>
      <c r="AX17" s="62"/>
      <c r="AY17" s="62"/>
      <c r="AZ17" s="62"/>
      <c r="BA17" s="62"/>
      <c r="BB17" s="62"/>
      <c r="BC17" s="77"/>
      <c r="BD17" s="50" t="s">
        <v>143</v>
      </c>
      <c r="BE17" s="62">
        <f t="shared" si="5"/>
        <v>0.39023125000000003</v>
      </c>
      <c r="BF17" s="77"/>
      <c r="BG17" s="50">
        <v>19</v>
      </c>
      <c r="BH17" s="62">
        <f t="shared" si="6"/>
        <v>0.39023125000000003</v>
      </c>
      <c r="BI17" s="62">
        <f t="shared" si="7"/>
        <v>100</v>
      </c>
      <c r="BJ17" s="62">
        <f t="shared" si="8"/>
        <v>0.23481250000000001</v>
      </c>
      <c r="BK17" s="62">
        <f t="shared" si="9"/>
        <v>7.3989062500000008E-2</v>
      </c>
      <c r="BL17" s="62">
        <f t="shared" si="10"/>
        <v>8.1429687500000014E-2</v>
      </c>
      <c r="BM17" s="50"/>
      <c r="BN17" s="62"/>
      <c r="BO17" s="62"/>
    </row>
    <row r="18" spans="1:70" x14ac:dyDescent="0.25">
      <c r="A18" s="77" t="s">
        <v>144</v>
      </c>
      <c r="B18" s="10" t="s">
        <v>122</v>
      </c>
      <c r="C18" s="3">
        <v>21</v>
      </c>
      <c r="D18" s="77" t="s">
        <v>144</v>
      </c>
      <c r="E18" s="62">
        <v>12.454343999999999</v>
      </c>
      <c r="F18" s="62">
        <v>78.062049000000002</v>
      </c>
      <c r="G18" s="62">
        <v>42.923006999999998</v>
      </c>
      <c r="H18" s="62">
        <v>180.14318999999998</v>
      </c>
      <c r="I18" s="62">
        <v>68.943689999999989</v>
      </c>
      <c r="J18" s="62">
        <v>0</v>
      </c>
      <c r="K18" s="62">
        <v>125.21063699999999</v>
      </c>
      <c r="L18" s="62">
        <v>2.0015909999999999</v>
      </c>
      <c r="M18" s="62"/>
      <c r="N18" s="62"/>
      <c r="O18" s="62">
        <v>0</v>
      </c>
      <c r="P18" s="62">
        <v>30.913460999999998</v>
      </c>
      <c r="Q18" s="62">
        <v>49.150178999999994</v>
      </c>
      <c r="R18" s="62">
        <v>43.812602999999996</v>
      </c>
      <c r="S18" s="62">
        <v>2.6687879999999997</v>
      </c>
      <c r="T18" s="62">
        <v>636.28353899999991</v>
      </c>
      <c r="U18" s="6">
        <v>189.72399999999999</v>
      </c>
      <c r="V18" s="6">
        <v>283.98700000000002</v>
      </c>
      <c r="W18" s="6">
        <v>162.55799999999999</v>
      </c>
      <c r="X18" s="62">
        <f t="shared" si="0"/>
        <v>29.81752447944438</v>
      </c>
      <c r="Y18" s="62">
        <f t="shared" si="1"/>
        <v>44.632146298538785</v>
      </c>
      <c r="Z18" s="62">
        <f t="shared" si="2"/>
        <v>25.548044234411666</v>
      </c>
      <c r="AA18" s="62"/>
      <c r="AB18" s="50" t="s">
        <v>144</v>
      </c>
      <c r="AC18" s="6">
        <f t="shared" si="3"/>
        <v>636.26900000000001</v>
      </c>
      <c r="AD18" s="6"/>
      <c r="AE18" s="50">
        <v>19</v>
      </c>
      <c r="AF18" s="62">
        <v>441.89700000000005</v>
      </c>
      <c r="AG18" s="62">
        <f t="shared" si="4"/>
        <v>69.451285541178336</v>
      </c>
      <c r="AH18" s="62">
        <v>111.47499999999999</v>
      </c>
      <c r="AI18" s="62">
        <v>205.54300000000001</v>
      </c>
      <c r="AJ18" s="62">
        <v>124.879</v>
      </c>
      <c r="AK18" s="50">
        <v>23</v>
      </c>
      <c r="AL18" s="62">
        <v>194.37199999999999</v>
      </c>
      <c r="AM18" s="62">
        <f>(AL18/AC18)*100</f>
        <v>30.548714458821657</v>
      </c>
      <c r="AN18" s="62">
        <v>78.248999999999995</v>
      </c>
      <c r="AO18" s="62">
        <v>78.444000000000003</v>
      </c>
      <c r="AP18" s="62">
        <v>37.679000000000002</v>
      </c>
      <c r="AQ18" s="50"/>
      <c r="AR18" s="62"/>
      <c r="AS18" s="62"/>
      <c r="AT18" s="62"/>
      <c r="AU18" s="62"/>
      <c r="AV18" s="62"/>
      <c r="AW18" s="50"/>
      <c r="AX18" s="62"/>
      <c r="AY18" s="62"/>
      <c r="AZ18" s="62"/>
      <c r="BA18" s="62"/>
      <c r="BB18" s="62"/>
      <c r="BC18" s="77"/>
      <c r="BD18" s="50" t="s">
        <v>144</v>
      </c>
      <c r="BE18" s="62">
        <f t="shared" si="5"/>
        <v>0.9941703125000001</v>
      </c>
      <c r="BF18" s="77"/>
      <c r="BG18" s="50">
        <v>19</v>
      </c>
      <c r="BH18" s="62">
        <f t="shared" si="6"/>
        <v>0.69046406250000003</v>
      </c>
      <c r="BI18" s="62">
        <f t="shared" si="7"/>
        <v>69.451285541178336</v>
      </c>
      <c r="BJ18" s="62">
        <f t="shared" si="8"/>
        <v>0.17417968750000001</v>
      </c>
      <c r="BK18" s="62">
        <f t="shared" si="9"/>
        <v>0.32116093750000002</v>
      </c>
      <c r="BL18" s="62">
        <f t="shared" si="10"/>
        <v>0.19512343750000002</v>
      </c>
      <c r="BM18" s="50">
        <v>23</v>
      </c>
      <c r="BN18" s="62">
        <f>BP18+BQ18+BR18</f>
        <v>0.30370625000000001</v>
      </c>
      <c r="BO18" s="62">
        <f>(BN18/BE18)*100</f>
        <v>30.548714458821657</v>
      </c>
      <c r="BP18" s="7">
        <f>AN18/640</f>
        <v>0.12226406249999999</v>
      </c>
      <c r="BQ18" s="7">
        <f>AO18/640</f>
        <v>0.12256875</v>
      </c>
      <c r="BR18" s="7">
        <f>AP18/640</f>
        <v>5.88734375E-2</v>
      </c>
    </row>
    <row r="19" spans="1:70" x14ac:dyDescent="0.25">
      <c r="A19" s="77" t="s">
        <v>145</v>
      </c>
      <c r="B19" s="10" t="s">
        <v>122</v>
      </c>
      <c r="C19" s="3">
        <v>22</v>
      </c>
      <c r="D19" s="77" t="s">
        <v>145</v>
      </c>
      <c r="E19" s="62">
        <v>107.19631799999999</v>
      </c>
      <c r="F19" s="62">
        <v>22.017500999999999</v>
      </c>
      <c r="G19" s="62">
        <v>136.552986</v>
      </c>
      <c r="H19" s="62">
        <v>215.50463099999999</v>
      </c>
      <c r="I19" s="62">
        <v>46.703789999999998</v>
      </c>
      <c r="J19" s="62">
        <v>0</v>
      </c>
      <c r="K19" s="62">
        <v>77.839649999999992</v>
      </c>
      <c r="L19" s="62">
        <v>4.0031819999999998</v>
      </c>
      <c r="M19" s="62"/>
      <c r="N19" s="62"/>
      <c r="O19" s="62">
        <v>0</v>
      </c>
      <c r="P19" s="62">
        <v>29.134269</v>
      </c>
      <c r="Q19" s="62">
        <v>12.454343999999999</v>
      </c>
      <c r="R19" s="62">
        <v>13.34394</v>
      </c>
      <c r="S19" s="62">
        <v>7.1167679999999995</v>
      </c>
      <c r="T19" s="62">
        <v>671.86737899999991</v>
      </c>
      <c r="U19" s="6">
        <v>303.24299999999999</v>
      </c>
      <c r="V19" s="6">
        <v>267.71600000000001</v>
      </c>
      <c r="W19" s="6">
        <v>100.893</v>
      </c>
      <c r="X19" s="62">
        <f t="shared" si="0"/>
        <v>45.134353814192259</v>
      </c>
      <c r="Y19" s="62">
        <f t="shared" si="1"/>
        <v>39.846554300413509</v>
      </c>
      <c r="Z19" s="62">
        <f t="shared" si="2"/>
        <v>15.016802891988601</v>
      </c>
      <c r="AA19" s="62"/>
      <c r="AB19" s="50" t="s">
        <v>145</v>
      </c>
      <c r="AC19" s="6">
        <f t="shared" si="3"/>
        <v>671.85200000000009</v>
      </c>
      <c r="AD19" s="6"/>
      <c r="AE19" s="50">
        <v>19</v>
      </c>
      <c r="AF19" s="62">
        <v>671.85200000000009</v>
      </c>
      <c r="AG19" s="62">
        <f t="shared" si="4"/>
        <v>100</v>
      </c>
      <c r="AH19" s="62">
        <v>303.24299999999999</v>
      </c>
      <c r="AI19" s="62">
        <v>267.71600000000001</v>
      </c>
      <c r="AJ19" s="62">
        <v>100.893</v>
      </c>
      <c r="AK19" s="50"/>
      <c r="AL19" s="62"/>
      <c r="AM19" s="62"/>
      <c r="AN19" s="62"/>
      <c r="AO19" s="62"/>
      <c r="AP19" s="62"/>
      <c r="AQ19" s="50"/>
      <c r="AR19" s="62"/>
      <c r="AS19" s="62"/>
      <c r="AT19" s="62"/>
      <c r="AU19" s="62"/>
      <c r="AV19" s="62"/>
      <c r="AW19" s="50"/>
      <c r="AX19" s="62"/>
      <c r="AY19" s="62"/>
      <c r="AZ19" s="62"/>
      <c r="BA19" s="62"/>
      <c r="BB19" s="62"/>
      <c r="BC19" s="77"/>
      <c r="BD19" s="50" t="s">
        <v>145</v>
      </c>
      <c r="BE19" s="62">
        <f t="shared" si="5"/>
        <v>1.0497687500000001</v>
      </c>
      <c r="BF19" s="77"/>
      <c r="BG19" s="50">
        <v>19</v>
      </c>
      <c r="BH19" s="62">
        <f t="shared" si="6"/>
        <v>1.0497687500000001</v>
      </c>
      <c r="BI19" s="62">
        <f t="shared" si="7"/>
        <v>100</v>
      </c>
      <c r="BJ19" s="62">
        <f t="shared" si="8"/>
        <v>0.47381718750000001</v>
      </c>
      <c r="BK19" s="62">
        <f t="shared" si="9"/>
        <v>0.41830625000000005</v>
      </c>
      <c r="BL19" s="62">
        <f t="shared" si="10"/>
        <v>0.15764531250000002</v>
      </c>
      <c r="BM19" s="50"/>
      <c r="BN19" s="62"/>
      <c r="BO19" s="62"/>
    </row>
    <row r="20" spans="1:70" x14ac:dyDescent="0.25">
      <c r="A20" s="77" t="s">
        <v>146</v>
      </c>
      <c r="B20" s="10" t="s">
        <v>122</v>
      </c>
      <c r="C20" s="3">
        <v>23</v>
      </c>
      <c r="D20" s="77" t="s">
        <v>146</v>
      </c>
      <c r="E20" s="62">
        <v>72.502073999999993</v>
      </c>
      <c r="F20" s="62">
        <v>105.86192399999999</v>
      </c>
      <c r="G20" s="62">
        <v>5.3375759999999994</v>
      </c>
      <c r="H20" s="62">
        <v>34.027046999999996</v>
      </c>
      <c r="I20" s="62">
        <v>67.38689699999999</v>
      </c>
      <c r="J20" s="62">
        <v>0</v>
      </c>
      <c r="K20" s="62">
        <v>171.24723</v>
      </c>
      <c r="L20" s="62">
        <v>35.139041999999996</v>
      </c>
      <c r="M20" s="62"/>
      <c r="N20" s="62"/>
      <c r="O20" s="62">
        <v>0</v>
      </c>
      <c r="P20" s="62">
        <v>41.366213999999999</v>
      </c>
      <c r="Q20" s="62">
        <v>14.900732999999999</v>
      </c>
      <c r="R20" s="62">
        <v>28.689470999999998</v>
      </c>
      <c r="S20" s="62">
        <v>27.355076999999998</v>
      </c>
      <c r="T20" s="62">
        <v>603.81328499999995</v>
      </c>
      <c r="U20" s="6">
        <v>173.917</v>
      </c>
      <c r="V20" s="6">
        <v>195.21700000000001</v>
      </c>
      <c r="W20" s="6">
        <v>234.666</v>
      </c>
      <c r="X20" s="62">
        <f t="shared" si="0"/>
        <v>28.803109226058186</v>
      </c>
      <c r="Y20" s="62">
        <f t="shared" si="1"/>
        <v>32.330689776062158</v>
      </c>
      <c r="Z20" s="62">
        <f t="shared" si="2"/>
        <v>38.864000814423946</v>
      </c>
      <c r="AA20" s="62"/>
      <c r="AB20" s="50" t="s">
        <v>146</v>
      </c>
      <c r="AC20" s="6">
        <f t="shared" si="3"/>
        <v>603.79999999999995</v>
      </c>
      <c r="AD20" s="6"/>
      <c r="AE20" s="50">
        <v>19</v>
      </c>
      <c r="AF20" s="62">
        <v>484.59699999999998</v>
      </c>
      <c r="AG20" s="62">
        <f t="shared" si="4"/>
        <v>80.257866843325615</v>
      </c>
      <c r="AH20" s="62">
        <v>129.98699999999999</v>
      </c>
      <c r="AI20" s="62">
        <v>165.2</v>
      </c>
      <c r="AJ20" s="62">
        <v>189.41</v>
      </c>
      <c r="AK20" s="50">
        <v>23</v>
      </c>
      <c r="AL20" s="62">
        <v>119.203</v>
      </c>
      <c r="AM20" s="62">
        <f t="shared" ref="AM20:AM22" si="31">(AL20/AC20)*100</f>
        <v>19.742133156674395</v>
      </c>
      <c r="AN20" s="62">
        <v>43.929000000000002</v>
      </c>
      <c r="AO20" s="62">
        <v>30.018000000000001</v>
      </c>
      <c r="AP20" s="62">
        <v>45.256</v>
      </c>
      <c r="AQ20" s="50"/>
      <c r="AR20" s="62"/>
      <c r="AS20" s="62"/>
      <c r="AT20" s="62"/>
      <c r="AU20" s="62"/>
      <c r="AV20" s="62"/>
      <c r="AW20" s="50"/>
      <c r="AX20" s="62"/>
      <c r="AY20" s="62"/>
      <c r="AZ20" s="62"/>
      <c r="BA20" s="62"/>
      <c r="BB20" s="62"/>
      <c r="BC20" s="77"/>
      <c r="BD20" s="50" t="s">
        <v>146</v>
      </c>
      <c r="BE20" s="62">
        <f t="shared" si="5"/>
        <v>0.94343749999999993</v>
      </c>
      <c r="BF20" s="77"/>
      <c r="BG20" s="50">
        <v>19</v>
      </c>
      <c r="BH20" s="62">
        <f t="shared" si="6"/>
        <v>0.75718281249999997</v>
      </c>
      <c r="BI20" s="62">
        <f t="shared" si="7"/>
        <v>80.257866843325615</v>
      </c>
      <c r="BJ20" s="62">
        <f t="shared" si="8"/>
        <v>0.20310468749999999</v>
      </c>
      <c r="BK20" s="62">
        <f t="shared" si="9"/>
        <v>0.25812499999999999</v>
      </c>
      <c r="BL20" s="62">
        <f t="shared" si="10"/>
        <v>0.29595312499999998</v>
      </c>
      <c r="BM20" s="50">
        <v>23</v>
      </c>
      <c r="BN20" s="62">
        <f t="shared" ref="BN20:BN22" si="32">BP20+BQ20+BR20</f>
        <v>0.18625468750000002</v>
      </c>
      <c r="BO20" s="62">
        <f t="shared" ref="BO20:BO22" si="33">(BN20/BE20)*100</f>
        <v>19.742133156674399</v>
      </c>
      <c r="BP20" s="7">
        <f t="shared" ref="BP20:BP22" si="34">AN20/640</f>
        <v>6.86390625E-2</v>
      </c>
      <c r="BQ20" s="7">
        <f t="shared" ref="BQ20:BQ22" si="35">AO20/640</f>
        <v>4.6903125000000004E-2</v>
      </c>
      <c r="BR20" s="7">
        <f t="shared" ref="BR20:BR22" si="36">AP20/640</f>
        <v>7.0712499999999998E-2</v>
      </c>
    </row>
    <row r="21" spans="1:70" x14ac:dyDescent="0.25">
      <c r="A21" s="77" t="s">
        <v>147</v>
      </c>
      <c r="B21" s="10" t="s">
        <v>122</v>
      </c>
      <c r="C21" s="3">
        <v>24</v>
      </c>
      <c r="D21" s="77" t="s">
        <v>147</v>
      </c>
      <c r="E21" s="62">
        <v>9.1183589999999999</v>
      </c>
      <c r="F21" s="62">
        <v>137.44258199999999</v>
      </c>
      <c r="G21" s="62">
        <v>49.817375999999996</v>
      </c>
      <c r="H21" s="62">
        <v>767.72134799999992</v>
      </c>
      <c r="I21" s="62">
        <v>231.07256099999998</v>
      </c>
      <c r="J21" s="62">
        <v>0</v>
      </c>
      <c r="K21" s="62">
        <v>187.48235699999998</v>
      </c>
      <c r="L21" s="62">
        <v>16.679924999999997</v>
      </c>
      <c r="M21" s="62"/>
      <c r="N21" s="62"/>
      <c r="O21" s="62">
        <v>2.891187</v>
      </c>
      <c r="P21" s="62">
        <v>2.0015909999999999</v>
      </c>
      <c r="Q21" s="62">
        <v>8.4511620000000001</v>
      </c>
      <c r="R21" s="62">
        <v>37.140632999999994</v>
      </c>
      <c r="S21" s="62">
        <v>4.8927779999999998</v>
      </c>
      <c r="T21" s="62">
        <v>1454.711859</v>
      </c>
      <c r="U21" s="6">
        <v>618.64400000000001</v>
      </c>
      <c r="V21" s="6">
        <v>587.89</v>
      </c>
      <c r="W21" s="6">
        <v>248.14500000000001</v>
      </c>
      <c r="X21" s="62">
        <f t="shared" si="0"/>
        <v>42.526909791281213</v>
      </c>
      <c r="Y21" s="62">
        <f t="shared" si="1"/>
        <v>40.41281415029696</v>
      </c>
      <c r="Z21" s="62">
        <f t="shared" si="2"/>
        <v>17.058017260585213</v>
      </c>
      <c r="AA21" s="62"/>
      <c r="AB21" s="50" t="s">
        <v>147</v>
      </c>
      <c r="AC21" s="6">
        <f t="shared" si="3"/>
        <v>1454.6789999999999</v>
      </c>
      <c r="AD21" s="6"/>
      <c r="AE21" s="50">
        <v>19</v>
      </c>
      <c r="AF21" s="62">
        <v>0.44500000000000001</v>
      </c>
      <c r="AG21" s="62">
        <f t="shared" si="4"/>
        <v>3.0590941369195546E-2</v>
      </c>
      <c r="AH21" s="62">
        <v>0.21099999999999999</v>
      </c>
      <c r="AI21" s="62">
        <v>0.23400000000000001</v>
      </c>
      <c r="AJ21" s="62">
        <v>0</v>
      </c>
      <c r="AK21" s="50">
        <v>23</v>
      </c>
      <c r="AL21" s="62">
        <v>1454.2339999999999</v>
      </c>
      <c r="AM21" s="62">
        <f t="shared" si="31"/>
        <v>99.969409058630816</v>
      </c>
      <c r="AN21" s="62">
        <v>618.43299999999999</v>
      </c>
      <c r="AO21" s="62">
        <v>587.65599999999995</v>
      </c>
      <c r="AP21" s="62">
        <v>248.14500000000001</v>
      </c>
      <c r="AQ21" s="50"/>
      <c r="AR21" s="62"/>
      <c r="AS21" s="62"/>
      <c r="AT21" s="62"/>
      <c r="AU21" s="62"/>
      <c r="AV21" s="62"/>
      <c r="AW21" s="50"/>
      <c r="AX21" s="62"/>
      <c r="AY21" s="62"/>
      <c r="AZ21" s="62"/>
      <c r="BA21" s="62"/>
      <c r="BB21" s="62"/>
      <c r="BC21" s="77"/>
      <c r="BD21" s="50" t="s">
        <v>147</v>
      </c>
      <c r="BE21" s="62">
        <f t="shared" si="5"/>
        <v>2.2729359374999998</v>
      </c>
      <c r="BF21" s="77"/>
      <c r="BG21" s="50">
        <v>19</v>
      </c>
      <c r="BH21" s="62">
        <f t="shared" si="6"/>
        <v>6.9531250000000008E-4</v>
      </c>
      <c r="BI21" s="62">
        <f t="shared" si="7"/>
        <v>3.0590941369195546E-2</v>
      </c>
      <c r="BJ21" s="62">
        <f t="shared" si="8"/>
        <v>3.2968750000000001E-4</v>
      </c>
      <c r="BK21" s="62">
        <f t="shared" si="9"/>
        <v>3.6562500000000006E-4</v>
      </c>
      <c r="BL21" s="62">
        <f t="shared" si="10"/>
        <v>0</v>
      </c>
      <c r="BM21" s="50">
        <v>23</v>
      </c>
      <c r="BN21" s="62">
        <f t="shared" si="32"/>
        <v>2.2722406249999998</v>
      </c>
      <c r="BO21" s="62">
        <f t="shared" si="33"/>
        <v>99.969409058630816</v>
      </c>
      <c r="BP21" s="7">
        <f t="shared" si="34"/>
        <v>0.96630156249999999</v>
      </c>
      <c r="BQ21" s="7">
        <f t="shared" si="35"/>
        <v>0.91821249999999988</v>
      </c>
      <c r="BR21" s="7">
        <f t="shared" si="36"/>
        <v>0.38772656250000004</v>
      </c>
    </row>
    <row r="22" spans="1:70" x14ac:dyDescent="0.25">
      <c r="A22" s="77" t="s">
        <v>148</v>
      </c>
      <c r="B22" s="10" t="s">
        <v>122</v>
      </c>
      <c r="C22" s="3">
        <v>25</v>
      </c>
      <c r="D22" s="77" t="s">
        <v>148</v>
      </c>
      <c r="E22" s="62">
        <v>15.790329</v>
      </c>
      <c r="F22" s="62">
        <v>20.238308999999997</v>
      </c>
      <c r="G22" s="62">
        <v>21.127904999999998</v>
      </c>
      <c r="H22" s="62">
        <v>150.341724</v>
      </c>
      <c r="I22" s="62">
        <v>16.012727999999999</v>
      </c>
      <c r="J22" s="62">
        <v>0</v>
      </c>
      <c r="K22" s="62">
        <v>52.930961999999994</v>
      </c>
      <c r="L22" s="62">
        <v>3.7807829999999996</v>
      </c>
      <c r="M22" s="62"/>
      <c r="N22" s="62"/>
      <c r="O22" s="62">
        <v>0</v>
      </c>
      <c r="P22" s="62">
        <v>9.7855559999999997</v>
      </c>
      <c r="Q22" s="62">
        <v>5.7823739999999999</v>
      </c>
      <c r="R22" s="62">
        <v>15.567929999999999</v>
      </c>
      <c r="S22" s="62">
        <v>0.66719699999999993</v>
      </c>
      <c r="T22" s="62">
        <v>312.02579699999995</v>
      </c>
      <c r="U22" s="6">
        <v>110.316</v>
      </c>
      <c r="V22" s="6">
        <v>130.744</v>
      </c>
      <c r="W22" s="6">
        <v>70.957999999999998</v>
      </c>
      <c r="X22" s="62">
        <f t="shared" si="0"/>
        <v>35.354769080198842</v>
      </c>
      <c r="Y22" s="62">
        <f t="shared" si="1"/>
        <v>41.901663662764406</v>
      </c>
      <c r="Z22" s="62">
        <f t="shared" si="2"/>
        <v>22.741068425185375</v>
      </c>
      <c r="AA22" s="62"/>
      <c r="AB22" s="50" t="s">
        <v>148</v>
      </c>
      <c r="AC22" s="6">
        <f t="shared" si="3"/>
        <v>312.01900000000001</v>
      </c>
      <c r="AD22" s="6"/>
      <c r="AE22" s="50">
        <v>18</v>
      </c>
      <c r="AF22" s="62">
        <v>273.10000000000002</v>
      </c>
      <c r="AG22" s="62">
        <f t="shared" si="4"/>
        <v>87.526721129162013</v>
      </c>
      <c r="AH22" s="62">
        <v>98.75</v>
      </c>
      <c r="AI22" s="62">
        <v>118.706</v>
      </c>
      <c r="AJ22" s="62">
        <v>55.643999999999998</v>
      </c>
      <c r="AK22" s="50">
        <v>19</v>
      </c>
      <c r="AL22" s="62">
        <v>38.918999999999997</v>
      </c>
      <c r="AM22" s="62">
        <f t="shared" si="31"/>
        <v>12.473278870837992</v>
      </c>
      <c r="AN22" s="62">
        <v>11.567</v>
      </c>
      <c r="AO22" s="62">
        <v>12.038</v>
      </c>
      <c r="AP22" s="62">
        <v>15.314</v>
      </c>
      <c r="AQ22" s="50"/>
      <c r="AR22" s="62"/>
      <c r="AS22" s="62"/>
      <c r="AT22" s="62"/>
      <c r="AU22" s="62"/>
      <c r="AV22" s="62"/>
      <c r="AW22" s="50"/>
      <c r="AX22" s="62"/>
      <c r="AY22" s="62"/>
      <c r="AZ22" s="62"/>
      <c r="BA22" s="62"/>
      <c r="BB22" s="62"/>
      <c r="BC22" s="77"/>
      <c r="BD22" s="50" t="s">
        <v>148</v>
      </c>
      <c r="BE22" s="62">
        <f t="shared" si="5"/>
        <v>0.48752968750000003</v>
      </c>
      <c r="BF22" s="77"/>
      <c r="BG22" s="50">
        <v>18</v>
      </c>
      <c r="BH22" s="62">
        <f t="shared" si="6"/>
        <v>0.42671875000000004</v>
      </c>
      <c r="BI22" s="62">
        <f t="shared" si="7"/>
        <v>87.526721129162013</v>
      </c>
      <c r="BJ22" s="62">
        <f t="shared" si="8"/>
        <v>0.154296875</v>
      </c>
      <c r="BK22" s="62">
        <f t="shared" si="9"/>
        <v>0.18547812500000002</v>
      </c>
      <c r="BL22" s="62">
        <f t="shared" si="10"/>
        <v>8.694375E-2</v>
      </c>
      <c r="BM22" s="50">
        <v>19</v>
      </c>
      <c r="BN22" s="62">
        <f t="shared" si="32"/>
        <v>6.0810937500000002E-2</v>
      </c>
      <c r="BO22" s="62">
        <f t="shared" si="33"/>
        <v>12.473278870837994</v>
      </c>
      <c r="BP22" s="7">
        <f t="shared" si="34"/>
        <v>1.8073437500000001E-2</v>
      </c>
      <c r="BQ22" s="7">
        <f t="shared" si="35"/>
        <v>1.8809375E-2</v>
      </c>
      <c r="BR22" s="7">
        <f t="shared" si="36"/>
        <v>2.3928125000000001E-2</v>
      </c>
    </row>
    <row r="23" spans="1:70" x14ac:dyDescent="0.25">
      <c r="A23" s="77" t="s">
        <v>149</v>
      </c>
      <c r="B23" s="10" t="s">
        <v>122</v>
      </c>
      <c r="C23" s="3">
        <v>26</v>
      </c>
      <c r="D23" s="77" t="s">
        <v>149</v>
      </c>
      <c r="E23" s="62">
        <v>75.615659999999991</v>
      </c>
      <c r="F23" s="62">
        <v>39.809421</v>
      </c>
      <c r="G23" s="62">
        <v>2.4463889999999999</v>
      </c>
      <c r="H23" s="62">
        <v>121.874652</v>
      </c>
      <c r="I23" s="62">
        <v>171.02483099999998</v>
      </c>
      <c r="J23" s="62">
        <v>0</v>
      </c>
      <c r="K23" s="62">
        <v>109.64270699999999</v>
      </c>
      <c r="L23" s="62">
        <v>23.351894999999999</v>
      </c>
      <c r="M23" s="62"/>
      <c r="N23" s="62"/>
      <c r="O23" s="62">
        <v>0</v>
      </c>
      <c r="P23" s="62">
        <v>8.6735609999999994</v>
      </c>
      <c r="Q23" s="62">
        <v>8.8959599999999988</v>
      </c>
      <c r="R23" s="62">
        <v>10.897551</v>
      </c>
      <c r="S23" s="62">
        <v>13.121540999999999</v>
      </c>
      <c r="T23" s="62">
        <v>585.35416799999996</v>
      </c>
      <c r="U23" s="6">
        <v>301.39499999999998</v>
      </c>
      <c r="V23" s="6">
        <v>140.80500000000001</v>
      </c>
      <c r="W23" s="6">
        <v>143.14099999999999</v>
      </c>
      <c r="X23" s="62">
        <f t="shared" si="0"/>
        <v>51.489340381702043</v>
      </c>
      <c r="Y23" s="62">
        <f t="shared" si="1"/>
        <v>24.054667703331365</v>
      </c>
      <c r="Z23" s="62">
        <f t="shared" si="2"/>
        <v>24.453742336724936</v>
      </c>
      <c r="AA23" s="62"/>
      <c r="AB23" s="50" t="s">
        <v>149</v>
      </c>
      <c r="AC23" s="6">
        <f t="shared" si="3"/>
        <v>585.34100000000001</v>
      </c>
      <c r="AD23" s="6"/>
      <c r="AE23" s="50">
        <v>19</v>
      </c>
      <c r="AF23" s="62">
        <v>585.34100000000001</v>
      </c>
      <c r="AG23" s="62">
        <f t="shared" si="4"/>
        <v>100</v>
      </c>
      <c r="AH23" s="62">
        <v>301.39499999999998</v>
      </c>
      <c r="AI23" s="62">
        <v>140.80500000000001</v>
      </c>
      <c r="AJ23" s="62">
        <v>143.14099999999999</v>
      </c>
      <c r="AK23" s="50"/>
      <c r="AL23" s="62"/>
      <c r="AM23" s="62"/>
      <c r="AN23" s="62"/>
      <c r="AO23" s="62"/>
      <c r="AP23" s="62"/>
      <c r="AQ23" s="50"/>
      <c r="AR23" s="62"/>
      <c r="AS23" s="62"/>
      <c r="AT23" s="62"/>
      <c r="AU23" s="62"/>
      <c r="AV23" s="62"/>
      <c r="AW23" s="50"/>
      <c r="AX23" s="62"/>
      <c r="AY23" s="62"/>
      <c r="AZ23" s="62"/>
      <c r="BA23" s="62"/>
      <c r="BB23" s="62"/>
      <c r="BC23" s="77"/>
      <c r="BD23" s="50" t="s">
        <v>149</v>
      </c>
      <c r="BE23" s="62">
        <f t="shared" si="5"/>
        <v>0.91459531250000003</v>
      </c>
      <c r="BF23" s="77"/>
      <c r="BG23" s="50">
        <v>19</v>
      </c>
      <c r="BH23" s="62">
        <f t="shared" si="6"/>
        <v>0.91459531249999992</v>
      </c>
      <c r="BI23" s="62">
        <f t="shared" si="7"/>
        <v>99.999999999999986</v>
      </c>
      <c r="BJ23" s="62">
        <f t="shared" si="8"/>
        <v>0.47092968749999997</v>
      </c>
      <c r="BK23" s="62">
        <f t="shared" si="9"/>
        <v>0.22000781250000001</v>
      </c>
      <c r="BL23" s="62">
        <f t="shared" si="10"/>
        <v>0.2236578125</v>
      </c>
      <c r="BM23" s="50"/>
      <c r="BN23" s="62"/>
      <c r="BO23" s="62"/>
    </row>
    <row r="24" spans="1:70" x14ac:dyDescent="0.25">
      <c r="A24" s="77" t="s">
        <v>150</v>
      </c>
      <c r="B24" s="10" t="s">
        <v>122</v>
      </c>
      <c r="C24" s="3">
        <v>27</v>
      </c>
      <c r="D24" s="77" t="s">
        <v>150</v>
      </c>
      <c r="E24" s="62">
        <v>22.684697999999997</v>
      </c>
      <c r="F24" s="62">
        <v>5.1151770000000001</v>
      </c>
      <c r="G24" s="62">
        <v>2.4463889999999999</v>
      </c>
      <c r="H24" s="62">
        <v>122.54184899999998</v>
      </c>
      <c r="I24" s="62">
        <v>139.22177399999998</v>
      </c>
      <c r="J24" s="62">
        <v>0</v>
      </c>
      <c r="K24" s="62">
        <v>36.473436</v>
      </c>
      <c r="L24" s="62">
        <v>17.569520999999998</v>
      </c>
      <c r="M24" s="62"/>
      <c r="N24" s="62"/>
      <c r="O24" s="62">
        <v>0</v>
      </c>
      <c r="P24" s="62">
        <v>1.5567929999999999</v>
      </c>
      <c r="Q24" s="62">
        <v>16.235126999999999</v>
      </c>
      <c r="R24" s="62">
        <v>20.238308999999997</v>
      </c>
      <c r="S24" s="62">
        <v>7.3391669999999998</v>
      </c>
      <c r="T24" s="62">
        <v>391.42223999999999</v>
      </c>
      <c r="U24" s="6">
        <v>211.96100000000001</v>
      </c>
      <c r="V24" s="6">
        <v>100.123</v>
      </c>
      <c r="W24" s="6">
        <v>79.328999999999994</v>
      </c>
      <c r="X24" s="62">
        <f t="shared" si="0"/>
        <v>54.151496348291303</v>
      </c>
      <c r="Y24" s="62">
        <f t="shared" si="1"/>
        <v>25.579282362698656</v>
      </c>
      <c r="Z24" s="62">
        <f t="shared" si="2"/>
        <v>20.266860666884948</v>
      </c>
      <c r="AA24" s="62"/>
      <c r="AB24" s="50" t="s">
        <v>150</v>
      </c>
      <c r="AC24" s="6">
        <f t="shared" si="3"/>
        <v>391.41300000000001</v>
      </c>
      <c r="AD24" s="6"/>
      <c r="AE24" s="50">
        <v>19</v>
      </c>
      <c r="AF24" s="62">
        <v>391.41300000000001</v>
      </c>
      <c r="AG24" s="62">
        <f t="shared" si="4"/>
        <v>100</v>
      </c>
      <c r="AH24" s="62">
        <v>211.96100000000001</v>
      </c>
      <c r="AI24" s="62">
        <v>100.123</v>
      </c>
      <c r="AJ24" s="62">
        <v>79.328999999999994</v>
      </c>
      <c r="AK24" s="50"/>
      <c r="AL24" s="62"/>
      <c r="AM24" s="62"/>
      <c r="AN24" s="62"/>
      <c r="AO24" s="62"/>
      <c r="AP24" s="62"/>
      <c r="AQ24" s="50"/>
      <c r="AR24" s="62"/>
      <c r="AS24" s="62"/>
      <c r="AT24" s="62"/>
      <c r="AU24" s="62"/>
      <c r="AV24" s="62"/>
      <c r="AW24" s="50"/>
      <c r="AX24" s="62"/>
      <c r="AY24" s="62"/>
      <c r="AZ24" s="62"/>
      <c r="BA24" s="62"/>
      <c r="BB24" s="62"/>
      <c r="BC24" s="77"/>
      <c r="BD24" s="50" t="s">
        <v>150</v>
      </c>
      <c r="BE24" s="62">
        <f t="shared" si="5"/>
        <v>0.61158281250000002</v>
      </c>
      <c r="BF24" s="77"/>
      <c r="BG24" s="50">
        <v>19</v>
      </c>
      <c r="BH24" s="62">
        <f t="shared" si="6"/>
        <v>0.61158281250000002</v>
      </c>
      <c r="BI24" s="62">
        <f t="shared" si="7"/>
        <v>100</v>
      </c>
      <c r="BJ24" s="62">
        <f t="shared" si="8"/>
        <v>0.33118906250000002</v>
      </c>
      <c r="BK24" s="62">
        <f t="shared" si="9"/>
        <v>0.15644218750000002</v>
      </c>
      <c r="BL24" s="62">
        <f t="shared" si="10"/>
        <v>0.1239515625</v>
      </c>
      <c r="BM24" s="50"/>
      <c r="BN24" s="62"/>
      <c r="BO24" s="62"/>
    </row>
    <row r="25" spans="1:70" x14ac:dyDescent="0.25">
      <c r="A25" s="77" t="s">
        <v>151</v>
      </c>
      <c r="B25" s="10" t="s">
        <v>122</v>
      </c>
      <c r="C25" s="3">
        <v>28</v>
      </c>
      <c r="D25" s="77" t="s">
        <v>151</v>
      </c>
      <c r="E25" s="62">
        <v>53.820557999999998</v>
      </c>
      <c r="F25" s="62">
        <v>56.266946999999995</v>
      </c>
      <c r="G25" s="62">
        <v>113.645889</v>
      </c>
      <c r="H25" s="62">
        <v>197.71271099999998</v>
      </c>
      <c r="I25" s="62">
        <v>538.42797899999994</v>
      </c>
      <c r="J25" s="62">
        <v>0</v>
      </c>
      <c r="K25" s="62">
        <v>188.59435199999999</v>
      </c>
      <c r="L25" s="62">
        <v>29.356667999999999</v>
      </c>
      <c r="M25" s="62"/>
      <c r="N25" s="62"/>
      <c r="O25" s="62">
        <v>0.22239899999999999</v>
      </c>
      <c r="P25" s="62">
        <v>10.452753</v>
      </c>
      <c r="Q25" s="62">
        <v>4.225581</v>
      </c>
      <c r="R25" s="62">
        <v>123.87624299999999</v>
      </c>
      <c r="S25" s="62">
        <v>12.231945</v>
      </c>
      <c r="T25" s="62">
        <v>1328.8340249999999</v>
      </c>
      <c r="U25" s="6">
        <v>707.02200000000005</v>
      </c>
      <c r="V25" s="6">
        <v>289.32</v>
      </c>
      <c r="W25" s="6">
        <v>332.46199999999999</v>
      </c>
      <c r="X25" s="62">
        <f t="shared" si="0"/>
        <v>53.206193301680408</v>
      </c>
      <c r="Y25" s="62">
        <f t="shared" si="1"/>
        <v>21.772470794462087</v>
      </c>
      <c r="Z25" s="62">
        <f t="shared" si="2"/>
        <v>25.019076404218353</v>
      </c>
      <c r="AA25" s="62"/>
      <c r="AB25" s="50" t="s">
        <v>151</v>
      </c>
      <c r="AC25" s="6">
        <f t="shared" si="3"/>
        <v>1328.8040000000001</v>
      </c>
      <c r="AD25" s="6"/>
      <c r="AE25" s="50">
        <v>19</v>
      </c>
      <c r="AF25" s="62">
        <v>1328.8040000000001</v>
      </c>
      <c r="AG25" s="62">
        <f t="shared" si="4"/>
        <v>100</v>
      </c>
      <c r="AH25" s="62">
        <v>707.02200000000005</v>
      </c>
      <c r="AI25" s="62">
        <v>289.32</v>
      </c>
      <c r="AJ25" s="62">
        <v>332.46199999999999</v>
      </c>
      <c r="AK25" s="50"/>
      <c r="AL25" s="62"/>
      <c r="AM25" s="62"/>
      <c r="AN25" s="62"/>
      <c r="AO25" s="62"/>
      <c r="AP25" s="62"/>
      <c r="AQ25" s="50"/>
      <c r="AR25" s="62"/>
      <c r="AS25" s="62"/>
      <c r="AT25" s="62"/>
      <c r="AU25" s="62"/>
      <c r="AV25" s="62"/>
      <c r="AW25" s="50"/>
      <c r="AX25" s="62"/>
      <c r="AY25" s="62"/>
      <c r="AZ25" s="62"/>
      <c r="BA25" s="62"/>
      <c r="BB25" s="62"/>
      <c r="BC25" s="77"/>
      <c r="BD25" s="50" t="s">
        <v>151</v>
      </c>
      <c r="BE25" s="62">
        <f t="shared" si="5"/>
        <v>2.0762562500000001</v>
      </c>
      <c r="BF25" s="77"/>
      <c r="BG25" s="50">
        <v>19</v>
      </c>
      <c r="BH25" s="62">
        <f t="shared" si="6"/>
        <v>2.0762562500000001</v>
      </c>
      <c r="BI25" s="62">
        <f t="shared" si="7"/>
        <v>100</v>
      </c>
      <c r="BJ25" s="62">
        <f t="shared" si="8"/>
        <v>1.1047218750000001</v>
      </c>
      <c r="BK25" s="62">
        <f t="shared" si="9"/>
        <v>0.45206250000000003</v>
      </c>
      <c r="BL25" s="62">
        <f t="shared" si="10"/>
        <v>0.51947187500000003</v>
      </c>
      <c r="BM25" s="50"/>
      <c r="BN25" s="62"/>
      <c r="BO25" s="62"/>
    </row>
    <row r="26" spans="1:70" x14ac:dyDescent="0.25">
      <c r="A26" s="77" t="s">
        <v>152</v>
      </c>
      <c r="B26" s="10" t="s">
        <v>122</v>
      </c>
      <c r="C26" s="3">
        <v>29</v>
      </c>
      <c r="D26" s="77" t="s">
        <v>152</v>
      </c>
      <c r="E26" s="62">
        <v>298.23705899999999</v>
      </c>
      <c r="F26" s="62">
        <v>21.350303999999998</v>
      </c>
      <c r="G26" s="62">
        <v>0.44479799999999997</v>
      </c>
      <c r="H26" s="62">
        <v>0</v>
      </c>
      <c r="I26" s="62">
        <v>232.40695499999998</v>
      </c>
      <c r="J26" s="62">
        <v>0</v>
      </c>
      <c r="K26" s="62">
        <v>167.68884599999998</v>
      </c>
      <c r="L26" s="62">
        <v>32.247855000000001</v>
      </c>
      <c r="M26" s="62"/>
      <c r="N26" s="62"/>
      <c r="O26" s="62">
        <v>0</v>
      </c>
      <c r="P26" s="62">
        <v>4.0031819999999998</v>
      </c>
      <c r="Q26" s="62">
        <v>13.34394</v>
      </c>
      <c r="R26" s="62">
        <v>9.1183589999999999</v>
      </c>
      <c r="S26" s="62">
        <v>24.463889999999999</v>
      </c>
      <c r="T26" s="62">
        <v>803.30518799999993</v>
      </c>
      <c r="U26" s="6">
        <v>523.23299999999995</v>
      </c>
      <c r="V26" s="6">
        <v>74.911000000000001</v>
      </c>
      <c r="W26" s="6">
        <v>205.143</v>
      </c>
      <c r="X26" s="62">
        <f t="shared" si="0"/>
        <v>65.135020639254222</v>
      </c>
      <c r="Y26" s="62">
        <f t="shared" si="1"/>
        <v>9.3253474668210412</v>
      </c>
      <c r="Z26" s="62">
        <f t="shared" si="2"/>
        <v>25.537367748208794</v>
      </c>
      <c r="AA26" s="62"/>
      <c r="AB26" s="50" t="s">
        <v>152</v>
      </c>
      <c r="AC26" s="6">
        <f t="shared" si="3"/>
        <v>803.28700000000003</v>
      </c>
      <c r="AD26" s="6"/>
      <c r="AE26" s="50">
        <v>19</v>
      </c>
      <c r="AF26" s="62">
        <v>803.28700000000003</v>
      </c>
      <c r="AG26" s="62">
        <f t="shared" si="4"/>
        <v>100</v>
      </c>
      <c r="AH26" s="62">
        <v>523.23299999999995</v>
      </c>
      <c r="AI26" s="62">
        <v>74.911000000000001</v>
      </c>
      <c r="AJ26" s="62">
        <v>205.143</v>
      </c>
      <c r="AK26" s="50"/>
      <c r="AL26" s="62"/>
      <c r="AM26" s="62"/>
      <c r="AN26" s="62"/>
      <c r="AO26" s="62"/>
      <c r="AP26" s="62"/>
      <c r="AQ26" s="50"/>
      <c r="AR26" s="62"/>
      <c r="AS26" s="62"/>
      <c r="AT26" s="62"/>
      <c r="AU26" s="62"/>
      <c r="AV26" s="62"/>
      <c r="AW26" s="50"/>
      <c r="AX26" s="62"/>
      <c r="AY26" s="62"/>
      <c r="AZ26" s="62"/>
      <c r="BA26" s="62"/>
      <c r="BB26" s="62"/>
      <c r="BC26" s="77"/>
      <c r="BD26" s="50" t="s">
        <v>152</v>
      </c>
      <c r="BE26" s="62">
        <f t="shared" si="5"/>
        <v>1.2551359375000002</v>
      </c>
      <c r="BF26" s="77"/>
      <c r="BG26" s="50">
        <v>19</v>
      </c>
      <c r="BH26" s="62">
        <f t="shared" si="6"/>
        <v>1.2551359375</v>
      </c>
      <c r="BI26" s="62">
        <f t="shared" si="7"/>
        <v>99.999999999999972</v>
      </c>
      <c r="BJ26" s="62">
        <f t="shared" si="8"/>
        <v>0.81755156249999994</v>
      </c>
      <c r="BK26" s="62">
        <f t="shared" si="9"/>
        <v>0.1170484375</v>
      </c>
      <c r="BL26" s="62">
        <f t="shared" si="10"/>
        <v>0.32053593750000003</v>
      </c>
      <c r="BM26" s="50"/>
      <c r="BN26" s="62"/>
      <c r="BO26" s="62"/>
    </row>
    <row r="27" spans="1:70" x14ac:dyDescent="0.25">
      <c r="A27" s="77" t="s">
        <v>153</v>
      </c>
      <c r="B27" s="10" t="s">
        <v>122</v>
      </c>
      <c r="C27" s="3">
        <v>30</v>
      </c>
      <c r="D27" s="77" t="s">
        <v>153</v>
      </c>
      <c r="E27" s="62">
        <v>309.13460999999995</v>
      </c>
      <c r="F27" s="62">
        <v>16.012727999999999</v>
      </c>
      <c r="G27" s="62">
        <v>0.22239899999999999</v>
      </c>
      <c r="H27" s="62">
        <v>0</v>
      </c>
      <c r="I27" s="62">
        <v>185.70316499999998</v>
      </c>
      <c r="J27" s="62">
        <v>0</v>
      </c>
      <c r="K27" s="62">
        <v>167.91124499999998</v>
      </c>
      <c r="L27" s="62">
        <v>38.919824999999996</v>
      </c>
      <c r="M27" s="62"/>
      <c r="N27" s="62"/>
      <c r="O27" s="62">
        <v>0</v>
      </c>
      <c r="P27" s="62">
        <v>0</v>
      </c>
      <c r="Q27" s="62">
        <v>0.22239899999999999</v>
      </c>
      <c r="R27" s="62">
        <v>14.900732999999999</v>
      </c>
      <c r="S27" s="62">
        <v>33.804648</v>
      </c>
      <c r="T27" s="62">
        <v>766.83175199999994</v>
      </c>
      <c r="U27" s="6">
        <v>488.666</v>
      </c>
      <c r="V27" s="6">
        <v>51.692</v>
      </c>
      <c r="W27" s="6">
        <v>226.45599999999999</v>
      </c>
      <c r="X27" s="62">
        <f t="shared" si="0"/>
        <v>63.725321587883343</v>
      </c>
      <c r="Y27" s="62">
        <f t="shared" si="1"/>
        <v>6.7409832554768814</v>
      </c>
      <c r="Z27" s="62">
        <f t="shared" si="2"/>
        <v>29.531380176860495</v>
      </c>
      <c r="AA27" s="62"/>
      <c r="AB27" s="50" t="s">
        <v>153</v>
      </c>
      <c r="AC27" s="6">
        <f t="shared" si="3"/>
        <v>766.81399999999996</v>
      </c>
      <c r="AD27" s="6"/>
      <c r="AE27" s="50">
        <v>19</v>
      </c>
      <c r="AF27" s="62">
        <v>766.81399999999996</v>
      </c>
      <c r="AG27" s="62">
        <f t="shared" si="4"/>
        <v>100</v>
      </c>
      <c r="AH27" s="62">
        <v>488.666</v>
      </c>
      <c r="AI27" s="62">
        <v>51.692</v>
      </c>
      <c r="AJ27" s="62">
        <v>226.45599999999999</v>
      </c>
      <c r="AK27" s="50"/>
      <c r="AL27" s="62"/>
      <c r="AM27" s="62"/>
      <c r="AN27" s="62"/>
      <c r="AO27" s="62"/>
      <c r="AP27" s="62"/>
      <c r="AQ27" s="50"/>
      <c r="AR27" s="62"/>
      <c r="AS27" s="62"/>
      <c r="AT27" s="62"/>
      <c r="AU27" s="62"/>
      <c r="AV27" s="62"/>
      <c r="AW27" s="50"/>
      <c r="AX27" s="62"/>
      <c r="AY27" s="62"/>
      <c r="AZ27" s="62"/>
      <c r="BA27" s="62"/>
      <c r="BB27" s="62"/>
      <c r="BC27" s="77"/>
      <c r="BD27" s="50" t="s">
        <v>153</v>
      </c>
      <c r="BE27" s="62">
        <f t="shared" si="5"/>
        <v>1.1981468749999999</v>
      </c>
      <c r="BF27" s="77"/>
      <c r="BG27" s="50">
        <v>19</v>
      </c>
      <c r="BH27" s="62">
        <f t="shared" si="6"/>
        <v>1.1981468750000002</v>
      </c>
      <c r="BI27" s="62">
        <f t="shared" si="7"/>
        <v>100.00000000000003</v>
      </c>
      <c r="BJ27" s="62">
        <f t="shared" si="8"/>
        <v>0.76354062500000008</v>
      </c>
      <c r="BK27" s="62">
        <f t="shared" si="9"/>
        <v>8.076875E-2</v>
      </c>
      <c r="BL27" s="62">
        <f t="shared" si="10"/>
        <v>0.35383750000000003</v>
      </c>
      <c r="BM27" s="50"/>
      <c r="BN27" s="62"/>
      <c r="BO27" s="62"/>
    </row>
    <row r="28" spans="1:70" x14ac:dyDescent="0.25">
      <c r="A28" s="77" t="s">
        <v>154</v>
      </c>
      <c r="B28" s="10" t="s">
        <v>122</v>
      </c>
      <c r="C28" s="3">
        <v>31</v>
      </c>
      <c r="D28" s="77" t="s">
        <v>154</v>
      </c>
      <c r="E28" s="62">
        <v>332.70890399999996</v>
      </c>
      <c r="F28" s="62">
        <v>33.582248999999997</v>
      </c>
      <c r="G28" s="62">
        <v>8.8959599999999988</v>
      </c>
      <c r="H28" s="62">
        <v>48.260582999999997</v>
      </c>
      <c r="I28" s="62">
        <v>233.74134899999999</v>
      </c>
      <c r="J28" s="62">
        <v>0</v>
      </c>
      <c r="K28" s="62">
        <v>195.71111999999999</v>
      </c>
      <c r="L28" s="62">
        <v>26.910278999999999</v>
      </c>
      <c r="M28" s="62"/>
      <c r="N28" s="62"/>
      <c r="O28" s="62">
        <v>0</v>
      </c>
      <c r="P28" s="62">
        <v>0</v>
      </c>
      <c r="Q28" s="62">
        <v>8.8959599999999988</v>
      </c>
      <c r="R28" s="62">
        <v>36.251036999999997</v>
      </c>
      <c r="S28" s="62">
        <v>22.462298999999998</v>
      </c>
      <c r="T28" s="62">
        <v>947.41973999999993</v>
      </c>
      <c r="U28" s="6">
        <v>586.13900000000001</v>
      </c>
      <c r="V28" s="6">
        <v>109.914</v>
      </c>
      <c r="W28" s="6">
        <v>251.345</v>
      </c>
      <c r="X28" s="62">
        <f t="shared" si="0"/>
        <v>61.866876449080536</v>
      </c>
      <c r="Y28" s="62">
        <f t="shared" si="1"/>
        <v>11.601404885230702</v>
      </c>
      <c r="Z28" s="62">
        <f t="shared" si="2"/>
        <v>26.52942401221237</v>
      </c>
      <c r="AA28" s="62"/>
      <c r="AB28" s="50" t="s">
        <v>154</v>
      </c>
      <c r="AC28" s="6">
        <f t="shared" si="3"/>
        <v>947.39800000000002</v>
      </c>
      <c r="AD28" s="6"/>
      <c r="AE28" s="50">
        <v>19</v>
      </c>
      <c r="AF28" s="62">
        <v>947.39800000000002</v>
      </c>
      <c r="AG28" s="62">
        <f t="shared" si="4"/>
        <v>100</v>
      </c>
      <c r="AH28" s="62">
        <v>586.13900000000001</v>
      </c>
      <c r="AI28" s="62">
        <v>109.914</v>
      </c>
      <c r="AJ28" s="62">
        <v>251.345</v>
      </c>
      <c r="AK28" s="50"/>
      <c r="AL28" s="62"/>
      <c r="AM28" s="62"/>
      <c r="AN28" s="62"/>
      <c r="AO28" s="62"/>
      <c r="AP28" s="62"/>
      <c r="AQ28" s="50"/>
      <c r="AR28" s="62"/>
      <c r="AS28" s="62"/>
      <c r="AT28" s="62"/>
      <c r="AU28" s="62"/>
      <c r="AV28" s="62"/>
      <c r="AW28" s="50"/>
      <c r="AX28" s="62"/>
      <c r="AY28" s="62"/>
      <c r="AZ28" s="62"/>
      <c r="BA28" s="62"/>
      <c r="BB28" s="62"/>
      <c r="BC28" s="77"/>
      <c r="BD28" s="50" t="s">
        <v>154</v>
      </c>
      <c r="BE28" s="62">
        <f t="shared" si="5"/>
        <v>1.480309375</v>
      </c>
      <c r="BF28" s="77"/>
      <c r="BG28" s="50">
        <v>19</v>
      </c>
      <c r="BH28" s="62">
        <f t="shared" si="6"/>
        <v>1.480309375</v>
      </c>
      <c r="BI28" s="62">
        <f t="shared" si="7"/>
        <v>100</v>
      </c>
      <c r="BJ28" s="62">
        <f t="shared" si="8"/>
        <v>0.91584218750000002</v>
      </c>
      <c r="BK28" s="62">
        <f t="shared" si="9"/>
        <v>0.17174062500000001</v>
      </c>
      <c r="BL28" s="62">
        <f t="shared" si="10"/>
        <v>0.39272656250000004</v>
      </c>
      <c r="BM28" s="50"/>
      <c r="BN28" s="62"/>
      <c r="BO28" s="62"/>
    </row>
    <row r="29" spans="1:70" x14ac:dyDescent="0.25">
      <c r="A29" s="77" t="s">
        <v>155</v>
      </c>
      <c r="B29" s="10" t="s">
        <v>122</v>
      </c>
      <c r="C29" s="3">
        <v>32</v>
      </c>
      <c r="D29" s="77" t="s">
        <v>155</v>
      </c>
      <c r="E29" s="62">
        <v>7.5615659999999991</v>
      </c>
      <c r="F29" s="62">
        <v>86.290811999999988</v>
      </c>
      <c r="G29" s="62">
        <v>25.131086999999997</v>
      </c>
      <c r="H29" s="62">
        <v>492.16898699999996</v>
      </c>
      <c r="I29" s="62">
        <v>181.922382</v>
      </c>
      <c r="J29" s="62">
        <v>0</v>
      </c>
      <c r="K29" s="62">
        <v>46.258991999999999</v>
      </c>
      <c r="L29" s="62">
        <v>12.899141999999999</v>
      </c>
      <c r="M29" s="62"/>
      <c r="N29" s="62"/>
      <c r="O29" s="62">
        <v>0</v>
      </c>
      <c r="P29" s="62">
        <v>4.0031819999999998</v>
      </c>
      <c r="Q29" s="62">
        <v>3.335985</v>
      </c>
      <c r="R29" s="62">
        <v>1.1119949999999998</v>
      </c>
      <c r="S29" s="62">
        <v>0.44479799999999997</v>
      </c>
      <c r="T29" s="62">
        <v>861.12892799999997</v>
      </c>
      <c r="U29" s="6">
        <v>427.548</v>
      </c>
      <c r="V29" s="6">
        <v>361.01299999999998</v>
      </c>
      <c r="W29" s="6">
        <v>72.548000000000002</v>
      </c>
      <c r="X29" s="62">
        <f t="shared" si="0"/>
        <v>49.649708202579397</v>
      </c>
      <c r="Y29" s="62">
        <f t="shared" si="1"/>
        <v>41.923222906756187</v>
      </c>
      <c r="Z29" s="62">
        <f t="shared" si="2"/>
        <v>8.4247547191911316</v>
      </c>
      <c r="AA29" s="62"/>
      <c r="AB29" s="50" t="s">
        <v>155</v>
      </c>
      <c r="AC29" s="6">
        <f t="shared" si="3"/>
        <v>861.10899999999992</v>
      </c>
      <c r="AD29" s="6"/>
      <c r="AE29" s="50">
        <v>14</v>
      </c>
      <c r="AF29" s="62">
        <v>88.29</v>
      </c>
      <c r="AG29" s="62">
        <f t="shared" si="4"/>
        <v>10.253057394592325</v>
      </c>
      <c r="AH29" s="62">
        <v>26.370999999999999</v>
      </c>
      <c r="AI29" s="62">
        <v>50.146999999999998</v>
      </c>
      <c r="AJ29" s="62">
        <v>11.772</v>
      </c>
      <c r="AK29" s="50">
        <v>19</v>
      </c>
      <c r="AL29" s="62">
        <v>772.81899999999996</v>
      </c>
      <c r="AM29" s="62">
        <f>(AL29/AC29)*100</f>
        <v>89.746942605407682</v>
      </c>
      <c r="AN29" s="62">
        <v>401.17599999999999</v>
      </c>
      <c r="AO29" s="62">
        <v>310.86700000000002</v>
      </c>
      <c r="AP29" s="62">
        <v>60.776000000000003</v>
      </c>
      <c r="AQ29" s="50"/>
      <c r="AR29" s="62"/>
      <c r="AS29" s="62"/>
      <c r="AT29" s="62"/>
      <c r="AU29" s="62"/>
      <c r="AV29" s="62"/>
      <c r="AW29" s="50"/>
      <c r="AX29" s="62"/>
      <c r="AY29" s="62"/>
      <c r="AZ29" s="62"/>
      <c r="BA29" s="62"/>
      <c r="BB29" s="62"/>
      <c r="BC29" s="77"/>
      <c r="BD29" s="50" t="s">
        <v>155</v>
      </c>
      <c r="BE29" s="62">
        <f t="shared" si="5"/>
        <v>1.3454828125</v>
      </c>
      <c r="BF29" s="77"/>
      <c r="BG29" s="50">
        <v>14</v>
      </c>
      <c r="BH29" s="62">
        <f t="shared" si="6"/>
        <v>0.13795312500000001</v>
      </c>
      <c r="BI29" s="62">
        <f t="shared" si="7"/>
        <v>10.253057394592323</v>
      </c>
      <c r="BJ29" s="62">
        <f t="shared" si="8"/>
        <v>4.1204687500000003E-2</v>
      </c>
      <c r="BK29" s="62">
        <f t="shared" si="9"/>
        <v>7.8354687500000006E-2</v>
      </c>
      <c r="BL29" s="62">
        <f t="shared" si="10"/>
        <v>1.839375E-2</v>
      </c>
      <c r="BM29" s="50">
        <v>19</v>
      </c>
      <c r="BN29" s="62">
        <f>BP29+BQ29+BR29</f>
        <v>1.2075296874999999</v>
      </c>
      <c r="BO29" s="62">
        <f>(BN29/BE29)*100</f>
        <v>89.746942605407668</v>
      </c>
      <c r="BP29" s="7">
        <f>AN29/640</f>
        <v>0.62683749999999994</v>
      </c>
      <c r="BQ29" s="7">
        <f>AO29/640</f>
        <v>0.48572968750000001</v>
      </c>
      <c r="BR29" s="7">
        <f>AP29/640</f>
        <v>9.4962500000000005E-2</v>
      </c>
    </row>
    <row r="30" spans="1:70" x14ac:dyDescent="0.25">
      <c r="A30" s="77" t="s">
        <v>156</v>
      </c>
      <c r="B30" s="10" t="s">
        <v>122</v>
      </c>
      <c r="C30" s="3">
        <v>33</v>
      </c>
      <c r="D30" s="77" t="s">
        <v>156</v>
      </c>
      <c r="E30" s="62">
        <v>0</v>
      </c>
      <c r="F30" s="62">
        <v>3.1135859999999997</v>
      </c>
      <c r="G30" s="62">
        <v>11.564748</v>
      </c>
      <c r="H30" s="62">
        <v>69.388487999999995</v>
      </c>
      <c r="I30" s="62">
        <v>12.231945</v>
      </c>
      <c r="J30" s="62">
        <v>0</v>
      </c>
      <c r="K30" s="62">
        <v>13.788737999999999</v>
      </c>
      <c r="L30" s="62">
        <v>2.4463889999999999</v>
      </c>
      <c r="M30" s="62"/>
      <c r="N30" s="62"/>
      <c r="O30" s="62">
        <v>0</v>
      </c>
      <c r="P30" s="62">
        <v>0</v>
      </c>
      <c r="Q30" s="62">
        <v>0</v>
      </c>
      <c r="R30" s="62">
        <v>0</v>
      </c>
      <c r="S30" s="62">
        <v>0</v>
      </c>
      <c r="T30" s="62">
        <v>112.53389399999999</v>
      </c>
      <c r="U30" s="6">
        <v>47.715000000000003</v>
      </c>
      <c r="V30" s="6">
        <v>47.945999999999998</v>
      </c>
      <c r="W30" s="6">
        <v>16.870999999999999</v>
      </c>
      <c r="X30" s="62">
        <f t="shared" si="0"/>
        <v>42.400558892950073</v>
      </c>
      <c r="Y30" s="62">
        <f t="shared" si="1"/>
        <v>42.605830382089152</v>
      </c>
      <c r="Z30" s="62">
        <f t="shared" si="2"/>
        <v>14.991927676474075</v>
      </c>
      <c r="AA30" s="62"/>
      <c r="AB30" s="50" t="s">
        <v>156</v>
      </c>
      <c r="AC30" s="6">
        <f t="shared" si="3"/>
        <v>112.532</v>
      </c>
      <c r="AD30" s="6"/>
      <c r="AE30" s="50">
        <v>14</v>
      </c>
      <c r="AF30" s="62">
        <v>112.532</v>
      </c>
      <c r="AG30" s="62">
        <f t="shared" si="4"/>
        <v>100</v>
      </c>
      <c r="AH30" s="62">
        <v>47.715000000000003</v>
      </c>
      <c r="AI30" s="62">
        <v>47.945999999999998</v>
      </c>
      <c r="AJ30" s="62">
        <v>16.870999999999999</v>
      </c>
      <c r="AK30" s="50"/>
      <c r="AL30" s="62"/>
      <c r="AM30" s="62"/>
      <c r="AN30" s="62"/>
      <c r="AO30" s="62"/>
      <c r="AP30" s="62"/>
      <c r="AQ30" s="50"/>
      <c r="AR30" s="62"/>
      <c r="AS30" s="62"/>
      <c r="AT30" s="62"/>
      <c r="AU30" s="62"/>
      <c r="AV30" s="62"/>
      <c r="AW30" s="50"/>
      <c r="AX30" s="62"/>
      <c r="AY30" s="62"/>
      <c r="AZ30" s="62"/>
      <c r="BA30" s="62"/>
      <c r="BB30" s="62"/>
      <c r="BC30" s="77"/>
      <c r="BD30" s="50" t="s">
        <v>156</v>
      </c>
      <c r="BE30" s="62">
        <f t="shared" si="5"/>
        <v>0.17583124999999999</v>
      </c>
      <c r="BF30" s="77"/>
      <c r="BG30" s="50">
        <v>14</v>
      </c>
      <c r="BH30" s="62">
        <f t="shared" si="6"/>
        <v>0.17583124999999999</v>
      </c>
      <c r="BI30" s="62">
        <f t="shared" si="7"/>
        <v>100</v>
      </c>
      <c r="BJ30" s="62">
        <f t="shared" si="8"/>
        <v>7.4554687500000008E-2</v>
      </c>
      <c r="BK30" s="62">
        <f t="shared" si="9"/>
        <v>7.4915625E-2</v>
      </c>
      <c r="BL30" s="62">
        <f t="shared" si="10"/>
        <v>2.6360937500000001E-2</v>
      </c>
      <c r="BM30" s="50"/>
      <c r="BN30" s="62"/>
      <c r="BO30" s="62"/>
    </row>
    <row r="31" spans="1:70" x14ac:dyDescent="0.25">
      <c r="A31" s="77" t="s">
        <v>157</v>
      </c>
      <c r="B31" s="10" t="s">
        <v>122</v>
      </c>
      <c r="C31" s="3" t="s">
        <v>158</v>
      </c>
      <c r="D31" s="77" t="s">
        <v>157</v>
      </c>
      <c r="E31" s="62">
        <v>43.590204</v>
      </c>
      <c r="F31" s="62">
        <v>37.363031999999997</v>
      </c>
      <c r="G31" s="62">
        <v>36.918233999999998</v>
      </c>
      <c r="H31" s="62">
        <v>995.90272199999993</v>
      </c>
      <c r="I31" s="62">
        <v>432.12125699999996</v>
      </c>
      <c r="J31" s="62">
        <v>0</v>
      </c>
      <c r="K31" s="62">
        <v>19.793510999999999</v>
      </c>
      <c r="L31" s="62">
        <v>22.239899999999999</v>
      </c>
      <c r="M31" s="62"/>
      <c r="N31" s="62"/>
      <c r="O31" s="62">
        <v>0</v>
      </c>
      <c r="P31" s="62">
        <v>0</v>
      </c>
      <c r="Q31" s="62">
        <v>0.22239899999999999</v>
      </c>
      <c r="R31" s="62">
        <v>0</v>
      </c>
      <c r="S31" s="62">
        <v>3.1135859999999997</v>
      </c>
      <c r="T31" s="62">
        <v>1591.2648449999999</v>
      </c>
      <c r="U31" s="6">
        <v>922.99900000000002</v>
      </c>
      <c r="V31" s="6">
        <v>587.88699999999994</v>
      </c>
      <c r="W31" s="6">
        <v>80.341999999999999</v>
      </c>
      <c r="X31" s="62">
        <f t="shared" si="0"/>
        <v>58.004109303376218</v>
      </c>
      <c r="Y31" s="62">
        <f t="shared" si="1"/>
        <v>36.94463569953372</v>
      </c>
      <c r="Z31" s="62">
        <f t="shared" si="2"/>
        <v>5.0489395434359645</v>
      </c>
      <c r="AA31" s="62"/>
      <c r="AB31" s="50" t="s">
        <v>157</v>
      </c>
      <c r="AC31" s="6">
        <f t="shared" si="3"/>
        <v>1591.2280000000001</v>
      </c>
      <c r="AD31" s="6"/>
      <c r="AE31" s="50">
        <v>14</v>
      </c>
      <c r="AF31" s="62">
        <v>1215.3820000000001</v>
      </c>
      <c r="AG31" s="62">
        <f t="shared" si="4"/>
        <v>76.380129057558065</v>
      </c>
      <c r="AH31" s="62">
        <v>680.096</v>
      </c>
      <c r="AI31" s="62">
        <v>482.48099999999999</v>
      </c>
      <c r="AJ31" s="62">
        <v>52.805</v>
      </c>
      <c r="AK31" s="50">
        <v>19</v>
      </c>
      <c r="AL31" s="62">
        <v>375.84599999999995</v>
      </c>
      <c r="AM31" s="62">
        <f>(AL31/AC31)*100</f>
        <v>23.619870942441935</v>
      </c>
      <c r="AN31" s="62">
        <v>242.90299999999999</v>
      </c>
      <c r="AO31" s="62">
        <v>105.40600000000001</v>
      </c>
      <c r="AP31" s="62">
        <v>27.536999999999999</v>
      </c>
      <c r="AQ31" s="50"/>
      <c r="AR31" s="62"/>
      <c r="AS31" s="62"/>
      <c r="AT31" s="62"/>
      <c r="AU31" s="62"/>
      <c r="AV31" s="62"/>
      <c r="AW31" s="50"/>
      <c r="AX31" s="62"/>
      <c r="AY31" s="62"/>
      <c r="AZ31" s="62"/>
      <c r="BA31" s="62"/>
      <c r="BB31" s="62"/>
      <c r="BC31" s="77"/>
      <c r="BD31" s="50" t="s">
        <v>157</v>
      </c>
      <c r="BE31" s="62">
        <f t="shared" si="5"/>
        <v>2.4862937500000002</v>
      </c>
      <c r="BF31" s="77"/>
      <c r="BG31" s="50">
        <v>14</v>
      </c>
      <c r="BH31" s="62">
        <f t="shared" si="6"/>
        <v>1.8990343750000001</v>
      </c>
      <c r="BI31" s="62">
        <f t="shared" si="7"/>
        <v>76.380129057558051</v>
      </c>
      <c r="BJ31" s="62">
        <f t="shared" si="8"/>
        <v>1.0626500000000001</v>
      </c>
      <c r="BK31" s="62">
        <f t="shared" si="9"/>
        <v>0.75387656250000001</v>
      </c>
      <c r="BL31" s="62">
        <f t="shared" si="10"/>
        <v>8.25078125E-2</v>
      </c>
      <c r="BM31" s="50">
        <v>19</v>
      </c>
      <c r="BN31" s="62">
        <f>BP31+BQ31+BR31</f>
        <v>0.58725937500000003</v>
      </c>
      <c r="BO31" s="62">
        <f>(BN31/BE31)*100</f>
        <v>23.619870942441938</v>
      </c>
      <c r="BP31" s="7">
        <f>AN31/640</f>
        <v>0.37953593749999998</v>
      </c>
      <c r="BQ31" s="7">
        <f>AO31/640</f>
        <v>0.16469687500000002</v>
      </c>
      <c r="BR31" s="7">
        <f>AP31/640</f>
        <v>4.3026562499999997E-2</v>
      </c>
    </row>
    <row r="32" spans="1:70" x14ac:dyDescent="0.25">
      <c r="A32" s="77" t="s">
        <v>159</v>
      </c>
      <c r="B32" s="10" t="s">
        <v>122</v>
      </c>
      <c r="C32" s="3" t="s">
        <v>160</v>
      </c>
      <c r="D32" s="77" t="s">
        <v>159</v>
      </c>
      <c r="E32" s="62">
        <v>0.22239899999999999</v>
      </c>
      <c r="F32" s="62">
        <v>2.0015909999999999</v>
      </c>
      <c r="G32" s="62">
        <v>0.88959599999999994</v>
      </c>
      <c r="H32" s="62">
        <v>69.833286000000001</v>
      </c>
      <c r="I32" s="62">
        <v>15.345530999999999</v>
      </c>
      <c r="J32" s="62">
        <v>0</v>
      </c>
      <c r="K32" s="62">
        <v>8.2287629999999989</v>
      </c>
      <c r="L32" s="62">
        <v>3.1135859999999997</v>
      </c>
      <c r="M32" s="62"/>
      <c r="N32" s="62"/>
      <c r="O32" s="62">
        <v>0</v>
      </c>
      <c r="P32" s="62">
        <v>0</v>
      </c>
      <c r="Q32" s="62">
        <v>0.22239899999999999</v>
      </c>
      <c r="R32" s="62">
        <v>0</v>
      </c>
      <c r="S32" s="62">
        <v>0</v>
      </c>
      <c r="T32" s="62">
        <v>99.857150999999988</v>
      </c>
      <c r="U32" s="6">
        <v>46.933999999999997</v>
      </c>
      <c r="V32" s="6">
        <v>40.317999999999998</v>
      </c>
      <c r="W32" s="6">
        <v>12.603</v>
      </c>
      <c r="X32" s="62">
        <f t="shared" si="0"/>
        <v>47.001140659420585</v>
      </c>
      <c r="Y32" s="62">
        <f t="shared" si="1"/>
        <v>40.37567624976603</v>
      </c>
      <c r="Z32" s="62">
        <f t="shared" si="2"/>
        <v>12.621029013735832</v>
      </c>
      <c r="AA32" s="62"/>
      <c r="AB32" s="50" t="s">
        <v>159</v>
      </c>
      <c r="AC32" s="6">
        <f t="shared" si="3"/>
        <v>99.85499999999999</v>
      </c>
      <c r="AD32" s="6"/>
      <c r="AE32" s="50">
        <v>14</v>
      </c>
      <c r="AF32" s="62">
        <v>99.85499999999999</v>
      </c>
      <c r="AG32" s="62">
        <f t="shared" si="4"/>
        <v>100</v>
      </c>
      <c r="AH32" s="62">
        <v>46.933999999999997</v>
      </c>
      <c r="AI32" s="62">
        <v>40.317999999999998</v>
      </c>
      <c r="AJ32" s="62">
        <v>12.603</v>
      </c>
      <c r="AK32" s="50"/>
      <c r="AL32" s="62"/>
      <c r="AM32" s="62"/>
      <c r="AN32" s="62"/>
      <c r="AO32" s="62"/>
      <c r="AP32" s="62"/>
      <c r="AQ32" s="50"/>
      <c r="AR32" s="62"/>
      <c r="AS32" s="62"/>
      <c r="AT32" s="62"/>
      <c r="AU32" s="62"/>
      <c r="AV32" s="62"/>
      <c r="AW32" s="50"/>
      <c r="AX32" s="62"/>
      <c r="AY32" s="62"/>
      <c r="AZ32" s="62"/>
      <c r="BA32" s="62"/>
      <c r="BB32" s="62"/>
      <c r="BC32" s="77"/>
      <c r="BD32" s="50" t="s">
        <v>159</v>
      </c>
      <c r="BE32" s="62">
        <f t="shared" si="5"/>
        <v>0.1560234375</v>
      </c>
      <c r="BF32" s="77"/>
      <c r="BG32" s="50">
        <v>14</v>
      </c>
      <c r="BH32" s="62">
        <f t="shared" si="6"/>
        <v>0.15602343749999997</v>
      </c>
      <c r="BI32" s="62">
        <f t="shared" si="7"/>
        <v>99.999999999999972</v>
      </c>
      <c r="BJ32" s="62">
        <f t="shared" si="8"/>
        <v>7.3334374999999993E-2</v>
      </c>
      <c r="BK32" s="62">
        <f t="shared" si="9"/>
        <v>6.2996874999999994E-2</v>
      </c>
      <c r="BL32" s="62">
        <f t="shared" si="10"/>
        <v>1.96921875E-2</v>
      </c>
      <c r="BM32" s="50"/>
      <c r="BN32" s="62"/>
      <c r="BO32" s="62"/>
    </row>
    <row r="33" spans="1:70" x14ac:dyDescent="0.25">
      <c r="A33" s="77" t="s">
        <v>161</v>
      </c>
      <c r="B33" s="10" t="s">
        <v>122</v>
      </c>
      <c r="C33" s="3">
        <v>36</v>
      </c>
      <c r="D33" s="77" t="s">
        <v>161</v>
      </c>
      <c r="E33" s="62">
        <v>0</v>
      </c>
      <c r="F33" s="62">
        <v>3.7807829999999996</v>
      </c>
      <c r="G33" s="62">
        <v>3.335985</v>
      </c>
      <c r="H33" s="62">
        <v>108.08591399999999</v>
      </c>
      <c r="I33" s="62">
        <v>14.678334</v>
      </c>
      <c r="J33" s="62">
        <v>0</v>
      </c>
      <c r="K33" s="62">
        <v>9.5631569999999986</v>
      </c>
      <c r="L33" s="62">
        <v>0.44479799999999997</v>
      </c>
      <c r="M33" s="62"/>
      <c r="N33" s="62"/>
      <c r="O33" s="62">
        <v>0</v>
      </c>
      <c r="P33" s="62">
        <v>0</v>
      </c>
      <c r="Q33" s="62">
        <v>1.3343939999999999</v>
      </c>
      <c r="R33" s="62">
        <v>0.22239899999999999</v>
      </c>
      <c r="S33" s="62">
        <v>0</v>
      </c>
      <c r="T33" s="62">
        <v>141.445764</v>
      </c>
      <c r="U33" s="6">
        <v>64.534000000000006</v>
      </c>
      <c r="V33" s="6">
        <v>63.783999999999999</v>
      </c>
      <c r="W33" s="6">
        <v>13.125</v>
      </c>
      <c r="X33" s="62">
        <f t="shared" si="0"/>
        <v>45.624554723321374</v>
      </c>
      <c r="Y33" s="62">
        <f t="shared" si="1"/>
        <v>45.094316150747368</v>
      </c>
      <c r="Z33" s="62">
        <f t="shared" si="2"/>
        <v>9.2791750200451393</v>
      </c>
      <c r="AA33" s="62"/>
      <c r="AB33" s="50" t="s">
        <v>161</v>
      </c>
      <c r="AC33" s="6">
        <f t="shared" si="3"/>
        <v>141.44300000000001</v>
      </c>
      <c r="AD33" s="6"/>
      <c r="AE33" s="50">
        <v>14</v>
      </c>
      <c r="AF33" s="62">
        <v>141.44300000000001</v>
      </c>
      <c r="AG33" s="62">
        <f t="shared" si="4"/>
        <v>100</v>
      </c>
      <c r="AH33" s="62">
        <v>64.534000000000006</v>
      </c>
      <c r="AI33" s="62">
        <v>63.783999999999999</v>
      </c>
      <c r="AJ33" s="62">
        <v>13.125</v>
      </c>
      <c r="AK33" s="50"/>
      <c r="AL33" s="62"/>
      <c r="AM33" s="62"/>
      <c r="AN33" s="62"/>
      <c r="AO33" s="62"/>
      <c r="AP33" s="62"/>
      <c r="AQ33" s="50"/>
      <c r="AR33" s="62"/>
      <c r="AS33" s="62"/>
      <c r="AT33" s="62"/>
      <c r="AU33" s="62"/>
      <c r="AV33" s="62"/>
      <c r="AW33" s="50"/>
      <c r="AX33" s="62"/>
      <c r="AY33" s="62"/>
      <c r="AZ33" s="62"/>
      <c r="BA33" s="62"/>
      <c r="BB33" s="62"/>
      <c r="BC33" s="77"/>
      <c r="BD33" s="50" t="s">
        <v>161</v>
      </c>
      <c r="BE33" s="62">
        <f t="shared" si="5"/>
        <v>0.22100468750000002</v>
      </c>
      <c r="BF33" s="77"/>
      <c r="BG33" s="50">
        <v>14</v>
      </c>
      <c r="BH33" s="62">
        <f t="shared" si="6"/>
        <v>0.22100468750000002</v>
      </c>
      <c r="BI33" s="62">
        <f t="shared" si="7"/>
        <v>100</v>
      </c>
      <c r="BJ33" s="62">
        <f t="shared" si="8"/>
        <v>0.10083437500000002</v>
      </c>
      <c r="BK33" s="62">
        <f t="shared" si="9"/>
        <v>9.9662500000000001E-2</v>
      </c>
      <c r="BL33" s="62">
        <f t="shared" si="10"/>
        <v>2.05078125E-2</v>
      </c>
      <c r="BM33" s="50"/>
      <c r="BN33" s="62"/>
      <c r="BO33" s="62"/>
    </row>
    <row r="34" spans="1:70" x14ac:dyDescent="0.25">
      <c r="A34" s="77" t="s">
        <v>162</v>
      </c>
      <c r="B34" s="10" t="s">
        <v>122</v>
      </c>
      <c r="C34" s="3">
        <v>38</v>
      </c>
      <c r="D34" s="77" t="s">
        <v>162</v>
      </c>
      <c r="E34" s="62">
        <v>102.52593899999999</v>
      </c>
      <c r="F34" s="62">
        <v>94.074776999999997</v>
      </c>
      <c r="G34" s="62">
        <v>26.465480999999997</v>
      </c>
      <c r="H34" s="62">
        <v>0.44479799999999997</v>
      </c>
      <c r="I34" s="62">
        <v>207.498267</v>
      </c>
      <c r="J34" s="62">
        <v>0</v>
      </c>
      <c r="K34" s="62">
        <v>214.17023699999999</v>
      </c>
      <c r="L34" s="62">
        <v>37.363031999999997</v>
      </c>
      <c r="M34" s="62"/>
      <c r="N34" s="62"/>
      <c r="O34" s="62">
        <v>0</v>
      </c>
      <c r="P34" s="62">
        <v>101.636343</v>
      </c>
      <c r="Q34" s="62">
        <v>97.855559999999997</v>
      </c>
      <c r="R34" s="62">
        <v>34.249445999999999</v>
      </c>
      <c r="S34" s="62">
        <v>34.471844999999995</v>
      </c>
      <c r="T34" s="62">
        <v>950.75572499999998</v>
      </c>
      <c r="U34" s="6">
        <v>327.50799999999998</v>
      </c>
      <c r="V34" s="6">
        <v>338.42500000000001</v>
      </c>
      <c r="W34" s="6">
        <v>284.80099999999999</v>
      </c>
      <c r="X34" s="62">
        <f t="shared" si="0"/>
        <v>34.447123628942649</v>
      </c>
      <c r="Y34" s="62">
        <f t="shared" si="1"/>
        <v>35.595368095206581</v>
      </c>
      <c r="Z34" s="62">
        <f t="shared" si="2"/>
        <v>29.955223251482394</v>
      </c>
      <c r="AA34" s="62"/>
      <c r="AB34" s="50" t="s">
        <v>162</v>
      </c>
      <c r="AC34" s="6">
        <f t="shared" si="3"/>
        <v>950.73399999999992</v>
      </c>
      <c r="AD34" s="6"/>
      <c r="AE34" s="50">
        <v>19</v>
      </c>
      <c r="AF34" s="62">
        <v>950.73399999999992</v>
      </c>
      <c r="AG34" s="62">
        <f t="shared" si="4"/>
        <v>100</v>
      </c>
      <c r="AH34" s="62">
        <v>327.50799999999998</v>
      </c>
      <c r="AI34" s="62">
        <v>338.42500000000001</v>
      </c>
      <c r="AJ34" s="62">
        <v>284.80099999999999</v>
      </c>
      <c r="AK34" s="50"/>
      <c r="AL34" s="62"/>
      <c r="AM34" s="62"/>
      <c r="AN34" s="62"/>
      <c r="AO34" s="62"/>
      <c r="AP34" s="62"/>
      <c r="AQ34" s="50"/>
      <c r="AR34" s="62"/>
      <c r="AS34" s="62"/>
      <c r="AT34" s="62"/>
      <c r="AU34" s="62"/>
      <c r="AV34" s="62"/>
      <c r="AW34" s="50"/>
      <c r="AX34" s="62"/>
      <c r="AY34" s="62"/>
      <c r="AZ34" s="62"/>
      <c r="BA34" s="62"/>
      <c r="BB34" s="62"/>
      <c r="BC34" s="77"/>
      <c r="BD34" s="50" t="s">
        <v>162</v>
      </c>
      <c r="BE34" s="62">
        <f t="shared" si="5"/>
        <v>1.4855218749999999</v>
      </c>
      <c r="BF34" s="77"/>
      <c r="BG34" s="50">
        <v>19</v>
      </c>
      <c r="BH34" s="62">
        <f t="shared" si="6"/>
        <v>1.4855218749999999</v>
      </c>
      <c r="BI34" s="62">
        <f t="shared" si="7"/>
        <v>100</v>
      </c>
      <c r="BJ34" s="62">
        <f t="shared" si="8"/>
        <v>0.51173124999999997</v>
      </c>
      <c r="BK34" s="62">
        <f t="shared" si="9"/>
        <v>0.52878906250000002</v>
      </c>
      <c r="BL34" s="62">
        <f t="shared" si="10"/>
        <v>0.4450015625</v>
      </c>
      <c r="BM34" s="50"/>
      <c r="BN34" s="62"/>
      <c r="BO34" s="62"/>
    </row>
    <row r="35" spans="1:70" x14ac:dyDescent="0.25">
      <c r="A35" s="77" t="s">
        <v>163</v>
      </c>
      <c r="B35" s="10" t="s">
        <v>122</v>
      </c>
      <c r="C35" s="3">
        <v>39</v>
      </c>
      <c r="D35" s="77" t="s">
        <v>163</v>
      </c>
      <c r="E35" s="62">
        <v>20.238308999999997</v>
      </c>
      <c r="F35" s="62">
        <v>104.30513099999999</v>
      </c>
      <c r="G35" s="62">
        <v>66.274901999999997</v>
      </c>
      <c r="H35" s="62">
        <v>215.28223199999999</v>
      </c>
      <c r="I35" s="62">
        <v>211.50144899999998</v>
      </c>
      <c r="J35" s="62">
        <v>0</v>
      </c>
      <c r="K35" s="62">
        <v>204.16228199999998</v>
      </c>
      <c r="L35" s="62">
        <v>43.367804999999997</v>
      </c>
      <c r="M35" s="62"/>
      <c r="N35" s="62"/>
      <c r="O35" s="62">
        <v>4.4479799999999994</v>
      </c>
      <c r="P35" s="62">
        <v>0.66719699999999993</v>
      </c>
      <c r="Q35" s="62">
        <v>0.44479799999999997</v>
      </c>
      <c r="R35" s="62">
        <v>24.908687999999998</v>
      </c>
      <c r="S35" s="62">
        <v>0.88959599999999994</v>
      </c>
      <c r="T35" s="62">
        <v>896.49036899999999</v>
      </c>
      <c r="U35" s="6">
        <v>362.37299999999999</v>
      </c>
      <c r="V35" s="6">
        <v>285.685</v>
      </c>
      <c r="W35" s="6">
        <v>248.41200000000001</v>
      </c>
      <c r="X35" s="62">
        <f t="shared" si="0"/>
        <v>40.421293137171446</v>
      </c>
      <c r="Y35" s="62">
        <f t="shared" si="1"/>
        <v>31.867046192439354</v>
      </c>
      <c r="Z35" s="62">
        <f t="shared" si="2"/>
        <v>27.709388587977124</v>
      </c>
      <c r="AA35" s="62"/>
      <c r="AB35" s="50" t="s">
        <v>163</v>
      </c>
      <c r="AC35" s="6">
        <f t="shared" si="3"/>
        <v>896.46999999999991</v>
      </c>
      <c r="AD35" s="6"/>
      <c r="AE35" s="50">
        <v>18</v>
      </c>
      <c r="AF35" s="62">
        <v>724.7829999999999</v>
      </c>
      <c r="AG35" s="62">
        <f t="shared" si="4"/>
        <v>80.848550425558017</v>
      </c>
      <c r="AH35" s="62">
        <v>273.10899999999998</v>
      </c>
      <c r="AI35" s="62">
        <v>227.96199999999999</v>
      </c>
      <c r="AJ35" s="62">
        <v>223.71199999999999</v>
      </c>
      <c r="AK35" s="50">
        <v>22</v>
      </c>
      <c r="AL35" s="62">
        <v>171.68699999999998</v>
      </c>
      <c r="AM35" s="62">
        <f t="shared" ref="AM35:AM36" si="37">(AL35/AC35)*100</f>
        <v>19.15144957444198</v>
      </c>
      <c r="AN35" s="62">
        <v>89.263999999999996</v>
      </c>
      <c r="AO35" s="62">
        <v>57.722999999999999</v>
      </c>
      <c r="AP35" s="62">
        <v>24.7</v>
      </c>
      <c r="AQ35" s="50"/>
      <c r="AR35" s="62"/>
      <c r="AS35" s="62"/>
      <c r="AT35" s="62"/>
      <c r="AU35" s="62"/>
      <c r="AV35" s="62"/>
      <c r="AW35" s="50"/>
      <c r="AX35" s="62"/>
      <c r="AY35" s="62"/>
      <c r="AZ35" s="62"/>
      <c r="BA35" s="62"/>
      <c r="BB35" s="62"/>
      <c r="BC35" s="77"/>
      <c r="BD35" s="50" t="s">
        <v>163</v>
      </c>
      <c r="BE35" s="62">
        <f t="shared" si="5"/>
        <v>1.4007343749999999</v>
      </c>
      <c r="BF35" s="77"/>
      <c r="BG35" s="50">
        <v>18</v>
      </c>
      <c r="BH35" s="62">
        <f t="shared" si="6"/>
        <v>1.1324734375000001</v>
      </c>
      <c r="BI35" s="62">
        <f t="shared" si="7"/>
        <v>80.848550425558031</v>
      </c>
      <c r="BJ35" s="62">
        <f t="shared" si="8"/>
        <v>0.4267328125</v>
      </c>
      <c r="BK35" s="62">
        <f t="shared" si="9"/>
        <v>0.35619062499999998</v>
      </c>
      <c r="BL35" s="62">
        <f t="shared" si="10"/>
        <v>0.34955000000000003</v>
      </c>
      <c r="BM35" s="50">
        <v>22</v>
      </c>
      <c r="BN35" s="62">
        <f t="shared" ref="BN35:BN36" si="38">BP35+BQ35+BR35</f>
        <v>0.26826093749999996</v>
      </c>
      <c r="BO35" s="62">
        <f t="shared" ref="BO35:BO36" si="39">(BN35/BE35)*100</f>
        <v>19.15144957444198</v>
      </c>
      <c r="BP35" s="7">
        <f t="shared" ref="BP35:BP36" si="40">AN35/640</f>
        <v>0.13947499999999999</v>
      </c>
      <c r="BQ35" s="7">
        <f t="shared" ref="BQ35:BQ36" si="41">AO35/640</f>
        <v>9.0192187499999993E-2</v>
      </c>
      <c r="BR35" s="7">
        <f t="shared" ref="BR35:BR36" si="42">AP35/640</f>
        <v>3.8593749999999996E-2</v>
      </c>
    </row>
    <row r="36" spans="1:70" x14ac:dyDescent="0.25">
      <c r="A36" s="77" t="s">
        <v>164</v>
      </c>
      <c r="B36" s="10" t="s">
        <v>122</v>
      </c>
      <c r="C36" s="3">
        <v>40</v>
      </c>
      <c r="D36" s="77" t="s">
        <v>164</v>
      </c>
      <c r="E36" s="62">
        <v>10.230354</v>
      </c>
      <c r="F36" s="62">
        <v>87.625205999999991</v>
      </c>
      <c r="G36" s="62">
        <v>110.30990399999999</v>
      </c>
      <c r="H36" s="62">
        <v>704.78243099999997</v>
      </c>
      <c r="I36" s="62">
        <v>151.23131999999998</v>
      </c>
      <c r="J36" s="62">
        <v>0</v>
      </c>
      <c r="K36" s="62">
        <v>102.30354</v>
      </c>
      <c r="L36" s="62">
        <v>8.6735609999999994</v>
      </c>
      <c r="M36" s="62"/>
      <c r="N36" s="62"/>
      <c r="O36" s="62">
        <v>7.3391669999999998</v>
      </c>
      <c r="P36" s="62">
        <v>8.2287629999999989</v>
      </c>
      <c r="Q36" s="62">
        <v>6.4495709999999997</v>
      </c>
      <c r="R36" s="62">
        <v>10.675151999999999</v>
      </c>
      <c r="S36" s="62">
        <v>0.22239899999999999</v>
      </c>
      <c r="T36" s="62">
        <v>1208.0713679999999</v>
      </c>
      <c r="U36" s="6">
        <v>528.50400000000002</v>
      </c>
      <c r="V36" s="6">
        <v>543.30200000000002</v>
      </c>
      <c r="W36" s="6">
        <v>136.239</v>
      </c>
      <c r="X36" s="62">
        <f t="shared" si="0"/>
        <v>43.747746532140312</v>
      </c>
      <c r="Y36" s="62">
        <f t="shared" si="1"/>
        <v>44.972674164064792</v>
      </c>
      <c r="Z36" s="62">
        <f t="shared" si="2"/>
        <v>11.277396651287908</v>
      </c>
      <c r="AA36" s="62"/>
      <c r="AB36" s="50" t="s">
        <v>164</v>
      </c>
      <c r="AC36" s="6">
        <f t="shared" si="3"/>
        <v>1208.0440000000001</v>
      </c>
      <c r="AD36" s="6"/>
      <c r="AE36" s="50">
        <v>18</v>
      </c>
      <c r="AF36" s="62">
        <v>1.5569999999999999</v>
      </c>
      <c r="AG36" s="62">
        <f t="shared" si="4"/>
        <v>0.12888603395240569</v>
      </c>
      <c r="AH36" s="62">
        <v>0.4</v>
      </c>
      <c r="AI36" s="62">
        <v>0.55400000000000005</v>
      </c>
      <c r="AJ36" s="62">
        <v>0.60299999999999998</v>
      </c>
      <c r="AK36" s="50">
        <v>22</v>
      </c>
      <c r="AL36" s="62">
        <v>1206.4870000000001</v>
      </c>
      <c r="AM36" s="62">
        <f t="shared" si="37"/>
        <v>99.871113966047602</v>
      </c>
      <c r="AN36" s="62">
        <v>528.10299999999995</v>
      </c>
      <c r="AO36" s="62">
        <v>542.74800000000005</v>
      </c>
      <c r="AP36" s="62">
        <v>135.636</v>
      </c>
      <c r="AQ36" s="50"/>
      <c r="AR36" s="62"/>
      <c r="AS36" s="62"/>
      <c r="AT36" s="62"/>
      <c r="AU36" s="62"/>
      <c r="AV36" s="62"/>
      <c r="AW36" s="50"/>
      <c r="AX36" s="62"/>
      <c r="AY36" s="62"/>
      <c r="AZ36" s="62"/>
      <c r="BA36" s="62"/>
      <c r="BB36" s="62"/>
      <c r="BC36" s="77"/>
      <c r="BD36" s="50" t="s">
        <v>164</v>
      </c>
      <c r="BE36" s="62">
        <f t="shared" si="5"/>
        <v>1.8875687500000002</v>
      </c>
      <c r="BF36" s="77"/>
      <c r="BG36" s="50">
        <v>18</v>
      </c>
      <c r="BH36" s="62">
        <f t="shared" si="6"/>
        <v>2.4328125000000001E-3</v>
      </c>
      <c r="BI36" s="62">
        <f t="shared" si="7"/>
        <v>0.12888603395240569</v>
      </c>
      <c r="BJ36" s="62">
        <f t="shared" si="8"/>
        <v>6.2500000000000012E-4</v>
      </c>
      <c r="BK36" s="62">
        <f t="shared" si="9"/>
        <v>8.6562500000000007E-4</v>
      </c>
      <c r="BL36" s="62">
        <f t="shared" si="10"/>
        <v>9.4218749999999999E-4</v>
      </c>
      <c r="BM36" s="50">
        <v>22</v>
      </c>
      <c r="BN36" s="62">
        <f t="shared" si="38"/>
        <v>1.8851359375000001</v>
      </c>
      <c r="BO36" s="62">
        <f t="shared" si="39"/>
        <v>99.871113966047588</v>
      </c>
      <c r="BP36" s="7">
        <f t="shared" si="40"/>
        <v>0.82516093749999997</v>
      </c>
      <c r="BQ36" s="7">
        <f t="shared" si="41"/>
        <v>0.8480437500000001</v>
      </c>
      <c r="BR36" s="7">
        <f t="shared" si="42"/>
        <v>0.21193124999999999</v>
      </c>
    </row>
    <row r="37" spans="1:70" x14ac:dyDescent="0.25">
      <c r="A37" s="77" t="s">
        <v>165</v>
      </c>
      <c r="B37" s="10" t="s">
        <v>122</v>
      </c>
      <c r="C37" s="3">
        <v>41</v>
      </c>
      <c r="D37" s="77" t="s">
        <v>165</v>
      </c>
      <c r="E37" s="62">
        <v>4.4479799999999994</v>
      </c>
      <c r="F37" s="62">
        <v>28.689470999999998</v>
      </c>
      <c r="G37" s="62">
        <v>22.462298999999998</v>
      </c>
      <c r="H37" s="62">
        <v>328.48332299999998</v>
      </c>
      <c r="I37" s="62">
        <v>54.265355999999997</v>
      </c>
      <c r="J37" s="62">
        <v>0</v>
      </c>
      <c r="K37" s="62">
        <v>22.462298999999998</v>
      </c>
      <c r="L37" s="62">
        <v>2.891187</v>
      </c>
      <c r="M37" s="62"/>
      <c r="N37" s="62"/>
      <c r="O37" s="62">
        <v>0.44479799999999997</v>
      </c>
      <c r="P37" s="62">
        <v>0</v>
      </c>
      <c r="Q37" s="62">
        <v>0</v>
      </c>
      <c r="R37" s="62">
        <v>1.7791919999999999</v>
      </c>
      <c r="S37" s="62">
        <v>0</v>
      </c>
      <c r="T37" s="62">
        <v>465.92590499999994</v>
      </c>
      <c r="U37" s="6">
        <v>217.57499999999999</v>
      </c>
      <c r="V37" s="6">
        <v>211.34700000000001</v>
      </c>
      <c r="W37" s="6">
        <v>36.994</v>
      </c>
      <c r="X37" s="62">
        <f t="shared" si="0"/>
        <v>46.697339140222311</v>
      </c>
      <c r="Y37" s="62">
        <f t="shared" si="1"/>
        <v>45.360645916436013</v>
      </c>
      <c r="Z37" s="62">
        <f t="shared" si="2"/>
        <v>7.9398890688423958</v>
      </c>
      <c r="AA37" s="62"/>
      <c r="AB37" s="50" t="s">
        <v>165</v>
      </c>
      <c r="AC37" s="6">
        <f t="shared" si="3"/>
        <v>465.91600000000005</v>
      </c>
      <c r="AD37" s="6"/>
      <c r="AE37" s="50">
        <v>22</v>
      </c>
      <c r="AF37" s="62">
        <v>465.91600000000005</v>
      </c>
      <c r="AG37" s="62">
        <f t="shared" si="4"/>
        <v>100</v>
      </c>
      <c r="AH37" s="62">
        <v>217.57499999999999</v>
      </c>
      <c r="AI37" s="62">
        <v>211.34700000000001</v>
      </c>
      <c r="AJ37" s="62">
        <v>36.994</v>
      </c>
      <c r="AK37" s="50"/>
      <c r="AL37" s="62"/>
      <c r="AM37" s="62"/>
      <c r="AN37" s="62"/>
      <c r="AO37" s="62"/>
      <c r="AP37" s="62"/>
      <c r="AQ37" s="50"/>
      <c r="AR37" s="62"/>
      <c r="AS37" s="62"/>
      <c r="AT37" s="62"/>
      <c r="AU37" s="62"/>
      <c r="AV37" s="62"/>
      <c r="AW37" s="50"/>
      <c r="AX37" s="62"/>
      <c r="AY37" s="62"/>
      <c r="AZ37" s="62"/>
      <c r="BA37" s="62"/>
      <c r="BB37" s="62"/>
      <c r="BC37" s="77"/>
      <c r="BD37" s="50" t="s">
        <v>165</v>
      </c>
      <c r="BE37" s="62">
        <f t="shared" si="5"/>
        <v>0.72799375000000011</v>
      </c>
      <c r="BF37" s="77"/>
      <c r="BG37" s="50">
        <v>22</v>
      </c>
      <c r="BH37" s="62">
        <f t="shared" si="6"/>
        <v>0.72799375</v>
      </c>
      <c r="BI37" s="62">
        <f t="shared" si="7"/>
        <v>99.999999999999986</v>
      </c>
      <c r="BJ37" s="62">
        <f t="shared" si="8"/>
        <v>0.3399609375</v>
      </c>
      <c r="BK37" s="62">
        <f t="shared" si="9"/>
        <v>0.33022968750000004</v>
      </c>
      <c r="BL37" s="62">
        <f t="shared" si="10"/>
        <v>5.7803125000000004E-2</v>
      </c>
      <c r="BM37" s="50"/>
      <c r="BN37" s="62"/>
      <c r="BO37" s="62"/>
    </row>
    <row r="38" spans="1:70" x14ac:dyDescent="0.25">
      <c r="A38" s="77" t="s">
        <v>166</v>
      </c>
      <c r="B38" s="10" t="s">
        <v>122</v>
      </c>
      <c r="C38" s="3" t="s">
        <v>167</v>
      </c>
      <c r="D38" s="77" t="s">
        <v>166</v>
      </c>
      <c r="E38" s="62">
        <v>10.007954999999999</v>
      </c>
      <c r="F38" s="62">
        <v>14.678334</v>
      </c>
      <c r="G38" s="62">
        <v>27.577475999999997</v>
      </c>
      <c r="H38" s="62">
        <v>329.59531799999996</v>
      </c>
      <c r="I38" s="62">
        <v>241.08051599999999</v>
      </c>
      <c r="J38" s="62">
        <v>0</v>
      </c>
      <c r="K38" s="62">
        <v>46.481390999999995</v>
      </c>
      <c r="L38" s="62">
        <v>7.3391669999999998</v>
      </c>
      <c r="M38" s="62"/>
      <c r="N38" s="62"/>
      <c r="O38" s="62">
        <v>0.22239899999999999</v>
      </c>
      <c r="P38" s="62">
        <v>0</v>
      </c>
      <c r="Q38" s="62">
        <v>0</v>
      </c>
      <c r="R38" s="62">
        <v>3.5583839999999998</v>
      </c>
      <c r="S38" s="62">
        <v>0</v>
      </c>
      <c r="T38" s="62">
        <v>680.54093999999998</v>
      </c>
      <c r="U38" s="6">
        <v>400.33600000000001</v>
      </c>
      <c r="V38" s="6">
        <v>216.899</v>
      </c>
      <c r="W38" s="6">
        <v>63.290999999999997</v>
      </c>
      <c r="X38" s="62">
        <f t="shared" si="0"/>
        <v>58.826144978140483</v>
      </c>
      <c r="Y38" s="62">
        <f t="shared" si="1"/>
        <v>31.871557940364326</v>
      </c>
      <c r="Z38" s="62">
        <f t="shared" si="2"/>
        <v>9.3001017690427261</v>
      </c>
      <c r="AA38" s="62"/>
      <c r="AB38" s="50" t="s">
        <v>166</v>
      </c>
      <c r="AC38" s="6">
        <f t="shared" si="3"/>
        <v>680.52600000000007</v>
      </c>
      <c r="AD38" s="6"/>
      <c r="AE38" s="50">
        <v>22</v>
      </c>
      <c r="AF38" s="62">
        <v>680.52600000000007</v>
      </c>
      <c r="AG38" s="62">
        <f t="shared" si="4"/>
        <v>100</v>
      </c>
      <c r="AH38" s="62">
        <v>400.33600000000001</v>
      </c>
      <c r="AI38" s="62">
        <v>216.899</v>
      </c>
      <c r="AJ38" s="62">
        <v>63.290999999999997</v>
      </c>
      <c r="AK38" s="50"/>
      <c r="AL38" s="62"/>
      <c r="AM38" s="62"/>
      <c r="AN38" s="62"/>
      <c r="AO38" s="62"/>
      <c r="AP38" s="62"/>
      <c r="AQ38" s="50"/>
      <c r="AR38" s="62"/>
      <c r="AS38" s="62"/>
      <c r="AT38" s="62"/>
      <c r="AU38" s="62"/>
      <c r="AV38" s="62"/>
      <c r="AW38" s="50"/>
      <c r="AX38" s="62"/>
      <c r="AY38" s="62"/>
      <c r="AZ38" s="62"/>
      <c r="BA38" s="62"/>
      <c r="BB38" s="62"/>
      <c r="BC38" s="77"/>
      <c r="BD38" s="50" t="s">
        <v>166</v>
      </c>
      <c r="BE38" s="62">
        <f t="shared" si="5"/>
        <v>1.0633218750000002</v>
      </c>
      <c r="BF38" s="77"/>
      <c r="BG38" s="50">
        <v>22</v>
      </c>
      <c r="BH38" s="62">
        <f t="shared" si="6"/>
        <v>1.0633218750000002</v>
      </c>
      <c r="BI38" s="62">
        <f t="shared" si="7"/>
        <v>100</v>
      </c>
      <c r="BJ38" s="62">
        <f t="shared" si="8"/>
        <v>0.62552500000000011</v>
      </c>
      <c r="BK38" s="62">
        <f t="shared" si="9"/>
        <v>0.33890468750000002</v>
      </c>
      <c r="BL38" s="62">
        <f t="shared" si="10"/>
        <v>9.8892187500000006E-2</v>
      </c>
      <c r="BM38" s="50"/>
      <c r="BN38" s="62"/>
      <c r="BO38" s="62"/>
    </row>
    <row r="39" spans="1:70" x14ac:dyDescent="0.25">
      <c r="A39" s="77" t="s">
        <v>168</v>
      </c>
      <c r="B39" s="10" t="s">
        <v>122</v>
      </c>
      <c r="C39" s="3" t="s">
        <v>169</v>
      </c>
      <c r="D39" s="77" t="s">
        <v>168</v>
      </c>
      <c r="E39" s="62">
        <v>3.5583839999999998</v>
      </c>
      <c r="F39" s="62">
        <v>32.470253999999997</v>
      </c>
      <c r="G39" s="62">
        <v>15.567929999999999</v>
      </c>
      <c r="H39" s="62">
        <v>460.36592999999999</v>
      </c>
      <c r="I39" s="62">
        <v>29.356667999999999</v>
      </c>
      <c r="J39" s="62">
        <v>0</v>
      </c>
      <c r="K39" s="62">
        <v>20.905505999999999</v>
      </c>
      <c r="L39" s="62">
        <v>10.007954999999999</v>
      </c>
      <c r="M39" s="62"/>
      <c r="N39" s="62"/>
      <c r="O39" s="62">
        <v>0.22239899999999999</v>
      </c>
      <c r="P39" s="62">
        <v>0</v>
      </c>
      <c r="Q39" s="62">
        <v>0</v>
      </c>
      <c r="R39" s="62">
        <v>1.3343939999999999</v>
      </c>
      <c r="S39" s="62">
        <v>0</v>
      </c>
      <c r="T39" s="62">
        <v>573.78941999999995</v>
      </c>
      <c r="U39" s="6">
        <v>250.536</v>
      </c>
      <c r="V39" s="6">
        <v>276.45999999999998</v>
      </c>
      <c r="W39" s="6">
        <v>46.780999999999999</v>
      </c>
      <c r="X39" s="62">
        <f t="shared" si="0"/>
        <v>43.663405295970783</v>
      </c>
      <c r="Y39" s="62">
        <f t="shared" si="1"/>
        <v>48.181439107050807</v>
      </c>
      <c r="Z39" s="62">
        <f t="shared" si="2"/>
        <v>8.152991039813875</v>
      </c>
      <c r="AA39" s="62"/>
      <c r="AB39" s="50" t="s">
        <v>168</v>
      </c>
      <c r="AC39" s="6">
        <f t="shared" si="3"/>
        <v>573.77600000000007</v>
      </c>
      <c r="AD39" s="6"/>
      <c r="AE39" s="50">
        <v>18</v>
      </c>
      <c r="AF39" s="62">
        <v>310.017</v>
      </c>
      <c r="AG39" s="62">
        <f t="shared" si="4"/>
        <v>54.031015587964639</v>
      </c>
      <c r="AH39" s="62">
        <v>135.11500000000001</v>
      </c>
      <c r="AI39" s="62">
        <v>151.11799999999999</v>
      </c>
      <c r="AJ39" s="62">
        <v>23.783999999999999</v>
      </c>
      <c r="AK39" s="50">
        <v>22</v>
      </c>
      <c r="AL39" s="62">
        <v>263.75900000000001</v>
      </c>
      <c r="AM39" s="62">
        <f>(AL39/AC39)*100</f>
        <v>45.968984412035354</v>
      </c>
      <c r="AN39" s="62">
        <v>115.42</v>
      </c>
      <c r="AO39" s="62">
        <v>125.342</v>
      </c>
      <c r="AP39" s="62">
        <v>22.997</v>
      </c>
      <c r="AQ39" s="50"/>
      <c r="AR39" s="62"/>
      <c r="AS39" s="62"/>
      <c r="AT39" s="62"/>
      <c r="AU39" s="62"/>
      <c r="AV39" s="62"/>
      <c r="AW39" s="50"/>
      <c r="AX39" s="62"/>
      <c r="AY39" s="62"/>
      <c r="AZ39" s="62"/>
      <c r="BA39" s="62"/>
      <c r="BB39" s="62"/>
      <c r="BC39" s="77"/>
      <c r="BD39" s="50" t="s">
        <v>168</v>
      </c>
      <c r="BE39" s="62">
        <f t="shared" si="5"/>
        <v>0.89652500000000013</v>
      </c>
      <c r="BF39" s="77"/>
      <c r="BG39" s="50">
        <v>18</v>
      </c>
      <c r="BH39" s="62">
        <f t="shared" si="6"/>
        <v>0.48440156249999999</v>
      </c>
      <c r="BI39" s="62">
        <f t="shared" si="7"/>
        <v>54.031015587964639</v>
      </c>
      <c r="BJ39" s="62">
        <f t="shared" si="8"/>
        <v>0.21111718750000003</v>
      </c>
      <c r="BK39" s="62">
        <f t="shared" si="9"/>
        <v>0.23612187500000001</v>
      </c>
      <c r="BL39" s="62">
        <f t="shared" si="10"/>
        <v>3.7162500000000001E-2</v>
      </c>
      <c r="BM39" s="50">
        <v>22</v>
      </c>
      <c r="BN39" s="62">
        <f>BP39+BQ39+BR39</f>
        <v>0.41212343750000002</v>
      </c>
      <c r="BO39" s="62">
        <f>(BN39/BE39)*100</f>
        <v>45.968984412035354</v>
      </c>
      <c r="BP39" s="7">
        <f>AN39/640</f>
        <v>0.18034375</v>
      </c>
      <c r="BQ39" s="7">
        <f>AO39/640</f>
        <v>0.195846875</v>
      </c>
      <c r="BR39" s="7">
        <f>AP39/640</f>
        <v>3.5932812500000001E-2</v>
      </c>
    </row>
    <row r="40" spans="1:70" x14ac:dyDescent="0.25">
      <c r="A40" s="77" t="s">
        <v>170</v>
      </c>
      <c r="B40" s="10" t="s">
        <v>122</v>
      </c>
      <c r="C40" s="3" t="s">
        <v>171</v>
      </c>
      <c r="D40" s="77" t="s">
        <v>170</v>
      </c>
      <c r="E40" s="62">
        <v>0</v>
      </c>
      <c r="F40" s="62">
        <v>0</v>
      </c>
      <c r="G40" s="62">
        <v>0</v>
      </c>
      <c r="H40" s="62">
        <v>25.575885</v>
      </c>
      <c r="I40" s="62">
        <v>0</v>
      </c>
      <c r="J40" s="62">
        <v>0</v>
      </c>
      <c r="K40" s="62">
        <v>0.66719699999999993</v>
      </c>
      <c r="L40" s="62">
        <v>0.22239899999999999</v>
      </c>
      <c r="M40" s="62"/>
      <c r="N40" s="62"/>
      <c r="O40" s="62">
        <v>0</v>
      </c>
      <c r="P40" s="62">
        <v>0</v>
      </c>
      <c r="Q40" s="62">
        <v>0</v>
      </c>
      <c r="R40" s="62">
        <v>0</v>
      </c>
      <c r="S40" s="62">
        <v>0</v>
      </c>
      <c r="T40" s="62">
        <v>26.465480999999997</v>
      </c>
      <c r="U40" s="6">
        <v>11.509</v>
      </c>
      <c r="V40" s="6">
        <v>13.166</v>
      </c>
      <c r="W40" s="6">
        <v>1.79</v>
      </c>
      <c r="X40" s="62">
        <f t="shared" si="0"/>
        <v>43.486834794349669</v>
      </c>
      <c r="Y40" s="62">
        <f t="shared" si="1"/>
        <v>49.747820566722375</v>
      </c>
      <c r="Z40" s="62">
        <f t="shared" si="2"/>
        <v>6.7635271771557841</v>
      </c>
      <c r="AA40" s="62"/>
      <c r="AB40" s="50" t="s">
        <v>170</v>
      </c>
      <c r="AC40" s="6">
        <f t="shared" si="3"/>
        <v>26.465</v>
      </c>
      <c r="AD40" s="6"/>
      <c r="AE40" s="50">
        <v>22</v>
      </c>
      <c r="AF40" s="62">
        <v>26.465</v>
      </c>
      <c r="AG40" s="62">
        <f t="shared" si="4"/>
        <v>100</v>
      </c>
      <c r="AH40" s="62">
        <v>11.509</v>
      </c>
      <c r="AI40" s="62">
        <v>13.166</v>
      </c>
      <c r="AJ40" s="62">
        <v>1.79</v>
      </c>
      <c r="AK40" s="50"/>
      <c r="AL40" s="62"/>
      <c r="AM40" s="62"/>
      <c r="AN40" s="62"/>
      <c r="AO40" s="62"/>
      <c r="AP40" s="62"/>
      <c r="AQ40" s="50"/>
      <c r="AR40" s="62"/>
      <c r="AS40" s="62"/>
      <c r="AT40" s="62"/>
      <c r="AU40" s="62"/>
      <c r="AV40" s="62"/>
      <c r="AW40" s="50"/>
      <c r="AX40" s="62"/>
      <c r="AY40" s="62"/>
      <c r="AZ40" s="62"/>
      <c r="BA40" s="62"/>
      <c r="BB40" s="62"/>
      <c r="BC40" s="77"/>
      <c r="BD40" s="50" t="s">
        <v>170</v>
      </c>
      <c r="BE40" s="62">
        <f t="shared" si="5"/>
        <v>4.1351562500000001E-2</v>
      </c>
      <c r="BF40" s="77"/>
      <c r="BG40" s="50">
        <v>22</v>
      </c>
      <c r="BH40" s="62">
        <f t="shared" si="6"/>
        <v>4.1351562500000001E-2</v>
      </c>
      <c r="BI40" s="62">
        <f t="shared" si="7"/>
        <v>100</v>
      </c>
      <c r="BJ40" s="62">
        <f t="shared" si="8"/>
        <v>1.7982812500000001E-2</v>
      </c>
      <c r="BK40" s="62">
        <f t="shared" si="9"/>
        <v>2.0571875000000003E-2</v>
      </c>
      <c r="BL40" s="62">
        <f t="shared" si="10"/>
        <v>2.7968750000000003E-3</v>
      </c>
      <c r="BM40" s="50"/>
      <c r="BN40" s="62"/>
      <c r="BO40" s="62"/>
    </row>
    <row r="41" spans="1:70" x14ac:dyDescent="0.25">
      <c r="A41" s="77" t="s">
        <v>172</v>
      </c>
      <c r="B41" s="10" t="s">
        <v>122</v>
      </c>
      <c r="C41" s="3" t="s">
        <v>173</v>
      </c>
      <c r="D41" s="77" t="s">
        <v>172</v>
      </c>
      <c r="E41" s="62">
        <v>2.0015909999999999</v>
      </c>
      <c r="F41" s="62">
        <v>0.66719699999999993</v>
      </c>
      <c r="G41" s="62">
        <v>0.22239899999999999</v>
      </c>
      <c r="H41" s="62">
        <v>11.787146999999999</v>
      </c>
      <c r="I41" s="62">
        <v>23.796692999999998</v>
      </c>
      <c r="J41" s="62">
        <v>0</v>
      </c>
      <c r="K41" s="62">
        <v>4.6703789999999996</v>
      </c>
      <c r="L41" s="62">
        <v>1.1119949999999998</v>
      </c>
      <c r="M41" s="62"/>
      <c r="N41" s="62"/>
      <c r="O41" s="62">
        <v>0</v>
      </c>
      <c r="P41" s="62">
        <v>0</v>
      </c>
      <c r="Q41" s="62">
        <v>0</v>
      </c>
      <c r="R41" s="62">
        <v>0</v>
      </c>
      <c r="S41" s="62">
        <v>0</v>
      </c>
      <c r="T41" s="62">
        <v>44.257400999999994</v>
      </c>
      <c r="U41" s="6">
        <v>30.120999999999999</v>
      </c>
      <c r="V41" s="6">
        <v>8.69</v>
      </c>
      <c r="W41" s="6">
        <v>5.4450000000000003</v>
      </c>
      <c r="X41" s="62">
        <f t="shared" si="0"/>
        <v>68.058673395665508</v>
      </c>
      <c r="Y41" s="62">
        <f t="shared" si="1"/>
        <v>19.635134019731527</v>
      </c>
      <c r="Z41" s="62">
        <f t="shared" si="2"/>
        <v>12.303027012363426</v>
      </c>
      <c r="AA41" s="62"/>
      <c r="AB41" s="50" t="s">
        <v>172</v>
      </c>
      <c r="AC41" s="6">
        <f t="shared" si="3"/>
        <v>44.256</v>
      </c>
      <c r="AD41" s="6"/>
      <c r="AE41" s="50">
        <v>22</v>
      </c>
      <c r="AF41" s="62">
        <v>44.256</v>
      </c>
      <c r="AG41" s="62">
        <f t="shared" si="4"/>
        <v>100</v>
      </c>
      <c r="AH41" s="62">
        <v>30.120999999999999</v>
      </c>
      <c r="AI41" s="62">
        <v>8.69</v>
      </c>
      <c r="AJ41" s="62">
        <v>5.4450000000000003</v>
      </c>
      <c r="AK41" s="50"/>
      <c r="AL41" s="62"/>
      <c r="AM41" s="62"/>
      <c r="AN41" s="62"/>
      <c r="AO41" s="62"/>
      <c r="AP41" s="62"/>
      <c r="AQ41" s="50"/>
      <c r="AR41" s="62"/>
      <c r="AS41" s="62"/>
      <c r="AT41" s="62"/>
      <c r="AU41" s="62"/>
      <c r="AV41" s="62"/>
      <c r="AW41" s="50"/>
      <c r="AX41" s="62"/>
      <c r="AY41" s="62"/>
      <c r="AZ41" s="62"/>
      <c r="BA41" s="62"/>
      <c r="BB41" s="62"/>
      <c r="BC41" s="77"/>
      <c r="BD41" s="50" t="s">
        <v>172</v>
      </c>
      <c r="BE41" s="62">
        <f t="shared" si="5"/>
        <v>6.9150000000000003E-2</v>
      </c>
      <c r="BF41" s="77"/>
      <c r="BG41" s="50">
        <v>22</v>
      </c>
      <c r="BH41" s="62">
        <f t="shared" si="6"/>
        <v>6.9150000000000003E-2</v>
      </c>
      <c r="BI41" s="62">
        <f t="shared" si="7"/>
        <v>100</v>
      </c>
      <c r="BJ41" s="62">
        <f t="shared" si="8"/>
        <v>4.7064062500000003E-2</v>
      </c>
      <c r="BK41" s="62">
        <f t="shared" si="9"/>
        <v>1.3578125E-2</v>
      </c>
      <c r="BL41" s="62">
        <f t="shared" si="10"/>
        <v>8.5078125000000015E-3</v>
      </c>
      <c r="BM41" s="50"/>
      <c r="BN41" s="62"/>
      <c r="BO41" s="62"/>
    </row>
    <row r="42" spans="1:70" x14ac:dyDescent="0.25">
      <c r="A42" s="77" t="s">
        <v>174</v>
      </c>
      <c r="B42" s="10" t="s">
        <v>122</v>
      </c>
      <c r="C42" s="3">
        <v>44</v>
      </c>
      <c r="D42" s="77" t="s">
        <v>174</v>
      </c>
      <c r="E42" s="62">
        <v>4.8927779999999998</v>
      </c>
      <c r="F42" s="62">
        <v>8.6735609999999994</v>
      </c>
      <c r="G42" s="62">
        <v>1.7791919999999999</v>
      </c>
      <c r="H42" s="62">
        <v>2.891187</v>
      </c>
      <c r="I42" s="62">
        <v>38.697426</v>
      </c>
      <c r="J42" s="62">
        <v>0</v>
      </c>
      <c r="K42" s="62">
        <v>6.2271719999999995</v>
      </c>
      <c r="L42" s="62">
        <v>2.6687879999999997</v>
      </c>
      <c r="M42" s="62"/>
      <c r="N42" s="62"/>
      <c r="O42" s="62">
        <v>1.1119949999999998</v>
      </c>
      <c r="P42" s="62">
        <v>0</v>
      </c>
      <c r="Q42" s="62">
        <v>0</v>
      </c>
      <c r="R42" s="62">
        <v>2.4463889999999999</v>
      </c>
      <c r="S42" s="62">
        <v>0.22239899999999999</v>
      </c>
      <c r="T42" s="62">
        <v>69.610886999999991</v>
      </c>
      <c r="U42" s="6">
        <v>45.262</v>
      </c>
      <c r="V42" s="6">
        <v>13.731</v>
      </c>
      <c r="W42" s="6">
        <v>10.617000000000001</v>
      </c>
      <c r="X42" s="62">
        <f t="shared" si="0"/>
        <v>65.021438385061813</v>
      </c>
      <c r="Y42" s="62">
        <f t="shared" si="1"/>
        <v>19.725362787001984</v>
      </c>
      <c r="Z42" s="62">
        <f t="shared" si="2"/>
        <v>15.25192460196636</v>
      </c>
      <c r="AA42" s="62"/>
      <c r="AB42" s="50" t="s">
        <v>174</v>
      </c>
      <c r="AC42" s="6">
        <f t="shared" si="3"/>
        <v>69.61</v>
      </c>
      <c r="AD42" s="6"/>
      <c r="AE42" s="50">
        <v>22</v>
      </c>
      <c r="AF42" s="62">
        <v>69.61</v>
      </c>
      <c r="AG42" s="62">
        <f t="shared" si="4"/>
        <v>100</v>
      </c>
      <c r="AH42" s="62">
        <v>45.262</v>
      </c>
      <c r="AI42" s="62">
        <v>13.731</v>
      </c>
      <c r="AJ42" s="62">
        <v>10.617000000000001</v>
      </c>
      <c r="AK42" s="50"/>
      <c r="AL42" s="62"/>
      <c r="AM42" s="62"/>
      <c r="AN42" s="62"/>
      <c r="AO42" s="62"/>
      <c r="AP42" s="62"/>
      <c r="AQ42" s="50"/>
      <c r="AR42" s="62"/>
      <c r="AS42" s="62"/>
      <c r="AT42" s="62"/>
      <c r="AU42" s="62"/>
      <c r="AV42" s="62"/>
      <c r="AW42" s="50"/>
      <c r="AX42" s="62"/>
      <c r="AY42" s="62"/>
      <c r="AZ42" s="62"/>
      <c r="BA42" s="62"/>
      <c r="BB42" s="62"/>
      <c r="BC42" s="77"/>
      <c r="BD42" s="50" t="s">
        <v>174</v>
      </c>
      <c r="BE42" s="62">
        <f t="shared" si="5"/>
        <v>0.108765625</v>
      </c>
      <c r="BF42" s="77"/>
      <c r="BG42" s="50">
        <v>22</v>
      </c>
      <c r="BH42" s="62">
        <f t="shared" si="6"/>
        <v>0.108765625</v>
      </c>
      <c r="BI42" s="62">
        <f t="shared" si="7"/>
        <v>100</v>
      </c>
      <c r="BJ42" s="62">
        <f t="shared" si="8"/>
        <v>7.0721875000000003E-2</v>
      </c>
      <c r="BK42" s="62">
        <f t="shared" si="9"/>
        <v>2.14546875E-2</v>
      </c>
      <c r="BL42" s="62">
        <f t="shared" si="10"/>
        <v>1.6589062500000001E-2</v>
      </c>
      <c r="BM42" s="50"/>
      <c r="BN42" s="62"/>
      <c r="BO42" s="62"/>
    </row>
    <row r="43" spans="1:70" x14ac:dyDescent="0.25">
      <c r="A43" s="77" t="s">
        <v>175</v>
      </c>
      <c r="B43" s="10" t="s">
        <v>122</v>
      </c>
      <c r="C43" s="3">
        <v>45</v>
      </c>
      <c r="D43" s="77" t="s">
        <v>175</v>
      </c>
      <c r="E43" s="62">
        <v>5.5599749999999997</v>
      </c>
      <c r="F43" s="62">
        <v>16.012727999999999</v>
      </c>
      <c r="G43" s="62">
        <v>41.366213999999999</v>
      </c>
      <c r="H43" s="62">
        <v>58.713335999999998</v>
      </c>
      <c r="I43" s="62">
        <v>17.124722999999999</v>
      </c>
      <c r="J43" s="62">
        <v>0</v>
      </c>
      <c r="K43" s="62">
        <v>13.121540999999999</v>
      </c>
      <c r="L43" s="62">
        <v>1.5567929999999999</v>
      </c>
      <c r="M43" s="62"/>
      <c r="N43" s="62"/>
      <c r="O43" s="62">
        <v>0</v>
      </c>
      <c r="P43" s="62">
        <v>0.22239899999999999</v>
      </c>
      <c r="Q43" s="62">
        <v>0</v>
      </c>
      <c r="R43" s="62">
        <v>1.7791919999999999</v>
      </c>
      <c r="S43" s="62">
        <v>0.88959599999999994</v>
      </c>
      <c r="T43" s="62">
        <v>156.346497</v>
      </c>
      <c r="U43" s="6">
        <v>66.596000000000004</v>
      </c>
      <c r="V43" s="6">
        <v>71.555000000000007</v>
      </c>
      <c r="W43" s="6">
        <v>18.192</v>
      </c>
      <c r="X43" s="62">
        <f t="shared" si="0"/>
        <v>42.595134063029249</v>
      </c>
      <c r="Y43" s="62">
        <f t="shared" si="1"/>
        <v>45.766935219533579</v>
      </c>
      <c r="Z43" s="62">
        <f t="shared" si="2"/>
        <v>11.635694018779327</v>
      </c>
      <c r="AA43" s="62"/>
      <c r="AB43" s="50" t="s">
        <v>175</v>
      </c>
      <c r="AC43" s="6">
        <f t="shared" si="3"/>
        <v>156.34300000000002</v>
      </c>
      <c r="AD43" s="6"/>
      <c r="AE43" s="50">
        <v>22</v>
      </c>
      <c r="AF43" s="62">
        <v>156.34300000000002</v>
      </c>
      <c r="AG43" s="62">
        <f t="shared" si="4"/>
        <v>100</v>
      </c>
      <c r="AH43" s="62">
        <v>66.596000000000004</v>
      </c>
      <c r="AI43" s="62">
        <v>71.555000000000007</v>
      </c>
      <c r="AJ43" s="62">
        <v>18.192</v>
      </c>
      <c r="AK43" s="50"/>
      <c r="AL43" s="62"/>
      <c r="AM43" s="62"/>
      <c r="AN43" s="62"/>
      <c r="AO43" s="62"/>
      <c r="AP43" s="62"/>
      <c r="AQ43" s="50"/>
      <c r="AR43" s="62"/>
      <c r="AS43" s="62"/>
      <c r="AT43" s="62"/>
      <c r="AU43" s="62"/>
      <c r="AV43" s="62"/>
      <c r="AW43" s="50"/>
      <c r="AX43" s="62"/>
      <c r="AY43" s="62"/>
      <c r="AZ43" s="62"/>
      <c r="BA43" s="62"/>
      <c r="BB43" s="62"/>
      <c r="BC43" s="77"/>
      <c r="BD43" s="50" t="s">
        <v>175</v>
      </c>
      <c r="BE43" s="62">
        <f t="shared" si="5"/>
        <v>0.24428593750000005</v>
      </c>
      <c r="BF43" s="77"/>
      <c r="BG43" s="50">
        <v>22</v>
      </c>
      <c r="BH43" s="62">
        <f t="shared" si="6"/>
        <v>0.24428593750000002</v>
      </c>
      <c r="BI43" s="62">
        <f t="shared" si="7"/>
        <v>99.999999999999986</v>
      </c>
      <c r="BJ43" s="62">
        <f t="shared" si="8"/>
        <v>0.10405625000000002</v>
      </c>
      <c r="BK43" s="62">
        <f t="shared" si="9"/>
        <v>0.11180468750000001</v>
      </c>
      <c r="BL43" s="62">
        <f t="shared" si="10"/>
        <v>2.8425000000000002E-2</v>
      </c>
      <c r="BM43" s="50"/>
      <c r="BN43" s="62"/>
      <c r="BO43" s="62"/>
    </row>
    <row r="44" spans="1:70" x14ac:dyDescent="0.25">
      <c r="A44" s="77" t="s">
        <v>176</v>
      </c>
      <c r="B44" s="10" t="s">
        <v>122</v>
      </c>
      <c r="C44" s="3">
        <v>46</v>
      </c>
      <c r="D44" s="77" t="s">
        <v>176</v>
      </c>
      <c r="E44" s="62">
        <v>0.66719699999999993</v>
      </c>
      <c r="F44" s="62">
        <v>29.579066999999998</v>
      </c>
      <c r="G44" s="62">
        <v>47.148587999999997</v>
      </c>
      <c r="H44" s="62">
        <v>186.14796299999998</v>
      </c>
      <c r="I44" s="62">
        <v>46.481390999999995</v>
      </c>
      <c r="J44" s="62">
        <v>0</v>
      </c>
      <c r="K44" s="62">
        <v>18.236718</v>
      </c>
      <c r="L44" s="62">
        <v>1.5567929999999999</v>
      </c>
      <c r="M44" s="62"/>
      <c r="N44" s="62"/>
      <c r="O44" s="62">
        <v>0.22239899999999999</v>
      </c>
      <c r="P44" s="62">
        <v>8.4511620000000001</v>
      </c>
      <c r="Q44" s="62">
        <v>0.66719699999999993</v>
      </c>
      <c r="R44" s="62">
        <v>5.1151770000000001</v>
      </c>
      <c r="S44" s="62">
        <v>0</v>
      </c>
      <c r="T44" s="62">
        <v>344.27365199999997</v>
      </c>
      <c r="U44" s="6">
        <v>151.65299999999999</v>
      </c>
      <c r="V44" s="6">
        <v>162.42099999999999</v>
      </c>
      <c r="W44" s="6">
        <v>30.192</v>
      </c>
      <c r="X44" s="62">
        <f t="shared" si="0"/>
        <v>44.050132538170537</v>
      </c>
      <c r="Y44" s="62">
        <f t="shared" si="1"/>
        <v>47.17787697561009</v>
      </c>
      <c r="Z44" s="62">
        <f t="shared" si="2"/>
        <v>8.7697678357331874</v>
      </c>
      <c r="AA44" s="62"/>
      <c r="AB44" s="50" t="s">
        <v>176</v>
      </c>
      <c r="AC44" s="6">
        <f t="shared" si="3"/>
        <v>344.26599999999996</v>
      </c>
      <c r="AD44" s="6"/>
      <c r="AE44" s="50">
        <v>22</v>
      </c>
      <c r="AF44" s="62">
        <v>344.26599999999996</v>
      </c>
      <c r="AG44" s="62">
        <f t="shared" si="4"/>
        <v>100</v>
      </c>
      <c r="AH44" s="62">
        <v>151.65299999999999</v>
      </c>
      <c r="AI44" s="62">
        <v>162.42099999999999</v>
      </c>
      <c r="AJ44" s="62">
        <v>30.192</v>
      </c>
      <c r="AK44" s="50"/>
      <c r="AL44" s="62"/>
      <c r="AM44" s="62"/>
      <c r="AN44" s="62"/>
      <c r="AO44" s="62"/>
      <c r="AP44" s="62"/>
      <c r="AQ44" s="50"/>
      <c r="AR44" s="62"/>
      <c r="AS44" s="62"/>
      <c r="AT44" s="62"/>
      <c r="AU44" s="62"/>
      <c r="AV44" s="62"/>
      <c r="AW44" s="50"/>
      <c r="AX44" s="62"/>
      <c r="AY44" s="62"/>
      <c r="AZ44" s="62"/>
      <c r="BA44" s="62"/>
      <c r="BB44" s="62"/>
      <c r="BC44" s="77"/>
      <c r="BD44" s="50" t="s">
        <v>176</v>
      </c>
      <c r="BE44" s="62">
        <f t="shared" si="5"/>
        <v>0.53791562500000001</v>
      </c>
      <c r="BF44" s="77"/>
      <c r="BG44" s="50">
        <v>22</v>
      </c>
      <c r="BH44" s="62">
        <f t="shared" si="6"/>
        <v>0.53791562500000001</v>
      </c>
      <c r="BI44" s="62">
        <f t="shared" si="7"/>
        <v>100</v>
      </c>
      <c r="BJ44" s="62">
        <f t="shared" si="8"/>
        <v>0.2369578125</v>
      </c>
      <c r="BK44" s="62">
        <f t="shared" si="9"/>
        <v>0.25378281250000001</v>
      </c>
      <c r="BL44" s="62">
        <f t="shared" si="10"/>
        <v>4.7175000000000002E-2</v>
      </c>
      <c r="BM44" s="50"/>
      <c r="BN44" s="62"/>
      <c r="BO44" s="62"/>
    </row>
    <row r="45" spans="1:70" x14ac:dyDescent="0.25">
      <c r="A45" s="77" t="s">
        <v>177</v>
      </c>
      <c r="B45" s="10" t="s">
        <v>122</v>
      </c>
      <c r="C45" s="3">
        <v>47</v>
      </c>
      <c r="D45" s="77" t="s">
        <v>177</v>
      </c>
      <c r="E45" s="62">
        <v>2.2239899999999997</v>
      </c>
      <c r="F45" s="62">
        <v>8.2287629999999989</v>
      </c>
      <c r="G45" s="62">
        <v>8.2287629999999989</v>
      </c>
      <c r="H45" s="62">
        <v>12.899141999999999</v>
      </c>
      <c r="I45" s="62">
        <v>16.679924999999997</v>
      </c>
      <c r="J45" s="62">
        <v>0</v>
      </c>
      <c r="K45" s="62">
        <v>5.1151770000000001</v>
      </c>
      <c r="L45" s="62">
        <v>0.44479799999999997</v>
      </c>
      <c r="M45" s="62"/>
      <c r="N45" s="62"/>
      <c r="O45" s="62">
        <v>0</v>
      </c>
      <c r="P45" s="62">
        <v>0</v>
      </c>
      <c r="Q45" s="62">
        <v>0</v>
      </c>
      <c r="R45" s="62">
        <v>0.88959599999999994</v>
      </c>
      <c r="S45" s="62">
        <v>0</v>
      </c>
      <c r="T45" s="62">
        <v>54.710153999999996</v>
      </c>
      <c r="U45" s="6">
        <v>28.481999999999999</v>
      </c>
      <c r="V45" s="6">
        <v>19.95</v>
      </c>
      <c r="W45" s="6">
        <v>6.2770000000000001</v>
      </c>
      <c r="X45" s="62">
        <f t="shared" si="0"/>
        <v>52.05980593657258</v>
      </c>
      <c r="Y45" s="62">
        <f t="shared" si="1"/>
        <v>36.464894615357871</v>
      </c>
      <c r="Z45" s="62">
        <f t="shared" si="2"/>
        <v>11.473190150406085</v>
      </c>
      <c r="AA45" s="62"/>
      <c r="AB45" s="50" t="s">
        <v>177</v>
      </c>
      <c r="AC45" s="6">
        <f t="shared" si="3"/>
        <v>54.709000000000003</v>
      </c>
      <c r="AD45" s="6"/>
      <c r="AE45" s="50">
        <v>22</v>
      </c>
      <c r="AF45" s="62">
        <v>54.709000000000003</v>
      </c>
      <c r="AG45" s="62">
        <f t="shared" si="4"/>
        <v>100</v>
      </c>
      <c r="AH45" s="62">
        <v>28.481999999999999</v>
      </c>
      <c r="AI45" s="62">
        <v>19.95</v>
      </c>
      <c r="AJ45" s="62">
        <v>6.2770000000000001</v>
      </c>
      <c r="AK45" s="50"/>
      <c r="AL45" s="62"/>
      <c r="AM45" s="62"/>
      <c r="AN45" s="62"/>
      <c r="AO45" s="62"/>
      <c r="AP45" s="62"/>
      <c r="AQ45" s="50"/>
      <c r="AR45" s="62"/>
      <c r="AS45" s="62"/>
      <c r="AT45" s="62"/>
      <c r="AU45" s="62"/>
      <c r="AV45" s="62"/>
      <c r="AW45" s="50"/>
      <c r="AX45" s="62"/>
      <c r="AY45" s="62"/>
      <c r="AZ45" s="62"/>
      <c r="BA45" s="62"/>
      <c r="BB45" s="62"/>
      <c r="BC45" s="77"/>
      <c r="BD45" s="50" t="s">
        <v>177</v>
      </c>
      <c r="BE45" s="62">
        <f t="shared" si="5"/>
        <v>8.5482812500000005E-2</v>
      </c>
      <c r="BF45" s="77"/>
      <c r="BG45" s="50">
        <v>22</v>
      </c>
      <c r="BH45" s="62">
        <f t="shared" si="6"/>
        <v>8.5482812500000005E-2</v>
      </c>
      <c r="BI45" s="62">
        <f t="shared" si="7"/>
        <v>100</v>
      </c>
      <c r="BJ45" s="62">
        <f t="shared" si="8"/>
        <v>4.4503125000000004E-2</v>
      </c>
      <c r="BK45" s="62">
        <f t="shared" si="9"/>
        <v>3.1171875000000002E-2</v>
      </c>
      <c r="BL45" s="62">
        <f t="shared" si="10"/>
        <v>9.8078125000000006E-3</v>
      </c>
      <c r="BM45" s="50"/>
      <c r="BN45" s="62"/>
      <c r="BO45" s="62"/>
    </row>
    <row r="46" spans="1:70" x14ac:dyDescent="0.25">
      <c r="A46" s="77" t="s">
        <v>178</v>
      </c>
      <c r="B46" s="10" t="s">
        <v>122</v>
      </c>
      <c r="C46" s="3">
        <v>48</v>
      </c>
      <c r="D46" s="77" t="s">
        <v>178</v>
      </c>
      <c r="E46" s="62">
        <v>2.6687879999999997</v>
      </c>
      <c r="F46" s="62">
        <v>59.825330999999998</v>
      </c>
      <c r="G46" s="62">
        <v>39.809421</v>
      </c>
      <c r="H46" s="62">
        <v>35.361440999999999</v>
      </c>
      <c r="I46" s="62">
        <v>164.79765899999998</v>
      </c>
      <c r="J46" s="62">
        <v>0</v>
      </c>
      <c r="K46" s="62">
        <v>33.359849999999994</v>
      </c>
      <c r="L46" s="62">
        <v>3.335985</v>
      </c>
      <c r="M46" s="62"/>
      <c r="N46" s="62"/>
      <c r="O46" s="62">
        <v>2.6687879999999997</v>
      </c>
      <c r="P46" s="62">
        <v>0.66719699999999993</v>
      </c>
      <c r="Q46" s="62">
        <v>0</v>
      </c>
      <c r="R46" s="62">
        <v>6.8943689999999993</v>
      </c>
      <c r="S46" s="62">
        <v>0.22239899999999999</v>
      </c>
      <c r="T46" s="62">
        <v>349.61122799999998</v>
      </c>
      <c r="U46" s="6">
        <v>201.23099999999999</v>
      </c>
      <c r="V46" s="6">
        <v>107.62</v>
      </c>
      <c r="W46" s="6">
        <v>40.753</v>
      </c>
      <c r="X46" s="62">
        <f t="shared" si="0"/>
        <v>57.558506101526007</v>
      </c>
      <c r="Y46" s="62">
        <f t="shared" si="1"/>
        <v>30.782764219460368</v>
      </c>
      <c r="Z46" s="62">
        <f t="shared" si="2"/>
        <v>11.656662239692142</v>
      </c>
      <c r="AA46" s="62"/>
      <c r="AB46" s="50" t="s">
        <v>178</v>
      </c>
      <c r="AC46" s="6">
        <f t="shared" si="3"/>
        <v>349.60399999999998</v>
      </c>
      <c r="AD46" s="6"/>
      <c r="AE46" s="50">
        <v>22</v>
      </c>
      <c r="AF46" s="62">
        <v>349.60399999999998</v>
      </c>
      <c r="AG46" s="62">
        <f t="shared" si="4"/>
        <v>100</v>
      </c>
      <c r="AH46" s="62">
        <v>201.23099999999999</v>
      </c>
      <c r="AI46" s="62">
        <v>107.62</v>
      </c>
      <c r="AJ46" s="62">
        <v>40.753</v>
      </c>
      <c r="AK46" s="50"/>
      <c r="AL46" s="62"/>
      <c r="AM46" s="62"/>
      <c r="AN46" s="62"/>
      <c r="AO46" s="62"/>
      <c r="AP46" s="62"/>
      <c r="AQ46" s="50"/>
      <c r="AR46" s="62"/>
      <c r="AS46" s="62"/>
      <c r="AT46" s="62"/>
      <c r="AU46" s="62"/>
      <c r="AV46" s="62"/>
      <c r="AW46" s="50"/>
      <c r="AX46" s="62"/>
      <c r="AY46" s="62"/>
      <c r="AZ46" s="62"/>
      <c r="BA46" s="62"/>
      <c r="BB46" s="62"/>
      <c r="BC46" s="77"/>
      <c r="BD46" s="50" t="s">
        <v>178</v>
      </c>
      <c r="BE46" s="62">
        <f t="shared" si="5"/>
        <v>0.54625625</v>
      </c>
      <c r="BF46" s="77"/>
      <c r="BG46" s="50">
        <v>22</v>
      </c>
      <c r="BH46" s="62">
        <f t="shared" si="6"/>
        <v>0.54625625</v>
      </c>
      <c r="BI46" s="62">
        <f t="shared" si="7"/>
        <v>100</v>
      </c>
      <c r="BJ46" s="62">
        <f t="shared" si="8"/>
        <v>0.31442343750000001</v>
      </c>
      <c r="BK46" s="62">
        <f t="shared" si="9"/>
        <v>0.16815625000000001</v>
      </c>
      <c r="BL46" s="62">
        <f t="shared" si="10"/>
        <v>6.3676562500000006E-2</v>
      </c>
      <c r="BM46" s="50"/>
      <c r="BN46" s="62"/>
      <c r="BO46" s="62"/>
    </row>
    <row r="47" spans="1:70" x14ac:dyDescent="0.25">
      <c r="A47" s="77" t="s">
        <v>179</v>
      </c>
      <c r="B47" s="10" t="s">
        <v>122</v>
      </c>
      <c r="C47" s="3">
        <v>49</v>
      </c>
      <c r="D47" s="77" t="s">
        <v>179</v>
      </c>
      <c r="E47" s="62">
        <v>2.6687879999999997</v>
      </c>
      <c r="F47" s="62">
        <v>28.467071999999998</v>
      </c>
      <c r="G47" s="62">
        <v>40.254218999999999</v>
      </c>
      <c r="H47" s="62">
        <v>113.20109099999999</v>
      </c>
      <c r="I47" s="62">
        <v>75.615659999999991</v>
      </c>
      <c r="J47" s="62">
        <v>0</v>
      </c>
      <c r="K47" s="62">
        <v>3.7807829999999996</v>
      </c>
      <c r="L47" s="62">
        <v>3.7807829999999996</v>
      </c>
      <c r="M47" s="62"/>
      <c r="N47" s="62"/>
      <c r="O47" s="62">
        <v>0.22239899999999999</v>
      </c>
      <c r="P47" s="62">
        <v>0</v>
      </c>
      <c r="Q47" s="62">
        <v>0</v>
      </c>
      <c r="R47" s="62">
        <v>0</v>
      </c>
      <c r="S47" s="62">
        <v>0</v>
      </c>
      <c r="T47" s="62">
        <v>267.99079499999999</v>
      </c>
      <c r="U47" s="6">
        <v>145.744</v>
      </c>
      <c r="V47" s="6">
        <v>110.471</v>
      </c>
      <c r="W47" s="6">
        <v>11.77</v>
      </c>
      <c r="X47" s="62">
        <f t="shared" si="0"/>
        <v>54.383957478838028</v>
      </c>
      <c r="Y47" s="62">
        <f t="shared" si="1"/>
        <v>41.221938238587633</v>
      </c>
      <c r="Z47" s="62">
        <f t="shared" si="2"/>
        <v>4.3919418948699338</v>
      </c>
      <c r="AA47" s="62"/>
      <c r="AB47" s="50" t="s">
        <v>179</v>
      </c>
      <c r="AC47" s="6">
        <f t="shared" si="3"/>
        <v>267.98500000000001</v>
      </c>
      <c r="AD47" s="6"/>
      <c r="AE47" s="50">
        <v>22</v>
      </c>
      <c r="AF47" s="62">
        <v>267.98500000000001</v>
      </c>
      <c r="AG47" s="62">
        <f t="shared" si="4"/>
        <v>100</v>
      </c>
      <c r="AH47" s="62">
        <v>145.744</v>
      </c>
      <c r="AI47" s="62">
        <v>110.471</v>
      </c>
      <c r="AJ47" s="62">
        <v>11.77</v>
      </c>
      <c r="AK47" s="50"/>
      <c r="AL47" s="62"/>
      <c r="AM47" s="62"/>
      <c r="AN47" s="62"/>
      <c r="AO47" s="62"/>
      <c r="AP47" s="62"/>
      <c r="AQ47" s="50"/>
      <c r="AR47" s="62"/>
      <c r="AS47" s="62"/>
      <c r="AT47" s="62"/>
      <c r="AU47" s="62"/>
      <c r="AV47" s="62"/>
      <c r="AW47" s="50"/>
      <c r="AX47" s="62"/>
      <c r="AY47" s="62"/>
      <c r="AZ47" s="62"/>
      <c r="BA47" s="62"/>
      <c r="BB47" s="62"/>
      <c r="BC47" s="77"/>
      <c r="BD47" s="50" t="s">
        <v>179</v>
      </c>
      <c r="BE47" s="62">
        <f t="shared" si="5"/>
        <v>0.41872656250000007</v>
      </c>
      <c r="BF47" s="77"/>
      <c r="BG47" s="50">
        <v>22</v>
      </c>
      <c r="BH47" s="62">
        <f t="shared" si="6"/>
        <v>0.41872656250000001</v>
      </c>
      <c r="BI47" s="62">
        <f t="shared" si="7"/>
        <v>99.999999999999986</v>
      </c>
      <c r="BJ47" s="62">
        <f t="shared" si="8"/>
        <v>0.22772500000000001</v>
      </c>
      <c r="BK47" s="62">
        <f t="shared" si="9"/>
        <v>0.17261093750000001</v>
      </c>
      <c r="BL47" s="62">
        <f t="shared" si="10"/>
        <v>1.8390625000000001E-2</v>
      </c>
      <c r="BM47" s="50"/>
      <c r="BN47" s="62"/>
      <c r="BO47" s="62"/>
    </row>
    <row r="48" spans="1:70" x14ac:dyDescent="0.25">
      <c r="A48" s="77" t="s">
        <v>180</v>
      </c>
      <c r="B48" s="10" t="s">
        <v>122</v>
      </c>
      <c r="C48" s="3">
        <v>5</v>
      </c>
      <c r="D48" s="77" t="s">
        <v>180</v>
      </c>
      <c r="E48" s="62">
        <v>8.8959599999999988</v>
      </c>
      <c r="F48" s="62">
        <v>18.014319</v>
      </c>
      <c r="G48" s="62">
        <v>19.126313999999997</v>
      </c>
      <c r="H48" s="62">
        <v>82.510028999999989</v>
      </c>
      <c r="I48" s="62">
        <v>48.927779999999998</v>
      </c>
      <c r="J48" s="62">
        <v>0</v>
      </c>
      <c r="K48" s="62">
        <v>17.791919999999998</v>
      </c>
      <c r="L48" s="62">
        <v>1.3343939999999999</v>
      </c>
      <c r="M48" s="62"/>
      <c r="N48" s="62"/>
      <c r="O48" s="62">
        <v>0</v>
      </c>
      <c r="P48" s="62">
        <v>0.22239899999999999</v>
      </c>
      <c r="Q48" s="62">
        <v>0.22239899999999999</v>
      </c>
      <c r="R48" s="62">
        <v>3.1135859999999997</v>
      </c>
      <c r="S48" s="62">
        <v>0</v>
      </c>
      <c r="T48" s="62">
        <v>200.1591</v>
      </c>
      <c r="U48" s="6">
        <v>103.004</v>
      </c>
      <c r="V48" s="6">
        <v>74.126000000000005</v>
      </c>
      <c r="W48" s="6">
        <v>23.024000000000001</v>
      </c>
      <c r="X48" s="62">
        <f t="shared" si="0"/>
        <v>51.461062724602577</v>
      </c>
      <c r="Y48" s="62">
        <f t="shared" si="1"/>
        <v>37.03353981907393</v>
      </c>
      <c r="Z48" s="62">
        <f t="shared" si="2"/>
        <v>11.502849483236087</v>
      </c>
      <c r="AA48" s="62"/>
      <c r="AB48" s="50" t="s">
        <v>180</v>
      </c>
      <c r="AC48" s="6">
        <f t="shared" si="3"/>
        <v>200.154</v>
      </c>
      <c r="AD48" s="6"/>
      <c r="AE48" s="50">
        <v>18</v>
      </c>
      <c r="AF48" s="62">
        <v>200.154</v>
      </c>
      <c r="AG48" s="62">
        <f t="shared" si="4"/>
        <v>100</v>
      </c>
      <c r="AH48" s="62">
        <v>103.004</v>
      </c>
      <c r="AI48" s="62">
        <v>74.126000000000005</v>
      </c>
      <c r="AJ48" s="62">
        <v>23.024000000000001</v>
      </c>
      <c r="AK48" s="50"/>
      <c r="AL48" s="62"/>
      <c r="AM48" s="62"/>
      <c r="AN48" s="62"/>
      <c r="AO48" s="62"/>
      <c r="AP48" s="62"/>
      <c r="AQ48" s="50"/>
      <c r="AR48" s="62"/>
      <c r="AS48" s="62"/>
      <c r="AT48" s="62"/>
      <c r="AU48" s="62"/>
      <c r="AV48" s="62"/>
      <c r="AW48" s="50"/>
      <c r="AX48" s="62"/>
      <c r="AY48" s="62"/>
      <c r="AZ48" s="62"/>
      <c r="BA48" s="62"/>
      <c r="BB48" s="62"/>
      <c r="BC48" s="77"/>
      <c r="BD48" s="50" t="s">
        <v>180</v>
      </c>
      <c r="BE48" s="62">
        <f t="shared" si="5"/>
        <v>0.31274062499999999</v>
      </c>
      <c r="BF48" s="77"/>
      <c r="BG48" s="50">
        <v>18</v>
      </c>
      <c r="BH48" s="62">
        <f t="shared" si="6"/>
        <v>0.31274062499999999</v>
      </c>
      <c r="BI48" s="62">
        <f t="shared" si="7"/>
        <v>100</v>
      </c>
      <c r="BJ48" s="62">
        <f t="shared" si="8"/>
        <v>0.16094375000000002</v>
      </c>
      <c r="BK48" s="62">
        <f t="shared" si="9"/>
        <v>0.11582187500000002</v>
      </c>
      <c r="BL48" s="62">
        <f t="shared" si="10"/>
        <v>3.5975E-2</v>
      </c>
      <c r="BM48" s="50"/>
      <c r="BN48" s="62"/>
      <c r="BO48" s="62"/>
    </row>
    <row r="49" spans="1:82" x14ac:dyDescent="0.25">
      <c r="A49" s="77" t="s">
        <v>181</v>
      </c>
      <c r="B49" s="10" t="s">
        <v>122</v>
      </c>
      <c r="C49" s="3">
        <v>50</v>
      </c>
      <c r="D49" s="77" t="s">
        <v>181</v>
      </c>
      <c r="E49" s="62">
        <v>0.44479799999999997</v>
      </c>
      <c r="F49" s="62">
        <v>16.679924999999997</v>
      </c>
      <c r="G49" s="62">
        <v>6.2271719999999995</v>
      </c>
      <c r="H49" s="62">
        <v>49.594977</v>
      </c>
      <c r="I49" s="62">
        <v>35.361440999999999</v>
      </c>
      <c r="J49" s="62">
        <v>0</v>
      </c>
      <c r="K49" s="62">
        <v>12.899141999999999</v>
      </c>
      <c r="L49" s="62">
        <v>3.5583839999999998</v>
      </c>
      <c r="M49" s="62"/>
      <c r="N49" s="62"/>
      <c r="O49" s="62">
        <v>3.5583839999999998</v>
      </c>
      <c r="P49" s="62">
        <v>0</v>
      </c>
      <c r="Q49" s="62">
        <v>0</v>
      </c>
      <c r="R49" s="62">
        <v>0</v>
      </c>
      <c r="S49" s="62">
        <v>1.5567929999999999</v>
      </c>
      <c r="T49" s="62">
        <v>129.88101599999999</v>
      </c>
      <c r="U49" s="6">
        <v>61.828000000000003</v>
      </c>
      <c r="V49" s="6">
        <v>49.893999999999998</v>
      </c>
      <c r="W49" s="6">
        <v>18.155999999999999</v>
      </c>
      <c r="X49" s="62">
        <f t="shared" si="0"/>
        <v>47.603569716454949</v>
      </c>
      <c r="Y49" s="62">
        <f t="shared" si="1"/>
        <v>38.415159918367131</v>
      </c>
      <c r="Z49" s="62">
        <f t="shared" si="2"/>
        <v>13.978948239825902</v>
      </c>
      <c r="AA49" s="62"/>
      <c r="AB49" s="50" t="s">
        <v>181</v>
      </c>
      <c r="AC49" s="6">
        <f t="shared" si="3"/>
        <v>129.87800000000001</v>
      </c>
      <c r="AD49" s="6"/>
      <c r="AE49" s="50">
        <v>22</v>
      </c>
      <c r="AF49" s="62">
        <v>129.87800000000001</v>
      </c>
      <c r="AG49" s="62">
        <f t="shared" si="4"/>
        <v>100</v>
      </c>
      <c r="AH49" s="62">
        <v>61.828000000000003</v>
      </c>
      <c r="AI49" s="62">
        <v>49.893999999999998</v>
      </c>
      <c r="AJ49" s="62">
        <v>18.155999999999999</v>
      </c>
      <c r="AK49" s="50"/>
      <c r="AL49" s="62"/>
      <c r="AM49" s="62"/>
      <c r="AN49" s="62"/>
      <c r="AO49" s="62"/>
      <c r="AP49" s="62"/>
      <c r="AQ49" s="50"/>
      <c r="AR49" s="62"/>
      <c r="AS49" s="62"/>
      <c r="AT49" s="62"/>
      <c r="AU49" s="62"/>
      <c r="AV49" s="62"/>
      <c r="AW49" s="50"/>
      <c r="AX49" s="62"/>
      <c r="AY49" s="62"/>
      <c r="AZ49" s="62"/>
      <c r="BA49" s="62"/>
      <c r="BB49" s="62"/>
      <c r="BC49" s="77"/>
      <c r="BD49" s="50" t="s">
        <v>181</v>
      </c>
      <c r="BE49" s="62">
        <f t="shared" si="5"/>
        <v>0.20293437500000003</v>
      </c>
      <c r="BF49" s="77"/>
      <c r="BG49" s="50">
        <v>22</v>
      </c>
      <c r="BH49" s="62">
        <f t="shared" si="6"/>
        <v>0.202934375</v>
      </c>
      <c r="BI49" s="62">
        <f t="shared" si="7"/>
        <v>99.999999999999986</v>
      </c>
      <c r="BJ49" s="62">
        <f t="shared" si="8"/>
        <v>9.6606250000000005E-2</v>
      </c>
      <c r="BK49" s="62">
        <f t="shared" si="9"/>
        <v>7.7959374999999997E-2</v>
      </c>
      <c r="BL49" s="62">
        <f t="shared" si="10"/>
        <v>2.8368749999999998E-2</v>
      </c>
      <c r="BM49" s="50"/>
      <c r="BN49" s="62"/>
      <c r="BO49" s="62"/>
      <c r="BS49" s="50"/>
      <c r="BT49" s="62"/>
      <c r="BU49" s="62"/>
      <c r="BY49" s="50"/>
      <c r="BZ49" s="62"/>
      <c r="CA49" s="62"/>
    </row>
    <row r="50" spans="1:82" x14ac:dyDescent="0.25">
      <c r="A50" s="77" t="s">
        <v>182</v>
      </c>
      <c r="B50" s="10" t="s">
        <v>122</v>
      </c>
      <c r="C50" s="3">
        <v>51</v>
      </c>
      <c r="D50" s="77" t="s">
        <v>182</v>
      </c>
      <c r="E50" s="62">
        <v>14.900732999999999</v>
      </c>
      <c r="F50" s="62">
        <v>116.98187399999999</v>
      </c>
      <c r="G50" s="62">
        <v>33.137450999999999</v>
      </c>
      <c r="H50" s="62">
        <v>652.96346399999993</v>
      </c>
      <c r="I50" s="62">
        <v>110.532303</v>
      </c>
      <c r="J50" s="62">
        <v>0</v>
      </c>
      <c r="K50" s="62">
        <v>67.609296000000001</v>
      </c>
      <c r="L50" s="62">
        <v>8.8959599999999988</v>
      </c>
      <c r="M50" s="62"/>
      <c r="N50" s="62"/>
      <c r="O50" s="62">
        <v>0.22239899999999999</v>
      </c>
      <c r="P50" s="62">
        <v>0</v>
      </c>
      <c r="Q50" s="62">
        <v>0</v>
      </c>
      <c r="R50" s="62">
        <v>3.5583839999999998</v>
      </c>
      <c r="S50" s="62">
        <v>0</v>
      </c>
      <c r="T50" s="62">
        <v>1008.8018639999999</v>
      </c>
      <c r="U50" s="6">
        <v>448.21699999999998</v>
      </c>
      <c r="V50" s="6">
        <v>464.89299999999997</v>
      </c>
      <c r="W50" s="6">
        <v>95.668000000000006</v>
      </c>
      <c r="X50" s="62">
        <f t="shared" si="0"/>
        <v>44.430627657920347</v>
      </c>
      <c r="Y50" s="62">
        <f t="shared" si="1"/>
        <v>46.083677735948356</v>
      </c>
      <c r="Z50" s="62">
        <f t="shared" si="2"/>
        <v>9.4833290276315356</v>
      </c>
      <c r="AA50" s="62"/>
      <c r="AB50" s="50" t="s">
        <v>182</v>
      </c>
      <c r="AC50" s="6">
        <f t="shared" si="3"/>
        <v>1008.7789999999999</v>
      </c>
      <c r="AD50" s="6"/>
      <c r="AE50" s="50">
        <v>22</v>
      </c>
      <c r="AF50" s="62">
        <v>653.39299999999992</v>
      </c>
      <c r="AG50" s="62">
        <f t="shared" si="4"/>
        <v>64.77067821594224</v>
      </c>
      <c r="AH50" s="62">
        <v>294.59399999999999</v>
      </c>
      <c r="AI50" s="62">
        <v>307.29300000000001</v>
      </c>
      <c r="AJ50" s="62">
        <v>51.506</v>
      </c>
      <c r="AK50" s="50">
        <v>23</v>
      </c>
      <c r="AL50" s="62">
        <v>355.38599999999997</v>
      </c>
      <c r="AM50" s="62">
        <f>(AL50/AC50)*100</f>
        <v>35.22932178405776</v>
      </c>
      <c r="AN50" s="62">
        <v>153.62299999999999</v>
      </c>
      <c r="AO50" s="62">
        <v>157.601</v>
      </c>
      <c r="AP50" s="62">
        <v>44.161999999999999</v>
      </c>
      <c r="AQ50" s="50"/>
      <c r="AR50" s="62"/>
      <c r="AS50" s="62"/>
      <c r="AT50" s="62"/>
      <c r="AU50" s="62"/>
      <c r="AV50" s="62"/>
      <c r="AW50" s="50"/>
      <c r="AX50" s="62"/>
      <c r="AY50" s="62"/>
      <c r="AZ50" s="62"/>
      <c r="BA50" s="62"/>
      <c r="BB50" s="62"/>
      <c r="BC50" s="77"/>
      <c r="BD50" s="50" t="s">
        <v>182</v>
      </c>
      <c r="BE50" s="62">
        <f t="shared" si="5"/>
        <v>1.5762171874999999</v>
      </c>
      <c r="BF50" s="77"/>
      <c r="BG50" s="50">
        <v>22</v>
      </c>
      <c r="BH50" s="62">
        <f t="shared" si="6"/>
        <v>1.0209265625000001</v>
      </c>
      <c r="BI50" s="62">
        <f t="shared" si="7"/>
        <v>64.770678215942254</v>
      </c>
      <c r="BJ50" s="62">
        <f t="shared" si="8"/>
        <v>0.46030312500000004</v>
      </c>
      <c r="BK50" s="62">
        <f t="shared" si="9"/>
        <v>0.48014531250000003</v>
      </c>
      <c r="BL50" s="62">
        <f t="shared" si="10"/>
        <v>8.0478125000000011E-2</v>
      </c>
      <c r="BM50" s="50">
        <v>23</v>
      </c>
      <c r="BN50" s="62">
        <f>BP50+BQ50+BR50</f>
        <v>0.55529062500000004</v>
      </c>
      <c r="BO50" s="62">
        <f>(BN50/BE50)*100</f>
        <v>35.22932178405776</v>
      </c>
      <c r="BP50" s="7">
        <f>AN50/640</f>
        <v>0.24003593749999999</v>
      </c>
      <c r="BQ50" s="7">
        <f>AO50/640</f>
        <v>0.24625156249999999</v>
      </c>
      <c r="BR50" s="7">
        <f>AP50/640</f>
        <v>6.9003124999999998E-2</v>
      </c>
      <c r="BS50" s="50"/>
      <c r="BT50" s="62"/>
      <c r="BU50" s="62"/>
      <c r="BY50" s="50"/>
      <c r="BZ50" s="62"/>
      <c r="CA50" s="62"/>
    </row>
    <row r="51" spans="1:82" x14ac:dyDescent="0.25">
      <c r="A51" s="77" t="s">
        <v>183</v>
      </c>
      <c r="B51" s="10" t="s">
        <v>122</v>
      </c>
      <c r="C51" s="3">
        <v>53</v>
      </c>
      <c r="D51" s="77" t="s">
        <v>183</v>
      </c>
      <c r="E51" s="62">
        <v>0.88959599999999994</v>
      </c>
      <c r="F51" s="62">
        <v>6.67197</v>
      </c>
      <c r="G51" s="62">
        <v>8.8959599999999988</v>
      </c>
      <c r="H51" s="62">
        <v>19.571111999999999</v>
      </c>
      <c r="I51" s="62">
        <v>31.135859999999997</v>
      </c>
      <c r="J51" s="62">
        <v>0</v>
      </c>
      <c r="K51" s="62">
        <v>5.7823739999999999</v>
      </c>
      <c r="L51" s="62">
        <v>0.22239899999999999</v>
      </c>
      <c r="M51" s="62"/>
      <c r="N51" s="62"/>
      <c r="O51" s="62">
        <v>0</v>
      </c>
      <c r="P51" s="62">
        <v>0</v>
      </c>
      <c r="Q51" s="62">
        <v>0</v>
      </c>
      <c r="R51" s="62">
        <v>0.22239899999999999</v>
      </c>
      <c r="S51" s="62">
        <v>0</v>
      </c>
      <c r="T51" s="62">
        <v>73.391669999999991</v>
      </c>
      <c r="U51" s="6">
        <v>43.834000000000003</v>
      </c>
      <c r="V51" s="6">
        <v>23.302</v>
      </c>
      <c r="W51" s="6">
        <v>6.2539999999999996</v>
      </c>
      <c r="X51" s="62">
        <f t="shared" si="0"/>
        <v>59.726124231809976</v>
      </c>
      <c r="Y51" s="62">
        <f t="shared" si="1"/>
        <v>31.750197263531412</v>
      </c>
      <c r="Z51" s="62">
        <f t="shared" si="2"/>
        <v>8.5214030420618574</v>
      </c>
      <c r="AA51" s="62"/>
      <c r="AB51" s="50" t="s">
        <v>183</v>
      </c>
      <c r="AC51" s="6">
        <f t="shared" si="3"/>
        <v>73.39</v>
      </c>
      <c r="AD51" s="6"/>
      <c r="AE51" s="50">
        <v>23</v>
      </c>
      <c r="AF51" s="62">
        <v>73.39</v>
      </c>
      <c r="AG51" s="62">
        <f t="shared" si="4"/>
        <v>100</v>
      </c>
      <c r="AH51" s="62">
        <v>43.834000000000003</v>
      </c>
      <c r="AI51" s="62">
        <v>23.302</v>
      </c>
      <c r="AJ51" s="62">
        <v>6.2539999999999996</v>
      </c>
      <c r="AK51" s="50"/>
      <c r="AL51" s="62"/>
      <c r="AM51" s="62"/>
      <c r="AN51" s="62"/>
      <c r="AO51" s="62"/>
      <c r="AP51" s="62"/>
      <c r="AQ51" s="50"/>
      <c r="AR51" s="62"/>
      <c r="AS51" s="62"/>
      <c r="AT51" s="62"/>
      <c r="AU51" s="62"/>
      <c r="AV51" s="62"/>
      <c r="AW51" s="50"/>
      <c r="AX51" s="62"/>
      <c r="AY51" s="62"/>
      <c r="AZ51" s="62"/>
      <c r="BA51" s="62"/>
      <c r="BB51" s="62"/>
      <c r="BC51" s="77"/>
      <c r="BD51" s="50" t="s">
        <v>183</v>
      </c>
      <c r="BE51" s="62">
        <f t="shared" si="5"/>
        <v>0.11467187500000001</v>
      </c>
      <c r="BF51" s="77"/>
      <c r="BG51" s="50">
        <v>23</v>
      </c>
      <c r="BH51" s="62">
        <f t="shared" si="6"/>
        <v>0.11467187500000002</v>
      </c>
      <c r="BI51" s="62">
        <f t="shared" si="7"/>
        <v>100.00000000000003</v>
      </c>
      <c r="BJ51" s="62">
        <f t="shared" si="8"/>
        <v>6.8490625000000013E-2</v>
      </c>
      <c r="BK51" s="62">
        <f t="shared" si="9"/>
        <v>3.6409375000000001E-2</v>
      </c>
      <c r="BL51" s="62">
        <f t="shared" si="10"/>
        <v>9.7718749999999993E-3</v>
      </c>
      <c r="BM51" s="50"/>
      <c r="BN51" s="62"/>
      <c r="BO51" s="62"/>
      <c r="BS51" s="50"/>
      <c r="BT51" s="62"/>
      <c r="BU51" s="62"/>
      <c r="BY51" s="50"/>
      <c r="BZ51" s="62"/>
      <c r="CA51" s="62"/>
    </row>
    <row r="52" spans="1:82" x14ac:dyDescent="0.25">
      <c r="A52" s="77" t="s">
        <v>184</v>
      </c>
      <c r="B52" s="10" t="s">
        <v>122</v>
      </c>
      <c r="C52" s="3">
        <v>54</v>
      </c>
      <c r="D52" s="77" t="s">
        <v>184</v>
      </c>
      <c r="E52" s="62">
        <v>0.44479799999999997</v>
      </c>
      <c r="F52" s="62">
        <v>9.7855559999999997</v>
      </c>
      <c r="G52" s="62">
        <v>13.566338999999999</v>
      </c>
      <c r="H52" s="62">
        <v>77.839649999999992</v>
      </c>
      <c r="I52" s="62">
        <v>3.335985</v>
      </c>
      <c r="J52" s="62">
        <v>0</v>
      </c>
      <c r="K52" s="62">
        <v>0.44479799999999997</v>
      </c>
      <c r="L52" s="62">
        <v>0</v>
      </c>
      <c r="M52" s="62"/>
      <c r="N52" s="62"/>
      <c r="O52" s="62">
        <v>0</v>
      </c>
      <c r="P52" s="62">
        <v>0</v>
      </c>
      <c r="Q52" s="62">
        <v>0</v>
      </c>
      <c r="R52" s="62">
        <v>0</v>
      </c>
      <c r="S52" s="62">
        <v>0</v>
      </c>
      <c r="T52" s="62">
        <v>105.417126</v>
      </c>
      <c r="U52" s="6">
        <v>45.52</v>
      </c>
      <c r="V52" s="6">
        <v>56.2</v>
      </c>
      <c r="W52" s="6">
        <v>3.6949999999999998</v>
      </c>
      <c r="X52" s="62">
        <f t="shared" si="0"/>
        <v>43.180839515583081</v>
      </c>
      <c r="Y52" s="62">
        <f t="shared" si="1"/>
        <v>53.312020667305994</v>
      </c>
      <c r="Z52" s="62">
        <f t="shared" si="2"/>
        <v>3.5051230670052607</v>
      </c>
      <c r="AA52" s="62"/>
      <c r="AB52" s="50" t="s">
        <v>184</v>
      </c>
      <c r="AC52" s="6">
        <f t="shared" si="3"/>
        <v>105.41499999999999</v>
      </c>
      <c r="AD52" s="6"/>
      <c r="AE52" s="50">
        <v>23</v>
      </c>
      <c r="AF52" s="62">
        <v>105.41499999999999</v>
      </c>
      <c r="AG52" s="62">
        <f t="shared" si="4"/>
        <v>100</v>
      </c>
      <c r="AH52" s="62">
        <v>45.52</v>
      </c>
      <c r="AI52" s="62">
        <v>56.2</v>
      </c>
      <c r="AJ52" s="62">
        <v>3.6949999999999998</v>
      </c>
      <c r="AK52" s="50"/>
      <c r="AL52" s="62"/>
      <c r="AM52" s="62"/>
      <c r="AN52" s="62"/>
      <c r="AO52" s="62"/>
      <c r="AP52" s="62"/>
      <c r="AQ52" s="50"/>
      <c r="AR52" s="62"/>
      <c r="AS52" s="62"/>
      <c r="AT52" s="62"/>
      <c r="AU52" s="62"/>
      <c r="AV52" s="62"/>
      <c r="AW52" s="50"/>
      <c r="AX52" s="62"/>
      <c r="AY52" s="62"/>
      <c r="AZ52" s="62"/>
      <c r="BA52" s="62"/>
      <c r="BB52" s="62"/>
      <c r="BC52" s="77"/>
      <c r="BD52" s="50" t="s">
        <v>184</v>
      </c>
      <c r="BE52" s="62">
        <f t="shared" si="5"/>
        <v>0.16471093749999999</v>
      </c>
      <c r="BF52" s="77"/>
      <c r="BG52" s="50">
        <v>23</v>
      </c>
      <c r="BH52" s="62">
        <f t="shared" si="6"/>
        <v>0.16471093750000002</v>
      </c>
      <c r="BI52" s="62">
        <f t="shared" si="7"/>
        <v>100.00000000000003</v>
      </c>
      <c r="BJ52" s="62">
        <f t="shared" si="8"/>
        <v>7.1125000000000008E-2</v>
      </c>
      <c r="BK52" s="62">
        <f t="shared" si="9"/>
        <v>8.7812500000000016E-2</v>
      </c>
      <c r="BL52" s="62">
        <f t="shared" si="10"/>
        <v>5.7734374999999999E-3</v>
      </c>
      <c r="BM52" s="50"/>
      <c r="BN52" s="62"/>
      <c r="BO52" s="62"/>
      <c r="BS52" s="50"/>
      <c r="BT52" s="62"/>
      <c r="BU52" s="62"/>
      <c r="BY52" s="50"/>
      <c r="BZ52" s="62"/>
      <c r="CA52" s="62"/>
    </row>
    <row r="53" spans="1:82" x14ac:dyDescent="0.25">
      <c r="A53" s="77" t="s">
        <v>185</v>
      </c>
      <c r="B53" s="10" t="s">
        <v>122</v>
      </c>
      <c r="C53" s="3">
        <v>55</v>
      </c>
      <c r="D53" s="77" t="s">
        <v>185</v>
      </c>
      <c r="E53" s="62">
        <v>0.66719699999999993</v>
      </c>
      <c r="F53" s="62">
        <v>24.241491</v>
      </c>
      <c r="G53" s="62">
        <v>14.455934999999998</v>
      </c>
      <c r="H53" s="62">
        <v>115.42508099999999</v>
      </c>
      <c r="I53" s="62">
        <v>15.567929999999999</v>
      </c>
      <c r="J53" s="62">
        <v>0</v>
      </c>
      <c r="K53" s="62">
        <v>11.342348999999999</v>
      </c>
      <c r="L53" s="62">
        <v>0.44479799999999997</v>
      </c>
      <c r="M53" s="62"/>
      <c r="N53" s="62"/>
      <c r="O53" s="62">
        <v>0.22239899999999999</v>
      </c>
      <c r="P53" s="62">
        <v>0</v>
      </c>
      <c r="Q53" s="62">
        <v>0</v>
      </c>
      <c r="R53" s="62">
        <v>0.22239899999999999</v>
      </c>
      <c r="S53" s="62">
        <v>0</v>
      </c>
      <c r="T53" s="62">
        <v>182.58957899999999</v>
      </c>
      <c r="U53" s="6">
        <v>77.350999999999999</v>
      </c>
      <c r="V53" s="6">
        <v>90.114999999999995</v>
      </c>
      <c r="W53" s="6">
        <v>15.119</v>
      </c>
      <c r="X53" s="62">
        <f t="shared" si="0"/>
        <v>42.363315816616243</v>
      </c>
      <c r="Y53" s="62">
        <f t="shared" si="1"/>
        <v>49.353857155232284</v>
      </c>
      <c r="Z53" s="62">
        <f t="shared" si="2"/>
        <v>8.2803192179987448</v>
      </c>
      <c r="AA53" s="62"/>
      <c r="AB53" s="50" t="s">
        <v>185</v>
      </c>
      <c r="AC53" s="6">
        <f t="shared" si="3"/>
        <v>182.58500000000001</v>
      </c>
      <c r="AD53" s="6"/>
      <c r="AE53" s="50">
        <v>23</v>
      </c>
      <c r="AF53" s="62">
        <v>182.58500000000001</v>
      </c>
      <c r="AG53" s="62">
        <f t="shared" si="4"/>
        <v>100</v>
      </c>
      <c r="AH53" s="62">
        <v>77.350999999999999</v>
      </c>
      <c r="AI53" s="62">
        <v>90.114999999999995</v>
      </c>
      <c r="AJ53" s="62">
        <v>15.119</v>
      </c>
      <c r="AK53" s="50"/>
      <c r="AL53" s="62"/>
      <c r="AM53" s="62"/>
      <c r="AN53" s="62"/>
      <c r="AO53" s="62"/>
      <c r="AP53" s="62"/>
      <c r="AQ53" s="50"/>
      <c r="AR53" s="62"/>
      <c r="AS53" s="62"/>
      <c r="AT53" s="62"/>
      <c r="AU53" s="62"/>
      <c r="AV53" s="62"/>
      <c r="AW53" s="50"/>
      <c r="AX53" s="62"/>
      <c r="AY53" s="62"/>
      <c r="AZ53" s="62"/>
      <c r="BA53" s="62"/>
      <c r="BB53" s="62"/>
      <c r="BC53" s="77"/>
      <c r="BD53" s="50" t="s">
        <v>185</v>
      </c>
      <c r="BE53" s="62">
        <f t="shared" si="5"/>
        <v>0.28528906250000002</v>
      </c>
      <c r="BF53" s="77"/>
      <c r="BG53" s="50">
        <v>23</v>
      </c>
      <c r="BH53" s="62">
        <f t="shared" si="6"/>
        <v>0.28528906250000002</v>
      </c>
      <c r="BI53" s="62">
        <f t="shared" si="7"/>
        <v>100</v>
      </c>
      <c r="BJ53" s="62">
        <f t="shared" si="8"/>
        <v>0.1208609375</v>
      </c>
      <c r="BK53" s="62">
        <f t="shared" si="9"/>
        <v>0.1408046875</v>
      </c>
      <c r="BL53" s="62">
        <f t="shared" si="10"/>
        <v>2.36234375E-2</v>
      </c>
      <c r="BM53" s="50"/>
      <c r="BN53" s="62"/>
      <c r="BO53" s="62"/>
      <c r="BS53" s="50"/>
      <c r="BT53" s="62"/>
      <c r="BU53" s="62"/>
      <c r="BY53" s="50"/>
      <c r="BZ53" s="62"/>
      <c r="CA53" s="62"/>
    </row>
    <row r="54" spans="1:82" x14ac:dyDescent="0.25">
      <c r="A54" s="77" t="s">
        <v>186</v>
      </c>
      <c r="B54" s="10" t="s">
        <v>122</v>
      </c>
      <c r="C54" s="3">
        <v>56</v>
      </c>
      <c r="D54" s="77" t="s">
        <v>186</v>
      </c>
      <c r="E54" s="62">
        <v>14.900732999999999</v>
      </c>
      <c r="F54" s="62">
        <v>132.99460199999999</v>
      </c>
      <c r="G54" s="62">
        <v>147.89533499999999</v>
      </c>
      <c r="H54" s="62">
        <v>1442.257515</v>
      </c>
      <c r="I54" s="62">
        <v>285.11551800000001</v>
      </c>
      <c r="J54" s="62">
        <v>0</v>
      </c>
      <c r="K54" s="62">
        <v>51.374168999999995</v>
      </c>
      <c r="L54" s="62">
        <v>12.899141999999999</v>
      </c>
      <c r="M54" s="62"/>
      <c r="N54" s="62"/>
      <c r="O54" s="62">
        <v>1.1119949999999998</v>
      </c>
      <c r="P54" s="62">
        <v>0</v>
      </c>
      <c r="Q54" s="62">
        <v>0</v>
      </c>
      <c r="R54" s="62">
        <v>4.225581</v>
      </c>
      <c r="S54" s="62">
        <v>1.1119949999999998</v>
      </c>
      <c r="T54" s="62">
        <v>2093.8865849999997</v>
      </c>
      <c r="U54" s="6">
        <v>1014.744</v>
      </c>
      <c r="V54" s="6">
        <v>958.46299999999997</v>
      </c>
      <c r="W54" s="6">
        <v>120.63200000000001</v>
      </c>
      <c r="X54" s="62">
        <f t="shared" si="0"/>
        <v>48.462223659549366</v>
      </c>
      <c r="Y54" s="62">
        <f t="shared" si="1"/>
        <v>45.774351240709635</v>
      </c>
      <c r="Z54" s="62">
        <f t="shared" si="2"/>
        <v>5.7611525315732433</v>
      </c>
      <c r="AA54" s="62"/>
      <c r="AB54" s="50" t="s">
        <v>186</v>
      </c>
      <c r="AC54" s="6">
        <f t="shared" si="3"/>
        <v>2093.8389999999999</v>
      </c>
      <c r="AD54" s="6"/>
      <c r="AE54" s="50">
        <v>23</v>
      </c>
      <c r="AF54" s="62">
        <v>2093.8389999999999</v>
      </c>
      <c r="AG54" s="62">
        <f t="shared" si="4"/>
        <v>100</v>
      </c>
      <c r="AH54" s="62">
        <v>1014.744</v>
      </c>
      <c r="AI54" s="62">
        <v>958.46299999999997</v>
      </c>
      <c r="AJ54" s="62">
        <v>120.63200000000001</v>
      </c>
      <c r="AK54" s="50"/>
      <c r="AL54" s="62"/>
      <c r="AM54" s="62"/>
      <c r="AN54" s="62"/>
      <c r="AO54" s="62"/>
      <c r="AP54" s="62"/>
      <c r="AQ54" s="50"/>
      <c r="AR54" s="62"/>
      <c r="AS54" s="62"/>
      <c r="AT54" s="62"/>
      <c r="AU54" s="62"/>
      <c r="AV54" s="62"/>
      <c r="AW54" s="50"/>
      <c r="AX54" s="62"/>
      <c r="AY54" s="62"/>
      <c r="AZ54" s="62"/>
      <c r="BA54" s="62"/>
      <c r="BB54" s="62"/>
      <c r="BC54" s="77"/>
      <c r="BD54" s="50" t="s">
        <v>186</v>
      </c>
      <c r="BE54" s="62">
        <f t="shared" si="5"/>
        <v>3.2716234375000002</v>
      </c>
      <c r="BF54" s="77"/>
      <c r="BG54" s="50">
        <v>23</v>
      </c>
      <c r="BH54" s="62">
        <f t="shared" si="6"/>
        <v>3.2716234374999997</v>
      </c>
      <c r="BI54" s="62">
        <f t="shared" si="7"/>
        <v>99.999999999999986</v>
      </c>
      <c r="BJ54" s="62">
        <f t="shared" si="8"/>
        <v>1.5855375</v>
      </c>
      <c r="BK54" s="62">
        <f t="shared" si="9"/>
        <v>1.4975984375</v>
      </c>
      <c r="BL54" s="62">
        <f t="shared" si="10"/>
        <v>0.18848750000000003</v>
      </c>
      <c r="BM54" s="50"/>
      <c r="BN54" s="62"/>
      <c r="BO54" s="62"/>
      <c r="BS54" s="50"/>
      <c r="BT54" s="62"/>
      <c r="BU54" s="62"/>
      <c r="BY54" s="50"/>
      <c r="BZ54" s="62"/>
      <c r="CA54" s="62"/>
    </row>
    <row r="55" spans="1:82" x14ac:dyDescent="0.25">
      <c r="A55" s="77" t="s">
        <v>187</v>
      </c>
      <c r="B55" s="10" t="s">
        <v>122</v>
      </c>
      <c r="C55" s="3">
        <v>57</v>
      </c>
      <c r="D55" s="77" t="s">
        <v>187</v>
      </c>
      <c r="E55" s="62">
        <v>0.44479799999999997</v>
      </c>
      <c r="F55" s="62">
        <v>19.571111999999999</v>
      </c>
      <c r="G55" s="62">
        <v>6.2271719999999995</v>
      </c>
      <c r="H55" s="62">
        <v>263.98761300000001</v>
      </c>
      <c r="I55" s="62">
        <v>28.689470999999998</v>
      </c>
      <c r="J55" s="62">
        <v>0</v>
      </c>
      <c r="K55" s="62">
        <v>4.6703789999999996</v>
      </c>
      <c r="L55" s="62">
        <v>0.66719699999999993</v>
      </c>
      <c r="M55" s="62"/>
      <c r="N55" s="62"/>
      <c r="O55" s="62">
        <v>0</v>
      </c>
      <c r="P55" s="62">
        <v>0</v>
      </c>
      <c r="Q55" s="62">
        <v>0.22239899999999999</v>
      </c>
      <c r="R55" s="62">
        <v>0.44479799999999997</v>
      </c>
      <c r="S55" s="62">
        <v>0</v>
      </c>
      <c r="T55" s="62">
        <v>324.92493899999999</v>
      </c>
      <c r="U55" s="6">
        <v>152.51300000000001</v>
      </c>
      <c r="V55" s="6">
        <v>156.73699999999999</v>
      </c>
      <c r="W55" s="6">
        <v>15.667999999999999</v>
      </c>
      <c r="X55" s="62">
        <f t="shared" si="0"/>
        <v>46.937917560092238</v>
      </c>
      <c r="Y55" s="62">
        <f t="shared" si="1"/>
        <v>48.237910110063915</v>
      </c>
      <c r="Z55" s="62">
        <f t="shared" si="2"/>
        <v>4.8220367596960596</v>
      </c>
      <c r="AA55" s="62"/>
      <c r="AB55" s="50" t="s">
        <v>187</v>
      </c>
      <c r="AC55" s="6">
        <f t="shared" si="3"/>
        <v>324.91800000000001</v>
      </c>
      <c r="AD55" s="6"/>
      <c r="AE55" s="50">
        <v>22</v>
      </c>
      <c r="AF55" s="62">
        <v>324.91800000000001</v>
      </c>
      <c r="AG55" s="62">
        <f t="shared" si="4"/>
        <v>100</v>
      </c>
      <c r="AH55" s="62">
        <v>152.51300000000001</v>
      </c>
      <c r="AI55" s="62">
        <v>156.73699999999999</v>
      </c>
      <c r="AJ55" s="62">
        <v>15.667999999999999</v>
      </c>
      <c r="AK55" s="50"/>
      <c r="AL55" s="62"/>
      <c r="AM55" s="62"/>
      <c r="AN55" s="62"/>
      <c r="AO55" s="62"/>
      <c r="AP55" s="62"/>
      <c r="AQ55" s="50"/>
      <c r="AR55" s="62"/>
      <c r="AS55" s="62"/>
      <c r="AT55" s="62"/>
      <c r="AU55" s="62"/>
      <c r="AV55" s="62"/>
      <c r="AW55" s="50"/>
      <c r="AX55" s="62"/>
      <c r="AY55" s="62"/>
      <c r="AZ55" s="62"/>
      <c r="BA55" s="62"/>
      <c r="BB55" s="62"/>
      <c r="BC55" s="77"/>
      <c r="BD55" s="50" t="s">
        <v>187</v>
      </c>
      <c r="BE55" s="62">
        <f t="shared" si="5"/>
        <v>0.50768437500000008</v>
      </c>
      <c r="BF55" s="77"/>
      <c r="BG55" s="50">
        <v>22</v>
      </c>
      <c r="BH55" s="62">
        <f t="shared" si="6"/>
        <v>0.50768437499999997</v>
      </c>
      <c r="BI55" s="62">
        <f t="shared" si="7"/>
        <v>99.999999999999972</v>
      </c>
      <c r="BJ55" s="62">
        <f t="shared" si="8"/>
        <v>0.23830156250000001</v>
      </c>
      <c r="BK55" s="62">
        <f t="shared" si="9"/>
        <v>0.2449015625</v>
      </c>
      <c r="BL55" s="62">
        <f t="shared" si="10"/>
        <v>2.448125E-2</v>
      </c>
      <c r="BM55" s="50"/>
      <c r="BN55" s="62"/>
      <c r="BO55" s="62"/>
      <c r="BS55" s="50"/>
      <c r="BT55" s="62"/>
      <c r="BU55" s="62"/>
      <c r="BY55" s="50"/>
      <c r="BZ55" s="62"/>
      <c r="CA55" s="62"/>
    </row>
    <row r="56" spans="1:82" x14ac:dyDescent="0.25">
      <c r="A56" s="77" t="s">
        <v>188</v>
      </c>
      <c r="B56" s="10" t="s">
        <v>122</v>
      </c>
      <c r="C56" s="3">
        <v>58</v>
      </c>
      <c r="D56" s="77" t="s">
        <v>188</v>
      </c>
      <c r="E56" s="62">
        <v>53.153360999999997</v>
      </c>
      <c r="F56" s="62">
        <v>78.284447999999998</v>
      </c>
      <c r="G56" s="62">
        <v>21.127904999999998</v>
      </c>
      <c r="H56" s="62">
        <v>19.348713</v>
      </c>
      <c r="I56" s="62">
        <v>368.73754199999996</v>
      </c>
      <c r="J56" s="62">
        <v>0</v>
      </c>
      <c r="K56" s="62">
        <v>291.34269</v>
      </c>
      <c r="L56" s="62">
        <v>91.405988999999991</v>
      </c>
      <c r="M56" s="62"/>
      <c r="N56" s="62"/>
      <c r="O56" s="62">
        <v>3.1135859999999997</v>
      </c>
      <c r="P56" s="62">
        <v>0</v>
      </c>
      <c r="Q56" s="62">
        <v>0</v>
      </c>
      <c r="R56" s="62">
        <v>50.039774999999999</v>
      </c>
      <c r="S56" s="62">
        <v>20.238308999999997</v>
      </c>
      <c r="T56" s="62">
        <v>996.79231799999991</v>
      </c>
      <c r="U56" s="6">
        <v>434.84199999999998</v>
      </c>
      <c r="V56" s="6">
        <v>160.34899999999999</v>
      </c>
      <c r="W56" s="6">
        <v>401.57799999999997</v>
      </c>
      <c r="X56" s="62">
        <f t="shared" si="0"/>
        <v>43.624132344085744</v>
      </c>
      <c r="Y56" s="62">
        <f t="shared" si="1"/>
        <v>16.086500377704557</v>
      </c>
      <c r="Z56" s="62">
        <f t="shared" si="2"/>
        <v>40.287027974467193</v>
      </c>
      <c r="AA56" s="62"/>
      <c r="AB56" s="50" t="s">
        <v>188</v>
      </c>
      <c r="AC56" s="6">
        <f t="shared" si="3"/>
        <v>996.7700000000001</v>
      </c>
      <c r="AD56" s="6"/>
      <c r="AE56" s="50">
        <v>18</v>
      </c>
      <c r="AF56" s="62">
        <v>948.5100000000001</v>
      </c>
      <c r="AG56" s="62">
        <f t="shared" si="4"/>
        <v>95.158361507669781</v>
      </c>
      <c r="AH56" s="62">
        <v>426.31400000000002</v>
      </c>
      <c r="AI56" s="62">
        <v>144.51900000000001</v>
      </c>
      <c r="AJ56" s="62">
        <v>377.67700000000002</v>
      </c>
      <c r="AK56" s="50">
        <v>22</v>
      </c>
      <c r="AL56" s="62">
        <v>48.260000000000005</v>
      </c>
      <c r="AM56" s="62">
        <f t="shared" ref="AM56:AM57" si="43">(AL56/AC56)*100</f>
        <v>4.8416384923302269</v>
      </c>
      <c r="AN56" s="62">
        <v>8.5289999999999999</v>
      </c>
      <c r="AO56" s="62">
        <v>15.83</v>
      </c>
      <c r="AP56" s="62">
        <v>23.901</v>
      </c>
      <c r="AQ56" s="50"/>
      <c r="AR56" s="62"/>
      <c r="AS56" s="62"/>
      <c r="AT56" s="62"/>
      <c r="AU56" s="62"/>
      <c r="AV56" s="62"/>
      <c r="AW56" s="50"/>
      <c r="AX56" s="62"/>
      <c r="AY56" s="62"/>
      <c r="AZ56" s="62"/>
      <c r="BA56" s="62"/>
      <c r="BB56" s="62"/>
      <c r="BC56" s="77"/>
      <c r="BD56" s="50" t="s">
        <v>188</v>
      </c>
      <c r="BE56" s="62">
        <f t="shared" si="5"/>
        <v>1.5574531250000003</v>
      </c>
      <c r="BF56" s="77"/>
      <c r="BG56" s="50">
        <v>18</v>
      </c>
      <c r="BH56" s="62">
        <f t="shared" si="6"/>
        <v>1.4820468750000002</v>
      </c>
      <c r="BI56" s="62">
        <f t="shared" si="7"/>
        <v>95.158361507669767</v>
      </c>
      <c r="BJ56" s="62">
        <f t="shared" si="8"/>
        <v>0.6661156250000001</v>
      </c>
      <c r="BK56" s="62">
        <f t="shared" si="9"/>
        <v>0.22581093750000003</v>
      </c>
      <c r="BL56" s="62">
        <f t="shared" si="10"/>
        <v>0.59012031250000008</v>
      </c>
      <c r="BM56" s="50">
        <v>22</v>
      </c>
      <c r="BN56" s="62">
        <f t="shared" ref="BN56:BN57" si="44">BP56+BQ56+BR56</f>
        <v>7.5406250000000008E-2</v>
      </c>
      <c r="BO56" s="62">
        <f t="shared" ref="BO56:BO57" si="45">(BN56/BE56)*100</f>
        <v>4.841638492330226</v>
      </c>
      <c r="BP56" s="7">
        <f t="shared" ref="BP56:BP57" si="46">AN56/640</f>
        <v>1.33265625E-2</v>
      </c>
      <c r="BQ56" s="7">
        <f t="shared" ref="BQ56:BQ57" si="47">AO56/640</f>
        <v>2.4734374999999999E-2</v>
      </c>
      <c r="BR56" s="7">
        <f t="shared" ref="BR56:BR57" si="48">AP56/640</f>
        <v>3.7345312499999998E-2</v>
      </c>
      <c r="BS56" s="50"/>
      <c r="BT56" s="62"/>
      <c r="BU56" s="62"/>
      <c r="BY56" s="50"/>
      <c r="BZ56" s="62"/>
      <c r="CA56" s="62"/>
    </row>
    <row r="57" spans="1:82" x14ac:dyDescent="0.25">
      <c r="A57" s="77" t="s">
        <v>189</v>
      </c>
      <c r="B57" s="10" t="s">
        <v>122</v>
      </c>
      <c r="C57" s="3">
        <v>6</v>
      </c>
      <c r="D57" s="77" t="s">
        <v>189</v>
      </c>
      <c r="E57" s="62">
        <v>2.4463889999999999</v>
      </c>
      <c r="F57" s="62">
        <v>55.377350999999997</v>
      </c>
      <c r="G57" s="62">
        <v>99.189954</v>
      </c>
      <c r="H57" s="62">
        <v>349.83362699999998</v>
      </c>
      <c r="I57" s="62">
        <v>108.75311099999999</v>
      </c>
      <c r="J57" s="62">
        <v>0</v>
      </c>
      <c r="K57" s="62">
        <v>50.484572999999997</v>
      </c>
      <c r="L57" s="62">
        <v>4.6703789999999996</v>
      </c>
      <c r="M57" s="62"/>
      <c r="N57" s="62"/>
      <c r="O57" s="62">
        <v>0.66719699999999993</v>
      </c>
      <c r="P57" s="62">
        <v>0.44479799999999997</v>
      </c>
      <c r="Q57" s="62">
        <v>1.3343939999999999</v>
      </c>
      <c r="R57" s="62">
        <v>6.2271719999999995</v>
      </c>
      <c r="S57" s="62">
        <v>1.3343939999999999</v>
      </c>
      <c r="T57" s="62">
        <v>680.76333899999997</v>
      </c>
      <c r="U57" s="6">
        <v>310.40199999999999</v>
      </c>
      <c r="V57" s="6">
        <v>300.12299999999999</v>
      </c>
      <c r="W57" s="6">
        <v>70.222999999999999</v>
      </c>
      <c r="X57" s="62">
        <f t="shared" si="0"/>
        <v>45.596168626818489</v>
      </c>
      <c r="Y57" s="62">
        <f t="shared" si="1"/>
        <v>44.086245954557782</v>
      </c>
      <c r="Z57" s="62">
        <f t="shared" si="2"/>
        <v>10.315332212682504</v>
      </c>
      <c r="AA57" s="62"/>
      <c r="AB57" s="50" t="s">
        <v>189</v>
      </c>
      <c r="AC57" s="6">
        <f t="shared" ref="AC57:AC112" si="49">AF57+AL57+AR57+AX57</f>
        <v>680.74900000000002</v>
      </c>
      <c r="AD57" s="6"/>
      <c r="AE57" s="50">
        <v>18</v>
      </c>
      <c r="AF57" s="62">
        <v>567.99400000000003</v>
      </c>
      <c r="AG57" s="62">
        <f t="shared" si="4"/>
        <v>83.436626421779536</v>
      </c>
      <c r="AH57" s="62">
        <v>260.49400000000003</v>
      </c>
      <c r="AI57" s="62">
        <v>246.304</v>
      </c>
      <c r="AJ57" s="62">
        <v>61.195999999999998</v>
      </c>
      <c r="AK57" s="50">
        <v>21</v>
      </c>
      <c r="AL57" s="62">
        <v>84.510999999999996</v>
      </c>
      <c r="AM57" s="62">
        <f t="shared" si="43"/>
        <v>12.414414123267164</v>
      </c>
      <c r="AN57" s="62">
        <v>35.192</v>
      </c>
      <c r="AO57" s="62">
        <v>42.768999999999998</v>
      </c>
      <c r="AP57" s="62">
        <v>6.55</v>
      </c>
      <c r="AQ57" s="50">
        <v>22</v>
      </c>
      <c r="AR57" s="62">
        <v>28.244</v>
      </c>
      <c r="AS57" s="62">
        <f>(AR57/AC57)*100</f>
        <v>4.1489594549532942</v>
      </c>
      <c r="AT57" s="62">
        <v>14.715999999999999</v>
      </c>
      <c r="AU57" s="62">
        <v>11.051</v>
      </c>
      <c r="AV57" s="62">
        <v>2.4769999999999999</v>
      </c>
      <c r="AW57" s="50"/>
      <c r="AX57" s="62"/>
      <c r="AY57" s="62"/>
      <c r="AZ57" s="62"/>
      <c r="BA57" s="62"/>
      <c r="BB57" s="62"/>
      <c r="BC57" s="77"/>
      <c r="BD57" s="50" t="s">
        <v>189</v>
      </c>
      <c r="BE57" s="62">
        <f t="shared" si="5"/>
        <v>1.0636703125</v>
      </c>
      <c r="BF57" s="77"/>
      <c r="BG57" s="50">
        <v>18</v>
      </c>
      <c r="BH57" s="62">
        <f t="shared" si="6"/>
        <v>0.88749062500000009</v>
      </c>
      <c r="BI57" s="62">
        <f t="shared" si="7"/>
        <v>83.43662642177955</v>
      </c>
      <c r="BJ57" s="62">
        <f t="shared" si="8"/>
        <v>0.40702187500000009</v>
      </c>
      <c r="BK57" s="62">
        <f t="shared" si="9"/>
        <v>0.38485000000000003</v>
      </c>
      <c r="BL57" s="62">
        <f t="shared" si="10"/>
        <v>9.5618750000000002E-2</v>
      </c>
      <c r="BM57" s="50">
        <v>21</v>
      </c>
      <c r="BN57" s="62">
        <f t="shared" si="44"/>
        <v>0.13204843749999998</v>
      </c>
      <c r="BO57" s="62">
        <f t="shared" si="45"/>
        <v>12.414414123267164</v>
      </c>
      <c r="BP57" s="7">
        <f t="shared" si="46"/>
        <v>5.4987500000000002E-2</v>
      </c>
      <c r="BQ57" s="7">
        <f t="shared" si="47"/>
        <v>6.6826562499999992E-2</v>
      </c>
      <c r="BR57" s="7">
        <f t="shared" si="48"/>
        <v>1.0234375E-2</v>
      </c>
      <c r="BS57" s="50">
        <v>22</v>
      </c>
      <c r="BT57" s="62">
        <f>BV57+BW57+BX57</f>
        <v>4.4131249999999997E-2</v>
      </c>
      <c r="BU57" s="62">
        <f>(BT57/BE57)*100</f>
        <v>4.1489594549532942</v>
      </c>
      <c r="BV57" s="7">
        <f>AT57/640</f>
        <v>2.299375E-2</v>
      </c>
      <c r="BW57" s="7">
        <f>AU57/640</f>
        <v>1.72671875E-2</v>
      </c>
      <c r="BX57" s="7">
        <f>AV57/640</f>
        <v>3.8703124999999996E-3</v>
      </c>
      <c r="BY57" s="50"/>
      <c r="BZ57" s="62"/>
      <c r="CA57" s="62"/>
    </row>
    <row r="58" spans="1:82" x14ac:dyDescent="0.25">
      <c r="A58" s="77" t="s">
        <v>190</v>
      </c>
      <c r="B58" s="10" t="s">
        <v>122</v>
      </c>
      <c r="C58" s="3">
        <v>61</v>
      </c>
      <c r="D58" s="77" t="s">
        <v>190</v>
      </c>
      <c r="E58" s="62">
        <v>0</v>
      </c>
      <c r="F58" s="62">
        <v>0.44479799999999997</v>
      </c>
      <c r="G58" s="62">
        <v>0</v>
      </c>
      <c r="H58" s="62">
        <v>8.2287629999999989</v>
      </c>
      <c r="I58" s="62">
        <v>0</v>
      </c>
      <c r="J58" s="62">
        <v>0</v>
      </c>
      <c r="K58" s="62">
        <v>0</v>
      </c>
      <c r="L58" s="62">
        <v>0</v>
      </c>
      <c r="M58" s="62"/>
      <c r="N58" s="62"/>
      <c r="O58" s="62">
        <v>0</v>
      </c>
      <c r="P58" s="62">
        <v>0</v>
      </c>
      <c r="Q58" s="62">
        <v>0</v>
      </c>
      <c r="R58" s="62">
        <v>0</v>
      </c>
      <c r="S58" s="62">
        <v>0</v>
      </c>
      <c r="T58" s="62">
        <v>8.6735609999999994</v>
      </c>
      <c r="U58" s="6">
        <v>3.7869999999999999</v>
      </c>
      <c r="V58" s="6">
        <v>4.5570000000000004</v>
      </c>
      <c r="W58" s="6">
        <v>0.32900000000000001</v>
      </c>
      <c r="X58" s="62">
        <f t="shared" ref="X58:X112" si="50">(U58/T58)*100</f>
        <v>43.661421185600702</v>
      </c>
      <c r="Y58" s="62">
        <f t="shared" ref="Y58:Y112" si="51">(V58/T58)*100</f>
        <v>52.538974476573131</v>
      </c>
      <c r="Z58" s="62">
        <f t="shared" ref="Z58:Z112" si="52">(W58/T58)*100</f>
        <v>3.7931364061427599</v>
      </c>
      <c r="AA58" s="62"/>
      <c r="AB58" s="50" t="s">
        <v>190</v>
      </c>
      <c r="AC58" s="6">
        <f t="shared" si="49"/>
        <v>8.6730000000000018</v>
      </c>
      <c r="AD58" s="6"/>
      <c r="AE58" s="50">
        <v>22</v>
      </c>
      <c r="AF58" s="62">
        <v>8.6730000000000018</v>
      </c>
      <c r="AG58" s="62">
        <f t="shared" ref="AG58:AG112" si="53">(AF58/AC58)*100</f>
        <v>100</v>
      </c>
      <c r="AH58" s="62">
        <v>3.7869999999999999</v>
      </c>
      <c r="AI58" s="62">
        <v>4.5570000000000004</v>
      </c>
      <c r="AJ58" s="62">
        <v>0.32900000000000001</v>
      </c>
      <c r="AK58" s="50"/>
      <c r="AL58" s="62"/>
      <c r="AM58" s="62"/>
      <c r="AN58" s="62"/>
      <c r="AO58" s="62"/>
      <c r="AP58" s="62"/>
      <c r="AQ58" s="50"/>
      <c r="AR58" s="62"/>
      <c r="AS58" s="62"/>
      <c r="AT58" s="62"/>
      <c r="AU58" s="62"/>
      <c r="AV58" s="62"/>
      <c r="AW58" s="50"/>
      <c r="AX58" s="62"/>
      <c r="AY58" s="62"/>
      <c r="AZ58" s="62"/>
      <c r="BA58" s="62"/>
      <c r="BB58" s="62"/>
      <c r="BC58" s="77"/>
      <c r="BD58" s="50" t="s">
        <v>190</v>
      </c>
      <c r="BE58" s="62">
        <f t="shared" ref="BE58:BE112" si="54">AC58*0.0015625</f>
        <v>1.3551562500000003E-2</v>
      </c>
      <c r="BF58" s="77"/>
      <c r="BG58" s="50">
        <v>22</v>
      </c>
      <c r="BH58" s="62">
        <f t="shared" ref="BH58:BH112" si="55">BJ58+BK58+BL58</f>
        <v>1.3551562500000001E-2</v>
      </c>
      <c r="BI58" s="62">
        <f t="shared" ref="BI58:BI112" si="56">(BH58/BE58)*100</f>
        <v>99.999999999999986</v>
      </c>
      <c r="BJ58" s="62">
        <f t="shared" ref="BJ58:BJ112" si="57">AH58*0.0015625</f>
        <v>5.9171875000000006E-3</v>
      </c>
      <c r="BK58" s="62">
        <f t="shared" ref="BK58:BK112" si="58">AI58*0.0015625</f>
        <v>7.1203125000000008E-3</v>
      </c>
      <c r="BL58" s="62">
        <f t="shared" ref="BL58:BL112" si="59">AJ58*0.0015625</f>
        <v>5.1406250000000009E-4</v>
      </c>
      <c r="BM58" s="50"/>
      <c r="BN58" s="62"/>
      <c r="BO58" s="62"/>
      <c r="BS58" s="50"/>
      <c r="BT58" s="62"/>
      <c r="BU58" s="62"/>
      <c r="BY58" s="50"/>
      <c r="BZ58" s="62"/>
      <c r="CA58" s="62"/>
    </row>
    <row r="59" spans="1:82" x14ac:dyDescent="0.25">
      <c r="A59" s="77" t="s">
        <v>191</v>
      </c>
      <c r="B59" s="10" t="s">
        <v>122</v>
      </c>
      <c r="C59" s="3">
        <v>62</v>
      </c>
      <c r="D59" s="77" t="s">
        <v>191</v>
      </c>
      <c r="E59" s="62">
        <v>0.88959599999999994</v>
      </c>
      <c r="F59" s="62">
        <v>9.1183589999999999</v>
      </c>
      <c r="G59" s="62">
        <v>31.580658</v>
      </c>
      <c r="H59" s="62">
        <v>176.36240699999999</v>
      </c>
      <c r="I59" s="62">
        <v>9.5631569999999986</v>
      </c>
      <c r="J59" s="62">
        <v>0</v>
      </c>
      <c r="K59" s="62">
        <v>6.4495709999999997</v>
      </c>
      <c r="L59" s="62">
        <v>0.66719699999999993</v>
      </c>
      <c r="M59" s="62"/>
      <c r="N59" s="62"/>
      <c r="O59" s="62">
        <v>0</v>
      </c>
      <c r="P59" s="62">
        <v>0</v>
      </c>
      <c r="Q59" s="62">
        <v>0</v>
      </c>
      <c r="R59" s="62">
        <v>0.66719699999999993</v>
      </c>
      <c r="S59" s="62">
        <v>0.22239899999999999</v>
      </c>
      <c r="T59" s="62">
        <v>235.52054099999998</v>
      </c>
      <c r="U59" s="6">
        <v>102.753</v>
      </c>
      <c r="V59" s="6">
        <v>118.262</v>
      </c>
      <c r="W59" s="6">
        <v>14.5</v>
      </c>
      <c r="X59" s="62">
        <f t="shared" si="50"/>
        <v>43.628041768127567</v>
      </c>
      <c r="Y59" s="62">
        <f t="shared" si="51"/>
        <v>50.21303003885339</v>
      </c>
      <c r="Z59" s="62">
        <f t="shared" si="52"/>
        <v>6.1565755319830053</v>
      </c>
      <c r="AA59" s="62"/>
      <c r="AB59" s="50" t="s">
        <v>191</v>
      </c>
      <c r="AC59" s="6">
        <f t="shared" si="49"/>
        <v>235.51499999999999</v>
      </c>
      <c r="AD59" s="6"/>
      <c r="AE59" s="50">
        <v>22</v>
      </c>
      <c r="AF59" s="62">
        <v>235.51499999999999</v>
      </c>
      <c r="AG59" s="62">
        <f t="shared" si="53"/>
        <v>100</v>
      </c>
      <c r="AH59" s="62">
        <v>102.753</v>
      </c>
      <c r="AI59" s="62">
        <v>118.262</v>
      </c>
      <c r="AJ59" s="62">
        <v>14.5</v>
      </c>
      <c r="AK59" s="50"/>
      <c r="AL59" s="62"/>
      <c r="AM59" s="62"/>
      <c r="AN59" s="62"/>
      <c r="AO59" s="62"/>
      <c r="AP59" s="62"/>
      <c r="AQ59" s="50"/>
      <c r="AR59" s="62"/>
      <c r="AS59" s="62"/>
      <c r="AT59" s="62"/>
      <c r="AU59" s="62"/>
      <c r="AV59" s="62"/>
      <c r="AW59" s="50"/>
      <c r="AX59" s="62"/>
      <c r="AY59" s="62"/>
      <c r="AZ59" s="62"/>
      <c r="BA59" s="62"/>
      <c r="BB59" s="62"/>
      <c r="BC59" s="77"/>
      <c r="BD59" s="50" t="s">
        <v>191</v>
      </c>
      <c r="BE59" s="62">
        <f t="shared" si="54"/>
        <v>0.36799218750000001</v>
      </c>
      <c r="BF59" s="77"/>
      <c r="BG59" s="50">
        <v>22</v>
      </c>
      <c r="BH59" s="62">
        <f t="shared" si="55"/>
        <v>0.36799218750000001</v>
      </c>
      <c r="BI59" s="62">
        <f t="shared" si="56"/>
        <v>100</v>
      </c>
      <c r="BJ59" s="62">
        <f t="shared" si="57"/>
        <v>0.16055156250000002</v>
      </c>
      <c r="BK59" s="62">
        <f t="shared" si="58"/>
        <v>0.184784375</v>
      </c>
      <c r="BL59" s="62">
        <f t="shared" si="59"/>
        <v>2.2656250000000003E-2</v>
      </c>
      <c r="BM59" s="50"/>
      <c r="BN59" s="62"/>
      <c r="BO59" s="62"/>
      <c r="BS59" s="50"/>
      <c r="BT59" s="62"/>
      <c r="BU59" s="62"/>
      <c r="BY59" s="50"/>
      <c r="BZ59" s="62"/>
      <c r="CA59" s="62"/>
    </row>
    <row r="60" spans="1:82" x14ac:dyDescent="0.25">
      <c r="A60" s="77" t="s">
        <v>192</v>
      </c>
      <c r="B60" s="10" t="s">
        <v>122</v>
      </c>
      <c r="C60" s="3">
        <v>7</v>
      </c>
      <c r="D60" s="77" t="s">
        <v>192</v>
      </c>
      <c r="E60" s="62">
        <v>12.454343999999999</v>
      </c>
      <c r="F60" s="62">
        <v>21.795102</v>
      </c>
      <c r="G60" s="62">
        <v>40.031819999999996</v>
      </c>
      <c r="H60" s="62">
        <v>584.68697099999997</v>
      </c>
      <c r="I60" s="62">
        <v>59.825330999999998</v>
      </c>
      <c r="J60" s="62">
        <v>0</v>
      </c>
      <c r="K60" s="62">
        <v>18.681515999999998</v>
      </c>
      <c r="L60" s="62">
        <v>1.1119949999999998</v>
      </c>
      <c r="M60" s="62"/>
      <c r="N60" s="62"/>
      <c r="O60" s="62">
        <v>0</v>
      </c>
      <c r="P60" s="62">
        <v>0.66719699999999993</v>
      </c>
      <c r="Q60" s="62">
        <v>1.5567929999999999</v>
      </c>
      <c r="R60" s="62">
        <v>1.1119949999999998</v>
      </c>
      <c r="S60" s="62">
        <v>0</v>
      </c>
      <c r="T60" s="62">
        <v>741.92306399999995</v>
      </c>
      <c r="U60" s="6">
        <v>351.34199999999998</v>
      </c>
      <c r="V60" s="6">
        <v>348.58499999999998</v>
      </c>
      <c r="W60" s="6">
        <v>41.978999999999999</v>
      </c>
      <c r="X60" s="62">
        <f t="shared" si="50"/>
        <v>47.355584028588709</v>
      </c>
      <c r="Y60" s="62">
        <f t="shared" si="51"/>
        <v>46.983982155864076</v>
      </c>
      <c r="Z60" s="62">
        <f t="shared" si="52"/>
        <v>5.658133846611352</v>
      </c>
      <c r="AA60" s="62"/>
      <c r="AB60" s="50" t="s">
        <v>192</v>
      </c>
      <c r="AC60" s="6">
        <f t="shared" si="49"/>
        <v>741.90599999999995</v>
      </c>
      <c r="AD60" s="6"/>
      <c r="AE60" s="50">
        <v>18</v>
      </c>
      <c r="AF60" s="62">
        <v>741.90599999999995</v>
      </c>
      <c r="AG60" s="62">
        <f t="shared" si="53"/>
        <v>100</v>
      </c>
      <c r="AH60" s="62">
        <v>351.34199999999998</v>
      </c>
      <c r="AI60" s="62">
        <v>348.58499999999998</v>
      </c>
      <c r="AJ60" s="62">
        <v>41.978999999999999</v>
      </c>
      <c r="AK60" s="50"/>
      <c r="AL60" s="62"/>
      <c r="AM60" s="62"/>
      <c r="AN60" s="62"/>
      <c r="AO60" s="62"/>
      <c r="AP60" s="62"/>
      <c r="AQ60" s="50"/>
      <c r="AR60" s="62"/>
      <c r="AS60" s="62"/>
      <c r="AT60" s="62"/>
      <c r="AU60" s="62"/>
      <c r="AV60" s="62"/>
      <c r="AW60" s="50"/>
      <c r="AX60" s="62"/>
      <c r="AY60" s="62"/>
      <c r="AZ60" s="62"/>
      <c r="BA60" s="62"/>
      <c r="BB60" s="62"/>
      <c r="BC60" s="77"/>
      <c r="BD60" s="50" t="s">
        <v>192</v>
      </c>
      <c r="BE60" s="62">
        <f t="shared" si="54"/>
        <v>1.1592281250000001</v>
      </c>
      <c r="BF60" s="77"/>
      <c r="BG60" s="50">
        <v>18</v>
      </c>
      <c r="BH60" s="62">
        <f t="shared" si="55"/>
        <v>1.1592281250000001</v>
      </c>
      <c r="BI60" s="62">
        <f t="shared" si="56"/>
        <v>100</v>
      </c>
      <c r="BJ60" s="62">
        <f t="shared" si="57"/>
        <v>0.548971875</v>
      </c>
      <c r="BK60" s="62">
        <f t="shared" si="58"/>
        <v>0.54466406249999999</v>
      </c>
      <c r="BL60" s="62">
        <f t="shared" si="59"/>
        <v>6.5592187499999996E-2</v>
      </c>
      <c r="BM60" s="50"/>
      <c r="BN60" s="62"/>
      <c r="BO60" s="62"/>
      <c r="BS60" s="50"/>
      <c r="BT60" s="62"/>
      <c r="BU60" s="62"/>
      <c r="BY60" s="50"/>
      <c r="BZ60" s="62"/>
      <c r="CA60" s="62"/>
    </row>
    <row r="61" spans="1:82" x14ac:dyDescent="0.25">
      <c r="A61" s="77" t="s">
        <v>193</v>
      </c>
      <c r="B61" s="10" t="s">
        <v>122</v>
      </c>
      <c r="C61" s="3" t="s">
        <v>194</v>
      </c>
      <c r="D61" s="77" t="s">
        <v>193</v>
      </c>
      <c r="E61" s="62">
        <v>189.70634699999999</v>
      </c>
      <c r="F61" s="62">
        <v>1.7791919999999999</v>
      </c>
      <c r="G61" s="62">
        <v>4.4479799999999994</v>
      </c>
      <c r="H61" s="62">
        <v>0.44479799999999997</v>
      </c>
      <c r="I61" s="62">
        <v>433.23325199999999</v>
      </c>
      <c r="J61" s="62">
        <v>0</v>
      </c>
      <c r="K61" s="62">
        <v>8.6735609999999994</v>
      </c>
      <c r="L61" s="62">
        <v>12.899141999999999</v>
      </c>
      <c r="M61" s="62"/>
      <c r="N61" s="62"/>
      <c r="O61" s="62">
        <v>0</v>
      </c>
      <c r="P61" s="62">
        <v>0</v>
      </c>
      <c r="Q61" s="62">
        <v>0</v>
      </c>
      <c r="R61" s="62">
        <v>0.44479799999999997</v>
      </c>
      <c r="S61" s="62">
        <v>7.3391669999999998</v>
      </c>
      <c r="T61" s="62">
        <v>658.96823699999993</v>
      </c>
      <c r="U61" s="6">
        <v>603.44799999999998</v>
      </c>
      <c r="V61" s="6">
        <v>28.655000000000001</v>
      </c>
      <c r="W61" s="6">
        <v>26.85</v>
      </c>
      <c r="X61" s="62">
        <f t="shared" si="50"/>
        <v>91.574671754626621</v>
      </c>
      <c r="Y61" s="62">
        <f t="shared" si="51"/>
        <v>4.3484645224258367</v>
      </c>
      <c r="Z61" s="62">
        <f t="shared" si="52"/>
        <v>4.0745514718943889</v>
      </c>
      <c r="AA61" s="62"/>
      <c r="AB61" s="50" t="s">
        <v>193</v>
      </c>
      <c r="AC61" s="6">
        <f t="shared" si="49"/>
        <v>658.95299999999997</v>
      </c>
      <c r="AD61" s="6"/>
      <c r="AE61" s="50">
        <v>19</v>
      </c>
      <c r="AF61" s="62">
        <v>658.95299999999997</v>
      </c>
      <c r="AG61" s="62">
        <f t="shared" si="53"/>
        <v>100</v>
      </c>
      <c r="AH61" s="62">
        <v>603.44799999999998</v>
      </c>
      <c r="AI61" s="62">
        <v>28.655000000000001</v>
      </c>
      <c r="AJ61" s="62">
        <v>26.85</v>
      </c>
      <c r="AK61" s="50"/>
      <c r="AL61" s="62"/>
      <c r="AM61" s="62"/>
      <c r="AN61" s="62"/>
      <c r="AO61" s="62"/>
      <c r="AP61" s="62"/>
      <c r="AQ61" s="50"/>
      <c r="AR61" s="62"/>
      <c r="AS61" s="62"/>
      <c r="AT61" s="62"/>
      <c r="AU61" s="62"/>
      <c r="AV61" s="62"/>
      <c r="AW61" s="50"/>
      <c r="AX61" s="62"/>
      <c r="AY61" s="62"/>
      <c r="AZ61" s="62"/>
      <c r="BA61" s="62"/>
      <c r="BB61" s="62"/>
      <c r="BC61" s="77"/>
      <c r="BD61" s="50" t="s">
        <v>193</v>
      </c>
      <c r="BE61" s="62">
        <f t="shared" si="54"/>
        <v>1.0296140625000001</v>
      </c>
      <c r="BF61" s="77"/>
      <c r="BG61" s="50">
        <v>19</v>
      </c>
      <c r="BH61" s="62">
        <f t="shared" si="55"/>
        <v>1.0296140624999999</v>
      </c>
      <c r="BI61" s="62">
        <f t="shared" si="56"/>
        <v>99.999999999999972</v>
      </c>
      <c r="BJ61" s="62">
        <f t="shared" si="57"/>
        <v>0.94288749999999999</v>
      </c>
      <c r="BK61" s="62">
        <f t="shared" si="58"/>
        <v>4.4773437500000006E-2</v>
      </c>
      <c r="BL61" s="62">
        <f t="shared" si="59"/>
        <v>4.1953125000000008E-2</v>
      </c>
      <c r="BM61" s="50"/>
      <c r="BN61" s="62"/>
      <c r="BO61" s="62"/>
      <c r="BS61" s="50"/>
      <c r="BT61" s="62"/>
      <c r="BU61" s="62"/>
      <c r="BY61" s="50"/>
      <c r="BZ61" s="62"/>
      <c r="CA61" s="62"/>
    </row>
    <row r="62" spans="1:82" x14ac:dyDescent="0.25">
      <c r="A62" s="77" t="s">
        <v>195</v>
      </c>
      <c r="B62" s="10" t="s">
        <v>122</v>
      </c>
      <c r="C62" s="3" t="s">
        <v>196</v>
      </c>
      <c r="D62" s="77" t="s">
        <v>195</v>
      </c>
      <c r="E62" s="62">
        <v>92.740382999999994</v>
      </c>
      <c r="F62" s="62">
        <v>147.00573899999998</v>
      </c>
      <c r="G62" s="62">
        <v>207.05346899999998</v>
      </c>
      <c r="H62" s="62">
        <v>2271.1385879999998</v>
      </c>
      <c r="I62" s="62">
        <v>1168.484346</v>
      </c>
      <c r="J62" s="62">
        <v>0</v>
      </c>
      <c r="K62" s="62">
        <v>110.08750499999999</v>
      </c>
      <c r="L62" s="62">
        <v>48.482982</v>
      </c>
      <c r="M62" s="62"/>
      <c r="N62" s="62"/>
      <c r="O62" s="62">
        <v>0.22239899999999999</v>
      </c>
      <c r="P62" s="62">
        <v>0</v>
      </c>
      <c r="Q62" s="62">
        <v>0</v>
      </c>
      <c r="R62" s="62">
        <v>11.787146999999999</v>
      </c>
      <c r="S62" s="62">
        <v>10.897551</v>
      </c>
      <c r="T62" s="62">
        <v>4067.9001089999997</v>
      </c>
      <c r="U62" s="6">
        <v>2329.3009999999999</v>
      </c>
      <c r="V62" s="6">
        <v>1484.645</v>
      </c>
      <c r="W62" s="6">
        <v>253.86199999999999</v>
      </c>
      <c r="X62" s="62">
        <f t="shared" si="50"/>
        <v>57.260526010620381</v>
      </c>
      <c r="Y62" s="62">
        <f t="shared" si="51"/>
        <v>36.496594316937788</v>
      </c>
      <c r="Z62" s="62">
        <f t="shared" si="52"/>
        <v>6.2406153838031724</v>
      </c>
      <c r="AA62" s="62"/>
      <c r="AB62" s="50" t="s">
        <v>195</v>
      </c>
      <c r="AC62" s="6">
        <f t="shared" si="49"/>
        <v>4067.808</v>
      </c>
      <c r="AD62" s="6"/>
      <c r="AE62" s="50">
        <v>13</v>
      </c>
      <c r="AF62" s="62">
        <v>735.23500000000001</v>
      </c>
      <c r="AG62" s="62">
        <f t="shared" si="53"/>
        <v>18.074476474799201</v>
      </c>
      <c r="AH62" s="62">
        <v>434.64499999999998</v>
      </c>
      <c r="AI62" s="62">
        <v>272.88400000000001</v>
      </c>
      <c r="AJ62" s="62">
        <v>27.706</v>
      </c>
      <c r="AK62" s="50">
        <v>14</v>
      </c>
      <c r="AL62" s="62">
        <v>2072.489</v>
      </c>
      <c r="AM62" s="62">
        <f>(AL62/AC62)*100</f>
        <v>50.948545260739941</v>
      </c>
      <c r="AN62" s="62">
        <v>1142.0550000000001</v>
      </c>
      <c r="AO62" s="62">
        <v>842.46400000000006</v>
      </c>
      <c r="AP62" s="62">
        <v>87.97</v>
      </c>
      <c r="AQ62" s="50">
        <v>18</v>
      </c>
      <c r="AR62" s="62">
        <v>92.070999999999998</v>
      </c>
      <c r="AS62" s="62">
        <f>(AR62/AC62)*100</f>
        <v>2.263405745797245</v>
      </c>
      <c r="AT62" s="62">
        <v>29.664999999999999</v>
      </c>
      <c r="AU62" s="62">
        <v>15.759</v>
      </c>
      <c r="AV62" s="62">
        <v>46.646999999999998</v>
      </c>
      <c r="AW62" s="50">
        <v>19</v>
      </c>
      <c r="AX62" s="62">
        <v>1168.0129999999999</v>
      </c>
      <c r="AY62" s="62">
        <f>(AX62/AC62)*100</f>
        <v>28.713572518663611</v>
      </c>
      <c r="AZ62" s="62">
        <v>722.93600000000004</v>
      </c>
      <c r="BA62" s="62">
        <v>353.53899999999999</v>
      </c>
      <c r="BB62" s="62">
        <v>91.537999999999997</v>
      </c>
      <c r="BC62" s="77"/>
      <c r="BD62" s="50" t="s">
        <v>195</v>
      </c>
      <c r="BE62" s="62">
        <f t="shared" si="54"/>
        <v>6.35595</v>
      </c>
      <c r="BF62" s="77"/>
      <c r="BG62" s="50">
        <v>13</v>
      </c>
      <c r="BH62" s="62">
        <f t="shared" si="55"/>
        <v>1.1488046875000002</v>
      </c>
      <c r="BI62" s="62">
        <f t="shared" si="56"/>
        <v>18.074476474799205</v>
      </c>
      <c r="BJ62" s="62">
        <f t="shared" si="57"/>
        <v>0.67913281250000002</v>
      </c>
      <c r="BK62" s="62">
        <f t="shared" si="58"/>
        <v>0.42638125000000004</v>
      </c>
      <c r="BL62" s="62">
        <f t="shared" si="59"/>
        <v>4.3290624999999999E-2</v>
      </c>
      <c r="BM62" s="50">
        <v>14</v>
      </c>
      <c r="BN62" s="62">
        <f>BP62+BQ62+BR62</f>
        <v>3.2382640625000003</v>
      </c>
      <c r="BO62" s="62">
        <f>(BN62/BE62)*100</f>
        <v>50.948545260739941</v>
      </c>
      <c r="BP62" s="7">
        <f>AN62/640</f>
        <v>1.7844609375</v>
      </c>
      <c r="BQ62" s="7">
        <f>AO62/640</f>
        <v>1.3163500000000001</v>
      </c>
      <c r="BR62" s="7">
        <f>AP62/640</f>
        <v>0.13745312500000001</v>
      </c>
      <c r="BS62" s="50">
        <v>18</v>
      </c>
      <c r="BT62" s="62">
        <f>BV62+BW62+BX62</f>
        <v>0.14386093750000001</v>
      </c>
      <c r="BU62" s="62">
        <f>(BT62/BE62)*100</f>
        <v>2.263405745797245</v>
      </c>
      <c r="BV62" s="7">
        <f>AT62/640</f>
        <v>4.6351562499999999E-2</v>
      </c>
      <c r="BW62" s="7">
        <f>AU62/640</f>
        <v>2.4623437500000001E-2</v>
      </c>
      <c r="BX62" s="7">
        <f>AV62/640</f>
        <v>7.2885937499999998E-2</v>
      </c>
      <c r="BY62" s="50">
        <v>19</v>
      </c>
      <c r="BZ62" s="62">
        <f>CB62+CC62+CD62</f>
        <v>1.8250203125</v>
      </c>
      <c r="CA62" s="62">
        <f>(BZ62/BE62)*100</f>
        <v>28.713572518663614</v>
      </c>
      <c r="CB62" s="7">
        <f>AZ62/640</f>
        <v>1.1295875</v>
      </c>
      <c r="CC62" s="7">
        <f>BA62/640</f>
        <v>0.55240468749999994</v>
      </c>
      <c r="CD62" s="7">
        <f>BB62/640</f>
        <v>0.14302812500000001</v>
      </c>
    </row>
    <row r="63" spans="1:82" x14ac:dyDescent="0.25">
      <c r="A63" s="77" t="s">
        <v>197</v>
      </c>
      <c r="B63" s="10" t="s">
        <v>122</v>
      </c>
      <c r="C63" s="3" t="s">
        <v>198</v>
      </c>
      <c r="D63" s="77" t="s">
        <v>197</v>
      </c>
      <c r="E63" s="62">
        <v>94.519574999999989</v>
      </c>
      <c r="F63" s="62">
        <v>8.0063639999999996</v>
      </c>
      <c r="G63" s="62">
        <v>40.476617999999995</v>
      </c>
      <c r="H63" s="62">
        <v>30.246263999999996</v>
      </c>
      <c r="I63" s="62">
        <v>610.48525499999994</v>
      </c>
      <c r="J63" s="62">
        <v>0</v>
      </c>
      <c r="K63" s="62">
        <v>28.244672999999999</v>
      </c>
      <c r="L63" s="62">
        <v>11.119949999999999</v>
      </c>
      <c r="M63" s="62"/>
      <c r="N63" s="62"/>
      <c r="O63" s="62">
        <v>0</v>
      </c>
      <c r="P63" s="62">
        <v>0</v>
      </c>
      <c r="Q63" s="62">
        <v>22.684697999999997</v>
      </c>
      <c r="R63" s="62">
        <v>0</v>
      </c>
      <c r="S63" s="62">
        <v>1.3343939999999999</v>
      </c>
      <c r="T63" s="62">
        <v>847.1177909999999</v>
      </c>
      <c r="U63" s="6">
        <v>704.57299999999998</v>
      </c>
      <c r="V63" s="6">
        <v>105.35899999999999</v>
      </c>
      <c r="W63" s="6">
        <v>37.165999999999997</v>
      </c>
      <c r="X63" s="62">
        <f t="shared" si="50"/>
        <v>83.172966910336086</v>
      </c>
      <c r="Y63" s="62">
        <f t="shared" si="51"/>
        <v>12.437349459468502</v>
      </c>
      <c r="Z63" s="62">
        <f t="shared" si="52"/>
        <v>4.3873473553337279</v>
      </c>
      <c r="AA63" s="62"/>
      <c r="AB63" s="50" t="s">
        <v>197</v>
      </c>
      <c r="AC63" s="6">
        <f t="shared" si="49"/>
        <v>847.09799999999996</v>
      </c>
      <c r="AD63" s="6"/>
      <c r="AE63" s="50">
        <v>14</v>
      </c>
      <c r="AF63" s="62">
        <v>847.09799999999996</v>
      </c>
      <c r="AG63" s="62">
        <f t="shared" si="53"/>
        <v>100</v>
      </c>
      <c r="AH63" s="62">
        <v>704.57299999999998</v>
      </c>
      <c r="AI63" s="62">
        <v>105.35899999999999</v>
      </c>
      <c r="AJ63" s="62">
        <v>37.165999999999997</v>
      </c>
      <c r="AK63" s="50"/>
      <c r="AL63" s="62"/>
      <c r="AM63" s="62"/>
      <c r="AN63" s="62"/>
      <c r="AO63" s="62"/>
      <c r="AP63" s="62"/>
      <c r="AQ63" s="50"/>
      <c r="AR63" s="62"/>
      <c r="AS63" s="62"/>
      <c r="AT63" s="62"/>
      <c r="AU63" s="62"/>
      <c r="AV63" s="62"/>
      <c r="AW63" s="50"/>
      <c r="AX63" s="62"/>
      <c r="AY63" s="62"/>
      <c r="AZ63" s="62"/>
      <c r="BA63" s="62"/>
      <c r="BB63" s="62"/>
      <c r="BC63" s="77"/>
      <c r="BD63" s="50" t="s">
        <v>197</v>
      </c>
      <c r="BE63" s="62">
        <f t="shared" si="54"/>
        <v>1.323590625</v>
      </c>
      <c r="BF63" s="77"/>
      <c r="BG63" s="50">
        <v>14</v>
      </c>
      <c r="BH63" s="62">
        <f t="shared" si="55"/>
        <v>1.323590625</v>
      </c>
      <c r="BI63" s="62">
        <f t="shared" si="56"/>
        <v>100</v>
      </c>
      <c r="BJ63" s="62">
        <f t="shared" si="57"/>
        <v>1.1008953125000001</v>
      </c>
      <c r="BK63" s="62">
        <f t="shared" si="58"/>
        <v>0.1646234375</v>
      </c>
      <c r="BL63" s="62">
        <f t="shared" si="59"/>
        <v>5.8071874999999995E-2</v>
      </c>
      <c r="BM63" s="50"/>
      <c r="BN63" s="62"/>
      <c r="BO63" s="62"/>
      <c r="BS63" s="50"/>
      <c r="BT63" s="62"/>
      <c r="BU63" s="62"/>
      <c r="BY63" s="50"/>
      <c r="BZ63" s="62"/>
      <c r="CA63" s="62"/>
    </row>
    <row r="64" spans="1:82" x14ac:dyDescent="0.25">
      <c r="A64" s="77" t="s">
        <v>199</v>
      </c>
      <c r="B64" s="10" t="s">
        <v>122</v>
      </c>
      <c r="C64" s="3" t="s">
        <v>200</v>
      </c>
      <c r="D64" s="77" t="s">
        <v>199</v>
      </c>
      <c r="E64" s="62">
        <v>351.835218</v>
      </c>
      <c r="F64" s="62">
        <v>329.37291899999997</v>
      </c>
      <c r="G64" s="62">
        <v>76.060457999999997</v>
      </c>
      <c r="H64" s="62">
        <v>310.91380199999998</v>
      </c>
      <c r="I64" s="62">
        <v>944.75095199999998</v>
      </c>
      <c r="J64" s="62">
        <v>0</v>
      </c>
      <c r="K64" s="62">
        <v>356.95039499999996</v>
      </c>
      <c r="L64" s="62">
        <v>54.710153999999996</v>
      </c>
      <c r="M64" s="62"/>
      <c r="N64" s="62"/>
      <c r="O64" s="62">
        <v>5.1151770000000001</v>
      </c>
      <c r="P64" s="62">
        <v>6.4495709999999997</v>
      </c>
      <c r="Q64" s="62">
        <v>13.121540999999999</v>
      </c>
      <c r="R64" s="62">
        <v>16.012727999999999</v>
      </c>
      <c r="S64" s="62">
        <v>32.692653</v>
      </c>
      <c r="T64" s="62">
        <v>2497.9855680000001</v>
      </c>
      <c r="U64" s="6">
        <v>1479.9490000000001</v>
      </c>
      <c r="V64" s="6">
        <v>602.548</v>
      </c>
      <c r="W64" s="6">
        <v>415.43200000000002</v>
      </c>
      <c r="X64" s="62">
        <f t="shared" si="50"/>
        <v>59.245698572426662</v>
      </c>
      <c r="Y64" s="62">
        <f t="shared" si="51"/>
        <v>24.121356332832104</v>
      </c>
      <c r="Z64" s="62">
        <f t="shared" si="52"/>
        <v>16.630680550032707</v>
      </c>
      <c r="AA64" s="62"/>
      <c r="AB64" s="50" t="s">
        <v>199</v>
      </c>
      <c r="AC64" s="6">
        <f t="shared" si="49"/>
        <v>2497.9269999999997</v>
      </c>
      <c r="AD64" s="6"/>
      <c r="AE64" s="50">
        <v>13</v>
      </c>
      <c r="AF64" s="62">
        <v>283.32900000000001</v>
      </c>
      <c r="AG64" s="62">
        <f t="shared" si="53"/>
        <v>11.342565255109538</v>
      </c>
      <c r="AH64" s="62">
        <v>169.148</v>
      </c>
      <c r="AI64" s="62">
        <v>108.06100000000001</v>
      </c>
      <c r="AJ64" s="62">
        <v>6.12</v>
      </c>
      <c r="AK64" s="50">
        <v>14</v>
      </c>
      <c r="AL64" s="62">
        <v>22.905999999999999</v>
      </c>
      <c r="AM64" s="62">
        <f>(AL64/AC64)*100</f>
        <v>0.91700037671236989</v>
      </c>
      <c r="AN64" s="62">
        <v>18.881</v>
      </c>
      <c r="AO64" s="62">
        <v>3.448</v>
      </c>
      <c r="AP64" s="62">
        <v>0.57699999999999996</v>
      </c>
      <c r="AQ64" s="50">
        <v>18</v>
      </c>
      <c r="AR64" s="62">
        <v>1243.8489999999999</v>
      </c>
      <c r="AS64" s="62">
        <f>(AR64/AC64)*100</f>
        <v>49.795250221483656</v>
      </c>
      <c r="AT64" s="62">
        <v>681.48199999999997</v>
      </c>
      <c r="AU64" s="62">
        <v>296.88</v>
      </c>
      <c r="AV64" s="62">
        <v>265.48700000000002</v>
      </c>
      <c r="AW64" s="50">
        <v>19</v>
      </c>
      <c r="AX64" s="62">
        <v>947.84300000000007</v>
      </c>
      <c r="AY64" s="62">
        <f>(AX64/AC64)*100</f>
        <v>37.945184146694451</v>
      </c>
      <c r="AZ64" s="62">
        <v>610.43799999999999</v>
      </c>
      <c r="BA64" s="62">
        <v>194.15799999999999</v>
      </c>
      <c r="BB64" s="62">
        <v>143.24700000000001</v>
      </c>
      <c r="BC64" s="77"/>
      <c r="BD64" s="50" t="s">
        <v>199</v>
      </c>
      <c r="BE64" s="62">
        <f t="shared" si="54"/>
        <v>3.9030109374999995</v>
      </c>
      <c r="BF64" s="77"/>
      <c r="BG64" s="50">
        <v>13</v>
      </c>
      <c r="BH64" s="62">
        <f t="shared" si="55"/>
        <v>0.44270156250000003</v>
      </c>
      <c r="BI64" s="62">
        <f t="shared" si="56"/>
        <v>11.342565255109539</v>
      </c>
      <c r="BJ64" s="62">
        <f t="shared" si="57"/>
        <v>0.26429374999999999</v>
      </c>
      <c r="BK64" s="62">
        <f t="shared" si="58"/>
        <v>0.16884531250000001</v>
      </c>
      <c r="BL64" s="62">
        <f t="shared" si="59"/>
        <v>9.5625000000000016E-3</v>
      </c>
      <c r="BM64" s="50">
        <v>14</v>
      </c>
      <c r="BN64" s="62">
        <f>BP64+BQ64+BR64</f>
        <v>3.5790625E-2</v>
      </c>
      <c r="BO64" s="62">
        <f>(BN64/BE64)*100</f>
        <v>0.91700037671237011</v>
      </c>
      <c r="BP64" s="7">
        <f>AN64/640</f>
        <v>2.9501562500000002E-2</v>
      </c>
      <c r="BQ64" s="7">
        <f>AO64/640</f>
        <v>5.3874999999999999E-3</v>
      </c>
      <c r="BR64" s="7">
        <f>AP64/640</f>
        <v>9.0156249999999991E-4</v>
      </c>
      <c r="BS64" s="50">
        <v>18</v>
      </c>
      <c r="BT64" s="62">
        <f>BV64+BW64+BX64</f>
        <v>1.9435140625000003</v>
      </c>
      <c r="BU64" s="62">
        <f>(BT64/BE64)*100</f>
        <v>49.79525022148367</v>
      </c>
      <c r="BV64" s="7">
        <f>AT64/640</f>
        <v>1.064815625</v>
      </c>
      <c r="BW64" s="7">
        <f>AU64/640</f>
        <v>0.46387499999999998</v>
      </c>
      <c r="BX64" s="7">
        <f>AV64/640</f>
        <v>0.41482343750000006</v>
      </c>
      <c r="BY64" s="50">
        <v>19</v>
      </c>
      <c r="BZ64" s="62">
        <f>CB64+CC64+CD64</f>
        <v>1.4810046875</v>
      </c>
      <c r="CA64" s="62">
        <f>(BZ64/BE64)*100</f>
        <v>37.945184146694444</v>
      </c>
      <c r="CB64" s="7">
        <f>AZ64/640</f>
        <v>0.95380937499999996</v>
      </c>
      <c r="CC64" s="7">
        <f>BA64/640</f>
        <v>0.30337187499999996</v>
      </c>
      <c r="CD64" s="7">
        <f>BB64/640</f>
        <v>0.22382343750000003</v>
      </c>
    </row>
    <row r="65" spans="1:82" x14ac:dyDescent="0.25">
      <c r="A65" s="77" t="s">
        <v>201</v>
      </c>
      <c r="B65" s="10" t="s">
        <v>122</v>
      </c>
      <c r="C65" s="3">
        <v>8</v>
      </c>
      <c r="D65" s="77" t="s">
        <v>201</v>
      </c>
      <c r="E65" s="62">
        <v>48.705380999999996</v>
      </c>
      <c r="F65" s="62">
        <v>50.706971999999993</v>
      </c>
      <c r="G65" s="62">
        <v>49.594977</v>
      </c>
      <c r="H65" s="62">
        <v>191.93033699999998</v>
      </c>
      <c r="I65" s="62">
        <v>177.02960399999998</v>
      </c>
      <c r="J65" s="62">
        <v>0</v>
      </c>
      <c r="K65" s="62">
        <v>164.35286099999999</v>
      </c>
      <c r="L65" s="62">
        <v>25.353485999999997</v>
      </c>
      <c r="M65" s="62"/>
      <c r="N65" s="62"/>
      <c r="O65" s="62">
        <v>5.3375759999999994</v>
      </c>
      <c r="P65" s="62">
        <v>3.335985</v>
      </c>
      <c r="Q65" s="62">
        <v>6.67197</v>
      </c>
      <c r="R65" s="62">
        <v>22.462298999999998</v>
      </c>
      <c r="S65" s="62">
        <v>2.0015909999999999</v>
      </c>
      <c r="T65" s="62">
        <v>747.48303899999996</v>
      </c>
      <c r="U65" s="6">
        <v>331.22899999999998</v>
      </c>
      <c r="V65" s="6">
        <v>220.30500000000001</v>
      </c>
      <c r="W65" s="6">
        <v>195.93199999999999</v>
      </c>
      <c r="X65" s="62">
        <f t="shared" si="50"/>
        <v>44.312577372073321</v>
      </c>
      <c r="Y65" s="62">
        <f t="shared" si="51"/>
        <v>29.472909551864763</v>
      </c>
      <c r="Z65" s="62">
        <f t="shared" si="52"/>
        <v>26.212233559456056</v>
      </c>
      <c r="AA65" s="62"/>
      <c r="AB65" s="50" t="s">
        <v>201</v>
      </c>
      <c r="AC65" s="6">
        <f t="shared" si="49"/>
        <v>747.46600000000001</v>
      </c>
      <c r="AD65" s="6"/>
      <c r="AE65" s="50">
        <v>18</v>
      </c>
      <c r="AF65" s="62">
        <v>747.46600000000001</v>
      </c>
      <c r="AG65" s="62">
        <f t="shared" si="53"/>
        <v>100</v>
      </c>
      <c r="AH65" s="62">
        <v>331.22899999999998</v>
      </c>
      <c r="AI65" s="62">
        <v>220.30500000000001</v>
      </c>
      <c r="AJ65" s="62">
        <v>195.93199999999999</v>
      </c>
      <c r="AK65" s="50"/>
      <c r="AL65" s="62"/>
      <c r="AM65" s="62"/>
      <c r="AN65" s="62"/>
      <c r="AO65" s="62"/>
      <c r="AP65" s="62"/>
      <c r="AQ65" s="50"/>
      <c r="AR65" s="62"/>
      <c r="AS65" s="62"/>
      <c r="AT65" s="62"/>
      <c r="AU65" s="62"/>
      <c r="AV65" s="62"/>
      <c r="AW65" s="50"/>
      <c r="AX65" s="62"/>
      <c r="AY65" s="62"/>
      <c r="AZ65" s="62"/>
      <c r="BA65" s="62"/>
      <c r="BB65" s="62"/>
      <c r="BC65" s="77"/>
      <c r="BD65" s="50" t="s">
        <v>201</v>
      </c>
      <c r="BE65" s="62">
        <f t="shared" si="54"/>
        <v>1.167915625</v>
      </c>
      <c r="BF65" s="77"/>
      <c r="BG65" s="50">
        <v>18</v>
      </c>
      <c r="BH65" s="62">
        <f t="shared" si="55"/>
        <v>1.167915625</v>
      </c>
      <c r="BI65" s="62">
        <f t="shared" si="56"/>
        <v>100</v>
      </c>
      <c r="BJ65" s="62">
        <f t="shared" si="57"/>
        <v>0.51754531250000002</v>
      </c>
      <c r="BK65" s="62">
        <f t="shared" si="58"/>
        <v>0.34422656250000006</v>
      </c>
      <c r="BL65" s="62">
        <f t="shared" si="59"/>
        <v>0.30614374999999999</v>
      </c>
      <c r="BM65" s="50"/>
      <c r="BN65" s="62"/>
      <c r="BO65" s="62"/>
      <c r="BS65" s="50"/>
      <c r="BT65" s="62"/>
      <c r="BU65" s="62"/>
      <c r="BY65" s="50"/>
      <c r="BZ65" s="62"/>
      <c r="CA65" s="62"/>
    </row>
    <row r="66" spans="1:82" x14ac:dyDescent="0.25">
      <c r="A66" s="77" t="s">
        <v>202</v>
      </c>
      <c r="B66" s="10" t="s">
        <v>122</v>
      </c>
      <c r="C66" s="3">
        <v>9</v>
      </c>
      <c r="D66" s="77" t="s">
        <v>202</v>
      </c>
      <c r="E66" s="62">
        <v>6.67197</v>
      </c>
      <c r="F66" s="62">
        <v>1.3343939999999999</v>
      </c>
      <c r="G66" s="62">
        <v>26.68788</v>
      </c>
      <c r="H66" s="62">
        <v>131.43780899999999</v>
      </c>
      <c r="I66" s="62">
        <v>22.239899999999999</v>
      </c>
      <c r="J66" s="62">
        <v>0</v>
      </c>
      <c r="K66" s="62">
        <v>11.342348999999999</v>
      </c>
      <c r="L66" s="62">
        <v>0.44479799999999997</v>
      </c>
      <c r="M66" s="62"/>
      <c r="N66" s="62"/>
      <c r="O66" s="62">
        <v>0</v>
      </c>
      <c r="P66" s="62">
        <v>0.66719699999999993</v>
      </c>
      <c r="Q66" s="62">
        <v>0.88959599999999994</v>
      </c>
      <c r="R66" s="62">
        <v>1.7791919999999999</v>
      </c>
      <c r="S66" s="62">
        <v>0.44479799999999997</v>
      </c>
      <c r="T66" s="62">
        <v>203.93988299999998</v>
      </c>
      <c r="U66" s="6">
        <v>97.072999999999993</v>
      </c>
      <c r="V66" s="6">
        <v>88.94</v>
      </c>
      <c r="W66" s="6">
        <v>17.922999999999998</v>
      </c>
      <c r="X66" s="62">
        <f t="shared" si="50"/>
        <v>47.598830877038409</v>
      </c>
      <c r="Y66" s="62">
        <f t="shared" si="51"/>
        <v>43.610890960450341</v>
      </c>
      <c r="Z66" s="62">
        <f t="shared" si="52"/>
        <v>8.7883741700489253</v>
      </c>
      <c r="AA66" s="62"/>
      <c r="AB66" s="50" t="s">
        <v>202</v>
      </c>
      <c r="AC66" s="6">
        <f t="shared" si="49"/>
        <v>203.93599999999998</v>
      </c>
      <c r="AD66" s="6"/>
      <c r="AE66" s="50">
        <v>18</v>
      </c>
      <c r="AF66" s="62">
        <v>203.93599999999998</v>
      </c>
      <c r="AG66" s="62">
        <f t="shared" si="53"/>
        <v>100</v>
      </c>
      <c r="AH66" s="62">
        <v>97.072999999999993</v>
      </c>
      <c r="AI66" s="62">
        <v>88.94</v>
      </c>
      <c r="AJ66" s="62">
        <v>17.922999999999998</v>
      </c>
      <c r="AK66" s="50"/>
      <c r="AL66" s="62"/>
      <c r="AM66" s="62"/>
      <c r="AN66" s="62"/>
      <c r="AO66" s="62"/>
      <c r="AP66" s="62"/>
      <c r="AQ66" s="50"/>
      <c r="AR66" s="62"/>
      <c r="AS66" s="62"/>
      <c r="AT66" s="62"/>
      <c r="AU66" s="62"/>
      <c r="AV66" s="62"/>
      <c r="AW66" s="50"/>
      <c r="AX66" s="62"/>
      <c r="AY66" s="62"/>
      <c r="AZ66" s="62"/>
      <c r="BA66" s="62"/>
      <c r="BB66" s="62"/>
      <c r="BC66" s="77"/>
      <c r="BD66" s="50" t="s">
        <v>202</v>
      </c>
      <c r="BE66" s="62">
        <f t="shared" si="54"/>
        <v>0.31864999999999999</v>
      </c>
      <c r="BF66" s="77"/>
      <c r="BG66" s="50">
        <v>18</v>
      </c>
      <c r="BH66" s="62">
        <f t="shared" si="55"/>
        <v>0.31865000000000004</v>
      </c>
      <c r="BI66" s="62">
        <f t="shared" si="56"/>
        <v>100.00000000000003</v>
      </c>
      <c r="BJ66" s="62">
        <f t="shared" si="57"/>
        <v>0.1516765625</v>
      </c>
      <c r="BK66" s="62">
        <f t="shared" si="58"/>
        <v>0.13896875</v>
      </c>
      <c r="BL66" s="62">
        <f t="shared" si="59"/>
        <v>2.80046875E-2</v>
      </c>
      <c r="BM66" s="50"/>
      <c r="BN66" s="62"/>
      <c r="BO66" s="62"/>
      <c r="BS66" s="50"/>
      <c r="BT66" s="62"/>
      <c r="BU66" s="62"/>
      <c r="BY66" s="50"/>
      <c r="BZ66" s="62"/>
      <c r="CA66" s="62"/>
    </row>
    <row r="67" spans="1:82" s="23" customFormat="1" x14ac:dyDescent="0.25">
      <c r="A67" s="77" t="s">
        <v>203</v>
      </c>
      <c r="B67" s="10" t="s">
        <v>204</v>
      </c>
      <c r="C67" s="3" t="s">
        <v>205</v>
      </c>
      <c r="D67" s="77" t="s">
        <v>203</v>
      </c>
      <c r="E67" s="62">
        <v>0</v>
      </c>
      <c r="F67" s="62">
        <v>6.67197</v>
      </c>
      <c r="G67" s="62">
        <v>44.035001999999999</v>
      </c>
      <c r="H67" s="62">
        <v>201.71589299999999</v>
      </c>
      <c r="I67" s="62">
        <v>26.243081999999998</v>
      </c>
      <c r="J67" s="62">
        <v>0</v>
      </c>
      <c r="K67" s="62">
        <v>1.5567929999999999</v>
      </c>
      <c r="L67" s="62">
        <v>0</v>
      </c>
      <c r="M67" s="62"/>
      <c r="N67" s="62"/>
      <c r="O67" s="62">
        <v>0</v>
      </c>
      <c r="P67" s="62">
        <v>0</v>
      </c>
      <c r="Q67" s="62">
        <v>0</v>
      </c>
      <c r="R67" s="62">
        <v>0</v>
      </c>
      <c r="S67" s="62">
        <v>0</v>
      </c>
      <c r="T67" s="62">
        <v>280.22273999999999</v>
      </c>
      <c r="U67" s="6">
        <v>133.261</v>
      </c>
      <c r="V67" s="6">
        <v>136.90299999999999</v>
      </c>
      <c r="W67" s="6">
        <v>10.052</v>
      </c>
      <c r="X67" s="62">
        <v>47.55538397775998</v>
      </c>
      <c r="Y67" s="62">
        <v>48.85506436772404</v>
      </c>
      <c r="Z67" s="62">
        <v>3.5871464250188971</v>
      </c>
      <c r="AA67" s="62"/>
      <c r="AB67" s="50" t="s">
        <v>203</v>
      </c>
      <c r="AC67" s="6">
        <v>280.21600000000001</v>
      </c>
      <c r="AD67" s="6"/>
      <c r="AE67" s="50">
        <v>3</v>
      </c>
      <c r="AF67" s="62">
        <v>280.21600000000001</v>
      </c>
      <c r="AG67" s="62">
        <v>100</v>
      </c>
      <c r="AH67" s="62">
        <v>133.261</v>
      </c>
      <c r="AI67" s="62">
        <v>136.90299999999999</v>
      </c>
      <c r="AJ67" s="62">
        <v>10.052</v>
      </c>
      <c r="AK67" s="50"/>
      <c r="AL67" s="62"/>
      <c r="AM67" s="62"/>
      <c r="AN67" s="62"/>
      <c r="AO67" s="62"/>
      <c r="AP67" s="62"/>
      <c r="AQ67" s="50"/>
      <c r="AR67" s="62"/>
      <c r="AS67" s="62"/>
      <c r="AT67" s="62"/>
      <c r="AU67" s="62"/>
      <c r="AV67" s="62"/>
      <c r="AW67" s="50"/>
      <c r="AX67" s="62"/>
      <c r="AY67" s="62"/>
      <c r="AZ67" s="62"/>
      <c r="BA67" s="62"/>
      <c r="BB67" s="62"/>
      <c r="BC67" s="77"/>
      <c r="BD67" s="50" t="s">
        <v>203</v>
      </c>
      <c r="BE67" s="62">
        <v>0.43783750000000005</v>
      </c>
      <c r="BF67" s="77"/>
      <c r="BG67" s="50">
        <v>3</v>
      </c>
      <c r="BH67" s="62">
        <v>0.4378375000000001</v>
      </c>
      <c r="BI67" s="62">
        <v>100.00000000000003</v>
      </c>
      <c r="BJ67" s="62">
        <v>0.20822031250000003</v>
      </c>
      <c r="BK67" s="62">
        <v>0.21391093750000001</v>
      </c>
      <c r="BL67" s="62">
        <v>1.5706250000000001E-2</v>
      </c>
      <c r="BM67" s="50"/>
      <c r="BN67" s="62"/>
      <c r="BO67" s="62"/>
      <c r="BP67" s="7"/>
      <c r="BQ67" s="7"/>
      <c r="BR67" s="7"/>
      <c r="BS67" s="50"/>
      <c r="BT67" s="62"/>
      <c r="BU67" s="62"/>
      <c r="BV67" s="7"/>
      <c r="BW67" s="7"/>
      <c r="BX67" s="7"/>
      <c r="BY67" s="50"/>
      <c r="BZ67" s="62"/>
      <c r="CA67" s="62"/>
      <c r="CB67" s="7"/>
      <c r="CC67" s="7"/>
      <c r="CD67" s="7"/>
    </row>
    <row r="68" spans="1:82" x14ac:dyDescent="0.25">
      <c r="A68" s="77" t="s">
        <v>206</v>
      </c>
      <c r="B68" s="10" t="s">
        <v>204</v>
      </c>
      <c r="C68" s="3">
        <v>10</v>
      </c>
      <c r="D68" s="77" t="s">
        <v>206</v>
      </c>
      <c r="E68" s="62">
        <v>2.891187</v>
      </c>
      <c r="F68" s="62">
        <v>6.4495709999999997</v>
      </c>
      <c r="G68" s="62">
        <v>1.5567929999999999</v>
      </c>
      <c r="H68" s="62">
        <v>128.32422299999999</v>
      </c>
      <c r="I68" s="62">
        <v>4.225581</v>
      </c>
      <c r="J68" s="62">
        <v>0</v>
      </c>
      <c r="K68" s="62">
        <v>7.3391669999999998</v>
      </c>
      <c r="L68" s="62">
        <v>1.7791919999999999</v>
      </c>
      <c r="M68" s="62"/>
      <c r="N68" s="62"/>
      <c r="O68" s="62">
        <v>0.22239899999999999</v>
      </c>
      <c r="P68" s="62">
        <v>0</v>
      </c>
      <c r="Q68" s="62">
        <v>0</v>
      </c>
      <c r="R68" s="62">
        <v>0.66719699999999993</v>
      </c>
      <c r="S68" s="62">
        <v>0</v>
      </c>
      <c r="T68" s="62">
        <v>153.45531</v>
      </c>
      <c r="U68" s="6">
        <v>66.450999999999993</v>
      </c>
      <c r="V68" s="6">
        <v>73.316000000000003</v>
      </c>
      <c r="W68" s="6">
        <v>13.685</v>
      </c>
      <c r="X68" s="62">
        <f t="shared" si="50"/>
        <v>43.303161031051971</v>
      </c>
      <c r="Y68" s="62">
        <f t="shared" si="51"/>
        <v>47.776776183241886</v>
      </c>
      <c r="Z68" s="62">
        <f t="shared" si="52"/>
        <v>8.9179058059313832</v>
      </c>
      <c r="AA68" s="62"/>
      <c r="AB68" s="50" t="s">
        <v>206</v>
      </c>
      <c r="AC68" s="6">
        <f t="shared" si="49"/>
        <v>153.452</v>
      </c>
      <c r="AD68" s="6"/>
      <c r="AE68" s="50">
        <v>5</v>
      </c>
      <c r="AF68" s="62">
        <v>153.452</v>
      </c>
      <c r="AG68" s="62">
        <f t="shared" si="53"/>
        <v>100</v>
      </c>
      <c r="AH68" s="62">
        <v>66.450999999999993</v>
      </c>
      <c r="AI68" s="62">
        <v>73.316000000000003</v>
      </c>
      <c r="AJ68" s="62">
        <v>13.685</v>
      </c>
      <c r="AK68" s="50"/>
      <c r="AL68" s="62"/>
      <c r="AM68" s="62"/>
      <c r="AN68" s="62"/>
      <c r="AO68" s="62"/>
      <c r="AP68" s="62"/>
      <c r="AQ68" s="50"/>
      <c r="AR68" s="62"/>
      <c r="AS68" s="62"/>
      <c r="AT68" s="62"/>
      <c r="AU68" s="62"/>
      <c r="AV68" s="62"/>
      <c r="AW68" s="50"/>
      <c r="AX68" s="62"/>
      <c r="AY68" s="62"/>
      <c r="AZ68" s="62"/>
      <c r="BA68" s="62"/>
      <c r="BB68" s="62"/>
      <c r="BC68" s="77"/>
      <c r="BD68" s="50" t="s">
        <v>206</v>
      </c>
      <c r="BE68" s="62">
        <f t="shared" si="54"/>
        <v>0.23976875</v>
      </c>
      <c r="BF68" s="77"/>
      <c r="BG68" s="50">
        <v>5</v>
      </c>
      <c r="BH68" s="62">
        <f t="shared" si="55"/>
        <v>0.23976875000000003</v>
      </c>
      <c r="BI68" s="62">
        <f t="shared" si="56"/>
        <v>100.00000000000003</v>
      </c>
      <c r="BJ68" s="62">
        <f t="shared" si="57"/>
        <v>0.10382968749999999</v>
      </c>
      <c r="BK68" s="62">
        <f t="shared" si="58"/>
        <v>0.11455625000000001</v>
      </c>
      <c r="BL68" s="62">
        <f t="shared" si="59"/>
        <v>2.1382812500000001E-2</v>
      </c>
      <c r="BM68" s="50"/>
      <c r="BN68" s="62"/>
      <c r="BO68" s="62"/>
      <c r="BS68" s="50"/>
      <c r="BT68" s="62"/>
      <c r="BU68" s="62"/>
      <c r="BY68" s="50"/>
      <c r="BZ68" s="62"/>
      <c r="CA68" s="62"/>
    </row>
    <row r="69" spans="1:82" x14ac:dyDescent="0.25">
      <c r="A69" s="77" t="s">
        <v>207</v>
      </c>
      <c r="B69" s="10" t="s">
        <v>204</v>
      </c>
      <c r="C69" s="3">
        <v>11</v>
      </c>
      <c r="D69" s="77" t="s">
        <v>207</v>
      </c>
      <c r="E69" s="62">
        <v>5.7823739999999999</v>
      </c>
      <c r="F69" s="62">
        <v>27.577475999999997</v>
      </c>
      <c r="G69" s="62">
        <v>20.683107</v>
      </c>
      <c r="H69" s="62">
        <v>859.57213499999989</v>
      </c>
      <c r="I69" s="62">
        <v>23.796692999999998</v>
      </c>
      <c r="J69" s="62">
        <v>0</v>
      </c>
      <c r="K69" s="62">
        <v>10.675151999999999</v>
      </c>
      <c r="L69" s="62">
        <v>1.5567929999999999</v>
      </c>
      <c r="M69" s="62"/>
      <c r="N69" s="62"/>
      <c r="O69" s="62">
        <v>0</v>
      </c>
      <c r="P69" s="62">
        <v>0</v>
      </c>
      <c r="Q69" s="62">
        <v>0</v>
      </c>
      <c r="R69" s="62">
        <v>0.66719699999999993</v>
      </c>
      <c r="S69" s="62">
        <v>0</v>
      </c>
      <c r="T69" s="62">
        <v>950.31092699999999</v>
      </c>
      <c r="U69" s="6">
        <v>428.07900000000001</v>
      </c>
      <c r="V69" s="6">
        <v>476.37599999999998</v>
      </c>
      <c r="W69" s="6">
        <v>45.834000000000003</v>
      </c>
      <c r="X69" s="62">
        <f t="shared" si="50"/>
        <v>45.046204125147348</v>
      </c>
      <c r="Y69" s="62">
        <f t="shared" si="51"/>
        <v>50.128435490461321</v>
      </c>
      <c r="Z69" s="62">
        <f t="shared" si="52"/>
        <v>4.8230530343044249</v>
      </c>
      <c r="AA69" s="62"/>
      <c r="AB69" s="50" t="s">
        <v>207</v>
      </c>
      <c r="AC69" s="6">
        <f t="shared" si="49"/>
        <v>950.29</v>
      </c>
      <c r="AD69" s="6"/>
      <c r="AE69" s="50">
        <v>5</v>
      </c>
      <c r="AF69" s="62">
        <v>630.48699999999997</v>
      </c>
      <c r="AG69" s="62">
        <f t="shared" si="53"/>
        <v>66.346799398078488</v>
      </c>
      <c r="AH69" s="62">
        <v>281.37700000000001</v>
      </c>
      <c r="AI69" s="62">
        <v>316.87799999999999</v>
      </c>
      <c r="AJ69" s="62">
        <v>32.231999999999999</v>
      </c>
      <c r="AK69" s="50">
        <v>6</v>
      </c>
      <c r="AL69" s="62">
        <v>319.803</v>
      </c>
      <c r="AM69" s="62">
        <f>(AL69/AC69)*100</f>
        <v>33.653200601921519</v>
      </c>
      <c r="AN69" s="62">
        <v>146.702</v>
      </c>
      <c r="AO69" s="62">
        <v>159.49799999999999</v>
      </c>
      <c r="AP69" s="62">
        <v>13.603</v>
      </c>
      <c r="AQ69" s="50"/>
      <c r="AR69" s="62"/>
      <c r="AS69" s="62"/>
      <c r="AT69" s="62"/>
      <c r="AU69" s="62"/>
      <c r="AV69" s="62"/>
      <c r="AW69" s="50"/>
      <c r="AX69" s="62"/>
      <c r="AY69" s="62"/>
      <c r="AZ69" s="62"/>
      <c r="BA69" s="62"/>
      <c r="BB69" s="62"/>
      <c r="BC69" s="77"/>
      <c r="BD69" s="50" t="s">
        <v>207</v>
      </c>
      <c r="BE69" s="62">
        <f t="shared" si="54"/>
        <v>1.4848281249999999</v>
      </c>
      <c r="BF69" s="77"/>
      <c r="BG69" s="50">
        <v>5</v>
      </c>
      <c r="BH69" s="62">
        <f t="shared" si="55"/>
        <v>0.98513593750000006</v>
      </c>
      <c r="BI69" s="62">
        <f t="shared" si="56"/>
        <v>66.346799398078488</v>
      </c>
      <c r="BJ69" s="62">
        <f t="shared" si="57"/>
        <v>0.43965156250000004</v>
      </c>
      <c r="BK69" s="62">
        <f t="shared" si="58"/>
        <v>0.49512187499999999</v>
      </c>
      <c r="BL69" s="62">
        <f t="shared" si="59"/>
        <v>5.0362500000000004E-2</v>
      </c>
      <c r="BM69" s="50">
        <v>6</v>
      </c>
      <c r="BN69" s="62">
        <f>BP69+BQ69+BR69</f>
        <v>0.49969218749999994</v>
      </c>
      <c r="BO69" s="62">
        <f>(BN69/BE69)*100</f>
        <v>33.653200601921519</v>
      </c>
      <c r="BP69" s="7">
        <f>AN69/640</f>
        <v>0.22922187499999999</v>
      </c>
      <c r="BQ69" s="7">
        <f>AO69/640</f>
        <v>0.249215625</v>
      </c>
      <c r="BR69" s="7">
        <f>AP69/640</f>
        <v>2.1254687500000001E-2</v>
      </c>
      <c r="BS69" s="50"/>
      <c r="BT69" s="62"/>
      <c r="BU69" s="62"/>
      <c r="BY69" s="50"/>
      <c r="BZ69" s="62"/>
      <c r="CA69" s="62"/>
    </row>
    <row r="70" spans="1:82" x14ac:dyDescent="0.25">
      <c r="A70" s="77" t="s">
        <v>208</v>
      </c>
      <c r="B70" s="10" t="s">
        <v>204</v>
      </c>
      <c r="C70" s="3">
        <v>12</v>
      </c>
      <c r="D70" s="77" t="s">
        <v>208</v>
      </c>
      <c r="E70" s="62">
        <v>1.7791919999999999</v>
      </c>
      <c r="F70" s="62">
        <v>2.4463889999999999</v>
      </c>
      <c r="G70" s="62">
        <v>49.817375999999996</v>
      </c>
      <c r="H70" s="62">
        <v>115.202682</v>
      </c>
      <c r="I70" s="62">
        <v>36.918233999999998</v>
      </c>
      <c r="J70" s="62">
        <v>0</v>
      </c>
      <c r="K70" s="62">
        <v>3.5583839999999998</v>
      </c>
      <c r="L70" s="62">
        <v>0</v>
      </c>
      <c r="M70" s="62"/>
      <c r="N70" s="62"/>
      <c r="O70" s="62">
        <v>0</v>
      </c>
      <c r="P70" s="62">
        <v>0.88959599999999994</v>
      </c>
      <c r="Q70" s="62">
        <v>0</v>
      </c>
      <c r="R70" s="62">
        <v>0</v>
      </c>
      <c r="S70" s="62">
        <v>0</v>
      </c>
      <c r="T70" s="62">
        <v>210.611853</v>
      </c>
      <c r="U70" s="6">
        <v>107.58799999999999</v>
      </c>
      <c r="V70" s="6">
        <v>94.64</v>
      </c>
      <c r="W70" s="6">
        <v>8.3800000000000008</v>
      </c>
      <c r="X70" s="62">
        <f t="shared" si="50"/>
        <v>51.083544666405835</v>
      </c>
      <c r="Y70" s="62">
        <f t="shared" si="51"/>
        <v>44.935742529172849</v>
      </c>
      <c r="Z70" s="62">
        <f t="shared" si="52"/>
        <v>3.9788833727226169</v>
      </c>
      <c r="AA70" s="62"/>
      <c r="AB70" s="50" t="s">
        <v>208</v>
      </c>
      <c r="AC70" s="6">
        <f t="shared" si="49"/>
        <v>210.608</v>
      </c>
      <c r="AD70" s="6"/>
      <c r="AE70" s="50">
        <v>5</v>
      </c>
      <c r="AF70" s="62">
        <v>210.608</v>
      </c>
      <c r="AG70" s="62">
        <f t="shared" si="53"/>
        <v>100</v>
      </c>
      <c r="AH70" s="62">
        <v>107.58799999999999</v>
      </c>
      <c r="AI70" s="62">
        <v>94.64</v>
      </c>
      <c r="AJ70" s="62">
        <v>8.3800000000000008</v>
      </c>
      <c r="AK70" s="50"/>
      <c r="AL70" s="62"/>
      <c r="AM70" s="62"/>
      <c r="AN70" s="62"/>
      <c r="AO70" s="62"/>
      <c r="AP70" s="62"/>
      <c r="AQ70" s="50"/>
      <c r="AR70" s="62"/>
      <c r="AS70" s="62"/>
      <c r="AT70" s="62"/>
      <c r="AU70" s="62"/>
      <c r="AV70" s="62"/>
      <c r="AW70" s="50"/>
      <c r="AX70" s="62"/>
      <c r="AY70" s="62"/>
      <c r="AZ70" s="62"/>
      <c r="BA70" s="62"/>
      <c r="BB70" s="62"/>
      <c r="BC70" s="77"/>
      <c r="BD70" s="50" t="s">
        <v>208</v>
      </c>
      <c r="BE70" s="62">
        <f t="shared" si="54"/>
        <v>0.32907500000000001</v>
      </c>
      <c r="BF70" s="77"/>
      <c r="BG70" s="50">
        <v>5</v>
      </c>
      <c r="BH70" s="62">
        <f t="shared" si="55"/>
        <v>0.32907500000000001</v>
      </c>
      <c r="BI70" s="62">
        <f t="shared" si="56"/>
        <v>100</v>
      </c>
      <c r="BJ70" s="62">
        <f t="shared" si="57"/>
        <v>0.16810625000000001</v>
      </c>
      <c r="BK70" s="62">
        <f t="shared" si="58"/>
        <v>0.14787500000000001</v>
      </c>
      <c r="BL70" s="62">
        <f t="shared" si="59"/>
        <v>1.3093750000000001E-2</v>
      </c>
      <c r="BM70" s="50"/>
      <c r="BN70" s="62"/>
      <c r="BO70" s="62"/>
      <c r="BS70" s="50"/>
      <c r="BT70" s="62"/>
      <c r="BU70" s="62"/>
      <c r="BY70" s="50"/>
      <c r="BZ70" s="62"/>
      <c r="CA70" s="62"/>
    </row>
    <row r="71" spans="1:82" x14ac:dyDescent="0.25">
      <c r="A71" s="77" t="s">
        <v>209</v>
      </c>
      <c r="B71" s="10" t="s">
        <v>204</v>
      </c>
      <c r="C71" s="3">
        <v>13</v>
      </c>
      <c r="D71" s="77" t="s">
        <v>209</v>
      </c>
      <c r="E71" s="62">
        <v>0.44479799999999997</v>
      </c>
      <c r="F71" s="62">
        <v>10.675151999999999</v>
      </c>
      <c r="G71" s="62">
        <v>22.462298999999998</v>
      </c>
      <c r="H71" s="62">
        <v>93.852377999999987</v>
      </c>
      <c r="I71" s="62">
        <v>22.017500999999999</v>
      </c>
      <c r="J71" s="62">
        <v>0</v>
      </c>
      <c r="K71" s="62">
        <v>4.6703789999999996</v>
      </c>
      <c r="L71" s="62">
        <v>0</v>
      </c>
      <c r="M71" s="62"/>
      <c r="N71" s="62"/>
      <c r="O71" s="62">
        <v>0</v>
      </c>
      <c r="P71" s="62">
        <v>0</v>
      </c>
      <c r="Q71" s="62">
        <v>0</v>
      </c>
      <c r="R71" s="62">
        <v>1.3343939999999999</v>
      </c>
      <c r="S71" s="62">
        <v>0</v>
      </c>
      <c r="T71" s="62">
        <v>155.45690099999999</v>
      </c>
      <c r="U71" s="6">
        <v>73.933000000000007</v>
      </c>
      <c r="V71" s="6">
        <v>72.126000000000005</v>
      </c>
      <c r="W71" s="6">
        <v>9.3949999999999996</v>
      </c>
      <c r="X71" s="62">
        <f t="shared" si="50"/>
        <v>47.55851912936307</v>
      </c>
      <c r="Y71" s="62">
        <f t="shared" si="51"/>
        <v>46.396139081660976</v>
      </c>
      <c r="Z71" s="62">
        <f t="shared" si="52"/>
        <v>6.0434756769016005</v>
      </c>
      <c r="AA71" s="62"/>
      <c r="AB71" s="50" t="s">
        <v>209</v>
      </c>
      <c r="AC71" s="6">
        <f t="shared" si="49"/>
        <v>155.45400000000004</v>
      </c>
      <c r="AD71" s="6"/>
      <c r="AE71" s="50">
        <v>5</v>
      </c>
      <c r="AF71" s="62">
        <v>155.45400000000004</v>
      </c>
      <c r="AG71" s="62">
        <f t="shared" si="53"/>
        <v>100</v>
      </c>
      <c r="AH71" s="62">
        <v>73.933000000000007</v>
      </c>
      <c r="AI71" s="62">
        <v>72.126000000000005</v>
      </c>
      <c r="AJ71" s="62">
        <v>9.3949999999999996</v>
      </c>
      <c r="AK71" s="50"/>
      <c r="AL71" s="62"/>
      <c r="AM71" s="62"/>
      <c r="AN71" s="62"/>
      <c r="AO71" s="62"/>
      <c r="AP71" s="62"/>
      <c r="AQ71" s="50"/>
      <c r="AR71" s="62"/>
      <c r="AS71" s="62"/>
      <c r="AT71" s="62"/>
      <c r="AU71" s="62"/>
      <c r="AV71" s="62"/>
      <c r="AW71" s="50"/>
      <c r="AX71" s="62"/>
      <c r="AY71" s="62"/>
      <c r="AZ71" s="62"/>
      <c r="BA71" s="62"/>
      <c r="BB71" s="62"/>
      <c r="BC71" s="77"/>
      <c r="BD71" s="50" t="s">
        <v>209</v>
      </c>
      <c r="BE71" s="62">
        <f t="shared" si="54"/>
        <v>0.24289687500000007</v>
      </c>
      <c r="BF71" s="77"/>
      <c r="BG71" s="50">
        <v>5</v>
      </c>
      <c r="BH71" s="62">
        <f t="shared" si="55"/>
        <v>0.24289687500000004</v>
      </c>
      <c r="BI71" s="62">
        <f t="shared" si="56"/>
        <v>99.999999999999986</v>
      </c>
      <c r="BJ71" s="62">
        <f t="shared" si="57"/>
        <v>0.11552031250000001</v>
      </c>
      <c r="BK71" s="62">
        <f t="shared" si="58"/>
        <v>0.11269687500000002</v>
      </c>
      <c r="BL71" s="62">
        <f t="shared" si="59"/>
        <v>1.46796875E-2</v>
      </c>
      <c r="BM71" s="50"/>
      <c r="BN71" s="62"/>
      <c r="BO71" s="62"/>
      <c r="BS71" s="50"/>
      <c r="BT71" s="62"/>
      <c r="BU71" s="62"/>
      <c r="BY71" s="50"/>
      <c r="BZ71" s="62"/>
      <c r="CA71" s="62"/>
    </row>
    <row r="72" spans="1:82" x14ac:dyDescent="0.25">
      <c r="A72" s="77" t="s">
        <v>210</v>
      </c>
      <c r="B72" s="10" t="s">
        <v>204</v>
      </c>
      <c r="C72" s="3">
        <v>14</v>
      </c>
      <c r="D72" s="77" t="s">
        <v>210</v>
      </c>
      <c r="E72" s="62">
        <v>0.88959599999999994</v>
      </c>
      <c r="F72" s="62">
        <v>5.7823739999999999</v>
      </c>
      <c r="G72" s="62">
        <v>25.131086999999997</v>
      </c>
      <c r="H72" s="62">
        <v>312.24819600000001</v>
      </c>
      <c r="I72" s="62">
        <v>144.55934999999999</v>
      </c>
      <c r="J72" s="62">
        <v>0</v>
      </c>
      <c r="K72" s="62">
        <v>14.455934999999998</v>
      </c>
      <c r="L72" s="62">
        <v>1.1119949999999998</v>
      </c>
      <c r="M72" s="62"/>
      <c r="N72" s="62"/>
      <c r="O72" s="62">
        <v>0</v>
      </c>
      <c r="P72" s="62">
        <v>0</v>
      </c>
      <c r="Q72" s="62">
        <v>0</v>
      </c>
      <c r="R72" s="62">
        <v>0.44479799999999997</v>
      </c>
      <c r="S72" s="62">
        <v>0</v>
      </c>
      <c r="T72" s="62">
        <v>504.62333099999995</v>
      </c>
      <c r="U72" s="6">
        <v>289.12299999999999</v>
      </c>
      <c r="V72" s="6">
        <v>188.88900000000001</v>
      </c>
      <c r="W72" s="6">
        <v>26.599</v>
      </c>
      <c r="X72" s="62">
        <f t="shared" si="50"/>
        <v>57.294814218568114</v>
      </c>
      <c r="Y72" s="62">
        <f t="shared" si="51"/>
        <v>37.431681889476494</v>
      </c>
      <c r="Z72" s="62">
        <f t="shared" si="52"/>
        <v>5.2710602871431647</v>
      </c>
      <c r="AA72" s="62"/>
      <c r="AB72" s="50" t="s">
        <v>210</v>
      </c>
      <c r="AC72" s="6">
        <f t="shared" si="49"/>
        <v>504.61099999999999</v>
      </c>
      <c r="AD72" s="6"/>
      <c r="AE72" s="50">
        <v>5</v>
      </c>
      <c r="AF72" s="62">
        <v>504.61099999999999</v>
      </c>
      <c r="AG72" s="62">
        <f t="shared" si="53"/>
        <v>100</v>
      </c>
      <c r="AH72" s="62">
        <v>289.12299999999999</v>
      </c>
      <c r="AI72" s="62">
        <v>188.88900000000001</v>
      </c>
      <c r="AJ72" s="62">
        <v>26.599</v>
      </c>
      <c r="AK72" s="50"/>
      <c r="AL72" s="62"/>
      <c r="AM72" s="62"/>
      <c r="AN72" s="62"/>
      <c r="AO72" s="62"/>
      <c r="AP72" s="62"/>
      <c r="AQ72" s="50"/>
      <c r="AR72" s="62"/>
      <c r="AS72" s="62"/>
      <c r="AT72" s="62"/>
      <c r="AU72" s="62"/>
      <c r="AV72" s="62"/>
      <c r="AW72" s="50"/>
      <c r="AX72" s="62"/>
      <c r="AY72" s="62"/>
      <c r="AZ72" s="62"/>
      <c r="BA72" s="62"/>
      <c r="BB72" s="62"/>
      <c r="BC72" s="77"/>
      <c r="BD72" s="50" t="s">
        <v>210</v>
      </c>
      <c r="BE72" s="62">
        <f t="shared" si="54"/>
        <v>0.78845468750000003</v>
      </c>
      <c r="BF72" s="77"/>
      <c r="BG72" s="50">
        <v>5</v>
      </c>
      <c r="BH72" s="62">
        <f t="shared" si="55"/>
        <v>0.78845468750000014</v>
      </c>
      <c r="BI72" s="62">
        <f t="shared" si="56"/>
        <v>100.00000000000003</v>
      </c>
      <c r="BJ72" s="62">
        <f t="shared" si="57"/>
        <v>0.45175468750000003</v>
      </c>
      <c r="BK72" s="62">
        <f t="shared" si="58"/>
        <v>0.29513906250000005</v>
      </c>
      <c r="BL72" s="62">
        <f t="shared" si="59"/>
        <v>4.1560937500000006E-2</v>
      </c>
      <c r="BM72" s="50"/>
      <c r="BN72" s="62"/>
      <c r="BO72" s="62"/>
      <c r="BS72" s="50"/>
      <c r="BT72" s="62"/>
      <c r="BU72" s="62"/>
      <c r="BY72" s="50"/>
      <c r="BZ72" s="62"/>
      <c r="CA72" s="62"/>
    </row>
    <row r="73" spans="1:82" x14ac:dyDescent="0.25">
      <c r="A73" s="77" t="s">
        <v>211</v>
      </c>
      <c r="B73" s="10" t="s">
        <v>204</v>
      </c>
      <c r="C73" s="3">
        <v>15</v>
      </c>
      <c r="D73" s="77" t="s">
        <v>211</v>
      </c>
      <c r="E73" s="62">
        <v>0.22239899999999999</v>
      </c>
      <c r="F73" s="62">
        <v>6.2271719999999995</v>
      </c>
      <c r="G73" s="62">
        <v>13.34394</v>
      </c>
      <c r="H73" s="62">
        <v>279.333144</v>
      </c>
      <c r="I73" s="62">
        <v>75.838059000000001</v>
      </c>
      <c r="J73" s="62">
        <v>0</v>
      </c>
      <c r="K73" s="62">
        <v>10.897551</v>
      </c>
      <c r="L73" s="62">
        <v>0.88959599999999994</v>
      </c>
      <c r="M73" s="62"/>
      <c r="N73" s="62"/>
      <c r="O73" s="62">
        <v>0</v>
      </c>
      <c r="P73" s="62">
        <v>0</v>
      </c>
      <c r="Q73" s="62">
        <v>0</v>
      </c>
      <c r="R73" s="62">
        <v>0.66719699999999993</v>
      </c>
      <c r="S73" s="62">
        <v>0</v>
      </c>
      <c r="T73" s="62">
        <v>387.41905799999995</v>
      </c>
      <c r="U73" s="6">
        <v>204.084</v>
      </c>
      <c r="V73" s="6">
        <v>161.22200000000001</v>
      </c>
      <c r="W73" s="6">
        <v>22.103999999999999</v>
      </c>
      <c r="X73" s="62">
        <f t="shared" si="50"/>
        <v>52.677842193297586</v>
      </c>
      <c r="Y73" s="62">
        <f t="shared" si="51"/>
        <v>41.614369936339067</v>
      </c>
      <c r="Z73" s="62">
        <f t="shared" si="52"/>
        <v>5.7054498336011141</v>
      </c>
      <c r="AA73" s="62"/>
      <c r="AB73" s="50" t="s">
        <v>211</v>
      </c>
      <c r="AC73" s="6">
        <f t="shared" si="49"/>
        <v>387.41</v>
      </c>
      <c r="AD73" s="6"/>
      <c r="AE73" s="50">
        <v>5</v>
      </c>
      <c r="AF73" s="62">
        <v>387.41</v>
      </c>
      <c r="AG73" s="62">
        <f t="shared" si="53"/>
        <v>100</v>
      </c>
      <c r="AH73" s="62">
        <v>204.084</v>
      </c>
      <c r="AI73" s="62">
        <v>161.22200000000001</v>
      </c>
      <c r="AJ73" s="62">
        <v>22.103999999999999</v>
      </c>
      <c r="AK73" s="50"/>
      <c r="AL73" s="62"/>
      <c r="AM73" s="62"/>
      <c r="AN73" s="62"/>
      <c r="AO73" s="62"/>
      <c r="AP73" s="62"/>
      <c r="AQ73" s="50"/>
      <c r="AR73" s="62"/>
      <c r="AS73" s="62"/>
      <c r="AT73" s="62"/>
      <c r="AU73" s="62"/>
      <c r="AV73" s="62"/>
      <c r="AW73" s="50"/>
      <c r="AX73" s="62"/>
      <c r="AY73" s="62"/>
      <c r="AZ73" s="62"/>
      <c r="BA73" s="62"/>
      <c r="BB73" s="62"/>
      <c r="BC73" s="77"/>
      <c r="BD73" s="50" t="s">
        <v>211</v>
      </c>
      <c r="BE73" s="62">
        <f t="shared" si="54"/>
        <v>0.60532812500000011</v>
      </c>
      <c r="BF73" s="77"/>
      <c r="BG73" s="50">
        <v>5</v>
      </c>
      <c r="BH73" s="62">
        <f t="shared" si="55"/>
        <v>0.60532812500000011</v>
      </c>
      <c r="BI73" s="62">
        <f t="shared" si="56"/>
        <v>100</v>
      </c>
      <c r="BJ73" s="62">
        <f t="shared" si="57"/>
        <v>0.31888125</v>
      </c>
      <c r="BK73" s="62">
        <f t="shared" si="58"/>
        <v>0.25190937500000005</v>
      </c>
      <c r="BL73" s="62">
        <f t="shared" si="59"/>
        <v>3.4537499999999999E-2</v>
      </c>
      <c r="BM73" s="50"/>
      <c r="BN73" s="62"/>
      <c r="BO73" s="62"/>
      <c r="BS73" s="50"/>
      <c r="BT73" s="62"/>
      <c r="BU73" s="62"/>
      <c r="BY73" s="50"/>
      <c r="BZ73" s="62"/>
      <c r="CA73" s="62"/>
    </row>
    <row r="74" spans="1:82" x14ac:dyDescent="0.25">
      <c r="A74" s="77" t="s">
        <v>212</v>
      </c>
      <c r="B74" s="10" t="s">
        <v>204</v>
      </c>
      <c r="C74" s="3">
        <v>16</v>
      </c>
      <c r="D74" s="77" t="s">
        <v>212</v>
      </c>
      <c r="E74" s="62">
        <v>0</v>
      </c>
      <c r="F74" s="62">
        <v>3.1135859999999997</v>
      </c>
      <c r="G74" s="62">
        <v>2.6687879999999997</v>
      </c>
      <c r="H74" s="62">
        <v>130.10341499999998</v>
      </c>
      <c r="I74" s="62">
        <v>2.4463889999999999</v>
      </c>
      <c r="J74" s="62">
        <v>0</v>
      </c>
      <c r="K74" s="62">
        <v>6.2271719999999995</v>
      </c>
      <c r="L74" s="62">
        <v>0.66719699999999993</v>
      </c>
      <c r="M74" s="62"/>
      <c r="N74" s="62"/>
      <c r="O74" s="62">
        <v>0</v>
      </c>
      <c r="P74" s="62">
        <v>0</v>
      </c>
      <c r="Q74" s="62">
        <v>0</v>
      </c>
      <c r="R74" s="62">
        <v>0.22239899999999999</v>
      </c>
      <c r="S74" s="62">
        <v>0</v>
      </c>
      <c r="T74" s="62">
        <v>145.44894599999998</v>
      </c>
      <c r="U74" s="6">
        <v>62.448</v>
      </c>
      <c r="V74" s="6">
        <v>71.638000000000005</v>
      </c>
      <c r="W74" s="6">
        <v>11.36</v>
      </c>
      <c r="X74" s="62">
        <f t="shared" si="50"/>
        <v>42.934652823128751</v>
      </c>
      <c r="Y74" s="62">
        <f t="shared" si="51"/>
        <v>49.253021056611864</v>
      </c>
      <c r="Z74" s="62">
        <f t="shared" si="52"/>
        <v>7.8103006672870636</v>
      </c>
      <c r="AA74" s="62"/>
      <c r="AB74" s="50" t="s">
        <v>212</v>
      </c>
      <c r="AC74" s="6">
        <f t="shared" si="49"/>
        <v>145.44600000000003</v>
      </c>
      <c r="AD74" s="6"/>
      <c r="AE74" s="50">
        <v>5</v>
      </c>
      <c r="AF74" s="62">
        <v>145.44600000000003</v>
      </c>
      <c r="AG74" s="62">
        <f t="shared" si="53"/>
        <v>100</v>
      </c>
      <c r="AH74" s="62">
        <v>62.448</v>
      </c>
      <c r="AI74" s="62">
        <v>71.638000000000005</v>
      </c>
      <c r="AJ74" s="62">
        <v>11.36</v>
      </c>
      <c r="AK74" s="50"/>
      <c r="AL74" s="62"/>
      <c r="AM74" s="62"/>
      <c r="AN74" s="62"/>
      <c r="AO74" s="62"/>
      <c r="AP74" s="62"/>
      <c r="AQ74" s="50"/>
      <c r="AR74" s="62"/>
      <c r="AS74" s="62"/>
      <c r="AT74" s="62"/>
      <c r="AU74" s="62"/>
      <c r="AV74" s="62"/>
      <c r="AW74" s="50"/>
      <c r="AX74" s="62"/>
      <c r="AY74" s="62"/>
      <c r="AZ74" s="62"/>
      <c r="BA74" s="62"/>
      <c r="BB74" s="62"/>
      <c r="BC74" s="77"/>
      <c r="BD74" s="50" t="s">
        <v>212</v>
      </c>
      <c r="BE74" s="62">
        <f t="shared" si="54"/>
        <v>0.22725937500000004</v>
      </c>
      <c r="BF74" s="77"/>
      <c r="BG74" s="50">
        <v>5</v>
      </c>
      <c r="BH74" s="62">
        <f t="shared" si="55"/>
        <v>0.22725937500000001</v>
      </c>
      <c r="BI74" s="62">
        <f t="shared" si="56"/>
        <v>99.999999999999986</v>
      </c>
      <c r="BJ74" s="62">
        <f t="shared" si="57"/>
        <v>9.7575000000000009E-2</v>
      </c>
      <c r="BK74" s="62">
        <f t="shared" si="58"/>
        <v>0.11193437500000002</v>
      </c>
      <c r="BL74" s="62">
        <f t="shared" si="59"/>
        <v>1.7749999999999998E-2</v>
      </c>
      <c r="BM74" s="50"/>
      <c r="BN74" s="62"/>
      <c r="BO74" s="62"/>
      <c r="BS74" s="50"/>
      <c r="BT74" s="62"/>
      <c r="BU74" s="62"/>
      <c r="BY74" s="50"/>
      <c r="BZ74" s="62"/>
      <c r="CA74" s="62"/>
    </row>
    <row r="75" spans="1:82" x14ac:dyDescent="0.25">
      <c r="A75" s="77" t="s">
        <v>213</v>
      </c>
      <c r="B75" s="10" t="s">
        <v>204</v>
      </c>
      <c r="C75" s="3" t="s">
        <v>214</v>
      </c>
      <c r="D75" s="77" t="s">
        <v>215</v>
      </c>
      <c r="E75" s="62">
        <v>8.2287629999999989</v>
      </c>
      <c r="F75" s="62">
        <v>5.7823739999999999</v>
      </c>
      <c r="G75" s="62">
        <v>8.4511620000000001</v>
      </c>
      <c r="H75" s="62">
        <v>113.86828799999999</v>
      </c>
      <c r="I75" s="62">
        <v>8.8959599999999988</v>
      </c>
      <c r="J75" s="62">
        <v>0</v>
      </c>
      <c r="K75" s="62">
        <v>10.897551</v>
      </c>
      <c r="L75" s="62">
        <v>11.119949999999999</v>
      </c>
      <c r="M75" s="62"/>
      <c r="N75" s="62"/>
      <c r="O75" s="62">
        <v>0.22239899999999999</v>
      </c>
      <c r="P75" s="62">
        <v>0</v>
      </c>
      <c r="Q75" s="62">
        <v>0</v>
      </c>
      <c r="R75" s="62">
        <v>5.7823739999999999</v>
      </c>
      <c r="S75" s="62">
        <v>0.88959599999999994</v>
      </c>
      <c r="T75" s="62">
        <v>174.13841699999998</v>
      </c>
      <c r="U75" s="6">
        <v>72.144999999999996</v>
      </c>
      <c r="V75" s="6">
        <v>71.343999999999994</v>
      </c>
      <c r="W75" s="6">
        <v>30.646000000000001</v>
      </c>
      <c r="X75" s="62">
        <f t="shared" si="50"/>
        <v>41.429686362659432</v>
      </c>
      <c r="Y75" s="62">
        <f t="shared" si="51"/>
        <v>40.969707448299594</v>
      </c>
      <c r="Z75" s="62">
        <f t="shared" si="52"/>
        <v>17.598643956893216</v>
      </c>
      <c r="AA75" s="62"/>
      <c r="AB75" s="50" t="s">
        <v>213</v>
      </c>
      <c r="AC75" s="6">
        <f t="shared" si="49"/>
        <v>174.13499999999999</v>
      </c>
      <c r="AD75" s="6"/>
      <c r="AE75" s="50">
        <v>5</v>
      </c>
      <c r="AF75" s="62">
        <v>174.13499999999999</v>
      </c>
      <c r="AG75" s="62">
        <f t="shared" si="53"/>
        <v>100</v>
      </c>
      <c r="AH75" s="62">
        <v>72.144999999999996</v>
      </c>
      <c r="AI75" s="62">
        <v>71.343999999999994</v>
      </c>
      <c r="AJ75" s="62">
        <v>30.646000000000001</v>
      </c>
      <c r="AK75" s="50"/>
      <c r="AL75" s="62"/>
      <c r="AM75" s="62"/>
      <c r="AN75" s="62"/>
      <c r="AO75" s="62"/>
      <c r="AP75" s="62"/>
      <c r="AQ75" s="50"/>
      <c r="AR75" s="62"/>
      <c r="AS75" s="62"/>
      <c r="AT75" s="62"/>
      <c r="AU75" s="62"/>
      <c r="AV75" s="62"/>
      <c r="AW75" s="50"/>
      <c r="AX75" s="62"/>
      <c r="AY75" s="62"/>
      <c r="AZ75" s="62"/>
      <c r="BA75" s="62"/>
      <c r="BB75" s="62"/>
      <c r="BC75" s="77"/>
      <c r="BD75" s="50" t="s">
        <v>213</v>
      </c>
      <c r="BE75" s="62">
        <f t="shared" si="54"/>
        <v>0.27208593749999999</v>
      </c>
      <c r="BF75" s="77"/>
      <c r="BG75" s="50">
        <v>5</v>
      </c>
      <c r="BH75" s="62">
        <f t="shared" si="55"/>
        <v>0.27208593749999999</v>
      </c>
      <c r="BI75" s="62">
        <f t="shared" si="56"/>
        <v>100</v>
      </c>
      <c r="BJ75" s="62">
        <f t="shared" si="57"/>
        <v>0.1127265625</v>
      </c>
      <c r="BK75" s="62">
        <f t="shared" si="58"/>
        <v>0.11147499999999999</v>
      </c>
      <c r="BL75" s="62">
        <f t="shared" si="59"/>
        <v>4.7884375000000007E-2</v>
      </c>
      <c r="BM75" s="50"/>
      <c r="BN75" s="62"/>
      <c r="BO75" s="62"/>
      <c r="BS75" s="50"/>
      <c r="BT75" s="62"/>
      <c r="BU75" s="62"/>
      <c r="BY75" s="50"/>
      <c r="BZ75" s="62"/>
      <c r="CA75" s="62"/>
    </row>
    <row r="76" spans="1:82" x14ac:dyDescent="0.25">
      <c r="A76" s="77" t="s">
        <v>216</v>
      </c>
      <c r="B76" s="10" t="s">
        <v>204</v>
      </c>
      <c r="C76" s="3" t="s">
        <v>217</v>
      </c>
      <c r="D76" s="77" t="s">
        <v>218</v>
      </c>
      <c r="E76" s="62">
        <v>0</v>
      </c>
      <c r="F76" s="62">
        <v>18.014319</v>
      </c>
      <c r="G76" s="62">
        <v>38.252627999999994</v>
      </c>
      <c r="H76" s="62">
        <v>233.51894999999999</v>
      </c>
      <c r="I76" s="62">
        <v>119.650662</v>
      </c>
      <c r="J76" s="62">
        <v>0</v>
      </c>
      <c r="K76" s="62">
        <v>27.132677999999999</v>
      </c>
      <c r="L76" s="62">
        <v>0.66719699999999993</v>
      </c>
      <c r="M76" s="62"/>
      <c r="N76" s="62"/>
      <c r="O76" s="62">
        <v>1.7791919999999999</v>
      </c>
      <c r="P76" s="62">
        <v>0</v>
      </c>
      <c r="Q76" s="62">
        <v>0</v>
      </c>
      <c r="R76" s="62">
        <v>0</v>
      </c>
      <c r="S76" s="62">
        <v>0</v>
      </c>
      <c r="T76" s="62">
        <v>439.015626</v>
      </c>
      <c r="U76" s="6">
        <v>236.322</v>
      </c>
      <c r="V76" s="6">
        <v>168.928</v>
      </c>
      <c r="W76" s="6">
        <v>33.755000000000003</v>
      </c>
      <c r="X76" s="62">
        <f t="shared" si="50"/>
        <v>53.829974607783093</v>
      </c>
      <c r="Y76" s="62">
        <f t="shared" si="51"/>
        <v>38.478812596980319</v>
      </c>
      <c r="Z76" s="62">
        <f t="shared" si="52"/>
        <v>7.6887923802511766</v>
      </c>
      <c r="AA76" s="62"/>
      <c r="AB76" s="50" t="s">
        <v>216</v>
      </c>
      <c r="AC76" s="6">
        <f t="shared" si="49"/>
        <v>439.005</v>
      </c>
      <c r="AD76" s="6"/>
      <c r="AE76" s="50">
        <v>5</v>
      </c>
      <c r="AF76" s="62">
        <v>439.005</v>
      </c>
      <c r="AG76" s="62">
        <f t="shared" si="53"/>
        <v>100</v>
      </c>
      <c r="AH76" s="62">
        <v>236.322</v>
      </c>
      <c r="AI76" s="62">
        <v>168.928</v>
      </c>
      <c r="AJ76" s="62">
        <v>33.755000000000003</v>
      </c>
      <c r="AK76" s="50"/>
      <c r="AL76" s="62"/>
      <c r="AM76" s="62"/>
      <c r="AN76" s="62"/>
      <c r="AO76" s="62"/>
      <c r="AP76" s="62"/>
      <c r="AQ76" s="50"/>
      <c r="AR76" s="62"/>
      <c r="AS76" s="62"/>
      <c r="AT76" s="62"/>
      <c r="AU76" s="62"/>
      <c r="AV76" s="62"/>
      <c r="AW76" s="50"/>
      <c r="AX76" s="62"/>
      <c r="AY76" s="62"/>
      <c r="AZ76" s="62"/>
      <c r="BA76" s="62"/>
      <c r="BB76" s="62"/>
      <c r="BC76" s="77"/>
      <c r="BD76" s="50" t="s">
        <v>216</v>
      </c>
      <c r="BE76" s="62">
        <f t="shared" si="54"/>
        <v>0.68594531250000002</v>
      </c>
      <c r="BF76" s="77"/>
      <c r="BG76" s="50">
        <v>5</v>
      </c>
      <c r="BH76" s="62">
        <f t="shared" si="55"/>
        <v>0.68594531250000013</v>
      </c>
      <c r="BI76" s="62">
        <f t="shared" si="56"/>
        <v>100.00000000000003</v>
      </c>
      <c r="BJ76" s="62">
        <f t="shared" si="57"/>
        <v>0.36925312500000002</v>
      </c>
      <c r="BK76" s="62">
        <f t="shared" si="58"/>
        <v>0.26395000000000002</v>
      </c>
      <c r="BL76" s="62">
        <f t="shared" si="59"/>
        <v>5.274218750000001E-2</v>
      </c>
      <c r="BM76" s="50"/>
      <c r="BN76" s="62"/>
      <c r="BO76" s="62"/>
      <c r="BS76" s="50"/>
      <c r="BT76" s="62"/>
      <c r="BU76" s="62"/>
      <c r="BY76" s="50"/>
      <c r="BZ76" s="62"/>
      <c r="CA76" s="62"/>
    </row>
    <row r="77" spans="1:82" x14ac:dyDescent="0.25">
      <c r="A77" s="77" t="s">
        <v>219</v>
      </c>
      <c r="B77" s="10" t="s">
        <v>204</v>
      </c>
      <c r="C77" s="3">
        <v>18</v>
      </c>
      <c r="D77" s="77" t="s">
        <v>219</v>
      </c>
      <c r="E77" s="62">
        <v>3.1135859999999997</v>
      </c>
      <c r="F77" s="62">
        <v>7.7839649999999994</v>
      </c>
      <c r="G77" s="62">
        <v>10.675151999999999</v>
      </c>
      <c r="H77" s="62">
        <v>205.27427699999998</v>
      </c>
      <c r="I77" s="62">
        <v>11.787146999999999</v>
      </c>
      <c r="J77" s="62">
        <v>0</v>
      </c>
      <c r="K77" s="62">
        <v>8.4511620000000001</v>
      </c>
      <c r="L77" s="62">
        <v>5.5599749999999997</v>
      </c>
      <c r="M77" s="62"/>
      <c r="N77" s="62"/>
      <c r="O77" s="62">
        <v>0</v>
      </c>
      <c r="P77" s="62">
        <v>0</v>
      </c>
      <c r="Q77" s="62">
        <v>0</v>
      </c>
      <c r="R77" s="62">
        <v>1.1119949999999998</v>
      </c>
      <c r="S77" s="62">
        <v>0</v>
      </c>
      <c r="T77" s="62">
        <v>253.75725899999998</v>
      </c>
      <c r="U77" s="6">
        <v>112.111</v>
      </c>
      <c r="V77" s="6">
        <v>119.97</v>
      </c>
      <c r="W77" s="6">
        <v>21.67</v>
      </c>
      <c r="X77" s="62">
        <f t="shared" si="50"/>
        <v>44.180411012399851</v>
      </c>
      <c r="Y77" s="62">
        <f t="shared" si="51"/>
        <v>47.277465272431876</v>
      </c>
      <c r="Z77" s="62">
        <f t="shared" si="52"/>
        <v>8.5396571847428415</v>
      </c>
      <c r="AA77" s="62"/>
      <c r="AB77" s="50" t="s">
        <v>219</v>
      </c>
      <c r="AC77" s="6">
        <f t="shared" si="49"/>
        <v>253.75100000000003</v>
      </c>
      <c r="AD77" s="6"/>
      <c r="AE77" s="50">
        <v>5</v>
      </c>
      <c r="AF77" s="62">
        <v>253.75100000000003</v>
      </c>
      <c r="AG77" s="62">
        <f t="shared" si="53"/>
        <v>100</v>
      </c>
      <c r="AH77" s="62">
        <v>112.111</v>
      </c>
      <c r="AI77" s="62">
        <v>119.97</v>
      </c>
      <c r="AJ77" s="62">
        <v>21.67</v>
      </c>
      <c r="AK77" s="50"/>
      <c r="AL77" s="62"/>
      <c r="AM77" s="62"/>
      <c r="AN77" s="62"/>
      <c r="AO77" s="62"/>
      <c r="AP77" s="62"/>
      <c r="AQ77" s="50"/>
      <c r="AR77" s="62"/>
      <c r="AS77" s="62"/>
      <c r="AT77" s="62"/>
      <c r="AU77" s="62"/>
      <c r="AV77" s="62"/>
      <c r="AW77" s="50"/>
      <c r="AX77" s="62"/>
      <c r="AY77" s="62"/>
      <c r="AZ77" s="62"/>
      <c r="BA77" s="62"/>
      <c r="BB77" s="62"/>
      <c r="BC77" s="77"/>
      <c r="BD77" s="50" t="s">
        <v>219</v>
      </c>
      <c r="BE77" s="62">
        <f t="shared" si="54"/>
        <v>0.39648593750000005</v>
      </c>
      <c r="BF77" s="77"/>
      <c r="BG77" s="50">
        <v>5</v>
      </c>
      <c r="BH77" s="62">
        <f t="shared" si="55"/>
        <v>0.39648593750000005</v>
      </c>
      <c r="BI77" s="62">
        <f t="shared" si="56"/>
        <v>100</v>
      </c>
      <c r="BJ77" s="62">
        <f t="shared" si="57"/>
        <v>0.17517343750000003</v>
      </c>
      <c r="BK77" s="62">
        <f t="shared" si="58"/>
        <v>0.187453125</v>
      </c>
      <c r="BL77" s="62">
        <f t="shared" si="59"/>
        <v>3.3859375000000004E-2</v>
      </c>
      <c r="BM77" s="50"/>
      <c r="BN77" s="62"/>
      <c r="BO77" s="62"/>
      <c r="BS77" s="50"/>
      <c r="BT77" s="62"/>
      <c r="BU77" s="62"/>
      <c r="BY77" s="50"/>
      <c r="BZ77" s="62"/>
      <c r="CA77" s="62"/>
    </row>
    <row r="78" spans="1:82" x14ac:dyDescent="0.25">
      <c r="A78" s="77" t="s">
        <v>220</v>
      </c>
      <c r="B78" s="10" t="s">
        <v>204</v>
      </c>
      <c r="C78" s="3">
        <v>19</v>
      </c>
      <c r="D78" s="77" t="s">
        <v>220</v>
      </c>
      <c r="E78" s="62">
        <v>3.335985</v>
      </c>
      <c r="F78" s="62">
        <v>6.8943689999999993</v>
      </c>
      <c r="G78" s="62">
        <v>45.591794999999998</v>
      </c>
      <c r="H78" s="62">
        <v>1139.5724759999998</v>
      </c>
      <c r="I78" s="62">
        <v>68.721290999999994</v>
      </c>
      <c r="J78" s="62">
        <v>0</v>
      </c>
      <c r="K78" s="62">
        <v>9.3407579999999992</v>
      </c>
      <c r="L78" s="62">
        <v>5.5599749999999997</v>
      </c>
      <c r="M78" s="62"/>
      <c r="N78" s="62"/>
      <c r="O78" s="62">
        <v>0</v>
      </c>
      <c r="P78" s="62">
        <v>0</v>
      </c>
      <c r="Q78" s="62">
        <v>0</v>
      </c>
      <c r="R78" s="62">
        <v>0.44479799999999997</v>
      </c>
      <c r="S78" s="62">
        <v>0</v>
      </c>
      <c r="T78" s="62">
        <v>1279.4614469999999</v>
      </c>
      <c r="U78" s="6">
        <v>599.59400000000005</v>
      </c>
      <c r="V78" s="6">
        <v>620.18399999999997</v>
      </c>
      <c r="W78" s="6">
        <v>59.654000000000003</v>
      </c>
      <c r="X78" s="62">
        <f t="shared" si="50"/>
        <v>46.862998600379093</v>
      </c>
      <c r="Y78" s="62">
        <f t="shared" si="51"/>
        <v>48.472269442285118</v>
      </c>
      <c r="Z78" s="62">
        <f t="shared" si="52"/>
        <v>4.6624304421108524</v>
      </c>
      <c r="AA78" s="62"/>
      <c r="AB78" s="50" t="s">
        <v>220</v>
      </c>
      <c r="AC78" s="6">
        <f t="shared" si="49"/>
        <v>1279.432</v>
      </c>
      <c r="AD78" s="6"/>
      <c r="AE78" s="50">
        <v>5</v>
      </c>
      <c r="AF78" s="62">
        <v>296.89600000000002</v>
      </c>
      <c r="AG78" s="62">
        <f t="shared" si="53"/>
        <v>23.205297350699375</v>
      </c>
      <c r="AH78" s="62">
        <v>136.93700000000001</v>
      </c>
      <c r="AI78" s="62">
        <v>144.61799999999999</v>
      </c>
      <c r="AJ78" s="62">
        <v>15.340999999999999</v>
      </c>
      <c r="AK78" s="50">
        <v>6</v>
      </c>
      <c r="AL78" s="62">
        <v>982.53599999999994</v>
      </c>
      <c r="AM78" s="62">
        <f>(AL78/AC78)*100</f>
        <v>76.794702649300618</v>
      </c>
      <c r="AN78" s="62">
        <v>462.65699999999998</v>
      </c>
      <c r="AO78" s="62">
        <v>475.56599999999997</v>
      </c>
      <c r="AP78" s="62">
        <v>44.313000000000002</v>
      </c>
      <c r="AQ78" s="50"/>
      <c r="AR78" s="62"/>
      <c r="AS78" s="62"/>
      <c r="AT78" s="62"/>
      <c r="AU78" s="62"/>
      <c r="AV78" s="62"/>
      <c r="AW78" s="50"/>
      <c r="AX78" s="62"/>
      <c r="AY78" s="62"/>
      <c r="AZ78" s="62"/>
      <c r="BA78" s="62"/>
      <c r="BB78" s="62"/>
      <c r="BC78" s="77"/>
      <c r="BD78" s="50" t="s">
        <v>220</v>
      </c>
      <c r="BE78" s="62">
        <f t="shared" si="54"/>
        <v>1.9991125000000001</v>
      </c>
      <c r="BF78" s="77"/>
      <c r="BG78" s="50">
        <v>5</v>
      </c>
      <c r="BH78" s="62">
        <f t="shared" si="55"/>
        <v>0.46390000000000003</v>
      </c>
      <c r="BI78" s="62">
        <f t="shared" si="56"/>
        <v>23.205297350699375</v>
      </c>
      <c r="BJ78" s="62">
        <f t="shared" si="57"/>
        <v>0.21396406250000002</v>
      </c>
      <c r="BK78" s="62">
        <f t="shared" si="58"/>
        <v>0.225965625</v>
      </c>
      <c r="BL78" s="62">
        <f t="shared" si="59"/>
        <v>2.39703125E-2</v>
      </c>
      <c r="BM78" s="50">
        <v>6</v>
      </c>
      <c r="BN78" s="62">
        <f>BP78+BQ78+BR78</f>
        <v>1.5352124999999996</v>
      </c>
      <c r="BO78" s="62">
        <f>(BN78/BE78)*100</f>
        <v>76.794702649300604</v>
      </c>
      <c r="BP78" s="7">
        <f>AN78/640</f>
        <v>0.72290156249999993</v>
      </c>
      <c r="BQ78" s="7">
        <f>AO78/640</f>
        <v>0.74307187499999994</v>
      </c>
      <c r="BR78" s="7">
        <f>AP78/640</f>
        <v>6.9239062500000004E-2</v>
      </c>
      <c r="BS78" s="50"/>
      <c r="BT78" s="62"/>
      <c r="BU78" s="62"/>
      <c r="BY78" s="50"/>
      <c r="BZ78" s="62"/>
      <c r="CA78" s="62"/>
    </row>
    <row r="79" spans="1:82" x14ac:dyDescent="0.25">
      <c r="A79" s="77" t="s">
        <v>221</v>
      </c>
      <c r="B79" s="10" t="s">
        <v>204</v>
      </c>
      <c r="C79" s="3">
        <v>20</v>
      </c>
      <c r="D79" s="77" t="s">
        <v>221</v>
      </c>
      <c r="E79" s="62">
        <v>0.44479799999999997</v>
      </c>
      <c r="F79" s="62">
        <v>18.236718</v>
      </c>
      <c r="G79" s="62">
        <v>13.788737999999999</v>
      </c>
      <c r="H79" s="62">
        <v>2.891187</v>
      </c>
      <c r="I79" s="62">
        <v>124.54343999999999</v>
      </c>
      <c r="J79" s="62">
        <v>0</v>
      </c>
      <c r="K79" s="62">
        <v>5.1151770000000001</v>
      </c>
      <c r="L79" s="62">
        <v>1.5567929999999999</v>
      </c>
      <c r="M79" s="62"/>
      <c r="N79" s="62"/>
      <c r="O79" s="62">
        <v>0</v>
      </c>
      <c r="P79" s="62">
        <v>0</v>
      </c>
      <c r="Q79" s="62">
        <v>0</v>
      </c>
      <c r="R79" s="62">
        <v>0</v>
      </c>
      <c r="S79" s="62">
        <v>0</v>
      </c>
      <c r="T79" s="62">
        <v>166.57685099999998</v>
      </c>
      <c r="U79" s="6">
        <v>128.626</v>
      </c>
      <c r="V79" s="6">
        <v>31.876000000000001</v>
      </c>
      <c r="W79" s="6">
        <v>6.0709999999999997</v>
      </c>
      <c r="X79" s="62">
        <f t="shared" si="50"/>
        <v>77.217211892185446</v>
      </c>
      <c r="Y79" s="62">
        <f t="shared" si="51"/>
        <v>19.135912228284351</v>
      </c>
      <c r="Z79" s="62">
        <f t="shared" si="52"/>
        <v>3.6445640336903722</v>
      </c>
      <c r="AA79" s="62"/>
      <c r="AB79" s="50" t="s">
        <v>221</v>
      </c>
      <c r="AC79" s="6">
        <f t="shared" si="49"/>
        <v>166.57300000000001</v>
      </c>
      <c r="AD79" s="6"/>
      <c r="AE79" s="50">
        <v>5</v>
      </c>
      <c r="AF79" s="62">
        <v>166.57300000000001</v>
      </c>
      <c r="AG79" s="62">
        <f t="shared" si="53"/>
        <v>100</v>
      </c>
      <c r="AH79" s="62">
        <v>128.626</v>
      </c>
      <c r="AI79" s="62">
        <v>31.876000000000001</v>
      </c>
      <c r="AJ79" s="62">
        <v>6.0709999999999997</v>
      </c>
      <c r="AK79" s="50"/>
      <c r="AL79" s="62"/>
      <c r="AM79" s="62"/>
      <c r="AN79" s="62"/>
      <c r="AO79" s="62"/>
      <c r="AP79" s="62"/>
      <c r="AQ79" s="50"/>
      <c r="AR79" s="62"/>
      <c r="AS79" s="62"/>
      <c r="AT79" s="62"/>
      <c r="AU79" s="62"/>
      <c r="AV79" s="62"/>
      <c r="AW79" s="50"/>
      <c r="AX79" s="62"/>
      <c r="AY79" s="62"/>
      <c r="AZ79" s="62"/>
      <c r="BA79" s="62"/>
      <c r="BB79" s="62"/>
      <c r="BC79" s="77"/>
      <c r="BD79" s="50" t="s">
        <v>221</v>
      </c>
      <c r="BE79" s="62">
        <f t="shared" si="54"/>
        <v>0.26027031250000005</v>
      </c>
      <c r="BF79" s="77"/>
      <c r="BG79" s="50">
        <v>5</v>
      </c>
      <c r="BH79" s="62">
        <f t="shared" si="55"/>
        <v>0.26027031249999999</v>
      </c>
      <c r="BI79" s="62">
        <f t="shared" si="56"/>
        <v>99.999999999999972</v>
      </c>
      <c r="BJ79" s="62">
        <f t="shared" si="57"/>
        <v>0.20097812500000001</v>
      </c>
      <c r="BK79" s="62">
        <f t="shared" si="58"/>
        <v>4.9806250000000003E-2</v>
      </c>
      <c r="BL79" s="62">
        <f t="shared" si="59"/>
        <v>9.4859374999999996E-3</v>
      </c>
      <c r="BM79" s="50"/>
      <c r="BN79" s="62"/>
      <c r="BO79" s="62"/>
      <c r="BS79" s="50"/>
      <c r="BT79" s="62"/>
      <c r="BU79" s="62"/>
      <c r="BY79" s="50"/>
      <c r="BZ79" s="62"/>
      <c r="CA79" s="62"/>
    </row>
    <row r="80" spans="1:82" x14ac:dyDescent="0.25">
      <c r="A80" s="77" t="s">
        <v>222</v>
      </c>
      <c r="B80" s="10" t="s">
        <v>204</v>
      </c>
      <c r="C80" s="3">
        <v>21</v>
      </c>
      <c r="D80" s="77" t="s">
        <v>222</v>
      </c>
      <c r="E80" s="62">
        <v>0</v>
      </c>
      <c r="F80" s="62">
        <v>10.675151999999999</v>
      </c>
      <c r="G80" s="62">
        <v>36.473436</v>
      </c>
      <c r="H80" s="62">
        <v>300.90584699999999</v>
      </c>
      <c r="I80" s="62">
        <v>288.673902</v>
      </c>
      <c r="J80" s="62">
        <v>0</v>
      </c>
      <c r="K80" s="62">
        <v>31.358258999999997</v>
      </c>
      <c r="L80" s="62">
        <v>1.7791919999999999</v>
      </c>
      <c r="M80" s="62"/>
      <c r="N80" s="62"/>
      <c r="O80" s="62">
        <v>0</v>
      </c>
      <c r="P80" s="62">
        <v>0</v>
      </c>
      <c r="Q80" s="62">
        <v>0</v>
      </c>
      <c r="R80" s="62">
        <v>1.1119949999999998</v>
      </c>
      <c r="S80" s="62">
        <v>0</v>
      </c>
      <c r="T80" s="62">
        <v>670.97778299999993</v>
      </c>
      <c r="U80" s="6">
        <v>425.16199999999998</v>
      </c>
      <c r="V80" s="6">
        <v>203.851</v>
      </c>
      <c r="W80" s="6">
        <v>41.95</v>
      </c>
      <c r="X80" s="62">
        <f t="shared" si="50"/>
        <v>63.364542131196025</v>
      </c>
      <c r="Y80" s="62">
        <f t="shared" si="51"/>
        <v>30.381184767186255</v>
      </c>
      <c r="Z80" s="62">
        <f t="shared" si="52"/>
        <v>6.2520698990118433</v>
      </c>
      <c r="AA80" s="62"/>
      <c r="AB80" s="50" t="s">
        <v>222</v>
      </c>
      <c r="AC80" s="6">
        <f t="shared" si="49"/>
        <v>670.96299999999997</v>
      </c>
      <c r="AD80" s="6"/>
      <c r="AE80" s="50">
        <v>5</v>
      </c>
      <c r="AF80" s="62">
        <v>670.96299999999997</v>
      </c>
      <c r="AG80" s="62">
        <f t="shared" si="53"/>
        <v>100</v>
      </c>
      <c r="AH80" s="62">
        <v>425.16199999999998</v>
      </c>
      <c r="AI80" s="62">
        <v>203.851</v>
      </c>
      <c r="AJ80" s="62">
        <v>41.95</v>
      </c>
      <c r="AK80" s="50"/>
      <c r="AL80" s="62"/>
      <c r="AM80" s="62"/>
      <c r="AN80" s="62"/>
      <c r="AO80" s="62"/>
      <c r="AP80" s="62"/>
      <c r="AQ80" s="50"/>
      <c r="AR80" s="62"/>
      <c r="AS80" s="62"/>
      <c r="AT80" s="62"/>
      <c r="AU80" s="62"/>
      <c r="AV80" s="62"/>
      <c r="AW80" s="50"/>
      <c r="AX80" s="62"/>
      <c r="AY80" s="62"/>
      <c r="AZ80" s="62"/>
      <c r="BA80" s="62"/>
      <c r="BB80" s="62"/>
      <c r="BC80" s="77"/>
      <c r="BD80" s="50" t="s">
        <v>222</v>
      </c>
      <c r="BE80" s="62">
        <f t="shared" si="54"/>
        <v>1.0483796875</v>
      </c>
      <c r="BF80" s="77"/>
      <c r="BG80" s="50">
        <v>5</v>
      </c>
      <c r="BH80" s="62">
        <f t="shared" si="55"/>
        <v>1.0483796875</v>
      </c>
      <c r="BI80" s="62">
        <f t="shared" si="56"/>
        <v>100</v>
      </c>
      <c r="BJ80" s="62">
        <f t="shared" si="57"/>
        <v>0.66431562499999997</v>
      </c>
      <c r="BK80" s="62">
        <f t="shared" si="58"/>
        <v>0.31851718750000002</v>
      </c>
      <c r="BL80" s="62">
        <f t="shared" si="59"/>
        <v>6.5546875000000004E-2</v>
      </c>
      <c r="BM80" s="50"/>
      <c r="BN80" s="62"/>
      <c r="BO80" s="62"/>
      <c r="BS80" s="50"/>
      <c r="BT80" s="62"/>
      <c r="BU80" s="62"/>
      <c r="BY80" s="50"/>
      <c r="BZ80" s="62"/>
      <c r="CA80" s="62"/>
    </row>
    <row r="81" spans="1:82" s="23" customFormat="1" x14ac:dyDescent="0.25">
      <c r="A81" s="77" t="s">
        <v>223</v>
      </c>
      <c r="B81" s="10" t="s">
        <v>204</v>
      </c>
      <c r="C81" s="3" t="s">
        <v>224</v>
      </c>
      <c r="D81" s="77" t="s">
        <v>225</v>
      </c>
      <c r="E81" s="62">
        <v>0.22239899999999999</v>
      </c>
      <c r="F81" s="62">
        <v>0</v>
      </c>
      <c r="G81" s="62">
        <v>0.44479799999999997</v>
      </c>
      <c r="H81" s="62">
        <v>71.612477999999996</v>
      </c>
      <c r="I81" s="62">
        <v>0</v>
      </c>
      <c r="J81" s="62">
        <v>0</v>
      </c>
      <c r="K81" s="62">
        <v>0</v>
      </c>
      <c r="L81" s="62">
        <v>0</v>
      </c>
      <c r="M81" s="62"/>
      <c r="N81" s="62"/>
      <c r="O81" s="62">
        <v>0</v>
      </c>
      <c r="P81" s="62">
        <v>0</v>
      </c>
      <c r="Q81" s="62">
        <v>0</v>
      </c>
      <c r="R81" s="62">
        <v>0</v>
      </c>
      <c r="S81" s="62">
        <v>0</v>
      </c>
      <c r="T81" s="62">
        <v>72.279674999999997</v>
      </c>
      <c r="U81" s="6">
        <v>32.611999999999995</v>
      </c>
      <c r="V81" s="6">
        <v>36.795999999999999</v>
      </c>
      <c r="W81" s="6">
        <v>2.871</v>
      </c>
      <c r="X81" s="62">
        <f t="shared" ref="X81" si="60">(U81/T81)*100</f>
        <v>45.119184611718296</v>
      </c>
      <c r="Y81" s="62">
        <f t="shared" ref="Y81" si="61">(V81/T81)*100</f>
        <v>50.907810529031849</v>
      </c>
      <c r="Z81" s="62">
        <f t="shared" ref="Z81" si="62">(W81/T81)*100</f>
        <v>3.9720709867608015</v>
      </c>
      <c r="AA81" s="62"/>
      <c r="AB81" s="50" t="s">
        <v>225</v>
      </c>
      <c r="AC81" s="6">
        <v>72.278999999999996</v>
      </c>
      <c r="AD81" s="6"/>
      <c r="AE81" s="50">
        <v>3</v>
      </c>
      <c r="AF81" s="62">
        <v>72.278999999999996</v>
      </c>
      <c r="AG81" s="62">
        <v>100</v>
      </c>
      <c r="AH81" s="62">
        <v>32.611999999999995</v>
      </c>
      <c r="AI81" s="62">
        <v>36.795999999999999</v>
      </c>
      <c r="AJ81" s="62">
        <v>2.871</v>
      </c>
      <c r="AK81" s="50"/>
      <c r="AL81" s="62"/>
      <c r="AM81" s="62"/>
      <c r="AN81" s="62"/>
      <c r="AO81" s="62"/>
      <c r="AP81" s="62"/>
      <c r="AQ81" s="50"/>
      <c r="AR81" s="62"/>
      <c r="AS81" s="62"/>
      <c r="AT81" s="62"/>
      <c r="AU81" s="62"/>
      <c r="AV81" s="62"/>
      <c r="AW81" s="50"/>
      <c r="AX81" s="62"/>
      <c r="AY81" s="62"/>
      <c r="AZ81" s="62"/>
      <c r="BA81" s="62"/>
      <c r="BB81" s="62"/>
      <c r="BC81" s="77"/>
      <c r="BD81" s="50" t="s">
        <v>225</v>
      </c>
      <c r="BE81" s="62">
        <v>0.1129359375</v>
      </c>
      <c r="BF81" s="77"/>
      <c r="BG81" s="50">
        <v>3</v>
      </c>
      <c r="BH81" s="62">
        <v>0.1129359375</v>
      </c>
      <c r="BI81" s="62">
        <v>100</v>
      </c>
      <c r="BJ81" s="62">
        <v>5.0956250000000002E-2</v>
      </c>
      <c r="BK81" s="62">
        <v>5.7493750000000003E-2</v>
      </c>
      <c r="BL81" s="62">
        <v>4.4859375000000003E-3</v>
      </c>
      <c r="BM81" s="50"/>
      <c r="BN81" s="62"/>
      <c r="BO81" s="62"/>
      <c r="BP81" s="7"/>
      <c r="BQ81" s="7"/>
      <c r="BR81" s="7"/>
      <c r="BS81" s="50"/>
      <c r="BT81" s="62"/>
      <c r="BU81" s="62"/>
      <c r="BV81" s="7"/>
      <c r="BW81" s="7"/>
      <c r="BX81" s="7"/>
      <c r="BY81" s="50"/>
      <c r="BZ81" s="62"/>
      <c r="CA81" s="62"/>
      <c r="CB81" s="7"/>
      <c r="CC81" s="7"/>
      <c r="CD81" s="7"/>
    </row>
    <row r="82" spans="1:82" x14ac:dyDescent="0.25">
      <c r="A82" s="77" t="s">
        <v>226</v>
      </c>
      <c r="B82" s="10" t="s">
        <v>204</v>
      </c>
      <c r="C82" s="3">
        <v>22</v>
      </c>
      <c r="D82" s="77" t="s">
        <v>226</v>
      </c>
      <c r="E82" s="62">
        <v>0</v>
      </c>
      <c r="F82" s="62">
        <v>0.44479799999999997</v>
      </c>
      <c r="G82" s="62">
        <v>0</v>
      </c>
      <c r="H82" s="62">
        <v>42.478209</v>
      </c>
      <c r="I82" s="62">
        <v>0</v>
      </c>
      <c r="J82" s="62">
        <v>0</v>
      </c>
      <c r="K82" s="62">
        <v>0.88959599999999994</v>
      </c>
      <c r="L82" s="62">
        <v>0</v>
      </c>
      <c r="M82" s="62"/>
      <c r="N82" s="62"/>
      <c r="O82" s="62">
        <v>0</v>
      </c>
      <c r="P82" s="62">
        <v>0</v>
      </c>
      <c r="Q82" s="62">
        <v>0</v>
      </c>
      <c r="R82" s="62">
        <v>0.44479799999999997</v>
      </c>
      <c r="S82" s="62">
        <v>0</v>
      </c>
      <c r="T82" s="62">
        <v>44.257400999999994</v>
      </c>
      <c r="U82" s="6">
        <v>19.199000000000002</v>
      </c>
      <c r="V82" s="6">
        <v>22.157</v>
      </c>
      <c r="W82" s="6">
        <v>2.9</v>
      </c>
      <c r="X82" s="62">
        <f t="shared" si="50"/>
        <v>43.380315079956915</v>
      </c>
      <c r="Y82" s="62">
        <f t="shared" si="51"/>
        <v>50.063942977582442</v>
      </c>
      <c r="Z82" s="62">
        <f t="shared" si="52"/>
        <v>6.5525763702211082</v>
      </c>
      <c r="AA82" s="62"/>
      <c r="AB82" s="50" t="s">
        <v>226</v>
      </c>
      <c r="AC82" s="6">
        <f t="shared" si="49"/>
        <v>44.256</v>
      </c>
      <c r="AD82" s="6"/>
      <c r="AE82" s="50">
        <v>5</v>
      </c>
      <c r="AF82" s="62">
        <v>44.256</v>
      </c>
      <c r="AG82" s="62">
        <f t="shared" si="53"/>
        <v>100</v>
      </c>
      <c r="AH82" s="62">
        <v>19.199000000000002</v>
      </c>
      <c r="AI82" s="62">
        <v>22.157</v>
      </c>
      <c r="AJ82" s="62">
        <v>2.9</v>
      </c>
      <c r="AK82" s="50"/>
      <c r="AL82" s="62"/>
      <c r="AM82" s="62"/>
      <c r="AN82" s="62"/>
      <c r="AO82" s="62"/>
      <c r="AP82" s="62"/>
      <c r="AQ82" s="50"/>
      <c r="AR82" s="62"/>
      <c r="AS82" s="62"/>
      <c r="AT82" s="62"/>
      <c r="AU82" s="62"/>
      <c r="AV82" s="62"/>
      <c r="AW82" s="50"/>
      <c r="AX82" s="62"/>
      <c r="AY82" s="62"/>
      <c r="AZ82" s="62"/>
      <c r="BA82" s="62"/>
      <c r="BB82" s="62"/>
      <c r="BC82" s="77"/>
      <c r="BD82" s="50" t="s">
        <v>226</v>
      </c>
      <c r="BE82" s="62">
        <f t="shared" si="54"/>
        <v>6.9150000000000003E-2</v>
      </c>
      <c r="BF82" s="77"/>
      <c r="BG82" s="50">
        <v>5</v>
      </c>
      <c r="BH82" s="62">
        <f t="shared" si="55"/>
        <v>6.9150000000000003E-2</v>
      </c>
      <c r="BI82" s="62">
        <f t="shared" si="56"/>
        <v>100</v>
      </c>
      <c r="BJ82" s="62">
        <f t="shared" si="57"/>
        <v>2.9998437500000003E-2</v>
      </c>
      <c r="BK82" s="62">
        <f t="shared" si="58"/>
        <v>3.46203125E-2</v>
      </c>
      <c r="BL82" s="62">
        <f t="shared" si="59"/>
        <v>4.5312499999999997E-3</v>
      </c>
      <c r="BM82" s="50"/>
      <c r="BN82" s="62"/>
      <c r="BO82" s="62"/>
      <c r="BS82" s="50"/>
      <c r="BT82" s="62"/>
      <c r="BU82" s="62"/>
      <c r="BY82" s="50"/>
      <c r="BZ82" s="62"/>
      <c r="CA82" s="62"/>
    </row>
    <row r="83" spans="1:82" x14ac:dyDescent="0.25">
      <c r="A83" s="77" t="s">
        <v>227</v>
      </c>
      <c r="B83" s="10" t="s">
        <v>204</v>
      </c>
      <c r="C83" s="3" t="s">
        <v>228</v>
      </c>
      <c r="D83" s="77" t="s">
        <v>229</v>
      </c>
      <c r="E83" s="62">
        <v>0.44479799999999997</v>
      </c>
      <c r="F83" s="62">
        <v>22.462298999999998</v>
      </c>
      <c r="G83" s="62">
        <v>63.383714999999995</v>
      </c>
      <c r="H83" s="62">
        <v>280.00034099999999</v>
      </c>
      <c r="I83" s="62">
        <v>22.239899999999999</v>
      </c>
      <c r="J83" s="62">
        <v>0</v>
      </c>
      <c r="K83" s="62">
        <v>8.4511620000000001</v>
      </c>
      <c r="L83" s="62">
        <v>0</v>
      </c>
      <c r="M83" s="62"/>
      <c r="N83" s="62"/>
      <c r="O83" s="62">
        <v>0</v>
      </c>
      <c r="P83" s="62">
        <v>0</v>
      </c>
      <c r="Q83" s="62">
        <v>0</v>
      </c>
      <c r="R83" s="62">
        <v>0.66719699999999993</v>
      </c>
      <c r="S83" s="62">
        <v>0</v>
      </c>
      <c r="T83" s="62">
        <v>397.64941199999998</v>
      </c>
      <c r="U83" s="6">
        <v>175.28899999999999</v>
      </c>
      <c r="V83" s="6">
        <v>202.351</v>
      </c>
      <c r="W83" s="6">
        <v>20.001000000000001</v>
      </c>
      <c r="X83" s="62">
        <f t="shared" si="50"/>
        <v>44.081292392304604</v>
      </c>
      <c r="Y83" s="62">
        <f t="shared" si="51"/>
        <v>50.886784663471353</v>
      </c>
      <c r="Z83" s="62">
        <f t="shared" si="52"/>
        <v>5.0298075129556592</v>
      </c>
      <c r="AA83" s="62"/>
      <c r="AB83" s="50" t="s">
        <v>227</v>
      </c>
      <c r="AC83" s="6">
        <f t="shared" si="49"/>
        <v>397.64099999999996</v>
      </c>
      <c r="AD83" s="6"/>
      <c r="AE83" s="50">
        <v>3</v>
      </c>
      <c r="AF83" s="62">
        <v>397.64099999999996</v>
      </c>
      <c r="AG83" s="62">
        <f t="shared" si="53"/>
        <v>100</v>
      </c>
      <c r="AH83" s="62">
        <v>175.28899999999999</v>
      </c>
      <c r="AI83" s="62">
        <v>202.351</v>
      </c>
      <c r="AJ83" s="62">
        <v>20.001000000000001</v>
      </c>
      <c r="AK83" s="50"/>
      <c r="AL83" s="62"/>
      <c r="AM83" s="62"/>
      <c r="AN83" s="62"/>
      <c r="AO83" s="62"/>
      <c r="AP83" s="62"/>
      <c r="AQ83" s="50"/>
      <c r="AR83" s="62"/>
      <c r="AS83" s="62"/>
      <c r="AT83" s="62"/>
      <c r="AU83" s="62"/>
      <c r="AV83" s="62"/>
      <c r="AW83" s="50"/>
      <c r="AX83" s="62"/>
      <c r="AY83" s="62"/>
      <c r="AZ83" s="62"/>
      <c r="BA83" s="62"/>
      <c r="BB83" s="62"/>
      <c r="BC83" s="77"/>
      <c r="BD83" s="50" t="s">
        <v>227</v>
      </c>
      <c r="BE83" s="62">
        <f t="shared" si="54"/>
        <v>0.62131406249999999</v>
      </c>
      <c r="BF83" s="77"/>
      <c r="BG83" s="50">
        <v>3</v>
      </c>
      <c r="BH83" s="62">
        <f t="shared" si="55"/>
        <v>0.6213140625000001</v>
      </c>
      <c r="BI83" s="62">
        <f t="shared" si="56"/>
        <v>100.00000000000003</v>
      </c>
      <c r="BJ83" s="62">
        <f t="shared" si="57"/>
        <v>0.2738890625</v>
      </c>
      <c r="BK83" s="62">
        <f t="shared" si="58"/>
        <v>0.31617343750000004</v>
      </c>
      <c r="BL83" s="62">
        <f t="shared" si="59"/>
        <v>3.1251562500000003E-2</v>
      </c>
      <c r="BM83" s="50"/>
      <c r="BN83" s="62"/>
      <c r="BO83" s="62"/>
      <c r="BS83" s="50"/>
      <c r="BT83" s="62"/>
      <c r="BU83" s="62"/>
      <c r="BY83" s="50"/>
      <c r="BZ83" s="62"/>
      <c r="CA83" s="62"/>
    </row>
    <row r="84" spans="1:82" x14ac:dyDescent="0.25">
      <c r="A84" s="77" t="s">
        <v>230</v>
      </c>
      <c r="B84" s="10" t="s">
        <v>204</v>
      </c>
      <c r="C84" s="3">
        <v>23</v>
      </c>
      <c r="D84" s="77" t="s">
        <v>230</v>
      </c>
      <c r="E84" s="62">
        <v>1.7791919999999999</v>
      </c>
      <c r="F84" s="62">
        <v>25.575885</v>
      </c>
      <c r="G84" s="62">
        <v>38.475026999999997</v>
      </c>
      <c r="H84" s="62">
        <v>200.82629699999998</v>
      </c>
      <c r="I84" s="62">
        <v>4.6703789999999996</v>
      </c>
      <c r="J84" s="62">
        <v>0</v>
      </c>
      <c r="K84" s="62">
        <v>27.799874999999997</v>
      </c>
      <c r="L84" s="62">
        <v>8.0063639999999996</v>
      </c>
      <c r="M84" s="62"/>
      <c r="N84" s="62"/>
      <c r="O84" s="62">
        <v>0.22239899999999999</v>
      </c>
      <c r="P84" s="62">
        <v>0</v>
      </c>
      <c r="Q84" s="62">
        <v>0</v>
      </c>
      <c r="R84" s="62">
        <v>2.891187</v>
      </c>
      <c r="S84" s="62">
        <v>0</v>
      </c>
      <c r="T84" s="62">
        <v>310.24660499999999</v>
      </c>
      <c r="U84" s="6">
        <v>115.68</v>
      </c>
      <c r="V84" s="6">
        <v>152.20099999999999</v>
      </c>
      <c r="W84" s="6">
        <v>42.357999999999997</v>
      </c>
      <c r="X84" s="62">
        <f t="shared" si="50"/>
        <v>37.286467647244685</v>
      </c>
      <c r="Y84" s="62">
        <f t="shared" si="51"/>
        <v>49.058071078650485</v>
      </c>
      <c r="Z84" s="62">
        <f t="shared" si="52"/>
        <v>13.653009998288296</v>
      </c>
      <c r="AA84" s="62"/>
      <c r="AB84" s="50" t="s">
        <v>230</v>
      </c>
      <c r="AC84" s="6">
        <f t="shared" si="49"/>
        <v>310.24</v>
      </c>
      <c r="AD84" s="6"/>
      <c r="AE84" s="50">
        <v>5</v>
      </c>
      <c r="AF84" s="62">
        <v>45.813000000000002</v>
      </c>
      <c r="AG84" s="62">
        <f t="shared" si="53"/>
        <v>14.76695461578133</v>
      </c>
      <c r="AH84" s="62">
        <v>15.361000000000001</v>
      </c>
      <c r="AI84" s="62">
        <v>18.074000000000002</v>
      </c>
      <c r="AJ84" s="62">
        <v>12.378</v>
      </c>
      <c r="AK84" s="50">
        <v>6</v>
      </c>
      <c r="AL84" s="62">
        <v>264.42700000000002</v>
      </c>
      <c r="AM84" s="62">
        <f>(AL84/AC84)*100</f>
        <v>85.23304538421867</v>
      </c>
      <c r="AN84" s="62">
        <v>100.32</v>
      </c>
      <c r="AO84" s="62">
        <v>134.12700000000001</v>
      </c>
      <c r="AP84" s="62">
        <v>29.98</v>
      </c>
      <c r="AQ84" s="50"/>
      <c r="AR84" s="62"/>
      <c r="AS84" s="62"/>
      <c r="AT84" s="62"/>
      <c r="AU84" s="62"/>
      <c r="AV84" s="62"/>
      <c r="AW84" s="50"/>
      <c r="AX84" s="62"/>
      <c r="AY84" s="62"/>
      <c r="AZ84" s="62"/>
      <c r="BA84" s="62"/>
      <c r="BB84" s="62"/>
      <c r="BC84" s="77"/>
      <c r="BD84" s="50" t="s">
        <v>230</v>
      </c>
      <c r="BE84" s="62">
        <f t="shared" si="54"/>
        <v>0.48475000000000001</v>
      </c>
      <c r="BF84" s="77"/>
      <c r="BG84" s="50">
        <v>5</v>
      </c>
      <c r="BH84" s="62">
        <f t="shared" si="55"/>
        <v>7.1582812500000009E-2</v>
      </c>
      <c r="BI84" s="62">
        <f t="shared" si="56"/>
        <v>14.766954615781334</v>
      </c>
      <c r="BJ84" s="62">
        <f t="shared" si="57"/>
        <v>2.4001562500000004E-2</v>
      </c>
      <c r="BK84" s="62">
        <f t="shared" si="58"/>
        <v>2.8240625000000005E-2</v>
      </c>
      <c r="BL84" s="62">
        <f t="shared" si="59"/>
        <v>1.9340625E-2</v>
      </c>
      <c r="BM84" s="50">
        <v>6</v>
      </c>
      <c r="BN84" s="62">
        <f>BP84+BQ84+BR84</f>
        <v>0.41316718750000003</v>
      </c>
      <c r="BO84" s="62">
        <f>(BN84/BE84)*100</f>
        <v>85.23304538421867</v>
      </c>
      <c r="BP84" s="7">
        <f>AN84/640</f>
        <v>0.15675</v>
      </c>
      <c r="BQ84" s="7">
        <f>AO84/640</f>
        <v>0.20957343750000001</v>
      </c>
      <c r="BR84" s="7">
        <f>AP84/640</f>
        <v>4.6843750000000003E-2</v>
      </c>
      <c r="BS84" s="50"/>
      <c r="BT84" s="62"/>
      <c r="BU84" s="62"/>
      <c r="BY84" s="50"/>
      <c r="BZ84" s="62"/>
      <c r="CA84" s="62"/>
    </row>
    <row r="85" spans="1:82" x14ac:dyDescent="0.25">
      <c r="A85" s="77" t="s">
        <v>231</v>
      </c>
      <c r="B85" s="10" t="s">
        <v>204</v>
      </c>
      <c r="C85" s="3">
        <v>24</v>
      </c>
      <c r="D85" s="77" t="s">
        <v>231</v>
      </c>
      <c r="E85" s="62">
        <v>0</v>
      </c>
      <c r="F85" s="62">
        <v>0.22239899999999999</v>
      </c>
      <c r="G85" s="62">
        <v>0</v>
      </c>
      <c r="H85" s="62">
        <v>72.057276000000002</v>
      </c>
      <c r="I85" s="62">
        <v>2.2239899999999997</v>
      </c>
      <c r="J85" s="62">
        <v>0</v>
      </c>
      <c r="K85" s="62">
        <v>1.5567929999999999</v>
      </c>
      <c r="L85" s="62">
        <v>0.22239899999999999</v>
      </c>
      <c r="M85" s="62"/>
      <c r="N85" s="62"/>
      <c r="O85" s="62">
        <v>0</v>
      </c>
      <c r="P85" s="62">
        <v>0</v>
      </c>
      <c r="Q85" s="62">
        <v>0</v>
      </c>
      <c r="R85" s="62">
        <v>0</v>
      </c>
      <c r="S85" s="62">
        <v>0</v>
      </c>
      <c r="T85" s="62">
        <v>76.282856999999993</v>
      </c>
      <c r="U85" s="6">
        <v>34.58</v>
      </c>
      <c r="V85" s="6">
        <v>37.295000000000002</v>
      </c>
      <c r="W85" s="6">
        <v>4.4059999999999997</v>
      </c>
      <c r="X85" s="62">
        <f t="shared" si="50"/>
        <v>45.331285900841394</v>
      </c>
      <c r="Y85" s="62">
        <f t="shared" si="51"/>
        <v>48.890407972003466</v>
      </c>
      <c r="Z85" s="62">
        <f t="shared" si="52"/>
        <v>5.7758717663131049</v>
      </c>
      <c r="AA85" s="62"/>
      <c r="AB85" s="50" t="s">
        <v>231</v>
      </c>
      <c r="AC85" s="6">
        <f t="shared" si="49"/>
        <v>76.281000000000006</v>
      </c>
      <c r="AD85" s="6"/>
      <c r="AE85" s="50">
        <v>5</v>
      </c>
      <c r="AF85" s="62">
        <v>76.281000000000006</v>
      </c>
      <c r="AG85" s="62">
        <f t="shared" si="53"/>
        <v>100</v>
      </c>
      <c r="AH85" s="62">
        <v>34.58</v>
      </c>
      <c r="AI85" s="62">
        <v>37.295000000000002</v>
      </c>
      <c r="AJ85" s="62">
        <v>4.4059999999999997</v>
      </c>
      <c r="AK85" s="50"/>
      <c r="AL85" s="62"/>
      <c r="AM85" s="62"/>
      <c r="AN85" s="62"/>
      <c r="AO85" s="62"/>
      <c r="AP85" s="62"/>
      <c r="AQ85" s="50"/>
      <c r="AR85" s="62"/>
      <c r="AS85" s="62"/>
      <c r="AT85" s="62"/>
      <c r="AU85" s="62"/>
      <c r="AV85" s="62"/>
      <c r="AW85" s="50"/>
      <c r="AX85" s="62"/>
      <c r="AY85" s="62"/>
      <c r="AZ85" s="62"/>
      <c r="BA85" s="62"/>
      <c r="BB85" s="62"/>
      <c r="BC85" s="77"/>
      <c r="BD85" s="50" t="s">
        <v>231</v>
      </c>
      <c r="BE85" s="62">
        <f t="shared" si="54"/>
        <v>0.11918906250000001</v>
      </c>
      <c r="BF85" s="77"/>
      <c r="BG85" s="50">
        <v>5</v>
      </c>
      <c r="BH85" s="62">
        <f t="shared" si="55"/>
        <v>0.1191890625</v>
      </c>
      <c r="BI85" s="62">
        <f t="shared" si="56"/>
        <v>99.999999999999986</v>
      </c>
      <c r="BJ85" s="62">
        <f t="shared" si="57"/>
        <v>5.4031250000000003E-2</v>
      </c>
      <c r="BK85" s="62">
        <f t="shared" si="58"/>
        <v>5.8273437500000004E-2</v>
      </c>
      <c r="BL85" s="62">
        <f t="shared" si="59"/>
        <v>6.8843749999999999E-3</v>
      </c>
      <c r="BM85" s="50"/>
      <c r="BN85" s="62"/>
      <c r="BO85" s="62"/>
      <c r="BS85" s="50"/>
      <c r="BT85" s="62"/>
      <c r="BU85" s="62"/>
      <c r="BY85" s="50"/>
      <c r="BZ85" s="62"/>
      <c r="CA85" s="62"/>
    </row>
    <row r="86" spans="1:82" x14ac:dyDescent="0.25">
      <c r="A86" s="77" t="s">
        <v>232</v>
      </c>
      <c r="B86" s="10" t="s">
        <v>204</v>
      </c>
      <c r="C86" s="3" t="s">
        <v>233</v>
      </c>
      <c r="D86" s="77" t="s">
        <v>234</v>
      </c>
      <c r="E86" s="62">
        <v>0</v>
      </c>
      <c r="F86" s="62">
        <v>4.6703789999999996</v>
      </c>
      <c r="G86" s="62">
        <v>0.44479799999999997</v>
      </c>
      <c r="H86" s="62">
        <v>62.716517999999994</v>
      </c>
      <c r="I86" s="62">
        <v>5.5599749999999997</v>
      </c>
      <c r="J86" s="62">
        <v>0</v>
      </c>
      <c r="K86" s="62">
        <v>6.67197</v>
      </c>
      <c r="L86" s="62">
        <v>0.22239899999999999</v>
      </c>
      <c r="M86" s="62"/>
      <c r="N86" s="62"/>
      <c r="O86" s="62">
        <v>0</v>
      </c>
      <c r="P86" s="62">
        <v>0</v>
      </c>
      <c r="Q86" s="62">
        <v>0</v>
      </c>
      <c r="R86" s="62">
        <v>1.3343939999999999</v>
      </c>
      <c r="S86" s="62">
        <v>0</v>
      </c>
      <c r="T86" s="62">
        <v>81.620432999999991</v>
      </c>
      <c r="U86" s="6">
        <v>34.555999999999997</v>
      </c>
      <c r="V86" s="6">
        <v>37.341999999999999</v>
      </c>
      <c r="W86" s="6">
        <v>9.7210000000000001</v>
      </c>
      <c r="X86" s="62">
        <f t="shared" si="50"/>
        <v>42.337437734494742</v>
      </c>
      <c r="Y86" s="62">
        <f t="shared" si="51"/>
        <v>45.75079870012452</v>
      </c>
      <c r="Z86" s="62">
        <f t="shared" si="52"/>
        <v>11.910007877561739</v>
      </c>
      <c r="AA86" s="62"/>
      <c r="AB86" s="50" t="s">
        <v>232</v>
      </c>
      <c r="AC86" s="6">
        <f t="shared" si="49"/>
        <v>81.619</v>
      </c>
      <c r="AD86" s="6"/>
      <c r="AE86" s="50">
        <v>5</v>
      </c>
      <c r="AF86" s="62">
        <v>81.619</v>
      </c>
      <c r="AG86" s="62">
        <f t="shared" si="53"/>
        <v>100</v>
      </c>
      <c r="AH86" s="62">
        <v>34.555999999999997</v>
      </c>
      <c r="AI86" s="62">
        <v>37.341999999999999</v>
      </c>
      <c r="AJ86" s="62">
        <v>9.7210000000000001</v>
      </c>
      <c r="AK86" s="50"/>
      <c r="AL86" s="62"/>
      <c r="AM86" s="62"/>
      <c r="AN86" s="62"/>
      <c r="AO86" s="62"/>
      <c r="AP86" s="62"/>
      <c r="AQ86" s="50"/>
      <c r="AR86" s="62"/>
      <c r="AS86" s="62"/>
      <c r="AT86" s="62"/>
      <c r="AU86" s="62"/>
      <c r="AV86" s="62"/>
      <c r="AW86" s="50"/>
      <c r="AX86" s="62"/>
      <c r="AY86" s="62"/>
      <c r="AZ86" s="62"/>
      <c r="BA86" s="62"/>
      <c r="BB86" s="62"/>
      <c r="BC86" s="77"/>
      <c r="BD86" s="50" t="s">
        <v>232</v>
      </c>
      <c r="BE86" s="62">
        <f t="shared" si="54"/>
        <v>0.12752968750000002</v>
      </c>
      <c r="BF86" s="77"/>
      <c r="BG86" s="50">
        <v>5</v>
      </c>
      <c r="BH86" s="62">
        <f t="shared" si="55"/>
        <v>0.12752968749999999</v>
      </c>
      <c r="BI86" s="62">
        <f t="shared" si="56"/>
        <v>99.999999999999972</v>
      </c>
      <c r="BJ86" s="62">
        <f t="shared" si="57"/>
        <v>5.399375E-2</v>
      </c>
      <c r="BK86" s="62">
        <f t="shared" si="58"/>
        <v>5.8346874999999999E-2</v>
      </c>
      <c r="BL86" s="62">
        <f t="shared" si="59"/>
        <v>1.5189062500000001E-2</v>
      </c>
      <c r="BM86" s="50"/>
      <c r="BN86" s="62"/>
      <c r="BO86" s="62"/>
      <c r="BS86" s="50"/>
      <c r="BT86" s="62"/>
      <c r="BU86" s="62"/>
      <c r="BY86" s="50"/>
      <c r="BZ86" s="62"/>
      <c r="CA86" s="62"/>
    </row>
    <row r="87" spans="1:82" x14ac:dyDescent="0.25">
      <c r="A87" s="77" t="s">
        <v>235</v>
      </c>
      <c r="B87" s="10" t="s">
        <v>204</v>
      </c>
      <c r="C87" s="3" t="s">
        <v>236</v>
      </c>
      <c r="D87" s="77" t="s">
        <v>237</v>
      </c>
      <c r="E87" s="62">
        <v>0</v>
      </c>
      <c r="F87" s="62">
        <v>2.0015909999999999</v>
      </c>
      <c r="G87" s="62">
        <v>2.6687879999999997</v>
      </c>
      <c r="H87" s="62">
        <v>10.452753</v>
      </c>
      <c r="I87" s="62">
        <v>12.899141999999999</v>
      </c>
      <c r="J87" s="62">
        <v>0</v>
      </c>
      <c r="K87" s="62">
        <v>0.66719699999999993</v>
      </c>
      <c r="L87" s="62">
        <v>0</v>
      </c>
      <c r="M87" s="62"/>
      <c r="N87" s="62"/>
      <c r="O87" s="62">
        <v>0.22239899999999999</v>
      </c>
      <c r="P87" s="62">
        <v>0</v>
      </c>
      <c r="Q87" s="62">
        <v>0</v>
      </c>
      <c r="R87" s="62">
        <v>0.44479799999999997</v>
      </c>
      <c r="S87" s="62">
        <v>0</v>
      </c>
      <c r="T87" s="62">
        <v>29.356667999999999</v>
      </c>
      <c r="U87" s="6">
        <v>18.324999999999999</v>
      </c>
      <c r="V87" s="6">
        <v>9.5380000000000003</v>
      </c>
      <c r="W87" s="6">
        <v>1.492</v>
      </c>
      <c r="X87" s="62">
        <f t="shared" si="50"/>
        <v>62.42193426038677</v>
      </c>
      <c r="Y87" s="62">
        <f t="shared" si="51"/>
        <v>32.49006324559722</v>
      </c>
      <c r="Z87" s="62">
        <f t="shared" si="52"/>
        <v>5.0823206502863334</v>
      </c>
      <c r="AA87" s="62"/>
      <c r="AB87" s="50" t="s">
        <v>235</v>
      </c>
      <c r="AC87" s="6">
        <f t="shared" si="49"/>
        <v>29.355</v>
      </c>
      <c r="AD87" s="6"/>
      <c r="AE87" s="50">
        <v>5</v>
      </c>
      <c r="AF87" s="62">
        <v>29.355</v>
      </c>
      <c r="AG87" s="62">
        <f t="shared" si="53"/>
        <v>100</v>
      </c>
      <c r="AH87" s="62">
        <v>18.324999999999999</v>
      </c>
      <c r="AI87" s="62">
        <v>9.5380000000000003</v>
      </c>
      <c r="AJ87" s="62">
        <v>1.492</v>
      </c>
      <c r="AK87" s="50"/>
      <c r="AL87" s="62"/>
      <c r="AM87" s="62"/>
      <c r="AN87" s="62"/>
      <c r="AO87" s="62"/>
      <c r="AP87" s="62"/>
      <c r="AQ87" s="50"/>
      <c r="AR87" s="62"/>
      <c r="AS87" s="62"/>
      <c r="AT87" s="62"/>
      <c r="AU87" s="62"/>
      <c r="AV87" s="62"/>
      <c r="AW87" s="50"/>
      <c r="AX87" s="62"/>
      <c r="AY87" s="62"/>
      <c r="AZ87" s="62"/>
      <c r="BA87" s="62"/>
      <c r="BB87" s="62"/>
      <c r="BC87" s="77"/>
      <c r="BD87" s="50" t="s">
        <v>235</v>
      </c>
      <c r="BE87" s="62">
        <f t="shared" si="54"/>
        <v>4.5867187500000003E-2</v>
      </c>
      <c r="BF87" s="77"/>
      <c r="BG87" s="50">
        <v>5</v>
      </c>
      <c r="BH87" s="62">
        <f t="shared" si="55"/>
        <v>4.5867187500000003E-2</v>
      </c>
      <c r="BI87" s="62">
        <f t="shared" si="56"/>
        <v>100</v>
      </c>
      <c r="BJ87" s="62">
        <f t="shared" si="57"/>
        <v>2.86328125E-2</v>
      </c>
      <c r="BK87" s="62">
        <f t="shared" si="58"/>
        <v>1.4903125000000001E-2</v>
      </c>
      <c r="BL87" s="62">
        <f t="shared" si="59"/>
        <v>2.33125E-3</v>
      </c>
      <c r="BM87" s="50"/>
      <c r="BN87" s="62"/>
      <c r="BO87" s="62"/>
      <c r="BS87" s="50"/>
      <c r="BT87" s="62"/>
      <c r="BU87" s="62"/>
      <c r="BY87" s="50"/>
      <c r="BZ87" s="62"/>
      <c r="CA87" s="62"/>
    </row>
    <row r="88" spans="1:82" x14ac:dyDescent="0.25">
      <c r="A88" s="77" t="s">
        <v>238</v>
      </c>
      <c r="B88" s="10" t="s">
        <v>204</v>
      </c>
      <c r="C88" s="3">
        <v>26</v>
      </c>
      <c r="D88" s="77" t="s">
        <v>238</v>
      </c>
      <c r="E88" s="62">
        <v>2.6687879999999997</v>
      </c>
      <c r="F88" s="62">
        <v>7.7839649999999994</v>
      </c>
      <c r="G88" s="62">
        <v>27.132677999999999</v>
      </c>
      <c r="H88" s="62">
        <v>223.51099499999998</v>
      </c>
      <c r="I88" s="62">
        <v>53.153360999999997</v>
      </c>
      <c r="J88" s="62">
        <v>0</v>
      </c>
      <c r="K88" s="62">
        <v>35.583839999999995</v>
      </c>
      <c r="L88" s="62">
        <v>16.902324</v>
      </c>
      <c r="M88" s="62"/>
      <c r="N88" s="62"/>
      <c r="O88" s="62">
        <v>0</v>
      </c>
      <c r="P88" s="62">
        <v>0</v>
      </c>
      <c r="Q88" s="62">
        <v>0</v>
      </c>
      <c r="R88" s="62">
        <v>3.335985</v>
      </c>
      <c r="S88" s="62">
        <v>0</v>
      </c>
      <c r="T88" s="62">
        <v>370.07193599999999</v>
      </c>
      <c r="U88" s="6">
        <v>165.25899999999999</v>
      </c>
      <c r="V88" s="6">
        <v>146.66399999999999</v>
      </c>
      <c r="W88" s="6">
        <v>58.14</v>
      </c>
      <c r="X88" s="62">
        <f t="shared" si="50"/>
        <v>44.655912519667524</v>
      </c>
      <c r="Y88" s="62">
        <f t="shared" si="51"/>
        <v>39.631213754074018</v>
      </c>
      <c r="Z88" s="62">
        <f t="shared" si="52"/>
        <v>15.710459060586535</v>
      </c>
      <c r="AA88" s="62"/>
      <c r="AB88" s="50" t="s">
        <v>238</v>
      </c>
      <c r="AC88" s="6">
        <f t="shared" si="49"/>
        <v>370.06500000000005</v>
      </c>
      <c r="AD88" s="6"/>
      <c r="AE88" s="50">
        <v>5</v>
      </c>
      <c r="AF88" s="62">
        <v>61.158999999999999</v>
      </c>
      <c r="AG88" s="62">
        <f t="shared" si="53"/>
        <v>16.526556145541996</v>
      </c>
      <c r="AH88" s="62">
        <v>21.817</v>
      </c>
      <c r="AI88" s="62">
        <v>22.878</v>
      </c>
      <c r="AJ88" s="62">
        <v>16.463999999999999</v>
      </c>
      <c r="AK88" s="50">
        <v>6</v>
      </c>
      <c r="AL88" s="62">
        <v>308.90600000000006</v>
      </c>
      <c r="AM88" s="62">
        <f t="shared" ref="AM88:AM91" si="63">(AL88/AC88)*100</f>
        <v>83.473443854458012</v>
      </c>
      <c r="AN88" s="62">
        <v>143.44200000000001</v>
      </c>
      <c r="AO88" s="62">
        <v>123.78700000000001</v>
      </c>
      <c r="AP88" s="62">
        <v>41.677</v>
      </c>
      <c r="AQ88" s="50"/>
      <c r="AR88" s="62"/>
      <c r="AS88" s="62"/>
      <c r="AT88" s="62"/>
      <c r="AU88" s="62"/>
      <c r="AV88" s="62"/>
      <c r="AW88" s="50"/>
      <c r="AX88" s="62"/>
      <c r="AY88" s="62"/>
      <c r="AZ88" s="62"/>
      <c r="BA88" s="62"/>
      <c r="BB88" s="62"/>
      <c r="BC88" s="77"/>
      <c r="BD88" s="50" t="s">
        <v>238</v>
      </c>
      <c r="BE88" s="62">
        <f t="shared" si="54"/>
        <v>0.57822656250000015</v>
      </c>
      <c r="BF88" s="77"/>
      <c r="BG88" s="50">
        <v>5</v>
      </c>
      <c r="BH88" s="62">
        <f t="shared" si="55"/>
        <v>9.5560937499999998E-2</v>
      </c>
      <c r="BI88" s="62">
        <f t="shared" si="56"/>
        <v>16.526556145541996</v>
      </c>
      <c r="BJ88" s="62">
        <f t="shared" si="57"/>
        <v>3.4089062500000003E-2</v>
      </c>
      <c r="BK88" s="62">
        <f t="shared" si="58"/>
        <v>3.5746875000000004E-2</v>
      </c>
      <c r="BL88" s="62">
        <f t="shared" si="59"/>
        <v>2.5724999999999998E-2</v>
      </c>
      <c r="BM88" s="50">
        <v>6</v>
      </c>
      <c r="BN88" s="62">
        <f t="shared" ref="BN88:BN91" si="64">BP88+BQ88+BR88</f>
        <v>0.48266562500000004</v>
      </c>
      <c r="BO88" s="62">
        <f t="shared" ref="BO88:BO91" si="65">(BN88/BE88)*100</f>
        <v>83.473443854457983</v>
      </c>
      <c r="BP88" s="7">
        <f t="shared" ref="BP88:BP91" si="66">AN88/640</f>
        <v>0.22412812500000001</v>
      </c>
      <c r="BQ88" s="7">
        <f t="shared" ref="BQ88:BQ91" si="67">AO88/640</f>
        <v>0.1934171875</v>
      </c>
      <c r="BR88" s="7">
        <f t="shared" ref="BR88:BR91" si="68">AP88/640</f>
        <v>6.5120312499999999E-2</v>
      </c>
      <c r="BS88" s="50"/>
      <c r="BT88" s="62"/>
      <c r="BU88" s="62"/>
      <c r="BY88" s="50"/>
      <c r="BZ88" s="62"/>
      <c r="CA88" s="62"/>
    </row>
    <row r="89" spans="1:82" x14ac:dyDescent="0.25">
      <c r="A89" s="77" t="s">
        <v>239</v>
      </c>
      <c r="B89" s="10" t="s">
        <v>204</v>
      </c>
      <c r="C89" s="3">
        <v>27</v>
      </c>
      <c r="D89" s="77" t="s">
        <v>239</v>
      </c>
      <c r="E89" s="62">
        <v>0</v>
      </c>
      <c r="F89" s="62">
        <v>10.897551</v>
      </c>
      <c r="G89" s="62">
        <v>4.6703789999999996</v>
      </c>
      <c r="H89" s="62">
        <v>274.88516399999997</v>
      </c>
      <c r="I89" s="62">
        <v>28.244672999999999</v>
      </c>
      <c r="J89" s="62">
        <v>0</v>
      </c>
      <c r="K89" s="62">
        <v>5.3375759999999994</v>
      </c>
      <c r="L89" s="62">
        <v>0.44479799999999997</v>
      </c>
      <c r="M89" s="62"/>
      <c r="N89" s="62"/>
      <c r="O89" s="62">
        <v>0</v>
      </c>
      <c r="P89" s="62">
        <v>0</v>
      </c>
      <c r="Q89" s="62">
        <v>0</v>
      </c>
      <c r="R89" s="62">
        <v>0.66719699999999993</v>
      </c>
      <c r="S89" s="62">
        <v>0</v>
      </c>
      <c r="T89" s="62">
        <v>325.14733799999999</v>
      </c>
      <c r="U89" s="6">
        <v>154.32599999999999</v>
      </c>
      <c r="V89" s="6">
        <v>154.14500000000001</v>
      </c>
      <c r="W89" s="6">
        <v>16.670000000000002</v>
      </c>
      <c r="X89" s="62">
        <f t="shared" si="50"/>
        <v>47.463405651501908</v>
      </c>
      <c r="Y89" s="62">
        <f t="shared" si="51"/>
        <v>47.407738580347846</v>
      </c>
      <c r="Z89" s="62">
        <f t="shared" si="52"/>
        <v>5.1269064980012233</v>
      </c>
      <c r="AA89" s="62"/>
      <c r="AB89" s="50" t="s">
        <v>239</v>
      </c>
      <c r="AC89" s="6">
        <f t="shared" si="49"/>
        <v>325.14100000000002</v>
      </c>
      <c r="AD89" s="6"/>
      <c r="AE89" s="50">
        <v>5</v>
      </c>
      <c r="AF89" s="62">
        <v>111.42000000000002</v>
      </c>
      <c r="AG89" s="62">
        <f t="shared" si="53"/>
        <v>34.268209792059444</v>
      </c>
      <c r="AH89" s="62">
        <v>56.088000000000001</v>
      </c>
      <c r="AI89" s="62">
        <v>49.027000000000001</v>
      </c>
      <c r="AJ89" s="62">
        <v>6.3049999999999997</v>
      </c>
      <c r="AK89" s="50">
        <v>8</v>
      </c>
      <c r="AL89" s="62">
        <v>213.721</v>
      </c>
      <c r="AM89" s="62">
        <f t="shared" si="63"/>
        <v>65.731790207940548</v>
      </c>
      <c r="AN89" s="62">
        <v>98.238</v>
      </c>
      <c r="AO89" s="62">
        <v>105.11799999999999</v>
      </c>
      <c r="AP89" s="62">
        <v>10.365</v>
      </c>
      <c r="AQ89" s="50"/>
      <c r="AR89" s="62"/>
      <c r="AS89" s="62"/>
      <c r="AT89" s="62"/>
      <c r="AU89" s="62"/>
      <c r="AV89" s="62"/>
      <c r="AW89" s="50"/>
      <c r="AX89" s="62"/>
      <c r="AY89" s="62"/>
      <c r="AZ89" s="62"/>
      <c r="BA89" s="62"/>
      <c r="BB89" s="62"/>
      <c r="BC89" s="77"/>
      <c r="BD89" s="50" t="s">
        <v>239</v>
      </c>
      <c r="BE89" s="62">
        <f t="shared" si="54"/>
        <v>0.5080328125000001</v>
      </c>
      <c r="BF89" s="77"/>
      <c r="BG89" s="50">
        <v>5</v>
      </c>
      <c r="BH89" s="62">
        <f t="shared" si="55"/>
        <v>0.17409375000000002</v>
      </c>
      <c r="BI89" s="62">
        <f t="shared" si="56"/>
        <v>34.268209792059437</v>
      </c>
      <c r="BJ89" s="62">
        <f t="shared" si="57"/>
        <v>8.7637500000000007E-2</v>
      </c>
      <c r="BK89" s="62">
        <f t="shared" si="58"/>
        <v>7.6604687500000004E-2</v>
      </c>
      <c r="BL89" s="62">
        <f t="shared" si="59"/>
        <v>9.8515625000000009E-3</v>
      </c>
      <c r="BM89" s="50">
        <v>8</v>
      </c>
      <c r="BN89" s="62">
        <f t="shared" si="64"/>
        <v>0.33393906249999999</v>
      </c>
      <c r="BO89" s="62">
        <f t="shared" si="65"/>
        <v>65.731790207940548</v>
      </c>
      <c r="BP89" s="7">
        <f t="shared" si="66"/>
        <v>0.153496875</v>
      </c>
      <c r="BQ89" s="7">
        <f t="shared" si="67"/>
        <v>0.16424687499999999</v>
      </c>
      <c r="BR89" s="7">
        <f t="shared" si="68"/>
        <v>1.61953125E-2</v>
      </c>
      <c r="BS89" s="50"/>
      <c r="BT89" s="62"/>
      <c r="BU89" s="62"/>
      <c r="BY89" s="50"/>
      <c r="BZ89" s="62"/>
      <c r="CA89" s="62"/>
    </row>
    <row r="90" spans="1:82" x14ac:dyDescent="0.25">
      <c r="A90" s="77" t="s">
        <v>240</v>
      </c>
      <c r="B90" s="10" t="s">
        <v>204</v>
      </c>
      <c r="C90" s="3">
        <v>28</v>
      </c>
      <c r="D90" s="77" t="s">
        <v>240</v>
      </c>
      <c r="E90" s="62">
        <v>0</v>
      </c>
      <c r="F90" s="62">
        <v>2.4463889999999999</v>
      </c>
      <c r="G90" s="62">
        <v>13.788737999999999</v>
      </c>
      <c r="H90" s="62">
        <v>269.54758799999996</v>
      </c>
      <c r="I90" s="62">
        <v>22.907097</v>
      </c>
      <c r="J90" s="62">
        <v>0</v>
      </c>
      <c r="K90" s="62">
        <v>2.0015909999999999</v>
      </c>
      <c r="L90" s="62">
        <v>0.88959599999999994</v>
      </c>
      <c r="M90" s="62"/>
      <c r="N90" s="62"/>
      <c r="O90" s="62">
        <v>0</v>
      </c>
      <c r="P90" s="62">
        <v>0</v>
      </c>
      <c r="Q90" s="62">
        <v>0</v>
      </c>
      <c r="R90" s="62">
        <v>0.66719699999999993</v>
      </c>
      <c r="S90" s="62">
        <v>0</v>
      </c>
      <c r="T90" s="62">
        <v>312.24819600000001</v>
      </c>
      <c r="U90" s="6">
        <v>148.62100000000001</v>
      </c>
      <c r="V90" s="6">
        <v>149.46199999999999</v>
      </c>
      <c r="W90" s="6">
        <v>14.157999999999999</v>
      </c>
      <c r="X90" s="62">
        <f t="shared" si="50"/>
        <v>47.597072426320764</v>
      </c>
      <c r="Y90" s="62">
        <f t="shared" si="51"/>
        <v>47.86640945076909</v>
      </c>
      <c r="Z90" s="62">
        <f t="shared" si="52"/>
        <v>4.5342135459447137</v>
      </c>
      <c r="AA90" s="62"/>
      <c r="AB90" s="50" t="s">
        <v>240</v>
      </c>
      <c r="AC90" s="6">
        <f t="shared" si="49"/>
        <v>312.24200000000002</v>
      </c>
      <c r="AD90" s="6"/>
      <c r="AE90" s="50">
        <v>6</v>
      </c>
      <c r="AF90" s="62">
        <v>62.271000000000001</v>
      </c>
      <c r="AG90" s="62">
        <f t="shared" si="53"/>
        <v>19.943185093613288</v>
      </c>
      <c r="AH90" s="62">
        <v>32.729999999999997</v>
      </c>
      <c r="AI90" s="62">
        <v>27.082000000000001</v>
      </c>
      <c r="AJ90" s="62">
        <v>2.4590000000000001</v>
      </c>
      <c r="AK90" s="50">
        <v>9</v>
      </c>
      <c r="AL90" s="62">
        <v>249.971</v>
      </c>
      <c r="AM90" s="62">
        <f t="shared" si="63"/>
        <v>80.056814906386705</v>
      </c>
      <c r="AN90" s="62">
        <v>115.892</v>
      </c>
      <c r="AO90" s="62">
        <v>122.38</v>
      </c>
      <c r="AP90" s="62">
        <v>11.699</v>
      </c>
      <c r="AQ90" s="50"/>
      <c r="AR90" s="62"/>
      <c r="AS90" s="62"/>
      <c r="AT90" s="62"/>
      <c r="AU90" s="62"/>
      <c r="AV90" s="62"/>
      <c r="AW90" s="50"/>
      <c r="AX90" s="62"/>
      <c r="AY90" s="62"/>
      <c r="AZ90" s="62"/>
      <c r="BA90" s="62"/>
      <c r="BB90" s="62"/>
      <c r="BC90" s="77"/>
      <c r="BD90" s="50" t="s">
        <v>240</v>
      </c>
      <c r="BE90" s="62">
        <f t="shared" si="54"/>
        <v>0.48787812500000005</v>
      </c>
      <c r="BF90" s="77"/>
      <c r="BG90" s="50">
        <v>6</v>
      </c>
      <c r="BH90" s="62">
        <f t="shared" si="55"/>
        <v>9.7298437499999987E-2</v>
      </c>
      <c r="BI90" s="62">
        <f t="shared" si="56"/>
        <v>19.943185093613284</v>
      </c>
      <c r="BJ90" s="62">
        <f t="shared" si="57"/>
        <v>5.1140624999999995E-2</v>
      </c>
      <c r="BK90" s="62">
        <f t="shared" si="58"/>
        <v>4.2315625000000003E-2</v>
      </c>
      <c r="BL90" s="62">
        <f t="shared" si="59"/>
        <v>3.8421875000000001E-3</v>
      </c>
      <c r="BM90" s="50">
        <v>9</v>
      </c>
      <c r="BN90" s="62">
        <f t="shared" si="64"/>
        <v>0.39057968749999994</v>
      </c>
      <c r="BO90" s="62">
        <f t="shared" si="65"/>
        <v>80.056814906386691</v>
      </c>
      <c r="BP90" s="7">
        <f t="shared" si="66"/>
        <v>0.18108125</v>
      </c>
      <c r="BQ90" s="7">
        <f t="shared" si="67"/>
        <v>0.19121874999999999</v>
      </c>
      <c r="BR90" s="7">
        <f t="shared" si="68"/>
        <v>1.8279687499999999E-2</v>
      </c>
      <c r="BS90" s="50"/>
      <c r="BT90" s="62"/>
      <c r="BU90" s="62"/>
      <c r="BY90" s="50"/>
      <c r="BZ90" s="62"/>
      <c r="CA90" s="62"/>
    </row>
    <row r="91" spans="1:82" x14ac:dyDescent="0.25">
      <c r="A91" s="77" t="s">
        <v>241</v>
      </c>
      <c r="B91" s="10" t="s">
        <v>204</v>
      </c>
      <c r="C91" s="3">
        <v>29</v>
      </c>
      <c r="D91" s="77" t="s">
        <v>241</v>
      </c>
      <c r="E91" s="62">
        <v>0</v>
      </c>
      <c r="F91" s="62">
        <v>1.1119949999999998</v>
      </c>
      <c r="G91" s="62">
        <v>10.007954999999999</v>
      </c>
      <c r="H91" s="62">
        <v>116.537076</v>
      </c>
      <c r="I91" s="62">
        <v>3.5583839999999998</v>
      </c>
      <c r="J91" s="62">
        <v>0</v>
      </c>
      <c r="K91" s="62">
        <v>9.5631569999999986</v>
      </c>
      <c r="L91" s="62">
        <v>2.0015909999999999</v>
      </c>
      <c r="M91" s="62"/>
      <c r="N91" s="62"/>
      <c r="O91" s="62">
        <v>0</v>
      </c>
      <c r="P91" s="62">
        <v>0</v>
      </c>
      <c r="Q91" s="62">
        <v>0</v>
      </c>
      <c r="R91" s="62">
        <v>0.66719699999999993</v>
      </c>
      <c r="S91" s="62">
        <v>0</v>
      </c>
      <c r="T91" s="62">
        <v>143.44735499999999</v>
      </c>
      <c r="U91" s="6">
        <v>59.734999999999999</v>
      </c>
      <c r="V91" s="6">
        <v>68.301000000000002</v>
      </c>
      <c r="W91" s="6">
        <v>15.409000000000001</v>
      </c>
      <c r="X91" s="62">
        <f t="shared" si="50"/>
        <v>41.642454822537509</v>
      </c>
      <c r="Y91" s="62">
        <f t="shared" si="51"/>
        <v>47.613983541209251</v>
      </c>
      <c r="Z91" s="62">
        <f t="shared" si="52"/>
        <v>10.74191991898352</v>
      </c>
      <c r="AA91" s="62"/>
      <c r="AB91" s="50" t="s">
        <v>241</v>
      </c>
      <c r="AC91" s="6">
        <f t="shared" si="49"/>
        <v>143.44399999999999</v>
      </c>
      <c r="AD91" s="6"/>
      <c r="AE91" s="50">
        <v>5</v>
      </c>
      <c r="AF91" s="62">
        <v>2.4460000000000002</v>
      </c>
      <c r="AG91" s="62">
        <f t="shared" si="53"/>
        <v>1.7051950586988651</v>
      </c>
      <c r="AH91" s="62">
        <v>0.90100000000000002</v>
      </c>
      <c r="AI91" s="62">
        <v>1.054</v>
      </c>
      <c r="AJ91" s="62">
        <v>0.49099999999999999</v>
      </c>
      <c r="AK91" s="50">
        <v>6</v>
      </c>
      <c r="AL91" s="62">
        <v>84.731999999999999</v>
      </c>
      <c r="AM91" s="62">
        <f t="shared" si="63"/>
        <v>59.069741501910158</v>
      </c>
      <c r="AN91" s="62">
        <v>33.813000000000002</v>
      </c>
      <c r="AO91" s="62">
        <v>40.718000000000004</v>
      </c>
      <c r="AP91" s="62">
        <v>10.201000000000001</v>
      </c>
      <c r="AQ91" s="50">
        <v>8</v>
      </c>
      <c r="AR91" s="62">
        <v>28.021999999999998</v>
      </c>
      <c r="AS91" s="62">
        <f>(AR91/AC91)*100</f>
        <v>19.535149605420933</v>
      </c>
      <c r="AT91" s="62">
        <v>11.602</v>
      </c>
      <c r="AU91" s="62">
        <v>13.622</v>
      </c>
      <c r="AV91" s="62">
        <v>2.798</v>
      </c>
      <c r="AW91" s="50">
        <v>9</v>
      </c>
      <c r="AX91" s="62">
        <v>28.244</v>
      </c>
      <c r="AY91" s="62">
        <f>(AX91/AC91)*100</f>
        <v>19.689913833970053</v>
      </c>
      <c r="AZ91" s="62">
        <v>13.419</v>
      </c>
      <c r="BA91" s="62">
        <v>12.907</v>
      </c>
      <c r="BB91" s="62">
        <v>1.9179999999999999</v>
      </c>
      <c r="BC91" s="77"/>
      <c r="BD91" s="50" t="s">
        <v>241</v>
      </c>
      <c r="BE91" s="62">
        <f t="shared" si="54"/>
        <v>0.22413125</v>
      </c>
      <c r="BF91" s="77"/>
      <c r="BG91" s="50">
        <v>5</v>
      </c>
      <c r="BH91" s="62">
        <f t="shared" si="55"/>
        <v>3.8218750000000002E-3</v>
      </c>
      <c r="BI91" s="62">
        <f t="shared" si="56"/>
        <v>1.7051950586988651</v>
      </c>
      <c r="BJ91" s="62">
        <f t="shared" si="57"/>
        <v>1.4078125000000002E-3</v>
      </c>
      <c r="BK91" s="62">
        <f t="shared" si="58"/>
        <v>1.6468750000000001E-3</v>
      </c>
      <c r="BL91" s="62">
        <f t="shared" si="59"/>
        <v>7.6718750000000007E-4</v>
      </c>
      <c r="BM91" s="50">
        <v>6</v>
      </c>
      <c r="BN91" s="62">
        <f t="shared" si="64"/>
        <v>0.13239375</v>
      </c>
      <c r="BO91" s="62">
        <f t="shared" si="65"/>
        <v>59.069741501910158</v>
      </c>
      <c r="BP91" s="7">
        <f t="shared" si="66"/>
        <v>5.2832812500000007E-2</v>
      </c>
      <c r="BQ91" s="7">
        <f t="shared" si="67"/>
        <v>6.3621875000000008E-2</v>
      </c>
      <c r="BR91" s="7">
        <f t="shared" si="68"/>
        <v>1.59390625E-2</v>
      </c>
      <c r="BS91" s="50">
        <v>8</v>
      </c>
      <c r="BT91" s="62">
        <f>BV91+BW91+BX91</f>
        <v>4.3784375E-2</v>
      </c>
      <c r="BU91" s="62">
        <f>(BT91/BE91)*100</f>
        <v>19.535149605420933</v>
      </c>
      <c r="BV91" s="7">
        <f>AT91/640</f>
        <v>1.8128125000000002E-2</v>
      </c>
      <c r="BW91" s="7">
        <f>AU91/640</f>
        <v>2.1284375000000001E-2</v>
      </c>
      <c r="BX91" s="7">
        <f>AV91/640</f>
        <v>4.3718749999999999E-3</v>
      </c>
      <c r="BY91" s="50">
        <v>9</v>
      </c>
      <c r="BZ91" s="62">
        <f>CB91+CC91+CD91</f>
        <v>4.4131250000000004E-2</v>
      </c>
      <c r="CA91" s="62">
        <f>(BZ91/BE91)*100</f>
        <v>19.689913833970053</v>
      </c>
      <c r="CB91" s="7">
        <f>AZ91/640</f>
        <v>2.0967187500000001E-2</v>
      </c>
      <c r="CC91" s="7">
        <f>BA91/640</f>
        <v>2.0167187499999999E-2</v>
      </c>
      <c r="CD91" s="7">
        <f>BB91/640</f>
        <v>2.996875E-3</v>
      </c>
    </row>
    <row r="92" spans="1:82" s="23" customFormat="1" x14ac:dyDescent="0.25">
      <c r="A92" s="77" t="s">
        <v>242</v>
      </c>
      <c r="B92" s="10" t="s">
        <v>204</v>
      </c>
      <c r="C92" s="3" t="s">
        <v>243</v>
      </c>
      <c r="D92" s="77" t="s">
        <v>242</v>
      </c>
      <c r="E92" s="62">
        <v>0.22239899999999999</v>
      </c>
      <c r="F92" s="62">
        <v>8.0063639999999996</v>
      </c>
      <c r="G92" s="62">
        <v>38.252628000000001</v>
      </c>
      <c r="H92" s="62">
        <v>135.88578899999999</v>
      </c>
      <c r="I92" s="62">
        <v>10.675151999999999</v>
      </c>
      <c r="J92" s="62">
        <v>0</v>
      </c>
      <c r="K92" s="62">
        <v>2.6687879999999997</v>
      </c>
      <c r="L92" s="62">
        <v>0</v>
      </c>
      <c r="M92" s="62"/>
      <c r="N92" s="62"/>
      <c r="O92" s="62">
        <v>0</v>
      </c>
      <c r="P92" s="62">
        <v>0</v>
      </c>
      <c r="Q92" s="62">
        <v>0</v>
      </c>
      <c r="R92" s="62">
        <v>0</v>
      </c>
      <c r="S92" s="62">
        <v>0</v>
      </c>
      <c r="T92" s="62">
        <v>195.71111999999999</v>
      </c>
      <c r="U92" s="6">
        <v>87.185000000000002</v>
      </c>
      <c r="V92" s="6">
        <v>100.244</v>
      </c>
      <c r="W92" s="6">
        <v>8.277000000000001</v>
      </c>
      <c r="X92" s="62">
        <f t="shared" ref="X92" si="69">(U92/T92)*100</f>
        <v>44.547800860778892</v>
      </c>
      <c r="Y92" s="62">
        <f t="shared" ref="Y92" si="70">(V92/T92)*100</f>
        <v>51.220390542959436</v>
      </c>
      <c r="Z92" s="62">
        <f t="shared" ref="Z92" si="71">(W92/T92)*100</f>
        <v>4.229192495551608</v>
      </c>
      <c r="AA92" s="62"/>
      <c r="AB92" s="50" t="s">
        <v>242</v>
      </c>
      <c r="AC92" s="6">
        <v>195.70599999999999</v>
      </c>
      <c r="AD92" s="6"/>
      <c r="AE92" s="50">
        <v>3</v>
      </c>
      <c r="AF92" s="62">
        <v>195.70599999999999</v>
      </c>
      <c r="AG92" s="62">
        <v>100</v>
      </c>
      <c r="AH92" s="62">
        <v>87.185000000000002</v>
      </c>
      <c r="AI92" s="62">
        <v>100.244</v>
      </c>
      <c r="AJ92" s="62">
        <v>8.277000000000001</v>
      </c>
      <c r="AK92" s="50"/>
      <c r="AL92" s="62"/>
      <c r="AM92" s="62"/>
      <c r="AN92" s="62"/>
      <c r="AO92" s="62"/>
      <c r="AP92" s="62"/>
      <c r="AQ92" s="50"/>
      <c r="AR92" s="62"/>
      <c r="AS92" s="62"/>
      <c r="AT92" s="62"/>
      <c r="AU92" s="62"/>
      <c r="AV92" s="62"/>
      <c r="AW92" s="50"/>
      <c r="AX92" s="62"/>
      <c r="AY92" s="62"/>
      <c r="AZ92" s="62"/>
      <c r="BA92" s="62"/>
      <c r="BB92" s="62"/>
      <c r="BC92" s="77"/>
      <c r="BD92" s="50"/>
      <c r="BE92" s="62">
        <v>0.30579062499999998</v>
      </c>
      <c r="BF92" s="77"/>
      <c r="BG92" s="50"/>
      <c r="BH92" s="62"/>
      <c r="BI92" s="62"/>
      <c r="BJ92" s="62"/>
      <c r="BK92" s="62"/>
      <c r="BL92" s="62"/>
      <c r="BM92" s="50"/>
      <c r="BN92" s="62"/>
      <c r="BO92" s="62"/>
      <c r="BP92" s="7"/>
      <c r="BQ92" s="7"/>
      <c r="BR92" s="7"/>
      <c r="BS92" s="50"/>
      <c r="BT92" s="62"/>
      <c r="BU92" s="62"/>
      <c r="BV92" s="7"/>
      <c r="BW92" s="7"/>
      <c r="BX92" s="7"/>
      <c r="BY92" s="50"/>
      <c r="BZ92" s="62"/>
      <c r="CA92" s="62"/>
      <c r="CB92" s="7"/>
      <c r="CC92" s="7"/>
      <c r="CD92" s="7"/>
    </row>
    <row r="93" spans="1:82" x14ac:dyDescent="0.25">
      <c r="A93" s="77" t="s">
        <v>244</v>
      </c>
      <c r="B93" s="10" t="s">
        <v>204</v>
      </c>
      <c r="C93" s="3">
        <v>30</v>
      </c>
      <c r="D93" s="77" t="s">
        <v>244</v>
      </c>
      <c r="E93" s="62">
        <v>0</v>
      </c>
      <c r="F93" s="62">
        <v>13.788737999999999</v>
      </c>
      <c r="G93" s="62">
        <v>4.6703789999999996</v>
      </c>
      <c r="H93" s="62">
        <v>271.99397699999997</v>
      </c>
      <c r="I93" s="62">
        <v>39.809421</v>
      </c>
      <c r="J93" s="62">
        <v>0</v>
      </c>
      <c r="K93" s="62">
        <v>3.5583839999999998</v>
      </c>
      <c r="L93" s="62">
        <v>1.7791919999999999</v>
      </c>
      <c r="M93" s="62"/>
      <c r="N93" s="62"/>
      <c r="O93" s="62">
        <v>0</v>
      </c>
      <c r="P93" s="62">
        <v>0</v>
      </c>
      <c r="Q93" s="62">
        <v>0</v>
      </c>
      <c r="R93" s="62">
        <v>0.22239899999999999</v>
      </c>
      <c r="S93" s="62">
        <v>0</v>
      </c>
      <c r="T93" s="62">
        <v>335.82248999999996</v>
      </c>
      <c r="U93" s="6">
        <v>164.56</v>
      </c>
      <c r="V93" s="6">
        <v>155.45699999999999</v>
      </c>
      <c r="W93" s="6">
        <v>15.798</v>
      </c>
      <c r="X93" s="62">
        <f t="shared" si="50"/>
        <v>49.002078449242639</v>
      </c>
      <c r="Y93" s="62">
        <f t="shared" si="51"/>
        <v>46.291420208336852</v>
      </c>
      <c r="Z93" s="62">
        <f t="shared" si="52"/>
        <v>4.7042709974546382</v>
      </c>
      <c r="AA93" s="62"/>
      <c r="AB93" s="50" t="s">
        <v>244</v>
      </c>
      <c r="AC93" s="6">
        <f t="shared" si="49"/>
        <v>335.815</v>
      </c>
      <c r="AD93" s="6"/>
      <c r="AE93" s="50">
        <v>9</v>
      </c>
      <c r="AF93" s="62">
        <v>335.815</v>
      </c>
      <c r="AG93" s="62">
        <f t="shared" si="53"/>
        <v>100</v>
      </c>
      <c r="AH93" s="62">
        <v>164.56</v>
      </c>
      <c r="AI93" s="62">
        <v>155.45699999999999</v>
      </c>
      <c r="AJ93" s="62">
        <v>15.798</v>
      </c>
      <c r="AK93" s="50"/>
      <c r="AL93" s="62"/>
      <c r="AM93" s="62"/>
      <c r="AN93" s="62"/>
      <c r="AO93" s="62"/>
      <c r="AP93" s="62"/>
      <c r="AQ93" s="50"/>
      <c r="AR93" s="62"/>
      <c r="AS93" s="62"/>
      <c r="AT93" s="62"/>
      <c r="AU93" s="62"/>
      <c r="AV93" s="62"/>
      <c r="AW93" s="50"/>
      <c r="AX93" s="62"/>
      <c r="AY93" s="62"/>
      <c r="AZ93" s="62"/>
      <c r="BA93" s="62"/>
      <c r="BB93" s="62"/>
      <c r="BC93" s="77"/>
      <c r="BD93" s="50" t="s">
        <v>244</v>
      </c>
      <c r="BE93" s="62">
        <f t="shared" si="54"/>
        <v>0.52471093749999997</v>
      </c>
      <c r="BF93" s="77"/>
      <c r="BG93" s="50">
        <v>9</v>
      </c>
      <c r="BH93" s="62">
        <f t="shared" si="55"/>
        <v>0.52471093749999997</v>
      </c>
      <c r="BI93" s="62">
        <f t="shared" si="56"/>
        <v>100</v>
      </c>
      <c r="BJ93" s="62">
        <f t="shared" si="57"/>
        <v>0.25712499999999999</v>
      </c>
      <c r="BK93" s="62">
        <f t="shared" si="58"/>
        <v>0.2429015625</v>
      </c>
      <c r="BL93" s="62">
        <f t="shared" si="59"/>
        <v>2.4684375000000001E-2</v>
      </c>
      <c r="BM93" s="50"/>
      <c r="BN93" s="62"/>
      <c r="BO93" s="62"/>
      <c r="BS93" s="50"/>
      <c r="BT93" s="62"/>
      <c r="BU93" s="62"/>
      <c r="BY93" s="50"/>
      <c r="BZ93" s="62"/>
      <c r="CA93" s="62"/>
    </row>
    <row r="94" spans="1:82" x14ac:dyDescent="0.25">
      <c r="A94" s="77" t="s">
        <v>245</v>
      </c>
      <c r="B94" s="10" t="s">
        <v>204</v>
      </c>
      <c r="C94" s="3">
        <v>31</v>
      </c>
      <c r="D94" s="77" t="s">
        <v>245</v>
      </c>
      <c r="E94" s="62">
        <v>0</v>
      </c>
      <c r="F94" s="62">
        <v>9.1183589999999999</v>
      </c>
      <c r="G94" s="62">
        <v>12.899141999999999</v>
      </c>
      <c r="H94" s="62">
        <v>287.11710899999997</v>
      </c>
      <c r="I94" s="62">
        <v>20.015909999999998</v>
      </c>
      <c r="J94" s="62">
        <v>0</v>
      </c>
      <c r="K94" s="62">
        <v>3.335985</v>
      </c>
      <c r="L94" s="62">
        <v>0</v>
      </c>
      <c r="M94" s="62"/>
      <c r="N94" s="62"/>
      <c r="O94" s="62">
        <v>0</v>
      </c>
      <c r="P94" s="62">
        <v>0</v>
      </c>
      <c r="Q94" s="62">
        <v>0</v>
      </c>
      <c r="R94" s="62">
        <v>1.5567929999999999</v>
      </c>
      <c r="S94" s="62">
        <v>0</v>
      </c>
      <c r="T94" s="62">
        <v>334.04329799999999</v>
      </c>
      <c r="U94" s="6">
        <v>154.71899999999999</v>
      </c>
      <c r="V94" s="6">
        <v>163.24600000000001</v>
      </c>
      <c r="W94" s="6">
        <v>16.07</v>
      </c>
      <c r="X94" s="62">
        <f t="shared" si="50"/>
        <v>46.317049593972101</v>
      </c>
      <c r="Y94" s="62">
        <f t="shared" si="51"/>
        <v>48.869712692155261</v>
      </c>
      <c r="Z94" s="62">
        <f t="shared" si="52"/>
        <v>4.8107536047617394</v>
      </c>
      <c r="AA94" s="62"/>
      <c r="AB94" s="50" t="s">
        <v>245</v>
      </c>
      <c r="AC94" s="6">
        <f t="shared" si="49"/>
        <v>334.03500000000003</v>
      </c>
      <c r="AD94" s="6"/>
      <c r="AE94" s="50">
        <v>8</v>
      </c>
      <c r="AF94" s="62">
        <v>334.03500000000003</v>
      </c>
      <c r="AG94" s="62">
        <f t="shared" si="53"/>
        <v>100</v>
      </c>
      <c r="AH94" s="62">
        <v>154.71899999999999</v>
      </c>
      <c r="AI94" s="62">
        <v>163.24600000000001</v>
      </c>
      <c r="AJ94" s="62">
        <v>16.07</v>
      </c>
      <c r="AK94" s="50"/>
      <c r="AL94" s="62"/>
      <c r="AM94" s="62"/>
      <c r="AN94" s="62"/>
      <c r="AO94" s="62"/>
      <c r="AP94" s="62"/>
      <c r="AQ94" s="50"/>
      <c r="AR94" s="62"/>
      <c r="AS94" s="62"/>
      <c r="AT94" s="62"/>
      <c r="AU94" s="62"/>
      <c r="AV94" s="62"/>
      <c r="AW94" s="50"/>
      <c r="AX94" s="62"/>
      <c r="AY94" s="62"/>
      <c r="AZ94" s="62"/>
      <c r="BA94" s="62"/>
      <c r="BB94" s="62"/>
      <c r="BC94" s="77"/>
      <c r="BD94" s="50" t="s">
        <v>245</v>
      </c>
      <c r="BE94" s="62">
        <f t="shared" si="54"/>
        <v>0.52192968750000002</v>
      </c>
      <c r="BF94" s="77"/>
      <c r="BG94" s="50">
        <v>8</v>
      </c>
      <c r="BH94" s="62">
        <f t="shared" si="55"/>
        <v>0.52192968750000002</v>
      </c>
      <c r="BI94" s="62">
        <f t="shared" si="56"/>
        <v>100</v>
      </c>
      <c r="BJ94" s="62">
        <f t="shared" si="57"/>
        <v>0.2417484375</v>
      </c>
      <c r="BK94" s="62">
        <f t="shared" si="58"/>
        <v>0.255071875</v>
      </c>
      <c r="BL94" s="62">
        <f t="shared" si="59"/>
        <v>2.5109375000000003E-2</v>
      </c>
      <c r="BM94" s="50"/>
      <c r="BN94" s="62"/>
      <c r="BO94" s="62"/>
      <c r="BS94" s="50"/>
      <c r="BT94" s="62"/>
      <c r="BU94" s="62"/>
      <c r="BY94" s="50"/>
      <c r="BZ94" s="62"/>
      <c r="CA94" s="62"/>
    </row>
    <row r="95" spans="1:82" x14ac:dyDescent="0.25">
      <c r="A95" s="77" t="s">
        <v>246</v>
      </c>
      <c r="B95" s="10" t="s">
        <v>204</v>
      </c>
      <c r="C95" s="3">
        <v>32</v>
      </c>
      <c r="D95" s="77" t="s">
        <v>246</v>
      </c>
      <c r="E95" s="62">
        <v>0.44479799999999997</v>
      </c>
      <c r="F95" s="62">
        <v>3.7807829999999996</v>
      </c>
      <c r="G95" s="62">
        <v>1.7791919999999999</v>
      </c>
      <c r="H95" s="62">
        <v>127.43462699999999</v>
      </c>
      <c r="I95" s="62">
        <v>21.350303999999998</v>
      </c>
      <c r="J95" s="62">
        <v>0</v>
      </c>
      <c r="K95" s="62">
        <v>5.3375759999999994</v>
      </c>
      <c r="L95" s="62">
        <v>0.66719699999999993</v>
      </c>
      <c r="M95" s="62"/>
      <c r="N95" s="62"/>
      <c r="O95" s="62">
        <v>0</v>
      </c>
      <c r="P95" s="62">
        <v>0</v>
      </c>
      <c r="Q95" s="62">
        <v>0</v>
      </c>
      <c r="R95" s="62">
        <v>0.22239899999999999</v>
      </c>
      <c r="S95" s="62">
        <v>0</v>
      </c>
      <c r="T95" s="62">
        <v>161.016876</v>
      </c>
      <c r="U95" s="6">
        <v>79.447999999999993</v>
      </c>
      <c r="V95" s="6">
        <v>71.081999999999994</v>
      </c>
      <c r="W95" s="6">
        <v>10.484</v>
      </c>
      <c r="X95" s="62">
        <f t="shared" si="50"/>
        <v>49.341411890266706</v>
      </c>
      <c r="Y95" s="62">
        <f t="shared" si="51"/>
        <v>44.145683213975659</v>
      </c>
      <c r="Z95" s="62">
        <f t="shared" si="52"/>
        <v>6.511118747577739</v>
      </c>
      <c r="AA95" s="62"/>
      <c r="AB95" s="50" t="s">
        <v>246</v>
      </c>
      <c r="AC95" s="6">
        <f t="shared" si="49"/>
        <v>161.01399999999998</v>
      </c>
      <c r="AD95" s="6"/>
      <c r="AE95" s="50">
        <v>8</v>
      </c>
      <c r="AF95" s="62">
        <v>161.01399999999998</v>
      </c>
      <c r="AG95" s="62">
        <f t="shared" si="53"/>
        <v>100</v>
      </c>
      <c r="AH95" s="62">
        <v>79.447999999999993</v>
      </c>
      <c r="AI95" s="62">
        <v>71.081999999999994</v>
      </c>
      <c r="AJ95" s="62">
        <v>10.484</v>
      </c>
      <c r="AK95" s="50"/>
      <c r="AL95" s="62"/>
      <c r="AM95" s="62"/>
      <c r="AN95" s="62"/>
      <c r="AO95" s="62"/>
      <c r="AP95" s="62"/>
      <c r="AQ95" s="50"/>
      <c r="AR95" s="62"/>
      <c r="AS95" s="62"/>
      <c r="AT95" s="62"/>
      <c r="AU95" s="62"/>
      <c r="AV95" s="62"/>
      <c r="AW95" s="50"/>
      <c r="AX95" s="62"/>
      <c r="AY95" s="62"/>
      <c r="AZ95" s="62"/>
      <c r="BA95" s="62"/>
      <c r="BB95" s="62"/>
      <c r="BC95" s="77"/>
      <c r="BD95" s="50" t="s">
        <v>246</v>
      </c>
      <c r="BE95" s="62">
        <f t="shared" si="54"/>
        <v>0.25158437499999997</v>
      </c>
      <c r="BF95" s="77"/>
      <c r="BG95" s="50">
        <v>8</v>
      </c>
      <c r="BH95" s="62">
        <f t="shared" si="55"/>
        <v>0.25158437500000003</v>
      </c>
      <c r="BI95" s="62">
        <f t="shared" si="56"/>
        <v>100.00000000000003</v>
      </c>
      <c r="BJ95" s="62">
        <f t="shared" si="57"/>
        <v>0.1241375</v>
      </c>
      <c r="BK95" s="62">
        <f t="shared" si="58"/>
        <v>0.111065625</v>
      </c>
      <c r="BL95" s="62">
        <f t="shared" si="59"/>
        <v>1.638125E-2</v>
      </c>
      <c r="BM95" s="50"/>
      <c r="BN95" s="62"/>
      <c r="BO95" s="62"/>
      <c r="BS95" s="50"/>
      <c r="BT95" s="62"/>
      <c r="BU95" s="62"/>
      <c r="BY95" s="50"/>
      <c r="BZ95" s="62"/>
      <c r="CA95" s="62"/>
    </row>
    <row r="96" spans="1:82" x14ac:dyDescent="0.25">
      <c r="A96" s="77" t="s">
        <v>247</v>
      </c>
      <c r="B96" s="10" t="s">
        <v>204</v>
      </c>
      <c r="C96" s="3">
        <v>33</v>
      </c>
      <c r="D96" s="77" t="s">
        <v>247</v>
      </c>
      <c r="E96" s="62">
        <v>0.22239899999999999</v>
      </c>
      <c r="F96" s="62">
        <v>13.566338999999999</v>
      </c>
      <c r="G96" s="62">
        <v>12.454343999999999</v>
      </c>
      <c r="H96" s="62">
        <v>385.19506799999999</v>
      </c>
      <c r="I96" s="62">
        <v>33.582248999999997</v>
      </c>
      <c r="J96" s="62">
        <v>0</v>
      </c>
      <c r="K96" s="62">
        <v>4.4479799999999994</v>
      </c>
      <c r="L96" s="62">
        <v>2.2239899999999997</v>
      </c>
      <c r="M96" s="62"/>
      <c r="N96" s="62"/>
      <c r="O96" s="62">
        <v>0</v>
      </c>
      <c r="P96" s="62">
        <v>0</v>
      </c>
      <c r="Q96" s="62">
        <v>0</v>
      </c>
      <c r="R96" s="62">
        <v>1.3343939999999999</v>
      </c>
      <c r="S96" s="62">
        <v>0</v>
      </c>
      <c r="T96" s="62">
        <v>453.02676299999996</v>
      </c>
      <c r="U96" s="6">
        <v>212.64400000000001</v>
      </c>
      <c r="V96" s="6">
        <v>217.661</v>
      </c>
      <c r="W96" s="6">
        <v>22.710999999999999</v>
      </c>
      <c r="X96" s="62">
        <f t="shared" si="50"/>
        <v>46.938507251060578</v>
      </c>
      <c r="Y96" s="62">
        <f t="shared" si="51"/>
        <v>48.045947342850475</v>
      </c>
      <c r="Z96" s="62">
        <f t="shared" si="52"/>
        <v>5.0131696082599877</v>
      </c>
      <c r="AA96" s="62"/>
      <c r="AB96" s="50" t="s">
        <v>247</v>
      </c>
      <c r="AC96" s="6">
        <f t="shared" si="49"/>
        <v>453.01600000000002</v>
      </c>
      <c r="AD96" s="6"/>
      <c r="AE96" s="50">
        <v>8</v>
      </c>
      <c r="AF96" s="62">
        <v>453.01600000000002</v>
      </c>
      <c r="AG96" s="62">
        <f t="shared" si="53"/>
        <v>100</v>
      </c>
      <c r="AH96" s="62">
        <v>212.64400000000001</v>
      </c>
      <c r="AI96" s="62">
        <v>217.661</v>
      </c>
      <c r="AJ96" s="62">
        <v>22.710999999999999</v>
      </c>
      <c r="AK96" s="50"/>
      <c r="AL96" s="62"/>
      <c r="AM96" s="62"/>
      <c r="AN96" s="62"/>
      <c r="AO96" s="62"/>
      <c r="AP96" s="62"/>
      <c r="AQ96" s="50"/>
      <c r="AR96" s="62"/>
      <c r="AS96" s="62"/>
      <c r="AT96" s="62"/>
      <c r="AU96" s="62"/>
      <c r="AV96" s="62"/>
      <c r="AW96" s="50"/>
      <c r="AX96" s="62"/>
      <c r="AY96" s="62"/>
      <c r="AZ96" s="62"/>
      <c r="BA96" s="62"/>
      <c r="BB96" s="62"/>
      <c r="BC96" s="77"/>
      <c r="BD96" s="50" t="s">
        <v>247</v>
      </c>
      <c r="BE96" s="62">
        <f t="shared" si="54"/>
        <v>0.70783750000000012</v>
      </c>
      <c r="BF96" s="77"/>
      <c r="BG96" s="50">
        <v>8</v>
      </c>
      <c r="BH96" s="62">
        <f t="shared" si="55"/>
        <v>0.70783750000000001</v>
      </c>
      <c r="BI96" s="62">
        <f t="shared" si="56"/>
        <v>99.999999999999986</v>
      </c>
      <c r="BJ96" s="62">
        <f t="shared" si="57"/>
        <v>0.33225625000000003</v>
      </c>
      <c r="BK96" s="62">
        <f t="shared" si="58"/>
        <v>0.34009531250000002</v>
      </c>
      <c r="BL96" s="62">
        <f t="shared" si="59"/>
        <v>3.5485937500000002E-2</v>
      </c>
      <c r="BM96" s="50"/>
      <c r="BN96" s="62"/>
      <c r="BO96" s="62"/>
      <c r="BS96" s="50"/>
      <c r="BT96" s="62"/>
      <c r="BU96" s="62"/>
      <c r="BY96" s="50"/>
      <c r="BZ96" s="62"/>
      <c r="CA96" s="62"/>
    </row>
    <row r="97" spans="1:82" x14ac:dyDescent="0.25">
      <c r="A97" s="77" t="s">
        <v>248</v>
      </c>
      <c r="B97" s="10" t="s">
        <v>204</v>
      </c>
      <c r="C97" s="3">
        <v>34</v>
      </c>
      <c r="D97" s="77" t="s">
        <v>248</v>
      </c>
      <c r="E97" s="62">
        <v>0</v>
      </c>
      <c r="F97" s="62">
        <v>4.8927779999999998</v>
      </c>
      <c r="G97" s="62">
        <v>20.905505999999999</v>
      </c>
      <c r="H97" s="62">
        <v>430.119666</v>
      </c>
      <c r="I97" s="62">
        <v>31.135859999999997</v>
      </c>
      <c r="J97" s="62">
        <v>0</v>
      </c>
      <c r="K97" s="62">
        <v>2.891187</v>
      </c>
      <c r="L97" s="62">
        <v>0.88959599999999994</v>
      </c>
      <c r="M97" s="62"/>
      <c r="N97" s="62"/>
      <c r="O97" s="62">
        <v>0</v>
      </c>
      <c r="P97" s="62">
        <v>0</v>
      </c>
      <c r="Q97" s="62">
        <v>0</v>
      </c>
      <c r="R97" s="62">
        <v>1.1119949999999998</v>
      </c>
      <c r="S97" s="62">
        <v>0</v>
      </c>
      <c r="T97" s="62">
        <v>491.94658799999996</v>
      </c>
      <c r="U97" s="6">
        <v>231.792</v>
      </c>
      <c r="V97" s="6">
        <v>238.255</v>
      </c>
      <c r="W97" s="6">
        <v>21.888000000000002</v>
      </c>
      <c r="X97" s="62">
        <f t="shared" si="50"/>
        <v>47.117310223117151</v>
      </c>
      <c r="Y97" s="62">
        <f t="shared" si="51"/>
        <v>48.431070732418618</v>
      </c>
      <c r="Z97" s="62">
        <f t="shared" si="52"/>
        <v>4.4492635041916389</v>
      </c>
      <c r="AA97" s="62"/>
      <c r="AB97" s="50" t="s">
        <v>248</v>
      </c>
      <c r="AC97" s="6">
        <f t="shared" si="49"/>
        <v>491.935</v>
      </c>
      <c r="AD97" s="6"/>
      <c r="AE97" s="50">
        <v>8</v>
      </c>
      <c r="AF97" s="62">
        <v>491.935</v>
      </c>
      <c r="AG97" s="62">
        <f t="shared" si="53"/>
        <v>100</v>
      </c>
      <c r="AH97" s="62">
        <v>231.792</v>
      </c>
      <c r="AI97" s="62">
        <v>238.255</v>
      </c>
      <c r="AJ97" s="62">
        <v>21.888000000000002</v>
      </c>
      <c r="AK97" s="50"/>
      <c r="AL97" s="62"/>
      <c r="AM97" s="62"/>
      <c r="AN97" s="62"/>
      <c r="AO97" s="62"/>
      <c r="AP97" s="62"/>
      <c r="AQ97" s="50"/>
      <c r="AR97" s="62"/>
      <c r="AS97" s="62"/>
      <c r="AT97" s="62"/>
      <c r="AU97" s="62"/>
      <c r="AV97" s="62"/>
      <c r="AW97" s="50"/>
      <c r="AX97" s="62"/>
      <c r="AY97" s="62"/>
      <c r="AZ97" s="62"/>
      <c r="BA97" s="62"/>
      <c r="BB97" s="62"/>
      <c r="BC97" s="77"/>
      <c r="BD97" s="50" t="s">
        <v>248</v>
      </c>
      <c r="BE97" s="62">
        <f t="shared" si="54"/>
        <v>0.7686484375</v>
      </c>
      <c r="BF97" s="77"/>
      <c r="BG97" s="50">
        <v>8</v>
      </c>
      <c r="BH97" s="62">
        <f t="shared" si="55"/>
        <v>0.7686484375</v>
      </c>
      <c r="BI97" s="62">
        <f t="shared" si="56"/>
        <v>100</v>
      </c>
      <c r="BJ97" s="62">
        <f t="shared" si="57"/>
        <v>0.36217500000000002</v>
      </c>
      <c r="BK97" s="62">
        <f t="shared" si="58"/>
        <v>0.37227343750000003</v>
      </c>
      <c r="BL97" s="62">
        <f t="shared" si="59"/>
        <v>3.4200000000000001E-2</v>
      </c>
      <c r="BM97" s="50"/>
      <c r="BN97" s="62"/>
      <c r="BO97" s="62"/>
      <c r="BS97" s="50"/>
      <c r="BT97" s="62"/>
      <c r="BU97" s="62"/>
      <c r="BY97" s="50"/>
      <c r="BZ97" s="62"/>
      <c r="CA97" s="62"/>
    </row>
    <row r="98" spans="1:82" x14ac:dyDescent="0.25">
      <c r="A98" s="77" t="s">
        <v>249</v>
      </c>
      <c r="B98" s="10" t="s">
        <v>204</v>
      </c>
      <c r="C98" s="3">
        <v>35</v>
      </c>
      <c r="D98" s="77" t="s">
        <v>249</v>
      </c>
      <c r="E98" s="62">
        <v>1.3343939999999999</v>
      </c>
      <c r="F98" s="62">
        <v>3.5583839999999998</v>
      </c>
      <c r="G98" s="62">
        <v>14.678334</v>
      </c>
      <c r="H98" s="62">
        <v>241.74771299999998</v>
      </c>
      <c r="I98" s="62">
        <v>2.0015909999999999</v>
      </c>
      <c r="J98" s="62">
        <v>0</v>
      </c>
      <c r="K98" s="62">
        <v>1.3343939999999999</v>
      </c>
      <c r="L98" s="62">
        <v>0.44479799999999997</v>
      </c>
      <c r="M98" s="62"/>
      <c r="N98" s="62"/>
      <c r="O98" s="62">
        <v>0</v>
      </c>
      <c r="P98" s="62">
        <v>0</v>
      </c>
      <c r="Q98" s="62">
        <v>0</v>
      </c>
      <c r="R98" s="62">
        <v>15.345530999999999</v>
      </c>
      <c r="S98" s="62">
        <v>0</v>
      </c>
      <c r="T98" s="62">
        <v>280.44513899999998</v>
      </c>
      <c r="U98" s="6">
        <v>118.127</v>
      </c>
      <c r="V98" s="6">
        <v>135.542</v>
      </c>
      <c r="W98" s="6">
        <v>26.77</v>
      </c>
      <c r="X98" s="62">
        <f t="shared" si="50"/>
        <v>42.121250673558649</v>
      </c>
      <c r="Y98" s="62">
        <f t="shared" si="51"/>
        <v>48.331021348171774</v>
      </c>
      <c r="Z98" s="62">
        <f t="shared" si="52"/>
        <v>9.5455389583343795</v>
      </c>
      <c r="AA98" s="62"/>
      <c r="AB98" s="50" t="s">
        <v>249</v>
      </c>
      <c r="AC98" s="6">
        <f t="shared" si="49"/>
        <v>280.43899999999996</v>
      </c>
      <c r="AD98" s="6"/>
      <c r="AE98" s="50">
        <v>8</v>
      </c>
      <c r="AF98" s="62">
        <v>280.43899999999996</v>
      </c>
      <c r="AG98" s="62">
        <f t="shared" si="53"/>
        <v>100</v>
      </c>
      <c r="AH98" s="62">
        <v>118.127</v>
      </c>
      <c r="AI98" s="62">
        <v>135.542</v>
      </c>
      <c r="AJ98" s="62">
        <v>26.77</v>
      </c>
      <c r="AK98" s="50"/>
      <c r="AL98" s="62"/>
      <c r="AM98" s="62"/>
      <c r="AN98" s="62"/>
      <c r="AO98" s="62"/>
      <c r="AP98" s="62"/>
      <c r="AQ98" s="50"/>
      <c r="AR98" s="62"/>
      <c r="AS98" s="62"/>
      <c r="AT98" s="62"/>
      <c r="AU98" s="62"/>
      <c r="AV98" s="62"/>
      <c r="AW98" s="50"/>
      <c r="AX98" s="62"/>
      <c r="AY98" s="62"/>
      <c r="AZ98" s="62"/>
      <c r="BA98" s="62"/>
      <c r="BB98" s="62"/>
      <c r="BC98" s="77"/>
      <c r="BD98" s="50" t="s">
        <v>249</v>
      </c>
      <c r="BE98" s="62">
        <f t="shared" si="54"/>
        <v>0.43818593749999996</v>
      </c>
      <c r="BF98" s="77"/>
      <c r="BG98" s="50">
        <v>8</v>
      </c>
      <c r="BH98" s="62">
        <f t="shared" si="55"/>
        <v>0.43818593750000001</v>
      </c>
      <c r="BI98" s="62">
        <f t="shared" si="56"/>
        <v>100.00000000000003</v>
      </c>
      <c r="BJ98" s="62">
        <f t="shared" si="57"/>
        <v>0.18457343749999999</v>
      </c>
      <c r="BK98" s="62">
        <f t="shared" si="58"/>
        <v>0.21178437500000002</v>
      </c>
      <c r="BL98" s="62">
        <f t="shared" si="59"/>
        <v>4.1828125000000001E-2</v>
      </c>
      <c r="BM98" s="50"/>
      <c r="BN98" s="62"/>
      <c r="BO98" s="62"/>
      <c r="BS98" s="50"/>
      <c r="BT98" s="62"/>
      <c r="BU98" s="62"/>
      <c r="BY98" s="50"/>
      <c r="BZ98" s="62"/>
      <c r="CA98" s="62"/>
    </row>
    <row r="99" spans="1:82" s="23" customFormat="1" x14ac:dyDescent="0.25">
      <c r="A99" s="77" t="s">
        <v>250</v>
      </c>
      <c r="B99" s="10" t="s">
        <v>204</v>
      </c>
      <c r="C99" s="3" t="s">
        <v>251</v>
      </c>
      <c r="D99" s="77" t="s">
        <v>250</v>
      </c>
      <c r="E99" s="62">
        <v>0.88959599999999994</v>
      </c>
      <c r="F99" s="62">
        <v>20.015909999999998</v>
      </c>
      <c r="G99" s="62">
        <v>64.940507999999994</v>
      </c>
      <c r="H99" s="62">
        <v>147.89533499999999</v>
      </c>
      <c r="I99" s="62">
        <v>13.34394</v>
      </c>
      <c r="J99" s="62">
        <v>0</v>
      </c>
      <c r="K99" s="62">
        <v>4.4479799999999994</v>
      </c>
      <c r="L99" s="62">
        <v>4.8927779999999998</v>
      </c>
      <c r="M99" s="62"/>
      <c r="N99" s="62"/>
      <c r="O99" s="62">
        <v>0</v>
      </c>
      <c r="P99" s="62">
        <v>0</v>
      </c>
      <c r="Q99" s="62">
        <v>0</v>
      </c>
      <c r="R99" s="62">
        <v>2.0015909999999999</v>
      </c>
      <c r="S99" s="62">
        <v>0</v>
      </c>
      <c r="T99" s="62">
        <v>258.427638</v>
      </c>
      <c r="U99" s="6">
        <v>107.94800000000001</v>
      </c>
      <c r="V99" s="6">
        <v>133.398</v>
      </c>
      <c r="W99" s="6">
        <v>17.076000000000001</v>
      </c>
      <c r="X99" s="62">
        <v>41.771074036593561</v>
      </c>
      <c r="Y99" s="62">
        <v>51.619091917715089</v>
      </c>
      <c r="Z99" s="62">
        <v>6.6076523904923832</v>
      </c>
      <c r="AA99" s="62"/>
      <c r="AB99" s="50" t="s">
        <v>250</v>
      </c>
      <c r="AC99" s="6">
        <v>258.42200000000003</v>
      </c>
      <c r="AD99" s="6"/>
      <c r="AE99" s="50">
        <v>8</v>
      </c>
      <c r="AF99" s="62">
        <v>173.91200000000001</v>
      </c>
      <c r="AG99" s="62">
        <v>100</v>
      </c>
      <c r="AH99" s="62">
        <v>71.522000000000006</v>
      </c>
      <c r="AI99" s="62">
        <v>90.804000000000002</v>
      </c>
      <c r="AJ99" s="62">
        <v>11.586</v>
      </c>
      <c r="AK99" s="50"/>
      <c r="AL99" s="62"/>
      <c r="AM99" s="62"/>
      <c r="AN99" s="62"/>
      <c r="AO99" s="62"/>
      <c r="AP99" s="62"/>
      <c r="AQ99" s="50"/>
      <c r="AR99" s="62"/>
      <c r="AS99" s="62"/>
      <c r="AT99" s="62"/>
      <c r="AU99" s="62"/>
      <c r="AV99" s="62"/>
      <c r="AW99" s="50"/>
      <c r="AX99" s="62"/>
      <c r="AY99" s="62"/>
      <c r="AZ99" s="62"/>
      <c r="BA99" s="62"/>
      <c r="BB99" s="62"/>
      <c r="BC99" s="77"/>
      <c r="BD99" s="50" t="s">
        <v>250</v>
      </c>
      <c r="BE99" s="62">
        <v>0.40378437500000008</v>
      </c>
      <c r="BF99" s="77"/>
      <c r="BG99" s="50">
        <v>8</v>
      </c>
      <c r="BH99" s="62">
        <v>0.27173750000000002</v>
      </c>
      <c r="BI99" s="62">
        <v>100</v>
      </c>
      <c r="BJ99" s="62">
        <v>0.11175312500000001</v>
      </c>
      <c r="BK99" s="62">
        <v>0.14188125000000001</v>
      </c>
      <c r="BL99" s="62">
        <v>1.8103124999999998E-2</v>
      </c>
      <c r="BM99" s="50"/>
      <c r="BN99" s="62"/>
      <c r="BO99" s="62"/>
      <c r="BP99" s="7"/>
      <c r="BQ99" s="7"/>
      <c r="BR99" s="7"/>
      <c r="BS99" s="50"/>
      <c r="BT99" s="62"/>
      <c r="BU99" s="62"/>
      <c r="BV99" s="7"/>
      <c r="BW99" s="7"/>
      <c r="BX99" s="7"/>
      <c r="BY99" s="50"/>
      <c r="BZ99" s="62"/>
      <c r="CA99" s="62"/>
      <c r="CB99" s="7"/>
      <c r="CC99" s="7"/>
      <c r="CD99" s="7"/>
    </row>
    <row r="100" spans="1:82" x14ac:dyDescent="0.25">
      <c r="A100" s="77" t="s">
        <v>252</v>
      </c>
      <c r="B100" s="10" t="s">
        <v>204</v>
      </c>
      <c r="C100" s="3">
        <v>37</v>
      </c>
      <c r="D100" s="77" t="s">
        <v>252</v>
      </c>
      <c r="E100" s="62">
        <v>0</v>
      </c>
      <c r="F100" s="62">
        <v>0.44479799999999997</v>
      </c>
      <c r="G100" s="62">
        <v>18.681515999999998</v>
      </c>
      <c r="H100" s="62">
        <v>90.738791999999989</v>
      </c>
      <c r="I100" s="62">
        <v>0.44479799999999997</v>
      </c>
      <c r="J100" s="62">
        <v>0</v>
      </c>
      <c r="K100" s="62">
        <v>0</v>
      </c>
      <c r="L100" s="62">
        <v>0.88959599999999994</v>
      </c>
      <c r="M100" s="62"/>
      <c r="N100" s="62"/>
      <c r="O100" s="62">
        <v>0</v>
      </c>
      <c r="P100" s="62">
        <v>0</v>
      </c>
      <c r="Q100" s="62">
        <v>0</v>
      </c>
      <c r="R100" s="62">
        <v>0.66719699999999993</v>
      </c>
      <c r="S100" s="62">
        <v>0</v>
      </c>
      <c r="T100" s="62">
        <v>111.86669699999999</v>
      </c>
      <c r="U100" s="6">
        <v>48.250999999999998</v>
      </c>
      <c r="V100" s="6">
        <v>58.235999999999997</v>
      </c>
      <c r="W100" s="6">
        <v>5.3769999999999998</v>
      </c>
      <c r="X100" s="62">
        <f t="shared" si="50"/>
        <v>43.132586635681221</v>
      </c>
      <c r="Y100" s="62">
        <f t="shared" si="51"/>
        <v>52.05838874459662</v>
      </c>
      <c r="Z100" s="62">
        <f t="shared" si="52"/>
        <v>4.8066137145356143</v>
      </c>
      <c r="AA100" s="62"/>
      <c r="AB100" s="50" t="s">
        <v>252</v>
      </c>
      <c r="AC100" s="6">
        <f t="shared" si="49"/>
        <v>111.86399999999999</v>
      </c>
      <c r="AD100" s="6"/>
      <c r="AE100" s="50">
        <v>8</v>
      </c>
      <c r="AF100" s="62">
        <v>111.86399999999999</v>
      </c>
      <c r="AG100" s="62">
        <f t="shared" si="53"/>
        <v>100</v>
      </c>
      <c r="AH100" s="62">
        <v>48.250999999999998</v>
      </c>
      <c r="AI100" s="62">
        <v>58.235999999999997</v>
      </c>
      <c r="AJ100" s="62">
        <v>5.3769999999999998</v>
      </c>
      <c r="AK100" s="50"/>
      <c r="AL100" s="62"/>
      <c r="AM100" s="62"/>
      <c r="AN100" s="62"/>
      <c r="AO100" s="62"/>
      <c r="AP100" s="62"/>
      <c r="AQ100" s="50"/>
      <c r="AR100" s="62"/>
      <c r="AS100" s="62"/>
      <c r="AT100" s="62"/>
      <c r="AU100" s="62"/>
      <c r="AV100" s="62"/>
      <c r="AW100" s="50"/>
      <c r="AX100" s="62"/>
      <c r="AY100" s="62"/>
      <c r="AZ100" s="62"/>
      <c r="BA100" s="62"/>
      <c r="BB100" s="62"/>
      <c r="BC100" s="77"/>
      <c r="BD100" s="50" t="s">
        <v>252</v>
      </c>
      <c r="BE100" s="62">
        <f t="shared" si="54"/>
        <v>0.17478749999999998</v>
      </c>
      <c r="BF100" s="77"/>
      <c r="BG100" s="50">
        <v>8</v>
      </c>
      <c r="BH100" s="62">
        <f t="shared" si="55"/>
        <v>0.17478749999999998</v>
      </c>
      <c r="BI100" s="62">
        <f t="shared" si="56"/>
        <v>100</v>
      </c>
      <c r="BJ100" s="62">
        <f t="shared" si="57"/>
        <v>7.5392187499999999E-2</v>
      </c>
      <c r="BK100" s="62">
        <f t="shared" si="58"/>
        <v>9.0993749999999998E-2</v>
      </c>
      <c r="BL100" s="62">
        <f t="shared" si="59"/>
        <v>8.4015624999999993E-3</v>
      </c>
      <c r="BM100" s="50"/>
      <c r="BN100" s="62"/>
      <c r="BO100" s="62"/>
      <c r="BS100" s="50"/>
      <c r="BT100" s="62"/>
      <c r="BU100" s="62"/>
      <c r="BY100" s="50"/>
      <c r="BZ100" s="62"/>
      <c r="CA100" s="62"/>
    </row>
    <row r="101" spans="1:82" x14ac:dyDescent="0.25">
      <c r="A101" s="77" t="s">
        <v>253</v>
      </c>
      <c r="B101" s="10" t="s">
        <v>204</v>
      </c>
      <c r="C101" s="3">
        <v>38</v>
      </c>
      <c r="D101" s="77" t="s">
        <v>253</v>
      </c>
      <c r="E101" s="62">
        <v>1.1119949999999998</v>
      </c>
      <c r="F101" s="62">
        <v>19.348713</v>
      </c>
      <c r="G101" s="62">
        <v>37.585431</v>
      </c>
      <c r="H101" s="62">
        <v>596.02931999999998</v>
      </c>
      <c r="I101" s="62">
        <v>35.139041999999996</v>
      </c>
      <c r="J101" s="62">
        <v>0</v>
      </c>
      <c r="K101" s="62">
        <v>5.3375759999999994</v>
      </c>
      <c r="L101" s="62">
        <v>3.5583839999999998</v>
      </c>
      <c r="M101" s="62"/>
      <c r="N101" s="62"/>
      <c r="O101" s="62">
        <v>0.22239899999999999</v>
      </c>
      <c r="P101" s="62">
        <v>0</v>
      </c>
      <c r="Q101" s="62">
        <v>0</v>
      </c>
      <c r="R101" s="62">
        <v>1.1119949999999998</v>
      </c>
      <c r="S101" s="62">
        <v>0</v>
      </c>
      <c r="T101" s="62">
        <v>699.44485499999996</v>
      </c>
      <c r="U101" s="6">
        <v>320.28300000000002</v>
      </c>
      <c r="V101" s="6">
        <v>345.86799999999999</v>
      </c>
      <c r="W101" s="6">
        <v>33.277999999999999</v>
      </c>
      <c r="X101" s="62">
        <f t="shared" si="50"/>
        <v>45.791029515829386</v>
      </c>
      <c r="Y101" s="62">
        <f t="shared" si="51"/>
        <v>49.448930466433985</v>
      </c>
      <c r="Z101" s="62">
        <f t="shared" si="52"/>
        <v>4.7577732200203258</v>
      </c>
      <c r="AA101" s="62"/>
      <c r="AB101" s="50" t="s">
        <v>253</v>
      </c>
      <c r="AC101" s="6">
        <f t="shared" si="49"/>
        <v>699.42900000000009</v>
      </c>
      <c r="AD101" s="6"/>
      <c r="AE101" s="50">
        <v>8</v>
      </c>
      <c r="AF101" s="62">
        <v>699.42900000000009</v>
      </c>
      <c r="AG101" s="62">
        <f t="shared" si="53"/>
        <v>100</v>
      </c>
      <c r="AH101" s="62">
        <v>320.28300000000002</v>
      </c>
      <c r="AI101" s="62">
        <v>345.86799999999999</v>
      </c>
      <c r="AJ101" s="62">
        <v>33.277999999999999</v>
      </c>
      <c r="AK101" s="50"/>
      <c r="AL101" s="62"/>
      <c r="AM101" s="62"/>
      <c r="AN101" s="62"/>
      <c r="AO101" s="62"/>
      <c r="AP101" s="62"/>
      <c r="AQ101" s="50"/>
      <c r="AR101" s="62"/>
      <c r="AS101" s="62"/>
      <c r="AT101" s="62"/>
      <c r="AU101" s="62"/>
      <c r="AV101" s="62"/>
      <c r="AW101" s="50"/>
      <c r="AX101" s="62"/>
      <c r="AY101" s="62"/>
      <c r="AZ101" s="62"/>
      <c r="BA101" s="62"/>
      <c r="BB101" s="62"/>
      <c r="BC101" s="77"/>
      <c r="BD101" s="50" t="s">
        <v>253</v>
      </c>
      <c r="BE101" s="62">
        <f t="shared" si="54"/>
        <v>1.0928578125000001</v>
      </c>
      <c r="BF101" s="77"/>
      <c r="BG101" s="50">
        <v>8</v>
      </c>
      <c r="BH101" s="62">
        <f t="shared" si="55"/>
        <v>1.0928578125000001</v>
      </c>
      <c r="BI101" s="62">
        <f t="shared" si="56"/>
        <v>100</v>
      </c>
      <c r="BJ101" s="62">
        <f t="shared" si="57"/>
        <v>0.50044218750000002</v>
      </c>
      <c r="BK101" s="62">
        <f t="shared" si="58"/>
        <v>0.54041875000000006</v>
      </c>
      <c r="BL101" s="62">
        <f t="shared" si="59"/>
        <v>5.1996874999999998E-2</v>
      </c>
      <c r="BM101" s="50"/>
      <c r="BN101" s="62"/>
      <c r="BO101" s="62"/>
      <c r="BS101" s="50"/>
      <c r="BT101" s="62"/>
      <c r="BU101" s="62"/>
      <c r="BY101" s="50"/>
      <c r="BZ101" s="62"/>
      <c r="CA101" s="62"/>
    </row>
    <row r="102" spans="1:82" s="23" customFormat="1" x14ac:dyDescent="0.25">
      <c r="A102" s="77" t="s">
        <v>254</v>
      </c>
      <c r="B102" s="10" t="s">
        <v>204</v>
      </c>
      <c r="C102" s="3" t="s">
        <v>255</v>
      </c>
      <c r="D102" s="77" t="s">
        <v>254</v>
      </c>
      <c r="E102" s="62">
        <v>0.66719699999999993</v>
      </c>
      <c r="F102" s="62">
        <v>0.22239899999999999</v>
      </c>
      <c r="G102" s="62">
        <v>8.4511620000000001</v>
      </c>
      <c r="H102" s="62">
        <v>244.861299</v>
      </c>
      <c r="I102" s="62">
        <v>7.3391669999999998</v>
      </c>
      <c r="J102" s="62">
        <v>0</v>
      </c>
      <c r="K102" s="62">
        <v>1.7791919999999997</v>
      </c>
      <c r="L102" s="62">
        <v>0.22239899999999999</v>
      </c>
      <c r="M102" s="62"/>
      <c r="N102" s="62"/>
      <c r="O102" s="62">
        <v>0</v>
      </c>
      <c r="P102" s="62">
        <v>0</v>
      </c>
      <c r="Q102" s="62">
        <v>0</v>
      </c>
      <c r="R102" s="62">
        <v>0.44479799999999997</v>
      </c>
      <c r="S102" s="62">
        <v>0</v>
      </c>
      <c r="T102" s="62">
        <v>263.98761299999995</v>
      </c>
      <c r="U102" s="6">
        <v>120.994</v>
      </c>
      <c r="V102" s="6">
        <v>130.91</v>
      </c>
      <c r="W102" s="6">
        <v>12.077999999999999</v>
      </c>
      <c r="X102" s="62">
        <v>45.833211121159692</v>
      </c>
      <c r="Y102" s="62">
        <v>49.589447971560702</v>
      </c>
      <c r="Z102" s="62">
        <v>4.5752146711520139</v>
      </c>
      <c r="AA102" s="62"/>
      <c r="AB102" s="50" t="s">
        <v>254</v>
      </c>
      <c r="AC102" s="6">
        <v>263.98200000000003</v>
      </c>
      <c r="AD102" s="6"/>
      <c r="AE102" s="50">
        <v>8</v>
      </c>
      <c r="AF102" s="62">
        <v>263.98200000000003</v>
      </c>
      <c r="AG102" s="62">
        <v>100</v>
      </c>
      <c r="AH102" s="62">
        <v>120.994</v>
      </c>
      <c r="AI102" s="62">
        <v>130.91</v>
      </c>
      <c r="AJ102" s="62">
        <v>12.077999999999999</v>
      </c>
      <c r="AK102" s="50"/>
      <c r="AL102" s="62"/>
      <c r="AM102" s="62"/>
      <c r="AN102" s="62"/>
      <c r="AO102" s="62"/>
      <c r="AP102" s="62"/>
      <c r="AQ102" s="50"/>
      <c r="AR102" s="62"/>
      <c r="AS102" s="62"/>
      <c r="AT102" s="62"/>
      <c r="AU102" s="62"/>
      <c r="AV102" s="62"/>
      <c r="AW102" s="50"/>
      <c r="AX102" s="62"/>
      <c r="AY102" s="62"/>
      <c r="AZ102" s="62"/>
      <c r="BA102" s="62"/>
      <c r="BB102" s="62"/>
      <c r="BC102" s="77"/>
      <c r="BD102" s="50" t="s">
        <v>254</v>
      </c>
      <c r="BE102" s="62">
        <v>0.41247187500000004</v>
      </c>
      <c r="BF102" s="77"/>
      <c r="BG102" s="50">
        <v>8</v>
      </c>
      <c r="BH102" s="62">
        <v>0.41247187500000004</v>
      </c>
      <c r="BI102" s="62">
        <v>100</v>
      </c>
      <c r="BJ102" s="62">
        <v>0.18905312500000002</v>
      </c>
      <c r="BK102" s="62">
        <v>0.20454687500000002</v>
      </c>
      <c r="BL102" s="62">
        <v>1.8871875E-2</v>
      </c>
      <c r="BM102" s="50"/>
      <c r="BN102" s="62"/>
      <c r="BO102" s="62"/>
      <c r="BP102" s="7"/>
      <c r="BQ102" s="7"/>
      <c r="BR102" s="7"/>
      <c r="BS102" s="50"/>
      <c r="BT102" s="62"/>
      <c r="BU102" s="62"/>
      <c r="BV102" s="7"/>
      <c r="BW102" s="7"/>
      <c r="BX102" s="7"/>
      <c r="BY102" s="50"/>
      <c r="BZ102" s="62"/>
      <c r="CA102" s="62"/>
      <c r="CB102" s="7"/>
      <c r="CC102" s="7"/>
      <c r="CD102" s="7"/>
    </row>
    <row r="103" spans="1:82" x14ac:dyDescent="0.25">
      <c r="A103" s="77" t="s">
        <v>256</v>
      </c>
      <c r="B103" s="10" t="s">
        <v>204</v>
      </c>
      <c r="C103" s="3">
        <v>4</v>
      </c>
      <c r="D103" s="77" t="s">
        <v>256</v>
      </c>
      <c r="E103" s="62">
        <v>1.1119949999999998</v>
      </c>
      <c r="F103" s="62">
        <v>24.686288999999999</v>
      </c>
      <c r="G103" s="62">
        <v>13.788737999999999</v>
      </c>
      <c r="H103" s="62">
        <v>117.426672</v>
      </c>
      <c r="I103" s="62">
        <v>201.71589299999999</v>
      </c>
      <c r="J103" s="62">
        <v>0</v>
      </c>
      <c r="K103" s="62">
        <v>6.2271719999999995</v>
      </c>
      <c r="L103" s="62">
        <v>1.7791919999999999</v>
      </c>
      <c r="M103" s="62"/>
      <c r="N103" s="62"/>
      <c r="O103" s="62">
        <v>0</v>
      </c>
      <c r="P103" s="62">
        <v>0</v>
      </c>
      <c r="Q103" s="62">
        <v>0</v>
      </c>
      <c r="R103" s="62">
        <v>0</v>
      </c>
      <c r="S103" s="62">
        <v>0</v>
      </c>
      <c r="T103" s="62">
        <v>366.735951</v>
      </c>
      <c r="U103" s="6">
        <v>255.37100000000001</v>
      </c>
      <c r="V103" s="6">
        <v>99.558999999999997</v>
      </c>
      <c r="W103" s="6">
        <v>11.798</v>
      </c>
      <c r="X103" s="62">
        <f t="shared" si="50"/>
        <v>69.633478611427435</v>
      </c>
      <c r="Y103" s="62">
        <f t="shared" si="51"/>
        <v>27.14732486098697</v>
      </c>
      <c r="Z103" s="62">
        <f t="shared" si="52"/>
        <v>3.2170284827079851</v>
      </c>
      <c r="AA103" s="62"/>
      <c r="AB103" s="50" t="s">
        <v>256</v>
      </c>
      <c r="AC103" s="6">
        <f t="shared" si="49"/>
        <v>366.72800000000001</v>
      </c>
      <c r="AD103" s="6"/>
      <c r="AE103" s="50">
        <v>3</v>
      </c>
      <c r="AF103" s="62">
        <v>366.72800000000001</v>
      </c>
      <c r="AG103" s="62">
        <f t="shared" si="53"/>
        <v>100</v>
      </c>
      <c r="AH103" s="62">
        <v>255.37100000000001</v>
      </c>
      <c r="AI103" s="62">
        <v>99.558999999999997</v>
      </c>
      <c r="AJ103" s="62">
        <v>11.798</v>
      </c>
      <c r="AK103" s="50"/>
      <c r="AL103" s="62"/>
      <c r="AM103" s="62"/>
      <c r="AN103" s="62"/>
      <c r="AO103" s="62"/>
      <c r="AP103" s="62"/>
      <c r="AQ103" s="50"/>
      <c r="AR103" s="62"/>
      <c r="AS103" s="62"/>
      <c r="AT103" s="62"/>
      <c r="AU103" s="62"/>
      <c r="AV103" s="62"/>
      <c r="AW103" s="50"/>
      <c r="AX103" s="62"/>
      <c r="AY103" s="62"/>
      <c r="AZ103" s="62"/>
      <c r="BA103" s="62"/>
      <c r="BB103" s="62"/>
      <c r="BC103" s="77"/>
      <c r="BD103" s="50" t="s">
        <v>256</v>
      </c>
      <c r="BE103" s="62">
        <f t="shared" si="54"/>
        <v>0.57301250000000004</v>
      </c>
      <c r="BF103" s="77"/>
      <c r="BG103" s="50">
        <v>3</v>
      </c>
      <c r="BH103" s="62">
        <f t="shared" si="55"/>
        <v>0.57301250000000004</v>
      </c>
      <c r="BI103" s="62">
        <f t="shared" si="56"/>
        <v>100</v>
      </c>
      <c r="BJ103" s="62">
        <f t="shared" si="57"/>
        <v>0.39901718750000004</v>
      </c>
      <c r="BK103" s="62">
        <f t="shared" si="58"/>
        <v>0.1555609375</v>
      </c>
      <c r="BL103" s="62">
        <f t="shared" si="59"/>
        <v>1.8434374999999999E-2</v>
      </c>
      <c r="BM103" s="50"/>
      <c r="BN103" s="62"/>
      <c r="BO103" s="62"/>
      <c r="BS103" s="50"/>
      <c r="BT103" s="62"/>
      <c r="BU103" s="62"/>
      <c r="BY103" s="50"/>
      <c r="BZ103" s="62"/>
      <c r="CA103" s="62"/>
    </row>
    <row r="104" spans="1:82" x14ac:dyDescent="0.25">
      <c r="A104" s="77" t="s">
        <v>257</v>
      </c>
      <c r="B104" s="10" t="s">
        <v>204</v>
      </c>
      <c r="C104" s="3">
        <v>40</v>
      </c>
      <c r="D104" s="77" t="s">
        <v>257</v>
      </c>
      <c r="E104" s="62">
        <v>0</v>
      </c>
      <c r="F104" s="62">
        <v>0</v>
      </c>
      <c r="G104" s="62">
        <v>3.1135859999999997</v>
      </c>
      <c r="H104" s="62">
        <v>117.20427299999999</v>
      </c>
      <c r="I104" s="62">
        <v>9.7855559999999997</v>
      </c>
      <c r="J104" s="62">
        <v>0</v>
      </c>
      <c r="K104" s="62">
        <v>0</v>
      </c>
      <c r="L104" s="62">
        <v>0.22239899999999999</v>
      </c>
      <c r="M104" s="62"/>
      <c r="N104" s="62"/>
      <c r="O104" s="62">
        <v>0</v>
      </c>
      <c r="P104" s="62">
        <v>0</v>
      </c>
      <c r="Q104" s="62">
        <v>0</v>
      </c>
      <c r="R104" s="62">
        <v>1.1119949999999998</v>
      </c>
      <c r="S104" s="62">
        <v>0</v>
      </c>
      <c r="T104" s="62">
        <v>131.43780899999999</v>
      </c>
      <c r="U104" s="6">
        <v>63.189</v>
      </c>
      <c r="V104" s="6">
        <v>62.198999999999998</v>
      </c>
      <c r="W104" s="6">
        <v>6.0469999999999997</v>
      </c>
      <c r="X104" s="62">
        <f t="shared" si="50"/>
        <v>48.075207948726536</v>
      </c>
      <c r="Y104" s="62">
        <f t="shared" si="51"/>
        <v>47.32200001903562</v>
      </c>
      <c r="Z104" s="62">
        <f t="shared" si="52"/>
        <v>4.6006548998393608</v>
      </c>
      <c r="AA104" s="62"/>
      <c r="AB104" s="50" t="s">
        <v>257</v>
      </c>
      <c r="AC104" s="6">
        <f t="shared" si="49"/>
        <v>131.435</v>
      </c>
      <c r="AD104" s="6"/>
      <c r="AE104" s="50">
        <v>8</v>
      </c>
      <c r="AF104" s="62">
        <v>131.435</v>
      </c>
      <c r="AG104" s="62">
        <f t="shared" si="53"/>
        <v>100</v>
      </c>
      <c r="AH104" s="62">
        <v>63.189</v>
      </c>
      <c r="AI104" s="62">
        <v>62.198999999999998</v>
      </c>
      <c r="AJ104" s="62">
        <v>6.0469999999999997</v>
      </c>
      <c r="AK104" s="50"/>
      <c r="AL104" s="62"/>
      <c r="AM104" s="62"/>
      <c r="AN104" s="62"/>
      <c r="AO104" s="62"/>
      <c r="AP104" s="62"/>
      <c r="AQ104" s="50"/>
      <c r="AR104" s="62"/>
      <c r="AS104" s="62"/>
      <c r="AT104" s="62"/>
      <c r="AU104" s="62"/>
      <c r="AV104" s="62"/>
      <c r="AW104" s="50"/>
      <c r="AX104" s="62"/>
      <c r="AY104" s="62"/>
      <c r="AZ104" s="62"/>
      <c r="BA104" s="62"/>
      <c r="BB104" s="62"/>
      <c r="BC104" s="77"/>
      <c r="BD104" s="50" t="s">
        <v>257</v>
      </c>
      <c r="BE104" s="62">
        <f t="shared" si="54"/>
        <v>0.20536718750000002</v>
      </c>
      <c r="BF104" s="77"/>
      <c r="BG104" s="50">
        <v>8</v>
      </c>
      <c r="BH104" s="62">
        <f t="shared" si="55"/>
        <v>0.20536718749999999</v>
      </c>
      <c r="BI104" s="62">
        <f t="shared" si="56"/>
        <v>99.999999999999986</v>
      </c>
      <c r="BJ104" s="62">
        <f t="shared" si="57"/>
        <v>9.8732812500000003E-2</v>
      </c>
      <c r="BK104" s="62">
        <f t="shared" si="58"/>
        <v>9.71859375E-2</v>
      </c>
      <c r="BL104" s="62">
        <f t="shared" si="59"/>
        <v>9.4484375000000002E-3</v>
      </c>
      <c r="BM104" s="50"/>
      <c r="BN104" s="62"/>
      <c r="BO104" s="62"/>
      <c r="BS104" s="50"/>
      <c r="BT104" s="62"/>
      <c r="BU104" s="62"/>
      <c r="BY104" s="50"/>
      <c r="BZ104" s="62"/>
      <c r="CA104" s="62"/>
    </row>
    <row r="105" spans="1:82" x14ac:dyDescent="0.25">
      <c r="A105" s="77" t="s">
        <v>258</v>
      </c>
      <c r="B105" s="10" t="s">
        <v>204</v>
      </c>
      <c r="C105" s="3">
        <v>41</v>
      </c>
      <c r="D105" s="77" t="s">
        <v>258</v>
      </c>
      <c r="E105" s="62">
        <v>0</v>
      </c>
      <c r="F105" s="62">
        <v>7.5615659999999991</v>
      </c>
      <c r="G105" s="62">
        <v>54.710153999999996</v>
      </c>
      <c r="H105" s="62">
        <v>319.36496399999999</v>
      </c>
      <c r="I105" s="62">
        <v>10.007954999999999</v>
      </c>
      <c r="J105" s="62">
        <v>0</v>
      </c>
      <c r="K105" s="62">
        <v>10.897551</v>
      </c>
      <c r="L105" s="62">
        <v>11.787146999999999</v>
      </c>
      <c r="M105" s="62"/>
      <c r="N105" s="62"/>
      <c r="O105" s="62">
        <v>0</v>
      </c>
      <c r="P105" s="62">
        <v>0</v>
      </c>
      <c r="Q105" s="62">
        <v>0</v>
      </c>
      <c r="R105" s="62">
        <v>2.4463889999999999</v>
      </c>
      <c r="S105" s="62">
        <v>0</v>
      </c>
      <c r="T105" s="62">
        <v>416.77572599999996</v>
      </c>
      <c r="U105" s="6">
        <v>174.89699999999999</v>
      </c>
      <c r="V105" s="6">
        <v>205.95699999999999</v>
      </c>
      <c r="W105" s="6">
        <v>35.911999999999999</v>
      </c>
      <c r="X105" s="62">
        <f t="shared" si="50"/>
        <v>41.964296164407614</v>
      </c>
      <c r="Y105" s="62">
        <f t="shared" si="51"/>
        <v>49.416745542421545</v>
      </c>
      <c r="Z105" s="62">
        <f t="shared" si="52"/>
        <v>8.6166246639805522</v>
      </c>
      <c r="AA105" s="62"/>
      <c r="AB105" s="50" t="s">
        <v>258</v>
      </c>
      <c r="AC105" s="6">
        <f t="shared" si="49"/>
        <v>416.767</v>
      </c>
      <c r="AD105" s="6"/>
      <c r="AE105" s="50">
        <v>8</v>
      </c>
      <c r="AF105" s="62">
        <v>22.907</v>
      </c>
      <c r="AG105" s="62">
        <f t="shared" si="53"/>
        <v>5.4963564773602513</v>
      </c>
      <c r="AH105" s="62">
        <v>9.8970000000000002</v>
      </c>
      <c r="AI105" s="62">
        <v>11.579000000000001</v>
      </c>
      <c r="AJ105" s="62">
        <v>1.431</v>
      </c>
      <c r="AK105" s="50">
        <v>9</v>
      </c>
      <c r="AL105" s="62">
        <v>393.86</v>
      </c>
      <c r="AM105" s="62">
        <f>(AL105/AC105)*100</f>
        <v>94.503643522639763</v>
      </c>
      <c r="AN105" s="62">
        <v>165.001</v>
      </c>
      <c r="AO105" s="62">
        <v>194.37799999999999</v>
      </c>
      <c r="AP105" s="62">
        <v>34.481000000000002</v>
      </c>
      <c r="AQ105" s="50"/>
      <c r="AR105" s="62"/>
      <c r="AS105" s="62"/>
      <c r="AT105" s="62"/>
      <c r="AU105" s="62"/>
      <c r="AV105" s="62"/>
      <c r="AW105" s="50"/>
      <c r="AX105" s="62"/>
      <c r="AY105" s="62"/>
      <c r="AZ105" s="62"/>
      <c r="BA105" s="62"/>
      <c r="BB105" s="62"/>
      <c r="BC105" s="77"/>
      <c r="BD105" s="50" t="s">
        <v>258</v>
      </c>
      <c r="BE105" s="62">
        <f t="shared" si="54"/>
        <v>0.65119843750000006</v>
      </c>
      <c r="BF105" s="77"/>
      <c r="BG105" s="50">
        <v>8</v>
      </c>
      <c r="BH105" s="62">
        <f t="shared" si="55"/>
        <v>3.5792187500000003E-2</v>
      </c>
      <c r="BI105" s="62">
        <f t="shared" si="56"/>
        <v>5.4963564773602513</v>
      </c>
      <c r="BJ105" s="62">
        <f t="shared" si="57"/>
        <v>1.54640625E-2</v>
      </c>
      <c r="BK105" s="62">
        <f t="shared" si="58"/>
        <v>1.8092187500000002E-2</v>
      </c>
      <c r="BL105" s="62">
        <f t="shared" si="59"/>
        <v>2.2359375000000001E-3</v>
      </c>
      <c r="BM105" s="50">
        <v>9</v>
      </c>
      <c r="BN105" s="62">
        <f>BP105+BQ105+BR105</f>
        <v>0.61540624999999993</v>
      </c>
      <c r="BO105" s="62">
        <f>(BN105/BE105)*100</f>
        <v>94.50364352263972</v>
      </c>
      <c r="BP105" s="7">
        <f>AN105/640</f>
        <v>0.2578140625</v>
      </c>
      <c r="BQ105" s="7">
        <f>AO105/640</f>
        <v>0.30371562499999999</v>
      </c>
      <c r="BR105" s="7">
        <f>AP105/640</f>
        <v>5.3876562500000003E-2</v>
      </c>
      <c r="BS105" s="50"/>
      <c r="BT105" s="62"/>
      <c r="BU105" s="62"/>
      <c r="BY105" s="50"/>
      <c r="BZ105" s="62"/>
      <c r="CA105" s="62"/>
    </row>
    <row r="106" spans="1:82" x14ac:dyDescent="0.25">
      <c r="A106" s="77" t="s">
        <v>259</v>
      </c>
      <c r="B106" s="10" t="s">
        <v>204</v>
      </c>
      <c r="C106" s="3">
        <v>42</v>
      </c>
      <c r="D106" s="77" t="s">
        <v>259</v>
      </c>
      <c r="E106" s="62">
        <v>0.22239899999999999</v>
      </c>
      <c r="F106" s="62">
        <v>1.5567929999999999</v>
      </c>
      <c r="G106" s="62">
        <v>12.899141999999999</v>
      </c>
      <c r="H106" s="62">
        <v>73.169270999999995</v>
      </c>
      <c r="I106" s="62">
        <v>2.6687879999999997</v>
      </c>
      <c r="J106" s="62">
        <v>0</v>
      </c>
      <c r="K106" s="62">
        <v>8.0063639999999996</v>
      </c>
      <c r="L106" s="62">
        <v>2.0015909999999999</v>
      </c>
      <c r="M106" s="62"/>
      <c r="N106" s="62"/>
      <c r="O106" s="62">
        <v>0.22239899999999999</v>
      </c>
      <c r="P106" s="62">
        <v>0</v>
      </c>
      <c r="Q106" s="62">
        <v>0</v>
      </c>
      <c r="R106" s="62">
        <v>2.891187</v>
      </c>
      <c r="S106" s="62">
        <v>0</v>
      </c>
      <c r="T106" s="62">
        <v>103.63793399999999</v>
      </c>
      <c r="U106" s="6">
        <v>40.750999999999998</v>
      </c>
      <c r="V106" s="6">
        <v>48.244</v>
      </c>
      <c r="W106" s="6">
        <v>14.64</v>
      </c>
      <c r="X106" s="62">
        <f t="shared" si="50"/>
        <v>39.32054454115228</v>
      </c>
      <c r="Y106" s="62">
        <f t="shared" si="51"/>
        <v>46.550522707255055</v>
      </c>
      <c r="Z106" s="62">
        <f t="shared" si="52"/>
        <v>14.126101741858346</v>
      </c>
      <c r="AA106" s="62"/>
      <c r="AB106" s="50" t="s">
        <v>259</v>
      </c>
      <c r="AC106" s="6">
        <f t="shared" si="49"/>
        <v>103.63500000000001</v>
      </c>
      <c r="AD106" s="6"/>
      <c r="AE106" s="50">
        <v>8</v>
      </c>
      <c r="AF106" s="62">
        <v>103.63500000000001</v>
      </c>
      <c r="AG106" s="62">
        <f t="shared" si="53"/>
        <v>100</v>
      </c>
      <c r="AH106" s="62">
        <v>40.750999999999998</v>
      </c>
      <c r="AI106" s="62">
        <v>48.244</v>
      </c>
      <c r="AJ106" s="62">
        <v>14.64</v>
      </c>
      <c r="AK106" s="50"/>
      <c r="AL106" s="62"/>
      <c r="AM106" s="62"/>
      <c r="AN106" s="62"/>
      <c r="AO106" s="62"/>
      <c r="AP106" s="62"/>
      <c r="AQ106" s="50"/>
      <c r="AR106" s="62"/>
      <c r="AS106" s="62"/>
      <c r="AT106" s="62"/>
      <c r="AU106" s="62"/>
      <c r="AV106" s="62"/>
      <c r="AW106" s="50"/>
      <c r="AX106" s="62"/>
      <c r="AY106" s="62"/>
      <c r="AZ106" s="62"/>
      <c r="BA106" s="62"/>
      <c r="BB106" s="62"/>
      <c r="BC106" s="77"/>
      <c r="BD106" s="50" t="s">
        <v>259</v>
      </c>
      <c r="BE106" s="62">
        <f t="shared" si="54"/>
        <v>0.16192968750000003</v>
      </c>
      <c r="BF106" s="77"/>
      <c r="BG106" s="50">
        <v>8</v>
      </c>
      <c r="BH106" s="62">
        <f t="shared" si="55"/>
        <v>0.1619296875</v>
      </c>
      <c r="BI106" s="62">
        <f t="shared" si="56"/>
        <v>99.999999999999972</v>
      </c>
      <c r="BJ106" s="62">
        <f t="shared" si="57"/>
        <v>6.3673437499999999E-2</v>
      </c>
      <c r="BK106" s="62">
        <f t="shared" si="58"/>
        <v>7.5381250000000011E-2</v>
      </c>
      <c r="BL106" s="62">
        <f t="shared" si="59"/>
        <v>2.2875000000000003E-2</v>
      </c>
      <c r="BM106" s="50"/>
      <c r="BN106" s="62"/>
      <c r="BO106" s="62"/>
      <c r="BS106" s="50"/>
      <c r="BT106" s="62"/>
      <c r="BU106" s="62"/>
      <c r="BY106" s="50"/>
      <c r="BZ106" s="62"/>
      <c r="CA106" s="62"/>
    </row>
    <row r="107" spans="1:82" x14ac:dyDescent="0.25">
      <c r="A107" s="77" t="s">
        <v>260</v>
      </c>
      <c r="B107" s="10" t="s">
        <v>204</v>
      </c>
      <c r="C107" s="3">
        <v>43</v>
      </c>
      <c r="D107" s="77" t="s">
        <v>260</v>
      </c>
      <c r="E107" s="62">
        <v>5.3375759999999994</v>
      </c>
      <c r="F107" s="62">
        <v>15.790329</v>
      </c>
      <c r="G107" s="62">
        <v>51.818966999999994</v>
      </c>
      <c r="H107" s="62">
        <v>95.631569999999996</v>
      </c>
      <c r="I107" s="62">
        <v>17.124722999999999</v>
      </c>
      <c r="J107" s="62">
        <v>0</v>
      </c>
      <c r="K107" s="62">
        <v>13.788737999999999</v>
      </c>
      <c r="L107" s="62">
        <v>2.0015909999999999</v>
      </c>
      <c r="M107" s="62"/>
      <c r="N107" s="62"/>
      <c r="O107" s="62">
        <v>2.2239899999999997</v>
      </c>
      <c r="P107" s="62">
        <v>0</v>
      </c>
      <c r="Q107" s="62">
        <v>0</v>
      </c>
      <c r="R107" s="62">
        <v>18.681515999999998</v>
      </c>
      <c r="S107" s="62">
        <v>0.88959599999999994</v>
      </c>
      <c r="T107" s="62">
        <v>223.28859599999998</v>
      </c>
      <c r="U107" s="6">
        <v>86.811000000000007</v>
      </c>
      <c r="V107" s="6">
        <v>98.555000000000007</v>
      </c>
      <c r="W107" s="6">
        <v>37.917000000000002</v>
      </c>
      <c r="X107" s="62">
        <f t="shared" si="50"/>
        <v>38.878384993741463</v>
      </c>
      <c r="Y107" s="62">
        <f t="shared" si="51"/>
        <v>44.137946032855176</v>
      </c>
      <c r="Z107" s="62">
        <f t="shared" si="52"/>
        <v>16.981162799733848</v>
      </c>
      <c r="AA107" s="62"/>
      <c r="AB107" s="50" t="s">
        <v>260</v>
      </c>
      <c r="AC107" s="6">
        <f t="shared" si="49"/>
        <v>223.28299999999999</v>
      </c>
      <c r="AD107" s="6"/>
      <c r="AE107" s="50">
        <v>8</v>
      </c>
      <c r="AF107" s="62">
        <v>223.06099999999998</v>
      </c>
      <c r="AG107" s="62">
        <f t="shared" si="53"/>
        <v>99.900574607112944</v>
      </c>
      <c r="AH107" s="62">
        <v>86.728999999999999</v>
      </c>
      <c r="AI107" s="62">
        <v>98.418000000000006</v>
      </c>
      <c r="AJ107" s="62">
        <v>37.914000000000001</v>
      </c>
      <c r="AK107" s="50">
        <v>9</v>
      </c>
      <c r="AL107" s="62">
        <v>0.22200000000000003</v>
      </c>
      <c r="AM107" s="62">
        <f>(AL107/AC107)*100</f>
        <v>9.9425392887053682E-2</v>
      </c>
      <c r="AN107" s="62">
        <v>8.2000000000000003E-2</v>
      </c>
      <c r="AO107" s="62">
        <v>0.13700000000000001</v>
      </c>
      <c r="AP107" s="62">
        <v>3.0000000000000001E-3</v>
      </c>
      <c r="AQ107" s="50"/>
      <c r="AR107" s="62"/>
      <c r="AS107" s="62"/>
      <c r="AT107" s="62"/>
      <c r="AU107" s="62"/>
      <c r="AV107" s="62"/>
      <c r="AW107" s="50"/>
      <c r="AX107" s="62"/>
      <c r="AY107" s="62"/>
      <c r="AZ107" s="62"/>
      <c r="BA107" s="62"/>
      <c r="BB107" s="62"/>
      <c r="BC107" s="77"/>
      <c r="BD107" s="50" t="s">
        <v>260</v>
      </c>
      <c r="BE107" s="62">
        <f t="shared" si="54"/>
        <v>0.34887968749999998</v>
      </c>
      <c r="BF107" s="77"/>
      <c r="BG107" s="50">
        <v>8</v>
      </c>
      <c r="BH107" s="62">
        <f t="shared" si="55"/>
        <v>0.34853281250000001</v>
      </c>
      <c r="BI107" s="62">
        <f t="shared" si="56"/>
        <v>99.900574607112958</v>
      </c>
      <c r="BJ107" s="62">
        <f t="shared" si="57"/>
        <v>0.1355140625</v>
      </c>
      <c r="BK107" s="62">
        <f t="shared" si="58"/>
        <v>0.15377812500000002</v>
      </c>
      <c r="BL107" s="62">
        <f t="shared" si="59"/>
        <v>5.9240625000000005E-2</v>
      </c>
      <c r="BM107" s="50">
        <v>9</v>
      </c>
      <c r="BN107" s="62">
        <f>BP107+BQ107+BR107</f>
        <v>3.4687500000000007E-4</v>
      </c>
      <c r="BO107" s="62">
        <f>(BN107/BE107)*100</f>
        <v>9.9425392887053682E-2</v>
      </c>
      <c r="BP107" s="7">
        <f>AN107/640</f>
        <v>1.2812500000000001E-4</v>
      </c>
      <c r="BQ107" s="7">
        <f>AO107/640</f>
        <v>2.1406250000000001E-4</v>
      </c>
      <c r="BR107" s="7">
        <f>AP107/640</f>
        <v>4.6875000000000004E-6</v>
      </c>
      <c r="BS107" s="50"/>
      <c r="BT107" s="62"/>
      <c r="BU107" s="62"/>
      <c r="BY107" s="50"/>
      <c r="BZ107" s="62"/>
      <c r="CA107" s="62"/>
    </row>
    <row r="108" spans="1:82" s="23" customFormat="1" x14ac:dyDescent="0.25">
      <c r="A108" s="77" t="s">
        <v>261</v>
      </c>
      <c r="B108" s="10" t="s">
        <v>204</v>
      </c>
      <c r="C108" s="3" t="s">
        <v>262</v>
      </c>
      <c r="D108" s="77" t="s">
        <v>261</v>
      </c>
      <c r="E108" s="62">
        <v>0.44479799999999997</v>
      </c>
      <c r="F108" s="62">
        <v>6.8943689999999993</v>
      </c>
      <c r="G108" s="62">
        <v>34.694243999999998</v>
      </c>
      <c r="H108" s="62">
        <v>149.00733</v>
      </c>
      <c r="I108" s="62">
        <v>2.0015909999999999</v>
      </c>
      <c r="J108" s="62">
        <v>0</v>
      </c>
      <c r="K108" s="62">
        <v>6.67197</v>
      </c>
      <c r="L108" s="62">
        <v>4.6703789999999996</v>
      </c>
      <c r="M108" s="62"/>
      <c r="N108" s="62"/>
      <c r="O108" s="62">
        <v>0</v>
      </c>
      <c r="P108" s="62">
        <v>0</v>
      </c>
      <c r="Q108" s="62">
        <v>0</v>
      </c>
      <c r="R108" s="62">
        <v>2.6687879999999997</v>
      </c>
      <c r="S108" s="62">
        <v>0</v>
      </c>
      <c r="T108" s="62">
        <v>207.05346899999998</v>
      </c>
      <c r="U108" s="6">
        <v>83.543999999999997</v>
      </c>
      <c r="V108" s="6">
        <v>104.48099999999999</v>
      </c>
      <c r="W108" s="6">
        <v>19.023</v>
      </c>
      <c r="X108" s="62">
        <v>40.348997968249449</v>
      </c>
      <c r="Y108" s="62">
        <v>50.4608787790945</v>
      </c>
      <c r="Z108" s="62">
        <v>9.1874819059418904</v>
      </c>
      <c r="AA108" s="62"/>
      <c r="AB108" s="50" t="s">
        <v>261</v>
      </c>
      <c r="AC108" s="6">
        <v>207.048</v>
      </c>
      <c r="AD108" s="6"/>
      <c r="AE108" s="50">
        <v>8</v>
      </c>
      <c r="AF108" s="62">
        <v>164.126</v>
      </c>
      <c r="AG108" s="62">
        <v>79.26954136238939</v>
      </c>
      <c r="AH108" s="62">
        <v>66.117000000000004</v>
      </c>
      <c r="AI108" s="62">
        <v>82.046000000000006</v>
      </c>
      <c r="AJ108" s="62">
        <v>15.962999999999999</v>
      </c>
      <c r="AK108" s="50">
        <v>9</v>
      </c>
      <c r="AL108" s="62">
        <v>42.921999999999997</v>
      </c>
      <c r="AM108" s="62">
        <v>20.730458637610603</v>
      </c>
      <c r="AN108" s="62">
        <v>17.427</v>
      </c>
      <c r="AO108" s="62">
        <v>22.434999999999999</v>
      </c>
      <c r="AP108" s="62">
        <v>3.06</v>
      </c>
      <c r="AQ108" s="50"/>
      <c r="AR108" s="62"/>
      <c r="AS108" s="62"/>
      <c r="AT108" s="62"/>
      <c r="AU108" s="62"/>
      <c r="AV108" s="62"/>
      <c r="AW108" s="50"/>
      <c r="AX108" s="62"/>
      <c r="AY108" s="62"/>
      <c r="AZ108" s="62"/>
      <c r="BA108" s="62"/>
      <c r="BB108" s="62"/>
      <c r="BC108" s="77"/>
      <c r="BD108" s="50" t="s">
        <v>261</v>
      </c>
      <c r="BE108" s="62">
        <v>0.32351250000000004</v>
      </c>
      <c r="BF108" s="77"/>
      <c r="BG108" s="50">
        <v>8</v>
      </c>
      <c r="BH108" s="62">
        <v>0.25644687500000002</v>
      </c>
      <c r="BI108" s="62">
        <v>79.26954136238939</v>
      </c>
      <c r="BJ108" s="62">
        <v>0.10330781250000001</v>
      </c>
      <c r="BK108" s="62">
        <v>0.12819687500000002</v>
      </c>
      <c r="BL108" s="62">
        <v>2.4942187500000001E-2</v>
      </c>
      <c r="BM108" s="50">
        <v>9</v>
      </c>
      <c r="BN108" s="62">
        <v>6.7065625000000004E-2</v>
      </c>
      <c r="BO108" s="62">
        <v>20.730458637610603</v>
      </c>
      <c r="BP108" s="7">
        <v>2.7229687499999999E-2</v>
      </c>
      <c r="BQ108" s="7">
        <v>3.5054687500000001E-2</v>
      </c>
      <c r="BR108" s="7">
        <v>4.7812499999999999E-3</v>
      </c>
      <c r="BS108" s="50"/>
      <c r="BT108" s="62"/>
      <c r="BU108" s="62"/>
      <c r="BV108" s="7"/>
      <c r="BW108" s="7"/>
      <c r="BX108" s="7"/>
      <c r="BY108" s="50"/>
      <c r="BZ108" s="62"/>
      <c r="CA108" s="62"/>
      <c r="CB108" s="7"/>
      <c r="CC108" s="7"/>
      <c r="CD108" s="7"/>
    </row>
    <row r="109" spans="1:82" x14ac:dyDescent="0.25">
      <c r="A109" s="77" t="s">
        <v>263</v>
      </c>
      <c r="B109" s="10" t="s">
        <v>204</v>
      </c>
      <c r="C109" s="3">
        <v>45</v>
      </c>
      <c r="D109" s="77" t="s">
        <v>263</v>
      </c>
      <c r="E109" s="62">
        <v>0</v>
      </c>
      <c r="F109" s="62">
        <v>1.3343939999999999</v>
      </c>
      <c r="G109" s="62">
        <v>0</v>
      </c>
      <c r="H109" s="62">
        <v>90.961190999999999</v>
      </c>
      <c r="I109" s="62">
        <v>0</v>
      </c>
      <c r="J109" s="62">
        <v>0</v>
      </c>
      <c r="K109" s="62">
        <v>1.3343939999999999</v>
      </c>
      <c r="L109" s="62">
        <v>1.1119949999999998</v>
      </c>
      <c r="M109" s="62"/>
      <c r="N109" s="62"/>
      <c r="O109" s="62">
        <v>0</v>
      </c>
      <c r="P109" s="62">
        <v>0</v>
      </c>
      <c r="Q109" s="62">
        <v>0</v>
      </c>
      <c r="R109" s="62">
        <v>0.22239899999999999</v>
      </c>
      <c r="S109" s="62">
        <v>0</v>
      </c>
      <c r="T109" s="62">
        <v>94.964372999999995</v>
      </c>
      <c r="U109" s="6">
        <v>41.185000000000002</v>
      </c>
      <c r="V109" s="6">
        <v>47.780999999999999</v>
      </c>
      <c r="W109" s="6">
        <v>5.9960000000000004</v>
      </c>
      <c r="X109" s="62">
        <f t="shared" si="50"/>
        <v>43.368895827912226</v>
      </c>
      <c r="Y109" s="62">
        <f t="shared" si="51"/>
        <v>50.314658529888888</v>
      </c>
      <c r="Z109" s="62">
        <f t="shared" si="52"/>
        <v>6.3139468103474981</v>
      </c>
      <c r="AA109" s="62"/>
      <c r="AB109" s="50" t="s">
        <v>263</v>
      </c>
      <c r="AC109" s="6">
        <f t="shared" si="49"/>
        <v>94.963999999999999</v>
      </c>
      <c r="AD109" s="6"/>
      <c r="AE109" s="50">
        <v>8</v>
      </c>
      <c r="AF109" s="62">
        <v>2.0019999999999998</v>
      </c>
      <c r="AG109" s="62">
        <f t="shared" si="53"/>
        <v>2.1081673055052441</v>
      </c>
      <c r="AH109" s="62">
        <v>0.80100000000000005</v>
      </c>
      <c r="AI109" s="62">
        <v>0.94099999999999995</v>
      </c>
      <c r="AJ109" s="62">
        <v>0.26</v>
      </c>
      <c r="AK109" s="50">
        <v>9</v>
      </c>
      <c r="AL109" s="62">
        <v>92.962000000000003</v>
      </c>
      <c r="AM109" s="62">
        <f t="shared" ref="AM109" si="72">(AL109/AC109)*100</f>
        <v>97.891832694494767</v>
      </c>
      <c r="AN109" s="62">
        <v>40.384999999999998</v>
      </c>
      <c r="AO109" s="62">
        <v>46.841000000000001</v>
      </c>
      <c r="AP109" s="62">
        <v>5.7359999999999998</v>
      </c>
      <c r="AQ109" s="50"/>
      <c r="AR109" s="62"/>
      <c r="AS109" s="62"/>
      <c r="AT109" s="62"/>
      <c r="AU109" s="62"/>
      <c r="AV109" s="62"/>
      <c r="AW109" s="50"/>
      <c r="AX109" s="62"/>
      <c r="AY109" s="62"/>
      <c r="AZ109" s="62"/>
      <c r="BA109" s="62"/>
      <c r="BB109" s="62"/>
      <c r="BC109" s="77"/>
      <c r="BD109" s="50" t="s">
        <v>263</v>
      </c>
      <c r="BE109" s="62">
        <f t="shared" si="54"/>
        <v>0.14838124999999999</v>
      </c>
      <c r="BF109" s="77"/>
      <c r="BG109" s="50">
        <v>8</v>
      </c>
      <c r="BH109" s="62">
        <f t="shared" si="55"/>
        <v>3.1281250000000003E-3</v>
      </c>
      <c r="BI109" s="62">
        <f t="shared" si="56"/>
        <v>2.1081673055052446</v>
      </c>
      <c r="BJ109" s="62">
        <f t="shared" si="57"/>
        <v>1.2515625000000001E-3</v>
      </c>
      <c r="BK109" s="62">
        <f t="shared" si="58"/>
        <v>1.4703125E-3</v>
      </c>
      <c r="BL109" s="62">
        <f t="shared" si="59"/>
        <v>4.0625000000000004E-4</v>
      </c>
      <c r="BM109" s="50">
        <v>9</v>
      </c>
      <c r="BN109" s="62">
        <f t="shared" ref="BN109" si="73">BP109+BQ109+BR109</f>
        <v>0.14525312500000001</v>
      </c>
      <c r="BO109" s="62">
        <f t="shared" ref="BO109" si="74">(BN109/BE109)*100</f>
        <v>97.891832694494781</v>
      </c>
      <c r="BP109" s="7">
        <f t="shared" ref="BP109" si="75">AN109/640</f>
        <v>6.31015625E-2</v>
      </c>
      <c r="BQ109" s="7">
        <f t="shared" ref="BQ109" si="76">AO109/640</f>
        <v>7.3189062499999999E-2</v>
      </c>
      <c r="BR109" s="7">
        <f t="shared" ref="BR109" si="77">AP109/640</f>
        <v>8.9625E-3</v>
      </c>
      <c r="BS109" s="50"/>
      <c r="BT109" s="62"/>
      <c r="BU109" s="62"/>
      <c r="BY109" s="50"/>
      <c r="BZ109" s="62"/>
      <c r="CA109" s="62"/>
    </row>
    <row r="110" spans="1:82" x14ac:dyDescent="0.25">
      <c r="A110" s="77" t="s">
        <v>264</v>
      </c>
      <c r="B110" s="10" t="s">
        <v>204</v>
      </c>
      <c r="C110" s="3">
        <v>46</v>
      </c>
      <c r="D110" s="77" t="s">
        <v>264</v>
      </c>
      <c r="E110" s="62">
        <v>0.44479799999999997</v>
      </c>
      <c r="F110" s="62">
        <v>1.5567929999999999</v>
      </c>
      <c r="G110" s="62">
        <v>6.2271719999999995</v>
      </c>
      <c r="H110" s="62">
        <v>178.14159899999999</v>
      </c>
      <c r="I110" s="62">
        <v>28.689470999999998</v>
      </c>
      <c r="J110" s="62">
        <v>0</v>
      </c>
      <c r="K110" s="62">
        <v>1.5567929999999999</v>
      </c>
      <c r="L110" s="62">
        <v>0.22239899999999999</v>
      </c>
      <c r="M110" s="62"/>
      <c r="N110" s="62"/>
      <c r="O110" s="62">
        <v>0</v>
      </c>
      <c r="P110" s="62">
        <v>0</v>
      </c>
      <c r="Q110" s="62">
        <v>0</v>
      </c>
      <c r="R110" s="62">
        <v>1.7791919999999999</v>
      </c>
      <c r="S110" s="62">
        <v>0</v>
      </c>
      <c r="T110" s="62">
        <v>218.61821699999999</v>
      </c>
      <c r="U110" s="6">
        <v>110.461</v>
      </c>
      <c r="V110" s="6">
        <v>97.631</v>
      </c>
      <c r="W110" s="6">
        <v>10.521000000000001</v>
      </c>
      <c r="X110" s="62">
        <f t="shared" si="50"/>
        <v>50.526896393085117</v>
      </c>
      <c r="Y110" s="62">
        <f t="shared" si="51"/>
        <v>44.658218029470071</v>
      </c>
      <c r="Z110" s="62">
        <f t="shared" si="52"/>
        <v>4.8124992255334336</v>
      </c>
      <c r="AA110" s="62"/>
      <c r="AB110" s="50" t="s">
        <v>264</v>
      </c>
      <c r="AC110" s="6">
        <f t="shared" si="49"/>
        <v>218.613</v>
      </c>
      <c r="AD110" s="6"/>
      <c r="AE110" s="50">
        <v>8</v>
      </c>
      <c r="AF110" s="62">
        <v>218.613</v>
      </c>
      <c r="AG110" s="62">
        <f t="shared" si="53"/>
        <v>100</v>
      </c>
      <c r="AH110" s="62">
        <v>110.461</v>
      </c>
      <c r="AI110" s="62">
        <v>97.631</v>
      </c>
      <c r="AJ110" s="62">
        <v>10.521000000000001</v>
      </c>
      <c r="AK110" s="50"/>
      <c r="AL110" s="62"/>
      <c r="AM110" s="62"/>
      <c r="AN110" s="62"/>
      <c r="AO110" s="62"/>
      <c r="AP110" s="62"/>
      <c r="AQ110" s="50"/>
      <c r="AR110" s="62"/>
      <c r="AS110" s="62"/>
      <c r="AT110" s="62"/>
      <c r="AU110" s="62"/>
      <c r="AV110" s="62"/>
      <c r="AW110" s="50"/>
      <c r="AX110" s="62"/>
      <c r="AY110" s="62"/>
      <c r="AZ110" s="62"/>
      <c r="BA110" s="62"/>
      <c r="BB110" s="62"/>
      <c r="BC110" s="77"/>
      <c r="BD110" s="50" t="s">
        <v>264</v>
      </c>
      <c r="BE110" s="62">
        <f t="shared" si="54"/>
        <v>0.3415828125</v>
      </c>
      <c r="BF110" s="77"/>
      <c r="BG110" s="50">
        <v>8</v>
      </c>
      <c r="BH110" s="62">
        <f t="shared" si="55"/>
        <v>0.34158281250000005</v>
      </c>
      <c r="BI110" s="62">
        <f t="shared" si="56"/>
        <v>100.00000000000003</v>
      </c>
      <c r="BJ110" s="62">
        <f t="shared" si="57"/>
        <v>0.17259531250000001</v>
      </c>
      <c r="BK110" s="62">
        <f t="shared" si="58"/>
        <v>0.15254843750000002</v>
      </c>
      <c r="BL110" s="62">
        <f t="shared" si="59"/>
        <v>1.6439062500000001E-2</v>
      </c>
      <c r="BM110" s="50"/>
      <c r="BN110" s="62"/>
      <c r="BO110" s="62"/>
      <c r="BS110" s="50"/>
      <c r="BT110" s="62"/>
      <c r="BU110" s="62"/>
      <c r="BY110" s="50"/>
      <c r="BZ110" s="62"/>
      <c r="CA110" s="62"/>
    </row>
    <row r="111" spans="1:82" x14ac:dyDescent="0.25">
      <c r="A111" s="77" t="s">
        <v>265</v>
      </c>
      <c r="B111" s="10" t="s">
        <v>204</v>
      </c>
      <c r="C111" s="3">
        <v>47</v>
      </c>
      <c r="D111" s="77" t="s">
        <v>265</v>
      </c>
      <c r="E111" s="62">
        <v>0</v>
      </c>
      <c r="F111" s="62">
        <v>0.22239899999999999</v>
      </c>
      <c r="G111" s="62">
        <v>0</v>
      </c>
      <c r="H111" s="62">
        <v>32.247855000000001</v>
      </c>
      <c r="I111" s="62">
        <v>0.22239899999999999</v>
      </c>
      <c r="J111" s="62">
        <v>0</v>
      </c>
      <c r="K111" s="62">
        <v>1.1119949999999998</v>
      </c>
      <c r="L111" s="62">
        <v>0.66719699999999993</v>
      </c>
      <c r="M111" s="62"/>
      <c r="N111" s="62"/>
      <c r="O111" s="62">
        <v>0.88959599999999994</v>
      </c>
      <c r="P111" s="62">
        <v>0</v>
      </c>
      <c r="Q111" s="62">
        <v>0</v>
      </c>
      <c r="R111" s="62">
        <v>0.66719699999999993</v>
      </c>
      <c r="S111" s="62">
        <v>0</v>
      </c>
      <c r="T111" s="62">
        <v>36.028638000000001</v>
      </c>
      <c r="U111" s="6">
        <v>14.765000000000001</v>
      </c>
      <c r="V111" s="6">
        <v>17.670999999999999</v>
      </c>
      <c r="W111" s="6">
        <v>3.5920000000000001</v>
      </c>
      <c r="X111" s="62">
        <f t="shared" si="50"/>
        <v>40.98128827406687</v>
      </c>
      <c r="Y111" s="62">
        <f t="shared" si="51"/>
        <v>49.047094147716599</v>
      </c>
      <c r="Z111" s="62">
        <f t="shared" si="52"/>
        <v>9.9698467646764772</v>
      </c>
      <c r="AA111" s="62"/>
      <c r="AB111" s="50" t="s">
        <v>265</v>
      </c>
      <c r="AC111" s="6">
        <f t="shared" si="49"/>
        <v>36.027000000000001</v>
      </c>
      <c r="AD111" s="6"/>
      <c r="AE111" s="50">
        <v>8</v>
      </c>
      <c r="AF111" s="62">
        <v>25.574999999999999</v>
      </c>
      <c r="AG111" s="62">
        <f t="shared" si="53"/>
        <v>70.988425347655919</v>
      </c>
      <c r="AH111" s="62">
        <v>10.050000000000001</v>
      </c>
      <c r="AI111" s="62">
        <v>12.523</v>
      </c>
      <c r="AJ111" s="62">
        <v>3.0019999999999998</v>
      </c>
      <c r="AK111" s="50">
        <v>9</v>
      </c>
      <c r="AL111" s="62">
        <v>10.452</v>
      </c>
      <c r="AM111" s="62">
        <f>(AL111/AC111)*100</f>
        <v>29.011574652344073</v>
      </c>
      <c r="AN111" s="62">
        <v>4.7149999999999999</v>
      </c>
      <c r="AO111" s="62">
        <v>5.1479999999999997</v>
      </c>
      <c r="AP111" s="62">
        <v>0.58899999999999997</v>
      </c>
      <c r="AQ111" s="50"/>
      <c r="AR111" s="62"/>
      <c r="AS111" s="62"/>
      <c r="AT111" s="62"/>
      <c r="AU111" s="62"/>
      <c r="AV111" s="62"/>
      <c r="AW111" s="50"/>
      <c r="AX111" s="62"/>
      <c r="AY111" s="62"/>
      <c r="AZ111" s="62"/>
      <c r="BA111" s="62"/>
      <c r="BB111" s="62"/>
      <c r="BC111" s="77"/>
      <c r="BD111" s="50" t="s">
        <v>265</v>
      </c>
      <c r="BE111" s="62">
        <f t="shared" si="54"/>
        <v>5.6292187500000007E-2</v>
      </c>
      <c r="BF111" s="77"/>
      <c r="BG111" s="50">
        <v>8</v>
      </c>
      <c r="BH111" s="62">
        <f t="shared" si="55"/>
        <v>3.9960937500000002E-2</v>
      </c>
      <c r="BI111" s="62">
        <f t="shared" si="56"/>
        <v>70.988425347655919</v>
      </c>
      <c r="BJ111" s="62">
        <f t="shared" si="57"/>
        <v>1.5703125000000002E-2</v>
      </c>
      <c r="BK111" s="62">
        <f t="shared" si="58"/>
        <v>1.95671875E-2</v>
      </c>
      <c r="BL111" s="62">
        <f t="shared" si="59"/>
        <v>4.6906250000000003E-3</v>
      </c>
      <c r="BM111" s="50">
        <v>9</v>
      </c>
      <c r="BN111" s="62">
        <f>BP111+BQ111+BR111</f>
        <v>1.6331249999999999E-2</v>
      </c>
      <c r="BO111" s="62">
        <f>(BN111/BE111)*100</f>
        <v>29.01157465234407</v>
      </c>
      <c r="BP111" s="7">
        <f>AN111/640</f>
        <v>7.3671874999999996E-3</v>
      </c>
      <c r="BQ111" s="7">
        <f>AO111/640</f>
        <v>8.0437499999999988E-3</v>
      </c>
      <c r="BR111" s="7">
        <f>AP111/640</f>
        <v>9.2031249999999991E-4</v>
      </c>
      <c r="BS111" s="50"/>
      <c r="BT111" s="62"/>
      <c r="BU111" s="62"/>
      <c r="BY111" s="50"/>
      <c r="BZ111" s="62"/>
      <c r="CA111" s="62"/>
    </row>
    <row r="112" spans="1:82" x14ac:dyDescent="0.25">
      <c r="A112" s="77" t="s">
        <v>266</v>
      </c>
      <c r="B112" s="10" t="s">
        <v>204</v>
      </c>
      <c r="C112" s="3">
        <v>48</v>
      </c>
      <c r="D112" s="77" t="s">
        <v>266</v>
      </c>
      <c r="E112" s="62">
        <v>0.22239899999999999</v>
      </c>
      <c r="F112" s="62">
        <v>3.1135859999999997</v>
      </c>
      <c r="G112" s="62">
        <v>2.2239899999999997</v>
      </c>
      <c r="H112" s="62">
        <v>18.014319</v>
      </c>
      <c r="I112" s="62">
        <v>10.897551</v>
      </c>
      <c r="J112" s="62">
        <v>0</v>
      </c>
      <c r="K112" s="62">
        <v>0.88959599999999994</v>
      </c>
      <c r="L112" s="62">
        <v>4.6703789999999996</v>
      </c>
      <c r="M112" s="62"/>
      <c r="N112" s="62"/>
      <c r="O112" s="62">
        <v>0</v>
      </c>
      <c r="P112" s="62">
        <v>0</v>
      </c>
      <c r="Q112" s="62">
        <v>0</v>
      </c>
      <c r="R112" s="62">
        <v>1.7791919999999999</v>
      </c>
      <c r="S112" s="62">
        <v>0</v>
      </c>
      <c r="T112" s="62">
        <v>41.811011999999998</v>
      </c>
      <c r="U112" s="6">
        <v>20.096</v>
      </c>
      <c r="V112" s="6">
        <v>14.222</v>
      </c>
      <c r="W112" s="6">
        <v>7.492</v>
      </c>
      <c r="X112" s="62">
        <f t="shared" si="50"/>
        <v>48.063892832825957</v>
      </c>
      <c r="Y112" s="62">
        <f t="shared" si="51"/>
        <v>34.014962374027206</v>
      </c>
      <c r="Z112" s="62">
        <f t="shared" si="52"/>
        <v>17.918724378161428</v>
      </c>
      <c r="AA112" s="62"/>
      <c r="AB112" s="50" t="s">
        <v>266</v>
      </c>
      <c r="AC112" s="6">
        <f t="shared" si="49"/>
        <v>41.809999999999995</v>
      </c>
      <c r="AD112" s="6"/>
      <c r="AE112" s="50">
        <v>9</v>
      </c>
      <c r="AF112" s="62">
        <v>41.809999999999995</v>
      </c>
      <c r="AG112" s="62">
        <f t="shared" si="53"/>
        <v>100</v>
      </c>
      <c r="AH112" s="62">
        <v>20.096</v>
      </c>
      <c r="AI112" s="62">
        <v>14.222</v>
      </c>
      <c r="AJ112" s="62">
        <v>7.492</v>
      </c>
      <c r="AK112" s="50"/>
      <c r="AL112" s="62"/>
      <c r="AM112" s="62"/>
      <c r="AN112" s="62"/>
      <c r="AO112" s="62"/>
      <c r="AP112" s="62"/>
      <c r="AQ112" s="50"/>
      <c r="AR112" s="62"/>
      <c r="AS112" s="62"/>
      <c r="AT112" s="62"/>
      <c r="AU112" s="62"/>
      <c r="AV112" s="62"/>
      <c r="AW112" s="50"/>
      <c r="AX112" s="62"/>
      <c r="AY112" s="62"/>
      <c r="AZ112" s="62"/>
      <c r="BA112" s="62"/>
      <c r="BB112" s="62"/>
      <c r="BC112" s="77"/>
      <c r="BD112" s="50" t="s">
        <v>266</v>
      </c>
      <c r="BE112" s="62">
        <f t="shared" si="54"/>
        <v>6.5328125000000001E-2</v>
      </c>
      <c r="BF112" s="77"/>
      <c r="BG112" s="50">
        <v>9</v>
      </c>
      <c r="BH112" s="62">
        <f t="shared" si="55"/>
        <v>6.5328125000000015E-2</v>
      </c>
      <c r="BI112" s="62">
        <f t="shared" si="56"/>
        <v>100.00000000000003</v>
      </c>
      <c r="BJ112" s="62">
        <f t="shared" si="57"/>
        <v>3.1400000000000004E-2</v>
      </c>
      <c r="BK112" s="62">
        <f t="shared" si="58"/>
        <v>2.2221875000000002E-2</v>
      </c>
      <c r="BL112" s="62">
        <f t="shared" si="59"/>
        <v>1.1706250000000001E-2</v>
      </c>
      <c r="BM112" s="50"/>
      <c r="BN112" s="62"/>
      <c r="BO112" s="62"/>
      <c r="BS112" s="50"/>
      <c r="BT112" s="62"/>
      <c r="BU112" s="62"/>
      <c r="BY112" s="50"/>
      <c r="BZ112" s="62"/>
      <c r="CA112" s="62"/>
    </row>
    <row r="113" spans="1:82" s="23" customFormat="1" x14ac:dyDescent="0.25">
      <c r="A113" s="77" t="s">
        <v>267</v>
      </c>
      <c r="B113" s="10" t="s">
        <v>204</v>
      </c>
      <c r="C113" s="3" t="s">
        <v>268</v>
      </c>
      <c r="D113" s="77" t="s">
        <v>267</v>
      </c>
      <c r="E113" s="62">
        <v>0.88959599999999994</v>
      </c>
      <c r="F113" s="62">
        <v>8.0063639999999996</v>
      </c>
      <c r="G113" s="62">
        <v>18.459116999999999</v>
      </c>
      <c r="H113" s="62">
        <v>313.80498899999998</v>
      </c>
      <c r="I113" s="62">
        <v>24.908687999999998</v>
      </c>
      <c r="J113" s="62">
        <v>0</v>
      </c>
      <c r="K113" s="62">
        <v>14.900732999999999</v>
      </c>
      <c r="L113" s="62">
        <v>1.5567929999999999</v>
      </c>
      <c r="M113" s="62"/>
      <c r="N113" s="62"/>
      <c r="O113" s="62">
        <v>0</v>
      </c>
      <c r="P113" s="62">
        <v>0</v>
      </c>
      <c r="Q113" s="62">
        <v>0</v>
      </c>
      <c r="R113" s="62">
        <v>6.0047730000000001</v>
      </c>
      <c r="S113" s="62">
        <v>0</v>
      </c>
      <c r="T113" s="62">
        <v>388.53105299999999</v>
      </c>
      <c r="U113" s="6">
        <v>174.11199999999999</v>
      </c>
      <c r="V113" s="6">
        <v>181.51</v>
      </c>
      <c r="W113" s="6">
        <v>32.9</v>
      </c>
      <c r="X113" s="62">
        <v>44.812891699547116</v>
      </c>
      <c r="Y113" s="62">
        <v>46.716986608532416</v>
      </c>
      <c r="Z113" s="62">
        <v>8.4677916336329506</v>
      </c>
      <c r="AA113" s="62"/>
      <c r="AB113" s="50" t="s">
        <v>267</v>
      </c>
      <c r="AC113" s="6">
        <v>388.52200000000005</v>
      </c>
      <c r="AD113" s="6"/>
      <c r="AE113" s="50">
        <v>12</v>
      </c>
      <c r="AF113" s="62">
        <v>58.045000000000002</v>
      </c>
      <c r="AG113" s="62">
        <v>14.939951920354574</v>
      </c>
      <c r="AH113" s="62">
        <v>25.254999999999999</v>
      </c>
      <c r="AI113" s="62">
        <v>28.975000000000001</v>
      </c>
      <c r="AJ113" s="62">
        <v>3.8149999999999999</v>
      </c>
      <c r="AK113" s="50">
        <v>8</v>
      </c>
      <c r="AL113" s="62">
        <v>329.14300000000003</v>
      </c>
      <c r="AM113" s="62">
        <v>84.716695579658293</v>
      </c>
      <c r="AN113" s="62">
        <v>148.22800000000001</v>
      </c>
      <c r="AO113" s="62">
        <v>152.02600000000001</v>
      </c>
      <c r="AP113" s="62">
        <v>28.888999999999999</v>
      </c>
      <c r="AQ113" s="50">
        <v>9</v>
      </c>
      <c r="AR113" s="62">
        <v>1.3339999999999999</v>
      </c>
      <c r="AS113" s="62">
        <v>0.34335249998713063</v>
      </c>
      <c r="AT113" s="62">
        <v>0.629</v>
      </c>
      <c r="AU113" s="62">
        <v>0.50900000000000001</v>
      </c>
      <c r="AV113" s="62">
        <v>0.19600000000000001</v>
      </c>
      <c r="AW113" s="50"/>
      <c r="AX113" s="62"/>
      <c r="AY113" s="62"/>
      <c r="AZ113" s="62"/>
      <c r="BA113" s="62"/>
      <c r="BB113" s="62"/>
      <c r="BC113" s="77"/>
      <c r="BD113" s="50" t="s">
        <v>267</v>
      </c>
      <c r="BE113" s="62">
        <v>0.60706562500000016</v>
      </c>
      <c r="BF113" s="77"/>
      <c r="BG113" s="50">
        <v>12</v>
      </c>
      <c r="BH113" s="62">
        <v>9.06953125E-2</v>
      </c>
      <c r="BI113" s="62">
        <v>14.939951920354572</v>
      </c>
      <c r="BJ113" s="62">
        <v>3.9460937500000001E-2</v>
      </c>
      <c r="BK113" s="62">
        <v>4.5273437500000006E-2</v>
      </c>
      <c r="BL113" s="62">
        <v>5.9609375000000001E-3</v>
      </c>
      <c r="BM113" s="50">
        <v>8</v>
      </c>
      <c r="BN113" s="62">
        <v>0.51428593750000007</v>
      </c>
      <c r="BO113" s="62">
        <v>84.716695579658278</v>
      </c>
      <c r="BP113" s="7">
        <v>0.23160625000000001</v>
      </c>
      <c r="BQ113" s="7">
        <v>0.23754062500000001</v>
      </c>
      <c r="BR113" s="7">
        <v>4.51390625E-2</v>
      </c>
      <c r="BS113" s="50">
        <v>9</v>
      </c>
      <c r="BT113" s="62">
        <v>2.0843749999999999E-3</v>
      </c>
      <c r="BU113" s="62">
        <v>0.34335249998713058</v>
      </c>
      <c r="BV113" s="7">
        <v>9.8281249999999996E-4</v>
      </c>
      <c r="BW113" s="7">
        <v>7.9531250000000001E-4</v>
      </c>
      <c r="BX113" s="7">
        <v>3.0624999999999999E-4</v>
      </c>
      <c r="BY113" s="50"/>
      <c r="BZ113" s="62"/>
      <c r="CA113" s="62"/>
      <c r="CB113" s="7"/>
      <c r="CC113" s="7"/>
      <c r="CD113" s="7"/>
    </row>
    <row r="114" spans="1:82" x14ac:dyDescent="0.25">
      <c r="A114" s="77" t="s">
        <v>269</v>
      </c>
      <c r="B114" s="10" t="s">
        <v>204</v>
      </c>
      <c r="C114" s="3">
        <v>5</v>
      </c>
      <c r="D114" s="77" t="s">
        <v>269</v>
      </c>
      <c r="E114" s="62">
        <v>2.4463889999999999</v>
      </c>
      <c r="F114" s="62">
        <v>113.645889</v>
      </c>
      <c r="G114" s="62">
        <v>140.11136999999999</v>
      </c>
      <c r="H114" s="62">
        <v>837.99943199999996</v>
      </c>
      <c r="I114" s="62">
        <v>69.388487999999995</v>
      </c>
      <c r="J114" s="62">
        <v>0</v>
      </c>
      <c r="K114" s="62">
        <v>47.593385999999995</v>
      </c>
      <c r="L114" s="62">
        <v>0</v>
      </c>
      <c r="M114" s="62"/>
      <c r="N114" s="62"/>
      <c r="O114" s="62">
        <v>0</v>
      </c>
      <c r="P114" s="62">
        <v>4.4479799999999994</v>
      </c>
      <c r="Q114" s="62">
        <v>0.44479799999999997</v>
      </c>
      <c r="R114" s="62">
        <v>1.3343939999999999</v>
      </c>
      <c r="S114" s="62">
        <v>0</v>
      </c>
      <c r="T114" s="62">
        <v>1217.4121259999999</v>
      </c>
      <c r="U114" s="6">
        <v>518.88699999999994</v>
      </c>
      <c r="V114" s="6">
        <v>621.08799999999997</v>
      </c>
      <c r="W114" s="6">
        <v>77.409000000000006</v>
      </c>
      <c r="X114" s="62">
        <f t="shared" ref="X114:X175" si="78">(U114/T114)*100</f>
        <v>42.622131726655724</v>
      </c>
      <c r="Y114" s="62">
        <f t="shared" ref="Y114:Y175" si="79">(V114/T114)*100</f>
        <v>51.017070286681211</v>
      </c>
      <c r="Z114" s="62">
        <f t="shared" ref="Z114:Z175" si="80">(W114/T114)*100</f>
        <v>6.35848767617746</v>
      </c>
      <c r="AA114" s="62"/>
      <c r="AB114" s="50" t="s">
        <v>269</v>
      </c>
      <c r="AC114" s="6">
        <f t="shared" ref="AC114:AC174" si="81">AF114+AL114+AR114+AX114</f>
        <v>1217.3849999999998</v>
      </c>
      <c r="AD114" s="6"/>
      <c r="AE114" s="50">
        <v>3</v>
      </c>
      <c r="AF114" s="62">
        <v>1213.6039999999998</v>
      </c>
      <c r="AG114" s="62">
        <f t="shared" ref="AG114:AG175" si="82">(AF114/AC114)*100</f>
        <v>99.689416248762726</v>
      </c>
      <c r="AH114" s="62">
        <v>517.07899999999995</v>
      </c>
      <c r="AI114" s="62">
        <v>619.23199999999997</v>
      </c>
      <c r="AJ114" s="62">
        <v>77.293000000000006</v>
      </c>
      <c r="AK114" s="50">
        <v>4</v>
      </c>
      <c r="AL114" s="62">
        <v>3.7810000000000001</v>
      </c>
      <c r="AM114" s="62">
        <f>(AL114/AC114)*100</f>
        <v>0.31058375123728327</v>
      </c>
      <c r="AN114" s="62">
        <v>1.8080000000000001</v>
      </c>
      <c r="AO114" s="62">
        <v>1.857</v>
      </c>
      <c r="AP114" s="62">
        <v>0.11600000000000001</v>
      </c>
      <c r="AQ114" s="50"/>
      <c r="AR114" s="62"/>
      <c r="AS114" s="62"/>
      <c r="AT114" s="62"/>
      <c r="AU114" s="62"/>
      <c r="AV114" s="62"/>
      <c r="AW114" s="50"/>
      <c r="AX114" s="62"/>
      <c r="AY114" s="62"/>
      <c r="AZ114" s="62"/>
      <c r="BA114" s="62"/>
      <c r="BB114" s="62"/>
      <c r="BC114" s="77"/>
      <c r="BD114" s="50" t="s">
        <v>269</v>
      </c>
      <c r="BE114" s="62">
        <f t="shared" ref="BE114:BE175" si="83">AC114*0.0015625</f>
        <v>1.9021640624999998</v>
      </c>
      <c r="BF114" s="77"/>
      <c r="BG114" s="50">
        <v>3</v>
      </c>
      <c r="BH114" s="62">
        <f t="shared" ref="BH114:BH175" si="84">BJ114+BK114+BL114</f>
        <v>1.89625625</v>
      </c>
      <c r="BI114" s="62">
        <f t="shared" ref="BI114:BI175" si="85">(BH114/BE114)*100</f>
        <v>99.689416248762726</v>
      </c>
      <c r="BJ114" s="62">
        <f t="shared" ref="BJ114:BJ175" si="86">AH114*0.0015625</f>
        <v>0.80793593749999992</v>
      </c>
      <c r="BK114" s="62">
        <f t="shared" ref="BK114:BK175" si="87">AI114*0.0015625</f>
        <v>0.96755000000000002</v>
      </c>
      <c r="BL114" s="62">
        <f t="shared" ref="BL114:BL175" si="88">AJ114*0.0015625</f>
        <v>0.12077031250000002</v>
      </c>
      <c r="BM114" s="50">
        <v>4</v>
      </c>
      <c r="BN114" s="62">
        <f>BP114+BQ114+BR114</f>
        <v>5.9078125000000007E-3</v>
      </c>
      <c r="BO114" s="62">
        <f>(BN114/BE114)*100</f>
        <v>0.31058375123728327</v>
      </c>
      <c r="BP114" s="7">
        <f>AN114/640</f>
        <v>2.8250000000000003E-3</v>
      </c>
      <c r="BQ114" s="7">
        <f>AO114/640</f>
        <v>2.9015625000000001E-3</v>
      </c>
      <c r="BR114" s="7">
        <f>AP114/640</f>
        <v>1.8125000000000001E-4</v>
      </c>
      <c r="BS114" s="50"/>
      <c r="BT114" s="62"/>
      <c r="BU114" s="62"/>
      <c r="BY114" s="50"/>
      <c r="BZ114" s="62"/>
      <c r="CA114" s="62"/>
    </row>
    <row r="115" spans="1:82" x14ac:dyDescent="0.25">
      <c r="A115" s="77" t="s">
        <v>270</v>
      </c>
      <c r="B115" s="10" t="s">
        <v>204</v>
      </c>
      <c r="C115" s="3">
        <v>50</v>
      </c>
      <c r="D115" s="77" t="s">
        <v>270</v>
      </c>
      <c r="E115" s="62">
        <v>1.1119949999999998</v>
      </c>
      <c r="F115" s="62">
        <v>6.67197</v>
      </c>
      <c r="G115" s="62">
        <v>8.0063639999999996</v>
      </c>
      <c r="H115" s="62">
        <v>121.65225299999999</v>
      </c>
      <c r="I115" s="62">
        <v>9.1183589999999999</v>
      </c>
      <c r="J115" s="62">
        <v>0</v>
      </c>
      <c r="K115" s="62">
        <v>13.788737999999999</v>
      </c>
      <c r="L115" s="62">
        <v>1.3343939999999999</v>
      </c>
      <c r="M115" s="62"/>
      <c r="N115" s="62"/>
      <c r="O115" s="62">
        <v>0.88959599999999994</v>
      </c>
      <c r="P115" s="62">
        <v>0</v>
      </c>
      <c r="Q115" s="62">
        <v>0</v>
      </c>
      <c r="R115" s="62">
        <v>8.6735609999999994</v>
      </c>
      <c r="S115" s="62">
        <v>0</v>
      </c>
      <c r="T115" s="62">
        <v>171.24723</v>
      </c>
      <c r="U115" s="6">
        <v>68.745999999999995</v>
      </c>
      <c r="V115" s="6">
        <v>75.826999999999998</v>
      </c>
      <c r="W115" s="6">
        <v>26.669</v>
      </c>
      <c r="X115" s="62">
        <f t="shared" si="78"/>
        <v>40.144298976398041</v>
      </c>
      <c r="Y115" s="62">
        <f t="shared" si="79"/>
        <v>44.279256371037356</v>
      </c>
      <c r="Z115" s="62">
        <f t="shared" si="80"/>
        <v>15.573390588566017</v>
      </c>
      <c r="AA115" s="62"/>
      <c r="AB115" s="50" t="s">
        <v>270</v>
      </c>
      <c r="AC115" s="6">
        <f t="shared" si="81"/>
        <v>171.24199999999999</v>
      </c>
      <c r="AD115" s="6"/>
      <c r="AE115" s="50">
        <v>8</v>
      </c>
      <c r="AF115" s="62">
        <v>171.24199999999999</v>
      </c>
      <c r="AG115" s="62">
        <f t="shared" si="82"/>
        <v>100</v>
      </c>
      <c r="AH115" s="62">
        <v>68.745999999999995</v>
      </c>
      <c r="AI115" s="62">
        <v>75.826999999999998</v>
      </c>
      <c r="AJ115" s="62">
        <v>26.669</v>
      </c>
      <c r="AK115" s="50"/>
      <c r="AL115" s="62"/>
      <c r="AM115" s="62"/>
      <c r="AN115" s="62"/>
      <c r="AO115" s="62"/>
      <c r="AP115" s="62"/>
      <c r="AQ115" s="50"/>
      <c r="AR115" s="62"/>
      <c r="AS115" s="62"/>
      <c r="AT115" s="62"/>
      <c r="AU115" s="62"/>
      <c r="AV115" s="62"/>
      <c r="AW115" s="50"/>
      <c r="AX115" s="62"/>
      <c r="AY115" s="62"/>
      <c r="AZ115" s="62"/>
      <c r="BA115" s="62"/>
      <c r="BB115" s="62"/>
      <c r="BC115" s="77"/>
      <c r="BD115" s="50" t="s">
        <v>270</v>
      </c>
      <c r="BE115" s="62">
        <f t="shared" si="83"/>
        <v>0.26756562499999997</v>
      </c>
      <c r="BF115" s="77"/>
      <c r="BG115" s="50">
        <v>8</v>
      </c>
      <c r="BH115" s="62">
        <f t="shared" si="84"/>
        <v>0.26756562500000003</v>
      </c>
      <c r="BI115" s="62">
        <f t="shared" si="85"/>
        <v>100.00000000000003</v>
      </c>
      <c r="BJ115" s="62">
        <f t="shared" si="86"/>
        <v>0.107415625</v>
      </c>
      <c r="BK115" s="62">
        <f t="shared" si="87"/>
        <v>0.1184796875</v>
      </c>
      <c r="BL115" s="62">
        <f t="shared" si="88"/>
        <v>4.1670312500000001E-2</v>
      </c>
      <c r="BM115" s="50"/>
      <c r="BN115" s="62"/>
      <c r="BO115" s="62"/>
      <c r="BS115" s="50"/>
      <c r="BT115" s="62"/>
      <c r="BU115" s="62"/>
      <c r="BY115" s="50"/>
      <c r="BZ115" s="62"/>
      <c r="CA115" s="62"/>
    </row>
    <row r="116" spans="1:82" x14ac:dyDescent="0.25">
      <c r="A116" s="77" t="s">
        <v>271</v>
      </c>
      <c r="B116" s="10" t="s">
        <v>204</v>
      </c>
      <c r="C116" s="3">
        <v>51</v>
      </c>
      <c r="D116" s="77" t="s">
        <v>271</v>
      </c>
      <c r="E116" s="62">
        <v>0</v>
      </c>
      <c r="F116" s="62">
        <v>1.7791919999999999</v>
      </c>
      <c r="G116" s="62">
        <v>4.6703789999999996</v>
      </c>
      <c r="H116" s="62">
        <v>208.83266099999997</v>
      </c>
      <c r="I116" s="62">
        <v>2.6687879999999997</v>
      </c>
      <c r="J116" s="62">
        <v>0</v>
      </c>
      <c r="K116" s="62">
        <v>0.22239899999999999</v>
      </c>
      <c r="L116" s="62">
        <v>0.22239899999999999</v>
      </c>
      <c r="M116" s="62"/>
      <c r="N116" s="62"/>
      <c r="O116" s="62">
        <v>0</v>
      </c>
      <c r="P116" s="62">
        <v>0</v>
      </c>
      <c r="Q116" s="62">
        <v>0</v>
      </c>
      <c r="R116" s="62">
        <v>0</v>
      </c>
      <c r="S116" s="62">
        <v>0</v>
      </c>
      <c r="T116" s="62">
        <v>218.39581799999999</v>
      </c>
      <c r="U116" s="6">
        <v>98.573999999999998</v>
      </c>
      <c r="V116" s="6">
        <v>111.005</v>
      </c>
      <c r="W116" s="6">
        <v>8.8119999999999994</v>
      </c>
      <c r="X116" s="62">
        <f t="shared" si="78"/>
        <v>45.135479654651625</v>
      </c>
      <c r="Y116" s="62">
        <f t="shared" si="79"/>
        <v>50.827438463130278</v>
      </c>
      <c r="Z116" s="62">
        <f t="shared" si="80"/>
        <v>4.0348757960191346</v>
      </c>
      <c r="AA116" s="62"/>
      <c r="AB116" s="50" t="s">
        <v>271</v>
      </c>
      <c r="AC116" s="6">
        <f t="shared" si="81"/>
        <v>218.39100000000002</v>
      </c>
      <c r="AD116" s="6"/>
      <c r="AE116" s="50">
        <v>8</v>
      </c>
      <c r="AF116" s="62">
        <v>218.39100000000002</v>
      </c>
      <c r="AG116" s="62">
        <f t="shared" si="82"/>
        <v>100</v>
      </c>
      <c r="AH116" s="62">
        <v>98.573999999999998</v>
      </c>
      <c r="AI116" s="62">
        <v>111.005</v>
      </c>
      <c r="AJ116" s="62">
        <v>8.8119999999999994</v>
      </c>
      <c r="AK116" s="50"/>
      <c r="AL116" s="62"/>
      <c r="AM116" s="62"/>
      <c r="AN116" s="62"/>
      <c r="AO116" s="62"/>
      <c r="AP116" s="62"/>
      <c r="AQ116" s="50"/>
      <c r="AR116" s="62"/>
      <c r="AS116" s="62"/>
      <c r="AT116" s="62"/>
      <c r="AU116" s="62"/>
      <c r="AV116" s="62"/>
      <c r="AW116" s="50"/>
      <c r="AX116" s="62"/>
      <c r="AY116" s="62"/>
      <c r="AZ116" s="62"/>
      <c r="BA116" s="62"/>
      <c r="BB116" s="62"/>
      <c r="BC116" s="77"/>
      <c r="BD116" s="50" t="s">
        <v>271</v>
      </c>
      <c r="BE116" s="62">
        <f t="shared" si="83"/>
        <v>0.34123593750000003</v>
      </c>
      <c r="BF116" s="77"/>
      <c r="BG116" s="50">
        <v>8</v>
      </c>
      <c r="BH116" s="62">
        <f t="shared" si="84"/>
        <v>0.34123593750000003</v>
      </c>
      <c r="BI116" s="62">
        <f t="shared" si="85"/>
        <v>100</v>
      </c>
      <c r="BJ116" s="62">
        <f t="shared" si="86"/>
        <v>0.154021875</v>
      </c>
      <c r="BK116" s="62">
        <f t="shared" si="87"/>
        <v>0.1734453125</v>
      </c>
      <c r="BL116" s="62">
        <f t="shared" si="88"/>
        <v>1.376875E-2</v>
      </c>
      <c r="BM116" s="50"/>
      <c r="BN116" s="62"/>
      <c r="BO116" s="62"/>
      <c r="BS116" s="50"/>
      <c r="BT116" s="62"/>
      <c r="BU116" s="62"/>
      <c r="BY116" s="50"/>
      <c r="BZ116" s="62"/>
      <c r="CA116" s="62"/>
    </row>
    <row r="117" spans="1:82" x14ac:dyDescent="0.25">
      <c r="A117" s="77" t="s">
        <v>272</v>
      </c>
      <c r="B117" s="10" t="s">
        <v>204</v>
      </c>
      <c r="C117" s="3">
        <v>52</v>
      </c>
      <c r="D117" s="77" t="s">
        <v>272</v>
      </c>
      <c r="E117" s="62">
        <v>0</v>
      </c>
      <c r="F117" s="62">
        <v>17.124722999999999</v>
      </c>
      <c r="G117" s="62">
        <v>19.126313999999997</v>
      </c>
      <c r="H117" s="62">
        <v>570.00863699999991</v>
      </c>
      <c r="I117" s="62">
        <v>121.874652</v>
      </c>
      <c r="J117" s="62">
        <v>0</v>
      </c>
      <c r="K117" s="62">
        <v>20.238308999999997</v>
      </c>
      <c r="L117" s="62">
        <v>1.3343939999999999</v>
      </c>
      <c r="M117" s="62"/>
      <c r="N117" s="62"/>
      <c r="O117" s="62">
        <v>0.66719699999999993</v>
      </c>
      <c r="P117" s="62">
        <v>0</v>
      </c>
      <c r="Q117" s="62">
        <v>0</v>
      </c>
      <c r="R117" s="62">
        <v>1.1119949999999998</v>
      </c>
      <c r="S117" s="62">
        <v>0</v>
      </c>
      <c r="T117" s="62">
        <v>751.486221</v>
      </c>
      <c r="U117" s="6">
        <v>382.60700000000003</v>
      </c>
      <c r="V117" s="6">
        <v>326.19400000000002</v>
      </c>
      <c r="W117" s="6">
        <v>15</v>
      </c>
      <c r="X117" s="62">
        <f t="shared" si="78"/>
        <v>50.913375296604414</v>
      </c>
      <c r="Y117" s="62">
        <f t="shared" si="79"/>
        <v>43.406517762352962</v>
      </c>
      <c r="Z117" s="62">
        <f t="shared" si="80"/>
        <v>1.9960445821667301</v>
      </c>
      <c r="AA117" s="62"/>
      <c r="AB117" s="50" t="s">
        <v>272</v>
      </c>
      <c r="AC117" s="6">
        <f t="shared" si="81"/>
        <v>751.47</v>
      </c>
      <c r="AD117" s="6"/>
      <c r="AE117" s="50">
        <v>5</v>
      </c>
      <c r="AF117" s="62">
        <v>751.47</v>
      </c>
      <c r="AG117" s="62">
        <f t="shared" si="82"/>
        <v>100</v>
      </c>
      <c r="AH117" s="62">
        <v>382.60700000000003</v>
      </c>
      <c r="AI117" s="62">
        <v>326.19400000000002</v>
      </c>
      <c r="AJ117" s="62">
        <v>42.668999999999997</v>
      </c>
      <c r="AK117" s="50"/>
      <c r="AL117" s="62"/>
      <c r="AM117" s="62"/>
      <c r="AN117" s="62"/>
      <c r="AO117" s="62"/>
      <c r="AP117" s="62"/>
      <c r="AQ117" s="50"/>
      <c r="AR117" s="62"/>
      <c r="AS117" s="62"/>
      <c r="AT117" s="62"/>
      <c r="AU117" s="62"/>
      <c r="AV117" s="62"/>
      <c r="AW117" s="50"/>
      <c r="AX117" s="62"/>
      <c r="AY117" s="62"/>
      <c r="AZ117" s="62"/>
      <c r="BA117" s="62"/>
      <c r="BB117" s="62"/>
      <c r="BC117" s="77"/>
      <c r="BD117" s="50" t="s">
        <v>272</v>
      </c>
      <c r="BE117" s="62">
        <f t="shared" si="83"/>
        <v>1.1741718750000001</v>
      </c>
      <c r="BF117" s="77"/>
      <c r="BG117" s="50">
        <v>5</v>
      </c>
      <c r="BH117" s="62">
        <f t="shared" si="84"/>
        <v>1.1741718750000003</v>
      </c>
      <c r="BI117" s="62">
        <f t="shared" si="85"/>
        <v>100.00000000000003</v>
      </c>
      <c r="BJ117" s="62">
        <f t="shared" si="86"/>
        <v>0.59782343750000011</v>
      </c>
      <c r="BK117" s="62">
        <f t="shared" si="87"/>
        <v>0.50967812500000009</v>
      </c>
      <c r="BL117" s="62">
        <f t="shared" si="88"/>
        <v>6.6670312499999995E-2</v>
      </c>
      <c r="BM117" s="50"/>
      <c r="BN117" s="62"/>
      <c r="BO117" s="62"/>
      <c r="BS117" s="50"/>
      <c r="BT117" s="62"/>
      <c r="BU117" s="62"/>
      <c r="BY117" s="50"/>
      <c r="BZ117" s="62"/>
      <c r="CA117" s="62"/>
    </row>
    <row r="118" spans="1:82" x14ac:dyDescent="0.25">
      <c r="A118" s="77" t="s">
        <v>273</v>
      </c>
      <c r="B118" s="10" t="s">
        <v>204</v>
      </c>
      <c r="C118" s="3">
        <v>53</v>
      </c>
      <c r="D118" s="77" t="s">
        <v>273</v>
      </c>
      <c r="E118" s="62">
        <v>0.44479799999999997</v>
      </c>
      <c r="F118" s="62">
        <v>0.88959599999999994</v>
      </c>
      <c r="G118" s="62">
        <v>13.566338999999999</v>
      </c>
      <c r="H118" s="62">
        <v>125.43303599999999</v>
      </c>
      <c r="I118" s="62">
        <v>1.3343939999999999</v>
      </c>
      <c r="J118" s="62">
        <v>0</v>
      </c>
      <c r="K118" s="62">
        <v>6.0047729999999993</v>
      </c>
      <c r="L118" s="62">
        <v>0.44479799999999997</v>
      </c>
      <c r="M118" s="62"/>
      <c r="N118" s="62"/>
      <c r="O118" s="62">
        <v>0</v>
      </c>
      <c r="P118" s="62">
        <v>0</v>
      </c>
      <c r="Q118" s="62">
        <v>0</v>
      </c>
      <c r="R118" s="62">
        <v>2.4463889999999999</v>
      </c>
      <c r="S118" s="62">
        <v>0</v>
      </c>
      <c r="T118" s="62">
        <v>150.564123</v>
      </c>
      <c r="U118" s="6">
        <v>63.344000000000001</v>
      </c>
      <c r="V118" s="6">
        <v>74.045000000000002</v>
      </c>
      <c r="W118" s="6">
        <v>13.170999999999999</v>
      </c>
      <c r="X118" s="62">
        <f t="shared" si="78"/>
        <v>42.07111145594758</v>
      </c>
      <c r="Y118" s="62">
        <f t="shared" si="79"/>
        <v>49.178382289650777</v>
      </c>
      <c r="Z118" s="62">
        <f t="shared" si="80"/>
        <v>8.7477678862447199</v>
      </c>
      <c r="AA118" s="62"/>
      <c r="AB118" s="50" t="s">
        <v>273</v>
      </c>
      <c r="AC118" s="6">
        <f t="shared" si="81"/>
        <v>150.56</v>
      </c>
      <c r="AD118" s="6"/>
      <c r="AE118" s="50">
        <v>8</v>
      </c>
      <c r="AF118" s="62">
        <v>150.56</v>
      </c>
      <c r="AG118" s="62">
        <f t="shared" si="82"/>
        <v>100</v>
      </c>
      <c r="AH118" s="62">
        <v>63.344000000000001</v>
      </c>
      <c r="AI118" s="62">
        <v>74.045000000000002</v>
      </c>
      <c r="AJ118" s="62">
        <v>13.170999999999999</v>
      </c>
      <c r="AK118" s="50"/>
      <c r="AL118" s="62"/>
      <c r="AM118" s="62"/>
      <c r="AN118" s="62"/>
      <c r="AO118" s="62"/>
      <c r="AP118" s="62"/>
      <c r="AQ118" s="50"/>
      <c r="AR118" s="62"/>
      <c r="AS118" s="62"/>
      <c r="AT118" s="62"/>
      <c r="AU118" s="62"/>
      <c r="AV118" s="62"/>
      <c r="AW118" s="50"/>
      <c r="AX118" s="62"/>
      <c r="AY118" s="62"/>
      <c r="AZ118" s="62"/>
      <c r="BA118" s="62"/>
      <c r="BB118" s="62"/>
      <c r="BC118" s="77"/>
      <c r="BD118" s="50" t="s">
        <v>273</v>
      </c>
      <c r="BE118" s="62">
        <f t="shared" si="83"/>
        <v>0.23525000000000001</v>
      </c>
      <c r="BF118" s="77"/>
      <c r="BG118" s="50">
        <v>8</v>
      </c>
      <c r="BH118" s="62">
        <f t="shared" si="84"/>
        <v>0.23525000000000001</v>
      </c>
      <c r="BI118" s="62">
        <f t="shared" si="85"/>
        <v>100</v>
      </c>
      <c r="BJ118" s="62">
        <f t="shared" si="86"/>
        <v>9.8975000000000007E-2</v>
      </c>
      <c r="BK118" s="62">
        <f t="shared" si="87"/>
        <v>0.11569531250000001</v>
      </c>
      <c r="BL118" s="62">
        <f t="shared" si="88"/>
        <v>2.0579687499999999E-2</v>
      </c>
      <c r="BM118" s="50"/>
      <c r="BN118" s="62"/>
      <c r="BO118" s="62"/>
      <c r="BS118" s="50"/>
      <c r="BT118" s="62"/>
      <c r="BU118" s="62"/>
      <c r="BY118" s="50"/>
      <c r="BZ118" s="62"/>
      <c r="CA118" s="62"/>
    </row>
    <row r="119" spans="1:82" x14ac:dyDescent="0.25">
      <c r="A119" s="77" t="s">
        <v>274</v>
      </c>
      <c r="B119" s="10" t="s">
        <v>204</v>
      </c>
      <c r="C119" s="3">
        <v>54</v>
      </c>
      <c r="D119" s="77" t="s">
        <v>274</v>
      </c>
      <c r="E119" s="62">
        <v>0</v>
      </c>
      <c r="F119" s="62">
        <v>1.5567929999999999</v>
      </c>
      <c r="G119" s="62">
        <v>3.7807829999999996</v>
      </c>
      <c r="H119" s="62">
        <v>142.780158</v>
      </c>
      <c r="I119" s="62">
        <v>1.7791919999999999</v>
      </c>
      <c r="J119" s="62">
        <v>0</v>
      </c>
      <c r="K119" s="62">
        <v>2.4463889999999999</v>
      </c>
      <c r="L119" s="62">
        <v>0.88959599999999994</v>
      </c>
      <c r="M119" s="62"/>
      <c r="N119" s="62"/>
      <c r="O119" s="62">
        <v>0</v>
      </c>
      <c r="P119" s="62">
        <v>0</v>
      </c>
      <c r="Q119" s="62">
        <v>0</v>
      </c>
      <c r="R119" s="62">
        <v>0.22239899999999999</v>
      </c>
      <c r="S119" s="62">
        <v>0</v>
      </c>
      <c r="T119" s="62">
        <v>153.45531</v>
      </c>
      <c r="U119" s="6">
        <v>67.634</v>
      </c>
      <c r="V119" s="6">
        <v>76.947000000000003</v>
      </c>
      <c r="W119" s="6">
        <v>8.8699999999999992</v>
      </c>
      <c r="X119" s="62">
        <f t="shared" si="78"/>
        <v>44.074069512485423</v>
      </c>
      <c r="Y119" s="62">
        <f t="shared" si="79"/>
        <v>50.142937380270524</v>
      </c>
      <c r="Z119" s="62">
        <f t="shared" si="80"/>
        <v>5.7801844719482167</v>
      </c>
      <c r="AA119" s="62"/>
      <c r="AB119" s="50" t="s">
        <v>274</v>
      </c>
      <c r="AC119" s="6">
        <f t="shared" si="81"/>
        <v>153.45100000000002</v>
      </c>
      <c r="AD119" s="6"/>
      <c r="AE119" s="50">
        <v>8</v>
      </c>
      <c r="AF119" s="62">
        <v>153.45100000000002</v>
      </c>
      <c r="AG119" s="62">
        <f t="shared" si="82"/>
        <v>100</v>
      </c>
      <c r="AH119" s="62">
        <v>67.634</v>
      </c>
      <c r="AI119" s="62">
        <v>76.947000000000003</v>
      </c>
      <c r="AJ119" s="62">
        <v>8.8699999999999992</v>
      </c>
      <c r="AK119" s="50"/>
      <c r="AL119" s="62"/>
      <c r="AM119" s="62"/>
      <c r="AN119" s="62"/>
      <c r="AO119" s="62"/>
      <c r="AP119" s="62"/>
      <c r="AQ119" s="50"/>
      <c r="AR119" s="62"/>
      <c r="AS119" s="62"/>
      <c r="AT119" s="62"/>
      <c r="AU119" s="62"/>
      <c r="AV119" s="62"/>
      <c r="AW119" s="50"/>
      <c r="AX119" s="62"/>
      <c r="AY119" s="62"/>
      <c r="AZ119" s="62"/>
      <c r="BA119" s="62"/>
      <c r="BB119" s="62"/>
      <c r="BC119" s="77"/>
      <c r="BD119" s="50" t="s">
        <v>274</v>
      </c>
      <c r="BE119" s="62">
        <f t="shared" si="83"/>
        <v>0.23976718750000003</v>
      </c>
      <c r="BF119" s="77"/>
      <c r="BG119" s="50">
        <v>8</v>
      </c>
      <c r="BH119" s="62">
        <f t="shared" si="84"/>
        <v>0.23976718750000003</v>
      </c>
      <c r="BI119" s="62">
        <f t="shared" si="85"/>
        <v>100</v>
      </c>
      <c r="BJ119" s="62">
        <f t="shared" si="86"/>
        <v>0.10567812500000001</v>
      </c>
      <c r="BK119" s="62">
        <f t="shared" si="87"/>
        <v>0.12022968750000002</v>
      </c>
      <c r="BL119" s="62">
        <f t="shared" si="88"/>
        <v>1.3859375E-2</v>
      </c>
      <c r="BM119" s="50"/>
      <c r="BN119" s="62"/>
      <c r="BO119" s="62"/>
      <c r="BS119" s="50"/>
      <c r="BT119" s="62"/>
      <c r="BU119" s="62"/>
      <c r="BY119" s="50"/>
      <c r="BZ119" s="62"/>
      <c r="CA119" s="62"/>
    </row>
    <row r="120" spans="1:82" x14ac:dyDescent="0.25">
      <c r="A120" s="77" t="s">
        <v>275</v>
      </c>
      <c r="B120" s="10" t="s">
        <v>204</v>
      </c>
      <c r="C120" s="3">
        <v>55</v>
      </c>
      <c r="D120" s="77" t="s">
        <v>275</v>
      </c>
      <c r="E120" s="62">
        <v>0.44479799999999997</v>
      </c>
      <c r="F120" s="62">
        <v>19.126313999999997</v>
      </c>
      <c r="G120" s="62">
        <v>52.263764999999999</v>
      </c>
      <c r="H120" s="62">
        <v>322.70094899999998</v>
      </c>
      <c r="I120" s="62">
        <v>25.131086999999997</v>
      </c>
      <c r="J120" s="62">
        <v>0</v>
      </c>
      <c r="K120" s="62">
        <v>18.903914999999998</v>
      </c>
      <c r="L120" s="62">
        <v>2.2239899999999997</v>
      </c>
      <c r="M120" s="62"/>
      <c r="N120" s="62"/>
      <c r="O120" s="62">
        <v>0.22239899999999999</v>
      </c>
      <c r="P120" s="62">
        <v>0</v>
      </c>
      <c r="Q120" s="62">
        <v>0</v>
      </c>
      <c r="R120" s="62">
        <v>1.1119949999999998</v>
      </c>
      <c r="S120" s="62">
        <v>0</v>
      </c>
      <c r="T120" s="62">
        <v>442.129212</v>
      </c>
      <c r="U120" s="6">
        <v>192.50200000000001</v>
      </c>
      <c r="V120" s="6">
        <v>216.72200000000001</v>
      </c>
      <c r="W120" s="6">
        <v>32.895000000000003</v>
      </c>
      <c r="X120" s="62">
        <f t="shared" si="78"/>
        <v>43.53976049879283</v>
      </c>
      <c r="Y120" s="62">
        <f t="shared" si="79"/>
        <v>49.017797086884187</v>
      </c>
      <c r="Z120" s="62">
        <f t="shared" si="80"/>
        <v>7.440132682298314</v>
      </c>
      <c r="AA120" s="62"/>
      <c r="AB120" s="50" t="s">
        <v>275</v>
      </c>
      <c r="AC120" s="6">
        <f t="shared" si="81"/>
        <v>442.11900000000003</v>
      </c>
      <c r="AD120" s="6"/>
      <c r="AE120" s="50">
        <v>11</v>
      </c>
      <c r="AF120" s="62">
        <v>15.568</v>
      </c>
      <c r="AG120" s="62">
        <f t="shared" si="82"/>
        <v>3.5212239238756986</v>
      </c>
      <c r="AH120" s="62">
        <v>6.5410000000000004</v>
      </c>
      <c r="AI120" s="62">
        <v>8.69</v>
      </c>
      <c r="AJ120" s="62">
        <v>0.33700000000000002</v>
      </c>
      <c r="AK120" s="50">
        <v>8</v>
      </c>
      <c r="AL120" s="62">
        <v>426.55100000000004</v>
      </c>
      <c r="AM120" s="62">
        <f>(AL120/AC120)*100</f>
        <v>96.478776076124305</v>
      </c>
      <c r="AN120" s="62">
        <v>185.96100000000001</v>
      </c>
      <c r="AO120" s="62">
        <v>208.03200000000001</v>
      </c>
      <c r="AP120" s="62">
        <v>32.558</v>
      </c>
      <c r="AQ120" s="50"/>
      <c r="AR120" s="62"/>
      <c r="AS120" s="62"/>
      <c r="AT120" s="62"/>
      <c r="AU120" s="62"/>
      <c r="AV120" s="62"/>
      <c r="AW120" s="50"/>
      <c r="AX120" s="62"/>
      <c r="AY120" s="62"/>
      <c r="AZ120" s="62"/>
      <c r="BA120" s="62"/>
      <c r="BB120" s="62"/>
      <c r="BC120" s="77"/>
      <c r="BD120" s="50" t="s">
        <v>275</v>
      </c>
      <c r="BE120" s="62">
        <f t="shared" si="83"/>
        <v>0.69081093750000011</v>
      </c>
      <c r="BF120" s="77"/>
      <c r="BG120" s="50">
        <v>11</v>
      </c>
      <c r="BH120" s="62">
        <f t="shared" si="84"/>
        <v>2.4325000000000003E-2</v>
      </c>
      <c r="BI120" s="62">
        <f t="shared" si="85"/>
        <v>3.5212239238756986</v>
      </c>
      <c r="BJ120" s="62">
        <f t="shared" si="86"/>
        <v>1.0220312500000002E-2</v>
      </c>
      <c r="BK120" s="62">
        <f t="shared" si="87"/>
        <v>1.3578125E-2</v>
      </c>
      <c r="BL120" s="62">
        <f t="shared" si="88"/>
        <v>5.2656250000000001E-4</v>
      </c>
      <c r="BM120" s="50">
        <v>8</v>
      </c>
      <c r="BN120" s="62">
        <f>BP120+BQ120+BR120</f>
        <v>0.66648593749999996</v>
      </c>
      <c r="BO120" s="62">
        <f>(BN120/BE120)*100</f>
        <v>96.478776076124291</v>
      </c>
      <c r="BP120" s="7">
        <f>AN120/640</f>
        <v>0.2905640625</v>
      </c>
      <c r="BQ120" s="7">
        <f>AO120/640</f>
        <v>0.32505000000000001</v>
      </c>
      <c r="BR120" s="7">
        <f>AP120/640</f>
        <v>5.0871874999999997E-2</v>
      </c>
      <c r="BS120" s="50"/>
      <c r="BT120" s="62"/>
      <c r="BU120" s="62"/>
      <c r="BY120" s="50"/>
      <c r="BZ120" s="62"/>
      <c r="CA120" s="62"/>
    </row>
    <row r="121" spans="1:82" x14ac:dyDescent="0.25">
      <c r="A121" s="77" t="s">
        <v>276</v>
      </c>
      <c r="B121" s="10" t="s">
        <v>204</v>
      </c>
      <c r="C121" s="3">
        <v>56</v>
      </c>
      <c r="D121" s="77" t="s">
        <v>276</v>
      </c>
      <c r="E121" s="62">
        <v>0</v>
      </c>
      <c r="F121" s="62">
        <v>8.2287629999999989</v>
      </c>
      <c r="G121" s="62">
        <v>13.788737999999999</v>
      </c>
      <c r="H121" s="62">
        <v>124.76583899999999</v>
      </c>
      <c r="I121" s="62">
        <v>0.22239899999999999</v>
      </c>
      <c r="J121" s="62">
        <v>0</v>
      </c>
      <c r="K121" s="62">
        <v>3.5583839999999998</v>
      </c>
      <c r="L121" s="62">
        <v>0.22239899999999999</v>
      </c>
      <c r="M121" s="62"/>
      <c r="N121" s="62"/>
      <c r="O121" s="62">
        <v>0</v>
      </c>
      <c r="P121" s="62">
        <v>0</v>
      </c>
      <c r="Q121" s="62">
        <v>0</v>
      </c>
      <c r="R121" s="62">
        <v>0.22239899999999999</v>
      </c>
      <c r="S121" s="62">
        <v>0</v>
      </c>
      <c r="T121" s="62">
        <v>151.00892099999999</v>
      </c>
      <c r="U121" s="6">
        <v>63.02</v>
      </c>
      <c r="V121" s="6">
        <v>79.340999999999994</v>
      </c>
      <c r="W121" s="6">
        <v>8.6440000000000001</v>
      </c>
      <c r="X121" s="62">
        <f t="shared" si="78"/>
        <v>41.732633795853694</v>
      </c>
      <c r="Y121" s="62">
        <f t="shared" si="79"/>
        <v>52.540604538191495</v>
      </c>
      <c r="Z121" s="62">
        <f t="shared" si="80"/>
        <v>5.7241651306150327</v>
      </c>
      <c r="AA121" s="62"/>
      <c r="AB121" s="50" t="s">
        <v>276</v>
      </c>
      <c r="AC121" s="6">
        <f t="shared" si="81"/>
        <v>151.005</v>
      </c>
      <c r="AD121" s="6"/>
      <c r="AE121" s="50">
        <v>8</v>
      </c>
      <c r="AF121" s="62">
        <v>151.005</v>
      </c>
      <c r="AG121" s="62">
        <f t="shared" si="82"/>
        <v>100</v>
      </c>
      <c r="AH121" s="62">
        <v>63.02</v>
      </c>
      <c r="AI121" s="62">
        <v>79.340999999999994</v>
      </c>
      <c r="AJ121" s="62">
        <v>8.6440000000000001</v>
      </c>
      <c r="AK121" s="50"/>
      <c r="AL121" s="62"/>
      <c r="AM121" s="62"/>
      <c r="AN121" s="62"/>
      <c r="AO121" s="62"/>
      <c r="AP121" s="62"/>
      <c r="AQ121" s="50"/>
      <c r="AR121" s="62"/>
      <c r="AS121" s="62"/>
      <c r="AT121" s="62"/>
      <c r="AU121" s="62"/>
      <c r="AV121" s="62"/>
      <c r="AW121" s="50"/>
      <c r="AX121" s="62"/>
      <c r="AY121" s="62"/>
      <c r="AZ121" s="62"/>
      <c r="BA121" s="62"/>
      <c r="BB121" s="62"/>
      <c r="BC121" s="77"/>
      <c r="BD121" s="50" t="s">
        <v>276</v>
      </c>
      <c r="BE121" s="62">
        <f t="shared" si="83"/>
        <v>0.2359453125</v>
      </c>
      <c r="BF121" s="77"/>
      <c r="BG121" s="50">
        <v>8</v>
      </c>
      <c r="BH121" s="62">
        <f t="shared" si="84"/>
        <v>0.2359453125</v>
      </c>
      <c r="BI121" s="62">
        <f t="shared" si="85"/>
        <v>100</v>
      </c>
      <c r="BJ121" s="62">
        <f t="shared" si="86"/>
        <v>9.8468750000000008E-2</v>
      </c>
      <c r="BK121" s="62">
        <f t="shared" si="87"/>
        <v>0.1239703125</v>
      </c>
      <c r="BL121" s="62">
        <f t="shared" si="88"/>
        <v>1.3506250000000001E-2</v>
      </c>
      <c r="BM121" s="50"/>
      <c r="BN121" s="62"/>
      <c r="BO121" s="62"/>
      <c r="BS121" s="50"/>
      <c r="BT121" s="62"/>
      <c r="BU121" s="62"/>
      <c r="BY121" s="50"/>
      <c r="BZ121" s="62"/>
      <c r="CA121" s="62"/>
    </row>
    <row r="122" spans="1:82" x14ac:dyDescent="0.25">
      <c r="A122" s="77" t="s">
        <v>277</v>
      </c>
      <c r="B122" s="10" t="s">
        <v>204</v>
      </c>
      <c r="C122" s="3">
        <v>6</v>
      </c>
      <c r="D122" s="77" t="s">
        <v>277</v>
      </c>
      <c r="E122" s="62">
        <v>4.0031819999999998</v>
      </c>
      <c r="F122" s="62">
        <v>34.471844999999995</v>
      </c>
      <c r="G122" s="62">
        <v>70.945280999999994</v>
      </c>
      <c r="H122" s="62">
        <v>467.26029899999997</v>
      </c>
      <c r="I122" s="62">
        <v>87.847604999999987</v>
      </c>
      <c r="J122" s="62">
        <v>0</v>
      </c>
      <c r="K122" s="62">
        <v>30.023864999999997</v>
      </c>
      <c r="L122" s="62">
        <v>6.2271719999999995</v>
      </c>
      <c r="M122" s="62"/>
      <c r="N122" s="62"/>
      <c r="O122" s="62">
        <v>0</v>
      </c>
      <c r="P122" s="62">
        <v>0.66719699999999993</v>
      </c>
      <c r="Q122" s="62">
        <v>1.3343939999999999</v>
      </c>
      <c r="R122" s="62">
        <v>2.4463889999999999</v>
      </c>
      <c r="S122" s="62">
        <v>2.0015909999999999</v>
      </c>
      <c r="T122" s="62">
        <v>707.22881999999993</v>
      </c>
      <c r="U122" s="6">
        <v>330.517</v>
      </c>
      <c r="V122" s="6">
        <v>321.36900000000003</v>
      </c>
      <c r="W122" s="6">
        <v>55.326000000000001</v>
      </c>
      <c r="X122" s="62">
        <f t="shared" si="78"/>
        <v>46.734096611051577</v>
      </c>
      <c r="Y122" s="62">
        <f t="shared" si="79"/>
        <v>45.440597287876372</v>
      </c>
      <c r="Z122" s="62">
        <f t="shared" si="80"/>
        <v>7.8229278043278843</v>
      </c>
      <c r="AA122" s="62"/>
      <c r="AB122" s="50" t="s">
        <v>277</v>
      </c>
      <c r="AC122" s="6">
        <f t="shared" si="81"/>
        <v>707.21199999999999</v>
      </c>
      <c r="AD122" s="6"/>
      <c r="AE122" s="50">
        <v>3</v>
      </c>
      <c r="AF122" s="62">
        <v>707.21199999999999</v>
      </c>
      <c r="AG122" s="62">
        <f t="shared" si="82"/>
        <v>100</v>
      </c>
      <c r="AH122" s="62">
        <v>330.517</v>
      </c>
      <c r="AI122" s="62">
        <v>321.36900000000003</v>
      </c>
      <c r="AJ122" s="62">
        <v>55.326000000000001</v>
      </c>
      <c r="AK122" s="50"/>
      <c r="AL122" s="62"/>
      <c r="AM122" s="62"/>
      <c r="AN122" s="62"/>
      <c r="AO122" s="62"/>
      <c r="AP122" s="62"/>
      <c r="AQ122" s="50"/>
      <c r="AR122" s="62"/>
      <c r="AS122" s="62"/>
      <c r="AT122" s="62"/>
      <c r="AU122" s="62"/>
      <c r="AV122" s="62"/>
      <c r="AW122" s="50"/>
      <c r="AX122" s="62"/>
      <c r="AY122" s="62"/>
      <c r="AZ122" s="62"/>
      <c r="BA122" s="62"/>
      <c r="BB122" s="62"/>
      <c r="BC122" s="77"/>
      <c r="BD122" s="50" t="s">
        <v>277</v>
      </c>
      <c r="BE122" s="62">
        <f t="shared" si="83"/>
        <v>1.1050187499999999</v>
      </c>
      <c r="BF122" s="77"/>
      <c r="BG122" s="50">
        <v>3</v>
      </c>
      <c r="BH122" s="62">
        <f t="shared" si="84"/>
        <v>1.1050187500000002</v>
      </c>
      <c r="BI122" s="62">
        <f t="shared" si="85"/>
        <v>100.00000000000003</v>
      </c>
      <c r="BJ122" s="62">
        <f t="shared" si="86"/>
        <v>0.51643281250000006</v>
      </c>
      <c r="BK122" s="62">
        <f t="shared" si="87"/>
        <v>0.50213906250000007</v>
      </c>
      <c r="BL122" s="62">
        <f t="shared" si="88"/>
        <v>8.6446875000000006E-2</v>
      </c>
      <c r="BM122" s="50"/>
      <c r="BN122" s="62"/>
      <c r="BO122" s="62"/>
      <c r="BS122" s="50"/>
      <c r="BT122" s="62"/>
      <c r="BU122" s="62"/>
      <c r="BY122" s="50"/>
      <c r="BZ122" s="62"/>
      <c r="CA122" s="62"/>
    </row>
    <row r="123" spans="1:82" x14ac:dyDescent="0.25">
      <c r="A123" s="77" t="s">
        <v>278</v>
      </c>
      <c r="B123" s="10" t="s">
        <v>204</v>
      </c>
      <c r="C123" s="3">
        <v>62</v>
      </c>
      <c r="D123" s="77" t="s">
        <v>278</v>
      </c>
      <c r="E123" s="62">
        <v>0</v>
      </c>
      <c r="F123" s="62">
        <v>5.1151770000000001</v>
      </c>
      <c r="G123" s="62">
        <v>4.0031819999999998</v>
      </c>
      <c r="H123" s="62">
        <v>24.241491</v>
      </c>
      <c r="I123" s="62">
        <v>8.6735609999999994</v>
      </c>
      <c r="J123" s="62">
        <v>0</v>
      </c>
      <c r="K123" s="62">
        <v>6.67197</v>
      </c>
      <c r="L123" s="62">
        <v>1.1119949999999998</v>
      </c>
      <c r="M123" s="62"/>
      <c r="N123" s="62"/>
      <c r="O123" s="62">
        <v>0.22239899999999999</v>
      </c>
      <c r="P123" s="62">
        <v>0</v>
      </c>
      <c r="Q123" s="62">
        <v>0</v>
      </c>
      <c r="R123" s="62">
        <v>1.3343939999999999</v>
      </c>
      <c r="S123" s="62">
        <v>0</v>
      </c>
      <c r="T123" s="62">
        <v>51.374168999999995</v>
      </c>
      <c r="U123" s="6">
        <v>21.600999999999999</v>
      </c>
      <c r="V123" s="6">
        <v>20.713999999999999</v>
      </c>
      <c r="W123" s="6">
        <v>9.0579999999999998</v>
      </c>
      <c r="X123" s="62">
        <f t="shared" si="78"/>
        <v>42.046422201009229</v>
      </c>
      <c r="Y123" s="62">
        <f t="shared" si="79"/>
        <v>40.319873592505218</v>
      </c>
      <c r="Z123" s="62">
        <f t="shared" si="80"/>
        <v>17.631428743888783</v>
      </c>
      <c r="AA123" s="62"/>
      <c r="AB123" s="50" t="s">
        <v>278</v>
      </c>
      <c r="AC123" s="6">
        <f t="shared" si="81"/>
        <v>51.372999999999998</v>
      </c>
      <c r="AD123" s="6"/>
      <c r="AE123" s="50">
        <v>8</v>
      </c>
      <c r="AF123" s="62">
        <v>51.372999999999998</v>
      </c>
      <c r="AG123" s="62">
        <f t="shared" si="82"/>
        <v>100</v>
      </c>
      <c r="AH123" s="62">
        <v>21.600999999999999</v>
      </c>
      <c r="AI123" s="62">
        <v>20.713999999999999</v>
      </c>
      <c r="AJ123" s="62">
        <v>9.0579999999999998</v>
      </c>
      <c r="AK123" s="50"/>
      <c r="AL123" s="62"/>
      <c r="AM123" s="62"/>
      <c r="AN123" s="62"/>
      <c r="AO123" s="62"/>
      <c r="AP123" s="62"/>
      <c r="AQ123" s="50"/>
      <c r="AR123" s="62"/>
      <c r="AS123" s="62"/>
      <c r="AT123" s="62"/>
      <c r="AU123" s="62"/>
      <c r="AV123" s="62"/>
      <c r="AW123" s="50"/>
      <c r="AX123" s="62"/>
      <c r="AY123" s="62"/>
      <c r="AZ123" s="62"/>
      <c r="BA123" s="62"/>
      <c r="BB123" s="62"/>
      <c r="BC123" s="77"/>
      <c r="BD123" s="50" t="s">
        <v>278</v>
      </c>
      <c r="BE123" s="62">
        <f t="shared" si="83"/>
        <v>8.0270312499999996E-2</v>
      </c>
      <c r="BF123" s="77"/>
      <c r="BG123" s="50">
        <v>8</v>
      </c>
      <c r="BH123" s="62">
        <f t="shared" si="84"/>
        <v>8.027031250000001E-2</v>
      </c>
      <c r="BI123" s="62">
        <f t="shared" si="85"/>
        <v>100.00000000000003</v>
      </c>
      <c r="BJ123" s="62">
        <f t="shared" si="86"/>
        <v>3.3751562499999999E-2</v>
      </c>
      <c r="BK123" s="62">
        <f t="shared" si="87"/>
        <v>3.2365625000000002E-2</v>
      </c>
      <c r="BL123" s="62">
        <f t="shared" si="88"/>
        <v>1.4153125000000001E-2</v>
      </c>
      <c r="BM123" s="50"/>
      <c r="BN123" s="62"/>
      <c r="BO123" s="62"/>
      <c r="BS123" s="50"/>
      <c r="BT123" s="62"/>
      <c r="BU123" s="62"/>
      <c r="BY123" s="50"/>
      <c r="BZ123" s="62"/>
      <c r="CA123" s="62"/>
    </row>
    <row r="124" spans="1:82" x14ac:dyDescent="0.25">
      <c r="A124" s="77" t="s">
        <v>279</v>
      </c>
      <c r="B124" s="10" t="s">
        <v>204</v>
      </c>
      <c r="C124" s="3">
        <v>63</v>
      </c>
      <c r="D124" s="77" t="s">
        <v>279</v>
      </c>
      <c r="E124" s="62">
        <v>0.22239899999999999</v>
      </c>
      <c r="F124" s="62">
        <v>12.231945</v>
      </c>
      <c r="G124" s="62">
        <v>121.874652</v>
      </c>
      <c r="H124" s="62">
        <v>281.55713399999996</v>
      </c>
      <c r="I124" s="62">
        <v>9.1183589999999999</v>
      </c>
      <c r="J124" s="62">
        <v>0</v>
      </c>
      <c r="K124" s="62">
        <v>36.028638000000001</v>
      </c>
      <c r="L124" s="62">
        <v>6.2271719999999995</v>
      </c>
      <c r="M124" s="62"/>
      <c r="N124" s="62"/>
      <c r="O124" s="62">
        <v>0</v>
      </c>
      <c r="P124" s="62">
        <v>0</v>
      </c>
      <c r="Q124" s="62">
        <v>0</v>
      </c>
      <c r="R124" s="62">
        <v>6.2271719999999995</v>
      </c>
      <c r="S124" s="62">
        <v>0</v>
      </c>
      <c r="T124" s="62">
        <v>473.48747099999997</v>
      </c>
      <c r="U124" s="6">
        <v>182.999</v>
      </c>
      <c r="V124" s="6">
        <v>234.93299999999999</v>
      </c>
      <c r="W124" s="6">
        <v>55.545000000000002</v>
      </c>
      <c r="X124" s="62">
        <f t="shared" si="78"/>
        <v>38.649174731806156</v>
      </c>
      <c r="Y124" s="62">
        <f t="shared" si="79"/>
        <v>49.617574780558449</v>
      </c>
      <c r="Z124" s="62">
        <f t="shared" si="80"/>
        <v>11.73103902468414</v>
      </c>
      <c r="AA124" s="62"/>
      <c r="AB124" s="50" t="s">
        <v>279</v>
      </c>
      <c r="AC124" s="6">
        <f t="shared" si="81"/>
        <v>473.47699999999998</v>
      </c>
      <c r="AD124" s="6"/>
      <c r="AE124" s="50">
        <v>5</v>
      </c>
      <c r="AF124" s="62">
        <v>46.258000000000003</v>
      </c>
      <c r="AG124" s="62">
        <f t="shared" si="82"/>
        <v>9.7698515450592112</v>
      </c>
      <c r="AH124" s="62">
        <v>16.568000000000001</v>
      </c>
      <c r="AI124" s="62">
        <v>22.800999999999998</v>
      </c>
      <c r="AJ124" s="62">
        <v>6.8890000000000002</v>
      </c>
      <c r="AK124" s="50">
        <v>6</v>
      </c>
      <c r="AL124" s="62">
        <v>427.21899999999999</v>
      </c>
      <c r="AM124" s="62">
        <f t="shared" ref="AM124:AM125" si="89">(AL124/AC124)*100</f>
        <v>90.230148454940789</v>
      </c>
      <c r="AN124" s="62">
        <v>166.43100000000001</v>
      </c>
      <c r="AO124" s="62">
        <v>212.13200000000001</v>
      </c>
      <c r="AP124" s="62">
        <v>48.655999999999999</v>
      </c>
      <c r="AQ124" s="50"/>
      <c r="AR124" s="62"/>
      <c r="AS124" s="62"/>
      <c r="AT124" s="62"/>
      <c r="AU124" s="62"/>
      <c r="AV124" s="62"/>
      <c r="AW124" s="50"/>
      <c r="AX124" s="62"/>
      <c r="AY124" s="62"/>
      <c r="AZ124" s="62"/>
      <c r="BA124" s="62"/>
      <c r="BB124" s="62"/>
      <c r="BC124" s="77"/>
      <c r="BD124" s="50" t="s">
        <v>279</v>
      </c>
      <c r="BE124" s="62">
        <f t="shared" si="83"/>
        <v>0.73980781250000005</v>
      </c>
      <c r="BF124" s="77"/>
      <c r="BG124" s="50">
        <v>5</v>
      </c>
      <c r="BH124" s="62">
        <f t="shared" si="84"/>
        <v>7.2278125000000013E-2</v>
      </c>
      <c r="BI124" s="62">
        <f t="shared" si="85"/>
        <v>9.7698515450592112</v>
      </c>
      <c r="BJ124" s="62">
        <f t="shared" si="86"/>
        <v>2.5887500000000004E-2</v>
      </c>
      <c r="BK124" s="62">
        <f t="shared" si="87"/>
        <v>3.56265625E-2</v>
      </c>
      <c r="BL124" s="62">
        <f t="shared" si="88"/>
        <v>1.0764062500000001E-2</v>
      </c>
      <c r="BM124" s="50">
        <v>6</v>
      </c>
      <c r="BN124" s="62">
        <f t="shared" ref="BN124:BN125" si="90">BP124+BQ124+BR124</f>
        <v>0.66752968750000008</v>
      </c>
      <c r="BO124" s="62">
        <f t="shared" ref="BO124:BO125" si="91">(BN124/BE124)*100</f>
        <v>90.230148454940789</v>
      </c>
      <c r="BP124" s="7">
        <f t="shared" ref="BP124:BP125" si="92">AN124/640</f>
        <v>0.26004843750000001</v>
      </c>
      <c r="BQ124" s="7">
        <f t="shared" ref="BQ124:BQ125" si="93">AO124/640</f>
        <v>0.33145625000000001</v>
      </c>
      <c r="BR124" s="7">
        <f t="shared" ref="BR124:BR125" si="94">AP124/640</f>
        <v>7.6024999999999995E-2</v>
      </c>
      <c r="BS124" s="50"/>
      <c r="BT124" s="62"/>
      <c r="BU124" s="62"/>
      <c r="BY124" s="50"/>
      <c r="BZ124" s="62"/>
      <c r="CA124" s="62"/>
    </row>
    <row r="125" spans="1:82" x14ac:dyDescent="0.25">
      <c r="A125" s="77" t="s">
        <v>280</v>
      </c>
      <c r="B125" s="10" t="s">
        <v>204</v>
      </c>
      <c r="C125" s="3">
        <v>64</v>
      </c>
      <c r="D125" s="77" t="s">
        <v>280</v>
      </c>
      <c r="E125" s="62">
        <v>0</v>
      </c>
      <c r="F125" s="62">
        <v>1.3343939999999999</v>
      </c>
      <c r="G125" s="62">
        <v>4.4479799999999994</v>
      </c>
      <c r="H125" s="62">
        <v>36.695834999999995</v>
      </c>
      <c r="I125" s="62">
        <v>6.2271719999999995</v>
      </c>
      <c r="J125" s="62">
        <v>0</v>
      </c>
      <c r="K125" s="62">
        <v>0.44479799999999997</v>
      </c>
      <c r="L125" s="62">
        <v>0</v>
      </c>
      <c r="M125" s="62"/>
      <c r="N125" s="62"/>
      <c r="O125" s="62">
        <v>0.22239899999999999</v>
      </c>
      <c r="P125" s="62">
        <v>0</v>
      </c>
      <c r="Q125" s="62">
        <v>0</v>
      </c>
      <c r="R125" s="62">
        <v>0.44479799999999997</v>
      </c>
      <c r="S125" s="62">
        <v>0</v>
      </c>
      <c r="T125" s="62">
        <v>49.817375999999996</v>
      </c>
      <c r="U125" s="6">
        <v>24.327999999999999</v>
      </c>
      <c r="V125" s="6">
        <v>23.109000000000002</v>
      </c>
      <c r="W125" s="6">
        <v>2.38</v>
      </c>
      <c r="X125" s="62">
        <f t="shared" si="78"/>
        <v>48.834366547126052</v>
      </c>
      <c r="Y125" s="62">
        <f t="shared" si="79"/>
        <v>46.38742915724827</v>
      </c>
      <c r="Z125" s="62">
        <f t="shared" si="80"/>
        <v>4.7774495388918119</v>
      </c>
      <c r="AA125" s="62"/>
      <c r="AB125" s="50" t="s">
        <v>280</v>
      </c>
      <c r="AC125" s="6">
        <f t="shared" si="81"/>
        <v>49.815999999999995</v>
      </c>
      <c r="AD125" s="6"/>
      <c r="AE125" s="50">
        <v>8</v>
      </c>
      <c r="AF125" s="62">
        <v>15.345000000000001</v>
      </c>
      <c r="AG125" s="62">
        <f t="shared" si="82"/>
        <v>30.803356351373058</v>
      </c>
      <c r="AH125" s="62">
        <v>6.6269999999999998</v>
      </c>
      <c r="AI125" s="62">
        <v>7.8040000000000003</v>
      </c>
      <c r="AJ125" s="62">
        <v>0.91400000000000003</v>
      </c>
      <c r="AK125" s="50">
        <v>9</v>
      </c>
      <c r="AL125" s="62">
        <v>34.470999999999997</v>
      </c>
      <c r="AM125" s="62">
        <f t="shared" si="89"/>
        <v>69.196643648626946</v>
      </c>
      <c r="AN125" s="62">
        <v>17.7</v>
      </c>
      <c r="AO125" s="62">
        <v>15.305</v>
      </c>
      <c r="AP125" s="62">
        <v>1.466</v>
      </c>
      <c r="AQ125" s="50"/>
      <c r="AR125" s="62"/>
      <c r="AS125" s="62"/>
      <c r="AT125" s="62"/>
      <c r="AU125" s="62"/>
      <c r="AV125" s="62"/>
      <c r="AW125" s="50"/>
      <c r="AX125" s="62"/>
      <c r="AY125" s="62"/>
      <c r="AZ125" s="62"/>
      <c r="BA125" s="62"/>
      <c r="BB125" s="62"/>
      <c r="BC125" s="77"/>
      <c r="BD125" s="50" t="s">
        <v>280</v>
      </c>
      <c r="BE125" s="62">
        <f t="shared" si="83"/>
        <v>7.7837500000000004E-2</v>
      </c>
      <c r="BF125" s="77"/>
      <c r="BG125" s="50">
        <v>8</v>
      </c>
      <c r="BH125" s="62">
        <f t="shared" si="84"/>
        <v>2.3976562500000003E-2</v>
      </c>
      <c r="BI125" s="62">
        <f t="shared" si="85"/>
        <v>30.803356351373058</v>
      </c>
      <c r="BJ125" s="62">
        <f t="shared" si="86"/>
        <v>1.0354687500000001E-2</v>
      </c>
      <c r="BK125" s="62">
        <f t="shared" si="87"/>
        <v>1.2193750000000001E-2</v>
      </c>
      <c r="BL125" s="62">
        <f t="shared" si="88"/>
        <v>1.4281250000000001E-3</v>
      </c>
      <c r="BM125" s="50">
        <v>9</v>
      </c>
      <c r="BN125" s="62">
        <f t="shared" si="90"/>
        <v>5.3860937499999997E-2</v>
      </c>
      <c r="BO125" s="62">
        <f t="shared" si="91"/>
        <v>69.196643648626946</v>
      </c>
      <c r="BP125" s="7">
        <f t="shared" si="92"/>
        <v>2.765625E-2</v>
      </c>
      <c r="BQ125" s="7">
        <f t="shared" si="93"/>
        <v>2.39140625E-2</v>
      </c>
      <c r="BR125" s="7">
        <f t="shared" si="94"/>
        <v>2.2906250000000001E-3</v>
      </c>
      <c r="BS125" s="50"/>
      <c r="BT125" s="62"/>
      <c r="BU125" s="62"/>
      <c r="BY125" s="50"/>
      <c r="BZ125" s="62"/>
      <c r="CA125" s="62"/>
    </row>
    <row r="126" spans="1:82" x14ac:dyDescent="0.25">
      <c r="A126" s="77" t="s">
        <v>281</v>
      </c>
      <c r="B126" s="10" t="s">
        <v>204</v>
      </c>
      <c r="C126" s="3">
        <v>65</v>
      </c>
      <c r="D126" s="77" t="s">
        <v>281</v>
      </c>
      <c r="E126" s="62">
        <v>0.22239899999999999</v>
      </c>
      <c r="F126" s="62">
        <v>42.700607999999995</v>
      </c>
      <c r="G126" s="62">
        <v>38.475026999999997</v>
      </c>
      <c r="H126" s="62">
        <v>138.55457699999999</v>
      </c>
      <c r="I126" s="62">
        <v>19.126313999999997</v>
      </c>
      <c r="J126" s="62">
        <v>0</v>
      </c>
      <c r="K126" s="62">
        <v>8.6735609999999994</v>
      </c>
      <c r="L126" s="62">
        <v>3.335985</v>
      </c>
      <c r="M126" s="62"/>
      <c r="N126" s="62"/>
      <c r="O126" s="62">
        <v>0</v>
      </c>
      <c r="P126" s="62">
        <v>0</v>
      </c>
      <c r="Q126" s="62">
        <v>0</v>
      </c>
      <c r="R126" s="62">
        <v>0.44479799999999997</v>
      </c>
      <c r="S126" s="62">
        <v>0</v>
      </c>
      <c r="T126" s="62">
        <v>251.53326899999999</v>
      </c>
      <c r="U126" s="6">
        <v>103.08799999999999</v>
      </c>
      <c r="V126" s="6">
        <v>131.5</v>
      </c>
      <c r="W126" s="6">
        <v>16.939</v>
      </c>
      <c r="X126" s="62">
        <f t="shared" si="78"/>
        <v>40.983842976254564</v>
      </c>
      <c r="Y126" s="62">
        <f t="shared" si="79"/>
        <v>52.279366670975044</v>
      </c>
      <c r="Z126" s="62">
        <f t="shared" si="80"/>
        <v>6.7342980383243063</v>
      </c>
      <c r="AA126" s="62"/>
      <c r="AB126" s="50" t="s">
        <v>281</v>
      </c>
      <c r="AC126" s="6">
        <f t="shared" si="81"/>
        <v>251.52699999999999</v>
      </c>
      <c r="AD126" s="6"/>
      <c r="AE126" s="50">
        <v>8</v>
      </c>
      <c r="AF126" s="62">
        <v>251.52699999999999</v>
      </c>
      <c r="AG126" s="62">
        <f t="shared" si="82"/>
        <v>100</v>
      </c>
      <c r="AH126" s="62">
        <v>103.08799999999999</v>
      </c>
      <c r="AI126" s="62">
        <v>131.5</v>
      </c>
      <c r="AJ126" s="62">
        <v>16.939</v>
      </c>
      <c r="AK126" s="50"/>
      <c r="AL126" s="62"/>
      <c r="AM126" s="62"/>
      <c r="AN126" s="62"/>
      <c r="AO126" s="62"/>
      <c r="AP126" s="62"/>
      <c r="AQ126" s="50"/>
      <c r="AR126" s="62"/>
      <c r="AS126" s="62"/>
      <c r="AT126" s="62"/>
      <c r="AU126" s="62"/>
      <c r="AV126" s="62"/>
      <c r="AW126" s="50"/>
      <c r="AX126" s="62"/>
      <c r="AY126" s="62"/>
      <c r="AZ126" s="62"/>
      <c r="BA126" s="62"/>
      <c r="BB126" s="62"/>
      <c r="BC126" s="77"/>
      <c r="BD126" s="50" t="s">
        <v>281</v>
      </c>
      <c r="BE126" s="62">
        <f t="shared" si="83"/>
        <v>0.39301093749999999</v>
      </c>
      <c r="BF126" s="77"/>
      <c r="BG126" s="50">
        <v>8</v>
      </c>
      <c r="BH126" s="62">
        <f t="shared" si="84"/>
        <v>0.39301093749999999</v>
      </c>
      <c r="BI126" s="62">
        <f t="shared" si="85"/>
        <v>100</v>
      </c>
      <c r="BJ126" s="62">
        <f t="shared" si="86"/>
        <v>0.161075</v>
      </c>
      <c r="BK126" s="62">
        <f t="shared" si="87"/>
        <v>0.20546875000000001</v>
      </c>
      <c r="BL126" s="62">
        <f t="shared" si="88"/>
        <v>2.6467187500000003E-2</v>
      </c>
      <c r="BM126" s="50"/>
      <c r="BN126" s="62"/>
      <c r="BO126" s="62"/>
      <c r="BS126" s="50"/>
      <c r="BT126" s="62"/>
      <c r="BU126" s="62"/>
      <c r="BY126" s="50"/>
      <c r="BZ126" s="62"/>
      <c r="CA126" s="62"/>
    </row>
    <row r="127" spans="1:82" x14ac:dyDescent="0.25">
      <c r="A127" s="77" t="s">
        <v>282</v>
      </c>
      <c r="B127" s="10" t="s">
        <v>204</v>
      </c>
      <c r="C127" s="3">
        <v>66</v>
      </c>
      <c r="D127" s="77" t="s">
        <v>282</v>
      </c>
      <c r="E127" s="62">
        <v>0</v>
      </c>
      <c r="F127" s="62">
        <v>2.0015909999999999</v>
      </c>
      <c r="G127" s="62">
        <v>5.7823739999999999</v>
      </c>
      <c r="H127" s="62">
        <v>17.569520999999998</v>
      </c>
      <c r="I127" s="62">
        <v>6.67197</v>
      </c>
      <c r="J127" s="62">
        <v>0</v>
      </c>
      <c r="K127" s="62">
        <v>1.3343939999999999</v>
      </c>
      <c r="L127" s="62">
        <v>0.66719699999999993</v>
      </c>
      <c r="M127" s="62"/>
      <c r="N127" s="62"/>
      <c r="O127" s="62">
        <v>0</v>
      </c>
      <c r="P127" s="62">
        <v>0</v>
      </c>
      <c r="Q127" s="62">
        <v>0</v>
      </c>
      <c r="R127" s="62">
        <v>3.5583839999999998</v>
      </c>
      <c r="S127" s="62">
        <v>0</v>
      </c>
      <c r="T127" s="62">
        <v>37.585431</v>
      </c>
      <c r="U127" s="6">
        <v>16.763999999999999</v>
      </c>
      <c r="V127" s="6">
        <v>14.738</v>
      </c>
      <c r="W127" s="6">
        <v>6.0819999999999999</v>
      </c>
      <c r="X127" s="62">
        <f t="shared" si="78"/>
        <v>44.602388622336136</v>
      </c>
      <c r="Y127" s="62">
        <f t="shared" si="79"/>
        <v>39.212002118586852</v>
      </c>
      <c r="Z127" s="62">
        <f t="shared" si="80"/>
        <v>16.181801932775493</v>
      </c>
      <c r="AA127" s="62"/>
      <c r="AB127" s="50" t="s">
        <v>282</v>
      </c>
      <c r="AC127" s="6">
        <f t="shared" si="81"/>
        <v>37.583999999999996</v>
      </c>
      <c r="AD127" s="6"/>
      <c r="AE127" s="50">
        <v>8</v>
      </c>
      <c r="AF127" s="62">
        <v>37.583999999999996</v>
      </c>
      <c r="AG127" s="62">
        <f t="shared" si="82"/>
        <v>100</v>
      </c>
      <c r="AH127" s="62">
        <v>16.763999999999999</v>
      </c>
      <c r="AI127" s="62">
        <v>14.738</v>
      </c>
      <c r="AJ127" s="62">
        <v>6.0819999999999999</v>
      </c>
      <c r="AK127" s="50"/>
      <c r="AL127" s="62"/>
      <c r="AM127" s="62"/>
      <c r="AN127" s="62"/>
      <c r="AO127" s="62"/>
      <c r="AP127" s="62"/>
      <c r="AQ127" s="50"/>
      <c r="AR127" s="62"/>
      <c r="AS127" s="62"/>
      <c r="AT127" s="62"/>
      <c r="AU127" s="62"/>
      <c r="AV127" s="62"/>
      <c r="AW127" s="50"/>
      <c r="AX127" s="62"/>
      <c r="AY127" s="62"/>
      <c r="AZ127" s="62"/>
      <c r="BA127" s="62"/>
      <c r="BB127" s="62"/>
      <c r="BC127" s="77"/>
      <c r="BD127" s="50" t="s">
        <v>282</v>
      </c>
      <c r="BE127" s="62">
        <f t="shared" si="83"/>
        <v>5.8724999999999999E-2</v>
      </c>
      <c r="BF127" s="77"/>
      <c r="BG127" s="50">
        <v>8</v>
      </c>
      <c r="BH127" s="62">
        <f t="shared" si="84"/>
        <v>5.8724999999999999E-2</v>
      </c>
      <c r="BI127" s="62">
        <f t="shared" si="85"/>
        <v>100</v>
      </c>
      <c r="BJ127" s="62">
        <f t="shared" si="86"/>
        <v>2.6193750000000002E-2</v>
      </c>
      <c r="BK127" s="62">
        <f t="shared" si="87"/>
        <v>2.3028125E-2</v>
      </c>
      <c r="BL127" s="62">
        <f t="shared" si="88"/>
        <v>9.5031250000000012E-3</v>
      </c>
      <c r="BM127" s="50"/>
      <c r="BN127" s="62"/>
      <c r="BO127" s="62"/>
      <c r="BS127" s="50"/>
      <c r="BT127" s="62"/>
      <c r="BU127" s="62"/>
      <c r="BY127" s="50"/>
      <c r="BZ127" s="62"/>
      <c r="CA127" s="62"/>
    </row>
    <row r="128" spans="1:82" x14ac:dyDescent="0.25">
      <c r="A128" s="77" t="s">
        <v>283</v>
      </c>
      <c r="B128" s="10" t="s">
        <v>204</v>
      </c>
      <c r="C128" s="3">
        <v>7</v>
      </c>
      <c r="D128" s="77" t="s">
        <v>283</v>
      </c>
      <c r="E128" s="62">
        <v>0</v>
      </c>
      <c r="F128" s="62">
        <v>39.142223999999999</v>
      </c>
      <c r="G128" s="62">
        <v>64.940507999999994</v>
      </c>
      <c r="H128" s="62">
        <v>767.05415099999993</v>
      </c>
      <c r="I128" s="62">
        <v>30.023864999999997</v>
      </c>
      <c r="J128" s="62">
        <v>0</v>
      </c>
      <c r="K128" s="62">
        <v>46.481390999999995</v>
      </c>
      <c r="L128" s="62">
        <v>3.335985</v>
      </c>
      <c r="M128" s="62"/>
      <c r="N128" s="62"/>
      <c r="O128" s="62">
        <v>0.22239899999999999</v>
      </c>
      <c r="P128" s="62">
        <v>1.7791919999999999</v>
      </c>
      <c r="Q128" s="62">
        <v>0</v>
      </c>
      <c r="R128" s="62">
        <v>1.5567929999999999</v>
      </c>
      <c r="S128" s="62">
        <v>0.22239899999999999</v>
      </c>
      <c r="T128" s="62">
        <v>954.75890699999991</v>
      </c>
      <c r="U128" s="6">
        <v>405.15300000000002</v>
      </c>
      <c r="V128" s="6">
        <v>473.61700000000002</v>
      </c>
      <c r="W128" s="6">
        <v>75.968000000000004</v>
      </c>
      <c r="X128" s="62">
        <f t="shared" si="78"/>
        <v>42.435110793891766</v>
      </c>
      <c r="Y128" s="62">
        <f t="shared" si="79"/>
        <v>49.605926326278308</v>
      </c>
      <c r="Z128" s="62">
        <f t="shared" si="80"/>
        <v>7.9567731123559984</v>
      </c>
      <c r="AA128" s="62"/>
      <c r="AB128" s="50" t="s">
        <v>283</v>
      </c>
      <c r="AC128" s="6">
        <f t="shared" si="81"/>
        <v>954.73799999999994</v>
      </c>
      <c r="AD128" s="6"/>
      <c r="AE128" s="50">
        <v>3</v>
      </c>
      <c r="AF128" s="62">
        <v>954.73799999999994</v>
      </c>
      <c r="AG128" s="62">
        <f t="shared" si="82"/>
        <v>100</v>
      </c>
      <c r="AH128" s="62">
        <v>405.15300000000002</v>
      </c>
      <c r="AI128" s="62">
        <v>473.61700000000002</v>
      </c>
      <c r="AJ128" s="62">
        <v>75.968000000000004</v>
      </c>
      <c r="AK128" s="50"/>
      <c r="AL128" s="62"/>
      <c r="AM128" s="62"/>
      <c r="AN128" s="62"/>
      <c r="AO128" s="62"/>
      <c r="AP128" s="62"/>
      <c r="AQ128" s="50"/>
      <c r="AR128" s="62"/>
      <c r="AS128" s="62"/>
      <c r="AT128" s="62"/>
      <c r="AU128" s="62"/>
      <c r="AV128" s="62"/>
      <c r="AW128" s="50"/>
      <c r="AX128" s="62"/>
      <c r="AY128" s="62"/>
      <c r="AZ128" s="62"/>
      <c r="BA128" s="62"/>
      <c r="BB128" s="62"/>
      <c r="BC128" s="77"/>
      <c r="BD128" s="50" t="s">
        <v>283</v>
      </c>
      <c r="BE128" s="62">
        <f t="shared" si="83"/>
        <v>1.491778125</v>
      </c>
      <c r="BF128" s="77"/>
      <c r="BG128" s="50">
        <v>3</v>
      </c>
      <c r="BH128" s="62">
        <f t="shared" si="84"/>
        <v>1.4917781250000002</v>
      </c>
      <c r="BI128" s="62">
        <f t="shared" si="85"/>
        <v>100.00000000000003</v>
      </c>
      <c r="BJ128" s="62">
        <f t="shared" si="86"/>
        <v>0.63305156250000005</v>
      </c>
      <c r="BK128" s="62">
        <f t="shared" si="87"/>
        <v>0.7400265625000001</v>
      </c>
      <c r="BL128" s="62">
        <f t="shared" si="88"/>
        <v>0.11870000000000001</v>
      </c>
      <c r="BM128" s="50"/>
      <c r="BN128" s="62"/>
      <c r="BO128" s="62"/>
      <c r="BS128" s="50"/>
      <c r="BT128" s="62"/>
      <c r="BU128" s="62"/>
      <c r="BY128" s="50"/>
      <c r="BZ128" s="62"/>
      <c r="CA128" s="62"/>
    </row>
    <row r="129" spans="1:82" x14ac:dyDescent="0.25">
      <c r="A129" s="77" t="s">
        <v>284</v>
      </c>
      <c r="B129" s="10" t="s">
        <v>204</v>
      </c>
      <c r="C129" s="3">
        <v>8</v>
      </c>
      <c r="D129" s="77" t="s">
        <v>284</v>
      </c>
      <c r="E129" s="62">
        <v>0</v>
      </c>
      <c r="F129" s="62">
        <v>28.022273999999999</v>
      </c>
      <c r="G129" s="62">
        <v>17.569520999999998</v>
      </c>
      <c r="H129" s="62">
        <v>304.01943299999999</v>
      </c>
      <c r="I129" s="62">
        <v>50.929370999999996</v>
      </c>
      <c r="J129" s="62">
        <v>0</v>
      </c>
      <c r="K129" s="62">
        <v>17.791919999999998</v>
      </c>
      <c r="L129" s="62">
        <v>2.0015909999999999</v>
      </c>
      <c r="M129" s="62"/>
      <c r="N129" s="62"/>
      <c r="O129" s="62">
        <v>0</v>
      </c>
      <c r="P129" s="62">
        <v>0</v>
      </c>
      <c r="Q129" s="62">
        <v>0</v>
      </c>
      <c r="R129" s="62">
        <v>1.5567929999999999</v>
      </c>
      <c r="S129" s="62">
        <v>0</v>
      </c>
      <c r="T129" s="62">
        <v>421.89090299999998</v>
      </c>
      <c r="U129" s="6">
        <v>197.012</v>
      </c>
      <c r="V129" s="6">
        <v>193.964</v>
      </c>
      <c r="W129" s="6">
        <v>30.905000000000001</v>
      </c>
      <c r="X129" s="62">
        <f t="shared" si="78"/>
        <v>46.697380436287816</v>
      </c>
      <c r="Y129" s="62">
        <f t="shared" si="79"/>
        <v>45.97491878131347</v>
      </c>
      <c r="Z129" s="62">
        <f t="shared" si="80"/>
        <v>7.3253534931043545</v>
      </c>
      <c r="AA129" s="62"/>
      <c r="AB129" s="50" t="s">
        <v>284</v>
      </c>
      <c r="AC129" s="6">
        <f t="shared" si="81"/>
        <v>421.88099999999997</v>
      </c>
      <c r="AD129" s="6"/>
      <c r="AE129" s="50">
        <v>3</v>
      </c>
      <c r="AF129" s="62">
        <v>421.88099999999997</v>
      </c>
      <c r="AG129" s="62">
        <f t="shared" si="82"/>
        <v>100</v>
      </c>
      <c r="AH129" s="62">
        <v>197.012</v>
      </c>
      <c r="AI129" s="62">
        <v>193.964</v>
      </c>
      <c r="AJ129" s="62">
        <v>30.905000000000001</v>
      </c>
      <c r="AK129" s="50"/>
      <c r="AL129" s="62"/>
      <c r="AM129" s="62"/>
      <c r="AN129" s="62"/>
      <c r="AO129" s="62"/>
      <c r="AP129" s="62"/>
      <c r="AQ129" s="50"/>
      <c r="AR129" s="62"/>
      <c r="AS129" s="62"/>
      <c r="AT129" s="62"/>
      <c r="AU129" s="62"/>
      <c r="AV129" s="62"/>
      <c r="AW129" s="50"/>
      <c r="AX129" s="62"/>
      <c r="AY129" s="62"/>
      <c r="AZ129" s="62"/>
      <c r="BA129" s="62"/>
      <c r="BB129" s="62"/>
      <c r="BC129" s="77"/>
      <c r="BD129" s="50" t="s">
        <v>284</v>
      </c>
      <c r="BE129" s="62">
        <f t="shared" si="83"/>
        <v>0.65918906249999998</v>
      </c>
      <c r="BF129" s="77"/>
      <c r="BG129" s="50">
        <v>3</v>
      </c>
      <c r="BH129" s="62">
        <f t="shared" si="84"/>
        <v>0.65918906249999998</v>
      </c>
      <c r="BI129" s="62">
        <f t="shared" si="85"/>
        <v>100</v>
      </c>
      <c r="BJ129" s="62">
        <f t="shared" si="86"/>
        <v>0.30783125</v>
      </c>
      <c r="BK129" s="62">
        <f t="shared" si="87"/>
        <v>0.30306875</v>
      </c>
      <c r="BL129" s="62">
        <f t="shared" si="88"/>
        <v>4.8289062500000007E-2</v>
      </c>
      <c r="BM129" s="50"/>
      <c r="BN129" s="62"/>
      <c r="BO129" s="62"/>
      <c r="BS129" s="50"/>
      <c r="BT129" s="62"/>
      <c r="BU129" s="62"/>
      <c r="BY129" s="50"/>
      <c r="BZ129" s="62"/>
      <c r="CA129" s="62"/>
    </row>
    <row r="130" spans="1:82" x14ac:dyDescent="0.25">
      <c r="A130" s="77" t="s">
        <v>285</v>
      </c>
      <c r="B130" s="10" t="s">
        <v>204</v>
      </c>
      <c r="C130" s="3">
        <v>9</v>
      </c>
      <c r="D130" s="77" t="s">
        <v>285</v>
      </c>
      <c r="E130" s="62">
        <v>0</v>
      </c>
      <c r="F130" s="62">
        <v>25.798283999999999</v>
      </c>
      <c r="G130" s="62">
        <v>55.599749999999993</v>
      </c>
      <c r="H130" s="62">
        <v>538.42797899999994</v>
      </c>
      <c r="I130" s="62">
        <v>87.180408</v>
      </c>
      <c r="J130" s="62">
        <v>0</v>
      </c>
      <c r="K130" s="62">
        <v>36.028638000000001</v>
      </c>
      <c r="L130" s="62">
        <v>2.0015909999999999</v>
      </c>
      <c r="M130" s="62"/>
      <c r="N130" s="62"/>
      <c r="O130" s="62">
        <v>0.22239899999999999</v>
      </c>
      <c r="P130" s="62">
        <v>0</v>
      </c>
      <c r="Q130" s="62">
        <v>0</v>
      </c>
      <c r="R130" s="62">
        <v>3.335985</v>
      </c>
      <c r="S130" s="62">
        <v>1.1119949999999998</v>
      </c>
      <c r="T130" s="62">
        <v>749.70702899999992</v>
      </c>
      <c r="U130" s="6">
        <v>350.58</v>
      </c>
      <c r="V130" s="6">
        <v>339.84500000000003</v>
      </c>
      <c r="W130" s="6">
        <v>59.265999999999998</v>
      </c>
      <c r="X130" s="62">
        <f t="shared" si="78"/>
        <v>46.762266650697235</v>
      </c>
      <c r="Y130" s="62">
        <f t="shared" si="79"/>
        <v>45.33037397999373</v>
      </c>
      <c r="Z130" s="62">
        <f t="shared" si="80"/>
        <v>7.9052213341326434</v>
      </c>
      <c r="AA130" s="62"/>
      <c r="AB130" s="50" t="s">
        <v>285</v>
      </c>
      <c r="AC130" s="6">
        <f t="shared" si="81"/>
        <v>749.69200000000001</v>
      </c>
      <c r="AD130" s="6"/>
      <c r="AE130" s="50">
        <v>3</v>
      </c>
      <c r="AF130" s="62">
        <v>465.02600000000001</v>
      </c>
      <c r="AG130" s="62">
        <f t="shared" si="82"/>
        <v>62.028939884645965</v>
      </c>
      <c r="AH130" s="62">
        <v>223.85499999999999</v>
      </c>
      <c r="AI130" s="62">
        <v>200.11</v>
      </c>
      <c r="AJ130" s="62">
        <v>41.061</v>
      </c>
      <c r="AK130" s="50">
        <v>4</v>
      </c>
      <c r="AL130" s="62">
        <v>1.78</v>
      </c>
      <c r="AM130" s="62">
        <f t="shared" ref="AM130:AM133" si="95">(AL130/AC130)*100</f>
        <v>0.23743083826424718</v>
      </c>
      <c r="AN130" s="62">
        <v>0.59599999999999997</v>
      </c>
      <c r="AO130" s="62">
        <v>1.1579999999999999</v>
      </c>
      <c r="AP130" s="62">
        <v>2.5999999999999999E-2</v>
      </c>
      <c r="AQ130" s="50">
        <v>5</v>
      </c>
      <c r="AR130" s="62">
        <v>282.88600000000002</v>
      </c>
      <c r="AS130" s="62">
        <f>(AR130/AC130)*100</f>
        <v>37.73362927708979</v>
      </c>
      <c r="AT130" s="62">
        <v>126.129</v>
      </c>
      <c r="AU130" s="62">
        <v>138.577</v>
      </c>
      <c r="AV130" s="62">
        <v>18.18</v>
      </c>
      <c r="AW130" s="50"/>
      <c r="AX130" s="62"/>
      <c r="AY130" s="62"/>
      <c r="AZ130" s="62"/>
      <c r="BA130" s="62"/>
      <c r="BB130" s="62"/>
      <c r="BC130" s="77"/>
      <c r="BD130" s="50" t="s">
        <v>285</v>
      </c>
      <c r="BE130" s="62">
        <f t="shared" si="83"/>
        <v>1.17139375</v>
      </c>
      <c r="BF130" s="77"/>
      <c r="BG130" s="50">
        <v>3</v>
      </c>
      <c r="BH130" s="62">
        <f t="shared" si="84"/>
        <v>0.72660312500000002</v>
      </c>
      <c r="BI130" s="62">
        <f t="shared" si="85"/>
        <v>62.028939884645965</v>
      </c>
      <c r="BJ130" s="62">
        <f t="shared" si="86"/>
        <v>0.34977343750000001</v>
      </c>
      <c r="BK130" s="62">
        <f t="shared" si="87"/>
        <v>0.31267187500000004</v>
      </c>
      <c r="BL130" s="62">
        <f t="shared" si="88"/>
        <v>6.4157812500000008E-2</v>
      </c>
      <c r="BM130" s="50">
        <v>4</v>
      </c>
      <c r="BN130" s="62">
        <f t="shared" ref="BN130:BN133" si="96">BP130+BQ130+BR130</f>
        <v>2.7812499999999999E-3</v>
      </c>
      <c r="BO130" s="62">
        <f t="shared" ref="BO130:BO133" si="97">(BN130/BE130)*100</f>
        <v>0.23743083826424718</v>
      </c>
      <c r="BP130" s="7">
        <f t="shared" ref="BP130:BP133" si="98">AN130/640</f>
        <v>9.3125E-4</v>
      </c>
      <c r="BQ130" s="7">
        <f t="shared" ref="BQ130:BQ133" si="99">AO130/640</f>
        <v>1.8093749999999998E-3</v>
      </c>
      <c r="BR130" s="7">
        <f t="shared" ref="BR130:BR133" si="100">AP130/640</f>
        <v>4.0624999999999998E-5</v>
      </c>
      <c r="BS130" s="50">
        <v>5</v>
      </c>
      <c r="BT130" s="62">
        <f>BV130+BW130+BX130</f>
        <v>0.44200937499999998</v>
      </c>
      <c r="BU130" s="62">
        <f>(BT130/BE130)*100</f>
        <v>37.73362927708979</v>
      </c>
      <c r="BV130" s="7">
        <f>AT130/640</f>
        <v>0.1970765625</v>
      </c>
      <c r="BW130" s="7">
        <f>AU130/640</f>
        <v>0.21652656249999999</v>
      </c>
      <c r="BX130" s="7">
        <f>AV130/640</f>
        <v>2.8406250000000001E-2</v>
      </c>
      <c r="BY130" s="50"/>
      <c r="BZ130" s="62"/>
      <c r="CA130" s="62"/>
    </row>
    <row r="131" spans="1:82" x14ac:dyDescent="0.25">
      <c r="A131" s="77" t="s">
        <v>286</v>
      </c>
      <c r="B131" s="10" t="s">
        <v>287</v>
      </c>
      <c r="C131" s="3">
        <v>1</v>
      </c>
      <c r="D131" s="77" t="s">
        <v>286</v>
      </c>
      <c r="E131" s="62">
        <v>16.457525999999998</v>
      </c>
      <c r="F131" s="62">
        <v>78.951644999999999</v>
      </c>
      <c r="G131" s="62">
        <v>484.38502199999999</v>
      </c>
      <c r="H131" s="62">
        <v>1700.0179559999999</v>
      </c>
      <c r="I131" s="62">
        <v>190.59594299999998</v>
      </c>
      <c r="J131" s="62">
        <v>25.798283999999999</v>
      </c>
      <c r="K131" s="62">
        <v>280.44513899999998</v>
      </c>
      <c r="L131" s="62">
        <v>90.738791999999989</v>
      </c>
      <c r="M131" s="62"/>
      <c r="N131" s="62"/>
      <c r="O131" s="62">
        <v>32.025455999999998</v>
      </c>
      <c r="P131" s="62">
        <v>0</v>
      </c>
      <c r="Q131" s="62">
        <v>0</v>
      </c>
      <c r="R131" s="62">
        <v>16.457525999999998</v>
      </c>
      <c r="S131" s="62">
        <v>5.3375759999999994</v>
      </c>
      <c r="T131" s="62">
        <v>2921.210865</v>
      </c>
      <c r="U131" s="6">
        <v>1176.077</v>
      </c>
      <c r="V131" s="6">
        <v>1324.77</v>
      </c>
      <c r="W131" s="6">
        <v>420.298</v>
      </c>
      <c r="X131" s="62">
        <f t="shared" si="78"/>
        <v>40.259914615920749</v>
      </c>
      <c r="Y131" s="62">
        <f t="shared" si="79"/>
        <v>45.350029875368136</v>
      </c>
      <c r="Z131" s="62">
        <f t="shared" si="80"/>
        <v>14.387800793011223</v>
      </c>
      <c r="AA131" s="62"/>
      <c r="AB131" s="50" t="s">
        <v>286</v>
      </c>
      <c r="AC131" s="6">
        <f t="shared" si="81"/>
        <v>2921.145</v>
      </c>
      <c r="AD131" s="6"/>
      <c r="AE131" s="50">
        <v>2</v>
      </c>
      <c r="AF131" s="62">
        <v>1790.271</v>
      </c>
      <c r="AG131" s="62">
        <f t="shared" si="82"/>
        <v>61.286618774487401</v>
      </c>
      <c r="AH131" s="62">
        <v>720.80499999999995</v>
      </c>
      <c r="AI131" s="62">
        <v>823.83299999999997</v>
      </c>
      <c r="AJ131" s="62">
        <v>245.63300000000001</v>
      </c>
      <c r="AK131" s="50">
        <v>4</v>
      </c>
      <c r="AL131" s="62">
        <v>1130.874</v>
      </c>
      <c r="AM131" s="62">
        <f t="shared" si="95"/>
        <v>38.713381225512599</v>
      </c>
      <c r="AN131" s="62">
        <v>455.27199999999999</v>
      </c>
      <c r="AO131" s="62">
        <v>500.93700000000001</v>
      </c>
      <c r="AP131" s="62">
        <v>174.66499999999999</v>
      </c>
      <c r="AQ131" s="50"/>
      <c r="AR131" s="62"/>
      <c r="AS131" s="62"/>
      <c r="AT131" s="62"/>
      <c r="AU131" s="62"/>
      <c r="AV131" s="62"/>
      <c r="AW131" s="50"/>
      <c r="AX131" s="62"/>
      <c r="AY131" s="62"/>
      <c r="AZ131" s="62"/>
      <c r="BA131" s="62"/>
      <c r="BB131" s="62"/>
      <c r="BC131" s="77"/>
      <c r="BD131" s="50" t="s">
        <v>286</v>
      </c>
      <c r="BE131" s="62">
        <f t="shared" si="83"/>
        <v>4.5642890625000003</v>
      </c>
      <c r="BF131" s="77"/>
      <c r="BG131" s="50">
        <v>2</v>
      </c>
      <c r="BH131" s="62">
        <f t="shared" si="84"/>
        <v>2.7972984374999998</v>
      </c>
      <c r="BI131" s="62">
        <f t="shared" si="85"/>
        <v>61.286618774487387</v>
      </c>
      <c r="BJ131" s="62">
        <f t="shared" si="86"/>
        <v>1.1262578125</v>
      </c>
      <c r="BK131" s="62">
        <f t="shared" si="87"/>
        <v>1.2872390625000001</v>
      </c>
      <c r="BL131" s="62">
        <f t="shared" si="88"/>
        <v>0.38380156250000003</v>
      </c>
      <c r="BM131" s="50">
        <v>4</v>
      </c>
      <c r="BN131" s="62">
        <f t="shared" si="96"/>
        <v>1.766990625</v>
      </c>
      <c r="BO131" s="62">
        <f t="shared" si="97"/>
        <v>38.713381225512592</v>
      </c>
      <c r="BP131" s="7">
        <f t="shared" si="98"/>
        <v>0.71136250000000001</v>
      </c>
      <c r="BQ131" s="7">
        <f t="shared" si="99"/>
        <v>0.78271406249999997</v>
      </c>
      <c r="BR131" s="7">
        <f t="shared" si="100"/>
        <v>0.2729140625</v>
      </c>
      <c r="BS131" s="50"/>
      <c r="BT131" s="62"/>
      <c r="BU131" s="62"/>
      <c r="BY131" s="50"/>
      <c r="BZ131" s="62"/>
      <c r="CA131" s="62"/>
    </row>
    <row r="132" spans="1:82" x14ac:dyDescent="0.25">
      <c r="A132" s="77" t="s">
        <v>288</v>
      </c>
      <c r="B132" s="10" t="s">
        <v>287</v>
      </c>
      <c r="C132" s="3" t="s">
        <v>289</v>
      </c>
      <c r="D132" s="77" t="s">
        <v>290</v>
      </c>
      <c r="E132" s="62">
        <v>0.66719699999999993</v>
      </c>
      <c r="F132" s="62">
        <v>195.71111999999999</v>
      </c>
      <c r="G132" s="62">
        <v>192.597534</v>
      </c>
      <c r="H132" s="62">
        <v>2351.6470259999996</v>
      </c>
      <c r="I132" s="62">
        <v>328.26092399999999</v>
      </c>
      <c r="J132" s="62">
        <v>0</v>
      </c>
      <c r="K132" s="62">
        <v>28.911869999999997</v>
      </c>
      <c r="L132" s="62">
        <v>7.3391669999999998</v>
      </c>
      <c r="M132" s="62"/>
      <c r="N132" s="62"/>
      <c r="O132" s="62">
        <v>0.22239899999999999</v>
      </c>
      <c r="P132" s="62">
        <v>0</v>
      </c>
      <c r="Q132" s="62">
        <v>0</v>
      </c>
      <c r="R132" s="62">
        <v>4.0031819999999998</v>
      </c>
      <c r="S132" s="62">
        <v>0</v>
      </c>
      <c r="T132" s="62">
        <v>3109.3604189999996</v>
      </c>
      <c r="U132" s="6">
        <v>1479.1690000000001</v>
      </c>
      <c r="V132" s="6">
        <v>1497.963</v>
      </c>
      <c r="W132" s="6">
        <v>132.15799999999999</v>
      </c>
      <c r="X132" s="62">
        <f t="shared" si="78"/>
        <v>47.571487401763321</v>
      </c>
      <c r="Y132" s="62">
        <f t="shared" si="79"/>
        <v>48.175920386925078</v>
      </c>
      <c r="Z132" s="62">
        <f t="shared" si="80"/>
        <v>4.2503274690331097</v>
      </c>
      <c r="AA132" s="62"/>
      <c r="AB132" s="50" t="s">
        <v>288</v>
      </c>
      <c r="AC132" s="6">
        <f t="shared" si="81"/>
        <v>3109.2890000000002</v>
      </c>
      <c r="AD132" s="6"/>
      <c r="AE132" s="50">
        <v>4</v>
      </c>
      <c r="AF132" s="62">
        <v>217.72299999999998</v>
      </c>
      <c r="AG132" s="62">
        <f t="shared" si="82"/>
        <v>7.0023404064401857</v>
      </c>
      <c r="AH132" s="62">
        <v>101.56699999999999</v>
      </c>
      <c r="AI132" s="62">
        <v>107.11</v>
      </c>
      <c r="AJ132" s="62">
        <v>9.0459999999999994</v>
      </c>
      <c r="AK132" s="50">
        <v>5</v>
      </c>
      <c r="AL132" s="62">
        <v>9.7850000000000001</v>
      </c>
      <c r="AM132" s="62">
        <f t="shared" si="95"/>
        <v>0.31470217146106394</v>
      </c>
      <c r="AN132" s="62">
        <v>4.1539999999999999</v>
      </c>
      <c r="AO132" s="62">
        <v>5.4530000000000003</v>
      </c>
      <c r="AP132" s="62">
        <v>0.17799999999999999</v>
      </c>
      <c r="AQ132" s="50">
        <v>6</v>
      </c>
      <c r="AR132" s="62">
        <v>2814.3960000000002</v>
      </c>
      <c r="AS132" s="62">
        <f>(AR132/AC132)*100</f>
        <v>90.515741701720231</v>
      </c>
      <c r="AT132" s="62">
        <v>1342.7570000000001</v>
      </c>
      <c r="AU132" s="62">
        <v>1351.5450000000001</v>
      </c>
      <c r="AV132" s="62">
        <v>120.09399999999999</v>
      </c>
      <c r="AW132" s="50">
        <v>7</v>
      </c>
      <c r="AX132" s="62">
        <v>67.385000000000005</v>
      </c>
      <c r="AY132" s="62">
        <f>(AX132/AC132)*100</f>
        <v>2.1672157203785174</v>
      </c>
      <c r="AZ132" s="62">
        <v>30.69</v>
      </c>
      <c r="BA132" s="62">
        <v>33.854999999999997</v>
      </c>
      <c r="BB132" s="62">
        <v>2.84</v>
      </c>
      <c r="BC132" s="77"/>
      <c r="BD132" s="50" t="s">
        <v>288</v>
      </c>
      <c r="BE132" s="62">
        <f t="shared" si="83"/>
        <v>4.8582640625000009</v>
      </c>
      <c r="BF132" s="77"/>
      <c r="BG132" s="50">
        <v>4</v>
      </c>
      <c r="BH132" s="62">
        <f t="shared" si="84"/>
        <v>0.34019218749999997</v>
      </c>
      <c r="BI132" s="62">
        <f t="shared" si="85"/>
        <v>7.002340406440184</v>
      </c>
      <c r="BJ132" s="62">
        <f t="shared" si="86"/>
        <v>0.15869843750000001</v>
      </c>
      <c r="BK132" s="62">
        <f t="shared" si="87"/>
        <v>0.167359375</v>
      </c>
      <c r="BL132" s="62">
        <f t="shared" si="88"/>
        <v>1.4134374999999999E-2</v>
      </c>
      <c r="BM132" s="50">
        <v>5</v>
      </c>
      <c r="BN132" s="62">
        <f t="shared" si="96"/>
        <v>1.5289062500000001E-2</v>
      </c>
      <c r="BO132" s="62">
        <f t="shared" si="97"/>
        <v>0.31470217146106388</v>
      </c>
      <c r="BP132" s="7">
        <f t="shared" si="98"/>
        <v>6.4906249999999999E-3</v>
      </c>
      <c r="BQ132" s="7">
        <f t="shared" si="99"/>
        <v>8.5203125000000001E-3</v>
      </c>
      <c r="BR132" s="7">
        <f t="shared" si="100"/>
        <v>2.78125E-4</v>
      </c>
      <c r="BS132" s="50">
        <v>6</v>
      </c>
      <c r="BT132" s="62">
        <f>BV132+BW132+BX132</f>
        <v>4.3974937500000006</v>
      </c>
      <c r="BU132" s="62">
        <f>(BT132/BE132)*100</f>
        <v>90.515741701720231</v>
      </c>
      <c r="BV132" s="7">
        <f>AT132/640</f>
        <v>2.0980578125</v>
      </c>
      <c r="BW132" s="7">
        <f>AU132/640</f>
        <v>2.1117890625000002</v>
      </c>
      <c r="BX132" s="7">
        <f>AV132/640</f>
        <v>0.18764687499999999</v>
      </c>
      <c r="BY132" s="50">
        <v>7</v>
      </c>
      <c r="BZ132" s="62">
        <f>CB132+CC132+CD132</f>
        <v>0.10528906249999999</v>
      </c>
      <c r="CA132" s="62">
        <f>(BZ132/BE132)*100</f>
        <v>2.1672157203785165</v>
      </c>
      <c r="CB132" s="7">
        <f>AZ132/640</f>
        <v>4.7953124999999999E-2</v>
      </c>
      <c r="CC132" s="7">
        <f>BA132/640</f>
        <v>5.2898437499999992E-2</v>
      </c>
      <c r="CD132" s="7">
        <f>BB132/640</f>
        <v>4.4374999999999996E-3</v>
      </c>
    </row>
    <row r="133" spans="1:82" x14ac:dyDescent="0.25">
      <c r="A133" s="77" t="s">
        <v>291</v>
      </c>
      <c r="B133" s="10" t="s">
        <v>287</v>
      </c>
      <c r="C133" s="3" t="s">
        <v>292</v>
      </c>
      <c r="D133" s="77" t="s">
        <v>293</v>
      </c>
      <c r="E133" s="62">
        <v>0</v>
      </c>
      <c r="F133" s="62">
        <v>95.631569999999996</v>
      </c>
      <c r="G133" s="62">
        <v>13.34394</v>
      </c>
      <c r="H133" s="62">
        <v>1211.4073529999998</v>
      </c>
      <c r="I133" s="62">
        <v>110.97710099999999</v>
      </c>
      <c r="J133" s="62">
        <v>0.22239899999999999</v>
      </c>
      <c r="K133" s="62">
        <v>26.68788</v>
      </c>
      <c r="L133" s="62">
        <v>6.0047729999999993</v>
      </c>
      <c r="M133" s="62"/>
      <c r="N133" s="62"/>
      <c r="O133" s="62">
        <v>0</v>
      </c>
      <c r="P133" s="62">
        <v>0</v>
      </c>
      <c r="Q133" s="62">
        <v>0</v>
      </c>
      <c r="R133" s="62">
        <v>1.1119949999999998</v>
      </c>
      <c r="S133" s="62">
        <v>0</v>
      </c>
      <c r="T133" s="62">
        <v>1465.3870109999998</v>
      </c>
      <c r="U133" s="6">
        <v>673.82</v>
      </c>
      <c r="V133" s="6">
        <v>713.678</v>
      </c>
      <c r="W133" s="6">
        <v>77.855999999999995</v>
      </c>
      <c r="X133" s="62">
        <f t="shared" si="78"/>
        <v>45.982392019441761</v>
      </c>
      <c r="Y133" s="62">
        <f t="shared" si="79"/>
        <v>48.702356076772958</v>
      </c>
      <c r="Z133" s="62">
        <f t="shared" si="80"/>
        <v>5.3129991883079413</v>
      </c>
      <c r="AA133" s="62"/>
      <c r="AB133" s="50" t="s">
        <v>291</v>
      </c>
      <c r="AC133" s="6">
        <f t="shared" si="81"/>
        <v>1465.3529999999998</v>
      </c>
      <c r="AD133" s="6"/>
      <c r="AE133" s="50">
        <v>6</v>
      </c>
      <c r="AF133" s="62">
        <v>1375.5059999999999</v>
      </c>
      <c r="AG133" s="62">
        <f t="shared" si="82"/>
        <v>93.868576377159627</v>
      </c>
      <c r="AH133" s="62">
        <v>636.32000000000005</v>
      </c>
      <c r="AI133" s="62">
        <v>665.90300000000002</v>
      </c>
      <c r="AJ133" s="62">
        <v>73.283000000000001</v>
      </c>
      <c r="AK133" s="50">
        <v>7</v>
      </c>
      <c r="AL133" s="62">
        <v>89.847000000000008</v>
      </c>
      <c r="AM133" s="62">
        <f t="shared" si="95"/>
        <v>6.1314236228403676</v>
      </c>
      <c r="AN133" s="62">
        <v>37.5</v>
      </c>
      <c r="AO133" s="62">
        <v>47.774999999999999</v>
      </c>
      <c r="AP133" s="62">
        <v>4.5720000000000001</v>
      </c>
      <c r="AQ133" s="50"/>
      <c r="AR133" s="62"/>
      <c r="AS133" s="62"/>
      <c r="AT133" s="62"/>
      <c r="AU133" s="62"/>
      <c r="AV133" s="62"/>
      <c r="AW133" s="50"/>
      <c r="AX133" s="62"/>
      <c r="AY133" s="62"/>
      <c r="AZ133" s="62"/>
      <c r="BA133" s="62"/>
      <c r="BB133" s="62"/>
      <c r="BC133" s="77"/>
      <c r="BD133" s="50" t="s">
        <v>291</v>
      </c>
      <c r="BE133" s="62">
        <f t="shared" si="83"/>
        <v>2.2896140624999997</v>
      </c>
      <c r="BF133" s="77"/>
      <c r="BG133" s="50">
        <v>6</v>
      </c>
      <c r="BH133" s="62">
        <f t="shared" si="84"/>
        <v>2.1492281250000005</v>
      </c>
      <c r="BI133" s="62">
        <f t="shared" si="85"/>
        <v>93.86857637715967</v>
      </c>
      <c r="BJ133" s="62">
        <f t="shared" si="86"/>
        <v>0.99425000000000008</v>
      </c>
      <c r="BK133" s="62">
        <f t="shared" si="87"/>
        <v>1.0404734375</v>
      </c>
      <c r="BL133" s="62">
        <f t="shared" si="88"/>
        <v>0.11450468750000001</v>
      </c>
      <c r="BM133" s="50">
        <v>7</v>
      </c>
      <c r="BN133" s="62">
        <f t="shared" si="96"/>
        <v>0.1403859375</v>
      </c>
      <c r="BO133" s="62">
        <f t="shared" si="97"/>
        <v>6.1314236228403676</v>
      </c>
      <c r="BP133" s="7">
        <f t="shared" si="98"/>
        <v>5.859375E-2</v>
      </c>
      <c r="BQ133" s="7">
        <f t="shared" si="99"/>
        <v>7.4648437499999998E-2</v>
      </c>
      <c r="BR133" s="7">
        <f t="shared" si="100"/>
        <v>7.1437499999999999E-3</v>
      </c>
      <c r="BS133" s="50"/>
      <c r="BT133" s="62"/>
      <c r="BU133" s="62"/>
      <c r="BY133" s="50"/>
      <c r="BZ133" s="62"/>
      <c r="CA133" s="62"/>
    </row>
    <row r="134" spans="1:82" x14ac:dyDescent="0.25">
      <c r="A134" s="77" t="s">
        <v>294</v>
      </c>
      <c r="B134" s="10" t="s">
        <v>287</v>
      </c>
      <c r="C134" s="3">
        <v>11</v>
      </c>
      <c r="D134" s="77" t="s">
        <v>294</v>
      </c>
      <c r="E134" s="62">
        <v>14.455934999999998</v>
      </c>
      <c r="F134" s="62">
        <v>30.691061999999999</v>
      </c>
      <c r="G134" s="62">
        <v>6.8943689999999993</v>
      </c>
      <c r="H134" s="62">
        <v>888.26160599999992</v>
      </c>
      <c r="I134" s="62">
        <v>80.063639999999992</v>
      </c>
      <c r="J134" s="62">
        <v>0.44479799999999997</v>
      </c>
      <c r="K134" s="62">
        <v>38.475026999999997</v>
      </c>
      <c r="L134" s="62">
        <v>4.4479799999999994</v>
      </c>
      <c r="M134" s="62"/>
      <c r="N134" s="62"/>
      <c r="O134" s="62">
        <v>0</v>
      </c>
      <c r="P134" s="62">
        <v>0</v>
      </c>
      <c r="Q134" s="62">
        <v>0</v>
      </c>
      <c r="R134" s="62">
        <v>0</v>
      </c>
      <c r="S134" s="62">
        <v>0.66719699999999993</v>
      </c>
      <c r="T134" s="62">
        <v>1064.4016139999999</v>
      </c>
      <c r="U134" s="6">
        <v>498.93900000000002</v>
      </c>
      <c r="V134" s="6">
        <v>492.43200000000002</v>
      </c>
      <c r="W134" s="6">
        <v>73.006</v>
      </c>
      <c r="X134" s="62">
        <f t="shared" si="78"/>
        <v>46.875069845581805</v>
      </c>
      <c r="Y134" s="62">
        <f t="shared" si="79"/>
        <v>46.263740445624698</v>
      </c>
      <c r="Z134" s="62">
        <f t="shared" si="80"/>
        <v>6.8588772357874319</v>
      </c>
      <c r="AA134" s="62"/>
      <c r="AB134" s="50" t="s">
        <v>294</v>
      </c>
      <c r="AC134" s="6">
        <f t="shared" si="81"/>
        <v>1064.3770000000002</v>
      </c>
      <c r="AD134" s="6"/>
      <c r="AE134" s="50">
        <v>7</v>
      </c>
      <c r="AF134" s="62">
        <v>1064.3770000000002</v>
      </c>
      <c r="AG134" s="62">
        <f t="shared" si="82"/>
        <v>100</v>
      </c>
      <c r="AH134" s="62">
        <v>498.93900000000002</v>
      </c>
      <c r="AI134" s="62">
        <v>492.43200000000002</v>
      </c>
      <c r="AJ134" s="62">
        <v>73.006</v>
      </c>
      <c r="AK134" s="50"/>
      <c r="AL134" s="62"/>
      <c r="AM134" s="62"/>
      <c r="AN134" s="62"/>
      <c r="AO134" s="62"/>
      <c r="AP134" s="62"/>
      <c r="AQ134" s="50"/>
      <c r="AR134" s="62"/>
      <c r="AS134" s="62"/>
      <c r="AT134" s="62"/>
      <c r="AU134" s="62"/>
      <c r="AV134" s="62"/>
      <c r="AW134" s="50"/>
      <c r="AX134" s="62"/>
      <c r="AY134" s="62"/>
      <c r="AZ134" s="62"/>
      <c r="BA134" s="62"/>
      <c r="BB134" s="62"/>
      <c r="BC134" s="77"/>
      <c r="BD134" s="50" t="s">
        <v>294</v>
      </c>
      <c r="BE134" s="62">
        <f t="shared" si="83"/>
        <v>1.6630890625000003</v>
      </c>
      <c r="BF134" s="77"/>
      <c r="BG134" s="50">
        <v>7</v>
      </c>
      <c r="BH134" s="62">
        <f t="shared" si="84"/>
        <v>1.6630890625000001</v>
      </c>
      <c r="BI134" s="62">
        <f t="shared" si="85"/>
        <v>99.999999999999986</v>
      </c>
      <c r="BJ134" s="62">
        <f t="shared" si="86"/>
        <v>0.77959218750000003</v>
      </c>
      <c r="BK134" s="62">
        <f t="shared" si="87"/>
        <v>0.76942500000000003</v>
      </c>
      <c r="BL134" s="62">
        <f t="shared" si="88"/>
        <v>0.114071875</v>
      </c>
      <c r="BM134" s="50"/>
      <c r="BN134" s="62"/>
      <c r="BO134" s="62"/>
      <c r="BS134" s="50"/>
      <c r="BT134" s="62"/>
      <c r="BU134" s="62"/>
      <c r="BY134" s="50"/>
      <c r="BZ134" s="62"/>
      <c r="CA134" s="62"/>
    </row>
    <row r="135" spans="1:82" x14ac:dyDescent="0.25">
      <c r="A135" s="77" t="s">
        <v>295</v>
      </c>
      <c r="B135" s="10" t="s">
        <v>287</v>
      </c>
      <c r="C135" s="3">
        <v>12</v>
      </c>
      <c r="D135" s="77" t="s">
        <v>295</v>
      </c>
      <c r="E135" s="62">
        <v>0</v>
      </c>
      <c r="F135" s="62">
        <v>0.22239899999999999</v>
      </c>
      <c r="G135" s="62">
        <v>0</v>
      </c>
      <c r="H135" s="62">
        <v>210.38945399999997</v>
      </c>
      <c r="I135" s="62">
        <v>3.1135859999999997</v>
      </c>
      <c r="J135" s="62">
        <v>0</v>
      </c>
      <c r="K135" s="62">
        <v>4.4479799999999994</v>
      </c>
      <c r="L135" s="62">
        <v>0.88959599999999994</v>
      </c>
      <c r="M135" s="62"/>
      <c r="N135" s="62"/>
      <c r="O135" s="62">
        <v>0</v>
      </c>
      <c r="P135" s="62">
        <v>0</v>
      </c>
      <c r="Q135" s="62">
        <v>0</v>
      </c>
      <c r="R135" s="62">
        <v>0</v>
      </c>
      <c r="S135" s="62">
        <v>0</v>
      </c>
      <c r="T135" s="62">
        <v>219.06301499999998</v>
      </c>
      <c r="U135" s="6">
        <v>97.673000000000002</v>
      </c>
      <c r="V135" s="6">
        <v>108.38800000000001</v>
      </c>
      <c r="W135" s="6">
        <v>12.997</v>
      </c>
      <c r="X135" s="62">
        <f t="shared" si="78"/>
        <v>44.586714010121703</v>
      </c>
      <c r="Y135" s="62">
        <f t="shared" si="79"/>
        <v>49.47800065656908</v>
      </c>
      <c r="Z135" s="62">
        <f t="shared" si="80"/>
        <v>5.9329960376926252</v>
      </c>
      <c r="AA135" s="62"/>
      <c r="AB135" s="50" t="s">
        <v>295</v>
      </c>
      <c r="AC135" s="6">
        <f t="shared" si="81"/>
        <v>219.06</v>
      </c>
      <c r="AD135" s="6"/>
      <c r="AE135" s="50">
        <v>6</v>
      </c>
      <c r="AF135" s="62">
        <v>24.686999999999998</v>
      </c>
      <c r="AG135" s="62">
        <f t="shared" si="82"/>
        <v>11.269515201314707</v>
      </c>
      <c r="AH135" s="62">
        <v>11.773999999999999</v>
      </c>
      <c r="AI135" s="62">
        <v>11.109</v>
      </c>
      <c r="AJ135" s="62">
        <v>1.804</v>
      </c>
      <c r="AK135" s="50">
        <v>7</v>
      </c>
      <c r="AL135" s="62">
        <v>194.37300000000002</v>
      </c>
      <c r="AM135" s="62">
        <f>(AL135/AC135)*100</f>
        <v>88.730484798685296</v>
      </c>
      <c r="AN135" s="62">
        <v>85.9</v>
      </c>
      <c r="AO135" s="62">
        <v>97.28</v>
      </c>
      <c r="AP135" s="62">
        <v>11.193</v>
      </c>
      <c r="AQ135" s="50"/>
      <c r="AR135" s="62"/>
      <c r="AS135" s="62"/>
      <c r="AT135" s="62"/>
      <c r="AU135" s="62"/>
      <c r="AV135" s="62"/>
      <c r="AW135" s="50"/>
      <c r="AX135" s="62"/>
      <c r="AY135" s="62"/>
      <c r="AZ135" s="62"/>
      <c r="BA135" s="62"/>
      <c r="BB135" s="62"/>
      <c r="BC135" s="77"/>
      <c r="BD135" s="50" t="s">
        <v>295</v>
      </c>
      <c r="BE135" s="62">
        <f t="shared" si="83"/>
        <v>0.34228125000000004</v>
      </c>
      <c r="BF135" s="77"/>
      <c r="BG135" s="50">
        <v>6</v>
      </c>
      <c r="BH135" s="62">
        <f t="shared" si="84"/>
        <v>3.8573437500000002E-2</v>
      </c>
      <c r="BI135" s="62">
        <f t="shared" si="85"/>
        <v>11.269515201314707</v>
      </c>
      <c r="BJ135" s="62">
        <f t="shared" si="86"/>
        <v>1.8396875E-2</v>
      </c>
      <c r="BK135" s="62">
        <f t="shared" si="87"/>
        <v>1.73578125E-2</v>
      </c>
      <c r="BL135" s="62">
        <f t="shared" si="88"/>
        <v>2.8187500000000001E-3</v>
      </c>
      <c r="BM135" s="50">
        <v>7</v>
      </c>
      <c r="BN135" s="62">
        <f t="shared" ref="BN135" si="101">BP135+BQ135+BR135</f>
        <v>0.30370781249999995</v>
      </c>
      <c r="BO135" s="62">
        <f t="shared" ref="BO135" si="102">(BN135/BE135)*100</f>
        <v>88.730484798685268</v>
      </c>
      <c r="BP135" s="7">
        <f t="shared" ref="BP135" si="103">AN135/640</f>
        <v>0.13421875</v>
      </c>
      <c r="BQ135" s="7">
        <f t="shared" ref="BQ135" si="104">AO135/640</f>
        <v>0.152</v>
      </c>
      <c r="BR135" s="7">
        <f t="shared" ref="BR135" si="105">AP135/640</f>
        <v>1.7489062499999999E-2</v>
      </c>
      <c r="BS135" s="50"/>
      <c r="BT135" s="62"/>
      <c r="BU135" s="62"/>
      <c r="BY135" s="50"/>
      <c r="BZ135" s="62"/>
      <c r="CA135" s="62"/>
    </row>
    <row r="136" spans="1:82" x14ac:dyDescent="0.25">
      <c r="A136" s="77" t="s">
        <v>296</v>
      </c>
      <c r="B136" s="10" t="s">
        <v>287</v>
      </c>
      <c r="C136" s="3">
        <v>13</v>
      </c>
      <c r="D136" s="77" t="s">
        <v>296</v>
      </c>
      <c r="E136" s="62">
        <v>18.014319</v>
      </c>
      <c r="F136" s="62">
        <v>23.129496</v>
      </c>
      <c r="G136" s="62">
        <v>7.3391669999999998</v>
      </c>
      <c r="H136" s="62">
        <v>538.87277699999993</v>
      </c>
      <c r="I136" s="62">
        <v>117.426672</v>
      </c>
      <c r="J136" s="62">
        <v>1.1119949999999998</v>
      </c>
      <c r="K136" s="62">
        <v>10.675151999999999</v>
      </c>
      <c r="L136" s="62">
        <v>4.0031819999999998</v>
      </c>
      <c r="M136" s="62"/>
      <c r="N136" s="62"/>
      <c r="O136" s="62">
        <v>0</v>
      </c>
      <c r="P136" s="62">
        <v>0</v>
      </c>
      <c r="Q136" s="62">
        <v>0</v>
      </c>
      <c r="R136" s="62">
        <v>0.22239899999999999</v>
      </c>
      <c r="S136" s="62">
        <v>0</v>
      </c>
      <c r="T136" s="62">
        <v>720.7951589999999</v>
      </c>
      <c r="U136" s="6">
        <v>379.99799999999999</v>
      </c>
      <c r="V136" s="6">
        <v>306.21800000000002</v>
      </c>
      <c r="W136" s="6">
        <v>34.563000000000002</v>
      </c>
      <c r="X136" s="62">
        <f t="shared" si="78"/>
        <v>52.719277488932192</v>
      </c>
      <c r="Y136" s="62">
        <f t="shared" si="79"/>
        <v>42.483359686382144</v>
      </c>
      <c r="Z136" s="62">
        <f t="shared" si="80"/>
        <v>4.7951209949788254</v>
      </c>
      <c r="AA136" s="62"/>
      <c r="AB136" s="50" t="s">
        <v>296</v>
      </c>
      <c r="AC136" s="6">
        <f t="shared" si="81"/>
        <v>720.779</v>
      </c>
      <c r="AD136" s="6"/>
      <c r="AE136" s="50">
        <v>7</v>
      </c>
      <c r="AF136" s="62">
        <v>720.779</v>
      </c>
      <c r="AG136" s="62">
        <f t="shared" si="82"/>
        <v>100</v>
      </c>
      <c r="AH136" s="62">
        <v>379.99799999999999</v>
      </c>
      <c r="AI136" s="62">
        <v>306.21800000000002</v>
      </c>
      <c r="AJ136" s="62">
        <v>34.563000000000002</v>
      </c>
      <c r="AK136" s="50"/>
      <c r="AL136" s="62"/>
      <c r="AM136" s="62"/>
      <c r="AN136" s="62"/>
      <c r="AO136" s="62"/>
      <c r="AP136" s="62"/>
      <c r="AQ136" s="50"/>
      <c r="AR136" s="62"/>
      <c r="AS136" s="62"/>
      <c r="AT136" s="62"/>
      <c r="AU136" s="62"/>
      <c r="AV136" s="62"/>
      <c r="AW136" s="50"/>
      <c r="AX136" s="62"/>
      <c r="AY136" s="62"/>
      <c r="AZ136" s="62"/>
      <c r="BA136" s="62"/>
      <c r="BB136" s="62"/>
      <c r="BC136" s="77"/>
      <c r="BD136" s="50" t="s">
        <v>296</v>
      </c>
      <c r="BE136" s="62">
        <f t="shared" si="83"/>
        <v>1.1262171875</v>
      </c>
      <c r="BF136" s="77"/>
      <c r="BG136" s="50">
        <v>7</v>
      </c>
      <c r="BH136" s="62">
        <f t="shared" si="84"/>
        <v>1.1262171875</v>
      </c>
      <c r="BI136" s="62">
        <f t="shared" si="85"/>
        <v>100</v>
      </c>
      <c r="BJ136" s="62">
        <f t="shared" si="86"/>
        <v>0.59374687500000001</v>
      </c>
      <c r="BK136" s="62">
        <f t="shared" si="87"/>
        <v>0.47846562500000006</v>
      </c>
      <c r="BL136" s="62">
        <f t="shared" si="88"/>
        <v>5.4004687500000009E-2</v>
      </c>
      <c r="BM136" s="50"/>
      <c r="BN136" s="62"/>
      <c r="BO136" s="62"/>
      <c r="BS136" s="50"/>
      <c r="BT136" s="62"/>
      <c r="BU136" s="62"/>
      <c r="BY136" s="50"/>
      <c r="BZ136" s="62"/>
      <c r="CA136" s="62"/>
    </row>
    <row r="137" spans="1:82" x14ac:dyDescent="0.25">
      <c r="A137" s="77" t="s">
        <v>297</v>
      </c>
      <c r="B137" s="10" t="s">
        <v>287</v>
      </c>
      <c r="C137" s="3">
        <v>14</v>
      </c>
      <c r="D137" s="77" t="s">
        <v>297</v>
      </c>
      <c r="E137" s="62">
        <v>0.88959599999999994</v>
      </c>
      <c r="F137" s="62">
        <v>37.363031999999997</v>
      </c>
      <c r="G137" s="62">
        <v>8.0063639999999996</v>
      </c>
      <c r="H137" s="62">
        <v>511.29530099999994</v>
      </c>
      <c r="I137" s="62">
        <v>117.87146999999999</v>
      </c>
      <c r="J137" s="62">
        <v>0</v>
      </c>
      <c r="K137" s="62">
        <v>11.787146999999999</v>
      </c>
      <c r="L137" s="62">
        <v>2.6687879999999997</v>
      </c>
      <c r="M137" s="62"/>
      <c r="N137" s="62"/>
      <c r="O137" s="62">
        <v>0</v>
      </c>
      <c r="P137" s="62">
        <v>0</v>
      </c>
      <c r="Q137" s="62">
        <v>0</v>
      </c>
      <c r="R137" s="62">
        <v>1.7791919999999999</v>
      </c>
      <c r="S137" s="62">
        <v>0</v>
      </c>
      <c r="T137" s="62">
        <v>691.66088999999999</v>
      </c>
      <c r="U137" s="6">
        <v>353.00400000000002</v>
      </c>
      <c r="V137" s="6">
        <v>303.87</v>
      </c>
      <c r="W137" s="6">
        <v>34.771000000000001</v>
      </c>
      <c r="X137" s="62">
        <f t="shared" si="78"/>
        <v>51.037149143997432</v>
      </c>
      <c r="Y137" s="62">
        <f t="shared" si="79"/>
        <v>43.933378971304855</v>
      </c>
      <c r="Z137" s="62">
        <f t="shared" si="80"/>
        <v>5.0271745161129466</v>
      </c>
      <c r="AA137" s="62"/>
      <c r="AB137" s="50" t="s">
        <v>297</v>
      </c>
      <c r="AC137" s="6">
        <f t="shared" si="81"/>
        <v>691.64499999999998</v>
      </c>
      <c r="AD137" s="6"/>
      <c r="AE137" s="50">
        <v>6</v>
      </c>
      <c r="AF137" s="62">
        <v>310.46199999999999</v>
      </c>
      <c r="AG137" s="62">
        <f t="shared" si="82"/>
        <v>44.887478402937923</v>
      </c>
      <c r="AH137" s="62">
        <v>164.21799999999999</v>
      </c>
      <c r="AI137" s="62">
        <v>131.53700000000001</v>
      </c>
      <c r="AJ137" s="62">
        <v>14.707000000000001</v>
      </c>
      <c r="AK137" s="50">
        <v>7</v>
      </c>
      <c r="AL137" s="62">
        <v>381.18300000000005</v>
      </c>
      <c r="AM137" s="62">
        <f>(AL137/AC137)*100</f>
        <v>55.112521597062084</v>
      </c>
      <c r="AN137" s="62">
        <v>188.786</v>
      </c>
      <c r="AO137" s="62">
        <v>172.333</v>
      </c>
      <c r="AP137" s="62">
        <v>20.064</v>
      </c>
      <c r="AQ137" s="50"/>
      <c r="AR137" s="62"/>
      <c r="AS137" s="62"/>
      <c r="AT137" s="62"/>
      <c r="AU137" s="62"/>
      <c r="AV137" s="62"/>
      <c r="AW137" s="50"/>
      <c r="AX137" s="62"/>
      <c r="AY137" s="62"/>
      <c r="AZ137" s="62"/>
      <c r="BA137" s="62"/>
      <c r="BB137" s="62"/>
      <c r="BC137" s="77"/>
      <c r="BD137" s="50" t="s">
        <v>297</v>
      </c>
      <c r="BE137" s="62">
        <f t="shared" si="83"/>
        <v>1.0806953125000001</v>
      </c>
      <c r="BF137" s="77"/>
      <c r="BG137" s="50">
        <v>6</v>
      </c>
      <c r="BH137" s="62">
        <f t="shared" si="84"/>
        <v>0.48509687500000004</v>
      </c>
      <c r="BI137" s="62">
        <f t="shared" si="85"/>
        <v>44.887478402937923</v>
      </c>
      <c r="BJ137" s="62">
        <f t="shared" si="86"/>
        <v>0.25659062500000002</v>
      </c>
      <c r="BK137" s="62">
        <f t="shared" si="87"/>
        <v>0.20552656250000001</v>
      </c>
      <c r="BL137" s="62">
        <f t="shared" si="88"/>
        <v>2.2979687500000002E-2</v>
      </c>
      <c r="BM137" s="50">
        <v>7</v>
      </c>
      <c r="BN137" s="62">
        <f t="shared" ref="BN137" si="106">BP137+BQ137+BR137</f>
        <v>0.59559843749999997</v>
      </c>
      <c r="BO137" s="62">
        <f t="shared" ref="BO137" si="107">(BN137/BE137)*100</f>
        <v>55.11252159706207</v>
      </c>
      <c r="BP137" s="7">
        <f t="shared" ref="BP137" si="108">AN137/640</f>
        <v>0.29497812499999998</v>
      </c>
      <c r="BQ137" s="7">
        <f t="shared" ref="BQ137" si="109">AO137/640</f>
        <v>0.2692703125</v>
      </c>
      <c r="BR137" s="7">
        <f t="shared" ref="BR137" si="110">AP137/640</f>
        <v>3.1350000000000003E-2</v>
      </c>
      <c r="BS137" s="50"/>
      <c r="BT137" s="62"/>
      <c r="BU137" s="62"/>
      <c r="BY137" s="50"/>
      <c r="BZ137" s="62"/>
      <c r="CA137" s="62"/>
    </row>
    <row r="138" spans="1:82" x14ac:dyDescent="0.25">
      <c r="A138" s="77" t="s">
        <v>298</v>
      </c>
      <c r="B138" s="10" t="s">
        <v>287</v>
      </c>
      <c r="C138" s="3">
        <v>15</v>
      </c>
      <c r="D138" s="77" t="s">
        <v>298</v>
      </c>
      <c r="E138" s="62">
        <v>47.148587999999997</v>
      </c>
      <c r="F138" s="62">
        <v>17.569520999999998</v>
      </c>
      <c r="G138" s="62">
        <v>40.031819999999996</v>
      </c>
      <c r="H138" s="62">
        <v>959.87408399999993</v>
      </c>
      <c r="I138" s="62">
        <v>267.99079499999999</v>
      </c>
      <c r="J138" s="62">
        <v>0.88959599999999994</v>
      </c>
      <c r="K138" s="62">
        <v>22.684697999999997</v>
      </c>
      <c r="L138" s="62">
        <v>4.8927779999999998</v>
      </c>
      <c r="M138" s="62"/>
      <c r="N138" s="62"/>
      <c r="O138" s="62">
        <v>0</v>
      </c>
      <c r="P138" s="62">
        <v>0</v>
      </c>
      <c r="Q138" s="62">
        <v>0</v>
      </c>
      <c r="R138" s="62">
        <v>2.2239899999999997</v>
      </c>
      <c r="S138" s="62">
        <v>5.3375759999999994</v>
      </c>
      <c r="T138" s="62">
        <v>1368.6434459999998</v>
      </c>
      <c r="U138" s="6">
        <v>752.48299999999995</v>
      </c>
      <c r="V138" s="6">
        <v>545.88800000000003</v>
      </c>
      <c r="W138" s="6">
        <v>70.241</v>
      </c>
      <c r="X138" s="62">
        <f t="shared" si="78"/>
        <v>54.980207021719821</v>
      </c>
      <c r="Y138" s="62">
        <f t="shared" si="79"/>
        <v>39.885333290815325</v>
      </c>
      <c r="Z138" s="62">
        <f t="shared" si="80"/>
        <v>5.1321620839442508</v>
      </c>
      <c r="AA138" s="62"/>
      <c r="AB138" s="50" t="s">
        <v>298</v>
      </c>
      <c r="AC138" s="6">
        <f t="shared" si="81"/>
        <v>1368.6120000000001</v>
      </c>
      <c r="AD138" s="6"/>
      <c r="AE138" s="50">
        <v>7</v>
      </c>
      <c r="AF138" s="62">
        <v>1368.6120000000001</v>
      </c>
      <c r="AG138" s="62">
        <f t="shared" si="82"/>
        <v>100</v>
      </c>
      <c r="AH138" s="62">
        <v>752.48299999999995</v>
      </c>
      <c r="AI138" s="62">
        <v>545.88800000000003</v>
      </c>
      <c r="AJ138" s="62">
        <v>70.241</v>
      </c>
      <c r="AK138" s="50"/>
      <c r="AL138" s="62"/>
      <c r="AM138" s="62"/>
      <c r="AN138" s="62"/>
      <c r="AO138" s="62"/>
      <c r="AP138" s="62"/>
      <c r="AQ138" s="50"/>
      <c r="AR138" s="62"/>
      <c r="AS138" s="62"/>
      <c r="AT138" s="62"/>
      <c r="AU138" s="62"/>
      <c r="AV138" s="62"/>
      <c r="AW138" s="50"/>
      <c r="AX138" s="62"/>
      <c r="AY138" s="62"/>
      <c r="AZ138" s="62"/>
      <c r="BA138" s="62"/>
      <c r="BB138" s="62"/>
      <c r="BC138" s="77"/>
      <c r="BD138" s="50" t="s">
        <v>298</v>
      </c>
      <c r="BE138" s="62">
        <f t="shared" si="83"/>
        <v>2.1384562500000004</v>
      </c>
      <c r="BF138" s="77"/>
      <c r="BG138" s="50">
        <v>7</v>
      </c>
      <c r="BH138" s="62">
        <f t="shared" si="84"/>
        <v>2.1384562500000004</v>
      </c>
      <c r="BI138" s="62">
        <f t="shared" si="85"/>
        <v>100</v>
      </c>
      <c r="BJ138" s="62">
        <f t="shared" si="86"/>
        <v>1.1757546875</v>
      </c>
      <c r="BK138" s="62">
        <f t="shared" si="87"/>
        <v>0.8529500000000001</v>
      </c>
      <c r="BL138" s="62">
        <f t="shared" si="88"/>
        <v>0.10975156250000001</v>
      </c>
      <c r="BM138" s="50"/>
      <c r="BN138" s="62"/>
      <c r="BO138" s="62"/>
      <c r="BS138" s="50"/>
      <c r="BT138" s="62"/>
      <c r="BU138" s="62"/>
      <c r="BY138" s="50"/>
      <c r="BZ138" s="62"/>
      <c r="CA138" s="62"/>
    </row>
    <row r="139" spans="1:82" x14ac:dyDescent="0.25">
      <c r="A139" s="77" t="s">
        <v>299</v>
      </c>
      <c r="B139" s="10" t="s">
        <v>287</v>
      </c>
      <c r="C139" s="3">
        <v>16</v>
      </c>
      <c r="D139" s="77" t="s">
        <v>299</v>
      </c>
      <c r="E139" s="62">
        <v>0</v>
      </c>
      <c r="F139" s="62">
        <v>162.79606799999999</v>
      </c>
      <c r="G139" s="62">
        <v>78.729245999999989</v>
      </c>
      <c r="H139" s="62">
        <v>4447.0904039999996</v>
      </c>
      <c r="I139" s="62">
        <v>655.187454</v>
      </c>
      <c r="J139" s="62">
        <v>0</v>
      </c>
      <c r="K139" s="62">
        <v>58.490936999999995</v>
      </c>
      <c r="L139" s="62">
        <v>11.564748</v>
      </c>
      <c r="M139" s="62"/>
      <c r="N139" s="62"/>
      <c r="O139" s="62">
        <v>0.66719699999999993</v>
      </c>
      <c r="P139" s="62">
        <v>0</v>
      </c>
      <c r="Q139" s="62">
        <v>0</v>
      </c>
      <c r="R139" s="62">
        <v>5.1151770000000001</v>
      </c>
      <c r="S139" s="62">
        <v>0</v>
      </c>
      <c r="T139" s="62">
        <v>5419.6412309999996</v>
      </c>
      <c r="U139" s="6">
        <v>2683.6190000000001</v>
      </c>
      <c r="V139" s="6">
        <v>2491.5329999999999</v>
      </c>
      <c r="W139" s="6">
        <v>244.36600000000001</v>
      </c>
      <c r="X139" s="62">
        <f t="shared" si="78"/>
        <v>49.516543358070855</v>
      </c>
      <c r="Y139" s="62">
        <f t="shared" si="79"/>
        <v>45.97228661094006</v>
      </c>
      <c r="Z139" s="62">
        <f t="shared" si="80"/>
        <v>4.5088962457928439</v>
      </c>
      <c r="AA139" s="62"/>
      <c r="AB139" s="50" t="s">
        <v>299</v>
      </c>
      <c r="AC139" s="6">
        <f t="shared" si="81"/>
        <v>5419.518</v>
      </c>
      <c r="AD139" s="6"/>
      <c r="AE139" s="50">
        <v>6</v>
      </c>
      <c r="AF139" s="62">
        <v>5405.5069999999996</v>
      </c>
      <c r="AG139" s="62">
        <f t="shared" si="82"/>
        <v>99.741471474031457</v>
      </c>
      <c r="AH139" s="62">
        <v>2677.3139999999999</v>
      </c>
      <c r="AI139" s="62">
        <v>2484.3870000000002</v>
      </c>
      <c r="AJ139" s="62">
        <v>243.80600000000001</v>
      </c>
      <c r="AK139" s="50">
        <v>7</v>
      </c>
      <c r="AL139" s="62">
        <v>14.011000000000001</v>
      </c>
      <c r="AM139" s="62">
        <f t="shared" ref="AM139:AM141" si="111">(AL139/AC139)*100</f>
        <v>0.25852852596854553</v>
      </c>
      <c r="AN139" s="62">
        <v>6.3049999999999997</v>
      </c>
      <c r="AO139" s="62">
        <v>7.1459999999999999</v>
      </c>
      <c r="AP139" s="62">
        <v>0.56000000000000005</v>
      </c>
      <c r="AQ139" s="50"/>
      <c r="AR139" s="62"/>
      <c r="AS139" s="62"/>
      <c r="AT139" s="62"/>
      <c r="AU139" s="62"/>
      <c r="AV139" s="62"/>
      <c r="AW139" s="50"/>
      <c r="AX139" s="62"/>
      <c r="AY139" s="62"/>
      <c r="AZ139" s="62"/>
      <c r="BA139" s="62"/>
      <c r="BB139" s="62"/>
      <c r="BC139" s="77"/>
      <c r="BD139" s="50" t="s">
        <v>299</v>
      </c>
      <c r="BE139" s="62">
        <f t="shared" si="83"/>
        <v>8.4679968750000008</v>
      </c>
      <c r="BF139" s="77"/>
      <c r="BG139" s="50">
        <v>6</v>
      </c>
      <c r="BH139" s="62">
        <f t="shared" si="84"/>
        <v>8.4461046875000001</v>
      </c>
      <c r="BI139" s="62">
        <f t="shared" si="85"/>
        <v>99.741471474031457</v>
      </c>
      <c r="BJ139" s="62">
        <f t="shared" si="86"/>
        <v>4.1833031250000001</v>
      </c>
      <c r="BK139" s="62">
        <f t="shared" si="87"/>
        <v>3.8818546875000006</v>
      </c>
      <c r="BL139" s="62">
        <f t="shared" si="88"/>
        <v>0.38094687500000002</v>
      </c>
      <c r="BM139" s="50">
        <v>7</v>
      </c>
      <c r="BN139" s="62">
        <f t="shared" ref="BN139:BN141" si="112">BP139+BQ139+BR139</f>
        <v>2.18921875E-2</v>
      </c>
      <c r="BO139" s="62">
        <f t="shared" ref="BO139:BO141" si="113">(BN139/BE139)*100</f>
        <v>0.25852852596854553</v>
      </c>
      <c r="BP139" s="7">
        <f t="shared" ref="BP139:BP141" si="114">AN139/640</f>
        <v>9.8515624999999992E-3</v>
      </c>
      <c r="BQ139" s="7">
        <f t="shared" ref="BQ139:BQ141" si="115">AO139/640</f>
        <v>1.1165625E-2</v>
      </c>
      <c r="BR139" s="7">
        <f t="shared" ref="BR139:BR141" si="116">AP139/640</f>
        <v>8.7500000000000013E-4</v>
      </c>
      <c r="BS139" s="50"/>
      <c r="BT139" s="62"/>
      <c r="BU139" s="62"/>
      <c r="BY139" s="50"/>
      <c r="BZ139" s="62"/>
      <c r="CA139" s="62"/>
    </row>
    <row r="140" spans="1:82" x14ac:dyDescent="0.25">
      <c r="A140" s="77" t="s">
        <v>300</v>
      </c>
      <c r="B140" s="10" t="s">
        <v>287</v>
      </c>
      <c r="C140" s="3">
        <v>17</v>
      </c>
      <c r="D140" s="77" t="s">
        <v>300</v>
      </c>
      <c r="E140" s="62">
        <v>23.796692999999998</v>
      </c>
      <c r="F140" s="62">
        <v>3.1135859999999997</v>
      </c>
      <c r="G140" s="62">
        <v>18.681515999999998</v>
      </c>
      <c r="H140" s="62">
        <v>425.22688799999997</v>
      </c>
      <c r="I140" s="62">
        <v>146.78333999999998</v>
      </c>
      <c r="J140" s="62">
        <v>0</v>
      </c>
      <c r="K140" s="62">
        <v>6.67197</v>
      </c>
      <c r="L140" s="62">
        <v>0.44479799999999997</v>
      </c>
      <c r="M140" s="62"/>
      <c r="N140" s="62"/>
      <c r="O140" s="62">
        <v>0</v>
      </c>
      <c r="P140" s="62">
        <v>0</v>
      </c>
      <c r="Q140" s="62">
        <v>0</v>
      </c>
      <c r="R140" s="62">
        <v>1.1119949999999998</v>
      </c>
      <c r="S140" s="62">
        <v>0.88959599999999994</v>
      </c>
      <c r="T140" s="62">
        <v>626.72038199999997</v>
      </c>
      <c r="U140" s="6">
        <v>362.08800000000002</v>
      </c>
      <c r="V140" s="6">
        <v>239.256</v>
      </c>
      <c r="W140" s="6">
        <v>25.361999999999998</v>
      </c>
      <c r="X140" s="62">
        <f t="shared" si="78"/>
        <v>57.775047756465028</v>
      </c>
      <c r="Y140" s="62">
        <f t="shared" si="79"/>
        <v>38.175876654351413</v>
      </c>
      <c r="Z140" s="62">
        <f t="shared" si="80"/>
        <v>4.0467807858848284</v>
      </c>
      <c r="AA140" s="62"/>
      <c r="AB140" s="50" t="s">
        <v>300</v>
      </c>
      <c r="AC140" s="6">
        <f t="shared" si="81"/>
        <v>626.70600000000002</v>
      </c>
      <c r="AD140" s="6"/>
      <c r="AE140" s="50">
        <v>6</v>
      </c>
      <c r="AF140" s="62">
        <v>153.45099999999999</v>
      </c>
      <c r="AG140" s="62">
        <f t="shared" si="82"/>
        <v>24.485324857269593</v>
      </c>
      <c r="AH140" s="62">
        <v>86.034999999999997</v>
      </c>
      <c r="AI140" s="62">
        <v>61.613999999999997</v>
      </c>
      <c r="AJ140" s="62">
        <v>5.8019999999999996</v>
      </c>
      <c r="AK140" s="50">
        <v>7</v>
      </c>
      <c r="AL140" s="62">
        <v>473.255</v>
      </c>
      <c r="AM140" s="62">
        <f t="shared" si="111"/>
        <v>75.514675142730397</v>
      </c>
      <c r="AN140" s="62">
        <v>276.053</v>
      </c>
      <c r="AO140" s="62">
        <v>177.642</v>
      </c>
      <c r="AP140" s="62">
        <v>19.559999999999999</v>
      </c>
      <c r="AQ140" s="50"/>
      <c r="AR140" s="62"/>
      <c r="AS140" s="62"/>
      <c r="AT140" s="62"/>
      <c r="AU140" s="62"/>
      <c r="AV140" s="62"/>
      <c r="AW140" s="50"/>
      <c r="AX140" s="62"/>
      <c r="AY140" s="62"/>
      <c r="AZ140" s="62"/>
      <c r="BA140" s="62"/>
      <c r="BB140" s="62"/>
      <c r="BC140" s="77"/>
      <c r="BD140" s="50" t="s">
        <v>300</v>
      </c>
      <c r="BE140" s="62">
        <f t="shared" si="83"/>
        <v>0.97922812500000012</v>
      </c>
      <c r="BF140" s="77"/>
      <c r="BG140" s="50">
        <v>6</v>
      </c>
      <c r="BH140" s="62">
        <f t="shared" si="84"/>
        <v>0.23976718750000001</v>
      </c>
      <c r="BI140" s="62">
        <f t="shared" si="85"/>
        <v>24.485324857269593</v>
      </c>
      <c r="BJ140" s="62">
        <f t="shared" si="86"/>
        <v>0.13442968750000001</v>
      </c>
      <c r="BK140" s="62">
        <f t="shared" si="87"/>
        <v>9.6271875000000007E-2</v>
      </c>
      <c r="BL140" s="62">
        <f t="shared" si="88"/>
        <v>9.065624999999999E-3</v>
      </c>
      <c r="BM140" s="50">
        <v>7</v>
      </c>
      <c r="BN140" s="62">
        <f t="shared" si="112"/>
        <v>0.73946093750000008</v>
      </c>
      <c r="BO140" s="62">
        <f t="shared" si="113"/>
        <v>75.514675142730397</v>
      </c>
      <c r="BP140" s="7">
        <f t="shared" si="114"/>
        <v>0.4313328125</v>
      </c>
      <c r="BQ140" s="7">
        <f t="shared" si="115"/>
        <v>0.27756562499999998</v>
      </c>
      <c r="BR140" s="7">
        <f t="shared" si="116"/>
        <v>3.0562499999999999E-2</v>
      </c>
      <c r="BS140" s="50"/>
      <c r="BT140" s="62"/>
      <c r="BU140" s="62"/>
      <c r="BY140" s="50"/>
      <c r="BZ140" s="62"/>
      <c r="CA140" s="62"/>
    </row>
    <row r="141" spans="1:82" x14ac:dyDescent="0.25">
      <c r="A141" s="77" t="s">
        <v>301</v>
      </c>
      <c r="B141" s="10" t="s">
        <v>287</v>
      </c>
      <c r="C141" s="3">
        <v>18</v>
      </c>
      <c r="D141" s="77" t="s">
        <v>301</v>
      </c>
      <c r="E141" s="62">
        <v>5.1151770000000001</v>
      </c>
      <c r="F141" s="62">
        <v>20.905505999999999</v>
      </c>
      <c r="G141" s="62">
        <v>59.380532999999993</v>
      </c>
      <c r="H141" s="62">
        <v>1578.3657029999999</v>
      </c>
      <c r="I141" s="62">
        <v>404.32138199999997</v>
      </c>
      <c r="J141" s="62">
        <v>0.22239899999999999</v>
      </c>
      <c r="K141" s="62">
        <v>28.244672999999999</v>
      </c>
      <c r="L141" s="62">
        <v>8.0063639999999996</v>
      </c>
      <c r="M141" s="62"/>
      <c r="N141" s="62"/>
      <c r="O141" s="62">
        <v>0</v>
      </c>
      <c r="P141" s="62">
        <v>0</v>
      </c>
      <c r="Q141" s="62">
        <v>0</v>
      </c>
      <c r="R141" s="62">
        <v>2.2239899999999997</v>
      </c>
      <c r="S141" s="62">
        <v>0.44479799999999997</v>
      </c>
      <c r="T141" s="62">
        <v>2107.2305249999999</v>
      </c>
      <c r="U141" s="6">
        <v>1125.569</v>
      </c>
      <c r="V141" s="6">
        <v>883.70799999999997</v>
      </c>
      <c r="W141" s="6">
        <v>97.906000000000006</v>
      </c>
      <c r="X141" s="62">
        <f t="shared" si="78"/>
        <v>53.414611578863678</v>
      </c>
      <c r="Y141" s="62">
        <f t="shared" si="79"/>
        <v>41.93693995582187</v>
      </c>
      <c r="Z141" s="62">
        <f t="shared" si="80"/>
        <v>4.6461931354188222</v>
      </c>
      <c r="AA141" s="62"/>
      <c r="AB141" s="50" t="s">
        <v>301</v>
      </c>
      <c r="AC141" s="6">
        <f t="shared" si="81"/>
        <v>2107.1840000000002</v>
      </c>
      <c r="AD141" s="6"/>
      <c r="AE141" s="50">
        <v>6</v>
      </c>
      <c r="AF141" s="62">
        <v>1717.9940000000001</v>
      </c>
      <c r="AG141" s="62">
        <f t="shared" si="82"/>
        <v>81.530326729891641</v>
      </c>
      <c r="AH141" s="62">
        <v>870.09900000000005</v>
      </c>
      <c r="AI141" s="62">
        <v>766.54300000000001</v>
      </c>
      <c r="AJ141" s="62">
        <v>81.352000000000004</v>
      </c>
      <c r="AK141" s="50">
        <v>7</v>
      </c>
      <c r="AL141" s="62">
        <v>389.19</v>
      </c>
      <c r="AM141" s="62">
        <f t="shared" si="111"/>
        <v>18.469673270108352</v>
      </c>
      <c r="AN141" s="62">
        <v>255.471</v>
      </c>
      <c r="AO141" s="62">
        <v>117.16500000000001</v>
      </c>
      <c r="AP141" s="62">
        <v>16.553999999999998</v>
      </c>
      <c r="AQ141" s="50"/>
      <c r="AR141" s="62"/>
      <c r="AS141" s="62"/>
      <c r="AT141" s="62"/>
      <c r="AU141" s="62"/>
      <c r="AV141" s="62"/>
      <c r="AW141" s="50"/>
      <c r="AX141" s="62"/>
      <c r="AY141" s="62"/>
      <c r="AZ141" s="62"/>
      <c r="BA141" s="62"/>
      <c r="BB141" s="62"/>
      <c r="BC141" s="77"/>
      <c r="BD141" s="50" t="s">
        <v>301</v>
      </c>
      <c r="BE141" s="62">
        <f t="shared" si="83"/>
        <v>3.2924750000000005</v>
      </c>
      <c r="BF141" s="77"/>
      <c r="BG141" s="50">
        <v>6</v>
      </c>
      <c r="BH141" s="62">
        <f t="shared" si="84"/>
        <v>2.6843656250000003</v>
      </c>
      <c r="BI141" s="62">
        <f t="shared" si="85"/>
        <v>81.530326729891641</v>
      </c>
      <c r="BJ141" s="62">
        <f t="shared" si="86"/>
        <v>1.3595296875000003</v>
      </c>
      <c r="BK141" s="62">
        <f t="shared" si="87"/>
        <v>1.1977234375000001</v>
      </c>
      <c r="BL141" s="62">
        <f t="shared" si="88"/>
        <v>0.12711250000000002</v>
      </c>
      <c r="BM141" s="50">
        <v>7</v>
      </c>
      <c r="BN141" s="62">
        <f t="shared" si="112"/>
        <v>0.60810937499999995</v>
      </c>
      <c r="BO141" s="62">
        <f t="shared" si="113"/>
        <v>18.469673270108348</v>
      </c>
      <c r="BP141" s="7">
        <f t="shared" si="114"/>
        <v>0.39917343750000001</v>
      </c>
      <c r="BQ141" s="7">
        <f t="shared" si="115"/>
        <v>0.1830703125</v>
      </c>
      <c r="BR141" s="7">
        <f t="shared" si="116"/>
        <v>2.5865624999999996E-2</v>
      </c>
      <c r="BS141" s="50"/>
      <c r="BT141" s="62"/>
      <c r="BU141" s="62"/>
      <c r="BY141" s="50"/>
      <c r="BZ141" s="62"/>
      <c r="CA141" s="62"/>
    </row>
    <row r="142" spans="1:82" x14ac:dyDescent="0.25">
      <c r="A142" s="77" t="s">
        <v>302</v>
      </c>
      <c r="B142" s="10" t="s">
        <v>287</v>
      </c>
      <c r="C142" s="3">
        <v>19</v>
      </c>
      <c r="D142" s="77" t="s">
        <v>302</v>
      </c>
      <c r="E142" s="62">
        <v>23.574293999999998</v>
      </c>
      <c r="F142" s="62">
        <v>19.126313999999997</v>
      </c>
      <c r="G142" s="62">
        <v>10.230354</v>
      </c>
      <c r="H142" s="62">
        <v>737.03028599999993</v>
      </c>
      <c r="I142" s="62">
        <v>114.313086</v>
      </c>
      <c r="J142" s="62">
        <v>0.22239899999999999</v>
      </c>
      <c r="K142" s="62">
        <v>14.233535999999999</v>
      </c>
      <c r="L142" s="62">
        <v>0.88959599999999994</v>
      </c>
      <c r="M142" s="62"/>
      <c r="N142" s="62"/>
      <c r="O142" s="62">
        <v>0</v>
      </c>
      <c r="P142" s="62">
        <v>0</v>
      </c>
      <c r="Q142" s="62">
        <v>0</v>
      </c>
      <c r="R142" s="62">
        <v>1.5567929999999999</v>
      </c>
      <c r="S142" s="62">
        <v>0.44479799999999997</v>
      </c>
      <c r="T142" s="62">
        <v>921.62145599999997</v>
      </c>
      <c r="U142" s="6">
        <v>471.411</v>
      </c>
      <c r="V142" s="6">
        <v>405.65499999999997</v>
      </c>
      <c r="W142" s="6">
        <v>44.533999999999999</v>
      </c>
      <c r="X142" s="62">
        <f t="shared" si="78"/>
        <v>51.150176347456913</v>
      </c>
      <c r="Y142" s="62">
        <f t="shared" si="79"/>
        <v>44.01535981601539</v>
      </c>
      <c r="Z142" s="62">
        <f t="shared" si="80"/>
        <v>4.8321357657280934</v>
      </c>
      <c r="AA142" s="62"/>
      <c r="AB142" s="50" t="s">
        <v>302</v>
      </c>
      <c r="AC142" s="6">
        <f t="shared" si="81"/>
        <v>921.6</v>
      </c>
      <c r="AD142" s="6"/>
      <c r="AE142" s="50">
        <v>7</v>
      </c>
      <c r="AF142" s="62">
        <v>921.6</v>
      </c>
      <c r="AG142" s="62">
        <f t="shared" si="82"/>
        <v>100</v>
      </c>
      <c r="AH142" s="62">
        <v>471.411</v>
      </c>
      <c r="AI142" s="62">
        <v>405.65499999999997</v>
      </c>
      <c r="AJ142" s="62">
        <v>44.533999999999999</v>
      </c>
      <c r="AK142" s="50"/>
      <c r="AL142" s="62"/>
      <c r="AM142" s="62"/>
      <c r="AN142" s="62"/>
      <c r="AO142" s="62"/>
      <c r="AP142" s="62"/>
      <c r="AQ142" s="50"/>
      <c r="AR142" s="62"/>
      <c r="AS142" s="62"/>
      <c r="AT142" s="62"/>
      <c r="AU142" s="62"/>
      <c r="AV142" s="62"/>
      <c r="AW142" s="50"/>
      <c r="AX142" s="62"/>
      <c r="AY142" s="62"/>
      <c r="AZ142" s="62"/>
      <c r="BA142" s="62"/>
      <c r="BB142" s="62"/>
      <c r="BC142" s="77"/>
      <c r="BD142" s="50" t="s">
        <v>302</v>
      </c>
      <c r="BE142" s="62">
        <f t="shared" si="83"/>
        <v>1.4400000000000002</v>
      </c>
      <c r="BF142" s="77"/>
      <c r="BG142" s="50">
        <v>7</v>
      </c>
      <c r="BH142" s="62">
        <f t="shared" si="84"/>
        <v>1.4400000000000002</v>
      </c>
      <c r="BI142" s="62">
        <f t="shared" si="85"/>
        <v>100</v>
      </c>
      <c r="BJ142" s="62">
        <f t="shared" si="86"/>
        <v>0.73657968750000002</v>
      </c>
      <c r="BK142" s="62">
        <f t="shared" si="87"/>
        <v>0.6338359375</v>
      </c>
      <c r="BL142" s="62">
        <f t="shared" si="88"/>
        <v>6.9584375000000004E-2</v>
      </c>
      <c r="BM142" s="50"/>
      <c r="BN142" s="62"/>
      <c r="BO142" s="62"/>
      <c r="BS142" s="50"/>
      <c r="BT142" s="62"/>
      <c r="BU142" s="62"/>
      <c r="BY142" s="50"/>
      <c r="BZ142" s="62"/>
      <c r="CA142" s="62"/>
    </row>
    <row r="143" spans="1:82" x14ac:dyDescent="0.25">
      <c r="A143" s="77" t="s">
        <v>303</v>
      </c>
      <c r="B143" s="10" t="s">
        <v>287</v>
      </c>
      <c r="C143" s="3">
        <v>2</v>
      </c>
      <c r="D143" s="77" t="s">
        <v>303</v>
      </c>
      <c r="E143" s="62">
        <v>26.465480999999997</v>
      </c>
      <c r="F143" s="62">
        <v>193.48712999999998</v>
      </c>
      <c r="G143" s="62">
        <v>268.43559299999998</v>
      </c>
      <c r="H143" s="62">
        <v>1599.938406</v>
      </c>
      <c r="I143" s="62">
        <v>405.43337699999995</v>
      </c>
      <c r="J143" s="62">
        <v>34.249445999999999</v>
      </c>
      <c r="K143" s="62">
        <v>158.34808799999999</v>
      </c>
      <c r="L143" s="62">
        <v>58.046138999999997</v>
      </c>
      <c r="M143" s="62"/>
      <c r="N143" s="62"/>
      <c r="O143" s="62">
        <v>29.579066999999998</v>
      </c>
      <c r="P143" s="62">
        <v>0</v>
      </c>
      <c r="Q143" s="62">
        <v>0.22239899999999999</v>
      </c>
      <c r="R143" s="62">
        <v>6.67197</v>
      </c>
      <c r="S143" s="62">
        <v>3.335985</v>
      </c>
      <c r="T143" s="62">
        <v>2784.2130809999999</v>
      </c>
      <c r="U143" s="6">
        <v>1293.3409999999999</v>
      </c>
      <c r="V143" s="6">
        <v>1222.9880000000001</v>
      </c>
      <c r="W143" s="6">
        <v>267.82100000000003</v>
      </c>
      <c r="X143" s="62">
        <f t="shared" si="78"/>
        <v>46.452658700083163</v>
      </c>
      <c r="Y143" s="62">
        <f t="shared" si="79"/>
        <v>43.925804685923751</v>
      </c>
      <c r="Z143" s="62">
        <f t="shared" si="80"/>
        <v>9.6192709468848303</v>
      </c>
      <c r="AA143" s="62"/>
      <c r="AB143" s="50" t="s">
        <v>303</v>
      </c>
      <c r="AC143" s="6">
        <f t="shared" si="81"/>
        <v>2784.1510000000003</v>
      </c>
      <c r="AD143" s="6"/>
      <c r="AE143" s="50">
        <v>2</v>
      </c>
      <c r="AF143" s="62">
        <v>38.696999999999996</v>
      </c>
      <c r="AG143" s="62">
        <f t="shared" si="82"/>
        <v>1.389903062010645</v>
      </c>
      <c r="AH143" s="62">
        <v>13.821999999999999</v>
      </c>
      <c r="AI143" s="62">
        <v>18.641999999999999</v>
      </c>
      <c r="AJ143" s="62">
        <v>6.2329999999999997</v>
      </c>
      <c r="AK143" s="50">
        <v>4</v>
      </c>
      <c r="AL143" s="62">
        <v>2708.5360000000001</v>
      </c>
      <c r="AM143" s="62">
        <f t="shared" ref="AM143:AM144" si="117">(AL143/AC143)*100</f>
        <v>97.284091272348377</v>
      </c>
      <c r="AN143" s="62">
        <v>1268.953</v>
      </c>
      <c r="AO143" s="62">
        <v>1178.954</v>
      </c>
      <c r="AP143" s="62">
        <v>260.62900000000002</v>
      </c>
      <c r="AQ143" s="50">
        <v>7</v>
      </c>
      <c r="AR143" s="62">
        <v>36.917999999999999</v>
      </c>
      <c r="AS143" s="62">
        <f>(AR143/AC143)*100</f>
        <v>1.3260056656409798</v>
      </c>
      <c r="AT143" s="62">
        <v>10.566000000000001</v>
      </c>
      <c r="AU143" s="62">
        <v>25.391999999999999</v>
      </c>
      <c r="AV143" s="62">
        <v>0.96</v>
      </c>
      <c r="AW143" s="50"/>
      <c r="AX143" s="62"/>
      <c r="AY143" s="62"/>
      <c r="AZ143" s="62"/>
      <c r="BA143" s="62"/>
      <c r="BB143" s="62"/>
      <c r="BC143" s="77"/>
      <c r="BD143" s="50" t="s">
        <v>303</v>
      </c>
      <c r="BE143" s="62">
        <f t="shared" si="83"/>
        <v>4.3502359375000008</v>
      </c>
      <c r="BF143" s="77"/>
      <c r="BG143" s="50">
        <v>2</v>
      </c>
      <c r="BH143" s="62">
        <f t="shared" si="84"/>
        <v>6.0464062500000006E-2</v>
      </c>
      <c r="BI143" s="62">
        <f t="shared" si="85"/>
        <v>1.3899030620106452</v>
      </c>
      <c r="BJ143" s="62">
        <f t="shared" si="86"/>
        <v>2.1596875000000001E-2</v>
      </c>
      <c r="BK143" s="62">
        <f t="shared" si="87"/>
        <v>2.9128125000000001E-2</v>
      </c>
      <c r="BL143" s="62">
        <f t="shared" si="88"/>
        <v>9.7390624999999995E-3</v>
      </c>
      <c r="BM143" s="50">
        <v>4</v>
      </c>
      <c r="BN143" s="62">
        <f t="shared" ref="BN143:BN144" si="118">BP143+BQ143+BR143</f>
        <v>4.2320874999999996</v>
      </c>
      <c r="BO143" s="62">
        <f t="shared" ref="BO143:BO144" si="119">(BN143/BE143)*100</f>
        <v>97.284091272348348</v>
      </c>
      <c r="BP143" s="7">
        <f t="shared" ref="BP143:BP144" si="120">AN143/640</f>
        <v>1.9827390624999999</v>
      </c>
      <c r="BQ143" s="7">
        <f t="shared" ref="BQ143:BQ144" si="121">AO143/640</f>
        <v>1.8421156249999999</v>
      </c>
      <c r="BR143" s="7">
        <f t="shared" ref="BR143:BR144" si="122">AP143/640</f>
        <v>0.40723281250000004</v>
      </c>
      <c r="BS143" s="50">
        <v>7</v>
      </c>
      <c r="BT143" s="62">
        <f>BV143+BW143+BX143</f>
        <v>5.7684375000000003E-2</v>
      </c>
      <c r="BU143" s="62">
        <f>(BT143/BE143)*100</f>
        <v>1.3260056656409798</v>
      </c>
      <c r="BV143" s="7">
        <f>AT143/640</f>
        <v>1.6509375E-2</v>
      </c>
      <c r="BW143" s="7">
        <f>AU143/640</f>
        <v>3.9675000000000002E-2</v>
      </c>
      <c r="BX143" s="7">
        <f>AV143/640</f>
        <v>1.5E-3</v>
      </c>
      <c r="BY143" s="50"/>
      <c r="BZ143" s="62"/>
      <c r="CA143" s="62"/>
    </row>
    <row r="144" spans="1:82" x14ac:dyDescent="0.25">
      <c r="A144" s="77" t="s">
        <v>304</v>
      </c>
      <c r="B144" s="10" t="s">
        <v>287</v>
      </c>
      <c r="C144" s="3">
        <v>20</v>
      </c>
      <c r="D144" s="77" t="s">
        <v>304</v>
      </c>
      <c r="E144" s="62">
        <v>3.5583839999999998</v>
      </c>
      <c r="F144" s="62">
        <v>9.7855559999999997</v>
      </c>
      <c r="G144" s="62">
        <v>35.361440999999999</v>
      </c>
      <c r="H144" s="62">
        <v>1289.9141999999999</v>
      </c>
      <c r="I144" s="62">
        <v>188.81675099999998</v>
      </c>
      <c r="J144" s="62">
        <v>0</v>
      </c>
      <c r="K144" s="62">
        <v>39.142223999999999</v>
      </c>
      <c r="L144" s="62">
        <v>4.6703789999999996</v>
      </c>
      <c r="M144" s="62"/>
      <c r="N144" s="62"/>
      <c r="O144" s="62">
        <v>0.22239899999999999</v>
      </c>
      <c r="P144" s="62">
        <v>0</v>
      </c>
      <c r="Q144" s="62">
        <v>0</v>
      </c>
      <c r="R144" s="62">
        <v>1.7791919999999999</v>
      </c>
      <c r="S144" s="62">
        <v>0</v>
      </c>
      <c r="T144" s="62">
        <v>1573.2505259999998</v>
      </c>
      <c r="U144" s="6">
        <v>778.32100000000003</v>
      </c>
      <c r="V144" s="6">
        <v>703.49300000000005</v>
      </c>
      <c r="W144" s="6">
        <v>91.400999999999996</v>
      </c>
      <c r="X144" s="62">
        <f t="shared" si="78"/>
        <v>49.472158892511956</v>
      </c>
      <c r="Y144" s="62">
        <f t="shared" si="79"/>
        <v>44.715891612547928</v>
      </c>
      <c r="Z144" s="62">
        <f t="shared" si="80"/>
        <v>5.8096913676162991</v>
      </c>
      <c r="AA144" s="62"/>
      <c r="AB144" s="50" t="s">
        <v>304</v>
      </c>
      <c r="AC144" s="6">
        <f t="shared" si="81"/>
        <v>1573.2139999999999</v>
      </c>
      <c r="AD144" s="6"/>
      <c r="AE144" s="50">
        <v>6</v>
      </c>
      <c r="AF144" s="62">
        <v>618.25500000000011</v>
      </c>
      <c r="AG144" s="62">
        <f t="shared" si="82"/>
        <v>39.298849361879576</v>
      </c>
      <c r="AH144" s="62">
        <v>276.38900000000001</v>
      </c>
      <c r="AI144" s="62">
        <v>294.52100000000002</v>
      </c>
      <c r="AJ144" s="62">
        <v>47.344999999999999</v>
      </c>
      <c r="AK144" s="50">
        <v>7</v>
      </c>
      <c r="AL144" s="62">
        <v>954.95899999999995</v>
      </c>
      <c r="AM144" s="62">
        <f t="shared" si="117"/>
        <v>60.701150638120438</v>
      </c>
      <c r="AN144" s="62">
        <v>501.93200000000002</v>
      </c>
      <c r="AO144" s="62">
        <v>408.97199999999998</v>
      </c>
      <c r="AP144" s="62">
        <v>44.055</v>
      </c>
      <c r="AQ144" s="50"/>
      <c r="AR144" s="62"/>
      <c r="AS144" s="62"/>
      <c r="AT144" s="62"/>
      <c r="AU144" s="62"/>
      <c r="AV144" s="62"/>
      <c r="AW144" s="50"/>
      <c r="AX144" s="62"/>
      <c r="AY144" s="62"/>
      <c r="AZ144" s="62"/>
      <c r="BA144" s="62"/>
      <c r="BB144" s="62"/>
      <c r="BC144" s="77"/>
      <c r="BD144" s="50" t="s">
        <v>304</v>
      </c>
      <c r="BE144" s="62">
        <f t="shared" si="83"/>
        <v>2.4581468750000002</v>
      </c>
      <c r="BF144" s="77"/>
      <c r="BG144" s="50">
        <v>6</v>
      </c>
      <c r="BH144" s="62">
        <f t="shared" si="84"/>
        <v>0.96602343750000008</v>
      </c>
      <c r="BI144" s="62">
        <f t="shared" si="85"/>
        <v>39.298849361879569</v>
      </c>
      <c r="BJ144" s="62">
        <f t="shared" si="86"/>
        <v>0.43185781250000005</v>
      </c>
      <c r="BK144" s="62">
        <f t="shared" si="87"/>
        <v>0.46018906250000002</v>
      </c>
      <c r="BL144" s="62">
        <f t="shared" si="88"/>
        <v>7.3976562499999995E-2</v>
      </c>
      <c r="BM144" s="50">
        <v>7</v>
      </c>
      <c r="BN144" s="62">
        <f t="shared" si="118"/>
        <v>1.4921234375000001</v>
      </c>
      <c r="BO144" s="62">
        <f t="shared" si="119"/>
        <v>60.701150638120438</v>
      </c>
      <c r="BP144" s="7">
        <f t="shared" si="120"/>
        <v>0.78426875000000007</v>
      </c>
      <c r="BQ144" s="7">
        <f t="shared" si="121"/>
        <v>0.63901874999999997</v>
      </c>
      <c r="BR144" s="7">
        <f t="shared" si="122"/>
        <v>6.88359375E-2</v>
      </c>
      <c r="BS144" s="50"/>
      <c r="BT144" s="62"/>
      <c r="BU144" s="62"/>
      <c r="BY144" s="50"/>
      <c r="BZ144" s="62"/>
      <c r="CA144" s="62"/>
    </row>
    <row r="145" spans="1:82" x14ac:dyDescent="0.25">
      <c r="A145" s="77" t="s">
        <v>305</v>
      </c>
      <c r="B145" s="10" t="s">
        <v>287</v>
      </c>
      <c r="C145" s="3">
        <v>21</v>
      </c>
      <c r="D145" s="77" t="s">
        <v>305</v>
      </c>
      <c r="E145" s="62">
        <v>35.583839999999995</v>
      </c>
      <c r="F145" s="62">
        <v>35.139041999999996</v>
      </c>
      <c r="G145" s="62">
        <v>20.460708</v>
      </c>
      <c r="H145" s="62">
        <v>736.14068999999995</v>
      </c>
      <c r="I145" s="62">
        <v>259.09483499999999</v>
      </c>
      <c r="J145" s="62">
        <v>0.22239899999999999</v>
      </c>
      <c r="K145" s="62">
        <v>12.231945</v>
      </c>
      <c r="L145" s="62">
        <v>4.4479799999999994</v>
      </c>
      <c r="M145" s="62"/>
      <c r="N145" s="62"/>
      <c r="O145" s="62">
        <v>0</v>
      </c>
      <c r="P145" s="62">
        <v>0</v>
      </c>
      <c r="Q145" s="62">
        <v>0</v>
      </c>
      <c r="R145" s="62">
        <v>3.5583839999999998</v>
      </c>
      <c r="S145" s="62">
        <v>3.5583839999999998</v>
      </c>
      <c r="T145" s="62">
        <v>1110.4382069999999</v>
      </c>
      <c r="U145" s="6">
        <v>627.38699999999994</v>
      </c>
      <c r="V145" s="6">
        <v>431.75799999999998</v>
      </c>
      <c r="W145" s="6">
        <v>51.268000000000001</v>
      </c>
      <c r="X145" s="62">
        <f t="shared" si="78"/>
        <v>56.49904659665588</v>
      </c>
      <c r="Y145" s="62">
        <f t="shared" si="79"/>
        <v>38.881767330975855</v>
      </c>
      <c r="Z145" s="62">
        <f t="shared" si="80"/>
        <v>4.6169160676223022</v>
      </c>
      <c r="AA145" s="62"/>
      <c r="AB145" s="50" t="s">
        <v>305</v>
      </c>
      <c r="AC145" s="6">
        <f t="shared" si="81"/>
        <v>1110.413</v>
      </c>
      <c r="AD145" s="6"/>
      <c r="AE145" s="50">
        <v>7</v>
      </c>
      <c r="AF145" s="62">
        <v>1110.413</v>
      </c>
      <c r="AG145" s="62">
        <f t="shared" si="82"/>
        <v>100</v>
      </c>
      <c r="AH145" s="62">
        <v>627.38699999999994</v>
      </c>
      <c r="AI145" s="62">
        <v>431.75799999999998</v>
      </c>
      <c r="AJ145" s="62">
        <v>51.268000000000001</v>
      </c>
      <c r="AK145" s="50"/>
      <c r="AL145" s="62"/>
      <c r="AM145" s="62"/>
      <c r="AN145" s="62"/>
      <c r="AO145" s="62"/>
      <c r="AP145" s="62"/>
      <c r="AQ145" s="50"/>
      <c r="AR145" s="62"/>
      <c r="AS145" s="62"/>
      <c r="AT145" s="62"/>
      <c r="AU145" s="62"/>
      <c r="AV145" s="62"/>
      <c r="AW145" s="50"/>
      <c r="AX145" s="62"/>
      <c r="AY145" s="62"/>
      <c r="AZ145" s="62"/>
      <c r="BA145" s="62"/>
      <c r="BB145" s="62"/>
      <c r="BC145" s="77"/>
      <c r="BD145" s="50" t="s">
        <v>305</v>
      </c>
      <c r="BE145" s="62">
        <f t="shared" si="83"/>
        <v>1.7350203125000001</v>
      </c>
      <c r="BF145" s="77"/>
      <c r="BG145" s="50">
        <v>7</v>
      </c>
      <c r="BH145" s="62">
        <f t="shared" si="84"/>
        <v>1.7350203125000001</v>
      </c>
      <c r="BI145" s="62">
        <f t="shared" si="85"/>
        <v>100</v>
      </c>
      <c r="BJ145" s="62">
        <f t="shared" si="86"/>
        <v>0.98029218749999991</v>
      </c>
      <c r="BK145" s="62">
        <f t="shared" si="87"/>
        <v>0.67462187500000004</v>
      </c>
      <c r="BL145" s="62">
        <f t="shared" si="88"/>
        <v>8.0106250000000004E-2</v>
      </c>
      <c r="BM145" s="50"/>
      <c r="BN145" s="62"/>
      <c r="BO145" s="62"/>
      <c r="BS145" s="50"/>
      <c r="BT145" s="62"/>
      <c r="BU145" s="62"/>
      <c r="BY145" s="50"/>
      <c r="BZ145" s="62"/>
      <c r="CA145" s="62"/>
    </row>
    <row r="146" spans="1:82" x14ac:dyDescent="0.25">
      <c r="A146" s="77" t="s">
        <v>306</v>
      </c>
      <c r="B146" s="10" t="s">
        <v>287</v>
      </c>
      <c r="C146" s="3">
        <v>22</v>
      </c>
      <c r="D146" s="77" t="s">
        <v>306</v>
      </c>
      <c r="E146" s="62">
        <v>5.3375759999999994</v>
      </c>
      <c r="F146" s="62">
        <v>0.22239899999999999</v>
      </c>
      <c r="G146" s="62">
        <v>9.5631569999999986</v>
      </c>
      <c r="H146" s="62">
        <v>17.791919999999998</v>
      </c>
      <c r="I146" s="62">
        <v>93.852377999999987</v>
      </c>
      <c r="J146" s="62">
        <v>0.44479799999999997</v>
      </c>
      <c r="K146" s="62">
        <v>0.44479799999999997</v>
      </c>
      <c r="L146" s="62">
        <v>0</v>
      </c>
      <c r="M146" s="62"/>
      <c r="N146" s="62"/>
      <c r="O146" s="62">
        <v>0</v>
      </c>
      <c r="P146" s="62">
        <v>0</v>
      </c>
      <c r="Q146" s="62">
        <v>0</v>
      </c>
      <c r="R146" s="62">
        <v>0</v>
      </c>
      <c r="S146" s="62">
        <v>0</v>
      </c>
      <c r="T146" s="62">
        <v>127.65702599999999</v>
      </c>
      <c r="U146" s="6">
        <v>106.416</v>
      </c>
      <c r="V146" s="6">
        <v>20.004999999999999</v>
      </c>
      <c r="W146" s="6">
        <v>1.2330000000000001</v>
      </c>
      <c r="X146" s="62">
        <f t="shared" si="78"/>
        <v>83.360864132930686</v>
      </c>
      <c r="Y146" s="62">
        <f t="shared" si="79"/>
        <v>15.670896171433604</v>
      </c>
      <c r="Z146" s="62">
        <f t="shared" si="80"/>
        <v>0.96586928164846975</v>
      </c>
      <c r="AA146" s="62"/>
      <c r="AB146" s="50" t="s">
        <v>306</v>
      </c>
      <c r="AC146" s="6">
        <f t="shared" si="81"/>
        <v>127.654</v>
      </c>
      <c r="AD146" s="6"/>
      <c r="AE146" s="50">
        <v>7</v>
      </c>
      <c r="AF146" s="62">
        <v>127.654</v>
      </c>
      <c r="AG146" s="62">
        <f t="shared" si="82"/>
        <v>100</v>
      </c>
      <c r="AH146" s="62">
        <v>106.416</v>
      </c>
      <c r="AI146" s="62">
        <v>20.004999999999999</v>
      </c>
      <c r="AJ146" s="62">
        <v>1.2330000000000001</v>
      </c>
      <c r="AK146" s="50"/>
      <c r="AL146" s="62"/>
      <c r="AM146" s="62"/>
      <c r="AN146" s="62"/>
      <c r="AO146" s="62"/>
      <c r="AP146" s="62"/>
      <c r="AQ146" s="50"/>
      <c r="AR146" s="62"/>
      <c r="AS146" s="62"/>
      <c r="AT146" s="62"/>
      <c r="AU146" s="62"/>
      <c r="AV146" s="62"/>
      <c r="AW146" s="50"/>
      <c r="AX146" s="62"/>
      <c r="AY146" s="62"/>
      <c r="AZ146" s="62"/>
      <c r="BA146" s="62"/>
      <c r="BB146" s="62"/>
      <c r="BC146" s="77"/>
      <c r="BD146" s="50" t="s">
        <v>306</v>
      </c>
      <c r="BE146" s="62">
        <f t="shared" si="83"/>
        <v>0.19945937499999999</v>
      </c>
      <c r="BF146" s="77"/>
      <c r="BG146" s="50">
        <v>7</v>
      </c>
      <c r="BH146" s="62">
        <f t="shared" si="84"/>
        <v>0.19945937500000002</v>
      </c>
      <c r="BI146" s="62">
        <f t="shared" si="85"/>
        <v>100.00000000000003</v>
      </c>
      <c r="BJ146" s="62">
        <f t="shared" si="86"/>
        <v>0.16627500000000001</v>
      </c>
      <c r="BK146" s="62">
        <f t="shared" si="87"/>
        <v>3.1257812500000003E-2</v>
      </c>
      <c r="BL146" s="62">
        <f t="shared" si="88"/>
        <v>1.9265625000000003E-3</v>
      </c>
      <c r="BM146" s="50"/>
      <c r="BN146" s="62"/>
      <c r="BO146" s="62"/>
      <c r="BS146" s="50"/>
      <c r="BT146" s="62"/>
      <c r="BU146" s="62"/>
      <c r="BY146" s="50"/>
      <c r="BZ146" s="62"/>
      <c r="CA146" s="62"/>
    </row>
    <row r="147" spans="1:82" x14ac:dyDescent="0.25">
      <c r="A147" s="77" t="s">
        <v>307</v>
      </c>
      <c r="B147" s="10" t="s">
        <v>287</v>
      </c>
      <c r="C147" s="3">
        <v>23</v>
      </c>
      <c r="D147" s="77" t="s">
        <v>307</v>
      </c>
      <c r="E147" s="62">
        <v>0</v>
      </c>
      <c r="F147" s="62">
        <v>131.43780899999999</v>
      </c>
      <c r="G147" s="62">
        <v>42.255809999999997</v>
      </c>
      <c r="H147" s="62">
        <v>1159.1435879999999</v>
      </c>
      <c r="I147" s="62">
        <v>318.475368</v>
      </c>
      <c r="J147" s="62">
        <v>0.88959599999999994</v>
      </c>
      <c r="K147" s="62">
        <v>66.497300999999993</v>
      </c>
      <c r="L147" s="62">
        <v>16.235126999999999</v>
      </c>
      <c r="M147" s="62"/>
      <c r="N147" s="62"/>
      <c r="O147" s="62">
        <v>0</v>
      </c>
      <c r="P147" s="62">
        <v>0</v>
      </c>
      <c r="Q147" s="62">
        <v>0</v>
      </c>
      <c r="R147" s="62">
        <v>5.7823739999999999</v>
      </c>
      <c r="S147" s="62">
        <v>4.6703789999999996</v>
      </c>
      <c r="T147" s="62">
        <v>1745.387352</v>
      </c>
      <c r="U147" s="6">
        <v>865.42200000000003</v>
      </c>
      <c r="V147" s="6">
        <v>751.34199999999998</v>
      </c>
      <c r="W147" s="6">
        <v>128.584</v>
      </c>
      <c r="X147" s="62">
        <f t="shared" si="78"/>
        <v>49.583377524097017</v>
      </c>
      <c r="Y147" s="62">
        <f t="shared" si="79"/>
        <v>43.047292576003493</v>
      </c>
      <c r="Z147" s="62">
        <f t="shared" si="80"/>
        <v>7.3670752714380852</v>
      </c>
      <c r="AA147" s="62"/>
      <c r="AB147" s="50" t="s">
        <v>307</v>
      </c>
      <c r="AC147" s="6">
        <f t="shared" si="81"/>
        <v>1745.347</v>
      </c>
      <c r="AD147" s="6"/>
      <c r="AE147" s="50">
        <v>6</v>
      </c>
      <c r="AF147" s="62">
        <v>545.755</v>
      </c>
      <c r="AG147" s="62">
        <f t="shared" si="82"/>
        <v>31.269140176709847</v>
      </c>
      <c r="AH147" s="62">
        <v>239.078</v>
      </c>
      <c r="AI147" s="62">
        <v>246.51400000000001</v>
      </c>
      <c r="AJ147" s="62">
        <v>60.162999999999997</v>
      </c>
      <c r="AK147" s="50">
        <v>7</v>
      </c>
      <c r="AL147" s="62">
        <v>735.23400000000004</v>
      </c>
      <c r="AM147" s="62">
        <f>(AL147/AC147)*100</f>
        <v>42.125376787538528</v>
      </c>
      <c r="AN147" s="62">
        <v>366.84500000000003</v>
      </c>
      <c r="AO147" s="62">
        <v>328.404</v>
      </c>
      <c r="AP147" s="62">
        <v>39.984999999999999</v>
      </c>
      <c r="AQ147" s="50">
        <v>9</v>
      </c>
      <c r="AR147" s="62">
        <v>464.358</v>
      </c>
      <c r="AS147" s="62">
        <f>(AR147/AC147)*100</f>
        <v>26.605483035751632</v>
      </c>
      <c r="AT147" s="62">
        <v>259.49799999999999</v>
      </c>
      <c r="AU147" s="62">
        <v>176.42500000000001</v>
      </c>
      <c r="AV147" s="62">
        <v>28.434999999999999</v>
      </c>
      <c r="AW147" s="50"/>
      <c r="AX147" s="62"/>
      <c r="AY147" s="62"/>
      <c r="AZ147" s="62"/>
      <c r="BA147" s="62"/>
      <c r="BB147" s="62"/>
      <c r="BC147" s="77"/>
      <c r="BD147" s="50" t="s">
        <v>307</v>
      </c>
      <c r="BE147" s="62">
        <f t="shared" si="83"/>
        <v>2.7271046875000002</v>
      </c>
      <c r="BF147" s="77"/>
      <c r="BG147" s="50">
        <v>6</v>
      </c>
      <c r="BH147" s="62">
        <f t="shared" si="84"/>
        <v>0.85274218750000008</v>
      </c>
      <c r="BI147" s="62">
        <f t="shared" si="85"/>
        <v>31.269140176709847</v>
      </c>
      <c r="BJ147" s="62">
        <f t="shared" si="86"/>
        <v>0.37355937500000003</v>
      </c>
      <c r="BK147" s="62">
        <f t="shared" si="87"/>
        <v>0.38517812500000004</v>
      </c>
      <c r="BL147" s="62">
        <f t="shared" si="88"/>
        <v>9.4004687500000003E-2</v>
      </c>
      <c r="BM147" s="50">
        <v>7</v>
      </c>
      <c r="BN147" s="62">
        <f t="shared" ref="BN147" si="123">BP147+BQ147+BR147</f>
        <v>1.1488031250000001</v>
      </c>
      <c r="BO147" s="62">
        <f t="shared" ref="BO147" si="124">(BN147/BE147)*100</f>
        <v>42.125376787538528</v>
      </c>
      <c r="BP147" s="7">
        <f t="shared" ref="BP147" si="125">AN147/640</f>
        <v>0.5731953125</v>
      </c>
      <c r="BQ147" s="7">
        <f t="shared" ref="BQ147" si="126">AO147/640</f>
        <v>0.51313125000000004</v>
      </c>
      <c r="BR147" s="7">
        <f t="shared" ref="BR147" si="127">AP147/640</f>
        <v>6.2476562499999999E-2</v>
      </c>
      <c r="BS147" s="50">
        <v>9</v>
      </c>
      <c r="BT147" s="62">
        <f>BV147+BW147+BX147</f>
        <v>0.72555937500000001</v>
      </c>
      <c r="BU147" s="62">
        <f>(BT147/BE147)*100</f>
        <v>26.605483035751625</v>
      </c>
      <c r="BV147" s="7">
        <f>AT147/640</f>
        <v>0.405465625</v>
      </c>
      <c r="BW147" s="7">
        <f>AU147/640</f>
        <v>0.27566406250000003</v>
      </c>
      <c r="BX147" s="7">
        <f>AV147/640</f>
        <v>4.4429687499999995E-2</v>
      </c>
      <c r="BY147" s="50"/>
      <c r="BZ147" s="62"/>
      <c r="CA147" s="62"/>
    </row>
    <row r="148" spans="1:82" x14ac:dyDescent="0.25">
      <c r="A148" s="77" t="s">
        <v>308</v>
      </c>
      <c r="B148" s="10" t="s">
        <v>287</v>
      </c>
      <c r="C148" s="3">
        <v>24</v>
      </c>
      <c r="D148" s="77" t="s">
        <v>308</v>
      </c>
      <c r="E148" s="62">
        <v>14.233535999999999</v>
      </c>
      <c r="F148" s="62">
        <v>0.44479799999999997</v>
      </c>
      <c r="G148" s="62">
        <v>0</v>
      </c>
      <c r="H148" s="62">
        <v>0</v>
      </c>
      <c r="I148" s="62">
        <v>91.183589999999995</v>
      </c>
      <c r="J148" s="62">
        <v>0</v>
      </c>
      <c r="K148" s="62">
        <v>1.3343939999999999</v>
      </c>
      <c r="L148" s="62">
        <v>2.2239899999999997</v>
      </c>
      <c r="M148" s="62"/>
      <c r="N148" s="62"/>
      <c r="O148" s="62">
        <v>0</v>
      </c>
      <c r="P148" s="62">
        <v>0</v>
      </c>
      <c r="Q148" s="62">
        <v>0</v>
      </c>
      <c r="R148" s="62">
        <v>0.44479799999999997</v>
      </c>
      <c r="S148" s="62">
        <v>0</v>
      </c>
      <c r="T148" s="62">
        <v>109.865106</v>
      </c>
      <c r="U148" s="6">
        <v>100.94</v>
      </c>
      <c r="V148" s="6">
        <v>5.3419999999999996</v>
      </c>
      <c r="W148" s="6">
        <v>3.581</v>
      </c>
      <c r="X148" s="62">
        <f t="shared" si="78"/>
        <v>91.876305111834142</v>
      </c>
      <c r="Y148" s="62">
        <f t="shared" si="79"/>
        <v>4.8623263513712898</v>
      </c>
      <c r="Z148" s="62">
        <f t="shared" si="80"/>
        <v>3.2594516406328324</v>
      </c>
      <c r="AA148" s="62"/>
      <c r="AB148" s="50" t="s">
        <v>308</v>
      </c>
      <c r="AC148" s="6">
        <f t="shared" si="81"/>
        <v>109.863</v>
      </c>
      <c r="AD148" s="6"/>
      <c r="AE148" s="50">
        <v>7</v>
      </c>
      <c r="AF148" s="62">
        <v>109.863</v>
      </c>
      <c r="AG148" s="62">
        <f t="shared" si="82"/>
        <v>100</v>
      </c>
      <c r="AH148" s="62">
        <v>100.94</v>
      </c>
      <c r="AI148" s="62">
        <v>5.3419999999999996</v>
      </c>
      <c r="AJ148" s="62">
        <v>3.581</v>
      </c>
      <c r="AK148" s="50"/>
      <c r="AL148" s="62"/>
      <c r="AM148" s="62"/>
      <c r="AN148" s="62"/>
      <c r="AO148" s="62"/>
      <c r="AP148" s="62"/>
      <c r="AQ148" s="50"/>
      <c r="AR148" s="62"/>
      <c r="AS148" s="62"/>
      <c r="AT148" s="62"/>
      <c r="AU148" s="62"/>
      <c r="AV148" s="62"/>
      <c r="AW148" s="50"/>
      <c r="AX148" s="62"/>
      <c r="AY148" s="62"/>
      <c r="AZ148" s="62"/>
      <c r="BA148" s="62"/>
      <c r="BB148" s="62"/>
      <c r="BC148" s="77"/>
      <c r="BD148" s="50" t="s">
        <v>308</v>
      </c>
      <c r="BE148" s="62">
        <f t="shared" si="83"/>
        <v>0.1716609375</v>
      </c>
      <c r="BF148" s="77"/>
      <c r="BG148" s="50">
        <v>7</v>
      </c>
      <c r="BH148" s="62">
        <f t="shared" si="84"/>
        <v>0.17166093750000003</v>
      </c>
      <c r="BI148" s="62">
        <f t="shared" si="85"/>
        <v>100.00000000000003</v>
      </c>
      <c r="BJ148" s="62">
        <f t="shared" si="86"/>
        <v>0.15771875000000002</v>
      </c>
      <c r="BK148" s="62">
        <f t="shared" si="87"/>
        <v>8.3468750000000001E-3</v>
      </c>
      <c r="BL148" s="62">
        <f t="shared" si="88"/>
        <v>5.5953125000000005E-3</v>
      </c>
      <c r="BM148" s="50"/>
      <c r="BN148" s="62"/>
      <c r="BO148" s="62"/>
      <c r="BS148" s="50"/>
      <c r="BT148" s="62"/>
      <c r="BU148" s="62"/>
      <c r="BY148" s="50"/>
      <c r="BZ148" s="62"/>
      <c r="CA148" s="62"/>
    </row>
    <row r="149" spans="1:82" x14ac:dyDescent="0.25">
      <c r="A149" s="77" t="s">
        <v>309</v>
      </c>
      <c r="B149" s="10" t="s">
        <v>287</v>
      </c>
      <c r="C149" s="3">
        <v>25</v>
      </c>
      <c r="D149" s="77" t="s">
        <v>309</v>
      </c>
      <c r="E149" s="62">
        <v>0.22239899999999999</v>
      </c>
      <c r="F149" s="62">
        <v>368.51514299999997</v>
      </c>
      <c r="G149" s="62">
        <v>59.602931999999996</v>
      </c>
      <c r="H149" s="62">
        <v>223.28859599999998</v>
      </c>
      <c r="I149" s="62">
        <v>133.21700099999998</v>
      </c>
      <c r="J149" s="62">
        <v>0</v>
      </c>
      <c r="K149" s="62">
        <v>374.29751699999997</v>
      </c>
      <c r="L149" s="62">
        <v>49.594977</v>
      </c>
      <c r="M149" s="62"/>
      <c r="N149" s="62"/>
      <c r="O149" s="62">
        <v>5.3375759999999994</v>
      </c>
      <c r="P149" s="62">
        <v>0</v>
      </c>
      <c r="Q149" s="62">
        <v>13.788737999999999</v>
      </c>
      <c r="R149" s="62">
        <v>204.82947899999999</v>
      </c>
      <c r="S149" s="62">
        <v>3.5583839999999998</v>
      </c>
      <c r="T149" s="62">
        <v>1436.2527419999999</v>
      </c>
      <c r="U149" s="6">
        <v>319.322</v>
      </c>
      <c r="V149" s="6">
        <v>535.37599999999998</v>
      </c>
      <c r="W149" s="6">
        <v>581.52200000000005</v>
      </c>
      <c r="X149" s="62">
        <f t="shared" si="78"/>
        <v>22.232994977982784</v>
      </c>
      <c r="Y149" s="62">
        <f t="shared" si="79"/>
        <v>37.275890540997835</v>
      </c>
      <c r="Z149" s="62">
        <f t="shared" si="80"/>
        <v>40.488834798687549</v>
      </c>
      <c r="AA149" s="62"/>
      <c r="AB149" s="50" t="s">
        <v>309</v>
      </c>
      <c r="AC149" s="6">
        <f t="shared" si="81"/>
        <v>1436.2190000000001</v>
      </c>
      <c r="AD149" s="6"/>
      <c r="AE149" s="50">
        <v>4</v>
      </c>
      <c r="AF149" s="62">
        <v>1425.5440000000001</v>
      </c>
      <c r="AG149" s="62">
        <f t="shared" si="82"/>
        <v>99.256728952896466</v>
      </c>
      <c r="AH149" s="62">
        <v>314.51799999999997</v>
      </c>
      <c r="AI149" s="62">
        <v>529.93100000000004</v>
      </c>
      <c r="AJ149" s="62">
        <v>581.09500000000003</v>
      </c>
      <c r="AK149" s="50">
        <v>6</v>
      </c>
      <c r="AL149" s="62">
        <v>10.675000000000001</v>
      </c>
      <c r="AM149" s="62">
        <f t="shared" ref="AM149:AM152" si="128">(AL149/AC149)*100</f>
        <v>0.74327104710354064</v>
      </c>
      <c r="AN149" s="62">
        <v>4.8040000000000003</v>
      </c>
      <c r="AO149" s="62">
        <v>5.444</v>
      </c>
      <c r="AP149" s="62">
        <v>0.42699999999999999</v>
      </c>
      <c r="AQ149" s="50"/>
      <c r="AR149" s="62"/>
      <c r="AS149" s="62"/>
      <c r="AT149" s="62"/>
      <c r="AU149" s="62"/>
      <c r="AV149" s="62"/>
      <c r="AW149" s="50"/>
      <c r="AX149" s="62"/>
      <c r="AY149" s="62"/>
      <c r="AZ149" s="62"/>
      <c r="BA149" s="62"/>
      <c r="BB149" s="62"/>
      <c r="BC149" s="77"/>
      <c r="BD149" s="50" t="s">
        <v>309</v>
      </c>
      <c r="BE149" s="62">
        <f t="shared" si="83"/>
        <v>2.2440921875000002</v>
      </c>
      <c r="BF149" s="77"/>
      <c r="BG149" s="50">
        <v>4</v>
      </c>
      <c r="BH149" s="62">
        <f t="shared" si="84"/>
        <v>2.2274125000000002</v>
      </c>
      <c r="BI149" s="62">
        <f t="shared" si="85"/>
        <v>99.256728952896466</v>
      </c>
      <c r="BJ149" s="62">
        <f t="shared" si="86"/>
        <v>0.49143437499999998</v>
      </c>
      <c r="BK149" s="62">
        <f t="shared" si="87"/>
        <v>0.82801718750000008</v>
      </c>
      <c r="BL149" s="62">
        <f t="shared" si="88"/>
        <v>0.90796093750000006</v>
      </c>
      <c r="BM149" s="50">
        <v>6</v>
      </c>
      <c r="BN149" s="62">
        <f t="shared" ref="BN149:BN152" si="129">BP149+BQ149+BR149</f>
        <v>1.6679687499999998E-2</v>
      </c>
      <c r="BO149" s="62">
        <f t="shared" ref="BO149:BO152" si="130">(BN149/BE149)*100</f>
        <v>0.74327104710354042</v>
      </c>
      <c r="BP149" s="7">
        <f t="shared" ref="BP149:BP152" si="131">AN149/640</f>
        <v>7.5062500000000008E-3</v>
      </c>
      <c r="BQ149" s="7">
        <f t="shared" ref="BQ149:BQ152" si="132">AO149/640</f>
        <v>8.5062499999999999E-3</v>
      </c>
      <c r="BR149" s="7">
        <f t="shared" ref="BR149:BR152" si="133">AP149/640</f>
        <v>6.6718750000000003E-4</v>
      </c>
      <c r="BS149" s="50"/>
      <c r="BT149" s="62"/>
      <c r="BU149" s="62"/>
      <c r="BY149" s="50"/>
      <c r="BZ149" s="62"/>
      <c r="CA149" s="62"/>
    </row>
    <row r="150" spans="1:82" x14ac:dyDescent="0.25">
      <c r="A150" s="77" t="s">
        <v>310</v>
      </c>
      <c r="B150" s="10" t="s">
        <v>287</v>
      </c>
      <c r="C150" s="3">
        <v>27</v>
      </c>
      <c r="D150" s="77" t="s">
        <v>310</v>
      </c>
      <c r="E150" s="62">
        <v>3.335985</v>
      </c>
      <c r="F150" s="62">
        <v>5.5599749999999997</v>
      </c>
      <c r="G150" s="62">
        <v>10.007954999999999</v>
      </c>
      <c r="H150" s="62">
        <v>650.29467599999998</v>
      </c>
      <c r="I150" s="62">
        <v>102.74833799999999</v>
      </c>
      <c r="J150" s="62">
        <v>0</v>
      </c>
      <c r="K150" s="62">
        <v>4.4479799999999994</v>
      </c>
      <c r="L150" s="62">
        <v>0.22239899999999999</v>
      </c>
      <c r="M150" s="62"/>
      <c r="N150" s="62"/>
      <c r="O150" s="62">
        <v>0.22239899999999999</v>
      </c>
      <c r="P150" s="62">
        <v>0</v>
      </c>
      <c r="Q150" s="62">
        <v>0</v>
      </c>
      <c r="R150" s="62">
        <v>0.22239899999999999</v>
      </c>
      <c r="S150" s="62">
        <v>0</v>
      </c>
      <c r="T150" s="62">
        <v>777.06210599999997</v>
      </c>
      <c r="U150" s="6">
        <v>398.33</v>
      </c>
      <c r="V150" s="6">
        <v>348.32799999999997</v>
      </c>
      <c r="W150" s="6">
        <v>30.387</v>
      </c>
      <c r="X150" s="62">
        <f t="shared" si="78"/>
        <v>51.261024945668886</v>
      </c>
      <c r="Y150" s="62">
        <f t="shared" si="79"/>
        <v>44.826275443162586</v>
      </c>
      <c r="Z150" s="62">
        <f t="shared" si="80"/>
        <v>3.9104982427234716</v>
      </c>
      <c r="AA150" s="62"/>
      <c r="AB150" s="50" t="s">
        <v>310</v>
      </c>
      <c r="AC150" s="6">
        <f t="shared" si="81"/>
        <v>777.04600000000005</v>
      </c>
      <c r="AD150" s="6"/>
      <c r="AE150" s="50">
        <v>10</v>
      </c>
      <c r="AF150" s="62">
        <v>87.40100000000001</v>
      </c>
      <c r="AG150" s="62">
        <f t="shared" si="82"/>
        <v>11.247854052398443</v>
      </c>
      <c r="AH150" s="62">
        <v>57.915999999999997</v>
      </c>
      <c r="AI150" s="62">
        <v>26.966000000000001</v>
      </c>
      <c r="AJ150" s="62">
        <v>2.5190000000000001</v>
      </c>
      <c r="AK150" s="50">
        <v>6</v>
      </c>
      <c r="AL150" s="62">
        <v>3.1139999999999999</v>
      </c>
      <c r="AM150" s="62">
        <f t="shared" si="128"/>
        <v>0.40074847563722094</v>
      </c>
      <c r="AN150" s="62">
        <v>1.401</v>
      </c>
      <c r="AO150" s="62">
        <v>1.5880000000000001</v>
      </c>
      <c r="AP150" s="62">
        <v>0.125</v>
      </c>
      <c r="AQ150" s="50">
        <v>7</v>
      </c>
      <c r="AR150" s="62">
        <v>634.26800000000003</v>
      </c>
      <c r="AS150" s="62">
        <f>(AR150/AC150)*100</f>
        <v>81.625540830272598</v>
      </c>
      <c r="AT150" s="62">
        <v>310.017</v>
      </c>
      <c r="AU150" s="62">
        <v>298.69299999999998</v>
      </c>
      <c r="AV150" s="62">
        <v>25.558</v>
      </c>
      <c r="AW150" s="50">
        <v>9</v>
      </c>
      <c r="AX150" s="62">
        <v>52.262999999999998</v>
      </c>
      <c r="AY150" s="62">
        <f>(AX150/AC150)*100</f>
        <v>6.7258566416917391</v>
      </c>
      <c r="AZ150" s="62">
        <v>28.995999999999999</v>
      </c>
      <c r="BA150" s="62">
        <v>21.081</v>
      </c>
      <c r="BB150" s="62">
        <v>2.1859999999999999</v>
      </c>
      <c r="BC150" s="77"/>
      <c r="BD150" s="50" t="s">
        <v>310</v>
      </c>
      <c r="BE150" s="62">
        <f t="shared" si="83"/>
        <v>1.2141343750000002</v>
      </c>
      <c r="BF150" s="77"/>
      <c r="BG150" s="50">
        <v>10</v>
      </c>
      <c r="BH150" s="62">
        <f t="shared" si="84"/>
        <v>0.13656406249999997</v>
      </c>
      <c r="BI150" s="62">
        <f t="shared" si="85"/>
        <v>11.247854052398438</v>
      </c>
      <c r="BJ150" s="62">
        <f t="shared" si="86"/>
        <v>9.0493749999999998E-2</v>
      </c>
      <c r="BK150" s="62">
        <f t="shared" si="87"/>
        <v>4.2134375000000002E-2</v>
      </c>
      <c r="BL150" s="62">
        <f t="shared" si="88"/>
        <v>3.9359375000000002E-3</v>
      </c>
      <c r="BM150" s="50">
        <v>6</v>
      </c>
      <c r="BN150" s="62">
        <f t="shared" si="129"/>
        <v>4.8656250000000002E-3</v>
      </c>
      <c r="BO150" s="62">
        <f t="shared" si="130"/>
        <v>0.40074847563722094</v>
      </c>
      <c r="BP150" s="7">
        <f t="shared" si="131"/>
        <v>2.1890625E-3</v>
      </c>
      <c r="BQ150" s="7">
        <f t="shared" si="132"/>
        <v>2.4812499999999999E-3</v>
      </c>
      <c r="BR150" s="7">
        <f t="shared" si="133"/>
        <v>1.9531250000000001E-4</v>
      </c>
      <c r="BS150" s="50">
        <v>7</v>
      </c>
      <c r="BT150" s="62">
        <f>BV150+BW150+BX150</f>
        <v>0.99104374999999989</v>
      </c>
      <c r="BU150" s="62">
        <f>(BT150/BE150)*100</f>
        <v>81.62554083027257</v>
      </c>
      <c r="BV150" s="7">
        <f>AT150/640</f>
        <v>0.48440156249999999</v>
      </c>
      <c r="BW150" s="7">
        <f>AU150/640</f>
        <v>0.46670781249999999</v>
      </c>
      <c r="BX150" s="7">
        <f>AV150/640</f>
        <v>3.9934375000000001E-2</v>
      </c>
      <c r="BY150" s="50">
        <v>9</v>
      </c>
      <c r="BZ150" s="62">
        <f>CB150+CC150+CD150</f>
        <v>8.1660937500000003E-2</v>
      </c>
      <c r="CA150" s="62">
        <f>(BZ150/BE150)*100</f>
        <v>6.7258566416917391</v>
      </c>
      <c r="CB150" s="7">
        <f>AZ150/640</f>
        <v>4.5306249999999999E-2</v>
      </c>
      <c r="CC150" s="7">
        <f>BA150/640</f>
        <v>3.2939062499999998E-2</v>
      </c>
      <c r="CD150" s="7">
        <f>BB150/640</f>
        <v>3.4156249999999998E-3</v>
      </c>
    </row>
    <row r="151" spans="1:82" x14ac:dyDescent="0.25">
      <c r="A151" s="77" t="s">
        <v>311</v>
      </c>
      <c r="B151" s="10" t="s">
        <v>287</v>
      </c>
      <c r="C151" s="3">
        <v>28</v>
      </c>
      <c r="D151" s="77" t="s">
        <v>311</v>
      </c>
      <c r="E151" s="62">
        <v>22.684697999999997</v>
      </c>
      <c r="F151" s="62">
        <v>4.6703789999999996</v>
      </c>
      <c r="G151" s="62">
        <v>10.452753</v>
      </c>
      <c r="H151" s="62">
        <v>46.481390999999995</v>
      </c>
      <c r="I151" s="62">
        <v>269.76998699999996</v>
      </c>
      <c r="J151" s="62">
        <v>0.88959599999999994</v>
      </c>
      <c r="K151" s="62">
        <v>2.891187</v>
      </c>
      <c r="L151" s="62">
        <v>0.44479799999999997</v>
      </c>
      <c r="M151" s="62"/>
      <c r="N151" s="62"/>
      <c r="O151" s="62">
        <v>0</v>
      </c>
      <c r="P151" s="62">
        <v>0</v>
      </c>
      <c r="Q151" s="62">
        <v>0</v>
      </c>
      <c r="R151" s="62">
        <v>2.0015909999999999</v>
      </c>
      <c r="S151" s="62">
        <v>1.7791919999999999</v>
      </c>
      <c r="T151" s="62">
        <v>362.06557199999997</v>
      </c>
      <c r="U151" s="6">
        <v>305.298</v>
      </c>
      <c r="V151" s="6">
        <v>48.104999999999997</v>
      </c>
      <c r="W151" s="6">
        <v>8.6539999999999999</v>
      </c>
      <c r="X151" s="62">
        <f t="shared" si="78"/>
        <v>84.321190306379094</v>
      </c>
      <c r="Y151" s="62">
        <f t="shared" si="79"/>
        <v>13.28626738363293</v>
      </c>
      <c r="Z151" s="62">
        <f t="shared" si="80"/>
        <v>2.3901747830362621</v>
      </c>
      <c r="AA151" s="62"/>
      <c r="AB151" s="50" t="s">
        <v>311</v>
      </c>
      <c r="AC151" s="6">
        <f t="shared" si="81"/>
        <v>362.05799999999999</v>
      </c>
      <c r="AD151" s="6"/>
      <c r="AE151" s="50">
        <v>10</v>
      </c>
      <c r="AF151" s="62">
        <v>84.509999999999991</v>
      </c>
      <c r="AG151" s="62">
        <f t="shared" si="82"/>
        <v>23.341564058797207</v>
      </c>
      <c r="AH151" s="62">
        <v>72.811999999999998</v>
      </c>
      <c r="AI151" s="62">
        <v>10.648</v>
      </c>
      <c r="AJ151" s="62">
        <v>1.05</v>
      </c>
      <c r="AK151" s="50">
        <v>7</v>
      </c>
      <c r="AL151" s="62">
        <v>277.548</v>
      </c>
      <c r="AM151" s="62">
        <f t="shared" si="128"/>
        <v>76.658435941202796</v>
      </c>
      <c r="AN151" s="62">
        <v>232.48599999999999</v>
      </c>
      <c r="AO151" s="62">
        <v>37.457000000000001</v>
      </c>
      <c r="AP151" s="62">
        <v>7.6050000000000004</v>
      </c>
      <c r="AQ151" s="50"/>
      <c r="AR151" s="62"/>
      <c r="AS151" s="62"/>
      <c r="AT151" s="62"/>
      <c r="AU151" s="62"/>
      <c r="AV151" s="62"/>
      <c r="AW151" s="50"/>
      <c r="AX151" s="62"/>
      <c r="AY151" s="62"/>
      <c r="AZ151" s="62"/>
      <c r="BA151" s="62"/>
      <c r="BB151" s="62"/>
      <c r="BC151" s="77"/>
      <c r="BD151" s="50" t="s">
        <v>311</v>
      </c>
      <c r="BE151" s="62">
        <f t="shared" si="83"/>
        <v>0.56571562500000006</v>
      </c>
      <c r="BF151" s="77"/>
      <c r="BG151" s="50">
        <v>10</v>
      </c>
      <c r="BH151" s="62">
        <f t="shared" si="84"/>
        <v>0.13204687500000001</v>
      </c>
      <c r="BI151" s="62">
        <f t="shared" si="85"/>
        <v>23.341564058797211</v>
      </c>
      <c r="BJ151" s="62">
        <f t="shared" si="86"/>
        <v>0.11376875</v>
      </c>
      <c r="BK151" s="62">
        <f t="shared" si="87"/>
        <v>1.66375E-2</v>
      </c>
      <c r="BL151" s="62">
        <f t="shared" si="88"/>
        <v>1.6406250000000002E-3</v>
      </c>
      <c r="BM151" s="50">
        <v>7</v>
      </c>
      <c r="BN151" s="62">
        <f t="shared" si="129"/>
        <v>0.43366874999999999</v>
      </c>
      <c r="BO151" s="62">
        <f t="shared" si="130"/>
        <v>76.658435941202782</v>
      </c>
      <c r="BP151" s="7">
        <f t="shared" si="131"/>
        <v>0.363259375</v>
      </c>
      <c r="BQ151" s="7">
        <f t="shared" si="132"/>
        <v>5.8526562500000004E-2</v>
      </c>
      <c r="BR151" s="7">
        <f t="shared" si="133"/>
        <v>1.1882812500000001E-2</v>
      </c>
      <c r="BS151" s="50"/>
      <c r="BT151" s="62"/>
      <c r="BU151" s="62"/>
      <c r="BY151" s="50"/>
      <c r="BZ151" s="62"/>
      <c r="CA151" s="62"/>
    </row>
    <row r="152" spans="1:82" x14ac:dyDescent="0.25">
      <c r="A152" s="77" t="s">
        <v>312</v>
      </c>
      <c r="B152" s="10" t="s">
        <v>287</v>
      </c>
      <c r="C152" s="3">
        <v>29</v>
      </c>
      <c r="D152" s="77" t="s">
        <v>312</v>
      </c>
      <c r="E152" s="62">
        <v>0.22239899999999999</v>
      </c>
      <c r="F152" s="62">
        <v>15.123131999999998</v>
      </c>
      <c r="G152" s="62">
        <v>37.140632999999994</v>
      </c>
      <c r="H152" s="62">
        <v>292.23228599999999</v>
      </c>
      <c r="I152" s="62">
        <v>493.94817899999998</v>
      </c>
      <c r="J152" s="62">
        <v>0</v>
      </c>
      <c r="K152" s="62">
        <v>7.7839649999999994</v>
      </c>
      <c r="L152" s="62">
        <v>0</v>
      </c>
      <c r="M152" s="62"/>
      <c r="N152" s="62"/>
      <c r="O152" s="62">
        <v>0</v>
      </c>
      <c r="P152" s="62">
        <v>0</v>
      </c>
      <c r="Q152" s="62">
        <v>0</v>
      </c>
      <c r="R152" s="62">
        <v>0.22239899999999999</v>
      </c>
      <c r="S152" s="62">
        <v>0</v>
      </c>
      <c r="T152" s="62">
        <v>846.67299299999991</v>
      </c>
      <c r="U152" s="6">
        <v>617.57899999999995</v>
      </c>
      <c r="V152" s="6">
        <v>209.99</v>
      </c>
      <c r="W152" s="6">
        <v>19.085000000000001</v>
      </c>
      <c r="X152" s="62">
        <f t="shared" si="78"/>
        <v>72.941856549804939</v>
      </c>
      <c r="Y152" s="62">
        <f t="shared" si="79"/>
        <v>24.801783183841327</v>
      </c>
      <c r="Z152" s="62">
        <f t="shared" si="80"/>
        <v>2.2541170153988843</v>
      </c>
      <c r="AA152" s="62"/>
      <c r="AB152" s="50" t="s">
        <v>312</v>
      </c>
      <c r="AC152" s="6">
        <f t="shared" si="81"/>
        <v>846.65499999999997</v>
      </c>
      <c r="AD152" s="6"/>
      <c r="AE152" s="50">
        <v>10</v>
      </c>
      <c r="AF152" s="62">
        <v>664.51400000000001</v>
      </c>
      <c r="AG152" s="62">
        <f t="shared" si="82"/>
        <v>78.486987025411764</v>
      </c>
      <c r="AH152" s="62">
        <v>524.779</v>
      </c>
      <c r="AI152" s="62">
        <v>127.107</v>
      </c>
      <c r="AJ152" s="62">
        <v>12.628</v>
      </c>
      <c r="AK152" s="50">
        <v>7</v>
      </c>
      <c r="AL152" s="62">
        <v>182.14099999999999</v>
      </c>
      <c r="AM152" s="62">
        <f t="shared" si="128"/>
        <v>21.513012974588232</v>
      </c>
      <c r="AN152" s="62">
        <v>92.801000000000002</v>
      </c>
      <c r="AO152" s="62">
        <v>82.882999999999996</v>
      </c>
      <c r="AP152" s="62">
        <v>6.4569999999999999</v>
      </c>
      <c r="AQ152" s="50"/>
      <c r="AR152" s="62"/>
      <c r="AS152" s="62"/>
      <c r="AT152" s="62"/>
      <c r="AU152" s="62"/>
      <c r="AV152" s="62"/>
      <c r="AW152" s="50"/>
      <c r="AX152" s="62"/>
      <c r="AY152" s="62"/>
      <c r="AZ152" s="62"/>
      <c r="BA152" s="62"/>
      <c r="BB152" s="62"/>
      <c r="BC152" s="77"/>
      <c r="BD152" s="50" t="s">
        <v>312</v>
      </c>
      <c r="BE152" s="62">
        <f t="shared" si="83"/>
        <v>1.3228984375000001</v>
      </c>
      <c r="BF152" s="77"/>
      <c r="BG152" s="50">
        <v>10</v>
      </c>
      <c r="BH152" s="62">
        <f t="shared" si="84"/>
        <v>1.0383031250000001</v>
      </c>
      <c r="BI152" s="62">
        <f t="shared" si="85"/>
        <v>78.486987025411764</v>
      </c>
      <c r="BJ152" s="62">
        <f t="shared" si="86"/>
        <v>0.81996718750000008</v>
      </c>
      <c r="BK152" s="62">
        <f t="shared" si="87"/>
        <v>0.19860468750000002</v>
      </c>
      <c r="BL152" s="62">
        <f t="shared" si="88"/>
        <v>1.9731250000000002E-2</v>
      </c>
      <c r="BM152" s="50">
        <v>7</v>
      </c>
      <c r="BN152" s="62">
        <f t="shared" si="129"/>
        <v>0.28459531250000003</v>
      </c>
      <c r="BO152" s="62">
        <f t="shared" si="130"/>
        <v>21.513012974588232</v>
      </c>
      <c r="BP152" s="7">
        <f t="shared" si="131"/>
        <v>0.14500156250000001</v>
      </c>
      <c r="BQ152" s="7">
        <f t="shared" si="132"/>
        <v>0.12950468749999999</v>
      </c>
      <c r="BR152" s="7">
        <f t="shared" si="133"/>
        <v>1.0089062499999999E-2</v>
      </c>
      <c r="BS152" s="50"/>
      <c r="BT152" s="62"/>
      <c r="BU152" s="62"/>
      <c r="BY152" s="50"/>
      <c r="BZ152" s="62"/>
      <c r="CA152" s="62"/>
    </row>
    <row r="153" spans="1:82" x14ac:dyDescent="0.25">
      <c r="A153" s="77" t="s">
        <v>313</v>
      </c>
      <c r="B153" s="10" t="s">
        <v>287</v>
      </c>
      <c r="C153" s="3">
        <v>3</v>
      </c>
      <c r="D153" s="77" t="s">
        <v>313</v>
      </c>
      <c r="E153" s="62">
        <v>41.811011999999998</v>
      </c>
      <c r="F153" s="62">
        <v>76.505255999999989</v>
      </c>
      <c r="G153" s="62">
        <v>44.479799999999997</v>
      </c>
      <c r="H153" s="62">
        <v>617.82442199999991</v>
      </c>
      <c r="I153" s="62">
        <v>237.96692999999999</v>
      </c>
      <c r="J153" s="62">
        <v>0</v>
      </c>
      <c r="K153" s="62">
        <v>45.146996999999999</v>
      </c>
      <c r="L153" s="62">
        <v>19.348713</v>
      </c>
      <c r="M153" s="62"/>
      <c r="N153" s="62"/>
      <c r="O153" s="62">
        <v>0.22239899999999999</v>
      </c>
      <c r="P153" s="62">
        <v>0</v>
      </c>
      <c r="Q153" s="62">
        <v>0</v>
      </c>
      <c r="R153" s="62">
        <v>3.335985</v>
      </c>
      <c r="S153" s="62">
        <v>2.4463889999999999</v>
      </c>
      <c r="T153" s="62">
        <v>1089.0879029999999</v>
      </c>
      <c r="U153" s="6">
        <v>576.88099999999997</v>
      </c>
      <c r="V153" s="6">
        <v>425.21100000000001</v>
      </c>
      <c r="W153" s="6">
        <v>86.971999999999994</v>
      </c>
      <c r="X153" s="62">
        <f t="shared" si="78"/>
        <v>52.9691862714593</v>
      </c>
      <c r="Y153" s="62">
        <f t="shared" si="79"/>
        <v>39.042854009186442</v>
      </c>
      <c r="Z153" s="62">
        <f t="shared" si="80"/>
        <v>7.9857649470191578</v>
      </c>
      <c r="AA153" s="62"/>
      <c r="AB153" s="50" t="s">
        <v>313</v>
      </c>
      <c r="AC153" s="6">
        <f t="shared" si="81"/>
        <v>1089.0640000000001</v>
      </c>
      <c r="AD153" s="6"/>
      <c r="AE153" s="50">
        <v>4</v>
      </c>
      <c r="AF153" s="62">
        <v>1089.0640000000001</v>
      </c>
      <c r="AG153" s="62">
        <f t="shared" si="82"/>
        <v>100</v>
      </c>
      <c r="AH153" s="62">
        <v>576.88099999999997</v>
      </c>
      <c r="AI153" s="62">
        <v>425.21100000000001</v>
      </c>
      <c r="AJ153" s="62">
        <v>86.971999999999994</v>
      </c>
      <c r="AK153" s="50"/>
      <c r="AL153" s="62"/>
      <c r="AM153" s="62"/>
      <c r="AN153" s="62"/>
      <c r="AO153" s="62"/>
      <c r="AP153" s="62"/>
      <c r="AQ153" s="50"/>
      <c r="AR153" s="62"/>
      <c r="AS153" s="62"/>
      <c r="AT153" s="62"/>
      <c r="AU153" s="62"/>
      <c r="AV153" s="62"/>
      <c r="AW153" s="50"/>
      <c r="AX153" s="62"/>
      <c r="AY153" s="62"/>
      <c r="AZ153" s="62"/>
      <c r="BA153" s="62"/>
      <c r="BB153" s="62"/>
      <c r="BC153" s="77"/>
      <c r="BD153" s="50" t="s">
        <v>313</v>
      </c>
      <c r="BE153" s="62">
        <f t="shared" si="83"/>
        <v>1.7016625000000003</v>
      </c>
      <c r="BF153" s="77"/>
      <c r="BG153" s="50">
        <v>4</v>
      </c>
      <c r="BH153" s="62">
        <f t="shared" si="84"/>
        <v>1.7016625000000001</v>
      </c>
      <c r="BI153" s="62">
        <f t="shared" si="85"/>
        <v>99.999999999999986</v>
      </c>
      <c r="BJ153" s="62">
        <f t="shared" si="86"/>
        <v>0.90137656249999998</v>
      </c>
      <c r="BK153" s="62">
        <f t="shared" si="87"/>
        <v>0.66439218750000006</v>
      </c>
      <c r="BL153" s="62">
        <f t="shared" si="88"/>
        <v>0.13589375000000001</v>
      </c>
      <c r="BM153" s="50"/>
      <c r="BN153" s="62"/>
      <c r="BO153" s="62"/>
      <c r="BS153" s="50"/>
      <c r="BT153" s="62"/>
      <c r="BU153" s="62"/>
      <c r="BY153" s="50"/>
      <c r="BZ153" s="62"/>
      <c r="CA153" s="62"/>
    </row>
    <row r="154" spans="1:82" x14ac:dyDescent="0.25">
      <c r="A154" s="77" t="s">
        <v>314</v>
      </c>
      <c r="B154" s="10" t="s">
        <v>287</v>
      </c>
      <c r="C154" s="3">
        <v>30</v>
      </c>
      <c r="D154" s="77" t="s">
        <v>314</v>
      </c>
      <c r="E154" s="62">
        <v>32.470253999999997</v>
      </c>
      <c r="F154" s="62">
        <v>8.2287629999999989</v>
      </c>
      <c r="G154" s="62">
        <v>9.3407579999999992</v>
      </c>
      <c r="H154" s="62">
        <v>209.49985799999999</v>
      </c>
      <c r="I154" s="62">
        <v>517.96727099999998</v>
      </c>
      <c r="J154" s="62">
        <v>0</v>
      </c>
      <c r="K154" s="62">
        <v>7.7839649999999994</v>
      </c>
      <c r="L154" s="62">
        <v>4.6703789999999996</v>
      </c>
      <c r="M154" s="62"/>
      <c r="N154" s="62"/>
      <c r="O154" s="62">
        <v>0</v>
      </c>
      <c r="P154" s="62">
        <v>10.675151999999999</v>
      </c>
      <c r="Q154" s="62">
        <v>2.0015909999999999</v>
      </c>
      <c r="R154" s="62">
        <v>4.6703789999999996</v>
      </c>
      <c r="S154" s="62">
        <v>6.0047729999999993</v>
      </c>
      <c r="T154" s="62">
        <v>813.31314299999997</v>
      </c>
      <c r="U154" s="6">
        <v>623.81899999999996</v>
      </c>
      <c r="V154" s="6">
        <v>159.46100000000001</v>
      </c>
      <c r="W154" s="6">
        <v>30.013999999999999</v>
      </c>
      <c r="X154" s="62">
        <f t="shared" si="78"/>
        <v>76.700961415546672</v>
      </c>
      <c r="Y154" s="62">
        <f t="shared" si="79"/>
        <v>19.606347367240325</v>
      </c>
      <c r="Z154" s="62">
        <f t="shared" si="80"/>
        <v>3.690337511243194</v>
      </c>
      <c r="AA154" s="62"/>
      <c r="AB154" s="50" t="s">
        <v>314</v>
      </c>
      <c r="AC154" s="6">
        <f t="shared" si="81"/>
        <v>813.29399999999987</v>
      </c>
      <c r="AD154" s="6"/>
      <c r="AE154" s="50">
        <v>10</v>
      </c>
      <c r="AF154" s="62">
        <v>467.69399999999996</v>
      </c>
      <c r="AG154" s="62">
        <f t="shared" si="82"/>
        <v>57.506141690458804</v>
      </c>
      <c r="AH154" s="62">
        <v>392.238</v>
      </c>
      <c r="AI154" s="62">
        <v>60.423999999999999</v>
      </c>
      <c r="AJ154" s="62">
        <v>15.032</v>
      </c>
      <c r="AK154" s="50">
        <v>7</v>
      </c>
      <c r="AL154" s="62">
        <v>345.59999999999997</v>
      </c>
      <c r="AM154" s="62">
        <f>(AL154/AC154)*100</f>
        <v>42.493858309541196</v>
      </c>
      <c r="AN154" s="62">
        <v>231.58099999999999</v>
      </c>
      <c r="AO154" s="62">
        <v>99.036000000000001</v>
      </c>
      <c r="AP154" s="62">
        <v>14.983000000000001</v>
      </c>
      <c r="AQ154" s="50"/>
      <c r="AR154" s="62"/>
      <c r="AS154" s="62"/>
      <c r="AT154" s="62"/>
      <c r="AU154" s="62"/>
      <c r="AV154" s="62"/>
      <c r="AW154" s="50"/>
      <c r="AX154" s="62"/>
      <c r="AY154" s="62"/>
      <c r="AZ154" s="62"/>
      <c r="BA154" s="62"/>
      <c r="BB154" s="62"/>
      <c r="BC154" s="77"/>
      <c r="BD154" s="50" t="s">
        <v>314</v>
      </c>
      <c r="BE154" s="62">
        <f t="shared" si="83"/>
        <v>1.2707718749999999</v>
      </c>
      <c r="BF154" s="77"/>
      <c r="BG154" s="50">
        <v>10</v>
      </c>
      <c r="BH154" s="62">
        <f t="shared" si="84"/>
        <v>0.73077187500000007</v>
      </c>
      <c r="BI154" s="62">
        <f t="shared" si="85"/>
        <v>57.506141690458811</v>
      </c>
      <c r="BJ154" s="62">
        <f t="shared" si="86"/>
        <v>0.61287187500000007</v>
      </c>
      <c r="BK154" s="62">
        <f t="shared" si="87"/>
        <v>9.441250000000001E-2</v>
      </c>
      <c r="BL154" s="62">
        <f t="shared" si="88"/>
        <v>2.3487500000000001E-2</v>
      </c>
      <c r="BM154" s="50">
        <v>7</v>
      </c>
      <c r="BN154" s="62">
        <f t="shared" ref="BN154" si="134">BP154+BQ154+BR154</f>
        <v>0.54</v>
      </c>
      <c r="BO154" s="62">
        <f t="shared" ref="BO154" si="135">(BN154/BE154)*100</f>
        <v>42.493858309541203</v>
      </c>
      <c r="BP154" s="7">
        <f t="shared" ref="BP154" si="136">AN154/640</f>
        <v>0.36184531249999996</v>
      </c>
      <c r="BQ154" s="7">
        <f t="shared" ref="BQ154" si="137">AO154/640</f>
        <v>0.15474375000000001</v>
      </c>
      <c r="BR154" s="7">
        <f t="shared" ref="BR154" si="138">AP154/640</f>
        <v>2.3410937499999999E-2</v>
      </c>
      <c r="BS154" s="50"/>
      <c r="BT154" s="62"/>
      <c r="BU154" s="62"/>
      <c r="BY154" s="50"/>
      <c r="BZ154" s="62"/>
      <c r="CA154" s="62"/>
    </row>
    <row r="155" spans="1:82" x14ac:dyDescent="0.25">
      <c r="A155" s="77" t="s">
        <v>315</v>
      </c>
      <c r="B155" s="10" t="s">
        <v>287</v>
      </c>
      <c r="C155" s="3">
        <v>31</v>
      </c>
      <c r="D155" s="77" t="s">
        <v>315</v>
      </c>
      <c r="E155" s="62">
        <v>39.364622999999995</v>
      </c>
      <c r="F155" s="62">
        <v>3.5583839999999998</v>
      </c>
      <c r="G155" s="62">
        <v>4.225581</v>
      </c>
      <c r="H155" s="62">
        <v>32.025455999999998</v>
      </c>
      <c r="I155" s="62">
        <v>245.75089499999999</v>
      </c>
      <c r="J155" s="62">
        <v>0</v>
      </c>
      <c r="K155" s="62">
        <v>2.6687879999999997</v>
      </c>
      <c r="L155" s="62">
        <v>1.7791919999999999</v>
      </c>
      <c r="M155" s="62"/>
      <c r="N155" s="62"/>
      <c r="O155" s="62">
        <v>0</v>
      </c>
      <c r="P155" s="62">
        <v>0</v>
      </c>
      <c r="Q155" s="62">
        <v>0</v>
      </c>
      <c r="R155" s="62">
        <v>6.0047729999999993</v>
      </c>
      <c r="S155" s="62">
        <v>2.891187</v>
      </c>
      <c r="T155" s="62">
        <v>338.26887899999997</v>
      </c>
      <c r="U155" s="6">
        <v>289.47199999999998</v>
      </c>
      <c r="V155" s="6">
        <v>34.679000000000002</v>
      </c>
      <c r="W155" s="6">
        <v>14.11</v>
      </c>
      <c r="X155" s="62">
        <f t="shared" si="78"/>
        <v>85.574529012466442</v>
      </c>
      <c r="Y155" s="62">
        <f t="shared" si="79"/>
        <v>10.251903782138944</v>
      </c>
      <c r="Z155" s="62">
        <f t="shared" si="80"/>
        <v>4.1712379931941657</v>
      </c>
      <c r="AA155" s="62"/>
      <c r="AB155" s="50" t="s">
        <v>315</v>
      </c>
      <c r="AC155" s="6">
        <f t="shared" si="81"/>
        <v>338.26099999999997</v>
      </c>
      <c r="AD155" s="6"/>
      <c r="AE155" s="50">
        <v>10</v>
      </c>
      <c r="AF155" s="62">
        <v>338.26099999999997</v>
      </c>
      <c r="AG155" s="62">
        <f t="shared" si="82"/>
        <v>100</v>
      </c>
      <c r="AH155" s="62">
        <v>289.47199999999998</v>
      </c>
      <c r="AI155" s="62">
        <v>34.679000000000002</v>
      </c>
      <c r="AJ155" s="62">
        <v>14.11</v>
      </c>
      <c r="AK155" s="50"/>
      <c r="AL155" s="62"/>
      <c r="AM155" s="62"/>
      <c r="AN155" s="62"/>
      <c r="AO155" s="62"/>
      <c r="AP155" s="62"/>
      <c r="AQ155" s="50"/>
      <c r="AR155" s="62"/>
      <c r="AS155" s="62"/>
      <c r="AT155" s="62"/>
      <c r="AU155" s="62"/>
      <c r="AV155" s="62"/>
      <c r="AW155" s="50"/>
      <c r="AX155" s="62"/>
      <c r="AY155" s="62"/>
      <c r="AZ155" s="62"/>
      <c r="BA155" s="62"/>
      <c r="BB155" s="62"/>
      <c r="BC155" s="77"/>
      <c r="BD155" s="50" t="s">
        <v>315</v>
      </c>
      <c r="BE155" s="62">
        <f t="shared" si="83"/>
        <v>0.52853281249999995</v>
      </c>
      <c r="BF155" s="77"/>
      <c r="BG155" s="50">
        <v>10</v>
      </c>
      <c r="BH155" s="62">
        <f t="shared" si="84"/>
        <v>0.52853281249999995</v>
      </c>
      <c r="BI155" s="62">
        <f t="shared" si="85"/>
        <v>100</v>
      </c>
      <c r="BJ155" s="62">
        <f t="shared" si="86"/>
        <v>0.45229999999999998</v>
      </c>
      <c r="BK155" s="62">
        <f t="shared" si="87"/>
        <v>5.4185937500000003E-2</v>
      </c>
      <c r="BL155" s="62">
        <f t="shared" si="88"/>
        <v>2.2046875E-2</v>
      </c>
      <c r="BM155" s="50"/>
      <c r="BN155" s="62"/>
      <c r="BO155" s="62"/>
      <c r="BS155" s="50"/>
      <c r="BT155" s="62"/>
      <c r="BU155" s="62"/>
      <c r="BY155" s="50"/>
      <c r="BZ155" s="62"/>
      <c r="CA155" s="62"/>
    </row>
    <row r="156" spans="1:82" x14ac:dyDescent="0.25">
      <c r="A156" s="77" t="s">
        <v>316</v>
      </c>
      <c r="B156" s="10" t="s">
        <v>287</v>
      </c>
      <c r="C156" s="3">
        <v>32</v>
      </c>
      <c r="D156" s="77" t="s">
        <v>316</v>
      </c>
      <c r="E156" s="62">
        <v>0.66719699999999993</v>
      </c>
      <c r="F156" s="62">
        <v>18.681515999999998</v>
      </c>
      <c r="G156" s="62">
        <v>29.356667999999999</v>
      </c>
      <c r="H156" s="62">
        <v>316.25137799999999</v>
      </c>
      <c r="I156" s="62">
        <v>647.62588799999992</v>
      </c>
      <c r="J156" s="62">
        <v>0</v>
      </c>
      <c r="K156" s="62">
        <v>9.1183589999999999</v>
      </c>
      <c r="L156" s="62">
        <v>0</v>
      </c>
      <c r="M156" s="62"/>
      <c r="N156" s="62"/>
      <c r="O156" s="62">
        <v>0.44479799999999997</v>
      </c>
      <c r="P156" s="62">
        <v>0</v>
      </c>
      <c r="Q156" s="62">
        <v>0</v>
      </c>
      <c r="R156" s="62">
        <v>0.22239899999999999</v>
      </c>
      <c r="S156" s="62">
        <v>0</v>
      </c>
      <c r="T156" s="62">
        <v>1022.3682029999999</v>
      </c>
      <c r="U156" s="6">
        <v>772.61900000000003</v>
      </c>
      <c r="V156" s="6">
        <v>228.619</v>
      </c>
      <c r="W156" s="6">
        <v>21.106999999999999</v>
      </c>
      <c r="X156" s="62">
        <f t="shared" si="78"/>
        <v>75.571501317515072</v>
      </c>
      <c r="Y156" s="62">
        <f t="shared" si="79"/>
        <v>22.361708759050678</v>
      </c>
      <c r="Z156" s="62">
        <f t="shared" si="80"/>
        <v>2.0645203888446835</v>
      </c>
      <c r="AA156" s="62"/>
      <c r="AB156" s="50" t="s">
        <v>316</v>
      </c>
      <c r="AC156" s="6">
        <f t="shared" si="81"/>
        <v>1022.345</v>
      </c>
      <c r="AD156" s="6"/>
      <c r="AE156" s="50">
        <v>10</v>
      </c>
      <c r="AF156" s="62">
        <v>1022.345</v>
      </c>
      <c r="AG156" s="62">
        <f t="shared" si="82"/>
        <v>100</v>
      </c>
      <c r="AH156" s="62">
        <v>772.61900000000003</v>
      </c>
      <c r="AI156" s="62">
        <v>228.619</v>
      </c>
      <c r="AJ156" s="62">
        <v>21.106999999999999</v>
      </c>
      <c r="AK156" s="50"/>
      <c r="AL156" s="62"/>
      <c r="AM156" s="62"/>
      <c r="AN156" s="62"/>
      <c r="AO156" s="62"/>
      <c r="AP156" s="62"/>
      <c r="AQ156" s="50"/>
      <c r="AR156" s="62"/>
      <c r="AS156" s="62"/>
      <c r="AT156" s="62"/>
      <c r="AU156" s="62"/>
      <c r="AV156" s="62"/>
      <c r="AW156" s="50"/>
      <c r="AX156" s="62"/>
      <c r="AY156" s="62"/>
      <c r="AZ156" s="62"/>
      <c r="BA156" s="62"/>
      <c r="BB156" s="62"/>
      <c r="BC156" s="77"/>
      <c r="BD156" s="50" t="s">
        <v>316</v>
      </c>
      <c r="BE156" s="62">
        <f t="shared" si="83"/>
        <v>1.5974140625000002</v>
      </c>
      <c r="BF156" s="77"/>
      <c r="BG156" s="50">
        <v>10</v>
      </c>
      <c r="BH156" s="62">
        <f t="shared" si="84"/>
        <v>1.5974140625000002</v>
      </c>
      <c r="BI156" s="62">
        <f t="shared" si="85"/>
        <v>100</v>
      </c>
      <c r="BJ156" s="62">
        <f t="shared" si="86"/>
        <v>1.2072171875000002</v>
      </c>
      <c r="BK156" s="62">
        <f t="shared" si="87"/>
        <v>0.35721718750000003</v>
      </c>
      <c r="BL156" s="62">
        <f t="shared" si="88"/>
        <v>3.29796875E-2</v>
      </c>
      <c r="BM156" s="50"/>
      <c r="BN156" s="62"/>
      <c r="BO156" s="62"/>
      <c r="BS156" s="50"/>
      <c r="BT156" s="62"/>
      <c r="BU156" s="62"/>
      <c r="BY156" s="50"/>
      <c r="BZ156" s="62"/>
      <c r="CA156" s="62"/>
    </row>
    <row r="157" spans="1:82" x14ac:dyDescent="0.25">
      <c r="A157" s="77" t="s">
        <v>317</v>
      </c>
      <c r="B157" s="10" t="s">
        <v>287</v>
      </c>
      <c r="C157" s="3">
        <v>33</v>
      </c>
      <c r="D157" s="77" t="s">
        <v>317</v>
      </c>
      <c r="E157" s="62">
        <v>8.4511620000000001</v>
      </c>
      <c r="F157" s="62">
        <v>7.3391669999999998</v>
      </c>
      <c r="G157" s="62">
        <v>3.1135859999999997</v>
      </c>
      <c r="H157" s="62">
        <v>22.684697999999997</v>
      </c>
      <c r="I157" s="62">
        <v>341.38246499999997</v>
      </c>
      <c r="J157" s="62">
        <v>0.22239899999999999</v>
      </c>
      <c r="K157" s="62">
        <v>8.8959599999999988</v>
      </c>
      <c r="L157" s="62">
        <v>0</v>
      </c>
      <c r="M157" s="62"/>
      <c r="N157" s="62"/>
      <c r="O157" s="62">
        <v>0</v>
      </c>
      <c r="P157" s="62">
        <v>0</v>
      </c>
      <c r="Q157" s="62">
        <v>0</v>
      </c>
      <c r="R157" s="62">
        <v>0</v>
      </c>
      <c r="S157" s="62">
        <v>0</v>
      </c>
      <c r="T157" s="62">
        <v>392.08943699999998</v>
      </c>
      <c r="U157" s="6">
        <v>345.678</v>
      </c>
      <c r="V157" s="6">
        <v>37.887</v>
      </c>
      <c r="W157" s="6">
        <v>8.5150000000000006</v>
      </c>
      <c r="X157" s="62">
        <f t="shared" si="78"/>
        <v>88.163048371027656</v>
      </c>
      <c r="Y157" s="62">
        <f t="shared" si="79"/>
        <v>9.6628463877745325</v>
      </c>
      <c r="Z157" s="62">
        <f t="shared" si="80"/>
        <v>2.1716983923746973</v>
      </c>
      <c r="AA157" s="62"/>
      <c r="AB157" s="50" t="s">
        <v>317</v>
      </c>
      <c r="AC157" s="6">
        <f t="shared" si="81"/>
        <v>392.08</v>
      </c>
      <c r="AD157" s="6"/>
      <c r="AE157" s="50">
        <v>10</v>
      </c>
      <c r="AF157" s="62">
        <v>392.08</v>
      </c>
      <c r="AG157" s="62">
        <f t="shared" si="82"/>
        <v>100</v>
      </c>
      <c r="AH157" s="62">
        <v>345.678</v>
      </c>
      <c r="AI157" s="62">
        <v>37.887</v>
      </c>
      <c r="AJ157" s="62">
        <v>8.5150000000000006</v>
      </c>
      <c r="AK157" s="50"/>
      <c r="AL157" s="62"/>
      <c r="AM157" s="62"/>
      <c r="AN157" s="62"/>
      <c r="AO157" s="62"/>
      <c r="AP157" s="62"/>
      <c r="AQ157" s="50"/>
      <c r="AR157" s="62"/>
      <c r="AS157" s="62"/>
      <c r="AT157" s="62"/>
      <c r="AU157" s="62"/>
      <c r="AV157" s="62"/>
      <c r="AW157" s="50"/>
      <c r="AX157" s="62"/>
      <c r="AY157" s="62"/>
      <c r="AZ157" s="62"/>
      <c r="BA157" s="62"/>
      <c r="BB157" s="62"/>
      <c r="BC157" s="77"/>
      <c r="BD157" s="50" t="s">
        <v>317</v>
      </c>
      <c r="BE157" s="62">
        <f t="shared" si="83"/>
        <v>0.61262499999999998</v>
      </c>
      <c r="BF157" s="77"/>
      <c r="BG157" s="50">
        <v>10</v>
      </c>
      <c r="BH157" s="62">
        <f t="shared" si="84"/>
        <v>0.61262499999999998</v>
      </c>
      <c r="BI157" s="62">
        <f t="shared" si="85"/>
        <v>100</v>
      </c>
      <c r="BJ157" s="62">
        <f t="shared" si="86"/>
        <v>0.54012187499999997</v>
      </c>
      <c r="BK157" s="62">
        <f t="shared" si="87"/>
        <v>5.9198437500000006E-2</v>
      </c>
      <c r="BL157" s="62">
        <f t="shared" si="88"/>
        <v>1.3304687500000002E-2</v>
      </c>
      <c r="BM157" s="50"/>
      <c r="BN157" s="62"/>
      <c r="BO157" s="62"/>
      <c r="BS157" s="50"/>
      <c r="BT157" s="62"/>
      <c r="BU157" s="62"/>
      <c r="BY157" s="50"/>
      <c r="BZ157" s="62"/>
      <c r="CA157" s="62"/>
    </row>
    <row r="158" spans="1:82" x14ac:dyDescent="0.25">
      <c r="A158" s="77" t="s">
        <v>318</v>
      </c>
      <c r="B158" s="10" t="s">
        <v>287</v>
      </c>
      <c r="C158" s="3">
        <v>34</v>
      </c>
      <c r="D158" s="77" t="s">
        <v>318</v>
      </c>
      <c r="E158" s="62">
        <v>80.063639999999992</v>
      </c>
      <c r="F158" s="62">
        <v>196.37831699999998</v>
      </c>
      <c r="G158" s="62">
        <v>153.232911</v>
      </c>
      <c r="H158" s="62">
        <v>1205.4025799999999</v>
      </c>
      <c r="I158" s="62">
        <v>1525.8795389999998</v>
      </c>
      <c r="J158" s="62">
        <v>0.22239899999999999</v>
      </c>
      <c r="K158" s="62">
        <v>84.511619999999994</v>
      </c>
      <c r="L158" s="62">
        <v>8.8959599999999988</v>
      </c>
      <c r="M158" s="62"/>
      <c r="N158" s="62"/>
      <c r="O158" s="62">
        <v>0.22239899999999999</v>
      </c>
      <c r="P158" s="62">
        <v>0</v>
      </c>
      <c r="Q158" s="62">
        <v>0.66719699999999993</v>
      </c>
      <c r="R158" s="62">
        <v>4.8927779999999998</v>
      </c>
      <c r="S158" s="62">
        <v>4.6703789999999996</v>
      </c>
      <c r="T158" s="62">
        <v>3265.0397189999999</v>
      </c>
      <c r="U158" s="6">
        <v>2166.2060000000001</v>
      </c>
      <c r="V158" s="6">
        <v>958.822</v>
      </c>
      <c r="W158" s="6">
        <v>139.93799999999999</v>
      </c>
      <c r="X158" s="62">
        <f t="shared" si="78"/>
        <v>66.345471615379154</v>
      </c>
      <c r="Y158" s="62">
        <f t="shared" si="79"/>
        <v>29.366319632205368</v>
      </c>
      <c r="Z158" s="62">
        <f t="shared" si="80"/>
        <v>4.2859509238331563</v>
      </c>
      <c r="AA158" s="62"/>
      <c r="AB158" s="50" t="s">
        <v>318</v>
      </c>
      <c r="AC158" s="6">
        <f t="shared" si="81"/>
        <v>3264.9660000000003</v>
      </c>
      <c r="AD158" s="6"/>
      <c r="AE158" s="50">
        <v>10</v>
      </c>
      <c r="AF158" s="62">
        <v>3264.9660000000003</v>
      </c>
      <c r="AG158" s="62">
        <f t="shared" si="82"/>
        <v>100</v>
      </c>
      <c r="AH158" s="62">
        <v>2166.2060000000001</v>
      </c>
      <c r="AI158" s="62">
        <v>958.822</v>
      </c>
      <c r="AJ158" s="62">
        <v>139.93799999999999</v>
      </c>
      <c r="AK158" s="50"/>
      <c r="AL158" s="62"/>
      <c r="AM158" s="62"/>
      <c r="AN158" s="62"/>
      <c r="AO158" s="62"/>
      <c r="AP158" s="62"/>
      <c r="AQ158" s="50"/>
      <c r="AR158" s="62"/>
      <c r="AS158" s="62"/>
      <c r="AT158" s="62"/>
      <c r="AU158" s="62"/>
      <c r="AV158" s="62"/>
      <c r="AW158" s="50"/>
      <c r="AX158" s="62"/>
      <c r="AY158" s="62"/>
      <c r="AZ158" s="62"/>
      <c r="BA158" s="62"/>
      <c r="BB158" s="62"/>
      <c r="BC158" s="77"/>
      <c r="BD158" s="50" t="s">
        <v>318</v>
      </c>
      <c r="BE158" s="62">
        <f t="shared" si="83"/>
        <v>5.1015093750000009</v>
      </c>
      <c r="BF158" s="77"/>
      <c r="BG158" s="50">
        <v>10</v>
      </c>
      <c r="BH158" s="62">
        <f t="shared" si="84"/>
        <v>5.1015093750000009</v>
      </c>
      <c r="BI158" s="62">
        <f t="shared" si="85"/>
        <v>100</v>
      </c>
      <c r="BJ158" s="62">
        <f t="shared" si="86"/>
        <v>3.3846968750000004</v>
      </c>
      <c r="BK158" s="62">
        <f t="shared" si="87"/>
        <v>1.4981593750000002</v>
      </c>
      <c r="BL158" s="62">
        <f t="shared" si="88"/>
        <v>0.218653125</v>
      </c>
      <c r="BM158" s="50"/>
      <c r="BN158" s="62"/>
      <c r="BO158" s="62"/>
      <c r="BS158" s="50"/>
      <c r="BT158" s="62"/>
      <c r="BU158" s="62"/>
      <c r="BY158" s="50"/>
      <c r="BZ158" s="62"/>
      <c r="CA158" s="62"/>
    </row>
    <row r="159" spans="1:82" x14ac:dyDescent="0.25">
      <c r="A159" s="77" t="s">
        <v>319</v>
      </c>
      <c r="B159" s="10" t="s">
        <v>287</v>
      </c>
      <c r="C159" s="3">
        <v>35</v>
      </c>
      <c r="D159" s="77" t="s">
        <v>319</v>
      </c>
      <c r="E159" s="62">
        <v>49.817375999999996</v>
      </c>
      <c r="F159" s="62">
        <v>31.803056999999999</v>
      </c>
      <c r="G159" s="62">
        <v>39.364622999999995</v>
      </c>
      <c r="H159" s="62">
        <v>357.617592</v>
      </c>
      <c r="I159" s="62">
        <v>522.63765000000001</v>
      </c>
      <c r="J159" s="62">
        <v>0</v>
      </c>
      <c r="K159" s="62">
        <v>10.452753</v>
      </c>
      <c r="L159" s="62">
        <v>0.22239899999999999</v>
      </c>
      <c r="M159" s="62"/>
      <c r="N159" s="62"/>
      <c r="O159" s="62">
        <v>0</v>
      </c>
      <c r="P159" s="62">
        <v>0</v>
      </c>
      <c r="Q159" s="62">
        <v>0</v>
      </c>
      <c r="R159" s="62">
        <v>0</v>
      </c>
      <c r="S159" s="62">
        <v>0.22239899999999999</v>
      </c>
      <c r="T159" s="62">
        <v>1012.137849</v>
      </c>
      <c r="U159" s="6">
        <v>727.84199999999998</v>
      </c>
      <c r="V159" s="6">
        <v>260.07100000000003</v>
      </c>
      <c r="W159" s="6">
        <v>24.202000000000002</v>
      </c>
      <c r="X159" s="62">
        <f t="shared" si="78"/>
        <v>71.911350881612961</v>
      </c>
      <c r="Y159" s="62">
        <f t="shared" si="79"/>
        <v>25.695215355986555</v>
      </c>
      <c r="Z159" s="62">
        <f t="shared" si="80"/>
        <v>2.3911762635802787</v>
      </c>
      <c r="AA159" s="62"/>
      <c r="AB159" s="50" t="s">
        <v>319</v>
      </c>
      <c r="AC159" s="6">
        <f t="shared" si="81"/>
        <v>1012.115</v>
      </c>
      <c r="AD159" s="6"/>
      <c r="AE159" s="50">
        <v>10</v>
      </c>
      <c r="AF159" s="62">
        <v>1012.115</v>
      </c>
      <c r="AG159" s="62">
        <f t="shared" si="82"/>
        <v>100</v>
      </c>
      <c r="AH159" s="62">
        <v>727.84199999999998</v>
      </c>
      <c r="AI159" s="62">
        <v>260.07100000000003</v>
      </c>
      <c r="AJ159" s="62">
        <v>24.202000000000002</v>
      </c>
      <c r="AK159" s="50"/>
      <c r="AL159" s="62"/>
      <c r="AM159" s="62"/>
      <c r="AN159" s="62"/>
      <c r="AO159" s="62"/>
      <c r="AP159" s="62"/>
      <c r="AQ159" s="50"/>
      <c r="AR159" s="62"/>
      <c r="AS159" s="62"/>
      <c r="AT159" s="62"/>
      <c r="AU159" s="62"/>
      <c r="AV159" s="62"/>
      <c r="AW159" s="50"/>
      <c r="AX159" s="62"/>
      <c r="AY159" s="62"/>
      <c r="AZ159" s="62"/>
      <c r="BA159" s="62"/>
      <c r="BB159" s="62"/>
      <c r="BC159" s="77"/>
      <c r="BD159" s="50" t="s">
        <v>319</v>
      </c>
      <c r="BE159" s="62">
        <f t="shared" si="83"/>
        <v>1.5814296875</v>
      </c>
      <c r="BF159" s="77"/>
      <c r="BG159" s="50">
        <v>10</v>
      </c>
      <c r="BH159" s="62">
        <f t="shared" si="84"/>
        <v>1.5814296875</v>
      </c>
      <c r="BI159" s="62">
        <f t="shared" si="85"/>
        <v>100</v>
      </c>
      <c r="BJ159" s="62">
        <f t="shared" si="86"/>
        <v>1.137253125</v>
      </c>
      <c r="BK159" s="62">
        <f t="shared" si="87"/>
        <v>0.40636093750000007</v>
      </c>
      <c r="BL159" s="62">
        <f t="shared" si="88"/>
        <v>3.7815625000000005E-2</v>
      </c>
      <c r="BM159" s="50"/>
      <c r="BN159" s="62"/>
      <c r="BO159" s="62"/>
      <c r="BS159" s="50"/>
      <c r="BT159" s="62"/>
      <c r="BU159" s="62"/>
      <c r="BY159" s="50"/>
      <c r="BZ159" s="62"/>
      <c r="CA159" s="62"/>
    </row>
    <row r="160" spans="1:82" x14ac:dyDescent="0.25">
      <c r="A160" s="77" t="s">
        <v>320</v>
      </c>
      <c r="B160" s="10" t="s">
        <v>287</v>
      </c>
      <c r="C160" s="3">
        <v>36</v>
      </c>
      <c r="D160" s="77" t="s">
        <v>320</v>
      </c>
      <c r="E160" s="62">
        <v>8.8959599999999988</v>
      </c>
      <c r="F160" s="62">
        <v>76.282856999999993</v>
      </c>
      <c r="G160" s="62">
        <v>84.511619999999994</v>
      </c>
      <c r="H160" s="62">
        <v>1208.2937669999999</v>
      </c>
      <c r="I160" s="62">
        <v>955.64850299999989</v>
      </c>
      <c r="J160" s="62">
        <v>0</v>
      </c>
      <c r="K160" s="62">
        <v>50.262173999999995</v>
      </c>
      <c r="L160" s="62">
        <v>7.1167679999999995</v>
      </c>
      <c r="M160" s="62"/>
      <c r="N160" s="62"/>
      <c r="O160" s="62">
        <v>0</v>
      </c>
      <c r="P160" s="62">
        <v>0</v>
      </c>
      <c r="Q160" s="62">
        <v>0</v>
      </c>
      <c r="R160" s="62">
        <v>5.5599749999999997</v>
      </c>
      <c r="S160" s="62">
        <v>0</v>
      </c>
      <c r="T160" s="62">
        <v>2396.5716239999997</v>
      </c>
      <c r="U160" s="6">
        <v>1506.223</v>
      </c>
      <c r="V160" s="6">
        <v>786.00900000000001</v>
      </c>
      <c r="W160" s="6">
        <v>104.285</v>
      </c>
      <c r="X160" s="62">
        <f t="shared" si="78"/>
        <v>62.849070936008054</v>
      </c>
      <c r="Y160" s="62">
        <f t="shared" si="79"/>
        <v>32.797225508666884</v>
      </c>
      <c r="Z160" s="62">
        <f t="shared" si="80"/>
        <v>4.3514242994308274</v>
      </c>
      <c r="AA160" s="62"/>
      <c r="AB160" s="50" t="s">
        <v>320</v>
      </c>
      <c r="AC160" s="6">
        <f t="shared" si="81"/>
        <v>2396.5159999999996</v>
      </c>
      <c r="AD160" s="6"/>
      <c r="AE160" s="50">
        <v>10</v>
      </c>
      <c r="AF160" s="62">
        <v>1310.1219999999998</v>
      </c>
      <c r="AG160" s="62">
        <f t="shared" si="82"/>
        <v>54.667776054906369</v>
      </c>
      <c r="AH160" s="62">
        <v>900.346</v>
      </c>
      <c r="AI160" s="62">
        <v>373.36799999999999</v>
      </c>
      <c r="AJ160" s="62">
        <v>36.408000000000001</v>
      </c>
      <c r="AK160" s="50">
        <v>7</v>
      </c>
      <c r="AL160" s="62">
        <v>0.222</v>
      </c>
      <c r="AM160" s="62">
        <f>(AL160/AC160)*100</f>
        <v>9.2634474378639683E-3</v>
      </c>
      <c r="AN160" s="62">
        <v>0.21099999999999999</v>
      </c>
      <c r="AO160" s="62">
        <v>1.0999999999999999E-2</v>
      </c>
      <c r="AP160" s="62">
        <v>0</v>
      </c>
      <c r="AQ160" s="50">
        <v>9</v>
      </c>
      <c r="AR160" s="62">
        <v>1086.172</v>
      </c>
      <c r="AS160" s="62">
        <f>(AR160/AC160)*100</f>
        <v>45.322960497655771</v>
      </c>
      <c r="AT160" s="62">
        <v>605.66499999999996</v>
      </c>
      <c r="AU160" s="62">
        <v>412.63</v>
      </c>
      <c r="AV160" s="62">
        <v>67.876999999999995</v>
      </c>
      <c r="AW160" s="50"/>
      <c r="AX160" s="62"/>
      <c r="AY160" s="62"/>
      <c r="AZ160" s="62"/>
      <c r="BA160" s="62"/>
      <c r="BB160" s="62"/>
      <c r="BC160" s="77"/>
      <c r="BD160" s="50" t="s">
        <v>320</v>
      </c>
      <c r="BE160" s="62">
        <f t="shared" si="83"/>
        <v>3.7445562499999996</v>
      </c>
      <c r="BF160" s="77"/>
      <c r="BG160" s="50">
        <v>10</v>
      </c>
      <c r="BH160" s="62">
        <f t="shared" si="84"/>
        <v>2.0470656250000006</v>
      </c>
      <c r="BI160" s="62">
        <f t="shared" si="85"/>
        <v>54.66777605490639</v>
      </c>
      <c r="BJ160" s="62">
        <f t="shared" si="86"/>
        <v>1.4067906250000002</v>
      </c>
      <c r="BK160" s="62">
        <f t="shared" si="87"/>
        <v>0.58338750000000006</v>
      </c>
      <c r="BL160" s="62">
        <f t="shared" si="88"/>
        <v>5.6887500000000008E-2</v>
      </c>
      <c r="BM160" s="50">
        <v>7</v>
      </c>
      <c r="BN160" s="62">
        <f t="shared" ref="BN160" si="139">BP160+BQ160+BR160</f>
        <v>3.4687500000000002E-4</v>
      </c>
      <c r="BO160" s="62">
        <f t="shared" ref="BO160" si="140">(BN160/BE160)*100</f>
        <v>9.2634474378639683E-3</v>
      </c>
      <c r="BP160" s="7">
        <f t="shared" ref="BP160" si="141">AN160/640</f>
        <v>3.2968750000000001E-4</v>
      </c>
      <c r="BQ160" s="7">
        <f t="shared" ref="BQ160" si="142">AO160/640</f>
        <v>1.7187499999999998E-5</v>
      </c>
      <c r="BR160" s="7">
        <f t="shared" ref="BR160" si="143">AP160/640</f>
        <v>0</v>
      </c>
      <c r="BS160" s="50">
        <v>9</v>
      </c>
      <c r="BT160" s="62">
        <f>BV160+BW160+BX160</f>
        <v>1.69714375</v>
      </c>
      <c r="BU160" s="62">
        <f>(BT160/BE160)*100</f>
        <v>45.322960497655771</v>
      </c>
      <c r="BV160" s="7">
        <f>AT160/640</f>
        <v>0.94635156249999997</v>
      </c>
      <c r="BW160" s="7">
        <f>AU160/640</f>
        <v>0.64473437499999997</v>
      </c>
      <c r="BX160" s="7">
        <f>AV160/640</f>
        <v>0.10605781249999999</v>
      </c>
      <c r="BY160" s="50"/>
      <c r="BZ160" s="62"/>
      <c r="CA160" s="62"/>
    </row>
    <row r="161" spans="1:82" x14ac:dyDescent="0.25">
      <c r="A161" s="77" t="s">
        <v>321</v>
      </c>
      <c r="B161" s="10" t="s">
        <v>287</v>
      </c>
      <c r="C161" s="3">
        <v>37</v>
      </c>
      <c r="D161" s="77" t="s">
        <v>321</v>
      </c>
      <c r="E161" s="62">
        <v>79.174043999999995</v>
      </c>
      <c r="F161" s="62">
        <v>13.566338999999999</v>
      </c>
      <c r="G161" s="62">
        <v>23.351894999999999</v>
      </c>
      <c r="H161" s="62">
        <v>466.37070299999999</v>
      </c>
      <c r="I161" s="62">
        <v>601.366896</v>
      </c>
      <c r="J161" s="62">
        <v>0</v>
      </c>
      <c r="K161" s="62">
        <v>8.0063639999999996</v>
      </c>
      <c r="L161" s="62">
        <v>0.66719699999999993</v>
      </c>
      <c r="M161" s="62"/>
      <c r="N161" s="62"/>
      <c r="O161" s="62">
        <v>0</v>
      </c>
      <c r="P161" s="62">
        <v>0</v>
      </c>
      <c r="Q161" s="62">
        <v>0</v>
      </c>
      <c r="R161" s="62">
        <v>0.66719699999999993</v>
      </c>
      <c r="S161" s="62">
        <v>0</v>
      </c>
      <c r="T161" s="62">
        <v>1193.1706349999999</v>
      </c>
      <c r="U161" s="6">
        <v>871.53700000000003</v>
      </c>
      <c r="V161" s="6">
        <v>294.529</v>
      </c>
      <c r="W161" s="6">
        <v>27.077999999999999</v>
      </c>
      <c r="X161" s="62">
        <f t="shared" si="78"/>
        <v>73.04378556047854</v>
      </c>
      <c r="Y161" s="62">
        <f t="shared" si="79"/>
        <v>24.684566595958842</v>
      </c>
      <c r="Z161" s="62">
        <f t="shared" si="80"/>
        <v>2.2694155559736853</v>
      </c>
      <c r="AA161" s="62"/>
      <c r="AB161" s="50" t="s">
        <v>321</v>
      </c>
      <c r="AC161" s="6">
        <f t="shared" si="81"/>
        <v>1193.144</v>
      </c>
      <c r="AD161" s="6"/>
      <c r="AE161" s="50">
        <v>10</v>
      </c>
      <c r="AF161" s="62">
        <v>1193.144</v>
      </c>
      <c r="AG161" s="62">
        <f t="shared" si="82"/>
        <v>100</v>
      </c>
      <c r="AH161" s="62">
        <v>871.53700000000003</v>
      </c>
      <c r="AI161" s="62">
        <v>294.529</v>
      </c>
      <c r="AJ161" s="62">
        <v>27.077999999999999</v>
      </c>
      <c r="AK161" s="50"/>
      <c r="AL161" s="62"/>
      <c r="AM161" s="62"/>
      <c r="AN161" s="62"/>
      <c r="AO161" s="62"/>
      <c r="AP161" s="62"/>
      <c r="AQ161" s="50"/>
      <c r="AR161" s="62"/>
      <c r="AS161" s="62"/>
      <c r="AT161" s="62"/>
      <c r="AU161" s="62"/>
      <c r="AV161" s="62"/>
      <c r="AW161" s="50"/>
      <c r="AX161" s="62"/>
      <c r="AY161" s="62"/>
      <c r="AZ161" s="62"/>
      <c r="BA161" s="62"/>
      <c r="BB161" s="62"/>
      <c r="BC161" s="77"/>
      <c r="BD161" s="50" t="s">
        <v>321</v>
      </c>
      <c r="BE161" s="62">
        <f t="shared" si="83"/>
        <v>1.8642875000000001</v>
      </c>
      <c r="BF161" s="77"/>
      <c r="BG161" s="50">
        <v>10</v>
      </c>
      <c r="BH161" s="62">
        <f t="shared" si="84"/>
        <v>1.8642875000000003</v>
      </c>
      <c r="BI161" s="62">
        <f t="shared" si="85"/>
        <v>100.00000000000003</v>
      </c>
      <c r="BJ161" s="62">
        <f t="shared" si="86"/>
        <v>1.3617765625000002</v>
      </c>
      <c r="BK161" s="62">
        <f t="shared" si="87"/>
        <v>0.46020156249999999</v>
      </c>
      <c r="BL161" s="62">
        <f t="shared" si="88"/>
        <v>4.2309375000000003E-2</v>
      </c>
      <c r="BM161" s="50"/>
      <c r="BN161" s="62"/>
      <c r="BO161" s="62"/>
      <c r="BS161" s="50"/>
      <c r="BT161" s="62"/>
      <c r="BU161" s="62"/>
      <c r="BY161" s="50"/>
      <c r="BZ161" s="62"/>
      <c r="CA161" s="62"/>
    </row>
    <row r="162" spans="1:82" x14ac:dyDescent="0.25">
      <c r="A162" s="77" t="s">
        <v>322</v>
      </c>
      <c r="B162" s="10" t="s">
        <v>287</v>
      </c>
      <c r="C162" s="3">
        <v>38</v>
      </c>
      <c r="D162" s="77" t="s">
        <v>322</v>
      </c>
      <c r="E162" s="62">
        <v>14.678334</v>
      </c>
      <c r="F162" s="62">
        <v>12.009545999999999</v>
      </c>
      <c r="G162" s="62">
        <v>0</v>
      </c>
      <c r="H162" s="62">
        <v>47.815784999999998</v>
      </c>
      <c r="I162" s="62">
        <v>191.70793799999998</v>
      </c>
      <c r="J162" s="62">
        <v>0</v>
      </c>
      <c r="K162" s="62">
        <v>2.2239899999999997</v>
      </c>
      <c r="L162" s="62">
        <v>0</v>
      </c>
      <c r="M162" s="62"/>
      <c r="N162" s="62"/>
      <c r="O162" s="62">
        <v>0</v>
      </c>
      <c r="P162" s="62">
        <v>0</v>
      </c>
      <c r="Q162" s="62">
        <v>0</v>
      </c>
      <c r="R162" s="62">
        <v>0.44479799999999997</v>
      </c>
      <c r="S162" s="62">
        <v>0</v>
      </c>
      <c r="T162" s="62">
        <v>268.88039099999997</v>
      </c>
      <c r="U162" s="6">
        <v>220.595</v>
      </c>
      <c r="V162" s="6">
        <v>44.031999999999996</v>
      </c>
      <c r="W162" s="6">
        <v>4.2480000000000002</v>
      </c>
      <c r="X162" s="62">
        <f t="shared" si="78"/>
        <v>82.042055643990793</v>
      </c>
      <c r="Y162" s="62">
        <f t="shared" si="79"/>
        <v>16.376054734314931</v>
      </c>
      <c r="Z162" s="62">
        <f t="shared" si="80"/>
        <v>1.5798846409740608</v>
      </c>
      <c r="AA162" s="62"/>
      <c r="AB162" s="50" t="s">
        <v>322</v>
      </c>
      <c r="AC162" s="6">
        <f t="shared" si="81"/>
        <v>268.875</v>
      </c>
      <c r="AD162" s="6"/>
      <c r="AE162" s="50">
        <v>10</v>
      </c>
      <c r="AF162" s="62">
        <v>268.875</v>
      </c>
      <c r="AG162" s="62">
        <f t="shared" si="82"/>
        <v>100</v>
      </c>
      <c r="AH162" s="62">
        <v>220.595</v>
      </c>
      <c r="AI162" s="62">
        <v>44.031999999999996</v>
      </c>
      <c r="AJ162" s="62">
        <v>4.2480000000000002</v>
      </c>
      <c r="AK162" s="50"/>
      <c r="AL162" s="62"/>
      <c r="AM162" s="62"/>
      <c r="AN162" s="62"/>
      <c r="AO162" s="62"/>
      <c r="AP162" s="62"/>
      <c r="AQ162" s="50"/>
      <c r="AR162" s="62"/>
      <c r="AS162" s="62"/>
      <c r="AT162" s="62"/>
      <c r="AU162" s="62"/>
      <c r="AV162" s="62"/>
      <c r="AW162" s="50"/>
      <c r="AX162" s="62"/>
      <c r="AY162" s="62"/>
      <c r="AZ162" s="62"/>
      <c r="BA162" s="62"/>
      <c r="BB162" s="62"/>
      <c r="BC162" s="77"/>
      <c r="BD162" s="50" t="s">
        <v>322</v>
      </c>
      <c r="BE162" s="62">
        <f t="shared" si="83"/>
        <v>0.42011718750000004</v>
      </c>
      <c r="BF162" s="77"/>
      <c r="BG162" s="50">
        <v>10</v>
      </c>
      <c r="BH162" s="62">
        <f t="shared" si="84"/>
        <v>0.42011718749999999</v>
      </c>
      <c r="BI162" s="62">
        <f t="shared" si="85"/>
        <v>99.999999999999986</v>
      </c>
      <c r="BJ162" s="62">
        <f t="shared" si="86"/>
        <v>0.3446796875</v>
      </c>
      <c r="BK162" s="62">
        <f t="shared" si="87"/>
        <v>6.88E-2</v>
      </c>
      <c r="BL162" s="62">
        <f t="shared" si="88"/>
        <v>6.637500000000001E-3</v>
      </c>
      <c r="BM162" s="50"/>
      <c r="BN162" s="62"/>
      <c r="BO162" s="62"/>
      <c r="BS162" s="50"/>
      <c r="BT162" s="62"/>
      <c r="BU162" s="62"/>
      <c r="BY162" s="50"/>
      <c r="BZ162" s="62"/>
      <c r="CA162" s="62"/>
    </row>
    <row r="163" spans="1:82" x14ac:dyDescent="0.25">
      <c r="A163" s="77" t="s">
        <v>323</v>
      </c>
      <c r="B163" s="10" t="s">
        <v>287</v>
      </c>
      <c r="C163" s="3">
        <v>39</v>
      </c>
      <c r="D163" s="77" t="s">
        <v>323</v>
      </c>
      <c r="E163" s="62">
        <v>2.4463889999999999</v>
      </c>
      <c r="F163" s="62">
        <v>5.3375759999999994</v>
      </c>
      <c r="G163" s="62">
        <v>7.5615659999999991</v>
      </c>
      <c r="H163" s="62">
        <v>342.04966199999996</v>
      </c>
      <c r="I163" s="62">
        <v>221.73180299999999</v>
      </c>
      <c r="J163" s="62">
        <v>0</v>
      </c>
      <c r="K163" s="62">
        <v>2.4463889999999999</v>
      </c>
      <c r="L163" s="62">
        <v>2.0015909999999999</v>
      </c>
      <c r="M163" s="62"/>
      <c r="N163" s="62"/>
      <c r="O163" s="62">
        <v>0</v>
      </c>
      <c r="P163" s="62">
        <v>0</v>
      </c>
      <c r="Q163" s="62">
        <v>0</v>
      </c>
      <c r="R163" s="62">
        <v>1.1119949999999998</v>
      </c>
      <c r="S163" s="62">
        <v>0</v>
      </c>
      <c r="T163" s="62">
        <v>584.68697099999997</v>
      </c>
      <c r="U163" s="6">
        <v>370.81700000000001</v>
      </c>
      <c r="V163" s="6">
        <v>195.06800000000001</v>
      </c>
      <c r="W163" s="6">
        <v>18.788</v>
      </c>
      <c r="X163" s="62">
        <f t="shared" si="78"/>
        <v>63.421457701680175</v>
      </c>
      <c r="Y163" s="62">
        <f t="shared" si="79"/>
        <v>33.362809447655714</v>
      </c>
      <c r="Z163" s="62">
        <f t="shared" si="80"/>
        <v>3.2133433669415559</v>
      </c>
      <c r="AA163" s="62"/>
      <c r="AB163" s="50" t="s">
        <v>323</v>
      </c>
      <c r="AC163" s="6">
        <f t="shared" si="81"/>
        <v>584.673</v>
      </c>
      <c r="AD163" s="6"/>
      <c r="AE163" s="50">
        <v>10</v>
      </c>
      <c r="AF163" s="62">
        <v>584.673</v>
      </c>
      <c r="AG163" s="62">
        <f t="shared" si="82"/>
        <v>100</v>
      </c>
      <c r="AH163" s="62">
        <v>370.81700000000001</v>
      </c>
      <c r="AI163" s="62">
        <v>195.06800000000001</v>
      </c>
      <c r="AJ163" s="62">
        <v>18.788</v>
      </c>
      <c r="AK163" s="50"/>
      <c r="AL163" s="62"/>
      <c r="AM163" s="62"/>
      <c r="AN163" s="62"/>
      <c r="AO163" s="62"/>
      <c r="AP163" s="62"/>
      <c r="AQ163" s="50"/>
      <c r="AR163" s="62"/>
      <c r="AS163" s="62"/>
      <c r="AT163" s="62"/>
      <c r="AU163" s="62"/>
      <c r="AV163" s="62"/>
      <c r="AW163" s="50"/>
      <c r="AX163" s="62"/>
      <c r="AY163" s="62"/>
      <c r="AZ163" s="62"/>
      <c r="BA163" s="62"/>
      <c r="BB163" s="62"/>
      <c r="BC163" s="77"/>
      <c r="BD163" s="50" t="s">
        <v>323</v>
      </c>
      <c r="BE163" s="62">
        <f t="shared" si="83"/>
        <v>0.91355156250000003</v>
      </c>
      <c r="BF163" s="77"/>
      <c r="BG163" s="50">
        <v>10</v>
      </c>
      <c r="BH163" s="62">
        <f t="shared" si="84"/>
        <v>0.91355156250000014</v>
      </c>
      <c r="BI163" s="62">
        <f t="shared" si="85"/>
        <v>100.00000000000003</v>
      </c>
      <c r="BJ163" s="62">
        <f t="shared" si="86"/>
        <v>0.57940156250000008</v>
      </c>
      <c r="BK163" s="62">
        <f t="shared" si="87"/>
        <v>0.30479375000000003</v>
      </c>
      <c r="BL163" s="62">
        <f t="shared" si="88"/>
        <v>2.935625E-2</v>
      </c>
      <c r="BM163" s="50"/>
      <c r="BN163" s="62"/>
      <c r="BO163" s="62"/>
      <c r="BS163" s="50"/>
      <c r="BT163" s="62"/>
      <c r="BU163" s="62"/>
      <c r="BY163" s="50"/>
      <c r="BZ163" s="62"/>
      <c r="CA163" s="62"/>
    </row>
    <row r="164" spans="1:82" x14ac:dyDescent="0.25">
      <c r="A164" s="77" t="s">
        <v>324</v>
      </c>
      <c r="B164" s="10" t="s">
        <v>287</v>
      </c>
      <c r="C164" s="3">
        <v>4</v>
      </c>
      <c r="D164" s="77" t="s">
        <v>324</v>
      </c>
      <c r="E164" s="62">
        <v>6.2271719999999995</v>
      </c>
      <c r="F164" s="62">
        <v>459.25393499999996</v>
      </c>
      <c r="G164" s="62">
        <v>318.92016599999999</v>
      </c>
      <c r="H164" s="62">
        <v>2682.799137</v>
      </c>
      <c r="I164" s="62">
        <v>712.34399699999994</v>
      </c>
      <c r="J164" s="62">
        <v>0</v>
      </c>
      <c r="K164" s="62">
        <v>125.87783399999999</v>
      </c>
      <c r="L164" s="62">
        <v>43.812602999999996</v>
      </c>
      <c r="M164" s="62"/>
      <c r="N164" s="62"/>
      <c r="O164" s="62">
        <v>22.239899999999999</v>
      </c>
      <c r="P164" s="62">
        <v>0</v>
      </c>
      <c r="Q164" s="62">
        <v>0</v>
      </c>
      <c r="R164" s="62">
        <v>23.574293999999998</v>
      </c>
      <c r="S164" s="62">
        <v>0.66719699999999993</v>
      </c>
      <c r="T164" s="62">
        <v>4395.7162349999999</v>
      </c>
      <c r="U164" s="6">
        <v>2095.4250000000002</v>
      </c>
      <c r="V164" s="6">
        <v>2015.2090000000001</v>
      </c>
      <c r="W164" s="6">
        <v>284.98200000000003</v>
      </c>
      <c r="X164" s="62">
        <f t="shared" si="78"/>
        <v>47.669705867626377</v>
      </c>
      <c r="Y164" s="62">
        <f t="shared" si="79"/>
        <v>45.844838298575937</v>
      </c>
      <c r="Z164" s="62">
        <f t="shared" si="80"/>
        <v>6.4831755455661266</v>
      </c>
      <c r="AA164" s="62"/>
      <c r="AB164" s="50" t="s">
        <v>324</v>
      </c>
      <c r="AC164" s="6">
        <f t="shared" si="81"/>
        <v>4395.616</v>
      </c>
      <c r="AD164" s="6"/>
      <c r="AE164" s="50">
        <v>4</v>
      </c>
      <c r="AF164" s="62">
        <v>4395.616</v>
      </c>
      <c r="AG164" s="62">
        <f t="shared" si="82"/>
        <v>100</v>
      </c>
      <c r="AH164" s="62">
        <v>2095.4250000000002</v>
      </c>
      <c r="AI164" s="62">
        <v>2015.2090000000001</v>
      </c>
      <c r="AJ164" s="62">
        <v>284.98200000000003</v>
      </c>
      <c r="AK164" s="50"/>
      <c r="AL164" s="62"/>
      <c r="AM164" s="62"/>
      <c r="AN164" s="62"/>
      <c r="AO164" s="62"/>
      <c r="AP164" s="62"/>
      <c r="AQ164" s="50"/>
      <c r="AR164" s="62"/>
      <c r="AS164" s="62"/>
      <c r="AT164" s="62"/>
      <c r="AU164" s="62"/>
      <c r="AV164" s="62"/>
      <c r="AW164" s="50"/>
      <c r="AX164" s="62"/>
      <c r="AY164" s="62"/>
      <c r="AZ164" s="62"/>
      <c r="BA164" s="62"/>
      <c r="BB164" s="62"/>
      <c r="BC164" s="77"/>
      <c r="BD164" s="50" t="s">
        <v>324</v>
      </c>
      <c r="BE164" s="62">
        <f t="shared" si="83"/>
        <v>6.86815</v>
      </c>
      <c r="BF164" s="77"/>
      <c r="BG164" s="50">
        <v>4</v>
      </c>
      <c r="BH164" s="62">
        <f t="shared" si="84"/>
        <v>6.86815</v>
      </c>
      <c r="BI164" s="62">
        <f t="shared" si="85"/>
        <v>100</v>
      </c>
      <c r="BJ164" s="62">
        <f t="shared" si="86"/>
        <v>3.2741015625000003</v>
      </c>
      <c r="BK164" s="62">
        <f t="shared" si="87"/>
        <v>3.1487640625000002</v>
      </c>
      <c r="BL164" s="62">
        <f t="shared" si="88"/>
        <v>0.44528437500000007</v>
      </c>
      <c r="BM164" s="50"/>
      <c r="BN164" s="62"/>
      <c r="BO164" s="62"/>
      <c r="BS164" s="50"/>
      <c r="BT164" s="62"/>
      <c r="BU164" s="62"/>
      <c r="BY164" s="50"/>
      <c r="BZ164" s="62"/>
      <c r="CA164" s="62"/>
    </row>
    <row r="165" spans="1:82" x14ac:dyDescent="0.25">
      <c r="A165" s="77" t="s">
        <v>325</v>
      </c>
      <c r="B165" s="10" t="s">
        <v>287</v>
      </c>
      <c r="C165" s="3">
        <v>40</v>
      </c>
      <c r="D165" s="77" t="s">
        <v>325</v>
      </c>
      <c r="E165" s="62">
        <v>72.057276000000002</v>
      </c>
      <c r="F165" s="62">
        <v>563.55906599999992</v>
      </c>
      <c r="G165" s="62">
        <v>357.17279399999995</v>
      </c>
      <c r="H165" s="62">
        <v>10234.357182</v>
      </c>
      <c r="I165" s="62">
        <v>2665.4520149999998</v>
      </c>
      <c r="J165" s="62">
        <v>16.902324</v>
      </c>
      <c r="K165" s="62">
        <v>204.384681</v>
      </c>
      <c r="L165" s="62">
        <v>111.64429799999999</v>
      </c>
      <c r="M165" s="62"/>
      <c r="N165" s="62"/>
      <c r="O165" s="62">
        <v>0.22239899999999999</v>
      </c>
      <c r="P165" s="62">
        <v>3.5583839999999998</v>
      </c>
      <c r="Q165" s="62">
        <v>15.567929999999999</v>
      </c>
      <c r="R165" s="62">
        <v>15.790329</v>
      </c>
      <c r="S165" s="62">
        <v>0.22239899999999999</v>
      </c>
      <c r="T165" s="62">
        <v>14260.891076999998</v>
      </c>
      <c r="U165" s="6">
        <v>7461.4350000000004</v>
      </c>
      <c r="V165" s="6">
        <v>6094.1750000000002</v>
      </c>
      <c r="W165" s="6">
        <v>704.95799999999997</v>
      </c>
      <c r="X165" s="62">
        <f t="shared" si="78"/>
        <v>52.320959186300932</v>
      </c>
      <c r="Y165" s="62">
        <f t="shared" si="79"/>
        <v>42.733479746077727</v>
      </c>
      <c r="Z165" s="62">
        <f t="shared" si="80"/>
        <v>4.9432955920752946</v>
      </c>
      <c r="AA165" s="62"/>
      <c r="AB165" s="50" t="s">
        <v>325</v>
      </c>
      <c r="AC165" s="6">
        <f t="shared" si="81"/>
        <v>14260.566999999999</v>
      </c>
      <c r="AD165" s="6"/>
      <c r="AE165" s="50">
        <v>10</v>
      </c>
      <c r="AF165" s="62">
        <v>1168.4580000000001</v>
      </c>
      <c r="AG165" s="62">
        <f t="shared" si="82"/>
        <v>8.1936293276417427</v>
      </c>
      <c r="AH165" s="62">
        <v>761.38800000000003</v>
      </c>
      <c r="AI165" s="62">
        <v>363.72399999999999</v>
      </c>
      <c r="AJ165" s="62">
        <v>43.345999999999997</v>
      </c>
      <c r="AK165" s="50">
        <v>13</v>
      </c>
      <c r="AL165" s="62">
        <v>11212.434999999999</v>
      </c>
      <c r="AM165" s="62">
        <f t="shared" ref="AM165:AM168" si="144">(AL165/AC165)*100</f>
        <v>78.625450166182034</v>
      </c>
      <c r="AN165" s="62">
        <v>5787.3130000000001</v>
      </c>
      <c r="AO165" s="62">
        <v>4854.8209999999999</v>
      </c>
      <c r="AP165" s="62">
        <v>570.30100000000004</v>
      </c>
      <c r="AQ165" s="50">
        <v>14</v>
      </c>
      <c r="AR165" s="62">
        <v>1879.674</v>
      </c>
      <c r="AS165" s="62">
        <f t="shared" ref="AS165:AS166" si="145">(AR165/AC165)*100</f>
        <v>13.180920506176227</v>
      </c>
      <c r="AT165" s="62">
        <v>912.73400000000004</v>
      </c>
      <c r="AU165" s="62">
        <v>875.62900000000002</v>
      </c>
      <c r="AV165" s="62">
        <v>91.311000000000007</v>
      </c>
      <c r="AW165" s="50"/>
      <c r="AX165" s="62"/>
      <c r="AY165" s="62"/>
      <c r="AZ165" s="62"/>
      <c r="BA165" s="62"/>
      <c r="BB165" s="62"/>
      <c r="BC165" s="77"/>
      <c r="BD165" s="50" t="s">
        <v>325</v>
      </c>
      <c r="BE165" s="62">
        <f t="shared" si="83"/>
        <v>22.282135937500001</v>
      </c>
      <c r="BF165" s="77"/>
      <c r="BG165" s="50">
        <v>10</v>
      </c>
      <c r="BH165" s="62">
        <f t="shared" si="84"/>
        <v>1.825715625</v>
      </c>
      <c r="BI165" s="62">
        <f t="shared" si="85"/>
        <v>8.1936293276417391</v>
      </c>
      <c r="BJ165" s="62">
        <f t="shared" si="86"/>
        <v>1.1896687500000001</v>
      </c>
      <c r="BK165" s="62">
        <f t="shared" si="87"/>
        <v>0.56831874999999998</v>
      </c>
      <c r="BL165" s="62">
        <f t="shared" si="88"/>
        <v>6.7728125E-2</v>
      </c>
      <c r="BM165" s="50">
        <v>13</v>
      </c>
      <c r="BN165" s="62">
        <f t="shared" ref="BN165:BN168" si="146">BP165+BQ165+BR165</f>
        <v>17.519429687500001</v>
      </c>
      <c r="BO165" s="62">
        <f t="shared" ref="BO165:BO168" si="147">(BN165/BE165)*100</f>
        <v>78.625450166182034</v>
      </c>
      <c r="BP165" s="7">
        <f t="shared" ref="BP165:BP168" si="148">AN165/640</f>
        <v>9.0426765625000005</v>
      </c>
      <c r="BQ165" s="7">
        <f t="shared" ref="BQ165:BQ168" si="149">AO165/640</f>
        <v>7.5856578125</v>
      </c>
      <c r="BR165" s="7">
        <f t="shared" ref="BR165:BR168" si="150">AP165/640</f>
        <v>0.89109531250000007</v>
      </c>
      <c r="BS165" s="50">
        <v>14</v>
      </c>
      <c r="BT165" s="62">
        <f t="shared" ref="BT165:BT166" si="151">BV165+BW165+BX165</f>
        <v>2.936990625</v>
      </c>
      <c r="BU165" s="62">
        <f t="shared" ref="BU165:BU166" si="152">(BT165/BE165)*100</f>
        <v>13.180920506176227</v>
      </c>
      <c r="BV165" s="7">
        <f t="shared" ref="BV165:BV166" si="153">AT165/640</f>
        <v>1.4261468750000001</v>
      </c>
      <c r="BW165" s="7">
        <f t="shared" ref="BW165:BW166" si="154">AU165/640</f>
        <v>1.3681703125</v>
      </c>
      <c r="BX165" s="7">
        <f t="shared" ref="BX165:BX166" si="155">AV165/640</f>
        <v>0.1426734375</v>
      </c>
      <c r="BY165" s="50"/>
      <c r="BZ165" s="62"/>
      <c r="CA165" s="62"/>
    </row>
    <row r="166" spans="1:82" x14ac:dyDescent="0.25">
      <c r="A166" s="77" t="s">
        <v>326</v>
      </c>
      <c r="B166" s="10" t="s">
        <v>287</v>
      </c>
      <c r="C166" s="3">
        <v>41</v>
      </c>
      <c r="D166" s="77" t="s">
        <v>326</v>
      </c>
      <c r="E166" s="62">
        <v>28.911869999999997</v>
      </c>
      <c r="F166" s="62">
        <v>103.41553499999999</v>
      </c>
      <c r="G166" s="62">
        <v>125.21063699999999</v>
      </c>
      <c r="H166" s="62">
        <v>2938.5579869999997</v>
      </c>
      <c r="I166" s="62">
        <v>1793.647935</v>
      </c>
      <c r="J166" s="62">
        <v>0</v>
      </c>
      <c r="K166" s="62">
        <v>40.254218999999999</v>
      </c>
      <c r="L166" s="62">
        <v>30.468662999999999</v>
      </c>
      <c r="M166" s="62"/>
      <c r="N166" s="62"/>
      <c r="O166" s="62">
        <v>25.353485999999997</v>
      </c>
      <c r="P166" s="62">
        <v>0</v>
      </c>
      <c r="Q166" s="62">
        <v>0</v>
      </c>
      <c r="R166" s="62">
        <v>2.0015909999999999</v>
      </c>
      <c r="S166" s="62">
        <v>1.3343939999999999</v>
      </c>
      <c r="T166" s="62">
        <v>5089.1563169999999</v>
      </c>
      <c r="U166" s="6">
        <v>3121.1350000000002</v>
      </c>
      <c r="V166" s="6">
        <v>1780.981</v>
      </c>
      <c r="W166" s="6">
        <v>186.92500000000001</v>
      </c>
      <c r="X166" s="62">
        <f t="shared" si="78"/>
        <v>61.329124231732656</v>
      </c>
      <c r="Y166" s="62">
        <f t="shared" si="79"/>
        <v>34.995604164304154</v>
      </c>
      <c r="Z166" s="62">
        <f t="shared" si="80"/>
        <v>3.6730056684560668</v>
      </c>
      <c r="AA166" s="62"/>
      <c r="AB166" s="50" t="s">
        <v>326</v>
      </c>
      <c r="AC166" s="6">
        <f t="shared" si="81"/>
        <v>5089.0419999999995</v>
      </c>
      <c r="AD166" s="6"/>
      <c r="AE166" s="50">
        <v>10</v>
      </c>
      <c r="AF166" s="62">
        <v>2302.223</v>
      </c>
      <c r="AG166" s="62">
        <f t="shared" si="82"/>
        <v>45.238828840477247</v>
      </c>
      <c r="AH166" s="62">
        <v>1498.2729999999999</v>
      </c>
      <c r="AI166" s="62">
        <v>707.92600000000004</v>
      </c>
      <c r="AJ166" s="62">
        <v>96.024000000000001</v>
      </c>
      <c r="AK166" s="50">
        <v>12</v>
      </c>
      <c r="AL166" s="62">
        <v>301.78899999999999</v>
      </c>
      <c r="AM166" s="62">
        <f t="shared" si="144"/>
        <v>5.9301731052720736</v>
      </c>
      <c r="AN166" s="62">
        <v>182.01599999999999</v>
      </c>
      <c r="AO166" s="62">
        <v>107.97799999999999</v>
      </c>
      <c r="AP166" s="62">
        <v>11.795</v>
      </c>
      <c r="AQ166" s="50">
        <v>13</v>
      </c>
      <c r="AR166" s="62">
        <v>1940.3870000000002</v>
      </c>
      <c r="AS166" s="62">
        <f t="shared" si="145"/>
        <v>38.128728353980975</v>
      </c>
      <c r="AT166" s="62">
        <v>1040.6790000000001</v>
      </c>
      <c r="AU166" s="62">
        <v>833.84699999999998</v>
      </c>
      <c r="AV166" s="62">
        <v>65.861000000000004</v>
      </c>
      <c r="AW166" s="50">
        <v>9</v>
      </c>
      <c r="AX166" s="62">
        <v>544.64299999999992</v>
      </c>
      <c r="AY166" s="62">
        <f>(AX166/AC166)*100</f>
        <v>10.702269700269715</v>
      </c>
      <c r="AZ166" s="62">
        <v>400.16699999999997</v>
      </c>
      <c r="BA166" s="62">
        <v>131.22999999999999</v>
      </c>
      <c r="BB166" s="62">
        <v>13.246</v>
      </c>
      <c r="BC166" s="77"/>
      <c r="BD166" s="50" t="s">
        <v>326</v>
      </c>
      <c r="BE166" s="62">
        <f t="shared" si="83"/>
        <v>7.9516281249999992</v>
      </c>
      <c r="BF166" s="77"/>
      <c r="BG166" s="50">
        <v>10</v>
      </c>
      <c r="BH166" s="62">
        <f t="shared" si="84"/>
        <v>3.5972234375000003</v>
      </c>
      <c r="BI166" s="62">
        <f t="shared" si="85"/>
        <v>45.238828840477254</v>
      </c>
      <c r="BJ166" s="62">
        <f t="shared" si="86"/>
        <v>2.3410515625000001</v>
      </c>
      <c r="BK166" s="62">
        <f t="shared" si="87"/>
        <v>1.1061343750000001</v>
      </c>
      <c r="BL166" s="62">
        <f t="shared" si="88"/>
        <v>0.15003750000000002</v>
      </c>
      <c r="BM166" s="50">
        <v>12</v>
      </c>
      <c r="BN166" s="62">
        <f t="shared" si="146"/>
        <v>0.47154531249999998</v>
      </c>
      <c r="BO166" s="62">
        <f t="shared" si="147"/>
        <v>5.9301731052720736</v>
      </c>
      <c r="BP166" s="7">
        <f t="shared" si="148"/>
        <v>0.28439999999999999</v>
      </c>
      <c r="BQ166" s="7">
        <f t="shared" si="149"/>
        <v>0.16871562499999998</v>
      </c>
      <c r="BR166" s="7">
        <f t="shared" si="150"/>
        <v>1.84296875E-2</v>
      </c>
      <c r="BS166" s="50">
        <v>13</v>
      </c>
      <c r="BT166" s="62">
        <f t="shared" si="151"/>
        <v>3.0318546875000001</v>
      </c>
      <c r="BU166" s="62">
        <f t="shared" si="152"/>
        <v>38.128728353980975</v>
      </c>
      <c r="BV166" s="7">
        <f t="shared" si="153"/>
        <v>1.6260609375000001</v>
      </c>
      <c r="BW166" s="7">
        <f t="shared" si="154"/>
        <v>1.3028859374999999</v>
      </c>
      <c r="BX166" s="7">
        <f t="shared" si="155"/>
        <v>0.1029078125</v>
      </c>
      <c r="BY166" s="50">
        <v>9</v>
      </c>
      <c r="BZ166" s="62">
        <f>CB166+CC166+CD166</f>
        <v>0.85100468749999991</v>
      </c>
      <c r="CA166" s="62">
        <f>(BZ166/BE166)*100</f>
        <v>10.702269700269715</v>
      </c>
      <c r="CB166" s="7">
        <f>AZ166/640</f>
        <v>0.6252609375</v>
      </c>
      <c r="CC166" s="7">
        <f>BA166/640</f>
        <v>0.20504687499999999</v>
      </c>
      <c r="CD166" s="7">
        <f>BB166/640</f>
        <v>2.0696875E-2</v>
      </c>
    </row>
    <row r="167" spans="1:82" x14ac:dyDescent="0.25">
      <c r="A167" s="77" t="s">
        <v>327</v>
      </c>
      <c r="B167" s="10" t="s">
        <v>287</v>
      </c>
      <c r="C167" s="3">
        <v>42</v>
      </c>
      <c r="D167" s="77" t="s">
        <v>327</v>
      </c>
      <c r="E167" s="62">
        <v>23.351894999999999</v>
      </c>
      <c r="F167" s="62">
        <v>112.53389399999999</v>
      </c>
      <c r="G167" s="62">
        <v>53.153360999999997</v>
      </c>
      <c r="H167" s="62">
        <v>626.94278099999997</v>
      </c>
      <c r="I167" s="62">
        <v>469.48428899999999</v>
      </c>
      <c r="J167" s="62">
        <v>0</v>
      </c>
      <c r="K167" s="62">
        <v>58.268537999999999</v>
      </c>
      <c r="L167" s="62">
        <v>16.679924999999997</v>
      </c>
      <c r="M167" s="62"/>
      <c r="N167" s="62"/>
      <c r="O167" s="62">
        <v>0</v>
      </c>
      <c r="P167" s="62">
        <v>0</v>
      </c>
      <c r="Q167" s="62">
        <v>0</v>
      </c>
      <c r="R167" s="62">
        <v>4.0031819999999998</v>
      </c>
      <c r="S167" s="62">
        <v>1.5567929999999999</v>
      </c>
      <c r="T167" s="62">
        <v>1365.9746579999999</v>
      </c>
      <c r="U167" s="6">
        <v>792.51599999999996</v>
      </c>
      <c r="V167" s="6">
        <v>477.45400000000001</v>
      </c>
      <c r="W167" s="6">
        <v>95.972999999999999</v>
      </c>
      <c r="X167" s="62">
        <f t="shared" si="78"/>
        <v>58.018353075478515</v>
      </c>
      <c r="Y167" s="62">
        <f t="shared" si="79"/>
        <v>34.953357092222134</v>
      </c>
      <c r="Z167" s="62">
        <f t="shared" si="80"/>
        <v>7.0259722197569499</v>
      </c>
      <c r="AA167" s="62"/>
      <c r="AB167" s="50" t="s">
        <v>327</v>
      </c>
      <c r="AC167" s="6">
        <f t="shared" si="81"/>
        <v>1365.943</v>
      </c>
      <c r="AD167" s="6"/>
      <c r="AE167" s="50">
        <v>10</v>
      </c>
      <c r="AF167" s="62">
        <v>816.85299999999995</v>
      </c>
      <c r="AG167" s="62">
        <f t="shared" si="82"/>
        <v>59.801397276460285</v>
      </c>
      <c r="AH167" s="62">
        <v>547.09799999999996</v>
      </c>
      <c r="AI167" s="62">
        <v>224.66</v>
      </c>
      <c r="AJ167" s="62">
        <v>45.094999999999999</v>
      </c>
      <c r="AK167" s="50">
        <v>9</v>
      </c>
      <c r="AL167" s="62">
        <v>549.09</v>
      </c>
      <c r="AM167" s="62">
        <f t="shared" si="144"/>
        <v>40.198602723539715</v>
      </c>
      <c r="AN167" s="62">
        <v>245.41800000000001</v>
      </c>
      <c r="AO167" s="62">
        <v>252.79400000000001</v>
      </c>
      <c r="AP167" s="62">
        <v>50.878</v>
      </c>
      <c r="AQ167" s="50"/>
      <c r="AR167" s="62"/>
      <c r="AS167" s="62"/>
      <c r="AT167" s="62"/>
      <c r="AU167" s="62"/>
      <c r="AV167" s="62"/>
      <c r="AW167" s="50"/>
      <c r="AX167" s="62"/>
      <c r="AY167" s="62"/>
      <c r="AZ167" s="62"/>
      <c r="BA167" s="62"/>
      <c r="BB167" s="62"/>
      <c r="BC167" s="77"/>
      <c r="BD167" s="50" t="s">
        <v>327</v>
      </c>
      <c r="BE167" s="62">
        <f t="shared" si="83"/>
        <v>2.1342859375000001</v>
      </c>
      <c r="BF167" s="77"/>
      <c r="BG167" s="50">
        <v>10</v>
      </c>
      <c r="BH167" s="62">
        <f t="shared" si="84"/>
        <v>1.2763328125000002</v>
      </c>
      <c r="BI167" s="62">
        <f t="shared" si="85"/>
        <v>59.8013972764603</v>
      </c>
      <c r="BJ167" s="62">
        <f t="shared" si="86"/>
        <v>0.85484062500000002</v>
      </c>
      <c r="BK167" s="62">
        <f t="shared" si="87"/>
        <v>0.35103125000000002</v>
      </c>
      <c r="BL167" s="62">
        <f t="shared" si="88"/>
        <v>7.0460937500000001E-2</v>
      </c>
      <c r="BM167" s="50">
        <v>9</v>
      </c>
      <c r="BN167" s="62">
        <f t="shared" si="146"/>
        <v>0.85795312500000009</v>
      </c>
      <c r="BO167" s="62">
        <f t="shared" si="147"/>
        <v>40.198602723539715</v>
      </c>
      <c r="BP167" s="7">
        <f t="shared" si="148"/>
        <v>0.38346562500000003</v>
      </c>
      <c r="BQ167" s="7">
        <f t="shared" si="149"/>
        <v>0.39499062500000004</v>
      </c>
      <c r="BR167" s="7">
        <f t="shared" si="150"/>
        <v>7.9496874999999995E-2</v>
      </c>
      <c r="BS167" s="50"/>
      <c r="BT167" s="62"/>
      <c r="BU167" s="62"/>
      <c r="BY167" s="50"/>
      <c r="BZ167" s="62"/>
      <c r="CA167" s="62"/>
    </row>
    <row r="168" spans="1:82" x14ac:dyDescent="0.25">
      <c r="A168" s="77" t="s">
        <v>328</v>
      </c>
      <c r="B168" s="10" t="s">
        <v>287</v>
      </c>
      <c r="C168" s="3">
        <v>43</v>
      </c>
      <c r="D168" s="77" t="s">
        <v>328</v>
      </c>
      <c r="E168" s="62">
        <v>86.95800899999999</v>
      </c>
      <c r="F168" s="62">
        <v>17.124722999999999</v>
      </c>
      <c r="G168" s="62">
        <v>29.134269</v>
      </c>
      <c r="H168" s="62">
        <v>987.67395899999997</v>
      </c>
      <c r="I168" s="62">
        <v>395.20302299999997</v>
      </c>
      <c r="J168" s="62">
        <v>0</v>
      </c>
      <c r="K168" s="62">
        <v>31.803056999999999</v>
      </c>
      <c r="L168" s="62">
        <v>7.7839649999999994</v>
      </c>
      <c r="M168" s="62"/>
      <c r="N168" s="62"/>
      <c r="O168" s="62">
        <v>0</v>
      </c>
      <c r="P168" s="62">
        <v>0</v>
      </c>
      <c r="Q168" s="62">
        <v>0.22239899999999999</v>
      </c>
      <c r="R168" s="62">
        <v>6.8943689999999993</v>
      </c>
      <c r="S168" s="62">
        <v>0.22239899999999999</v>
      </c>
      <c r="T168" s="62">
        <v>1563.020172</v>
      </c>
      <c r="U168" s="6">
        <v>920.86699999999996</v>
      </c>
      <c r="V168" s="6">
        <v>561.02099999999996</v>
      </c>
      <c r="W168" s="6">
        <v>81.096999999999994</v>
      </c>
      <c r="X168" s="62">
        <f t="shared" si="78"/>
        <v>58.915874311569659</v>
      </c>
      <c r="Y168" s="62">
        <f t="shared" si="79"/>
        <v>35.893394727089927</v>
      </c>
      <c r="Z168" s="62">
        <f t="shared" si="80"/>
        <v>5.1884807024742603</v>
      </c>
      <c r="AA168" s="62"/>
      <c r="AB168" s="50" t="s">
        <v>328</v>
      </c>
      <c r="AC168" s="6">
        <f t="shared" si="81"/>
        <v>1562.9850000000001</v>
      </c>
      <c r="AD168" s="6"/>
      <c r="AE168" s="50">
        <v>10</v>
      </c>
      <c r="AF168" s="62">
        <v>144.11199999999999</v>
      </c>
      <c r="AG168" s="62">
        <f t="shared" si="82"/>
        <v>9.2203060170123177</v>
      </c>
      <c r="AH168" s="62">
        <v>99.563999999999993</v>
      </c>
      <c r="AI168" s="62">
        <v>39.997999999999998</v>
      </c>
      <c r="AJ168" s="62">
        <v>4.55</v>
      </c>
      <c r="AK168" s="50">
        <v>9</v>
      </c>
      <c r="AL168" s="62">
        <v>1418.873</v>
      </c>
      <c r="AM168" s="62">
        <f t="shared" si="144"/>
        <v>90.779693982987681</v>
      </c>
      <c r="AN168" s="62">
        <v>821.303</v>
      </c>
      <c r="AO168" s="62">
        <v>521.02300000000002</v>
      </c>
      <c r="AP168" s="62">
        <v>76.546999999999997</v>
      </c>
      <c r="AQ168" s="50"/>
      <c r="AR168" s="62"/>
      <c r="AS168" s="62"/>
      <c r="AT168" s="62"/>
      <c r="AU168" s="62"/>
      <c r="AV168" s="62"/>
      <c r="AW168" s="50"/>
      <c r="AX168" s="62"/>
      <c r="AY168" s="62"/>
      <c r="AZ168" s="62"/>
      <c r="BA168" s="62"/>
      <c r="BB168" s="62"/>
      <c r="BC168" s="77"/>
      <c r="BD168" s="50" t="s">
        <v>328</v>
      </c>
      <c r="BE168" s="62">
        <f t="shared" si="83"/>
        <v>2.4421640625000003</v>
      </c>
      <c r="BF168" s="77"/>
      <c r="BG168" s="50">
        <v>10</v>
      </c>
      <c r="BH168" s="62">
        <f t="shared" si="84"/>
        <v>0.22517500000000001</v>
      </c>
      <c r="BI168" s="62">
        <f t="shared" si="85"/>
        <v>9.2203060170123177</v>
      </c>
      <c r="BJ168" s="62">
        <f t="shared" si="86"/>
        <v>0.15556875000000001</v>
      </c>
      <c r="BK168" s="62">
        <f t="shared" si="87"/>
        <v>6.2496875E-2</v>
      </c>
      <c r="BL168" s="62">
        <f t="shared" si="88"/>
        <v>7.1093750000000002E-3</v>
      </c>
      <c r="BM168" s="50">
        <v>9</v>
      </c>
      <c r="BN168" s="62">
        <f t="shared" si="146"/>
        <v>2.2169890624999997</v>
      </c>
      <c r="BO168" s="62">
        <f t="shared" si="147"/>
        <v>90.779693982987666</v>
      </c>
      <c r="BP168" s="7">
        <f t="shared" si="148"/>
        <v>1.2832859375000001</v>
      </c>
      <c r="BQ168" s="7">
        <f t="shared" si="149"/>
        <v>0.81409843749999999</v>
      </c>
      <c r="BR168" s="7">
        <f t="shared" si="150"/>
        <v>0.1196046875</v>
      </c>
      <c r="BS168" s="50"/>
      <c r="BT168" s="62"/>
      <c r="BU168" s="62"/>
      <c r="BY168" s="50"/>
      <c r="BZ168" s="62"/>
      <c r="CA168" s="62"/>
    </row>
    <row r="169" spans="1:82" x14ac:dyDescent="0.25">
      <c r="A169" s="77" t="s">
        <v>329</v>
      </c>
      <c r="B169" s="10" t="s">
        <v>287</v>
      </c>
      <c r="C169" s="3">
        <v>44</v>
      </c>
      <c r="D169" s="77" t="s">
        <v>329</v>
      </c>
      <c r="E169" s="62">
        <v>39.809421</v>
      </c>
      <c r="F169" s="62">
        <v>34.694243999999998</v>
      </c>
      <c r="G169" s="62">
        <v>5.3375759999999994</v>
      </c>
      <c r="H169" s="62">
        <v>13.121540999999999</v>
      </c>
      <c r="I169" s="62">
        <v>216.616626</v>
      </c>
      <c r="J169" s="62">
        <v>0.22239899999999999</v>
      </c>
      <c r="K169" s="62">
        <v>10.230354</v>
      </c>
      <c r="L169" s="62">
        <v>0</v>
      </c>
      <c r="M169" s="62"/>
      <c r="N169" s="62"/>
      <c r="O169" s="62">
        <v>0</v>
      </c>
      <c r="P169" s="62">
        <v>0</v>
      </c>
      <c r="Q169" s="62">
        <v>0</v>
      </c>
      <c r="R169" s="62">
        <v>10.230354</v>
      </c>
      <c r="S169" s="62">
        <v>6.8943689999999993</v>
      </c>
      <c r="T169" s="62">
        <v>337.15688399999999</v>
      </c>
      <c r="U169" s="6">
        <v>260.22800000000001</v>
      </c>
      <c r="V169" s="6">
        <v>50.497</v>
      </c>
      <c r="W169" s="6">
        <v>26.425000000000001</v>
      </c>
      <c r="X169" s="62">
        <f t="shared" si="78"/>
        <v>77.183059978689329</v>
      </c>
      <c r="Y169" s="62">
        <f t="shared" si="79"/>
        <v>14.977300596952961</v>
      </c>
      <c r="Z169" s="62">
        <f t="shared" si="80"/>
        <v>7.8375976448993416</v>
      </c>
      <c r="AA169" s="62"/>
      <c r="AB169" s="50" t="s">
        <v>329</v>
      </c>
      <c r="AC169" s="6">
        <f t="shared" si="81"/>
        <v>337.15000000000003</v>
      </c>
      <c r="AD169" s="6"/>
      <c r="AE169" s="50">
        <v>10</v>
      </c>
      <c r="AF169" s="62">
        <v>337.15000000000003</v>
      </c>
      <c r="AG169" s="62">
        <f t="shared" si="82"/>
        <v>100</v>
      </c>
      <c r="AH169" s="62">
        <v>260.22800000000001</v>
      </c>
      <c r="AI169" s="62">
        <v>50.497</v>
      </c>
      <c r="AJ169" s="62">
        <v>26.425000000000001</v>
      </c>
      <c r="AK169" s="50"/>
      <c r="AL169" s="62"/>
      <c r="AM169" s="62"/>
      <c r="AN169" s="62"/>
      <c r="AO169" s="62"/>
      <c r="AP169" s="62"/>
      <c r="AQ169" s="50"/>
      <c r="AR169" s="62"/>
      <c r="AS169" s="62"/>
      <c r="AT169" s="62"/>
      <c r="AU169" s="62"/>
      <c r="AV169" s="62"/>
      <c r="AW169" s="50"/>
      <c r="AX169" s="62"/>
      <c r="AY169" s="62"/>
      <c r="AZ169" s="62"/>
      <c r="BA169" s="62"/>
      <c r="BB169" s="62"/>
      <c r="BC169" s="77"/>
      <c r="BD169" s="50" t="s">
        <v>329</v>
      </c>
      <c r="BE169" s="62">
        <f t="shared" si="83"/>
        <v>0.52679687500000005</v>
      </c>
      <c r="BF169" s="77"/>
      <c r="BG169" s="50">
        <v>10</v>
      </c>
      <c r="BH169" s="62">
        <f t="shared" si="84"/>
        <v>0.52679687500000005</v>
      </c>
      <c r="BI169" s="62">
        <f t="shared" si="85"/>
        <v>100</v>
      </c>
      <c r="BJ169" s="62">
        <f t="shared" si="86"/>
        <v>0.40660625000000006</v>
      </c>
      <c r="BK169" s="62">
        <f t="shared" si="87"/>
        <v>7.8901562500000008E-2</v>
      </c>
      <c r="BL169" s="62">
        <f t="shared" si="88"/>
        <v>4.1289062500000001E-2</v>
      </c>
      <c r="BM169" s="50"/>
      <c r="BN169" s="62"/>
      <c r="BO169" s="62"/>
      <c r="BS169" s="50"/>
      <c r="BT169" s="62"/>
      <c r="BU169" s="62"/>
      <c r="BY169" s="50"/>
      <c r="BZ169" s="62"/>
      <c r="CA169" s="62"/>
    </row>
    <row r="170" spans="1:82" x14ac:dyDescent="0.25">
      <c r="A170" s="77" t="s">
        <v>330</v>
      </c>
      <c r="B170" s="10" t="s">
        <v>287</v>
      </c>
      <c r="C170" s="3">
        <v>45</v>
      </c>
      <c r="D170" s="77" t="s">
        <v>330</v>
      </c>
      <c r="E170" s="62">
        <v>52.930961999999994</v>
      </c>
      <c r="F170" s="62">
        <v>14.011137</v>
      </c>
      <c r="G170" s="62">
        <v>24.019091999999997</v>
      </c>
      <c r="H170" s="62">
        <v>538.87277699999993</v>
      </c>
      <c r="I170" s="62">
        <v>334.26569699999999</v>
      </c>
      <c r="J170" s="62">
        <v>0</v>
      </c>
      <c r="K170" s="62">
        <v>9.5631569999999986</v>
      </c>
      <c r="L170" s="62">
        <v>1.1119949999999998</v>
      </c>
      <c r="M170" s="62"/>
      <c r="N170" s="62"/>
      <c r="O170" s="62">
        <v>0</v>
      </c>
      <c r="P170" s="62">
        <v>0</v>
      </c>
      <c r="Q170" s="62">
        <v>0</v>
      </c>
      <c r="R170" s="62">
        <v>2.4463889999999999</v>
      </c>
      <c r="S170" s="62">
        <v>0</v>
      </c>
      <c r="T170" s="62">
        <v>977.22120599999994</v>
      </c>
      <c r="U170" s="6">
        <v>624.51099999999997</v>
      </c>
      <c r="V170" s="6">
        <v>319.19799999999998</v>
      </c>
      <c r="W170" s="6">
        <v>33.49</v>
      </c>
      <c r="X170" s="62">
        <f t="shared" si="78"/>
        <v>63.906820294687719</v>
      </c>
      <c r="Y170" s="62">
        <f t="shared" si="79"/>
        <v>32.663842949801889</v>
      </c>
      <c r="Z170" s="62">
        <f t="shared" si="80"/>
        <v>3.4270643938522962</v>
      </c>
      <c r="AA170" s="62"/>
      <c r="AB170" s="50" t="s">
        <v>330</v>
      </c>
      <c r="AC170" s="6">
        <f t="shared" si="81"/>
        <v>977.19899999999996</v>
      </c>
      <c r="AD170" s="6"/>
      <c r="AE170" s="50">
        <v>9</v>
      </c>
      <c r="AF170" s="62">
        <v>977.19899999999996</v>
      </c>
      <c r="AG170" s="62">
        <f t="shared" si="82"/>
        <v>100</v>
      </c>
      <c r="AH170" s="62">
        <v>624.51099999999997</v>
      </c>
      <c r="AI170" s="62">
        <v>319.19799999999998</v>
      </c>
      <c r="AJ170" s="62">
        <v>33.49</v>
      </c>
      <c r="AK170" s="50"/>
      <c r="AL170" s="62"/>
      <c r="AM170" s="62"/>
      <c r="AN170" s="62"/>
      <c r="AO170" s="62"/>
      <c r="AP170" s="62"/>
      <c r="AQ170" s="50"/>
      <c r="AR170" s="62"/>
      <c r="AS170" s="62"/>
      <c r="AT170" s="62"/>
      <c r="AU170" s="62"/>
      <c r="AV170" s="62"/>
      <c r="AW170" s="50"/>
      <c r="AX170" s="62"/>
      <c r="AY170" s="62"/>
      <c r="AZ170" s="62"/>
      <c r="BA170" s="62"/>
      <c r="BB170" s="62"/>
      <c r="BC170" s="77"/>
      <c r="BD170" s="50" t="s">
        <v>330</v>
      </c>
      <c r="BE170" s="62">
        <f t="shared" si="83"/>
        <v>1.5268734374999999</v>
      </c>
      <c r="BF170" s="77"/>
      <c r="BG170" s="50">
        <v>9</v>
      </c>
      <c r="BH170" s="62">
        <f t="shared" si="84"/>
        <v>1.5268734374999999</v>
      </c>
      <c r="BI170" s="62">
        <f t="shared" si="85"/>
        <v>100</v>
      </c>
      <c r="BJ170" s="62">
        <f t="shared" si="86"/>
        <v>0.97579843749999995</v>
      </c>
      <c r="BK170" s="62">
        <f t="shared" si="87"/>
        <v>0.49874687499999998</v>
      </c>
      <c r="BL170" s="62">
        <f t="shared" si="88"/>
        <v>5.2328125000000003E-2</v>
      </c>
      <c r="BM170" s="50"/>
      <c r="BN170" s="62"/>
      <c r="BO170" s="62"/>
      <c r="BS170" s="50"/>
      <c r="BT170" s="62"/>
      <c r="BU170" s="62"/>
      <c r="BY170" s="50"/>
      <c r="BZ170" s="62"/>
      <c r="CA170" s="62"/>
    </row>
    <row r="171" spans="1:82" x14ac:dyDescent="0.25">
      <c r="A171" s="77" t="s">
        <v>331</v>
      </c>
      <c r="B171" s="10" t="s">
        <v>287</v>
      </c>
      <c r="C171" s="3">
        <v>46</v>
      </c>
      <c r="D171" s="77" t="s">
        <v>331</v>
      </c>
      <c r="E171" s="62">
        <v>17.124722999999999</v>
      </c>
      <c r="F171" s="62">
        <v>35.361440999999999</v>
      </c>
      <c r="G171" s="62">
        <v>40.254218999999999</v>
      </c>
      <c r="H171" s="62">
        <v>741.92306399999995</v>
      </c>
      <c r="I171" s="62">
        <v>820.20751199999995</v>
      </c>
      <c r="J171" s="62">
        <v>0</v>
      </c>
      <c r="K171" s="62">
        <v>2.6687879999999997</v>
      </c>
      <c r="L171" s="62">
        <v>0.44479799999999997</v>
      </c>
      <c r="M171" s="62"/>
      <c r="N171" s="62"/>
      <c r="O171" s="62">
        <v>0</v>
      </c>
      <c r="P171" s="62">
        <v>0</v>
      </c>
      <c r="Q171" s="62">
        <v>0</v>
      </c>
      <c r="R171" s="62">
        <v>0.22239899999999999</v>
      </c>
      <c r="S171" s="62">
        <v>0</v>
      </c>
      <c r="T171" s="62">
        <v>1658.2069439999998</v>
      </c>
      <c r="U171" s="6">
        <v>1151.7739999999999</v>
      </c>
      <c r="V171" s="6">
        <v>473.22399999999999</v>
      </c>
      <c r="W171" s="6">
        <v>33.170999999999999</v>
      </c>
      <c r="X171" s="62">
        <f t="shared" si="78"/>
        <v>69.459002337889146</v>
      </c>
      <c r="Y171" s="62">
        <f t="shared" si="79"/>
        <v>28.538295639895715</v>
      </c>
      <c r="Z171" s="62">
        <f t="shared" si="80"/>
        <v>2.0004137674145457</v>
      </c>
      <c r="AA171" s="62"/>
      <c r="AB171" s="50" t="s">
        <v>331</v>
      </c>
      <c r="AC171" s="6">
        <f t="shared" si="81"/>
        <v>1658.17</v>
      </c>
      <c r="AD171" s="6"/>
      <c r="AE171" s="50">
        <v>12</v>
      </c>
      <c r="AF171" s="62">
        <v>789.721</v>
      </c>
      <c r="AG171" s="62">
        <f t="shared" si="82"/>
        <v>47.626057641858196</v>
      </c>
      <c r="AH171" s="62">
        <v>436.95100000000002</v>
      </c>
      <c r="AI171" s="62">
        <v>328.79300000000001</v>
      </c>
      <c r="AJ171" s="62">
        <v>23.977</v>
      </c>
      <c r="AK171" s="50">
        <v>9</v>
      </c>
      <c r="AL171" s="62">
        <v>868.44899999999996</v>
      </c>
      <c r="AM171" s="62">
        <f t="shared" ref="AM171:AM172" si="156">(AL171/AC171)*100</f>
        <v>52.373942358141804</v>
      </c>
      <c r="AN171" s="62">
        <v>714.82299999999998</v>
      </c>
      <c r="AO171" s="62">
        <v>144.43199999999999</v>
      </c>
      <c r="AP171" s="62">
        <v>9.1940000000000008</v>
      </c>
      <c r="AQ171" s="50"/>
      <c r="AR171" s="62"/>
      <c r="AS171" s="62"/>
      <c r="AT171" s="62"/>
      <c r="AU171" s="62"/>
      <c r="AV171" s="62"/>
      <c r="AW171" s="50"/>
      <c r="AX171" s="62"/>
      <c r="AY171" s="62"/>
      <c r="AZ171" s="62"/>
      <c r="BA171" s="62"/>
      <c r="BB171" s="62"/>
      <c r="BC171" s="77"/>
      <c r="BD171" s="50" t="s">
        <v>331</v>
      </c>
      <c r="BE171" s="62">
        <f t="shared" si="83"/>
        <v>2.5908906250000001</v>
      </c>
      <c r="BF171" s="77"/>
      <c r="BG171" s="50">
        <v>12</v>
      </c>
      <c r="BH171" s="62">
        <f t="shared" si="84"/>
        <v>1.2339390625</v>
      </c>
      <c r="BI171" s="62">
        <f t="shared" si="85"/>
        <v>47.626057641858189</v>
      </c>
      <c r="BJ171" s="62">
        <f t="shared" si="86"/>
        <v>0.68273593750000006</v>
      </c>
      <c r="BK171" s="62">
        <f t="shared" si="87"/>
        <v>0.51373906250000001</v>
      </c>
      <c r="BL171" s="62">
        <f t="shared" si="88"/>
        <v>3.7464062499999999E-2</v>
      </c>
      <c r="BM171" s="50">
        <v>9</v>
      </c>
      <c r="BN171" s="62">
        <f t="shared" ref="BN171:BN172" si="157">BP171+BQ171+BR171</f>
        <v>1.3569515624999999</v>
      </c>
      <c r="BO171" s="62">
        <f t="shared" ref="BO171:BO172" si="158">(BN171/BE171)*100</f>
        <v>52.373942358141804</v>
      </c>
      <c r="BP171" s="7">
        <f t="shared" ref="BP171:BP172" si="159">AN171/640</f>
        <v>1.1169109374999999</v>
      </c>
      <c r="BQ171" s="7">
        <f t="shared" ref="BQ171:BQ172" si="160">AO171/640</f>
        <v>0.22567499999999999</v>
      </c>
      <c r="BR171" s="7">
        <f t="shared" ref="BR171:BR172" si="161">AP171/640</f>
        <v>1.4365625000000002E-2</v>
      </c>
      <c r="BS171" s="50"/>
      <c r="BT171" s="62"/>
      <c r="BU171" s="62"/>
      <c r="BY171" s="50"/>
      <c r="BZ171" s="62"/>
      <c r="CA171" s="62"/>
    </row>
    <row r="172" spans="1:82" x14ac:dyDescent="0.25">
      <c r="A172" s="77" t="s">
        <v>332</v>
      </c>
      <c r="B172" s="10" t="s">
        <v>287</v>
      </c>
      <c r="C172" s="3">
        <v>47</v>
      </c>
      <c r="D172" s="77" t="s">
        <v>332</v>
      </c>
      <c r="E172" s="62">
        <v>7.5615659999999991</v>
      </c>
      <c r="F172" s="62">
        <v>72.057276000000002</v>
      </c>
      <c r="G172" s="62">
        <v>117.20427299999999</v>
      </c>
      <c r="H172" s="62">
        <v>1871.2651859999999</v>
      </c>
      <c r="I172" s="62">
        <v>1100.2078529999999</v>
      </c>
      <c r="J172" s="62">
        <v>0.44479799999999997</v>
      </c>
      <c r="K172" s="62">
        <v>75.838059000000001</v>
      </c>
      <c r="L172" s="62">
        <v>17.347121999999999</v>
      </c>
      <c r="M172" s="62"/>
      <c r="N172" s="62"/>
      <c r="O172" s="62">
        <v>0</v>
      </c>
      <c r="P172" s="62">
        <v>0</v>
      </c>
      <c r="Q172" s="62">
        <v>0</v>
      </c>
      <c r="R172" s="62">
        <v>8.4511620000000001</v>
      </c>
      <c r="S172" s="62">
        <v>0.22239899999999999</v>
      </c>
      <c r="T172" s="62">
        <v>3270.599694</v>
      </c>
      <c r="U172" s="6">
        <v>1952.174</v>
      </c>
      <c r="V172" s="6">
        <v>1152.998</v>
      </c>
      <c r="W172" s="6">
        <v>165.35300000000001</v>
      </c>
      <c r="X172" s="62">
        <f t="shared" si="78"/>
        <v>59.68856425876006</v>
      </c>
      <c r="Y172" s="62">
        <f t="shared" si="79"/>
        <v>35.25341245873669</v>
      </c>
      <c r="Z172" s="62">
        <f t="shared" si="80"/>
        <v>5.0557394811521679</v>
      </c>
      <c r="AA172" s="62"/>
      <c r="AB172" s="50" t="s">
        <v>332</v>
      </c>
      <c r="AC172" s="6">
        <f t="shared" si="81"/>
        <v>3270.5259999999998</v>
      </c>
      <c r="AD172" s="6"/>
      <c r="AE172" s="50">
        <v>6</v>
      </c>
      <c r="AF172" s="62">
        <v>901.36299999999994</v>
      </c>
      <c r="AG172" s="62">
        <f t="shared" si="82"/>
        <v>27.560184508546943</v>
      </c>
      <c r="AH172" s="62">
        <v>518.88300000000004</v>
      </c>
      <c r="AI172" s="62">
        <v>342.54199999999997</v>
      </c>
      <c r="AJ172" s="62">
        <v>39.938000000000002</v>
      </c>
      <c r="AK172" s="50">
        <v>9</v>
      </c>
      <c r="AL172" s="62">
        <v>2369.163</v>
      </c>
      <c r="AM172" s="62">
        <f t="shared" si="156"/>
        <v>72.439815491453061</v>
      </c>
      <c r="AN172" s="62">
        <v>1433.2909999999999</v>
      </c>
      <c r="AO172" s="62">
        <v>810.45600000000002</v>
      </c>
      <c r="AP172" s="62">
        <v>125.416</v>
      </c>
      <c r="AQ172" s="50"/>
      <c r="AR172" s="62"/>
      <c r="AS172" s="62"/>
      <c r="AT172" s="62"/>
      <c r="AU172" s="62"/>
      <c r="AV172" s="62"/>
      <c r="AW172" s="50"/>
      <c r="AX172" s="62"/>
      <c r="AY172" s="62"/>
      <c r="AZ172" s="62"/>
      <c r="BA172" s="62"/>
      <c r="BB172" s="62"/>
      <c r="BC172" s="77"/>
      <c r="BD172" s="50" t="s">
        <v>332</v>
      </c>
      <c r="BE172" s="62">
        <f t="shared" si="83"/>
        <v>5.1101968749999997</v>
      </c>
      <c r="BF172" s="77"/>
      <c r="BG172" s="50">
        <v>6</v>
      </c>
      <c r="BH172" s="62">
        <f t="shared" si="84"/>
        <v>1.4083796875000001</v>
      </c>
      <c r="BI172" s="62">
        <f t="shared" si="85"/>
        <v>27.560184508546946</v>
      </c>
      <c r="BJ172" s="62">
        <f t="shared" si="86"/>
        <v>0.81075468750000013</v>
      </c>
      <c r="BK172" s="62">
        <f t="shared" si="87"/>
        <v>0.53522187499999996</v>
      </c>
      <c r="BL172" s="62">
        <f t="shared" si="88"/>
        <v>6.2403125000000004E-2</v>
      </c>
      <c r="BM172" s="50">
        <v>9</v>
      </c>
      <c r="BN172" s="62">
        <f t="shared" si="157"/>
        <v>3.7018171874999997</v>
      </c>
      <c r="BO172" s="62">
        <f t="shared" si="158"/>
        <v>72.439815491453047</v>
      </c>
      <c r="BP172" s="7">
        <f t="shared" si="159"/>
        <v>2.2395171874999997</v>
      </c>
      <c r="BQ172" s="7">
        <f t="shared" si="160"/>
        <v>1.2663375000000001</v>
      </c>
      <c r="BR172" s="7">
        <f t="shared" si="161"/>
        <v>0.19596249999999998</v>
      </c>
      <c r="BS172" s="50"/>
      <c r="BT172" s="62"/>
      <c r="BU172" s="62"/>
      <c r="BY172" s="50"/>
      <c r="BZ172" s="62"/>
      <c r="CA172" s="62"/>
    </row>
    <row r="173" spans="1:82" s="23" customFormat="1" x14ac:dyDescent="0.25">
      <c r="A173" s="77" t="s">
        <v>333</v>
      </c>
      <c r="B173" s="10" t="s">
        <v>287</v>
      </c>
      <c r="C173" s="3" t="s">
        <v>334</v>
      </c>
      <c r="D173" s="77" t="s">
        <v>333</v>
      </c>
      <c r="E173" s="62">
        <v>19.348713</v>
      </c>
      <c r="F173" s="62">
        <v>17.791919999999998</v>
      </c>
      <c r="G173" s="62">
        <v>59.825330999999998</v>
      </c>
      <c r="H173" s="62">
        <v>310.46900399999998</v>
      </c>
      <c r="I173" s="62">
        <v>624.4963919999999</v>
      </c>
      <c r="J173" s="62">
        <v>0</v>
      </c>
      <c r="K173" s="62">
        <v>0.22239899999999999</v>
      </c>
      <c r="L173" s="62">
        <v>0.44479799999999997</v>
      </c>
      <c r="M173" s="62"/>
      <c r="N173" s="62"/>
      <c r="O173" s="62">
        <v>0</v>
      </c>
      <c r="P173" s="62">
        <v>0.22239899999999999</v>
      </c>
      <c r="Q173" s="62">
        <v>0.88959599999999994</v>
      </c>
      <c r="R173" s="62">
        <v>0</v>
      </c>
      <c r="S173" s="62">
        <v>0</v>
      </c>
      <c r="T173" s="62">
        <v>1033.710552</v>
      </c>
      <c r="U173" s="6">
        <v>777.82899999999995</v>
      </c>
      <c r="V173" s="6">
        <v>241.953</v>
      </c>
      <c r="W173" s="6">
        <v>13.904999999999999</v>
      </c>
      <c r="X173" s="62">
        <v>75.246305505450621</v>
      </c>
      <c r="Y173" s="62">
        <v>23.406261988123731</v>
      </c>
      <c r="Z173" s="62">
        <v>1.3451541123476893</v>
      </c>
      <c r="AA173" s="62"/>
      <c r="AB173" s="50" t="s">
        <v>333</v>
      </c>
      <c r="AC173" s="6">
        <v>1033.6870000000001</v>
      </c>
      <c r="AD173" s="6"/>
      <c r="AE173" s="50">
        <v>12</v>
      </c>
      <c r="AF173" s="62">
        <v>1033.6870000000001</v>
      </c>
      <c r="AG173" s="62">
        <v>100</v>
      </c>
      <c r="AH173" s="62">
        <v>777.82899999999995</v>
      </c>
      <c r="AI173" s="62">
        <v>241.953</v>
      </c>
      <c r="AJ173" s="62">
        <v>13.904999999999999</v>
      </c>
      <c r="AK173" s="50"/>
      <c r="AL173" s="62"/>
      <c r="AM173" s="62"/>
      <c r="AN173" s="62"/>
      <c r="AO173" s="62"/>
      <c r="AP173" s="62"/>
      <c r="AQ173" s="50"/>
      <c r="AR173" s="62"/>
      <c r="AS173" s="62"/>
      <c r="AT173" s="62"/>
      <c r="AU173" s="62"/>
      <c r="AV173" s="62"/>
      <c r="AW173" s="50"/>
      <c r="AX173" s="62"/>
      <c r="AY173" s="62"/>
      <c r="AZ173" s="62"/>
      <c r="BA173" s="62"/>
      <c r="BB173" s="62"/>
      <c r="BC173" s="77"/>
      <c r="BD173" s="50" t="s">
        <v>333</v>
      </c>
      <c r="BE173" s="62">
        <v>1.6151359375000001</v>
      </c>
      <c r="BF173" s="77"/>
      <c r="BG173" s="50">
        <v>12</v>
      </c>
      <c r="BH173" s="62">
        <v>1.6151359375000001</v>
      </c>
      <c r="BI173" s="62">
        <v>100</v>
      </c>
      <c r="BJ173" s="62">
        <v>1.2153578125000002</v>
      </c>
      <c r="BK173" s="62">
        <v>0.37805156249999999</v>
      </c>
      <c r="BL173" s="62">
        <v>2.1726562500000001E-2</v>
      </c>
      <c r="BM173" s="50"/>
      <c r="BN173" s="62"/>
      <c r="BO173" s="62"/>
      <c r="BP173" s="7"/>
      <c r="BQ173" s="7"/>
      <c r="BR173" s="7"/>
      <c r="BS173" s="50"/>
      <c r="BT173" s="62"/>
      <c r="BU173" s="62"/>
      <c r="BV173" s="7"/>
      <c r="BW173" s="7"/>
      <c r="BX173" s="7"/>
      <c r="BY173" s="50"/>
      <c r="BZ173" s="62"/>
      <c r="CA173" s="62"/>
      <c r="CB173" s="7"/>
      <c r="CC173" s="7"/>
      <c r="CD173" s="7"/>
    </row>
    <row r="174" spans="1:82" x14ac:dyDescent="0.25">
      <c r="A174" s="77" t="s">
        <v>335</v>
      </c>
      <c r="B174" s="10" t="s">
        <v>287</v>
      </c>
      <c r="C174" s="3" t="s">
        <v>336</v>
      </c>
      <c r="D174" s="77" t="s">
        <v>337</v>
      </c>
      <c r="E174" s="62">
        <v>53.820557999999998</v>
      </c>
      <c r="F174" s="62">
        <v>33.582248999999997</v>
      </c>
      <c r="G174" s="62">
        <v>21.127904999999998</v>
      </c>
      <c r="H174" s="62">
        <v>543.32075699999996</v>
      </c>
      <c r="I174" s="62">
        <v>722.79674999999997</v>
      </c>
      <c r="J174" s="62">
        <v>0</v>
      </c>
      <c r="K174" s="62">
        <v>16.457525999999998</v>
      </c>
      <c r="L174" s="62">
        <v>5.7823739999999999</v>
      </c>
      <c r="M174" s="62"/>
      <c r="N174" s="62"/>
      <c r="O174" s="62">
        <v>1.5567929999999999</v>
      </c>
      <c r="P174" s="62">
        <v>0</v>
      </c>
      <c r="Q174" s="62">
        <v>0</v>
      </c>
      <c r="R174" s="62">
        <v>3.5583839999999998</v>
      </c>
      <c r="S174" s="62">
        <v>1.7791919999999999</v>
      </c>
      <c r="T174" s="62">
        <v>1403.7824879999998</v>
      </c>
      <c r="U174" s="6">
        <v>999.14700000000005</v>
      </c>
      <c r="V174" s="6">
        <v>357.86900000000003</v>
      </c>
      <c r="W174" s="6">
        <v>46.734999999999999</v>
      </c>
      <c r="X174" s="62">
        <f t="shared" si="78"/>
        <v>71.175342942445951</v>
      </c>
      <c r="Y174" s="62">
        <f t="shared" si="79"/>
        <v>25.49319449837731</v>
      </c>
      <c r="Z174" s="62">
        <f t="shared" si="80"/>
        <v>3.3292194766287762</v>
      </c>
      <c r="AA174" s="62"/>
      <c r="AB174" s="50" t="s">
        <v>335</v>
      </c>
      <c r="AC174" s="6">
        <f t="shared" si="81"/>
        <v>1403.751</v>
      </c>
      <c r="AD174" s="6"/>
      <c r="AE174" s="50">
        <v>9</v>
      </c>
      <c r="AF174" s="62">
        <v>101.63399999999999</v>
      </c>
      <c r="AG174" s="62">
        <f t="shared" si="82"/>
        <v>7.2401729366532939</v>
      </c>
      <c r="AH174" s="62">
        <v>86.388999999999996</v>
      </c>
      <c r="AI174" s="62">
        <v>11.388999999999999</v>
      </c>
      <c r="AJ174" s="62">
        <v>3.8559999999999999</v>
      </c>
      <c r="AK174" s="50">
        <v>12</v>
      </c>
      <c r="AL174" s="62">
        <v>1302.117</v>
      </c>
      <c r="AM174" s="62">
        <f>(AL174/AC174)*100</f>
        <v>92.759827063346705</v>
      </c>
      <c r="AN174" s="62">
        <v>912.75800000000004</v>
      </c>
      <c r="AO174" s="62">
        <v>346.48</v>
      </c>
      <c r="AP174" s="62">
        <v>42.878999999999998</v>
      </c>
      <c r="AQ174" s="50"/>
      <c r="AR174" s="62"/>
      <c r="AS174" s="62"/>
      <c r="AT174" s="62"/>
      <c r="AU174" s="62"/>
      <c r="AV174" s="62"/>
      <c r="AW174" s="50"/>
      <c r="AX174" s="62"/>
      <c r="AY174" s="62"/>
      <c r="AZ174" s="62"/>
      <c r="BA174" s="62"/>
      <c r="BB174" s="62"/>
      <c r="BC174" s="77"/>
      <c r="BD174" s="50" t="s">
        <v>335</v>
      </c>
      <c r="BE174" s="62">
        <f t="shared" si="83"/>
        <v>2.1933609375000001</v>
      </c>
      <c r="BF174" s="77"/>
      <c r="BG174" s="50">
        <v>9</v>
      </c>
      <c r="BH174" s="62">
        <f t="shared" si="84"/>
        <v>0.15880312499999999</v>
      </c>
      <c r="BI174" s="62">
        <f t="shared" si="85"/>
        <v>7.2401729366532939</v>
      </c>
      <c r="BJ174" s="62">
        <f t="shared" si="86"/>
        <v>0.13498281249999999</v>
      </c>
      <c r="BK174" s="62">
        <f t="shared" si="87"/>
        <v>1.77953125E-2</v>
      </c>
      <c r="BL174" s="62">
        <f t="shared" si="88"/>
        <v>6.025E-3</v>
      </c>
      <c r="BM174" s="50">
        <v>12</v>
      </c>
      <c r="BN174" s="62">
        <f t="shared" ref="BN174" si="162">BP174+BQ174+BR174</f>
        <v>2.0345578125000001</v>
      </c>
      <c r="BO174" s="62">
        <f t="shared" ref="BO174" si="163">(BN174/BE174)*100</f>
        <v>92.759827063346705</v>
      </c>
      <c r="BP174" s="7">
        <f t="shared" ref="BP174" si="164">AN174/640</f>
        <v>1.4261843750000001</v>
      </c>
      <c r="BQ174" s="7">
        <f t="shared" ref="BQ174" si="165">AO174/640</f>
        <v>0.54137500000000005</v>
      </c>
      <c r="BR174" s="7">
        <f t="shared" ref="BR174" si="166">AP174/640</f>
        <v>6.6998437499999994E-2</v>
      </c>
      <c r="BS174" s="50"/>
      <c r="BT174" s="62"/>
      <c r="BU174" s="62"/>
      <c r="BY174" s="50"/>
      <c r="BZ174" s="62"/>
      <c r="CA174" s="62"/>
    </row>
    <row r="175" spans="1:82" x14ac:dyDescent="0.25">
      <c r="A175" s="77" t="s">
        <v>338</v>
      </c>
      <c r="B175" s="10" t="s">
        <v>287</v>
      </c>
      <c r="C175" s="3" t="s">
        <v>339</v>
      </c>
      <c r="D175" s="77" t="s">
        <v>338</v>
      </c>
      <c r="E175" s="62">
        <v>1.7791919999999999</v>
      </c>
      <c r="F175" s="62">
        <v>34.694243999999998</v>
      </c>
      <c r="G175" s="62">
        <v>44.035001999999999</v>
      </c>
      <c r="H175" s="62">
        <v>1065.7360079999999</v>
      </c>
      <c r="I175" s="62">
        <v>268.88039099999997</v>
      </c>
      <c r="J175" s="62">
        <v>0</v>
      </c>
      <c r="K175" s="62">
        <v>3.5583839999999998</v>
      </c>
      <c r="L175" s="62">
        <v>0</v>
      </c>
      <c r="M175" s="62"/>
      <c r="N175" s="62"/>
      <c r="O175" s="62">
        <v>0</v>
      </c>
      <c r="P175" s="62">
        <v>0</v>
      </c>
      <c r="Q175" s="62">
        <v>0</v>
      </c>
      <c r="R175" s="62">
        <v>0.88959599999999994</v>
      </c>
      <c r="S175" s="62">
        <v>0</v>
      </c>
      <c r="T175" s="62">
        <v>1419.572817</v>
      </c>
      <c r="U175" s="6">
        <v>759.66399999999999</v>
      </c>
      <c r="V175" s="6">
        <v>612.673</v>
      </c>
      <c r="W175" s="6">
        <v>47.203000000000003</v>
      </c>
      <c r="X175" s="62">
        <f t="shared" si="78"/>
        <v>53.513563439838677</v>
      </c>
      <c r="Y175" s="62">
        <f t="shared" si="79"/>
        <v>43.158969562038322</v>
      </c>
      <c r="Z175" s="62">
        <f t="shared" si="80"/>
        <v>3.3251552463335172</v>
      </c>
      <c r="AA175" s="62"/>
      <c r="AB175" s="50" t="s">
        <v>338</v>
      </c>
      <c r="AC175" s="6">
        <f t="shared" ref="AC175:AC199" si="167">AF175+AL175+AR175+AX175</f>
        <v>1419.54</v>
      </c>
      <c r="AD175" s="6"/>
      <c r="AE175" s="50">
        <v>12</v>
      </c>
      <c r="AF175" s="62">
        <v>1419.54</v>
      </c>
      <c r="AG175" s="62">
        <f t="shared" si="82"/>
        <v>100</v>
      </c>
      <c r="AH175" s="62">
        <v>759.66399999999999</v>
      </c>
      <c r="AI175" s="62">
        <v>612.673</v>
      </c>
      <c r="AJ175" s="62">
        <v>47.203000000000003</v>
      </c>
      <c r="AK175" s="50"/>
      <c r="AL175" s="62"/>
      <c r="AM175" s="62"/>
      <c r="AN175" s="62"/>
      <c r="AO175" s="62"/>
      <c r="AP175" s="62"/>
      <c r="AQ175" s="50"/>
      <c r="AR175" s="62"/>
      <c r="AS175" s="62"/>
      <c r="AT175" s="62"/>
      <c r="AU175" s="62"/>
      <c r="AV175" s="62"/>
      <c r="AW175" s="50"/>
      <c r="AX175" s="62"/>
      <c r="AY175" s="62"/>
      <c r="AZ175" s="62"/>
      <c r="BA175" s="62"/>
      <c r="BB175" s="62"/>
      <c r="BC175" s="77"/>
      <c r="BD175" s="50" t="s">
        <v>338</v>
      </c>
      <c r="BE175" s="62">
        <f t="shared" si="83"/>
        <v>2.2180312500000001</v>
      </c>
      <c r="BF175" s="77"/>
      <c r="BG175" s="50">
        <v>12</v>
      </c>
      <c r="BH175" s="62">
        <f t="shared" si="84"/>
        <v>2.2180312500000001</v>
      </c>
      <c r="BI175" s="62">
        <f t="shared" si="85"/>
        <v>100</v>
      </c>
      <c r="BJ175" s="62">
        <f t="shared" si="86"/>
        <v>1.1869750000000001</v>
      </c>
      <c r="BK175" s="62">
        <f t="shared" si="87"/>
        <v>0.95730156250000009</v>
      </c>
      <c r="BL175" s="62">
        <f t="shared" si="88"/>
        <v>7.3754687500000013E-2</v>
      </c>
      <c r="BM175" s="50"/>
      <c r="BN175" s="62"/>
      <c r="BO175" s="62"/>
      <c r="BS175" s="50"/>
      <c r="BT175" s="62"/>
      <c r="BU175" s="62"/>
      <c r="BY175" s="50"/>
      <c r="BZ175" s="62"/>
      <c r="CA175" s="62"/>
    </row>
    <row r="176" spans="1:82" x14ac:dyDescent="0.25">
      <c r="A176" s="77" t="s">
        <v>340</v>
      </c>
      <c r="B176" s="10" t="s">
        <v>287</v>
      </c>
      <c r="C176" s="3" t="s">
        <v>341</v>
      </c>
      <c r="D176" s="77" t="s">
        <v>340</v>
      </c>
      <c r="E176" s="62">
        <v>0</v>
      </c>
      <c r="F176" s="62">
        <v>49.817375999999996</v>
      </c>
      <c r="G176" s="62">
        <v>22.907097</v>
      </c>
      <c r="H176" s="62">
        <v>460.81072799999998</v>
      </c>
      <c r="I176" s="62">
        <v>44.924597999999996</v>
      </c>
      <c r="J176" s="62">
        <v>0</v>
      </c>
      <c r="K176" s="62">
        <v>0.44479799999999997</v>
      </c>
      <c r="L176" s="62">
        <v>0</v>
      </c>
      <c r="M176" s="62"/>
      <c r="N176" s="62"/>
      <c r="O176" s="62">
        <v>0</v>
      </c>
      <c r="P176" s="62">
        <v>0</v>
      </c>
      <c r="Q176" s="62">
        <v>0</v>
      </c>
      <c r="R176" s="62">
        <v>0</v>
      </c>
      <c r="S176" s="62">
        <v>0</v>
      </c>
      <c r="T176" s="62">
        <v>578.90459699999997</v>
      </c>
      <c r="U176" s="6">
        <v>267.97800000000001</v>
      </c>
      <c r="V176" s="6">
        <v>291.76</v>
      </c>
      <c r="W176" s="6">
        <v>19.154</v>
      </c>
      <c r="X176" s="62">
        <f t="shared" ref="X176:X199" si="168">(U176/T176)*100</f>
        <v>46.29052893839777</v>
      </c>
      <c r="Y176" s="62">
        <f t="shared" ref="Y176:Y199" si="169">(V176/T176)*100</f>
        <v>50.398632436494538</v>
      </c>
      <c r="Z176" s="62">
        <f t="shared" ref="Z176:Z199" si="170">(W176/T176)*100</f>
        <v>3.3086626188943526</v>
      </c>
      <c r="AA176" s="62"/>
      <c r="AB176" s="50" t="s">
        <v>340</v>
      </c>
      <c r="AC176" s="6">
        <f t="shared" si="167"/>
        <v>578.89200000000005</v>
      </c>
      <c r="AD176" s="6"/>
      <c r="AE176" s="50">
        <v>12</v>
      </c>
      <c r="AF176" s="62">
        <v>578.89200000000005</v>
      </c>
      <c r="AG176" s="62">
        <f t="shared" ref="AG176:AG199" si="171">(AF176/AC176)*100</f>
        <v>100</v>
      </c>
      <c r="AH176" s="62">
        <v>267.97800000000001</v>
      </c>
      <c r="AI176" s="62">
        <v>291.76</v>
      </c>
      <c r="AJ176" s="62">
        <v>19.154</v>
      </c>
      <c r="AK176" s="50"/>
      <c r="AL176" s="62"/>
      <c r="AM176" s="62"/>
      <c r="AN176" s="62"/>
      <c r="AO176" s="62"/>
      <c r="AP176" s="62"/>
      <c r="AQ176" s="50"/>
      <c r="AR176" s="62"/>
      <c r="AS176" s="62"/>
      <c r="AT176" s="62"/>
      <c r="AU176" s="62"/>
      <c r="AV176" s="62"/>
      <c r="AW176" s="50"/>
      <c r="AX176" s="62"/>
      <c r="AY176" s="62"/>
      <c r="AZ176" s="62"/>
      <c r="BA176" s="62"/>
      <c r="BB176" s="62"/>
      <c r="BC176" s="77"/>
      <c r="BD176" s="50" t="s">
        <v>340</v>
      </c>
      <c r="BE176" s="62">
        <f t="shared" ref="BE176:BE199" si="172">AC176*0.0015625</f>
        <v>0.90451875000000015</v>
      </c>
      <c r="BF176" s="77"/>
      <c r="BG176" s="50">
        <v>12</v>
      </c>
      <c r="BH176" s="62">
        <f t="shared" ref="BH176:BH199" si="173">BJ176+BK176+BL176</f>
        <v>0.90451875000000004</v>
      </c>
      <c r="BI176" s="62">
        <f t="shared" ref="BI176:BI199" si="174">(BH176/BE176)*100</f>
        <v>99.999999999999986</v>
      </c>
      <c r="BJ176" s="62">
        <f t="shared" ref="BJ176:BJ199" si="175">AH176*0.0015625</f>
        <v>0.41871562500000004</v>
      </c>
      <c r="BK176" s="62">
        <f t="shared" ref="BK176:BK199" si="176">AI176*0.0015625</f>
        <v>0.45587500000000003</v>
      </c>
      <c r="BL176" s="62">
        <f t="shared" ref="BL176:BL199" si="177">AJ176*0.0015625</f>
        <v>2.9928125E-2</v>
      </c>
      <c r="BM176" s="50"/>
      <c r="BN176" s="62"/>
      <c r="BO176" s="62"/>
      <c r="BS176" s="50"/>
      <c r="BT176" s="62"/>
      <c r="BU176" s="62"/>
      <c r="BY176" s="50"/>
      <c r="BZ176" s="62"/>
      <c r="CA176" s="62"/>
    </row>
    <row r="177" spans="1:82" x14ac:dyDescent="0.25">
      <c r="A177" s="77" t="s">
        <v>342</v>
      </c>
      <c r="B177" s="10" t="s">
        <v>287</v>
      </c>
      <c r="C177" s="3" t="s">
        <v>343</v>
      </c>
      <c r="D177" s="77" t="s">
        <v>342</v>
      </c>
      <c r="E177" s="62">
        <v>65.830103999999992</v>
      </c>
      <c r="F177" s="62">
        <v>697.88806199999999</v>
      </c>
      <c r="G177" s="62">
        <v>341.60486399999996</v>
      </c>
      <c r="H177" s="62">
        <v>5763.9148829999995</v>
      </c>
      <c r="I177" s="62">
        <v>1729.3746239999998</v>
      </c>
      <c r="J177" s="62">
        <v>0</v>
      </c>
      <c r="K177" s="62">
        <v>82.510028999999989</v>
      </c>
      <c r="L177" s="62">
        <v>24.686288999999999</v>
      </c>
      <c r="M177" s="62"/>
      <c r="N177" s="62"/>
      <c r="O177" s="62">
        <v>0.44479799999999997</v>
      </c>
      <c r="P177" s="62">
        <v>0.44479799999999997</v>
      </c>
      <c r="Q177" s="62">
        <v>0.88959599999999994</v>
      </c>
      <c r="R177" s="62">
        <v>7.1167679999999995</v>
      </c>
      <c r="S177" s="62">
        <v>0</v>
      </c>
      <c r="T177" s="62">
        <v>8714.7048149999991</v>
      </c>
      <c r="U177" s="6">
        <v>4561.3869999999997</v>
      </c>
      <c r="V177" s="6">
        <v>3817.9349999999999</v>
      </c>
      <c r="W177" s="6">
        <v>335.185</v>
      </c>
      <c r="X177" s="62">
        <f t="shared" si="168"/>
        <v>52.34126796984345</v>
      </c>
      <c r="Y177" s="62">
        <f t="shared" si="169"/>
        <v>43.810261862552828</v>
      </c>
      <c r="Z177" s="62">
        <f t="shared" si="170"/>
        <v>3.8462002685744441</v>
      </c>
      <c r="AA177" s="62"/>
      <c r="AB177" s="50" t="s">
        <v>342</v>
      </c>
      <c r="AC177" s="6">
        <f t="shared" si="167"/>
        <v>8714.5069999999996</v>
      </c>
      <c r="AD177" s="6"/>
      <c r="AE177" s="50">
        <v>12</v>
      </c>
      <c r="AF177" s="62">
        <v>5535.83</v>
      </c>
      <c r="AG177" s="62">
        <f t="shared" si="171"/>
        <v>63.524304931994436</v>
      </c>
      <c r="AH177" s="62">
        <v>2826.5430000000001</v>
      </c>
      <c r="AI177" s="62">
        <v>2513.8829999999998</v>
      </c>
      <c r="AJ177" s="62">
        <v>195.404</v>
      </c>
      <c r="AK177" s="50">
        <v>13</v>
      </c>
      <c r="AL177" s="62">
        <v>2749.6790000000001</v>
      </c>
      <c r="AM177" s="62">
        <f t="shared" ref="AM177:AM180" si="178">(AL177/AC177)*100</f>
        <v>31.552892206065131</v>
      </c>
      <c r="AN177" s="62">
        <v>1414.4680000000001</v>
      </c>
      <c r="AO177" s="62">
        <v>1206.492</v>
      </c>
      <c r="AP177" s="62">
        <v>128.71899999999999</v>
      </c>
      <c r="AQ177" s="50">
        <v>9</v>
      </c>
      <c r="AR177" s="62">
        <v>428.99799999999999</v>
      </c>
      <c r="AS177" s="62">
        <f>(AR177/AC177)*100</f>
        <v>4.9228028619404407</v>
      </c>
      <c r="AT177" s="62">
        <v>320.37599999999998</v>
      </c>
      <c r="AU177" s="62">
        <v>97.56</v>
      </c>
      <c r="AV177" s="62">
        <v>11.061999999999999</v>
      </c>
      <c r="AW177" s="50"/>
      <c r="AX177" s="62"/>
      <c r="AY177" s="62"/>
      <c r="AZ177" s="62"/>
      <c r="BA177" s="62"/>
      <c r="BB177" s="62"/>
      <c r="BC177" s="77"/>
      <c r="BD177" s="50" t="s">
        <v>342</v>
      </c>
      <c r="BE177" s="62">
        <f t="shared" si="172"/>
        <v>13.6164171875</v>
      </c>
      <c r="BF177" s="77"/>
      <c r="BG177" s="50">
        <v>12</v>
      </c>
      <c r="BH177" s="62">
        <f t="shared" si="173"/>
        <v>8.6497343749999995</v>
      </c>
      <c r="BI177" s="62">
        <f t="shared" si="174"/>
        <v>63.524304931994422</v>
      </c>
      <c r="BJ177" s="62">
        <f t="shared" si="175"/>
        <v>4.4164734375000005</v>
      </c>
      <c r="BK177" s="62">
        <f t="shared" si="176"/>
        <v>3.9279421874999998</v>
      </c>
      <c r="BL177" s="62">
        <f t="shared" si="177"/>
        <v>0.30531875000000003</v>
      </c>
      <c r="BM177" s="50">
        <v>13</v>
      </c>
      <c r="BN177" s="62">
        <f t="shared" ref="BN177:BN180" si="179">BP177+BQ177+BR177</f>
        <v>4.2963734374999998</v>
      </c>
      <c r="BO177" s="62">
        <f t="shared" ref="BO177:BO180" si="180">(BN177/BE177)*100</f>
        <v>31.552892206065124</v>
      </c>
      <c r="BP177" s="7">
        <f t="shared" ref="BP177:BP180" si="181">AN177/640</f>
        <v>2.2101062499999999</v>
      </c>
      <c r="BQ177" s="7">
        <f t="shared" ref="BQ177:BQ180" si="182">AO177/640</f>
        <v>1.8851437499999999</v>
      </c>
      <c r="BR177" s="7">
        <f t="shared" ref="BR177:BR180" si="183">AP177/640</f>
        <v>0.2011234375</v>
      </c>
      <c r="BS177" s="50">
        <v>9</v>
      </c>
      <c r="BT177" s="62">
        <f>BV177+BW177+BX177</f>
        <v>0.67030937499999999</v>
      </c>
      <c r="BU177" s="62">
        <f>(BT177/BE177)*100</f>
        <v>4.9228028619404407</v>
      </c>
      <c r="BV177" s="7">
        <f>AT177/640</f>
        <v>0.50058749999999996</v>
      </c>
      <c r="BW177" s="7">
        <f>AU177/640</f>
        <v>0.1524375</v>
      </c>
      <c r="BX177" s="7">
        <f>AV177/640</f>
        <v>1.7284374999999998E-2</v>
      </c>
      <c r="BY177" s="50"/>
      <c r="BZ177" s="62"/>
      <c r="CA177" s="62"/>
    </row>
    <row r="178" spans="1:82" x14ac:dyDescent="0.25">
      <c r="A178" s="77" t="s">
        <v>344</v>
      </c>
      <c r="B178" s="10" t="s">
        <v>287</v>
      </c>
      <c r="C178" s="3">
        <v>5</v>
      </c>
      <c r="D178" s="77" t="s">
        <v>344</v>
      </c>
      <c r="E178" s="62">
        <v>18.236718</v>
      </c>
      <c r="F178" s="62">
        <v>196.37831699999998</v>
      </c>
      <c r="G178" s="62">
        <v>51.151769999999999</v>
      </c>
      <c r="H178" s="62">
        <v>1673.552475</v>
      </c>
      <c r="I178" s="62">
        <v>155.45690099999999</v>
      </c>
      <c r="J178" s="62">
        <v>0.22239899999999999</v>
      </c>
      <c r="K178" s="62">
        <v>58.046138999999997</v>
      </c>
      <c r="L178" s="62">
        <v>20.460708</v>
      </c>
      <c r="M178" s="62"/>
      <c r="N178" s="62"/>
      <c r="O178" s="62">
        <v>0.22239899999999999</v>
      </c>
      <c r="P178" s="62">
        <v>0</v>
      </c>
      <c r="Q178" s="62">
        <v>0</v>
      </c>
      <c r="R178" s="62">
        <v>3.1135859999999997</v>
      </c>
      <c r="S178" s="62">
        <v>5.7823739999999999</v>
      </c>
      <c r="T178" s="62">
        <v>2182.6237859999997</v>
      </c>
      <c r="U178" s="6">
        <v>975.40200000000004</v>
      </c>
      <c r="V178" s="6">
        <v>1062.7940000000001</v>
      </c>
      <c r="W178" s="6">
        <v>144.37799999999999</v>
      </c>
      <c r="X178" s="62">
        <f t="shared" si="168"/>
        <v>44.689424089324028</v>
      </c>
      <c r="Y178" s="62">
        <f t="shared" si="169"/>
        <v>48.693412342387084</v>
      </c>
      <c r="Z178" s="62">
        <f t="shared" si="170"/>
        <v>6.6148825521871233</v>
      </c>
      <c r="AA178" s="62"/>
      <c r="AB178" s="50" t="s">
        <v>344</v>
      </c>
      <c r="AC178" s="6">
        <f t="shared" si="167"/>
        <v>2182.5740000000001</v>
      </c>
      <c r="AD178" s="6"/>
      <c r="AE178" s="50">
        <v>4</v>
      </c>
      <c r="AF178" s="62">
        <v>1593.2300000000002</v>
      </c>
      <c r="AG178" s="62">
        <f t="shared" si="171"/>
        <v>72.997754028042124</v>
      </c>
      <c r="AH178" s="62">
        <v>706.66600000000005</v>
      </c>
      <c r="AI178" s="62">
        <v>779.58500000000004</v>
      </c>
      <c r="AJ178" s="62">
        <v>106.979</v>
      </c>
      <c r="AK178" s="50">
        <v>7</v>
      </c>
      <c r="AL178" s="62">
        <v>589.34399999999994</v>
      </c>
      <c r="AM178" s="62">
        <f t="shared" si="178"/>
        <v>27.002245971957876</v>
      </c>
      <c r="AN178" s="62">
        <v>268.73599999999999</v>
      </c>
      <c r="AO178" s="62">
        <v>283.209</v>
      </c>
      <c r="AP178" s="62">
        <v>37.399000000000001</v>
      </c>
      <c r="AQ178" s="50"/>
      <c r="AR178" s="62"/>
      <c r="AS178" s="62"/>
      <c r="AT178" s="62"/>
      <c r="AU178" s="62"/>
      <c r="AV178" s="62"/>
      <c r="AW178" s="50"/>
      <c r="AX178" s="62"/>
      <c r="AY178" s="62"/>
      <c r="AZ178" s="62"/>
      <c r="BA178" s="62"/>
      <c r="BB178" s="62"/>
      <c r="BC178" s="77"/>
      <c r="BD178" s="50" t="s">
        <v>344</v>
      </c>
      <c r="BE178" s="62">
        <f t="shared" si="172"/>
        <v>3.4102718750000003</v>
      </c>
      <c r="BF178" s="77"/>
      <c r="BG178" s="50">
        <v>4</v>
      </c>
      <c r="BH178" s="62">
        <f t="shared" si="173"/>
        <v>2.4894218750000006</v>
      </c>
      <c r="BI178" s="62">
        <f t="shared" si="174"/>
        <v>72.997754028042124</v>
      </c>
      <c r="BJ178" s="62">
        <f t="shared" si="175"/>
        <v>1.104165625</v>
      </c>
      <c r="BK178" s="62">
        <f t="shared" si="176"/>
        <v>1.2181015625000002</v>
      </c>
      <c r="BL178" s="62">
        <f t="shared" si="177"/>
        <v>0.16715468750000001</v>
      </c>
      <c r="BM178" s="50">
        <v>7</v>
      </c>
      <c r="BN178" s="62">
        <f t="shared" si="179"/>
        <v>0.92085000000000006</v>
      </c>
      <c r="BO178" s="62">
        <f t="shared" si="180"/>
        <v>27.002245971957876</v>
      </c>
      <c r="BP178" s="7">
        <f t="shared" si="181"/>
        <v>0.4199</v>
      </c>
      <c r="BQ178" s="7">
        <f t="shared" si="182"/>
        <v>0.44251406250000003</v>
      </c>
      <c r="BR178" s="7">
        <f t="shared" si="183"/>
        <v>5.84359375E-2</v>
      </c>
      <c r="BS178" s="50"/>
      <c r="BT178" s="62"/>
      <c r="BU178" s="62"/>
      <c r="BY178" s="50"/>
      <c r="BZ178" s="62"/>
      <c r="CA178" s="62"/>
    </row>
    <row r="179" spans="1:82" x14ac:dyDescent="0.25">
      <c r="A179" s="77" t="s">
        <v>345</v>
      </c>
      <c r="B179" s="10" t="s">
        <v>287</v>
      </c>
      <c r="C179" s="3">
        <v>50</v>
      </c>
      <c r="D179" s="77" t="s">
        <v>345</v>
      </c>
      <c r="E179" s="62">
        <v>169.02323999999999</v>
      </c>
      <c r="F179" s="62">
        <v>622.71719999999993</v>
      </c>
      <c r="G179" s="62">
        <v>243.08210699999998</v>
      </c>
      <c r="H179" s="62">
        <v>3049.7574869999999</v>
      </c>
      <c r="I179" s="62">
        <v>1883.0523329999999</v>
      </c>
      <c r="J179" s="62">
        <v>67.38689699999999</v>
      </c>
      <c r="K179" s="62">
        <v>282.44673</v>
      </c>
      <c r="L179" s="62">
        <v>71.16767999999999</v>
      </c>
      <c r="M179" s="62"/>
      <c r="N179" s="62"/>
      <c r="O179" s="62">
        <v>0.22239899999999999</v>
      </c>
      <c r="P179" s="62">
        <v>34.471844999999995</v>
      </c>
      <c r="Q179" s="62">
        <v>25.353485999999997</v>
      </c>
      <c r="R179" s="62">
        <v>30.023864999999997</v>
      </c>
      <c r="S179" s="62">
        <v>3.7807829999999996</v>
      </c>
      <c r="T179" s="62">
        <v>6482.4860519999993</v>
      </c>
      <c r="U179" s="6">
        <v>3589.029</v>
      </c>
      <c r="V179" s="6">
        <v>2429.7260000000001</v>
      </c>
      <c r="W179" s="6">
        <v>463.584</v>
      </c>
      <c r="X179" s="62">
        <f t="shared" si="168"/>
        <v>55.365009214214979</v>
      </c>
      <c r="Y179" s="62">
        <f t="shared" si="169"/>
        <v>37.481391868947753</v>
      </c>
      <c r="Z179" s="62">
        <f t="shared" si="170"/>
        <v>7.15133046614074</v>
      </c>
      <c r="AA179" s="62"/>
      <c r="AB179" s="50" t="s">
        <v>345</v>
      </c>
      <c r="AC179" s="6">
        <f t="shared" si="167"/>
        <v>6482.3389999999999</v>
      </c>
      <c r="AD179" s="6"/>
      <c r="AE179" s="50">
        <v>10</v>
      </c>
      <c r="AF179" s="62">
        <v>4251.5060000000003</v>
      </c>
      <c r="AG179" s="62">
        <f t="shared" si="171"/>
        <v>65.585986786559616</v>
      </c>
      <c r="AH179" s="62">
        <v>2532.029</v>
      </c>
      <c r="AI179" s="62">
        <v>1511.194</v>
      </c>
      <c r="AJ179" s="62">
        <v>208.28299999999999</v>
      </c>
      <c r="AK179" s="50">
        <v>13</v>
      </c>
      <c r="AL179" s="62">
        <v>744.79700000000003</v>
      </c>
      <c r="AM179" s="62">
        <f t="shared" si="178"/>
        <v>11.489633602932523</v>
      </c>
      <c r="AN179" s="62">
        <v>368.76299999999998</v>
      </c>
      <c r="AO179" s="62">
        <v>303.12700000000001</v>
      </c>
      <c r="AP179" s="62">
        <v>72.906999999999996</v>
      </c>
      <c r="AQ179" s="50">
        <v>14</v>
      </c>
      <c r="AR179" s="62">
        <v>1486.0360000000001</v>
      </c>
      <c r="AS179" s="62">
        <f t="shared" ref="AS179:AS180" si="184">(AR179/AC179)*100</f>
        <v>22.924379610507874</v>
      </c>
      <c r="AT179" s="62">
        <v>688.34900000000005</v>
      </c>
      <c r="AU179" s="62">
        <v>615.303</v>
      </c>
      <c r="AV179" s="62">
        <v>182.38399999999999</v>
      </c>
      <c r="AW179" s="50"/>
      <c r="AX179" s="62"/>
      <c r="AY179" s="62"/>
      <c r="AZ179" s="62"/>
      <c r="BA179" s="62"/>
      <c r="BB179" s="62"/>
      <c r="BC179" s="77"/>
      <c r="BD179" s="50" t="s">
        <v>345</v>
      </c>
      <c r="BE179" s="62">
        <f t="shared" si="172"/>
        <v>10.128654687500001</v>
      </c>
      <c r="BF179" s="77"/>
      <c r="BG179" s="50">
        <v>10</v>
      </c>
      <c r="BH179" s="62">
        <f t="shared" si="173"/>
        <v>6.6429781250000008</v>
      </c>
      <c r="BI179" s="62">
        <f t="shared" si="174"/>
        <v>65.585986786559602</v>
      </c>
      <c r="BJ179" s="62">
        <f t="shared" si="175"/>
        <v>3.9562953125</v>
      </c>
      <c r="BK179" s="62">
        <f t="shared" si="176"/>
        <v>2.3612406250000002</v>
      </c>
      <c r="BL179" s="62">
        <f t="shared" si="177"/>
        <v>0.32544218749999998</v>
      </c>
      <c r="BM179" s="50">
        <v>13</v>
      </c>
      <c r="BN179" s="62">
        <f t="shared" si="179"/>
        <v>1.1637453124999999</v>
      </c>
      <c r="BO179" s="62">
        <f t="shared" si="180"/>
        <v>11.489633602932519</v>
      </c>
      <c r="BP179" s="7">
        <f t="shared" si="181"/>
        <v>0.57619218750000001</v>
      </c>
      <c r="BQ179" s="7">
        <f t="shared" si="182"/>
        <v>0.47363593749999999</v>
      </c>
      <c r="BR179" s="7">
        <f t="shared" si="183"/>
        <v>0.11391718749999999</v>
      </c>
      <c r="BS179" s="50">
        <v>14</v>
      </c>
      <c r="BT179" s="62">
        <f t="shared" ref="BT179:BT180" si="185">BV179+BW179+BX179</f>
        <v>2.3219312500000004</v>
      </c>
      <c r="BU179" s="62">
        <f t="shared" ref="BU179:BU180" si="186">(BT179/BE179)*100</f>
        <v>22.924379610507874</v>
      </c>
      <c r="BV179" s="7">
        <f t="shared" ref="BV179:BV180" si="187">AT179/640</f>
        <v>1.0755453125000001</v>
      </c>
      <c r="BW179" s="7">
        <f t="shared" ref="BW179:BW180" si="188">AU179/640</f>
        <v>0.96141093749999995</v>
      </c>
      <c r="BX179" s="7">
        <f t="shared" ref="BX179:BX180" si="189">AV179/640</f>
        <v>0.28497499999999998</v>
      </c>
      <c r="BY179" s="50"/>
      <c r="BZ179" s="62"/>
      <c r="CA179" s="62"/>
    </row>
    <row r="180" spans="1:82" x14ac:dyDescent="0.25">
      <c r="A180" s="77" t="s">
        <v>346</v>
      </c>
      <c r="B180" s="10" t="s">
        <v>287</v>
      </c>
      <c r="C180" s="3">
        <v>51</v>
      </c>
      <c r="D180" s="77" t="s">
        <v>346</v>
      </c>
      <c r="E180" s="62">
        <v>115.202682</v>
      </c>
      <c r="F180" s="62">
        <v>495.94976999999994</v>
      </c>
      <c r="G180" s="62">
        <v>269.76998699999996</v>
      </c>
      <c r="H180" s="62">
        <v>8541.4559939999999</v>
      </c>
      <c r="I180" s="62">
        <v>1446.9278939999999</v>
      </c>
      <c r="J180" s="62">
        <v>0</v>
      </c>
      <c r="K180" s="62">
        <v>309.801807</v>
      </c>
      <c r="L180" s="62">
        <v>72.724472999999989</v>
      </c>
      <c r="M180" s="62"/>
      <c r="N180" s="62"/>
      <c r="O180" s="62">
        <v>13.788737999999999</v>
      </c>
      <c r="P180" s="62">
        <v>0</v>
      </c>
      <c r="Q180" s="62">
        <v>0.44479799999999997</v>
      </c>
      <c r="R180" s="62">
        <v>32.692653</v>
      </c>
      <c r="S180" s="62">
        <v>8.4511620000000001</v>
      </c>
      <c r="T180" s="62">
        <v>11307.209957999999</v>
      </c>
      <c r="U180" s="6">
        <v>5527.3590000000004</v>
      </c>
      <c r="V180" s="6">
        <v>5062.5990000000002</v>
      </c>
      <c r="W180" s="6">
        <v>716.995</v>
      </c>
      <c r="X180" s="62">
        <f t="shared" si="168"/>
        <v>48.883491334565001</v>
      </c>
      <c r="Y180" s="62">
        <f t="shared" si="169"/>
        <v>44.773193553535677</v>
      </c>
      <c r="Z180" s="62">
        <f t="shared" si="170"/>
        <v>6.34104259727411</v>
      </c>
      <c r="AA180" s="62"/>
      <c r="AB180" s="50" t="s">
        <v>346</v>
      </c>
      <c r="AC180" s="6">
        <f t="shared" si="167"/>
        <v>11306.953000000001</v>
      </c>
      <c r="AD180" s="6"/>
      <c r="AE180" s="50">
        <v>12</v>
      </c>
      <c r="AF180" s="62">
        <v>672.51900000000001</v>
      </c>
      <c r="AG180" s="62">
        <f t="shared" si="171"/>
        <v>5.9478358139456313</v>
      </c>
      <c r="AH180" s="62">
        <v>382.62200000000001</v>
      </c>
      <c r="AI180" s="62">
        <v>239.76300000000001</v>
      </c>
      <c r="AJ180" s="62">
        <v>50.134</v>
      </c>
      <c r="AK180" s="50">
        <v>6</v>
      </c>
      <c r="AL180" s="62">
        <v>4448.3240000000005</v>
      </c>
      <c r="AM180" s="62">
        <f t="shared" si="178"/>
        <v>39.341491912100459</v>
      </c>
      <c r="AN180" s="62">
        <v>2166.8200000000002</v>
      </c>
      <c r="AO180" s="62">
        <v>2007.5250000000001</v>
      </c>
      <c r="AP180" s="62">
        <v>273.97899999999998</v>
      </c>
      <c r="AQ180" s="50">
        <v>9</v>
      </c>
      <c r="AR180" s="62">
        <v>6186.11</v>
      </c>
      <c r="AS180" s="62">
        <f t="shared" si="184"/>
        <v>54.710672273953897</v>
      </c>
      <c r="AT180" s="62">
        <v>2977.9169999999999</v>
      </c>
      <c r="AU180" s="62">
        <v>2815.3119999999999</v>
      </c>
      <c r="AV180" s="62">
        <v>392.88099999999997</v>
      </c>
      <c r="AW180" s="50"/>
      <c r="AX180" s="62"/>
      <c r="AY180" s="62"/>
      <c r="AZ180" s="62"/>
      <c r="BA180" s="62"/>
      <c r="BB180" s="62"/>
      <c r="BC180" s="77"/>
      <c r="BD180" s="50" t="s">
        <v>346</v>
      </c>
      <c r="BE180" s="62">
        <f t="shared" si="172"/>
        <v>17.667114062500001</v>
      </c>
      <c r="BF180" s="77"/>
      <c r="BG180" s="50">
        <v>12</v>
      </c>
      <c r="BH180" s="62">
        <f t="shared" si="173"/>
        <v>1.0508109375000001</v>
      </c>
      <c r="BI180" s="62">
        <f t="shared" si="174"/>
        <v>5.9478358139456313</v>
      </c>
      <c r="BJ180" s="62">
        <f t="shared" si="175"/>
        <v>0.597846875</v>
      </c>
      <c r="BK180" s="62">
        <f t="shared" si="176"/>
        <v>0.37462968750000003</v>
      </c>
      <c r="BL180" s="62">
        <f t="shared" si="177"/>
        <v>7.8334375000000012E-2</v>
      </c>
      <c r="BM180" s="50">
        <v>6</v>
      </c>
      <c r="BN180" s="62">
        <f t="shared" si="179"/>
        <v>6.9505062500000001</v>
      </c>
      <c r="BO180" s="62">
        <f t="shared" si="180"/>
        <v>39.341491912100459</v>
      </c>
      <c r="BP180" s="7">
        <f t="shared" si="181"/>
        <v>3.3856562500000003</v>
      </c>
      <c r="BQ180" s="7">
        <f t="shared" si="182"/>
        <v>3.1367578125</v>
      </c>
      <c r="BR180" s="7">
        <f t="shared" si="183"/>
        <v>0.4280921875</v>
      </c>
      <c r="BS180" s="50">
        <v>9</v>
      </c>
      <c r="BT180" s="62">
        <f t="shared" si="185"/>
        <v>9.6657968749999998</v>
      </c>
      <c r="BU180" s="62">
        <f t="shared" si="186"/>
        <v>54.710672273953911</v>
      </c>
      <c r="BV180" s="7">
        <f t="shared" si="187"/>
        <v>4.6529953124999999</v>
      </c>
      <c r="BW180" s="7">
        <f t="shared" si="188"/>
        <v>4.3989250000000002</v>
      </c>
      <c r="BX180" s="7">
        <f t="shared" si="189"/>
        <v>0.6138765625</v>
      </c>
      <c r="BY180" s="50"/>
      <c r="BZ180" s="62"/>
      <c r="CA180" s="62"/>
    </row>
    <row r="181" spans="1:82" x14ac:dyDescent="0.25">
      <c r="A181" s="77" t="s">
        <v>347</v>
      </c>
      <c r="B181" s="10" t="s">
        <v>287</v>
      </c>
      <c r="C181" s="3">
        <v>52</v>
      </c>
      <c r="D181" s="77" t="s">
        <v>347</v>
      </c>
      <c r="E181" s="62">
        <v>40.031819999999996</v>
      </c>
      <c r="F181" s="62">
        <v>166.57685099999998</v>
      </c>
      <c r="G181" s="62">
        <v>212.83584299999998</v>
      </c>
      <c r="H181" s="62">
        <v>2333.410308</v>
      </c>
      <c r="I181" s="62">
        <v>1655.0933579999999</v>
      </c>
      <c r="J181" s="62">
        <v>0.22239899999999999</v>
      </c>
      <c r="K181" s="62">
        <v>30.468662999999999</v>
      </c>
      <c r="L181" s="62">
        <v>10.007954999999999</v>
      </c>
      <c r="M181" s="62"/>
      <c r="N181" s="62"/>
      <c r="O181" s="62">
        <v>0</v>
      </c>
      <c r="P181" s="62">
        <v>0</v>
      </c>
      <c r="Q181" s="62">
        <v>0.44479799999999997</v>
      </c>
      <c r="R181" s="62">
        <v>3.1135859999999997</v>
      </c>
      <c r="S181" s="62">
        <v>0.88959599999999994</v>
      </c>
      <c r="T181" s="62">
        <v>4453.0951770000001</v>
      </c>
      <c r="U181" s="6">
        <v>2772.9079999999999</v>
      </c>
      <c r="V181" s="6">
        <v>1544.652</v>
      </c>
      <c r="W181" s="6">
        <v>135.435</v>
      </c>
      <c r="X181" s="62">
        <f t="shared" si="168"/>
        <v>62.269228250990963</v>
      </c>
      <c r="Y181" s="62">
        <f t="shared" si="169"/>
        <v>34.68715440842238</v>
      </c>
      <c r="Z181" s="62">
        <f t="shared" si="170"/>
        <v>3.0413677367489149</v>
      </c>
      <c r="AA181" s="62"/>
      <c r="AB181" s="50" t="s">
        <v>347</v>
      </c>
      <c r="AC181" s="6">
        <f t="shared" si="167"/>
        <v>4452.9949999999999</v>
      </c>
      <c r="AD181" s="6"/>
      <c r="AE181" s="50">
        <v>9</v>
      </c>
      <c r="AF181" s="62">
        <v>4452.9949999999999</v>
      </c>
      <c r="AG181" s="62">
        <f t="shared" si="171"/>
        <v>100</v>
      </c>
      <c r="AH181" s="62">
        <v>2772.9079999999999</v>
      </c>
      <c r="AI181" s="62">
        <v>1544.652</v>
      </c>
      <c r="AJ181" s="62">
        <v>135.435</v>
      </c>
      <c r="AK181" s="50"/>
      <c r="AL181" s="62"/>
      <c r="AM181" s="62"/>
      <c r="AN181" s="62"/>
      <c r="AO181" s="62"/>
      <c r="AP181" s="62"/>
      <c r="AQ181" s="50"/>
      <c r="AR181" s="62"/>
      <c r="AS181" s="62"/>
      <c r="AT181" s="62"/>
      <c r="AU181" s="62"/>
      <c r="AV181" s="62"/>
      <c r="AW181" s="50"/>
      <c r="AX181" s="62"/>
      <c r="AY181" s="62"/>
      <c r="AZ181" s="62"/>
      <c r="BA181" s="62"/>
      <c r="BB181" s="62"/>
      <c r="BC181" s="77"/>
      <c r="BD181" s="50" t="s">
        <v>347</v>
      </c>
      <c r="BE181" s="62">
        <f t="shared" si="172"/>
        <v>6.9578046875000004</v>
      </c>
      <c r="BF181" s="77"/>
      <c r="BG181" s="50">
        <v>9</v>
      </c>
      <c r="BH181" s="62">
        <f t="shared" si="173"/>
        <v>6.9578046874999995</v>
      </c>
      <c r="BI181" s="62">
        <f t="shared" si="174"/>
        <v>99.999999999999986</v>
      </c>
      <c r="BJ181" s="62">
        <f t="shared" si="175"/>
        <v>4.3326687499999998</v>
      </c>
      <c r="BK181" s="62">
        <f t="shared" si="176"/>
        <v>2.4135187500000002</v>
      </c>
      <c r="BL181" s="62">
        <f t="shared" si="177"/>
        <v>0.21161718750000003</v>
      </c>
      <c r="BM181" s="50"/>
      <c r="BN181" s="62"/>
      <c r="BO181" s="62"/>
      <c r="BS181" s="50"/>
      <c r="BT181" s="62"/>
      <c r="BU181" s="62"/>
      <c r="BY181" s="50"/>
      <c r="BZ181" s="62"/>
      <c r="CA181" s="62"/>
    </row>
    <row r="182" spans="1:82" x14ac:dyDescent="0.25">
      <c r="A182" s="77" t="s">
        <v>348</v>
      </c>
      <c r="B182" s="10" t="s">
        <v>287</v>
      </c>
      <c r="C182" s="3">
        <v>53</v>
      </c>
      <c r="D182" s="77" t="s">
        <v>348</v>
      </c>
      <c r="E182" s="62">
        <v>17.569520999999998</v>
      </c>
      <c r="F182" s="62">
        <v>203.27268599999999</v>
      </c>
      <c r="G182" s="62">
        <v>278.66594699999996</v>
      </c>
      <c r="H182" s="62">
        <v>1725.1490429999999</v>
      </c>
      <c r="I182" s="62">
        <v>300.90584699999999</v>
      </c>
      <c r="J182" s="62">
        <v>23.351894999999999</v>
      </c>
      <c r="K182" s="62">
        <v>48.705380999999996</v>
      </c>
      <c r="L182" s="62">
        <v>11.564748</v>
      </c>
      <c r="M182" s="62"/>
      <c r="N182" s="62"/>
      <c r="O182" s="62">
        <v>0.22239899999999999</v>
      </c>
      <c r="P182" s="62">
        <v>0</v>
      </c>
      <c r="Q182" s="62">
        <v>0</v>
      </c>
      <c r="R182" s="62">
        <v>5.3375759999999994</v>
      </c>
      <c r="S182" s="62">
        <v>0</v>
      </c>
      <c r="T182" s="62">
        <v>2614.7450429999999</v>
      </c>
      <c r="U182" s="6">
        <v>1238.961</v>
      </c>
      <c r="V182" s="6">
        <v>1245.374</v>
      </c>
      <c r="W182" s="6">
        <v>130.351</v>
      </c>
      <c r="X182" s="62">
        <f t="shared" si="168"/>
        <v>47.383625539968186</v>
      </c>
      <c r="Y182" s="62">
        <f t="shared" si="169"/>
        <v>47.628888458323011</v>
      </c>
      <c r="Z182" s="62">
        <f t="shared" si="170"/>
        <v>4.9852279230422853</v>
      </c>
      <c r="AA182" s="62"/>
      <c r="AB182" s="50" t="s">
        <v>348</v>
      </c>
      <c r="AC182" s="6">
        <f t="shared" si="167"/>
        <v>2614.6849999999999</v>
      </c>
      <c r="AD182" s="6"/>
      <c r="AE182" s="50">
        <v>11</v>
      </c>
      <c r="AF182" s="62">
        <v>621.81299999999999</v>
      </c>
      <c r="AG182" s="62">
        <f t="shared" si="171"/>
        <v>23.781564509682813</v>
      </c>
      <c r="AH182" s="62">
        <v>273.983</v>
      </c>
      <c r="AI182" s="62">
        <v>313.54500000000002</v>
      </c>
      <c r="AJ182" s="62">
        <v>34.284999999999997</v>
      </c>
      <c r="AK182" s="50">
        <v>12</v>
      </c>
      <c r="AL182" s="62">
        <v>108.973</v>
      </c>
      <c r="AM182" s="62">
        <f>(AL182/AC182)*100</f>
        <v>4.1677295735432756</v>
      </c>
      <c r="AN182" s="62">
        <v>56.508000000000003</v>
      </c>
      <c r="AO182" s="62">
        <v>48.777999999999999</v>
      </c>
      <c r="AP182" s="62">
        <v>3.6869999999999998</v>
      </c>
      <c r="AQ182" s="50">
        <v>8</v>
      </c>
      <c r="AR182" s="62">
        <v>1883.8990000000001</v>
      </c>
      <c r="AS182" s="62">
        <f>(AR182/AC182)*100</f>
        <v>72.050705916773921</v>
      </c>
      <c r="AT182" s="62">
        <v>908.47</v>
      </c>
      <c r="AU182" s="62">
        <v>883.05100000000004</v>
      </c>
      <c r="AV182" s="62">
        <v>92.378</v>
      </c>
      <c r="AW182" s="50"/>
      <c r="AX182" s="62"/>
      <c r="AY182" s="62"/>
      <c r="AZ182" s="62"/>
      <c r="BA182" s="62"/>
      <c r="BB182" s="62"/>
      <c r="BC182" s="77"/>
      <c r="BD182" s="50" t="s">
        <v>348</v>
      </c>
      <c r="BE182" s="62">
        <f t="shared" si="172"/>
        <v>4.0854453125000001</v>
      </c>
      <c r="BF182" s="77"/>
      <c r="BG182" s="50">
        <v>11</v>
      </c>
      <c r="BH182" s="62">
        <f t="shared" si="173"/>
        <v>0.97158281250000011</v>
      </c>
      <c r="BI182" s="62">
        <f t="shared" si="174"/>
        <v>23.781564509682813</v>
      </c>
      <c r="BJ182" s="62">
        <f t="shared" si="175"/>
        <v>0.42809843750000004</v>
      </c>
      <c r="BK182" s="62">
        <f t="shared" si="176"/>
        <v>0.48991406250000002</v>
      </c>
      <c r="BL182" s="62">
        <f t="shared" si="177"/>
        <v>5.3570312499999995E-2</v>
      </c>
      <c r="BM182" s="50">
        <v>12</v>
      </c>
      <c r="BN182" s="62">
        <f t="shared" ref="BN182" si="190">BP182+BQ182+BR182</f>
        <v>0.17027031250000002</v>
      </c>
      <c r="BO182" s="62">
        <f t="shared" ref="BO182" si="191">(BN182/BE182)*100</f>
        <v>4.1677295735432756</v>
      </c>
      <c r="BP182" s="7">
        <f t="shared" ref="BP182" si="192">AN182/640</f>
        <v>8.8293750000000004E-2</v>
      </c>
      <c r="BQ182" s="7">
        <f t="shared" ref="BQ182" si="193">AO182/640</f>
        <v>7.6215624999999995E-2</v>
      </c>
      <c r="BR182" s="7">
        <f t="shared" ref="BR182" si="194">AP182/640</f>
        <v>5.7609374999999996E-3</v>
      </c>
      <c r="BS182" s="50">
        <v>8</v>
      </c>
      <c r="BT182" s="62">
        <f>BV182+BW182+BX182</f>
        <v>2.9435921875000002</v>
      </c>
      <c r="BU182" s="62">
        <f>(BT182/BE182)*100</f>
        <v>72.050705916773921</v>
      </c>
      <c r="BV182" s="7">
        <f>AT182/640</f>
        <v>1.4194843750000001</v>
      </c>
      <c r="BW182" s="7">
        <f>AU182/640</f>
        <v>1.3797671875000002</v>
      </c>
      <c r="BX182" s="7">
        <f>AV182/640</f>
        <v>0.144340625</v>
      </c>
      <c r="BY182" s="50"/>
      <c r="BZ182" s="62"/>
      <c r="CA182" s="62"/>
    </row>
    <row r="183" spans="1:82" x14ac:dyDescent="0.25">
      <c r="A183" s="77" t="s">
        <v>349</v>
      </c>
      <c r="B183" s="10" t="s">
        <v>287</v>
      </c>
      <c r="C183" s="3" t="s">
        <v>350</v>
      </c>
      <c r="D183" s="77" t="s">
        <v>351</v>
      </c>
      <c r="E183" s="62">
        <v>62.494118999999998</v>
      </c>
      <c r="F183" s="62">
        <v>71.390079</v>
      </c>
      <c r="G183" s="62">
        <v>56.934143999999996</v>
      </c>
      <c r="H183" s="62">
        <v>433.010853</v>
      </c>
      <c r="I183" s="62">
        <v>285.782715</v>
      </c>
      <c r="J183" s="62">
        <v>0</v>
      </c>
      <c r="K183" s="62">
        <v>26.68788</v>
      </c>
      <c r="L183" s="62">
        <v>9.1183589999999999</v>
      </c>
      <c r="M183" s="62"/>
      <c r="N183" s="62"/>
      <c r="O183" s="62">
        <v>38.030228999999999</v>
      </c>
      <c r="P183" s="62">
        <v>0</v>
      </c>
      <c r="Q183" s="62">
        <v>0</v>
      </c>
      <c r="R183" s="62">
        <v>3.335985</v>
      </c>
      <c r="S183" s="62">
        <v>1.1119949999999998</v>
      </c>
      <c r="T183" s="62">
        <v>987.89635799999996</v>
      </c>
      <c r="U183" s="6">
        <v>563.46</v>
      </c>
      <c r="V183" s="6">
        <v>367.09899999999999</v>
      </c>
      <c r="W183" s="6">
        <v>57.314999999999998</v>
      </c>
      <c r="X183" s="62">
        <f t="shared" si="168"/>
        <v>57.036347531508966</v>
      </c>
      <c r="Y183" s="62">
        <f t="shared" si="169"/>
        <v>37.159667309958841</v>
      </c>
      <c r="Z183" s="62">
        <f t="shared" si="170"/>
        <v>5.8017219656558341</v>
      </c>
      <c r="AA183" s="62"/>
      <c r="AB183" s="50" t="s">
        <v>349</v>
      </c>
      <c r="AC183" s="6">
        <f t="shared" si="167"/>
        <v>987.87400000000002</v>
      </c>
      <c r="AD183" s="6"/>
      <c r="AE183" s="50">
        <v>12</v>
      </c>
      <c r="AF183" s="62">
        <v>987.87400000000002</v>
      </c>
      <c r="AG183" s="62">
        <f t="shared" si="171"/>
        <v>100</v>
      </c>
      <c r="AH183" s="62">
        <v>563.46</v>
      </c>
      <c r="AI183" s="62">
        <v>367.09899999999999</v>
      </c>
      <c r="AJ183" s="62">
        <v>57.314999999999998</v>
      </c>
      <c r="AK183" s="50"/>
      <c r="AL183" s="62"/>
      <c r="AM183" s="62"/>
      <c r="AN183" s="62"/>
      <c r="AO183" s="62"/>
      <c r="AP183" s="62"/>
      <c r="AQ183" s="50"/>
      <c r="AR183" s="62"/>
      <c r="AS183" s="62"/>
      <c r="AT183" s="62"/>
      <c r="AU183" s="62"/>
      <c r="AV183" s="62"/>
      <c r="AW183" s="50"/>
      <c r="AX183" s="62"/>
      <c r="AY183" s="62"/>
      <c r="AZ183" s="62"/>
      <c r="BA183" s="62"/>
      <c r="BB183" s="62"/>
      <c r="BC183" s="77"/>
      <c r="BD183" s="50" t="s">
        <v>349</v>
      </c>
      <c r="BE183" s="62">
        <f t="shared" si="172"/>
        <v>1.5435531250000001</v>
      </c>
      <c r="BF183" s="77"/>
      <c r="BG183" s="50">
        <v>12</v>
      </c>
      <c r="BH183" s="62">
        <f t="shared" si="173"/>
        <v>1.5435531250000001</v>
      </c>
      <c r="BI183" s="62">
        <f t="shared" si="174"/>
        <v>100</v>
      </c>
      <c r="BJ183" s="62">
        <f t="shared" si="175"/>
        <v>0.88040625000000006</v>
      </c>
      <c r="BK183" s="62">
        <f t="shared" si="176"/>
        <v>0.57359218749999996</v>
      </c>
      <c r="BL183" s="62">
        <f t="shared" si="177"/>
        <v>8.9554687500000008E-2</v>
      </c>
      <c r="BM183" s="50"/>
      <c r="BN183" s="62"/>
      <c r="BO183" s="62"/>
      <c r="BS183" s="50"/>
      <c r="BT183" s="62"/>
      <c r="BU183" s="62"/>
      <c r="BY183" s="50"/>
      <c r="BZ183" s="62"/>
      <c r="CA183" s="62"/>
    </row>
    <row r="184" spans="1:82" x14ac:dyDescent="0.25">
      <c r="A184" s="77" t="s">
        <v>352</v>
      </c>
      <c r="B184" s="10" t="s">
        <v>287</v>
      </c>
      <c r="C184" s="3" t="s">
        <v>353</v>
      </c>
      <c r="D184" s="77" t="s">
        <v>354</v>
      </c>
      <c r="E184" s="62">
        <v>80.730836999999994</v>
      </c>
      <c r="F184" s="62">
        <v>116.537076</v>
      </c>
      <c r="G184" s="62">
        <v>17.347121999999999</v>
      </c>
      <c r="H184" s="62">
        <v>38.475026999999997</v>
      </c>
      <c r="I184" s="62">
        <v>1486.2925169999999</v>
      </c>
      <c r="J184" s="62">
        <v>0</v>
      </c>
      <c r="K184" s="62">
        <v>90.961190999999999</v>
      </c>
      <c r="L184" s="62">
        <v>48.705380999999996</v>
      </c>
      <c r="M184" s="62"/>
      <c r="N184" s="62"/>
      <c r="O184" s="62">
        <v>137.44258199999999</v>
      </c>
      <c r="P184" s="62">
        <v>0</v>
      </c>
      <c r="Q184" s="62">
        <v>0</v>
      </c>
      <c r="R184" s="62">
        <v>31.358258999999997</v>
      </c>
      <c r="S184" s="62">
        <v>24.241491</v>
      </c>
      <c r="T184" s="62">
        <v>2072.0914829999997</v>
      </c>
      <c r="U184" s="6">
        <v>1538.548</v>
      </c>
      <c r="V184" s="6">
        <v>341.20600000000002</v>
      </c>
      <c r="W184" s="6">
        <v>192.291</v>
      </c>
      <c r="X184" s="62">
        <f t="shared" si="168"/>
        <v>74.250968773467036</v>
      </c>
      <c r="Y184" s="62">
        <f t="shared" si="169"/>
        <v>16.466744002344807</v>
      </c>
      <c r="Z184" s="62">
        <f t="shared" si="170"/>
        <v>9.2800439352030306</v>
      </c>
      <c r="AA184" s="62"/>
      <c r="AB184" s="50" t="s">
        <v>352</v>
      </c>
      <c r="AC184" s="6">
        <f t="shared" si="167"/>
        <v>2072.0450000000001</v>
      </c>
      <c r="AD184" s="6"/>
      <c r="AE184" s="50">
        <v>11</v>
      </c>
      <c r="AF184" s="62">
        <v>351.38200000000001</v>
      </c>
      <c r="AG184" s="62">
        <f t="shared" si="171"/>
        <v>16.958222432427867</v>
      </c>
      <c r="AH184" s="62">
        <v>196.25800000000001</v>
      </c>
      <c r="AI184" s="62">
        <v>72.11</v>
      </c>
      <c r="AJ184" s="62">
        <v>83.013999999999996</v>
      </c>
      <c r="AK184" s="50">
        <v>12</v>
      </c>
      <c r="AL184" s="62">
        <v>1720.663</v>
      </c>
      <c r="AM184" s="62">
        <f>(AL184/AC184)*100</f>
        <v>83.041777567572126</v>
      </c>
      <c r="AN184" s="62">
        <v>1342.29</v>
      </c>
      <c r="AO184" s="62">
        <v>269.096</v>
      </c>
      <c r="AP184" s="62">
        <v>109.277</v>
      </c>
      <c r="AQ184" s="50"/>
      <c r="AR184" s="62"/>
      <c r="AS184" s="62"/>
      <c r="AT184" s="62"/>
      <c r="AU184" s="62"/>
      <c r="AV184" s="62"/>
      <c r="AW184" s="50"/>
      <c r="AX184" s="62"/>
      <c r="AY184" s="62"/>
      <c r="AZ184" s="62"/>
      <c r="BA184" s="62"/>
      <c r="BB184" s="62"/>
      <c r="BC184" s="77"/>
      <c r="BD184" s="50" t="s">
        <v>352</v>
      </c>
      <c r="BE184" s="62">
        <f t="shared" si="172"/>
        <v>3.2375703125000004</v>
      </c>
      <c r="BF184" s="77"/>
      <c r="BG184" s="50">
        <v>11</v>
      </c>
      <c r="BH184" s="62">
        <f t="shared" si="173"/>
        <v>0.54903437500000007</v>
      </c>
      <c r="BI184" s="62">
        <f t="shared" si="174"/>
        <v>16.958222432427867</v>
      </c>
      <c r="BJ184" s="62">
        <f t="shared" si="175"/>
        <v>0.30665312500000003</v>
      </c>
      <c r="BK184" s="62">
        <f t="shared" si="176"/>
        <v>0.112671875</v>
      </c>
      <c r="BL184" s="62">
        <f t="shared" si="177"/>
        <v>0.12970937499999999</v>
      </c>
      <c r="BM184" s="50">
        <v>12</v>
      </c>
      <c r="BN184" s="62">
        <f t="shared" ref="BN184" si="195">BP184+BQ184+BR184</f>
        <v>2.6885359374999998</v>
      </c>
      <c r="BO184" s="62">
        <f t="shared" ref="BO184" si="196">(BN184/BE184)*100</f>
        <v>83.041777567572112</v>
      </c>
      <c r="BP184" s="7">
        <f t="shared" ref="BP184" si="197">AN184/640</f>
        <v>2.0973281249999998</v>
      </c>
      <c r="BQ184" s="7">
        <f t="shared" ref="BQ184" si="198">AO184/640</f>
        <v>0.42046250000000002</v>
      </c>
      <c r="BR184" s="7">
        <f t="shared" ref="BR184" si="199">AP184/640</f>
        <v>0.1707453125</v>
      </c>
      <c r="BS184" s="50"/>
      <c r="BT184" s="62"/>
      <c r="BU184" s="62"/>
      <c r="BY184" s="50"/>
      <c r="BZ184" s="62"/>
      <c r="CA184" s="62"/>
    </row>
    <row r="185" spans="1:82" x14ac:dyDescent="0.25">
      <c r="A185" s="77" t="s">
        <v>355</v>
      </c>
      <c r="B185" s="10" t="s">
        <v>287</v>
      </c>
      <c r="C185" s="3">
        <v>6</v>
      </c>
      <c r="D185" s="77" t="s">
        <v>355</v>
      </c>
      <c r="E185" s="62">
        <v>4.225581</v>
      </c>
      <c r="F185" s="62">
        <v>316.02897899999999</v>
      </c>
      <c r="G185" s="62">
        <v>199.936701</v>
      </c>
      <c r="H185" s="62">
        <v>1791.4239449999998</v>
      </c>
      <c r="I185" s="62">
        <v>937.63418399999989</v>
      </c>
      <c r="J185" s="62">
        <v>0</v>
      </c>
      <c r="K185" s="62">
        <v>84.289220999999998</v>
      </c>
      <c r="L185" s="62">
        <v>18.236718</v>
      </c>
      <c r="M185" s="62"/>
      <c r="N185" s="62"/>
      <c r="O185" s="62">
        <v>0.44479799999999997</v>
      </c>
      <c r="P185" s="62">
        <v>0</v>
      </c>
      <c r="Q185" s="62">
        <v>0</v>
      </c>
      <c r="R185" s="62">
        <v>5.3375759999999994</v>
      </c>
      <c r="S185" s="62">
        <v>0.22239899999999999</v>
      </c>
      <c r="T185" s="62">
        <v>3357.7801019999997</v>
      </c>
      <c r="U185" s="6">
        <v>1835.0989999999999</v>
      </c>
      <c r="V185" s="6">
        <v>1354.289</v>
      </c>
      <c r="W185" s="6">
        <v>168.316</v>
      </c>
      <c r="X185" s="62">
        <f t="shared" si="168"/>
        <v>54.65214946347907</v>
      </c>
      <c r="Y185" s="62">
        <f t="shared" si="169"/>
        <v>40.332867515455902</v>
      </c>
      <c r="Z185" s="62">
        <f t="shared" si="170"/>
        <v>5.0127165831897598</v>
      </c>
      <c r="AA185" s="62"/>
      <c r="AB185" s="50" t="s">
        <v>355</v>
      </c>
      <c r="AC185" s="6">
        <f t="shared" si="167"/>
        <v>3357.7039999999997</v>
      </c>
      <c r="AD185" s="6"/>
      <c r="AE185" s="50">
        <v>4</v>
      </c>
      <c r="AF185" s="62">
        <v>3357.7039999999997</v>
      </c>
      <c r="AG185" s="62">
        <f t="shared" si="171"/>
        <v>100</v>
      </c>
      <c r="AH185" s="62">
        <v>1835.0989999999999</v>
      </c>
      <c r="AI185" s="62">
        <v>1354.289</v>
      </c>
      <c r="AJ185" s="62">
        <v>168.316</v>
      </c>
      <c r="AK185" s="50"/>
      <c r="AL185" s="62"/>
      <c r="AM185" s="62"/>
      <c r="AN185" s="62"/>
      <c r="AO185" s="62"/>
      <c r="AP185" s="62"/>
      <c r="AQ185" s="50"/>
      <c r="AR185" s="62"/>
      <c r="AS185" s="62"/>
      <c r="AT185" s="62"/>
      <c r="AU185" s="62"/>
      <c r="AV185" s="62"/>
      <c r="AW185" s="50"/>
      <c r="AX185" s="62"/>
      <c r="AY185" s="62"/>
      <c r="AZ185" s="62"/>
      <c r="BA185" s="62"/>
      <c r="BB185" s="62"/>
      <c r="BC185" s="77"/>
      <c r="BD185" s="50" t="s">
        <v>355</v>
      </c>
      <c r="BE185" s="62">
        <f t="shared" si="172"/>
        <v>5.2464124999999999</v>
      </c>
      <c r="BF185" s="77"/>
      <c r="BG185" s="50">
        <v>4</v>
      </c>
      <c r="BH185" s="62">
        <f t="shared" si="173"/>
        <v>5.2464124999999999</v>
      </c>
      <c r="BI185" s="62">
        <f t="shared" si="174"/>
        <v>100</v>
      </c>
      <c r="BJ185" s="62">
        <f t="shared" si="175"/>
        <v>2.8673421875000003</v>
      </c>
      <c r="BK185" s="62">
        <f t="shared" si="176"/>
        <v>2.1160765625</v>
      </c>
      <c r="BL185" s="62">
        <f t="shared" si="177"/>
        <v>0.26299375000000003</v>
      </c>
      <c r="BM185" s="50"/>
      <c r="BN185" s="62"/>
      <c r="BO185" s="62"/>
      <c r="BS185" s="50"/>
      <c r="BT185" s="62"/>
      <c r="BU185" s="62"/>
      <c r="BY185" s="50"/>
      <c r="BZ185" s="62"/>
      <c r="CA185" s="62"/>
    </row>
    <row r="186" spans="1:82" x14ac:dyDescent="0.25">
      <c r="A186" s="77" t="s">
        <v>356</v>
      </c>
      <c r="B186" s="10" t="s">
        <v>287</v>
      </c>
      <c r="C186" s="3">
        <v>7</v>
      </c>
      <c r="D186" s="77" t="s">
        <v>356</v>
      </c>
      <c r="E186" s="62">
        <v>12.231945</v>
      </c>
      <c r="F186" s="62">
        <v>203.49508499999999</v>
      </c>
      <c r="G186" s="62">
        <v>40.921416000000001</v>
      </c>
      <c r="H186" s="62">
        <v>560.22308099999998</v>
      </c>
      <c r="I186" s="62">
        <v>84.066821999999988</v>
      </c>
      <c r="J186" s="62">
        <v>0</v>
      </c>
      <c r="K186" s="62">
        <v>70.945280999999994</v>
      </c>
      <c r="L186" s="62">
        <v>22.684697999999997</v>
      </c>
      <c r="M186" s="62"/>
      <c r="N186" s="62"/>
      <c r="O186" s="62">
        <v>0</v>
      </c>
      <c r="P186" s="62">
        <v>0</v>
      </c>
      <c r="Q186" s="62">
        <v>0</v>
      </c>
      <c r="R186" s="62">
        <v>4.8927779999999998</v>
      </c>
      <c r="S186" s="62">
        <v>2.4463889999999999</v>
      </c>
      <c r="T186" s="62">
        <v>1001.9074949999999</v>
      </c>
      <c r="U186" s="6">
        <v>397.99200000000002</v>
      </c>
      <c r="V186" s="6">
        <v>492.81400000000002</v>
      </c>
      <c r="W186" s="6">
        <v>111.07899999999999</v>
      </c>
      <c r="X186" s="62">
        <f t="shared" si="168"/>
        <v>39.723427760164633</v>
      </c>
      <c r="Y186" s="62">
        <f t="shared" si="169"/>
        <v>49.187574946726997</v>
      </c>
      <c r="Z186" s="62">
        <f t="shared" si="170"/>
        <v>11.086752075849079</v>
      </c>
      <c r="AA186" s="62"/>
      <c r="AB186" s="50" t="s">
        <v>356</v>
      </c>
      <c r="AC186" s="6">
        <f t="shared" si="167"/>
        <v>1001.885</v>
      </c>
      <c r="AD186" s="6"/>
      <c r="AE186" s="50">
        <v>4</v>
      </c>
      <c r="AF186" s="62">
        <v>302.45599999999996</v>
      </c>
      <c r="AG186" s="62">
        <f t="shared" si="171"/>
        <v>30.18869431122334</v>
      </c>
      <c r="AH186" s="62">
        <v>145.09200000000001</v>
      </c>
      <c r="AI186" s="62">
        <v>135.53399999999999</v>
      </c>
      <c r="AJ186" s="62">
        <v>21.83</v>
      </c>
      <c r="AK186" s="50">
        <v>7</v>
      </c>
      <c r="AL186" s="62">
        <v>699.42899999999997</v>
      </c>
      <c r="AM186" s="62">
        <f t="shared" ref="AM186:AM191" si="200">(AL186/AC186)*100</f>
        <v>69.811305688776656</v>
      </c>
      <c r="AN186" s="62">
        <v>252.9</v>
      </c>
      <c r="AO186" s="62">
        <v>357.28</v>
      </c>
      <c r="AP186" s="62">
        <v>89.248999999999995</v>
      </c>
      <c r="AQ186" s="50"/>
      <c r="AR186" s="62"/>
      <c r="AS186" s="62"/>
      <c r="AT186" s="62"/>
      <c r="AU186" s="62"/>
      <c r="AV186" s="62"/>
      <c r="AW186" s="50"/>
      <c r="AX186" s="62"/>
      <c r="AY186" s="62"/>
      <c r="AZ186" s="62"/>
      <c r="BA186" s="62"/>
      <c r="BB186" s="62"/>
      <c r="BC186" s="77"/>
      <c r="BD186" s="50" t="s">
        <v>356</v>
      </c>
      <c r="BE186" s="62">
        <f t="shared" si="172"/>
        <v>1.5654453125000001</v>
      </c>
      <c r="BF186" s="77"/>
      <c r="BG186" s="50">
        <v>4</v>
      </c>
      <c r="BH186" s="62">
        <f t="shared" si="173"/>
        <v>0.47258750000000005</v>
      </c>
      <c r="BI186" s="62">
        <f t="shared" si="174"/>
        <v>30.188694311223347</v>
      </c>
      <c r="BJ186" s="62">
        <f t="shared" si="175"/>
        <v>0.22670625000000003</v>
      </c>
      <c r="BK186" s="62">
        <f t="shared" si="176"/>
        <v>0.211771875</v>
      </c>
      <c r="BL186" s="62">
        <f t="shared" si="177"/>
        <v>3.4109374999999997E-2</v>
      </c>
      <c r="BM186" s="50">
        <v>7</v>
      </c>
      <c r="BN186" s="62">
        <f t="shared" ref="BN186:BN191" si="201">BP186+BQ186+BR186</f>
        <v>1.0928578124999999</v>
      </c>
      <c r="BO186" s="62">
        <f t="shared" ref="BO186:BO191" si="202">(BN186/BE186)*100</f>
        <v>69.811305688776642</v>
      </c>
      <c r="BP186" s="7">
        <f t="shared" ref="BP186:BP191" si="203">AN186/640</f>
        <v>0.39515624999999999</v>
      </c>
      <c r="BQ186" s="7">
        <f t="shared" ref="BQ186:BQ191" si="204">AO186/640</f>
        <v>0.55824999999999991</v>
      </c>
      <c r="BR186" s="7">
        <f t="shared" ref="BR186:BR191" si="205">AP186/640</f>
        <v>0.13945156249999999</v>
      </c>
      <c r="BS186" s="50"/>
      <c r="BT186" s="62"/>
      <c r="BU186" s="62"/>
      <c r="BY186" s="50"/>
      <c r="BZ186" s="62"/>
      <c r="CA186" s="62"/>
    </row>
    <row r="187" spans="1:82" x14ac:dyDescent="0.25">
      <c r="A187" s="77" t="s">
        <v>357</v>
      </c>
      <c r="B187" s="10" t="s">
        <v>287</v>
      </c>
      <c r="C187" s="3">
        <v>8</v>
      </c>
      <c r="D187" s="77" t="s">
        <v>357</v>
      </c>
      <c r="E187" s="62">
        <v>5.5599749999999997</v>
      </c>
      <c r="F187" s="62">
        <v>59.380532999999993</v>
      </c>
      <c r="G187" s="62">
        <v>122.54184899999998</v>
      </c>
      <c r="H187" s="62">
        <v>584.24217299999998</v>
      </c>
      <c r="I187" s="62">
        <v>205.05187799999999</v>
      </c>
      <c r="J187" s="62">
        <v>0.22239899999999999</v>
      </c>
      <c r="K187" s="62">
        <v>52.486163999999995</v>
      </c>
      <c r="L187" s="62">
        <v>13.788737999999999</v>
      </c>
      <c r="M187" s="62"/>
      <c r="N187" s="62"/>
      <c r="O187" s="62">
        <v>0</v>
      </c>
      <c r="P187" s="62">
        <v>0</v>
      </c>
      <c r="Q187" s="62">
        <v>0</v>
      </c>
      <c r="R187" s="62">
        <v>3.5583839999999998</v>
      </c>
      <c r="S187" s="62">
        <v>0.22239899999999999</v>
      </c>
      <c r="T187" s="62">
        <v>1047.054492</v>
      </c>
      <c r="U187" s="6">
        <v>520.04600000000005</v>
      </c>
      <c r="V187" s="6">
        <v>440.97500000000002</v>
      </c>
      <c r="W187" s="6">
        <v>86.01</v>
      </c>
      <c r="X187" s="62">
        <f t="shared" si="168"/>
        <v>49.667520074017318</v>
      </c>
      <c r="Y187" s="62">
        <f t="shared" si="169"/>
        <v>42.115764114404854</v>
      </c>
      <c r="Z187" s="62">
        <f t="shared" si="170"/>
        <v>8.2144721843187511</v>
      </c>
      <c r="AA187" s="62"/>
      <c r="AB187" s="50" t="s">
        <v>357</v>
      </c>
      <c r="AC187" s="6">
        <f t="shared" si="167"/>
        <v>1047.03</v>
      </c>
      <c r="AD187" s="6"/>
      <c r="AE187" s="50">
        <v>4</v>
      </c>
      <c r="AF187" s="62">
        <v>953.40199999999993</v>
      </c>
      <c r="AG187" s="62">
        <f t="shared" si="171"/>
        <v>91.057753837043819</v>
      </c>
      <c r="AH187" s="62">
        <v>477.42599999999999</v>
      </c>
      <c r="AI187" s="62">
        <v>401.77199999999999</v>
      </c>
      <c r="AJ187" s="62">
        <v>74.203999999999994</v>
      </c>
      <c r="AK187" s="50">
        <v>6</v>
      </c>
      <c r="AL187" s="62">
        <v>0.89000000000000012</v>
      </c>
      <c r="AM187" s="62">
        <f t="shared" si="200"/>
        <v>8.5002339952054862E-2</v>
      </c>
      <c r="AN187" s="62">
        <v>0.4</v>
      </c>
      <c r="AO187" s="62">
        <v>0.45400000000000001</v>
      </c>
      <c r="AP187" s="62">
        <v>3.5999999999999997E-2</v>
      </c>
      <c r="AQ187" s="50">
        <v>7</v>
      </c>
      <c r="AR187" s="62">
        <v>92.738</v>
      </c>
      <c r="AS187" s="62">
        <f>(AR187/AC187)*100</f>
        <v>8.8572438230041168</v>
      </c>
      <c r="AT187" s="62">
        <v>42.219000000000001</v>
      </c>
      <c r="AU187" s="62">
        <v>38.749000000000002</v>
      </c>
      <c r="AV187" s="62">
        <v>11.77</v>
      </c>
      <c r="AW187" s="50"/>
      <c r="AX187" s="62"/>
      <c r="AY187" s="62"/>
      <c r="AZ187" s="62"/>
      <c r="BA187" s="62"/>
      <c r="BB187" s="62"/>
      <c r="BC187" s="77"/>
      <c r="BD187" s="50" t="s">
        <v>357</v>
      </c>
      <c r="BE187" s="62">
        <f t="shared" si="172"/>
        <v>1.635984375</v>
      </c>
      <c r="BF187" s="77"/>
      <c r="BG187" s="50">
        <v>4</v>
      </c>
      <c r="BH187" s="62">
        <f t="shared" si="173"/>
        <v>1.4896906250000002</v>
      </c>
      <c r="BI187" s="62">
        <f t="shared" si="174"/>
        <v>91.057753837043833</v>
      </c>
      <c r="BJ187" s="62">
        <f t="shared" si="175"/>
        <v>0.74597812500000005</v>
      </c>
      <c r="BK187" s="62">
        <f t="shared" si="176"/>
        <v>0.62776874999999999</v>
      </c>
      <c r="BL187" s="62">
        <f t="shared" si="177"/>
        <v>0.11594375</v>
      </c>
      <c r="BM187" s="50">
        <v>6</v>
      </c>
      <c r="BN187" s="62">
        <f t="shared" si="201"/>
        <v>1.3906250000000002E-3</v>
      </c>
      <c r="BO187" s="62">
        <f t="shared" si="202"/>
        <v>8.5002339952054862E-2</v>
      </c>
      <c r="BP187" s="7">
        <f t="shared" si="203"/>
        <v>6.2500000000000001E-4</v>
      </c>
      <c r="BQ187" s="7">
        <f t="shared" si="204"/>
        <v>7.0937500000000004E-4</v>
      </c>
      <c r="BR187" s="7">
        <f t="shared" si="205"/>
        <v>5.6249999999999998E-5</v>
      </c>
      <c r="BS187" s="50">
        <v>7</v>
      </c>
      <c r="BT187" s="62">
        <f>BV187+BW187+BX187</f>
        <v>0.14490312499999999</v>
      </c>
      <c r="BU187" s="62">
        <f>(BT187/BE187)*100</f>
        <v>8.8572438230041151</v>
      </c>
      <c r="BV187" s="7">
        <f>AT187/640</f>
        <v>6.5967187499999996E-2</v>
      </c>
      <c r="BW187" s="7">
        <f>AU187/640</f>
        <v>6.0545312500000004E-2</v>
      </c>
      <c r="BX187" s="7">
        <f>AV187/640</f>
        <v>1.8390625000000001E-2</v>
      </c>
      <c r="BY187" s="50"/>
      <c r="BZ187" s="62"/>
      <c r="CA187" s="62"/>
    </row>
    <row r="188" spans="1:82" x14ac:dyDescent="0.25">
      <c r="A188" s="77" t="s">
        <v>358</v>
      </c>
      <c r="B188" s="10" t="s">
        <v>287</v>
      </c>
      <c r="C188" s="3">
        <v>9</v>
      </c>
      <c r="D188" s="77" t="s">
        <v>358</v>
      </c>
      <c r="E188" s="62">
        <v>82.065230999999997</v>
      </c>
      <c r="F188" s="62">
        <v>751.486221</v>
      </c>
      <c r="G188" s="62">
        <v>78.729245999999989</v>
      </c>
      <c r="H188" s="62">
        <v>3526.8033419999997</v>
      </c>
      <c r="I188" s="62">
        <v>574.67901599999993</v>
      </c>
      <c r="J188" s="62">
        <v>48.038183999999994</v>
      </c>
      <c r="K188" s="62">
        <v>282.669129</v>
      </c>
      <c r="L188" s="62">
        <v>16.012727999999999</v>
      </c>
      <c r="M188" s="62"/>
      <c r="N188" s="62"/>
      <c r="O188" s="62">
        <v>0.22239899999999999</v>
      </c>
      <c r="P188" s="62">
        <v>0</v>
      </c>
      <c r="Q188" s="62">
        <v>0</v>
      </c>
      <c r="R188" s="62">
        <v>4.8927779999999998</v>
      </c>
      <c r="S188" s="62">
        <v>1.1119949999999998</v>
      </c>
      <c r="T188" s="62">
        <v>5366.7102689999992</v>
      </c>
      <c r="U188" s="6">
        <v>2422.9580000000001</v>
      </c>
      <c r="V188" s="6">
        <v>2540.6799999999998</v>
      </c>
      <c r="W188" s="6">
        <v>402.95100000000002</v>
      </c>
      <c r="X188" s="62">
        <f t="shared" si="168"/>
        <v>45.147918902867836</v>
      </c>
      <c r="Y188" s="62">
        <f t="shared" si="169"/>
        <v>47.341478720695221</v>
      </c>
      <c r="Z188" s="62">
        <f t="shared" si="170"/>
        <v>7.5083427239884051</v>
      </c>
      <c r="AA188" s="62"/>
      <c r="AB188" s="50" t="s">
        <v>358</v>
      </c>
      <c r="AC188" s="6">
        <f t="shared" si="167"/>
        <v>5366.5879999999997</v>
      </c>
      <c r="AD188" s="6"/>
      <c r="AE188" s="50">
        <v>4</v>
      </c>
      <c r="AF188" s="62">
        <v>28.244</v>
      </c>
      <c r="AG188" s="62">
        <f t="shared" si="171"/>
        <v>0.52629342889746711</v>
      </c>
      <c r="AH188" s="62">
        <v>15.484999999999999</v>
      </c>
      <c r="AI188" s="62">
        <v>11.946999999999999</v>
      </c>
      <c r="AJ188" s="62">
        <v>0.81200000000000006</v>
      </c>
      <c r="AK188" s="50">
        <v>7</v>
      </c>
      <c r="AL188" s="62">
        <v>5338.3440000000001</v>
      </c>
      <c r="AM188" s="62">
        <f t="shared" si="200"/>
        <v>99.473706571102539</v>
      </c>
      <c r="AN188" s="62">
        <v>2407.4720000000002</v>
      </c>
      <c r="AO188" s="62">
        <v>2528.7330000000002</v>
      </c>
      <c r="AP188" s="62">
        <v>402.13900000000001</v>
      </c>
      <c r="AQ188" s="50"/>
      <c r="AR188" s="62"/>
      <c r="AS188" s="62"/>
      <c r="AT188" s="62"/>
      <c r="AU188" s="62"/>
      <c r="AV188" s="62"/>
      <c r="AW188" s="50"/>
      <c r="AX188" s="62"/>
      <c r="AY188" s="62"/>
      <c r="AZ188" s="62"/>
      <c r="BA188" s="62"/>
      <c r="BB188" s="62"/>
      <c r="BC188" s="77"/>
      <c r="BD188" s="50" t="s">
        <v>358</v>
      </c>
      <c r="BE188" s="62">
        <f t="shared" si="172"/>
        <v>8.3852937500000007</v>
      </c>
      <c r="BF188" s="77"/>
      <c r="BG188" s="50">
        <v>4</v>
      </c>
      <c r="BH188" s="62">
        <f t="shared" si="173"/>
        <v>4.4131249999999997E-2</v>
      </c>
      <c r="BI188" s="62">
        <f t="shared" si="174"/>
        <v>0.526293428897467</v>
      </c>
      <c r="BJ188" s="62">
        <f t="shared" si="175"/>
        <v>2.41953125E-2</v>
      </c>
      <c r="BK188" s="62">
        <f t="shared" si="176"/>
        <v>1.8667187499999998E-2</v>
      </c>
      <c r="BL188" s="62">
        <f t="shared" si="177"/>
        <v>1.2687500000000001E-3</v>
      </c>
      <c r="BM188" s="50">
        <v>7</v>
      </c>
      <c r="BN188" s="62">
        <f t="shared" si="201"/>
        <v>8.3411625000000011</v>
      </c>
      <c r="BO188" s="62">
        <f t="shared" si="202"/>
        <v>99.473706571102539</v>
      </c>
      <c r="BP188" s="7">
        <f t="shared" si="203"/>
        <v>3.7616750000000003</v>
      </c>
      <c r="BQ188" s="7">
        <f t="shared" si="204"/>
        <v>3.9511453125000005</v>
      </c>
      <c r="BR188" s="7">
        <f t="shared" si="205"/>
        <v>0.62834218750000004</v>
      </c>
      <c r="BS188" s="50"/>
      <c r="BT188" s="62"/>
      <c r="BU188" s="62"/>
      <c r="BY188" s="50"/>
      <c r="BZ188" s="62"/>
      <c r="CA188" s="62"/>
    </row>
    <row r="189" spans="1:82" x14ac:dyDescent="0.25">
      <c r="A189" s="77" t="s">
        <v>359</v>
      </c>
      <c r="B189" s="10" t="s">
        <v>360</v>
      </c>
      <c r="C189" s="3" t="s">
        <v>361</v>
      </c>
      <c r="D189" s="77" t="s">
        <v>362</v>
      </c>
      <c r="E189" s="62">
        <v>0</v>
      </c>
      <c r="F189" s="62">
        <v>9.5631569999999986</v>
      </c>
      <c r="G189" s="62">
        <v>10.230354</v>
      </c>
      <c r="H189" s="62">
        <v>271.99397699999997</v>
      </c>
      <c r="I189" s="62">
        <v>7.3391669999999998</v>
      </c>
      <c r="J189" s="62">
        <v>0</v>
      </c>
      <c r="K189" s="62">
        <v>1.1119949999999998</v>
      </c>
      <c r="L189" s="62">
        <v>0.44479799999999997</v>
      </c>
      <c r="M189" s="62"/>
      <c r="N189" s="62"/>
      <c r="O189" s="62">
        <v>0.22239899999999999</v>
      </c>
      <c r="P189" s="62">
        <v>0</v>
      </c>
      <c r="Q189" s="62">
        <v>0</v>
      </c>
      <c r="R189" s="62">
        <v>1.1119949999999998</v>
      </c>
      <c r="S189" s="62">
        <v>0</v>
      </c>
      <c r="T189" s="62">
        <v>302.01784199999997</v>
      </c>
      <c r="U189" s="6">
        <v>134.96899999999999</v>
      </c>
      <c r="V189" s="6">
        <v>153.53</v>
      </c>
      <c r="W189" s="6">
        <v>13.513</v>
      </c>
      <c r="X189" s="62">
        <f t="shared" si="168"/>
        <v>44.689081647037263</v>
      </c>
      <c r="Y189" s="62">
        <f t="shared" si="169"/>
        <v>50.834745054565353</v>
      </c>
      <c r="Z189" s="62">
        <f t="shared" si="170"/>
        <v>4.4742389755900582</v>
      </c>
      <c r="AA189" s="62"/>
      <c r="AB189" s="50" t="s">
        <v>359</v>
      </c>
      <c r="AC189" s="6">
        <f t="shared" si="167"/>
        <v>302.01099999999997</v>
      </c>
      <c r="AD189" s="6"/>
      <c r="AE189" s="50">
        <v>3</v>
      </c>
      <c r="AF189" s="62">
        <v>106.749</v>
      </c>
      <c r="AG189" s="62">
        <f t="shared" si="171"/>
        <v>35.346063553976514</v>
      </c>
      <c r="AH189" s="62">
        <v>47.811999999999998</v>
      </c>
      <c r="AI189" s="62">
        <v>53.746000000000002</v>
      </c>
      <c r="AJ189" s="62">
        <v>5.1909999999999998</v>
      </c>
      <c r="AK189" s="50">
        <v>4</v>
      </c>
      <c r="AL189" s="62">
        <v>195.262</v>
      </c>
      <c r="AM189" s="62">
        <f t="shared" si="200"/>
        <v>64.653936446023494</v>
      </c>
      <c r="AN189" s="62">
        <v>87.156000000000006</v>
      </c>
      <c r="AO189" s="62">
        <v>99.784000000000006</v>
      </c>
      <c r="AP189" s="62">
        <v>8.3219999999999992</v>
      </c>
      <c r="AQ189" s="50"/>
      <c r="AR189" s="62"/>
      <c r="AS189" s="62"/>
      <c r="AT189" s="62"/>
      <c r="AU189" s="62"/>
      <c r="AV189" s="62"/>
      <c r="AW189" s="50"/>
      <c r="AX189" s="62"/>
      <c r="AY189" s="62"/>
      <c r="AZ189" s="62"/>
      <c r="BA189" s="62"/>
      <c r="BB189" s="62"/>
      <c r="BC189" s="77"/>
      <c r="BD189" s="50" t="s">
        <v>359</v>
      </c>
      <c r="BE189" s="62">
        <f t="shared" si="172"/>
        <v>0.47189218749999995</v>
      </c>
      <c r="BF189" s="77"/>
      <c r="BG189" s="50">
        <v>3</v>
      </c>
      <c r="BH189" s="62">
        <f t="shared" si="173"/>
        <v>0.16679531250000001</v>
      </c>
      <c r="BI189" s="62">
        <f t="shared" si="174"/>
        <v>35.346063553976521</v>
      </c>
      <c r="BJ189" s="62">
        <f t="shared" si="175"/>
        <v>7.4706250000000002E-2</v>
      </c>
      <c r="BK189" s="62">
        <f t="shared" si="176"/>
        <v>8.3978125000000015E-2</v>
      </c>
      <c r="BL189" s="62">
        <f t="shared" si="177"/>
        <v>8.1109375000000001E-3</v>
      </c>
      <c r="BM189" s="50">
        <v>4</v>
      </c>
      <c r="BN189" s="62">
        <f t="shared" si="201"/>
        <v>0.30509687500000005</v>
      </c>
      <c r="BO189" s="62">
        <f t="shared" si="202"/>
        <v>64.653936446023508</v>
      </c>
      <c r="BP189" s="7">
        <f t="shared" si="203"/>
        <v>0.13618125</v>
      </c>
      <c r="BQ189" s="7">
        <f t="shared" si="204"/>
        <v>0.15591250000000001</v>
      </c>
      <c r="BR189" s="7">
        <f t="shared" si="205"/>
        <v>1.3003124999999999E-2</v>
      </c>
      <c r="BS189" s="50"/>
      <c r="BT189" s="62"/>
      <c r="BU189" s="62"/>
      <c r="BY189" s="50"/>
      <c r="BZ189" s="62"/>
      <c r="CA189" s="62"/>
    </row>
    <row r="190" spans="1:82" x14ac:dyDescent="0.25">
      <c r="A190" s="77" t="s">
        <v>363</v>
      </c>
      <c r="B190" s="10" t="s">
        <v>360</v>
      </c>
      <c r="C190" s="3" t="s">
        <v>364</v>
      </c>
      <c r="D190" s="77" t="s">
        <v>365</v>
      </c>
      <c r="E190" s="62">
        <v>0.22239899999999999</v>
      </c>
      <c r="F190" s="62">
        <v>255.53645099999997</v>
      </c>
      <c r="G190" s="62">
        <v>104.97232799999999</v>
      </c>
      <c r="H190" s="62">
        <v>819.54031499999996</v>
      </c>
      <c r="I190" s="62">
        <v>126.10023299999999</v>
      </c>
      <c r="J190" s="62">
        <v>0</v>
      </c>
      <c r="K190" s="62">
        <v>91.628388000000001</v>
      </c>
      <c r="L190" s="62">
        <v>5.1151770000000001</v>
      </c>
      <c r="M190" s="62"/>
      <c r="N190" s="62"/>
      <c r="O190" s="62">
        <v>1.1119949999999998</v>
      </c>
      <c r="P190" s="62">
        <v>0</v>
      </c>
      <c r="Q190" s="62">
        <v>0</v>
      </c>
      <c r="R190" s="62">
        <v>11.342348999999999</v>
      </c>
      <c r="S190" s="62">
        <v>0.22239899999999999</v>
      </c>
      <c r="T190" s="62">
        <v>1415.7920339999998</v>
      </c>
      <c r="U190" s="6">
        <v>576.18899999999996</v>
      </c>
      <c r="V190" s="6">
        <v>711.05399999999997</v>
      </c>
      <c r="W190" s="6">
        <v>128.517</v>
      </c>
      <c r="X190" s="62">
        <f t="shared" si="168"/>
        <v>40.697290715226615</v>
      </c>
      <c r="Y190" s="62">
        <f t="shared" si="169"/>
        <v>50.223054157966814</v>
      </c>
      <c r="Z190" s="62">
        <f t="shared" si="170"/>
        <v>9.0773925063629797</v>
      </c>
      <c r="AA190" s="62"/>
      <c r="AB190" s="50" t="s">
        <v>363</v>
      </c>
      <c r="AC190" s="6">
        <f t="shared" si="167"/>
        <v>1415.759</v>
      </c>
      <c r="AD190" s="6"/>
      <c r="AE190" s="50">
        <v>3</v>
      </c>
      <c r="AF190" s="62">
        <v>179.249</v>
      </c>
      <c r="AG190" s="62">
        <f t="shared" si="171"/>
        <v>12.66098255423416</v>
      </c>
      <c r="AH190" s="62">
        <v>85.539000000000001</v>
      </c>
      <c r="AI190" s="62">
        <v>83.652000000000001</v>
      </c>
      <c r="AJ190" s="62">
        <v>10.058</v>
      </c>
      <c r="AK190" s="50">
        <v>4</v>
      </c>
      <c r="AL190" s="62">
        <v>1236.51</v>
      </c>
      <c r="AM190" s="62">
        <f t="shared" si="200"/>
        <v>87.339017445765847</v>
      </c>
      <c r="AN190" s="62">
        <v>490.65</v>
      </c>
      <c r="AO190" s="62">
        <v>627.40099999999995</v>
      </c>
      <c r="AP190" s="62">
        <v>118.459</v>
      </c>
      <c r="AQ190" s="50"/>
      <c r="AR190" s="62"/>
      <c r="AS190" s="62"/>
      <c r="AT190" s="62"/>
      <c r="AU190" s="62"/>
      <c r="AV190" s="62"/>
      <c r="AW190" s="50"/>
      <c r="AX190" s="62"/>
      <c r="AY190" s="62"/>
      <c r="AZ190" s="62"/>
      <c r="BA190" s="62"/>
      <c r="BB190" s="62"/>
      <c r="BC190" s="77"/>
      <c r="BD190" s="50" t="s">
        <v>363</v>
      </c>
      <c r="BE190" s="62">
        <f t="shared" si="172"/>
        <v>2.2121234375000003</v>
      </c>
      <c r="BF190" s="77"/>
      <c r="BG190" s="50">
        <v>3</v>
      </c>
      <c r="BH190" s="62">
        <f t="shared" si="173"/>
        <v>0.28007656250000001</v>
      </c>
      <c r="BI190" s="62">
        <f t="shared" si="174"/>
        <v>12.66098255423416</v>
      </c>
      <c r="BJ190" s="62">
        <f t="shared" si="175"/>
        <v>0.13365468750000001</v>
      </c>
      <c r="BK190" s="62">
        <f t="shared" si="176"/>
        <v>0.13070625</v>
      </c>
      <c r="BL190" s="62">
        <f t="shared" si="177"/>
        <v>1.5715625E-2</v>
      </c>
      <c r="BM190" s="50">
        <v>4</v>
      </c>
      <c r="BN190" s="62">
        <f t="shared" si="201"/>
        <v>1.9320468749999999</v>
      </c>
      <c r="BO190" s="62">
        <f t="shared" si="202"/>
        <v>87.339017445765819</v>
      </c>
      <c r="BP190" s="7">
        <f t="shared" si="203"/>
        <v>0.76664062499999996</v>
      </c>
      <c r="BQ190" s="7">
        <f t="shared" si="204"/>
        <v>0.98031406249999997</v>
      </c>
      <c r="BR190" s="7">
        <f t="shared" si="205"/>
        <v>0.1850921875</v>
      </c>
      <c r="BS190" s="50"/>
      <c r="BT190" s="62"/>
      <c r="BU190" s="62"/>
      <c r="BY190" s="50"/>
      <c r="BZ190" s="62"/>
      <c r="CA190" s="62"/>
    </row>
    <row r="191" spans="1:82" x14ac:dyDescent="0.25">
      <c r="A191" s="77" t="s">
        <v>366</v>
      </c>
      <c r="B191" s="10" t="s">
        <v>360</v>
      </c>
      <c r="C191" s="3" t="s">
        <v>367</v>
      </c>
      <c r="D191" s="77" t="s">
        <v>368</v>
      </c>
      <c r="E191" s="62">
        <v>0.22239899999999999</v>
      </c>
      <c r="F191" s="62">
        <v>70.278083999999993</v>
      </c>
      <c r="G191" s="62">
        <v>95.186771999999991</v>
      </c>
      <c r="H191" s="62">
        <v>1337.062788</v>
      </c>
      <c r="I191" s="62">
        <v>234.85334399999999</v>
      </c>
      <c r="J191" s="62">
        <v>0</v>
      </c>
      <c r="K191" s="62">
        <v>16.679924999999997</v>
      </c>
      <c r="L191" s="62">
        <v>11.342348999999999</v>
      </c>
      <c r="M191" s="62"/>
      <c r="N191" s="62"/>
      <c r="O191" s="62">
        <v>0</v>
      </c>
      <c r="P191" s="62">
        <v>0</v>
      </c>
      <c r="Q191" s="62">
        <v>0</v>
      </c>
      <c r="R191" s="62">
        <v>4.225581</v>
      </c>
      <c r="S191" s="62">
        <v>0</v>
      </c>
      <c r="T191" s="62">
        <v>1769.851242</v>
      </c>
      <c r="U191" s="6">
        <v>873.56299999999999</v>
      </c>
      <c r="V191" s="6">
        <v>812.72799999999995</v>
      </c>
      <c r="W191" s="6">
        <v>83.52</v>
      </c>
      <c r="X191" s="62">
        <f t="shared" si="168"/>
        <v>49.357990054172021</v>
      </c>
      <c r="Y191" s="62">
        <f t="shared" si="169"/>
        <v>45.920695520239654</v>
      </c>
      <c r="Z191" s="62">
        <f t="shared" si="170"/>
        <v>4.7190406751710494</v>
      </c>
      <c r="AA191" s="62"/>
      <c r="AB191" s="50" t="s">
        <v>366</v>
      </c>
      <c r="AC191" s="6">
        <f t="shared" si="167"/>
        <v>1769.8109999999999</v>
      </c>
      <c r="AD191" s="6"/>
      <c r="AE191" s="50">
        <v>3</v>
      </c>
      <c r="AF191" s="62">
        <v>219.947</v>
      </c>
      <c r="AG191" s="62">
        <f t="shared" si="171"/>
        <v>12.427711207580924</v>
      </c>
      <c r="AH191" s="62">
        <v>100.413</v>
      </c>
      <c r="AI191" s="62">
        <v>109.629</v>
      </c>
      <c r="AJ191" s="62">
        <v>9.9049999999999994</v>
      </c>
      <c r="AK191" s="50">
        <v>4</v>
      </c>
      <c r="AL191" s="62">
        <v>1453.7889999999998</v>
      </c>
      <c r="AM191" s="62">
        <f t="shared" si="200"/>
        <v>82.143743032448086</v>
      </c>
      <c r="AN191" s="62">
        <v>727.87099999999998</v>
      </c>
      <c r="AO191" s="62">
        <v>655.63699999999994</v>
      </c>
      <c r="AP191" s="62">
        <v>70.281000000000006</v>
      </c>
      <c r="AQ191" s="50">
        <v>5</v>
      </c>
      <c r="AR191" s="62">
        <v>19.127000000000002</v>
      </c>
      <c r="AS191" s="62">
        <f>(AR191/AC191)*100</f>
        <v>1.080736869643143</v>
      </c>
      <c r="AT191" s="62">
        <v>8.7759999999999998</v>
      </c>
      <c r="AU191" s="62">
        <v>9.6199999999999992</v>
      </c>
      <c r="AV191" s="62">
        <v>0.73099999999999998</v>
      </c>
      <c r="AW191" s="50">
        <v>6</v>
      </c>
      <c r="AX191" s="62">
        <v>76.947999999999993</v>
      </c>
      <c r="AY191" s="62">
        <f>(AX191/AC191)*100</f>
        <v>4.3478088903278378</v>
      </c>
      <c r="AZ191" s="62">
        <v>36.503999999999998</v>
      </c>
      <c r="BA191" s="62">
        <v>37.841000000000001</v>
      </c>
      <c r="BB191" s="62">
        <v>2.6030000000000002</v>
      </c>
      <c r="BC191" s="77"/>
      <c r="BD191" s="50" t="s">
        <v>366</v>
      </c>
      <c r="BE191" s="62">
        <f t="shared" si="172"/>
        <v>2.7653296875</v>
      </c>
      <c r="BF191" s="77"/>
      <c r="BG191" s="50">
        <v>3</v>
      </c>
      <c r="BH191" s="62">
        <f t="shared" si="173"/>
        <v>0.34366718750000003</v>
      </c>
      <c r="BI191" s="62">
        <f t="shared" si="174"/>
        <v>12.427711207580924</v>
      </c>
      <c r="BJ191" s="62">
        <f t="shared" si="175"/>
        <v>0.15689531249999999</v>
      </c>
      <c r="BK191" s="62">
        <f t="shared" si="176"/>
        <v>0.17129531250000002</v>
      </c>
      <c r="BL191" s="62">
        <f t="shared" si="177"/>
        <v>1.5476562499999999E-2</v>
      </c>
      <c r="BM191" s="50">
        <v>4</v>
      </c>
      <c r="BN191" s="62">
        <f t="shared" si="201"/>
        <v>2.2715453124999998</v>
      </c>
      <c r="BO191" s="62">
        <f t="shared" si="202"/>
        <v>82.143743032448086</v>
      </c>
      <c r="BP191" s="7">
        <f t="shared" si="203"/>
        <v>1.1372984374999999</v>
      </c>
      <c r="BQ191" s="7">
        <f t="shared" si="204"/>
        <v>1.0244328125</v>
      </c>
      <c r="BR191" s="7">
        <f t="shared" si="205"/>
        <v>0.1098140625</v>
      </c>
      <c r="BS191" s="50">
        <v>5</v>
      </c>
      <c r="BT191" s="62">
        <f>BV191+BW191+BX191</f>
        <v>2.9885937499999998E-2</v>
      </c>
      <c r="BU191" s="62">
        <f>(BT191/BE191)*100</f>
        <v>1.0807368696431425</v>
      </c>
      <c r="BV191" s="7">
        <f>AT191/640</f>
        <v>1.3712499999999999E-2</v>
      </c>
      <c r="BW191" s="7">
        <f>AU191/640</f>
        <v>1.5031249999999999E-2</v>
      </c>
      <c r="BX191" s="7">
        <f>AV191/640</f>
        <v>1.1421875E-3</v>
      </c>
      <c r="BY191" s="50">
        <v>6</v>
      </c>
      <c r="BZ191" s="62">
        <f>CB191+CC191+CD191</f>
        <v>0.12023125</v>
      </c>
      <c r="CA191" s="62">
        <f>(BZ191/BE191)*100</f>
        <v>4.3478088903278378</v>
      </c>
      <c r="CB191" s="7">
        <f>AZ191/640</f>
        <v>5.7037499999999998E-2</v>
      </c>
      <c r="CC191" s="7">
        <f>BA191/640</f>
        <v>5.91265625E-2</v>
      </c>
      <c r="CD191" s="7">
        <f>BB191/640</f>
        <v>4.0671875000000005E-3</v>
      </c>
    </row>
    <row r="192" spans="1:82" x14ac:dyDescent="0.25">
      <c r="A192" s="77" t="s">
        <v>369</v>
      </c>
      <c r="B192" s="10" t="s">
        <v>360</v>
      </c>
      <c r="C192" s="3" t="s">
        <v>370</v>
      </c>
      <c r="D192" s="77" t="s">
        <v>371</v>
      </c>
      <c r="E192" s="62">
        <v>0.88959599999999994</v>
      </c>
      <c r="F192" s="62">
        <v>11.787146999999999</v>
      </c>
      <c r="G192" s="62">
        <v>32.025455999999998</v>
      </c>
      <c r="H192" s="62">
        <v>388.08625499999999</v>
      </c>
      <c r="I192" s="62">
        <v>96.521165999999994</v>
      </c>
      <c r="J192" s="62">
        <v>0</v>
      </c>
      <c r="K192" s="62">
        <v>14.678334</v>
      </c>
      <c r="L192" s="62">
        <v>0.66719699999999993</v>
      </c>
      <c r="M192" s="62"/>
      <c r="N192" s="62"/>
      <c r="O192" s="62">
        <v>0.22239899999999999</v>
      </c>
      <c r="P192" s="62">
        <v>0</v>
      </c>
      <c r="Q192" s="62">
        <v>0</v>
      </c>
      <c r="R192" s="62">
        <v>0.22239899999999999</v>
      </c>
      <c r="S192" s="62">
        <v>0</v>
      </c>
      <c r="T192" s="62">
        <v>545.09994899999992</v>
      </c>
      <c r="U192" s="6">
        <v>281.30599999999998</v>
      </c>
      <c r="V192" s="6">
        <v>234.45699999999999</v>
      </c>
      <c r="W192" s="6">
        <v>29.324999999999999</v>
      </c>
      <c r="X192" s="62">
        <f t="shared" si="168"/>
        <v>51.606315596995223</v>
      </c>
      <c r="Y192" s="62">
        <f t="shared" si="169"/>
        <v>43.01174498917446</v>
      </c>
      <c r="Z192" s="62">
        <f t="shared" si="170"/>
        <v>5.379747338776582</v>
      </c>
      <c r="AA192" s="62"/>
      <c r="AB192" s="50" t="s">
        <v>369</v>
      </c>
      <c r="AC192" s="6">
        <f t="shared" si="167"/>
        <v>545.08799999999997</v>
      </c>
      <c r="AD192" s="6"/>
      <c r="AE192" s="50">
        <v>4</v>
      </c>
      <c r="AF192" s="62">
        <v>545.08799999999997</v>
      </c>
      <c r="AG192" s="62">
        <f t="shared" si="171"/>
        <v>100</v>
      </c>
      <c r="AH192" s="62">
        <v>281.30599999999998</v>
      </c>
      <c r="AI192" s="62">
        <v>234.45699999999999</v>
      </c>
      <c r="AJ192" s="62">
        <v>29.324999999999999</v>
      </c>
      <c r="AK192" s="50"/>
      <c r="AL192" s="62"/>
      <c r="AM192" s="62"/>
      <c r="AN192" s="62"/>
      <c r="AO192" s="62"/>
      <c r="AP192" s="62"/>
      <c r="AQ192" s="50"/>
      <c r="AR192" s="62"/>
      <c r="AS192" s="62"/>
      <c r="AT192" s="62"/>
      <c r="AU192" s="62"/>
      <c r="AV192" s="62"/>
      <c r="AW192" s="50"/>
      <c r="AX192" s="62"/>
      <c r="AY192" s="62"/>
      <c r="AZ192" s="62"/>
      <c r="BA192" s="62"/>
      <c r="BB192" s="62"/>
      <c r="BC192" s="77"/>
      <c r="BD192" s="50" t="s">
        <v>369</v>
      </c>
      <c r="BE192" s="62">
        <f t="shared" si="172"/>
        <v>0.85170000000000001</v>
      </c>
      <c r="BF192" s="77"/>
      <c r="BG192" s="50">
        <v>4</v>
      </c>
      <c r="BH192" s="62">
        <f t="shared" si="173"/>
        <v>0.85170000000000001</v>
      </c>
      <c r="BI192" s="62">
        <f t="shared" si="174"/>
        <v>100</v>
      </c>
      <c r="BJ192" s="62">
        <f t="shared" si="175"/>
        <v>0.43954062500000002</v>
      </c>
      <c r="BK192" s="62">
        <f t="shared" si="176"/>
        <v>0.36633906250000003</v>
      </c>
      <c r="BL192" s="62">
        <f t="shared" si="177"/>
        <v>4.5820312500000002E-2</v>
      </c>
      <c r="BM192" s="50"/>
      <c r="BN192" s="62"/>
      <c r="BO192" s="62"/>
      <c r="BS192" s="50"/>
      <c r="BT192" s="62"/>
      <c r="BU192" s="62"/>
      <c r="BY192" s="50"/>
      <c r="BZ192" s="62"/>
      <c r="CA192" s="62"/>
    </row>
    <row r="193" spans="1:82" x14ac:dyDescent="0.25">
      <c r="A193" s="77" t="s">
        <v>372</v>
      </c>
      <c r="B193" s="10" t="s">
        <v>360</v>
      </c>
      <c r="C193" s="3" t="s">
        <v>373</v>
      </c>
      <c r="D193" s="77" t="s">
        <v>374</v>
      </c>
      <c r="E193" s="62">
        <v>0.22239899999999999</v>
      </c>
      <c r="F193" s="62">
        <v>14.900732999999999</v>
      </c>
      <c r="G193" s="62">
        <v>26.020682999999998</v>
      </c>
      <c r="H193" s="62">
        <v>491.94658799999996</v>
      </c>
      <c r="I193" s="62">
        <v>93.185181</v>
      </c>
      <c r="J193" s="62">
        <v>0</v>
      </c>
      <c r="K193" s="62">
        <v>7.1167679999999995</v>
      </c>
      <c r="L193" s="62">
        <v>4.6703789999999996</v>
      </c>
      <c r="M193" s="62"/>
      <c r="N193" s="62"/>
      <c r="O193" s="62">
        <v>0</v>
      </c>
      <c r="P193" s="62">
        <v>0</v>
      </c>
      <c r="Q193" s="62">
        <v>0</v>
      </c>
      <c r="R193" s="62">
        <v>3.7807829999999996</v>
      </c>
      <c r="S193" s="62">
        <v>0</v>
      </c>
      <c r="T193" s="62">
        <v>641.84351399999991</v>
      </c>
      <c r="U193" s="6">
        <v>322.57600000000002</v>
      </c>
      <c r="V193" s="6">
        <v>285.15199999999999</v>
      </c>
      <c r="W193" s="6">
        <v>34.100999999999999</v>
      </c>
      <c r="X193" s="62">
        <f t="shared" si="168"/>
        <v>50.257733071055085</v>
      </c>
      <c r="Y193" s="62">
        <f t="shared" si="169"/>
        <v>44.427028361308643</v>
      </c>
      <c r="Z193" s="62">
        <f t="shared" si="170"/>
        <v>5.3129772687864225</v>
      </c>
      <c r="AA193" s="62"/>
      <c r="AB193" s="50" t="s">
        <v>372</v>
      </c>
      <c r="AC193" s="6">
        <f t="shared" si="167"/>
        <v>641.82800000000009</v>
      </c>
      <c r="AD193" s="6"/>
      <c r="AE193" s="50">
        <v>4</v>
      </c>
      <c r="AF193" s="62">
        <v>552.42600000000004</v>
      </c>
      <c r="AG193" s="62">
        <f t="shared" si="171"/>
        <v>86.070722997438565</v>
      </c>
      <c r="AH193" s="62">
        <v>279.53800000000001</v>
      </c>
      <c r="AI193" s="62">
        <v>243.44</v>
      </c>
      <c r="AJ193" s="62">
        <v>29.448</v>
      </c>
      <c r="AK193" s="50">
        <v>6</v>
      </c>
      <c r="AL193" s="62">
        <v>89.402000000000001</v>
      </c>
      <c r="AM193" s="62">
        <f>(AL193/AC193)*100</f>
        <v>13.929277002561433</v>
      </c>
      <c r="AN193" s="62">
        <v>43.037999999999997</v>
      </c>
      <c r="AO193" s="62">
        <v>41.712000000000003</v>
      </c>
      <c r="AP193" s="62">
        <v>4.6520000000000001</v>
      </c>
      <c r="AQ193" s="50"/>
      <c r="AR193" s="62"/>
      <c r="AS193" s="62"/>
      <c r="AT193" s="62"/>
      <c r="AU193" s="62"/>
      <c r="AV193" s="62"/>
      <c r="AW193" s="50"/>
      <c r="AX193" s="62"/>
      <c r="AY193" s="62"/>
      <c r="AZ193" s="62"/>
      <c r="BA193" s="62"/>
      <c r="BB193" s="62"/>
      <c r="BC193" s="77"/>
      <c r="BD193" s="50" t="s">
        <v>372</v>
      </c>
      <c r="BE193" s="62">
        <f t="shared" si="172"/>
        <v>1.0028562500000002</v>
      </c>
      <c r="BF193" s="77"/>
      <c r="BG193" s="50">
        <v>4</v>
      </c>
      <c r="BH193" s="62">
        <f t="shared" si="173"/>
        <v>0.86316562500000005</v>
      </c>
      <c r="BI193" s="62">
        <f t="shared" si="174"/>
        <v>86.070722997438551</v>
      </c>
      <c r="BJ193" s="62">
        <f t="shared" si="175"/>
        <v>0.43677812500000002</v>
      </c>
      <c r="BK193" s="62">
        <f t="shared" si="176"/>
        <v>0.38037500000000002</v>
      </c>
      <c r="BL193" s="62">
        <f t="shared" si="177"/>
        <v>4.6012500000000005E-2</v>
      </c>
      <c r="BM193" s="50">
        <v>6</v>
      </c>
      <c r="BN193" s="62">
        <f t="shared" ref="BN193" si="206">BP193+BQ193+BR193</f>
        <v>0.13969062500000001</v>
      </c>
      <c r="BO193" s="62">
        <f t="shared" ref="BO193" si="207">(BN193/BE193)*100</f>
        <v>13.929277002561433</v>
      </c>
      <c r="BP193" s="7">
        <f t="shared" ref="BP193" si="208">AN193/640</f>
        <v>6.7246874999999998E-2</v>
      </c>
      <c r="BQ193" s="7">
        <f t="shared" ref="BQ193" si="209">AO193/640</f>
        <v>6.5175000000000011E-2</v>
      </c>
      <c r="BR193" s="7">
        <f t="shared" ref="BR193" si="210">AP193/640</f>
        <v>7.26875E-3</v>
      </c>
      <c r="BS193" s="50"/>
      <c r="BT193" s="62"/>
      <c r="BU193" s="62"/>
      <c r="BY193" s="50"/>
      <c r="BZ193" s="62"/>
      <c r="CA193" s="62"/>
    </row>
    <row r="194" spans="1:82" x14ac:dyDescent="0.25">
      <c r="A194" s="77" t="s">
        <v>375</v>
      </c>
      <c r="B194" s="10" t="s">
        <v>360</v>
      </c>
      <c r="C194" s="3" t="s">
        <v>224</v>
      </c>
      <c r="D194" s="77" t="s">
        <v>376</v>
      </c>
      <c r="E194" s="62">
        <v>0</v>
      </c>
      <c r="F194" s="62">
        <v>8.6735609999999994</v>
      </c>
      <c r="G194" s="62">
        <v>28.689470999999998</v>
      </c>
      <c r="H194" s="62">
        <v>191.040741</v>
      </c>
      <c r="I194" s="62">
        <v>12.009545999999999</v>
      </c>
      <c r="J194" s="62">
        <v>0</v>
      </c>
      <c r="K194" s="62">
        <v>23.129496</v>
      </c>
      <c r="L194" s="62">
        <v>2.2239899999999997</v>
      </c>
      <c r="M194" s="62"/>
      <c r="N194" s="62"/>
      <c r="O194" s="62">
        <v>0</v>
      </c>
      <c r="P194" s="62">
        <v>0</v>
      </c>
      <c r="Q194" s="62">
        <v>0</v>
      </c>
      <c r="R194" s="62">
        <v>1.1119949999999998</v>
      </c>
      <c r="S194" s="62">
        <v>0</v>
      </c>
      <c r="T194" s="62">
        <v>266.87879999999996</v>
      </c>
      <c r="U194" s="6">
        <v>109.63800000000001</v>
      </c>
      <c r="V194" s="6">
        <v>126.39</v>
      </c>
      <c r="W194" s="6">
        <v>30.844999999999999</v>
      </c>
      <c r="X194" s="62">
        <f t="shared" si="168"/>
        <v>41.081569611374157</v>
      </c>
      <c r="Y194" s="62">
        <f t="shared" si="169"/>
        <v>47.358576252591071</v>
      </c>
      <c r="Z194" s="62">
        <f t="shared" si="170"/>
        <v>11.557680864871996</v>
      </c>
      <c r="AA194" s="62"/>
      <c r="AB194" s="50" t="s">
        <v>375</v>
      </c>
      <c r="AC194" s="6">
        <f t="shared" si="167"/>
        <v>266.87300000000005</v>
      </c>
      <c r="AD194" s="6"/>
      <c r="AE194" s="50">
        <v>4</v>
      </c>
      <c r="AF194" s="62">
        <v>266.87300000000005</v>
      </c>
      <c r="AG194" s="62">
        <f t="shared" si="171"/>
        <v>100</v>
      </c>
      <c r="AH194" s="62">
        <v>109.63800000000001</v>
      </c>
      <c r="AI194" s="62">
        <v>126.39</v>
      </c>
      <c r="AJ194" s="62">
        <v>30.844999999999999</v>
      </c>
      <c r="AK194" s="50"/>
      <c r="AL194" s="62"/>
      <c r="AM194" s="62"/>
      <c r="AN194" s="62"/>
      <c r="AO194" s="62"/>
      <c r="AP194" s="62"/>
      <c r="AQ194" s="50"/>
      <c r="AR194" s="62"/>
      <c r="AS194" s="62"/>
      <c r="AT194" s="62"/>
      <c r="AU194" s="62"/>
      <c r="AV194" s="62"/>
      <c r="AW194" s="50"/>
      <c r="AX194" s="62"/>
      <c r="AY194" s="62"/>
      <c r="AZ194" s="62"/>
      <c r="BA194" s="62"/>
      <c r="BB194" s="62"/>
      <c r="BC194" s="77"/>
      <c r="BD194" s="50" t="s">
        <v>375</v>
      </c>
      <c r="BE194" s="62">
        <f t="shared" si="172"/>
        <v>0.41698906250000012</v>
      </c>
      <c r="BF194" s="77"/>
      <c r="BG194" s="50">
        <v>4</v>
      </c>
      <c r="BH194" s="62">
        <f t="shared" si="173"/>
        <v>0.41698906250000001</v>
      </c>
      <c r="BI194" s="62">
        <f t="shared" si="174"/>
        <v>99.999999999999972</v>
      </c>
      <c r="BJ194" s="62">
        <f t="shared" si="175"/>
        <v>0.17130937500000001</v>
      </c>
      <c r="BK194" s="62">
        <f t="shared" si="176"/>
        <v>0.19748437500000002</v>
      </c>
      <c r="BL194" s="62">
        <f t="shared" si="177"/>
        <v>4.8195312500000004E-2</v>
      </c>
      <c r="BM194" s="50"/>
      <c r="BN194" s="62"/>
      <c r="BO194" s="62"/>
      <c r="BS194" s="50"/>
      <c r="BT194" s="62"/>
      <c r="BU194" s="62"/>
      <c r="BY194" s="50"/>
      <c r="BZ194" s="62"/>
      <c r="CA194" s="62"/>
    </row>
    <row r="195" spans="1:82" x14ac:dyDescent="0.25">
      <c r="A195" s="77" t="s">
        <v>377</v>
      </c>
      <c r="B195" s="10" t="s">
        <v>360</v>
      </c>
      <c r="C195" s="3" t="s">
        <v>228</v>
      </c>
      <c r="D195" s="77" t="s">
        <v>378</v>
      </c>
      <c r="E195" s="62">
        <v>0.22239899999999999</v>
      </c>
      <c r="F195" s="62">
        <v>14.678334</v>
      </c>
      <c r="G195" s="62">
        <v>34.694243999999998</v>
      </c>
      <c r="H195" s="62">
        <v>507.51451799999995</v>
      </c>
      <c r="I195" s="62">
        <v>78.951644999999999</v>
      </c>
      <c r="J195" s="62">
        <v>0</v>
      </c>
      <c r="K195" s="62">
        <v>20.238308999999997</v>
      </c>
      <c r="L195" s="62">
        <v>10.007954999999999</v>
      </c>
      <c r="M195" s="62"/>
      <c r="N195" s="62"/>
      <c r="O195" s="62">
        <v>0</v>
      </c>
      <c r="P195" s="62">
        <v>0</v>
      </c>
      <c r="Q195" s="62">
        <v>0</v>
      </c>
      <c r="R195" s="62">
        <v>2.2239899999999997</v>
      </c>
      <c r="S195" s="62">
        <v>0</v>
      </c>
      <c r="T195" s="62">
        <v>668.53139399999998</v>
      </c>
      <c r="U195" s="6">
        <v>319.22699999999998</v>
      </c>
      <c r="V195" s="6">
        <v>300.036</v>
      </c>
      <c r="W195" s="6">
        <v>49.253999999999998</v>
      </c>
      <c r="X195" s="62">
        <f t="shared" si="168"/>
        <v>47.750487541053303</v>
      </c>
      <c r="Y195" s="62">
        <f t="shared" si="169"/>
        <v>44.87986692813412</v>
      </c>
      <c r="Z195" s="62">
        <f t="shared" si="170"/>
        <v>7.3674924531666797</v>
      </c>
      <c r="AA195" s="62"/>
      <c r="AB195" s="50" t="s">
        <v>377</v>
      </c>
      <c r="AC195" s="6">
        <f t="shared" si="167"/>
        <v>668.51699999999994</v>
      </c>
      <c r="AD195" s="6"/>
      <c r="AE195" s="50">
        <v>4</v>
      </c>
      <c r="AF195" s="62">
        <v>668.51699999999994</v>
      </c>
      <c r="AG195" s="62">
        <f t="shared" si="171"/>
        <v>100</v>
      </c>
      <c r="AH195" s="62">
        <v>319.22699999999998</v>
      </c>
      <c r="AI195" s="62">
        <v>300.036</v>
      </c>
      <c r="AJ195" s="62">
        <v>49.253999999999998</v>
      </c>
      <c r="AK195" s="50"/>
      <c r="AL195" s="62"/>
      <c r="AM195" s="62"/>
      <c r="AN195" s="62"/>
      <c r="AO195" s="62"/>
      <c r="AP195" s="62"/>
      <c r="AQ195" s="50"/>
      <c r="AR195" s="62"/>
      <c r="AS195" s="62"/>
      <c r="AT195" s="62"/>
      <c r="AU195" s="62"/>
      <c r="AV195" s="62"/>
      <c r="AW195" s="50"/>
      <c r="AX195" s="62"/>
      <c r="AY195" s="62"/>
      <c r="AZ195" s="62"/>
      <c r="BA195" s="62"/>
      <c r="BB195" s="62"/>
      <c r="BC195" s="77"/>
      <c r="BD195" s="50" t="s">
        <v>377</v>
      </c>
      <c r="BE195" s="62">
        <f t="shared" si="172"/>
        <v>1.0445578124999999</v>
      </c>
      <c r="BF195" s="77"/>
      <c r="BG195" s="50">
        <v>4</v>
      </c>
      <c r="BH195" s="62">
        <f t="shared" si="173"/>
        <v>1.0445578124999999</v>
      </c>
      <c r="BI195" s="62">
        <f t="shared" si="174"/>
        <v>100</v>
      </c>
      <c r="BJ195" s="62">
        <f t="shared" si="175"/>
        <v>0.49879218749999998</v>
      </c>
      <c r="BK195" s="62">
        <f t="shared" si="176"/>
        <v>0.46880625000000004</v>
      </c>
      <c r="BL195" s="62">
        <f t="shared" si="177"/>
        <v>7.6959374999999997E-2</v>
      </c>
      <c r="BM195" s="50"/>
      <c r="BN195" s="62"/>
      <c r="BO195" s="62"/>
      <c r="BS195" s="50"/>
      <c r="BT195" s="62"/>
      <c r="BU195" s="62"/>
      <c r="BY195" s="50"/>
      <c r="BZ195" s="62"/>
      <c r="CA195" s="62"/>
    </row>
    <row r="196" spans="1:82" x14ac:dyDescent="0.25">
      <c r="A196" s="77" t="s">
        <v>379</v>
      </c>
      <c r="B196" s="10" t="s">
        <v>360</v>
      </c>
      <c r="C196" s="3" t="s">
        <v>380</v>
      </c>
      <c r="D196" s="77" t="s">
        <v>381</v>
      </c>
      <c r="E196" s="62">
        <v>0</v>
      </c>
      <c r="F196" s="62">
        <v>10.230354</v>
      </c>
      <c r="G196" s="62">
        <v>33.359849999999994</v>
      </c>
      <c r="H196" s="62">
        <v>354.504006</v>
      </c>
      <c r="I196" s="62">
        <v>44.035001999999999</v>
      </c>
      <c r="J196" s="62">
        <v>0</v>
      </c>
      <c r="K196" s="62">
        <v>19.571111999999999</v>
      </c>
      <c r="L196" s="62">
        <v>2.6687879999999997</v>
      </c>
      <c r="M196" s="62"/>
      <c r="N196" s="62"/>
      <c r="O196" s="62">
        <v>0</v>
      </c>
      <c r="P196" s="62">
        <v>0</v>
      </c>
      <c r="Q196" s="62">
        <v>0</v>
      </c>
      <c r="R196" s="62">
        <v>1.1119949999999998</v>
      </c>
      <c r="S196" s="62">
        <v>0</v>
      </c>
      <c r="T196" s="62">
        <v>465.48110699999995</v>
      </c>
      <c r="U196" s="6">
        <v>215.642</v>
      </c>
      <c r="V196" s="6">
        <v>214.999</v>
      </c>
      <c r="W196" s="6">
        <v>34.829000000000001</v>
      </c>
      <c r="X196" s="62">
        <f t="shared" si="168"/>
        <v>46.326692266803434</v>
      </c>
      <c r="Y196" s="62">
        <f t="shared" si="169"/>
        <v>46.188555618434592</v>
      </c>
      <c r="Z196" s="62">
        <f t="shared" si="170"/>
        <v>7.4823659813973942</v>
      </c>
      <c r="AA196" s="62"/>
      <c r="AB196" s="50" t="s">
        <v>379</v>
      </c>
      <c r="AC196" s="6">
        <f t="shared" si="167"/>
        <v>465.46999999999997</v>
      </c>
      <c r="AD196" s="6"/>
      <c r="AE196" s="50">
        <v>4</v>
      </c>
      <c r="AF196" s="62">
        <v>465.46999999999997</v>
      </c>
      <c r="AG196" s="62">
        <f t="shared" si="171"/>
        <v>100</v>
      </c>
      <c r="AH196" s="62">
        <v>215.642</v>
      </c>
      <c r="AI196" s="62">
        <v>214.999</v>
      </c>
      <c r="AJ196" s="62">
        <v>34.829000000000001</v>
      </c>
      <c r="AK196" s="50"/>
      <c r="AL196" s="62"/>
      <c r="AM196" s="62"/>
      <c r="AN196" s="62"/>
      <c r="AO196" s="62"/>
      <c r="AP196" s="62"/>
      <c r="AQ196" s="50"/>
      <c r="AR196" s="62"/>
      <c r="AS196" s="62"/>
      <c r="AT196" s="62"/>
      <c r="AU196" s="62"/>
      <c r="AV196" s="62"/>
      <c r="AW196" s="50"/>
      <c r="AX196" s="62"/>
      <c r="AY196" s="62"/>
      <c r="AZ196" s="62"/>
      <c r="BA196" s="62"/>
      <c r="BB196" s="62"/>
      <c r="BC196" s="77"/>
      <c r="BD196" s="50" t="s">
        <v>379</v>
      </c>
      <c r="BE196" s="62">
        <f t="shared" si="172"/>
        <v>0.72729687499999995</v>
      </c>
      <c r="BF196" s="77"/>
      <c r="BG196" s="50">
        <v>4</v>
      </c>
      <c r="BH196" s="62">
        <f t="shared" si="173"/>
        <v>0.72729687499999995</v>
      </c>
      <c r="BI196" s="62">
        <f t="shared" si="174"/>
        <v>100</v>
      </c>
      <c r="BJ196" s="62">
        <f t="shared" si="175"/>
        <v>0.33694062499999999</v>
      </c>
      <c r="BK196" s="62">
        <f t="shared" si="176"/>
        <v>0.3359359375</v>
      </c>
      <c r="BL196" s="62">
        <f t="shared" si="177"/>
        <v>5.4420312500000005E-2</v>
      </c>
      <c r="BM196" s="50"/>
      <c r="BN196" s="62"/>
      <c r="BO196" s="62"/>
      <c r="BS196" s="50"/>
      <c r="BT196" s="62"/>
      <c r="BU196" s="62"/>
      <c r="BY196" s="50"/>
      <c r="BZ196" s="62"/>
      <c r="CA196" s="62"/>
    </row>
    <row r="197" spans="1:82" s="23" customFormat="1" x14ac:dyDescent="0.25">
      <c r="A197" s="77" t="s">
        <v>382</v>
      </c>
      <c r="B197" s="10" t="s">
        <v>360</v>
      </c>
      <c r="C197" s="3" t="s">
        <v>243</v>
      </c>
      <c r="D197" s="77" t="s">
        <v>382</v>
      </c>
      <c r="E197" s="62">
        <v>3.1135859999999997</v>
      </c>
      <c r="F197" s="62">
        <v>110.532303</v>
      </c>
      <c r="G197" s="62">
        <v>55.59975</v>
      </c>
      <c r="H197" s="62">
        <v>279.11074499999995</v>
      </c>
      <c r="I197" s="62">
        <v>817.76112299999988</v>
      </c>
      <c r="J197" s="62">
        <v>0</v>
      </c>
      <c r="K197" s="62">
        <v>30.468662999999999</v>
      </c>
      <c r="L197" s="62">
        <v>10.230353999999998</v>
      </c>
      <c r="M197" s="62"/>
      <c r="N197" s="62"/>
      <c r="O197" s="62">
        <v>0.22239899999999999</v>
      </c>
      <c r="P197" s="62">
        <v>0</v>
      </c>
      <c r="Q197" s="62">
        <v>0</v>
      </c>
      <c r="R197" s="62">
        <v>11.564748</v>
      </c>
      <c r="S197" s="62">
        <v>0</v>
      </c>
      <c r="T197" s="62">
        <v>1318.6036709999998</v>
      </c>
      <c r="U197" s="6">
        <v>947.13799999999992</v>
      </c>
      <c r="V197" s="6">
        <v>312.74599999999998</v>
      </c>
      <c r="W197" s="6">
        <v>58.689</v>
      </c>
      <c r="X197" s="62">
        <v>71.828861152927885</v>
      </c>
      <c r="Y197" s="62">
        <v>23.71796824764035</v>
      </c>
      <c r="Z197" s="62">
        <v>4.4508445783024069</v>
      </c>
      <c r="AA197" s="62"/>
      <c r="AB197" s="50" t="s">
        <v>382</v>
      </c>
      <c r="AC197" s="6">
        <v>1318.5729999999999</v>
      </c>
      <c r="AD197" s="6"/>
      <c r="AE197" s="50">
        <v>4</v>
      </c>
      <c r="AF197" s="62">
        <v>1318.5729999999999</v>
      </c>
      <c r="AG197" s="62">
        <v>100</v>
      </c>
      <c r="AH197" s="62">
        <v>947.13799999999992</v>
      </c>
      <c r="AI197" s="62">
        <v>312.74599999999998</v>
      </c>
      <c r="AJ197" s="62">
        <v>58.689</v>
      </c>
      <c r="AK197" s="50"/>
      <c r="AL197" s="62"/>
      <c r="AM197" s="62"/>
      <c r="AN197" s="62"/>
      <c r="AO197" s="62"/>
      <c r="AP197" s="62"/>
      <c r="AQ197" s="50"/>
      <c r="AR197" s="62"/>
      <c r="AS197" s="62"/>
      <c r="AT197" s="62"/>
      <c r="AU197" s="62"/>
      <c r="AV197" s="62"/>
      <c r="AW197" s="50"/>
      <c r="AX197" s="62"/>
      <c r="AY197" s="62"/>
      <c r="AZ197" s="62"/>
      <c r="BA197" s="62"/>
      <c r="BB197" s="62"/>
      <c r="BC197" s="77"/>
      <c r="BD197" s="50" t="s">
        <v>382</v>
      </c>
      <c r="BE197" s="62">
        <v>2.0602703124999997</v>
      </c>
      <c r="BF197" s="77"/>
      <c r="BG197" s="50">
        <v>4</v>
      </c>
      <c r="BH197" s="62">
        <v>2.0602703125000001</v>
      </c>
      <c r="BI197" s="62">
        <v>100.00000000000003</v>
      </c>
      <c r="BJ197" s="62">
        <v>1.4799031250000001</v>
      </c>
      <c r="BK197" s="62">
        <v>0.48866562500000005</v>
      </c>
      <c r="BL197" s="62">
        <v>9.17015625E-2</v>
      </c>
      <c r="BM197" s="50"/>
      <c r="BN197" s="62"/>
      <c r="BO197" s="62"/>
      <c r="BP197" s="7"/>
      <c r="BQ197" s="7"/>
      <c r="BR197" s="7"/>
      <c r="BS197" s="50"/>
      <c r="BT197" s="62"/>
      <c r="BU197" s="62"/>
      <c r="BV197" s="7"/>
      <c r="BW197" s="7"/>
      <c r="BX197" s="7"/>
      <c r="BY197" s="50"/>
      <c r="BZ197" s="62"/>
      <c r="CA197" s="62"/>
      <c r="CB197" s="7"/>
      <c r="CC197" s="7"/>
      <c r="CD197" s="7"/>
    </row>
    <row r="198" spans="1:82" x14ac:dyDescent="0.25">
      <c r="A198" s="77" t="s">
        <v>383</v>
      </c>
      <c r="B198" s="10" t="s">
        <v>360</v>
      </c>
      <c r="C198" s="3">
        <v>4</v>
      </c>
      <c r="D198" s="77" t="s">
        <v>383</v>
      </c>
      <c r="E198" s="62">
        <v>0.22239899999999999</v>
      </c>
      <c r="F198" s="62">
        <v>177.91919999999999</v>
      </c>
      <c r="G198" s="62">
        <v>85.401215999999991</v>
      </c>
      <c r="H198" s="62">
        <v>1016.1410309999999</v>
      </c>
      <c r="I198" s="62">
        <v>81.620432999999991</v>
      </c>
      <c r="J198" s="62">
        <v>1.7791919999999999</v>
      </c>
      <c r="K198" s="62">
        <v>14.455934999999998</v>
      </c>
      <c r="L198" s="62">
        <v>0.88959599999999994</v>
      </c>
      <c r="M198" s="62"/>
      <c r="N198" s="62"/>
      <c r="O198" s="62">
        <v>0</v>
      </c>
      <c r="P198" s="62">
        <v>0</v>
      </c>
      <c r="Q198" s="62">
        <v>0</v>
      </c>
      <c r="R198" s="62">
        <v>1.3343939999999999</v>
      </c>
      <c r="S198" s="62">
        <v>3.7807829999999996</v>
      </c>
      <c r="T198" s="62">
        <v>1383.544179</v>
      </c>
      <c r="U198" s="6">
        <v>601.74900000000002</v>
      </c>
      <c r="V198" s="6">
        <v>721.63499999999999</v>
      </c>
      <c r="W198" s="6">
        <v>60.128999999999998</v>
      </c>
      <c r="X198" s="62">
        <f t="shared" si="168"/>
        <v>43.49329852516405</v>
      </c>
      <c r="Y198" s="62">
        <f t="shared" si="169"/>
        <v>52.158435628819923</v>
      </c>
      <c r="Z198" s="62">
        <f t="shared" si="170"/>
        <v>4.3460122858859567</v>
      </c>
      <c r="AA198" s="62"/>
      <c r="AB198" s="50" t="s">
        <v>383</v>
      </c>
      <c r="AC198" s="6">
        <f t="shared" si="167"/>
        <v>1383.5119999999999</v>
      </c>
      <c r="AD198" s="6"/>
      <c r="AE198" s="50">
        <v>3</v>
      </c>
      <c r="AF198" s="62">
        <v>448.34600000000006</v>
      </c>
      <c r="AG198" s="62">
        <f t="shared" si="171"/>
        <v>32.406368719606341</v>
      </c>
      <c r="AH198" s="62">
        <v>164.85400000000001</v>
      </c>
      <c r="AI198" s="62">
        <v>259.904</v>
      </c>
      <c r="AJ198" s="62">
        <v>23.588000000000001</v>
      </c>
      <c r="AK198" s="50">
        <v>4</v>
      </c>
      <c r="AL198" s="62">
        <v>935.16599999999994</v>
      </c>
      <c r="AM198" s="62">
        <f>(AL198/AC198)*100</f>
        <v>67.593631280393666</v>
      </c>
      <c r="AN198" s="62">
        <v>436.89499999999998</v>
      </c>
      <c r="AO198" s="62">
        <v>461.73099999999999</v>
      </c>
      <c r="AP198" s="62">
        <v>36.54</v>
      </c>
      <c r="AQ198" s="50"/>
      <c r="AR198" s="62"/>
      <c r="AS198" s="62"/>
      <c r="AT198" s="62"/>
      <c r="AU198" s="62"/>
      <c r="AV198" s="62"/>
      <c r="AW198" s="50"/>
      <c r="AX198" s="62"/>
      <c r="AY198" s="62"/>
      <c r="AZ198" s="62"/>
      <c r="BA198" s="62"/>
      <c r="BB198" s="62"/>
      <c r="BC198" s="77"/>
      <c r="BD198" s="50" t="s">
        <v>383</v>
      </c>
      <c r="BE198" s="62">
        <f t="shared" si="172"/>
        <v>2.1617375000000001</v>
      </c>
      <c r="BF198" s="77"/>
      <c r="BG198" s="50">
        <v>3</v>
      </c>
      <c r="BH198" s="62">
        <f t="shared" si="173"/>
        <v>0.70054062500000014</v>
      </c>
      <c r="BI198" s="62">
        <f t="shared" si="174"/>
        <v>32.406368719606334</v>
      </c>
      <c r="BJ198" s="62">
        <f t="shared" si="175"/>
        <v>0.25758437500000003</v>
      </c>
      <c r="BK198" s="62">
        <f t="shared" si="176"/>
        <v>0.40610000000000002</v>
      </c>
      <c r="BL198" s="62">
        <f t="shared" si="177"/>
        <v>3.685625E-2</v>
      </c>
      <c r="BM198" s="50">
        <v>4</v>
      </c>
      <c r="BN198" s="62">
        <f t="shared" ref="BN198" si="211">BP198+BQ198+BR198</f>
        <v>1.4611968749999997</v>
      </c>
      <c r="BO198" s="62">
        <f t="shared" ref="BO198" si="212">(BN198/BE198)*100</f>
        <v>67.593631280393652</v>
      </c>
      <c r="BP198" s="7">
        <f t="shared" ref="BP198" si="213">AN198/640</f>
        <v>0.68264843749999993</v>
      </c>
      <c r="BQ198" s="7">
        <f t="shared" ref="BQ198" si="214">AO198/640</f>
        <v>0.72145468749999997</v>
      </c>
      <c r="BR198" s="7">
        <f t="shared" ref="BR198" si="215">AP198/640</f>
        <v>5.7093749999999999E-2</v>
      </c>
      <c r="BS198" s="50"/>
      <c r="BT198" s="62"/>
      <c r="BU198" s="62"/>
      <c r="BY198" s="50"/>
      <c r="BZ198" s="62"/>
      <c r="CA198" s="62"/>
    </row>
    <row r="199" spans="1:82" x14ac:dyDescent="0.25">
      <c r="A199" s="77" t="s">
        <v>384</v>
      </c>
      <c r="B199" s="10" t="s">
        <v>360</v>
      </c>
      <c r="C199" s="3">
        <v>5</v>
      </c>
      <c r="D199" s="77" t="s">
        <v>384</v>
      </c>
      <c r="E199" s="62">
        <v>0</v>
      </c>
      <c r="F199" s="62">
        <v>32.025455999999998</v>
      </c>
      <c r="G199" s="62">
        <v>46.036592999999996</v>
      </c>
      <c r="H199" s="62">
        <v>595.58452199999999</v>
      </c>
      <c r="I199" s="62">
        <v>243.30450599999998</v>
      </c>
      <c r="J199" s="62">
        <v>0</v>
      </c>
      <c r="K199" s="62">
        <v>21.572702999999997</v>
      </c>
      <c r="L199" s="62">
        <v>6.67197</v>
      </c>
      <c r="M199" s="62"/>
      <c r="N199" s="62"/>
      <c r="O199" s="62">
        <v>0</v>
      </c>
      <c r="P199" s="62">
        <v>0</v>
      </c>
      <c r="Q199" s="62">
        <v>0</v>
      </c>
      <c r="R199" s="62">
        <v>3.335985</v>
      </c>
      <c r="S199" s="62">
        <v>0</v>
      </c>
      <c r="T199" s="62">
        <v>948.53173499999991</v>
      </c>
      <c r="U199" s="6">
        <v>522.25900000000001</v>
      </c>
      <c r="V199" s="6">
        <v>374.06099999999998</v>
      </c>
      <c r="W199" s="6">
        <v>52.19</v>
      </c>
      <c r="X199" s="62">
        <f t="shared" si="168"/>
        <v>55.05972870796991</v>
      </c>
      <c r="Y199" s="62">
        <f t="shared" si="169"/>
        <v>39.4357917819165</v>
      </c>
      <c r="Z199" s="62">
        <f t="shared" si="170"/>
        <v>5.5021880738655522</v>
      </c>
      <c r="AA199" s="62"/>
      <c r="AB199" s="50" t="s">
        <v>384</v>
      </c>
      <c r="AC199" s="6">
        <f t="shared" si="167"/>
        <v>948.51</v>
      </c>
      <c r="AD199" s="6"/>
      <c r="AE199" s="50">
        <v>4</v>
      </c>
      <c r="AF199" s="62">
        <v>948.51</v>
      </c>
      <c r="AG199" s="62">
        <f t="shared" si="171"/>
        <v>100</v>
      </c>
      <c r="AH199" s="62">
        <v>522.25900000000001</v>
      </c>
      <c r="AI199" s="62">
        <v>374.06099999999998</v>
      </c>
      <c r="AJ199" s="62">
        <v>52.19</v>
      </c>
      <c r="AK199" s="50"/>
      <c r="AL199" s="62"/>
      <c r="AM199" s="62"/>
      <c r="AN199" s="62"/>
      <c r="AO199" s="62"/>
      <c r="AP199" s="62"/>
      <c r="AQ199" s="50"/>
      <c r="AR199" s="62"/>
      <c r="AS199" s="62"/>
      <c r="AT199" s="62"/>
      <c r="AU199" s="62"/>
      <c r="AV199" s="62"/>
      <c r="AW199" s="50"/>
      <c r="AX199" s="62"/>
      <c r="AY199" s="62"/>
      <c r="AZ199" s="62"/>
      <c r="BA199" s="62"/>
      <c r="BB199" s="62"/>
      <c r="BC199" s="77"/>
      <c r="BD199" s="50" t="s">
        <v>384</v>
      </c>
      <c r="BE199" s="62">
        <f t="shared" si="172"/>
        <v>1.482046875</v>
      </c>
      <c r="BF199" s="77"/>
      <c r="BG199" s="50">
        <v>4</v>
      </c>
      <c r="BH199" s="62">
        <f t="shared" si="173"/>
        <v>1.482046875</v>
      </c>
      <c r="BI199" s="62">
        <f t="shared" si="174"/>
        <v>100</v>
      </c>
      <c r="BJ199" s="62">
        <f t="shared" si="175"/>
        <v>0.81602968750000004</v>
      </c>
      <c r="BK199" s="62">
        <f t="shared" si="176"/>
        <v>0.58447031250000003</v>
      </c>
      <c r="BL199" s="62">
        <f t="shared" si="177"/>
        <v>8.1546875000000005E-2</v>
      </c>
      <c r="BM199" s="50"/>
      <c r="BN199" s="62"/>
      <c r="BO199" s="62"/>
      <c r="BS199" s="50"/>
      <c r="BT199" s="62"/>
      <c r="BU199" s="62"/>
      <c r="BY199" s="50"/>
      <c r="BZ199" s="62"/>
      <c r="CA199" s="62"/>
    </row>
    <row r="202" spans="1:82" ht="45" x14ac:dyDescent="0.25">
      <c r="A202" s="12" t="s">
        <v>385</v>
      </c>
      <c r="B202" s="12"/>
      <c r="E202" s="88" t="s">
        <v>87</v>
      </c>
      <c r="F202" s="88" t="s">
        <v>88</v>
      </c>
      <c r="G202" s="88" t="s">
        <v>89</v>
      </c>
      <c r="H202" s="88" t="s">
        <v>90</v>
      </c>
      <c r="I202" s="88" t="s">
        <v>91</v>
      </c>
      <c r="J202" s="88" t="s">
        <v>92</v>
      </c>
      <c r="K202" s="88" t="s">
        <v>93</v>
      </c>
      <c r="L202" s="88" t="s">
        <v>94</v>
      </c>
      <c r="M202" s="88" t="s">
        <v>386</v>
      </c>
      <c r="N202" s="88" t="s">
        <v>387</v>
      </c>
      <c r="O202" s="88" t="s">
        <v>97</v>
      </c>
      <c r="P202" s="88" t="s">
        <v>98</v>
      </c>
      <c r="Q202" s="88" t="s">
        <v>99</v>
      </c>
      <c r="R202" s="88" t="s">
        <v>100</v>
      </c>
      <c r="S202" s="88" t="s">
        <v>101</v>
      </c>
      <c r="T202" s="5" t="s">
        <v>102</v>
      </c>
      <c r="U202" s="88" t="s">
        <v>103</v>
      </c>
      <c r="V202" s="88" t="s">
        <v>104</v>
      </c>
      <c r="W202" s="88" t="s">
        <v>105</v>
      </c>
      <c r="X202" s="88" t="s">
        <v>106</v>
      </c>
      <c r="Y202" s="88" t="s">
        <v>107</v>
      </c>
      <c r="Z202" s="88" t="s">
        <v>108</v>
      </c>
      <c r="AA202" s="62"/>
      <c r="AB202" s="78" t="s">
        <v>38</v>
      </c>
      <c r="AC202" s="12" t="s">
        <v>109</v>
      </c>
      <c r="AD202" s="12"/>
      <c r="AE202" s="12" t="s">
        <v>110</v>
      </c>
      <c r="AF202" s="88" t="s">
        <v>111</v>
      </c>
      <c r="AG202" s="88" t="s">
        <v>112</v>
      </c>
      <c r="AH202" s="88" t="s">
        <v>113</v>
      </c>
      <c r="AI202" s="88" t="s">
        <v>114</v>
      </c>
      <c r="AJ202" s="88" t="s">
        <v>115</v>
      </c>
      <c r="AK202" s="12" t="s">
        <v>110</v>
      </c>
      <c r="AL202" s="88" t="s">
        <v>111</v>
      </c>
      <c r="AM202" s="88" t="s">
        <v>112</v>
      </c>
      <c r="AN202" s="88" t="s">
        <v>113</v>
      </c>
      <c r="AO202" s="88" t="s">
        <v>114</v>
      </c>
      <c r="AP202" s="88" t="s">
        <v>115</v>
      </c>
      <c r="AQ202" s="12" t="s">
        <v>110</v>
      </c>
      <c r="AR202" s="88" t="s">
        <v>111</v>
      </c>
      <c r="AS202" s="88" t="s">
        <v>112</v>
      </c>
      <c r="AT202" s="88" t="s">
        <v>113</v>
      </c>
      <c r="AU202" s="88" t="s">
        <v>114</v>
      </c>
      <c r="AV202" s="88" t="s">
        <v>115</v>
      </c>
      <c r="AW202" s="12" t="s">
        <v>110</v>
      </c>
      <c r="AX202" s="88" t="s">
        <v>111</v>
      </c>
      <c r="AY202" s="88" t="s">
        <v>112</v>
      </c>
      <c r="AZ202" s="88" t="s">
        <v>113</v>
      </c>
      <c r="BA202" s="88" t="s">
        <v>114</v>
      </c>
      <c r="BB202" s="88" t="s">
        <v>115</v>
      </c>
      <c r="BC202" s="77"/>
      <c r="BD202" s="78" t="s">
        <v>38</v>
      </c>
      <c r="BE202" s="88" t="s">
        <v>116</v>
      </c>
      <c r="BF202" s="77"/>
      <c r="BG202" s="12" t="s">
        <v>110</v>
      </c>
      <c r="BH202" s="88" t="s">
        <v>117</v>
      </c>
      <c r="BI202" s="88" t="s">
        <v>112</v>
      </c>
      <c r="BJ202" s="88" t="s">
        <v>118</v>
      </c>
      <c r="BK202" s="88" t="s">
        <v>119</v>
      </c>
      <c r="BL202" s="88" t="s">
        <v>120</v>
      </c>
      <c r="BM202" s="12" t="s">
        <v>110</v>
      </c>
      <c r="BN202" s="88" t="s">
        <v>117</v>
      </c>
      <c r="BO202" s="88" t="s">
        <v>112</v>
      </c>
      <c r="BP202" s="11" t="s">
        <v>118</v>
      </c>
      <c r="BQ202" s="11" t="s">
        <v>119</v>
      </c>
      <c r="BR202" s="11" t="s">
        <v>120</v>
      </c>
      <c r="BS202" s="12" t="s">
        <v>110</v>
      </c>
      <c r="BT202" s="88" t="s">
        <v>117</v>
      </c>
      <c r="BU202" s="88" t="s">
        <v>112</v>
      </c>
      <c r="BV202" s="11" t="s">
        <v>118</v>
      </c>
      <c r="BW202" s="11" t="s">
        <v>119</v>
      </c>
      <c r="BX202" s="11" t="s">
        <v>120</v>
      </c>
      <c r="BY202" s="12" t="s">
        <v>110</v>
      </c>
      <c r="BZ202" s="88" t="s">
        <v>117</v>
      </c>
      <c r="CA202" s="88" t="s">
        <v>112</v>
      </c>
      <c r="CB202" s="11" t="s">
        <v>118</v>
      </c>
      <c r="CC202" s="11" t="s">
        <v>119</v>
      </c>
      <c r="CD202" s="11" t="s">
        <v>120</v>
      </c>
    </row>
    <row r="203" spans="1:82" x14ac:dyDescent="0.25">
      <c r="A203" s="77">
        <v>2</v>
      </c>
      <c r="C203" s="3">
        <v>2</v>
      </c>
      <c r="E203" s="62">
        <v>18.014319</v>
      </c>
      <c r="F203" s="62">
        <v>579.57179399999995</v>
      </c>
      <c r="G203" s="62">
        <v>1037.4913349999999</v>
      </c>
      <c r="H203" s="62">
        <v>2791.552248</v>
      </c>
      <c r="I203" s="62">
        <v>371.85112799999996</v>
      </c>
      <c r="J203" s="62">
        <v>0</v>
      </c>
      <c r="K203" s="62">
        <v>191.040741</v>
      </c>
      <c r="L203" s="62">
        <v>10.675151999999999</v>
      </c>
      <c r="M203" s="62"/>
      <c r="N203" s="62"/>
      <c r="O203" s="62">
        <v>0</v>
      </c>
      <c r="P203" s="62">
        <v>0</v>
      </c>
      <c r="Q203" s="62">
        <v>0.66719699999999993</v>
      </c>
      <c r="R203" s="62">
        <v>8.2287629999999989</v>
      </c>
      <c r="S203" s="62">
        <v>6.2271719999999995</v>
      </c>
      <c r="T203" s="62">
        <v>5015.3198489999995</v>
      </c>
      <c r="U203" s="6">
        <v>2121.4140000000002</v>
      </c>
      <c r="V203" s="6">
        <v>2580.127</v>
      </c>
      <c r="W203" s="6">
        <v>313.666</v>
      </c>
      <c r="X203" s="62">
        <f t="shared" ref="X203:X212" si="216">(U203/T203)*100</f>
        <v>42.298678127637004</v>
      </c>
      <c r="Y203" s="62">
        <f t="shared" ref="Y203:Y212" si="217">(V203/T203)*100</f>
        <v>51.444914336110571</v>
      </c>
      <c r="Z203" s="62">
        <f t="shared" ref="Z203:Z212" si="218">(W203/T203)*100</f>
        <v>6.2541574504473854</v>
      </c>
      <c r="AA203" s="62"/>
      <c r="AB203" s="50">
        <v>2</v>
      </c>
      <c r="AC203" s="6">
        <f t="shared" ref="AC203:AC212" si="219">AF203+AL203+AR203+AX203</f>
        <v>5015.2060000000001</v>
      </c>
      <c r="AD203" s="6"/>
      <c r="AE203" s="50">
        <v>1</v>
      </c>
      <c r="AF203" s="62">
        <v>3418.6400000000003</v>
      </c>
      <c r="AG203" s="62">
        <f t="shared" ref="AG203:AG212" si="220">(AF203/AC203)*100</f>
        <v>68.165495096313094</v>
      </c>
      <c r="AH203" s="62">
        <v>1403.3130000000001</v>
      </c>
      <c r="AI203" s="62">
        <v>1793.19</v>
      </c>
      <c r="AJ203" s="62">
        <v>222.137</v>
      </c>
      <c r="AK203" s="50">
        <v>3</v>
      </c>
      <c r="AL203" s="62">
        <v>1596.566</v>
      </c>
      <c r="AM203" s="62">
        <f>(AL203/AC203)*100</f>
        <v>31.834504903686906</v>
      </c>
      <c r="AN203" s="62">
        <v>718.101</v>
      </c>
      <c r="AO203" s="62">
        <v>786.93700000000001</v>
      </c>
      <c r="AP203" s="62">
        <v>91.528000000000006</v>
      </c>
      <c r="AQ203" s="50"/>
      <c r="AR203" s="62"/>
      <c r="AS203" s="62"/>
      <c r="AT203" s="62"/>
      <c r="AU203" s="62"/>
      <c r="AV203" s="62"/>
      <c r="AW203" s="50"/>
      <c r="AX203" s="62"/>
      <c r="AY203" s="62"/>
      <c r="AZ203" s="62"/>
      <c r="BA203" s="62"/>
      <c r="BB203" s="62"/>
      <c r="BC203" s="77"/>
      <c r="BD203" s="50">
        <v>2</v>
      </c>
      <c r="BE203" s="62">
        <f t="shared" ref="BE203:BE212" si="221">AC203*0.0015625</f>
        <v>7.8362593750000009</v>
      </c>
      <c r="BF203" s="77"/>
      <c r="BG203" s="50">
        <v>1</v>
      </c>
      <c r="BH203" s="62">
        <f t="shared" ref="BH203:BH212" si="222">BJ203+BK203+BL203</f>
        <v>5.3416250000000005</v>
      </c>
      <c r="BI203" s="62">
        <f t="shared" ref="BI203:BI212" si="223">(BH203/BE203)*100</f>
        <v>68.165495096313094</v>
      </c>
      <c r="BJ203" s="62">
        <f t="shared" ref="BJ203:BJ212" si="224">AH203*0.0015625</f>
        <v>2.1926765625000004</v>
      </c>
      <c r="BK203" s="62">
        <f t="shared" ref="BK203:BK212" si="225">AI203*0.0015625</f>
        <v>2.8018593750000003</v>
      </c>
      <c r="BL203" s="62">
        <f t="shared" ref="BL203:BL212" si="226">AJ203*0.0015625</f>
        <v>0.34708906250000005</v>
      </c>
      <c r="BM203" s="50">
        <v>3</v>
      </c>
      <c r="BN203" s="62">
        <f>BP203+BQ203+BR203</f>
        <v>2.4946343750000004</v>
      </c>
      <c r="BO203" s="62">
        <f>(BN203/BE203)*100</f>
        <v>31.834504903686913</v>
      </c>
      <c r="BP203" s="7">
        <f>AN203/640</f>
        <v>1.1220328125000001</v>
      </c>
      <c r="BQ203" s="7">
        <f>AO203/640</f>
        <v>1.2295890625000001</v>
      </c>
      <c r="BR203" s="7">
        <f>AP203/640</f>
        <v>0.14301250000000001</v>
      </c>
      <c r="BS203" s="50"/>
      <c r="BT203" s="62"/>
      <c r="BU203" s="62"/>
      <c r="BY203" s="50"/>
      <c r="BZ203" s="62"/>
      <c r="CA203" s="62"/>
    </row>
    <row r="204" spans="1:82" x14ac:dyDescent="0.25">
      <c r="A204" s="77" t="s">
        <v>388</v>
      </c>
      <c r="C204" s="3" t="s">
        <v>388</v>
      </c>
      <c r="E204" s="62">
        <v>0</v>
      </c>
      <c r="F204" s="62">
        <v>6.4495709999999997</v>
      </c>
      <c r="G204" s="62">
        <v>11.787146999999999</v>
      </c>
      <c r="H204" s="62">
        <v>43.145405999999994</v>
      </c>
      <c r="I204" s="62">
        <v>0.66719699999999993</v>
      </c>
      <c r="J204" s="62">
        <v>0</v>
      </c>
      <c r="K204" s="62">
        <v>2.4463889999999999</v>
      </c>
      <c r="L204" s="62">
        <v>0</v>
      </c>
      <c r="M204" s="62"/>
      <c r="N204" s="62"/>
      <c r="O204" s="62">
        <v>0</v>
      </c>
      <c r="P204" s="62">
        <v>0</v>
      </c>
      <c r="Q204" s="62">
        <v>0</v>
      </c>
      <c r="R204" s="62">
        <v>0</v>
      </c>
      <c r="S204" s="62">
        <v>0</v>
      </c>
      <c r="T204" s="62">
        <v>64.495710000000003</v>
      </c>
      <c r="U204" s="6">
        <v>25.635000000000002</v>
      </c>
      <c r="V204" s="6">
        <v>34.877000000000002</v>
      </c>
      <c r="W204" s="6">
        <v>3.9820000000000002</v>
      </c>
      <c r="X204" s="62">
        <f t="shared" si="216"/>
        <v>39.746829672857316</v>
      </c>
      <c r="Y204" s="62">
        <f t="shared" si="217"/>
        <v>54.076464930768267</v>
      </c>
      <c r="Z204" s="62">
        <f t="shared" si="218"/>
        <v>6.1740540572388456</v>
      </c>
      <c r="AA204" s="62"/>
      <c r="AB204" s="50" t="s">
        <v>388</v>
      </c>
      <c r="AC204" s="6">
        <f t="shared" si="219"/>
        <v>64.494</v>
      </c>
      <c r="AD204" s="6"/>
      <c r="AE204" s="50">
        <v>3</v>
      </c>
      <c r="AF204" s="62">
        <v>64.494</v>
      </c>
      <c r="AG204" s="62">
        <f t="shared" si="220"/>
        <v>100</v>
      </c>
      <c r="AH204" s="62">
        <v>25.635000000000002</v>
      </c>
      <c r="AI204" s="62">
        <v>34.877000000000002</v>
      </c>
      <c r="AJ204" s="62">
        <v>3.9820000000000002</v>
      </c>
      <c r="AK204" s="50"/>
      <c r="AL204" s="62"/>
      <c r="AM204" s="62"/>
      <c r="AN204" s="62"/>
      <c r="AO204" s="62"/>
      <c r="AP204" s="62"/>
      <c r="AQ204" s="50"/>
      <c r="AR204" s="62"/>
      <c r="AS204" s="62"/>
      <c r="AT204" s="62"/>
      <c r="AU204" s="62"/>
      <c r="AV204" s="62"/>
      <c r="AW204" s="50"/>
      <c r="AX204" s="62"/>
      <c r="AY204" s="62"/>
      <c r="AZ204" s="62"/>
      <c r="BA204" s="62"/>
      <c r="BB204" s="62"/>
      <c r="BC204" s="77"/>
      <c r="BD204" s="50" t="s">
        <v>388</v>
      </c>
      <c r="BE204" s="62">
        <f t="shared" si="221"/>
        <v>0.10077187500000001</v>
      </c>
      <c r="BF204" s="77"/>
      <c r="BG204" s="50">
        <v>3</v>
      </c>
      <c r="BH204" s="62">
        <f t="shared" si="222"/>
        <v>0.10077187500000001</v>
      </c>
      <c r="BI204" s="62">
        <f t="shared" si="223"/>
        <v>100</v>
      </c>
      <c r="BJ204" s="62">
        <f t="shared" si="224"/>
        <v>4.0054687500000005E-2</v>
      </c>
      <c r="BK204" s="62">
        <f t="shared" si="225"/>
        <v>5.4495312500000004E-2</v>
      </c>
      <c r="BL204" s="62">
        <f t="shared" si="226"/>
        <v>6.2218750000000008E-3</v>
      </c>
      <c r="BM204" s="50"/>
      <c r="BN204" s="62"/>
      <c r="BO204" s="62"/>
      <c r="BS204" s="50"/>
      <c r="BT204" s="62"/>
      <c r="BU204" s="62"/>
      <c r="BY204" s="50"/>
      <c r="BZ204" s="62"/>
      <c r="CA204" s="62"/>
    </row>
    <row r="205" spans="1:82" x14ac:dyDescent="0.25">
      <c r="A205" s="77" t="s">
        <v>389</v>
      </c>
      <c r="C205" s="3" t="s">
        <v>389</v>
      </c>
      <c r="E205" s="62">
        <v>6.8943689999999993</v>
      </c>
      <c r="F205" s="62">
        <v>183.256776</v>
      </c>
      <c r="G205" s="62">
        <v>318.03056999999995</v>
      </c>
      <c r="H205" s="62">
        <v>619.158816</v>
      </c>
      <c r="I205" s="62">
        <v>208.61026199999998</v>
      </c>
      <c r="J205" s="62">
        <v>2.2239899999999997</v>
      </c>
      <c r="K205" s="62">
        <v>37.140632999999994</v>
      </c>
      <c r="L205" s="62">
        <v>1.1119949999999998</v>
      </c>
      <c r="M205" s="62"/>
      <c r="N205" s="62"/>
      <c r="O205" s="62">
        <v>0</v>
      </c>
      <c r="P205" s="62">
        <v>0</v>
      </c>
      <c r="Q205" s="62">
        <v>0</v>
      </c>
      <c r="R205" s="62">
        <v>1.5567929999999999</v>
      </c>
      <c r="S205" s="62">
        <v>0</v>
      </c>
      <c r="T205" s="62">
        <v>1377.9842039999999</v>
      </c>
      <c r="U205" s="6">
        <v>637.83900000000006</v>
      </c>
      <c r="V205" s="6">
        <v>676.45100000000002</v>
      </c>
      <c r="W205" s="6">
        <v>63.661999999999999</v>
      </c>
      <c r="X205" s="62">
        <f t="shared" si="216"/>
        <v>46.28783103235051</v>
      </c>
      <c r="Y205" s="62">
        <f t="shared" si="217"/>
        <v>49.089895082716062</v>
      </c>
      <c r="Z205" s="62">
        <f t="shared" si="218"/>
        <v>4.6199368479843619</v>
      </c>
      <c r="AA205" s="62"/>
      <c r="AB205" s="50" t="s">
        <v>389</v>
      </c>
      <c r="AC205" s="6">
        <f t="shared" si="219"/>
        <v>1377.9540000000002</v>
      </c>
      <c r="AD205" s="6"/>
      <c r="AE205" s="50">
        <v>1</v>
      </c>
      <c r="AF205" s="62">
        <v>1026.3490000000002</v>
      </c>
      <c r="AG205" s="62">
        <f t="shared" si="220"/>
        <v>74.483545894855709</v>
      </c>
      <c r="AH205" s="62">
        <v>455.75900000000001</v>
      </c>
      <c r="AI205" s="62">
        <v>519.32000000000005</v>
      </c>
      <c r="AJ205" s="62">
        <v>51.27</v>
      </c>
      <c r="AK205" s="50">
        <v>3</v>
      </c>
      <c r="AL205" s="62">
        <v>351.60500000000002</v>
      </c>
      <c r="AM205" s="62">
        <f t="shared" ref="AM205:AM206" si="227">(AL205/AC205)*100</f>
        <v>25.516454105144291</v>
      </c>
      <c r="AN205" s="62">
        <v>182.08099999999999</v>
      </c>
      <c r="AO205" s="62">
        <v>157.131</v>
      </c>
      <c r="AP205" s="62">
        <v>12.393000000000001</v>
      </c>
      <c r="AQ205" s="50"/>
      <c r="AR205" s="62"/>
      <c r="AS205" s="62"/>
      <c r="AT205" s="62"/>
      <c r="AU205" s="62"/>
      <c r="AV205" s="62"/>
      <c r="AW205" s="50"/>
      <c r="AX205" s="62"/>
      <c r="AY205" s="62"/>
      <c r="AZ205" s="62"/>
      <c r="BA205" s="62"/>
      <c r="BB205" s="62"/>
      <c r="BC205" s="77"/>
      <c r="BD205" s="50" t="s">
        <v>389</v>
      </c>
      <c r="BE205" s="62">
        <f t="shared" si="221"/>
        <v>2.1530531250000005</v>
      </c>
      <c r="BF205" s="77"/>
      <c r="BG205" s="50">
        <v>1</v>
      </c>
      <c r="BH205" s="62">
        <f t="shared" si="222"/>
        <v>1.6036703125</v>
      </c>
      <c r="BI205" s="62">
        <f t="shared" si="223"/>
        <v>74.483545894855695</v>
      </c>
      <c r="BJ205" s="62">
        <f t="shared" si="224"/>
        <v>0.71212343750000007</v>
      </c>
      <c r="BK205" s="62">
        <f t="shared" si="225"/>
        <v>0.81143750000000014</v>
      </c>
      <c r="BL205" s="62">
        <f t="shared" si="226"/>
        <v>8.010937500000001E-2</v>
      </c>
      <c r="BM205" s="50">
        <v>3</v>
      </c>
      <c r="BN205" s="62">
        <f t="shared" ref="BN205:BN206" si="228">BP205+BQ205+BR205</f>
        <v>0.54938281249999998</v>
      </c>
      <c r="BO205" s="62">
        <f t="shared" ref="BO205:BO206" si="229">(BN205/BE205)*100</f>
        <v>25.516454105144287</v>
      </c>
      <c r="BP205" s="7">
        <f t="shared" ref="BP205:BP206" si="230">AN205/640</f>
        <v>0.28450156249999997</v>
      </c>
      <c r="BQ205" s="7">
        <f t="shared" ref="BQ205:BQ206" si="231">AO205/640</f>
        <v>0.24551718750000001</v>
      </c>
      <c r="BR205" s="7">
        <f t="shared" ref="BR205:BR206" si="232">AP205/640</f>
        <v>1.9364062500000001E-2</v>
      </c>
      <c r="BS205" s="50"/>
      <c r="BT205" s="62"/>
      <c r="BU205" s="62"/>
      <c r="BY205" s="50"/>
      <c r="BZ205" s="62"/>
      <c r="CA205" s="62"/>
    </row>
    <row r="206" spans="1:82" x14ac:dyDescent="0.25">
      <c r="A206" s="77" t="s">
        <v>390</v>
      </c>
      <c r="C206" s="3" t="s">
        <v>390</v>
      </c>
      <c r="E206" s="62">
        <v>1.1119949999999998</v>
      </c>
      <c r="F206" s="62">
        <v>48.705380999999996</v>
      </c>
      <c r="G206" s="62">
        <v>184.36877099999998</v>
      </c>
      <c r="H206" s="62">
        <v>450.35797499999995</v>
      </c>
      <c r="I206" s="62">
        <v>66.274901999999997</v>
      </c>
      <c r="J206" s="62">
        <v>0</v>
      </c>
      <c r="K206" s="62">
        <v>15.345530999999999</v>
      </c>
      <c r="L206" s="62">
        <v>0.22239899999999999</v>
      </c>
      <c r="M206" s="62"/>
      <c r="N206" s="62"/>
      <c r="O206" s="62">
        <v>0</v>
      </c>
      <c r="P206" s="62">
        <v>0</v>
      </c>
      <c r="Q206" s="62">
        <v>0</v>
      </c>
      <c r="R206" s="62">
        <v>0.22239899999999999</v>
      </c>
      <c r="S206" s="62">
        <v>0</v>
      </c>
      <c r="T206" s="62">
        <v>766.60935299999994</v>
      </c>
      <c r="U206" s="6">
        <v>344.197</v>
      </c>
      <c r="V206" s="6">
        <v>388.15</v>
      </c>
      <c r="W206" s="6">
        <v>34.244999999999997</v>
      </c>
      <c r="X206" s="62">
        <f t="shared" si="216"/>
        <v>44.898617353550605</v>
      </c>
      <c r="Y206" s="62">
        <f t="shared" si="217"/>
        <v>50.632045967224194</v>
      </c>
      <c r="Z206" s="62">
        <f t="shared" si="218"/>
        <v>4.4670730752224461</v>
      </c>
      <c r="AA206" s="62"/>
      <c r="AB206" s="50" t="s">
        <v>390</v>
      </c>
      <c r="AC206" s="6">
        <f t="shared" si="219"/>
        <v>766.59199999999998</v>
      </c>
      <c r="AD206" s="6"/>
      <c r="AE206" s="50">
        <v>1</v>
      </c>
      <c r="AF206" s="62">
        <v>36.027999999999999</v>
      </c>
      <c r="AG206" s="62">
        <f t="shared" si="220"/>
        <v>4.6997620637836031</v>
      </c>
      <c r="AH206" s="62">
        <v>15.39</v>
      </c>
      <c r="AI206" s="62">
        <v>18.614999999999998</v>
      </c>
      <c r="AJ206" s="62">
        <v>2.0230000000000001</v>
      </c>
      <c r="AK206" s="50">
        <v>3</v>
      </c>
      <c r="AL206" s="62">
        <v>730.56399999999996</v>
      </c>
      <c r="AM206" s="62">
        <f t="shared" si="227"/>
        <v>95.300237936216391</v>
      </c>
      <c r="AN206" s="62">
        <v>328.80700000000002</v>
      </c>
      <c r="AO206" s="62">
        <v>369.53399999999999</v>
      </c>
      <c r="AP206" s="62">
        <v>32.222999999999999</v>
      </c>
      <c r="AQ206" s="50"/>
      <c r="AR206" s="62"/>
      <c r="AS206" s="62"/>
      <c r="AT206" s="62"/>
      <c r="AU206" s="62"/>
      <c r="AV206" s="62"/>
      <c r="AW206" s="50"/>
      <c r="AX206" s="62"/>
      <c r="AY206" s="62"/>
      <c r="AZ206" s="62"/>
      <c r="BA206" s="62"/>
      <c r="BB206" s="62"/>
      <c r="BC206" s="77"/>
      <c r="BD206" s="50" t="s">
        <v>390</v>
      </c>
      <c r="BE206" s="62">
        <f t="shared" si="221"/>
        <v>1.1978</v>
      </c>
      <c r="BF206" s="77"/>
      <c r="BG206" s="50">
        <v>1</v>
      </c>
      <c r="BH206" s="62">
        <f t="shared" si="222"/>
        <v>5.6293750000000004E-2</v>
      </c>
      <c r="BI206" s="62">
        <f t="shared" si="223"/>
        <v>4.6997620637836039</v>
      </c>
      <c r="BJ206" s="62">
        <f t="shared" si="224"/>
        <v>2.4046875000000002E-2</v>
      </c>
      <c r="BK206" s="62">
        <f t="shared" si="225"/>
        <v>2.9085937499999999E-2</v>
      </c>
      <c r="BL206" s="62">
        <f t="shared" si="226"/>
        <v>3.1609375000000006E-3</v>
      </c>
      <c r="BM206" s="50">
        <v>3</v>
      </c>
      <c r="BN206" s="62">
        <f t="shared" si="228"/>
        <v>1.1415062500000002</v>
      </c>
      <c r="BO206" s="62">
        <f t="shared" si="229"/>
        <v>95.300237936216419</v>
      </c>
      <c r="BP206" s="7">
        <f t="shared" si="230"/>
        <v>0.51376093750000007</v>
      </c>
      <c r="BQ206" s="7">
        <f t="shared" si="231"/>
        <v>0.57739687500000003</v>
      </c>
      <c r="BR206" s="7">
        <f t="shared" si="232"/>
        <v>5.0348437499999996E-2</v>
      </c>
      <c r="BS206" s="50"/>
      <c r="BT206" s="62"/>
      <c r="BU206" s="62"/>
      <c r="BY206" s="50"/>
      <c r="BZ206" s="62"/>
      <c r="CA206" s="62"/>
    </row>
    <row r="207" spans="1:82" x14ac:dyDescent="0.25">
      <c r="A207" s="77" t="s">
        <v>391</v>
      </c>
      <c r="C207" s="3" t="s">
        <v>391</v>
      </c>
      <c r="E207" s="62">
        <v>0.66719699999999993</v>
      </c>
      <c r="F207" s="62">
        <v>22.239899999999999</v>
      </c>
      <c r="G207" s="62">
        <v>56.489345999999998</v>
      </c>
      <c r="H207" s="62">
        <v>332.48650499999997</v>
      </c>
      <c r="I207" s="62">
        <v>51.374168999999995</v>
      </c>
      <c r="J207" s="62">
        <v>0</v>
      </c>
      <c r="K207" s="62">
        <v>4.225581</v>
      </c>
      <c r="L207" s="62">
        <v>0</v>
      </c>
      <c r="M207" s="62"/>
      <c r="N207" s="62"/>
      <c r="O207" s="62">
        <v>0</v>
      </c>
      <c r="P207" s="62">
        <v>0</v>
      </c>
      <c r="Q207" s="62">
        <v>0.44479799999999997</v>
      </c>
      <c r="R207" s="62">
        <v>0</v>
      </c>
      <c r="S207" s="62">
        <v>0</v>
      </c>
      <c r="T207" s="62">
        <v>467.92749599999996</v>
      </c>
      <c r="U207" s="6">
        <v>224.21299999999999</v>
      </c>
      <c r="V207" s="6">
        <v>225.96600000000001</v>
      </c>
      <c r="W207" s="6">
        <v>17.738</v>
      </c>
      <c r="X207" s="62">
        <f t="shared" si="216"/>
        <v>47.916184006421375</v>
      </c>
      <c r="Y207" s="62">
        <f t="shared" si="217"/>
        <v>48.290814694932997</v>
      </c>
      <c r="Z207" s="62">
        <f t="shared" si="218"/>
        <v>3.7907582160976498</v>
      </c>
      <c r="AA207" s="62"/>
      <c r="AB207" s="50" t="s">
        <v>391</v>
      </c>
      <c r="AC207" s="6">
        <f t="shared" si="219"/>
        <v>467.91699999999997</v>
      </c>
      <c r="AD207" s="6"/>
      <c r="AE207" s="50">
        <v>3</v>
      </c>
      <c r="AF207" s="62">
        <v>467.91699999999997</v>
      </c>
      <c r="AG207" s="62">
        <f t="shared" si="220"/>
        <v>100</v>
      </c>
      <c r="AH207" s="62">
        <v>224.21299999999999</v>
      </c>
      <c r="AI207" s="62">
        <v>225.96600000000001</v>
      </c>
      <c r="AJ207" s="62">
        <v>17.738</v>
      </c>
      <c r="AK207" s="50"/>
      <c r="AL207" s="62"/>
      <c r="AM207" s="62"/>
      <c r="AN207" s="62"/>
      <c r="AO207" s="62"/>
      <c r="AP207" s="62"/>
      <c r="AQ207" s="50"/>
      <c r="AR207" s="62"/>
      <c r="AS207" s="62"/>
      <c r="AT207" s="62"/>
      <c r="AU207" s="62"/>
      <c r="AV207" s="62"/>
      <c r="AW207" s="50"/>
      <c r="AX207" s="62"/>
      <c r="AY207" s="62"/>
      <c r="AZ207" s="62"/>
      <c r="BA207" s="62"/>
      <c r="BB207" s="62"/>
      <c r="BC207" s="77"/>
      <c r="BD207" s="50" t="s">
        <v>391</v>
      </c>
      <c r="BE207" s="62">
        <f t="shared" si="221"/>
        <v>0.73112031249999998</v>
      </c>
      <c r="BF207" s="77"/>
      <c r="BG207" s="50">
        <v>3</v>
      </c>
      <c r="BH207" s="62">
        <f t="shared" si="222"/>
        <v>0.73112031250000009</v>
      </c>
      <c r="BI207" s="62">
        <f t="shared" si="223"/>
        <v>100.00000000000003</v>
      </c>
      <c r="BJ207" s="62">
        <f t="shared" si="224"/>
        <v>0.35033281250000003</v>
      </c>
      <c r="BK207" s="62">
        <f t="shared" si="225"/>
        <v>0.35307187500000003</v>
      </c>
      <c r="BL207" s="62">
        <f t="shared" si="226"/>
        <v>2.7715625000000001E-2</v>
      </c>
      <c r="BM207" s="50"/>
      <c r="BN207" s="62"/>
      <c r="BO207" s="62"/>
      <c r="BS207" s="50"/>
      <c r="BT207" s="62"/>
      <c r="BU207" s="62"/>
      <c r="BY207" s="50"/>
      <c r="BZ207" s="62"/>
      <c r="CA207" s="62"/>
    </row>
    <row r="208" spans="1:82" x14ac:dyDescent="0.25">
      <c r="A208" s="77" t="s">
        <v>392</v>
      </c>
      <c r="C208" s="3" t="s">
        <v>392</v>
      </c>
      <c r="E208" s="62">
        <v>0</v>
      </c>
      <c r="F208" s="62">
        <v>13.121540999999999</v>
      </c>
      <c r="G208" s="62">
        <v>46.258991999999999</v>
      </c>
      <c r="H208" s="62">
        <v>177.69680099999999</v>
      </c>
      <c r="I208" s="62">
        <v>1.7791919999999999</v>
      </c>
      <c r="J208" s="62">
        <v>0</v>
      </c>
      <c r="K208" s="62">
        <v>3.7807829999999996</v>
      </c>
      <c r="L208" s="62">
        <v>0.66719699999999993</v>
      </c>
      <c r="M208" s="62"/>
      <c r="N208" s="62"/>
      <c r="O208" s="62">
        <v>0</v>
      </c>
      <c r="P208" s="62">
        <v>0</v>
      </c>
      <c r="Q208" s="62">
        <v>0</v>
      </c>
      <c r="R208" s="62">
        <v>0</v>
      </c>
      <c r="S208" s="62">
        <v>0</v>
      </c>
      <c r="T208" s="62">
        <v>243.30450599999998</v>
      </c>
      <c r="U208" s="6">
        <v>101.26</v>
      </c>
      <c r="V208" s="6">
        <v>130.423</v>
      </c>
      <c r="W208" s="6">
        <v>11.616</v>
      </c>
      <c r="X208" s="62">
        <f t="shared" si="216"/>
        <v>41.618629126416593</v>
      </c>
      <c r="Y208" s="62">
        <f t="shared" si="217"/>
        <v>53.604843635736046</v>
      </c>
      <c r="Z208" s="62">
        <f t="shared" si="218"/>
        <v>4.7742642300262217</v>
      </c>
      <c r="AA208" s="62"/>
      <c r="AB208" s="50" t="s">
        <v>392</v>
      </c>
      <c r="AC208" s="6">
        <f t="shared" si="219"/>
        <v>243.29899999999998</v>
      </c>
      <c r="AD208" s="6"/>
      <c r="AE208" s="50">
        <v>3</v>
      </c>
      <c r="AF208" s="62">
        <v>243.29899999999998</v>
      </c>
      <c r="AG208" s="62">
        <f t="shared" si="220"/>
        <v>100</v>
      </c>
      <c r="AH208" s="62">
        <v>101.26</v>
      </c>
      <c r="AI208" s="62">
        <v>130.423</v>
      </c>
      <c r="AJ208" s="62">
        <v>11.616</v>
      </c>
      <c r="AK208" s="50"/>
      <c r="AL208" s="62"/>
      <c r="AM208" s="62"/>
      <c r="AN208" s="62"/>
      <c r="AO208" s="62"/>
      <c r="AP208" s="62"/>
      <c r="AQ208" s="50"/>
      <c r="AR208" s="62"/>
      <c r="AS208" s="62"/>
      <c r="AT208" s="62"/>
      <c r="AU208" s="62"/>
      <c r="AV208" s="62"/>
      <c r="AW208" s="50"/>
      <c r="AX208" s="62"/>
      <c r="AY208" s="62"/>
      <c r="AZ208" s="62"/>
      <c r="BA208" s="62"/>
      <c r="BB208" s="62"/>
      <c r="BC208" s="77"/>
      <c r="BD208" s="50" t="s">
        <v>392</v>
      </c>
      <c r="BE208" s="62">
        <f t="shared" si="221"/>
        <v>0.38015468749999998</v>
      </c>
      <c r="BF208" s="77"/>
      <c r="BG208" s="50">
        <v>3</v>
      </c>
      <c r="BH208" s="62">
        <f t="shared" si="222"/>
        <v>0.38015468750000003</v>
      </c>
      <c r="BI208" s="62">
        <f t="shared" si="223"/>
        <v>100.00000000000003</v>
      </c>
      <c r="BJ208" s="62">
        <f t="shared" si="224"/>
        <v>0.15821875000000002</v>
      </c>
      <c r="BK208" s="62">
        <f t="shared" si="225"/>
        <v>0.20378593750000001</v>
      </c>
      <c r="BL208" s="62">
        <f t="shared" si="226"/>
        <v>1.8149999999999999E-2</v>
      </c>
      <c r="BM208" s="50"/>
      <c r="BN208" s="62"/>
      <c r="BO208" s="62"/>
      <c r="BS208" s="50"/>
      <c r="BT208" s="62"/>
      <c r="BU208" s="62"/>
      <c r="BY208" s="50"/>
      <c r="BZ208" s="62"/>
      <c r="CA208" s="62"/>
    </row>
    <row r="209" spans="1:64" x14ac:dyDescent="0.25">
      <c r="A209" s="77" t="s">
        <v>393</v>
      </c>
      <c r="C209" s="3" t="s">
        <v>393</v>
      </c>
      <c r="E209" s="62">
        <v>0</v>
      </c>
      <c r="F209" s="62">
        <v>19.126313999999997</v>
      </c>
      <c r="G209" s="62">
        <v>43.367804999999997</v>
      </c>
      <c r="H209" s="62">
        <v>130.32581399999998</v>
      </c>
      <c r="I209" s="62">
        <v>14.900732999999999</v>
      </c>
      <c r="J209" s="62">
        <v>0</v>
      </c>
      <c r="K209" s="62">
        <v>3.5583839999999998</v>
      </c>
      <c r="L209" s="62">
        <v>0</v>
      </c>
      <c r="M209" s="62"/>
      <c r="N209" s="62"/>
      <c r="O209" s="62">
        <v>0</v>
      </c>
      <c r="P209" s="62">
        <v>0</v>
      </c>
      <c r="Q209" s="62">
        <v>0</v>
      </c>
      <c r="R209" s="62">
        <v>0</v>
      </c>
      <c r="S209" s="62">
        <v>0</v>
      </c>
      <c r="T209" s="62">
        <v>211.27904999999998</v>
      </c>
      <c r="U209" s="6">
        <v>92.48</v>
      </c>
      <c r="V209" s="6">
        <v>109.90600000000001</v>
      </c>
      <c r="W209" s="6">
        <v>8.8879999999999999</v>
      </c>
      <c r="X209" s="62">
        <f t="shared" si="216"/>
        <v>43.77149556475193</v>
      </c>
      <c r="Y209" s="62">
        <f t="shared" si="217"/>
        <v>52.019355444848891</v>
      </c>
      <c r="Z209" s="62">
        <f t="shared" si="218"/>
        <v>4.2067587865432001</v>
      </c>
      <c r="AA209" s="62"/>
      <c r="AB209" s="50" t="s">
        <v>393</v>
      </c>
      <c r="AC209" s="6">
        <f t="shared" si="219"/>
        <v>211.27400000000003</v>
      </c>
      <c r="AD209" s="6"/>
      <c r="AE209" s="50">
        <v>3</v>
      </c>
      <c r="AF209" s="62">
        <v>211.27400000000003</v>
      </c>
      <c r="AG209" s="62">
        <f t="shared" si="220"/>
        <v>100</v>
      </c>
      <c r="AH209" s="62">
        <v>92.48</v>
      </c>
      <c r="AI209" s="62">
        <v>109.90600000000001</v>
      </c>
      <c r="AJ209" s="62">
        <v>8.8879999999999999</v>
      </c>
      <c r="AK209" s="50"/>
      <c r="AL209" s="62"/>
      <c r="AM209" s="62"/>
      <c r="AN209" s="62"/>
      <c r="AO209" s="62"/>
      <c r="AP209" s="62"/>
      <c r="AQ209" s="50"/>
      <c r="AR209" s="62"/>
      <c r="AS209" s="62"/>
      <c r="AT209" s="62"/>
      <c r="AU209" s="62"/>
      <c r="AV209" s="62"/>
      <c r="AW209" s="50"/>
      <c r="AX209" s="62"/>
      <c r="AY209" s="62"/>
      <c r="AZ209" s="62"/>
      <c r="BA209" s="62"/>
      <c r="BB209" s="62"/>
      <c r="BC209" s="77"/>
      <c r="BD209" s="50" t="s">
        <v>393</v>
      </c>
      <c r="BE209" s="62">
        <f t="shared" si="221"/>
        <v>0.33011562500000008</v>
      </c>
      <c r="BF209" s="77"/>
      <c r="BG209" s="50">
        <v>3</v>
      </c>
      <c r="BH209" s="62">
        <f t="shared" si="222"/>
        <v>0.33011562500000002</v>
      </c>
      <c r="BI209" s="62">
        <f t="shared" si="223"/>
        <v>99.999999999999972</v>
      </c>
      <c r="BJ209" s="62">
        <f t="shared" si="224"/>
        <v>0.14450000000000002</v>
      </c>
      <c r="BK209" s="62">
        <f t="shared" si="225"/>
        <v>0.17172812500000001</v>
      </c>
      <c r="BL209" s="62">
        <f t="shared" si="226"/>
        <v>1.3887500000000001E-2</v>
      </c>
    </row>
    <row r="210" spans="1:64" x14ac:dyDescent="0.25">
      <c r="A210" s="77" t="s">
        <v>394</v>
      </c>
      <c r="C210" s="3" t="s">
        <v>394</v>
      </c>
      <c r="E210" s="62">
        <v>0</v>
      </c>
      <c r="F210" s="62">
        <v>12.454343999999999</v>
      </c>
      <c r="G210" s="62">
        <v>26.68788</v>
      </c>
      <c r="H210" s="62">
        <v>163.24086599999998</v>
      </c>
      <c r="I210" s="62">
        <v>20.683107</v>
      </c>
      <c r="J210" s="62">
        <v>0</v>
      </c>
      <c r="K210" s="62">
        <v>0.22239899999999999</v>
      </c>
      <c r="L210" s="62">
        <v>0</v>
      </c>
      <c r="M210" s="62"/>
      <c r="N210" s="62"/>
      <c r="O210" s="62">
        <v>0</v>
      </c>
      <c r="P210" s="62">
        <v>0</v>
      </c>
      <c r="Q210" s="62">
        <v>0</v>
      </c>
      <c r="R210" s="62">
        <v>0</v>
      </c>
      <c r="S210" s="62">
        <v>0</v>
      </c>
      <c r="T210" s="62">
        <v>223.28859599999998</v>
      </c>
      <c r="U210" s="6">
        <v>105.346</v>
      </c>
      <c r="V210" s="6">
        <v>110.819</v>
      </c>
      <c r="W210" s="6">
        <v>7.1189999999999998</v>
      </c>
      <c r="X210" s="62">
        <f t="shared" si="216"/>
        <v>47.179301534951662</v>
      </c>
      <c r="Y210" s="62">
        <f t="shared" si="217"/>
        <v>49.630389543046796</v>
      </c>
      <c r="Z210" s="62">
        <f t="shared" si="218"/>
        <v>3.1882505992379477</v>
      </c>
      <c r="AA210" s="62"/>
      <c r="AB210" s="50" t="s">
        <v>394</v>
      </c>
      <c r="AC210" s="6">
        <f t="shared" si="219"/>
        <v>223.28400000000002</v>
      </c>
      <c r="AD210" s="6"/>
      <c r="AE210" s="50">
        <v>3</v>
      </c>
      <c r="AF210" s="62">
        <v>223.28400000000002</v>
      </c>
      <c r="AG210" s="62">
        <f t="shared" si="220"/>
        <v>100</v>
      </c>
      <c r="AH210" s="62">
        <v>105.346</v>
      </c>
      <c r="AI210" s="62">
        <v>110.819</v>
      </c>
      <c r="AJ210" s="62">
        <v>7.1189999999999998</v>
      </c>
      <c r="AK210" s="50"/>
      <c r="AL210" s="62"/>
      <c r="AM210" s="62"/>
      <c r="AN210" s="62"/>
      <c r="AO210" s="62"/>
      <c r="AP210" s="62"/>
      <c r="AQ210" s="50"/>
      <c r="AR210" s="62"/>
      <c r="AS210" s="62"/>
      <c r="AT210" s="62"/>
      <c r="AU210" s="62"/>
      <c r="AV210" s="62"/>
      <c r="AW210" s="50"/>
      <c r="AX210" s="62"/>
      <c r="AY210" s="62"/>
      <c r="AZ210" s="62"/>
      <c r="BA210" s="62"/>
      <c r="BB210" s="62"/>
      <c r="BC210" s="77"/>
      <c r="BD210" s="50" t="s">
        <v>394</v>
      </c>
      <c r="BE210" s="62">
        <f t="shared" si="221"/>
        <v>0.34888125000000003</v>
      </c>
      <c r="BF210" s="77"/>
      <c r="BG210" s="50">
        <v>3</v>
      </c>
      <c r="BH210" s="62">
        <f t="shared" si="222"/>
        <v>0.34888125000000003</v>
      </c>
      <c r="BI210" s="62">
        <f t="shared" si="223"/>
        <v>100</v>
      </c>
      <c r="BJ210" s="62">
        <f t="shared" si="224"/>
        <v>0.16460312500000002</v>
      </c>
      <c r="BK210" s="62">
        <f t="shared" si="225"/>
        <v>0.17315468750000002</v>
      </c>
      <c r="BL210" s="62">
        <f t="shared" si="226"/>
        <v>1.11234375E-2</v>
      </c>
    </row>
    <row r="211" spans="1:64" x14ac:dyDescent="0.25">
      <c r="A211" s="77" t="s">
        <v>395</v>
      </c>
      <c r="C211" s="3" t="s">
        <v>395</v>
      </c>
      <c r="E211" s="62">
        <v>0.44479799999999997</v>
      </c>
      <c r="F211" s="62">
        <v>10.230354</v>
      </c>
      <c r="G211" s="62">
        <v>33.804648</v>
      </c>
      <c r="H211" s="62">
        <v>70.722881999999998</v>
      </c>
      <c r="I211" s="62">
        <v>16.457525999999998</v>
      </c>
      <c r="J211" s="62">
        <v>0</v>
      </c>
      <c r="K211" s="62">
        <v>3.335985</v>
      </c>
      <c r="L211" s="62">
        <v>0.22239899999999999</v>
      </c>
      <c r="M211" s="62"/>
      <c r="N211" s="62"/>
      <c r="O211" s="62">
        <v>0</v>
      </c>
      <c r="P211" s="62">
        <v>0</v>
      </c>
      <c r="Q211" s="62">
        <v>0</v>
      </c>
      <c r="R211" s="62">
        <v>0</v>
      </c>
      <c r="S211" s="62">
        <v>0</v>
      </c>
      <c r="T211" s="62">
        <v>135.218592</v>
      </c>
      <c r="U211" s="6">
        <v>62.354999999999997</v>
      </c>
      <c r="V211" s="6">
        <v>66.489000000000004</v>
      </c>
      <c r="W211" s="6">
        <v>6.3719999999999999</v>
      </c>
      <c r="X211" s="62">
        <f t="shared" si="216"/>
        <v>46.114220742662368</v>
      </c>
      <c r="Y211" s="62">
        <f t="shared" si="217"/>
        <v>49.171492630244224</v>
      </c>
      <c r="Z211" s="62">
        <f t="shared" si="218"/>
        <v>4.712369730931675</v>
      </c>
      <c r="AA211" s="62"/>
      <c r="AB211" s="50" t="s">
        <v>395</v>
      </c>
      <c r="AC211" s="6">
        <f t="shared" si="219"/>
        <v>135.21600000000001</v>
      </c>
      <c r="AD211" s="6"/>
      <c r="AE211" s="50">
        <v>3</v>
      </c>
      <c r="AF211" s="62">
        <v>135.21600000000001</v>
      </c>
      <c r="AG211" s="62">
        <f t="shared" si="220"/>
        <v>100</v>
      </c>
      <c r="AH211" s="62">
        <v>62.354999999999997</v>
      </c>
      <c r="AI211" s="62">
        <v>66.489000000000004</v>
      </c>
      <c r="AJ211" s="62">
        <v>6.3719999999999999</v>
      </c>
      <c r="AK211" s="50"/>
      <c r="AL211" s="62"/>
      <c r="AM211" s="62"/>
      <c r="AN211" s="62"/>
      <c r="AO211" s="62"/>
      <c r="AP211" s="62"/>
      <c r="AQ211" s="50"/>
      <c r="AR211" s="62"/>
      <c r="AS211" s="62"/>
      <c r="AT211" s="62"/>
      <c r="AU211" s="62"/>
      <c r="AV211" s="62"/>
      <c r="AW211" s="50"/>
      <c r="AX211" s="62"/>
      <c r="AY211" s="62"/>
      <c r="AZ211" s="62"/>
      <c r="BA211" s="62"/>
      <c r="BB211" s="62"/>
      <c r="BC211" s="77"/>
      <c r="BD211" s="50" t="s">
        <v>395</v>
      </c>
      <c r="BE211" s="62">
        <f t="shared" si="221"/>
        <v>0.21127500000000002</v>
      </c>
      <c r="BF211" s="77"/>
      <c r="BG211" s="50">
        <v>3</v>
      </c>
      <c r="BH211" s="62">
        <f t="shared" si="222"/>
        <v>0.21127500000000002</v>
      </c>
      <c r="BI211" s="62">
        <f t="shared" si="223"/>
        <v>100</v>
      </c>
      <c r="BJ211" s="62">
        <f t="shared" si="224"/>
        <v>9.7429687500000001E-2</v>
      </c>
      <c r="BK211" s="62">
        <f t="shared" si="225"/>
        <v>0.10388906250000002</v>
      </c>
      <c r="BL211" s="62">
        <f t="shared" si="226"/>
        <v>9.9562499999999998E-3</v>
      </c>
    </row>
    <row r="212" spans="1:64" x14ac:dyDescent="0.25">
      <c r="A212" s="77" t="s">
        <v>396</v>
      </c>
      <c r="B212" s="10" t="s">
        <v>397</v>
      </c>
      <c r="C212" s="3" t="s">
        <v>205</v>
      </c>
      <c r="E212" s="62">
        <v>0.22239899999999999</v>
      </c>
      <c r="F212" s="62">
        <v>0.22239899999999999</v>
      </c>
      <c r="G212" s="62">
        <v>13.788737999999999</v>
      </c>
      <c r="H212" s="62">
        <v>98.522756999999999</v>
      </c>
      <c r="I212" s="62">
        <v>2.2239899999999997</v>
      </c>
      <c r="J212" s="62">
        <v>0</v>
      </c>
      <c r="K212" s="62">
        <v>0.44479799999999997</v>
      </c>
      <c r="L212" s="62">
        <v>0</v>
      </c>
      <c r="M212" s="62"/>
      <c r="N212" s="62"/>
      <c r="O212" s="62">
        <v>0</v>
      </c>
      <c r="P212" s="62">
        <v>0</v>
      </c>
      <c r="Q212" s="62">
        <v>0</v>
      </c>
      <c r="R212" s="62">
        <v>0</v>
      </c>
      <c r="S212" s="62">
        <v>0</v>
      </c>
      <c r="T212" s="62">
        <v>115.42508099999999</v>
      </c>
      <c r="U212" s="6">
        <v>51.813000000000002</v>
      </c>
      <c r="V212" s="6">
        <v>59.082999999999998</v>
      </c>
      <c r="W212" s="6">
        <v>4.5259999999999998</v>
      </c>
      <c r="X212" s="62">
        <f t="shared" si="216"/>
        <v>44.888857387936341</v>
      </c>
      <c r="Y212" s="62">
        <f t="shared" si="217"/>
        <v>51.187315172860913</v>
      </c>
      <c r="Z212" s="62">
        <f t="shared" si="218"/>
        <v>3.9211581753189324</v>
      </c>
      <c r="AA212" s="62"/>
      <c r="AB212" s="50" t="s">
        <v>396</v>
      </c>
      <c r="AC212" s="6">
        <f t="shared" si="219"/>
        <v>115.422</v>
      </c>
      <c r="AD212" s="6"/>
      <c r="AE212" s="50">
        <v>3</v>
      </c>
      <c r="AF212" s="62">
        <v>115.422</v>
      </c>
      <c r="AG212" s="62">
        <f t="shared" si="220"/>
        <v>100</v>
      </c>
      <c r="AH212" s="62">
        <v>51.813000000000002</v>
      </c>
      <c r="AI212" s="62">
        <v>59.082999999999998</v>
      </c>
      <c r="AJ212" s="62">
        <v>4.5259999999999998</v>
      </c>
      <c r="AK212" s="50"/>
      <c r="AL212" s="62"/>
      <c r="AM212" s="62"/>
      <c r="AN212" s="62"/>
      <c r="AO212" s="62"/>
      <c r="AP212" s="62"/>
      <c r="AQ212" s="50"/>
      <c r="AR212" s="62"/>
      <c r="AS212" s="62"/>
      <c r="AT212" s="62"/>
      <c r="AU212" s="62"/>
      <c r="AV212" s="62"/>
      <c r="AW212" s="50"/>
      <c r="AX212" s="62"/>
      <c r="AY212" s="62"/>
      <c r="AZ212" s="62"/>
      <c r="BA212" s="62"/>
      <c r="BB212" s="62"/>
      <c r="BC212" s="77"/>
      <c r="BD212" s="50" t="s">
        <v>396</v>
      </c>
      <c r="BE212" s="62">
        <f t="shared" si="221"/>
        <v>0.18034687500000002</v>
      </c>
      <c r="BF212" s="77"/>
      <c r="BG212" s="50">
        <v>3</v>
      </c>
      <c r="BH212" s="62">
        <f t="shared" si="222"/>
        <v>0.18034687500000002</v>
      </c>
      <c r="BI212" s="62">
        <f t="shared" si="223"/>
        <v>100</v>
      </c>
      <c r="BJ212" s="62">
        <f t="shared" si="224"/>
        <v>8.0957812500000004E-2</v>
      </c>
      <c r="BK212" s="62">
        <f t="shared" si="225"/>
        <v>9.2317187500000009E-2</v>
      </c>
      <c r="BL212" s="62">
        <f t="shared" si="226"/>
        <v>7.071875E-3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212"/>
  <sheetViews>
    <sheetView zoomScale="70" zoomScaleNormal="70" workbookViewId="0"/>
  </sheetViews>
  <sheetFormatPr defaultRowHeight="15" x14ac:dyDescent="0.25"/>
  <cols>
    <col min="1" max="1" width="12.85546875" style="14" customWidth="1"/>
    <col min="2" max="2" width="7.28515625" style="10" customWidth="1"/>
    <col min="3" max="3" width="9.42578125" style="3" customWidth="1"/>
    <col min="4" max="4" width="13.42578125" style="3" customWidth="1"/>
    <col min="5" max="5" width="9.140625" style="4"/>
    <col min="6" max="9" width="11.28515625" style="4" customWidth="1"/>
    <col min="10" max="10" width="9.140625" style="4"/>
    <col min="11" max="14" width="10.28515625" style="4" customWidth="1"/>
    <col min="15" max="15" width="12.28515625" style="4" customWidth="1"/>
    <col min="16" max="16" width="9.140625" style="4"/>
    <col min="17" max="18" width="10.7109375" style="4" customWidth="1"/>
    <col min="19" max="19" width="12.7109375" style="4" customWidth="1"/>
    <col min="20" max="20" width="11.140625" style="4" customWidth="1"/>
    <col min="21" max="21" width="11.7109375" style="4" customWidth="1"/>
    <col min="22" max="23" width="9.140625" style="4"/>
    <col min="24" max="24" width="11.140625" style="4" customWidth="1"/>
    <col min="25" max="26" width="9.140625" style="4"/>
    <col min="27" max="27" width="5.28515625" customWidth="1"/>
    <col min="28" max="28" width="9.140625" style="13"/>
    <col min="29" max="29" width="9.140625" customWidth="1"/>
    <col min="30" max="30" width="9.140625" style="8"/>
    <col min="31" max="32" width="9.140625" style="4"/>
    <col min="33" max="33" width="11.140625" customWidth="1"/>
    <col min="36" max="36" width="9.140625" style="8"/>
    <col min="37" max="38" width="9.140625" style="4"/>
    <col min="39" max="39" width="10.7109375" customWidth="1"/>
    <col min="42" max="42" width="9.140625" style="8"/>
    <col min="43" max="44" width="9.140625" style="4"/>
    <col min="45" max="45" width="11.28515625" customWidth="1"/>
    <col min="48" max="48" width="9.140625" style="8"/>
    <col min="49" max="50" width="9.140625" style="4"/>
    <col min="51" max="51" width="11.5703125" customWidth="1"/>
    <col min="54" max="54" width="4" customWidth="1"/>
    <col min="56" max="56" width="9.140625" style="4"/>
    <col min="57" max="57" width="4.140625" customWidth="1"/>
    <col min="60" max="60" width="9.140625" style="4"/>
    <col min="61" max="61" width="12.28515625" style="4" customWidth="1"/>
    <col min="62" max="63" width="9.140625" style="4"/>
    <col min="64" max="64" width="9.140625" style="8"/>
    <col min="67" max="67" width="11.5703125" customWidth="1"/>
    <col min="70" max="70" width="9.140625" style="8"/>
    <col min="73" max="73" width="11" customWidth="1"/>
    <col min="76" max="76" width="9.140625" style="8"/>
    <col min="79" max="79" width="11" customWidth="1"/>
  </cols>
  <sheetData>
    <row r="1" spans="1:81" ht="54" customHeight="1" x14ac:dyDescent="0.25">
      <c r="A1" s="75" t="s">
        <v>83</v>
      </c>
      <c r="B1" s="9" t="s">
        <v>84</v>
      </c>
      <c r="C1" s="21" t="s">
        <v>85</v>
      </c>
      <c r="D1" s="20" t="s">
        <v>86</v>
      </c>
      <c r="E1" s="88" t="s">
        <v>87</v>
      </c>
      <c r="F1" s="88" t="s">
        <v>88</v>
      </c>
      <c r="G1" s="88" t="s">
        <v>89</v>
      </c>
      <c r="H1" s="88" t="s">
        <v>90</v>
      </c>
      <c r="I1" s="88" t="s">
        <v>91</v>
      </c>
      <c r="J1" s="88" t="s">
        <v>92</v>
      </c>
      <c r="K1" s="88" t="s">
        <v>93</v>
      </c>
      <c r="L1" s="88" t="s">
        <v>94</v>
      </c>
      <c r="M1" s="88" t="s">
        <v>386</v>
      </c>
      <c r="N1" s="88" t="s">
        <v>387</v>
      </c>
      <c r="O1" s="88" t="s">
        <v>97</v>
      </c>
      <c r="P1" s="88" t="s">
        <v>98</v>
      </c>
      <c r="Q1" s="88" t="s">
        <v>99</v>
      </c>
      <c r="R1" s="88" t="s">
        <v>100</v>
      </c>
      <c r="S1" s="88" t="s">
        <v>101</v>
      </c>
      <c r="T1" s="5" t="s">
        <v>102</v>
      </c>
      <c r="U1" s="88" t="s">
        <v>103</v>
      </c>
      <c r="V1" s="88" t="s">
        <v>104</v>
      </c>
      <c r="W1" s="88" t="s">
        <v>105</v>
      </c>
      <c r="X1" s="88" t="s">
        <v>106</v>
      </c>
      <c r="Y1" s="88" t="s">
        <v>107</v>
      </c>
      <c r="Z1" s="88" t="s">
        <v>108</v>
      </c>
      <c r="AA1" s="88"/>
      <c r="AB1" s="78" t="s">
        <v>38</v>
      </c>
      <c r="AC1" s="12" t="s">
        <v>109</v>
      </c>
      <c r="AD1" s="12" t="s">
        <v>110</v>
      </c>
      <c r="AE1" s="88" t="s">
        <v>111</v>
      </c>
      <c r="AF1" s="88" t="s">
        <v>112</v>
      </c>
      <c r="AG1" s="88" t="s">
        <v>113</v>
      </c>
      <c r="AH1" s="88" t="s">
        <v>114</v>
      </c>
      <c r="AI1" s="88" t="s">
        <v>115</v>
      </c>
      <c r="AJ1" s="12" t="s">
        <v>110</v>
      </c>
      <c r="AK1" s="88" t="s">
        <v>111</v>
      </c>
      <c r="AL1" s="88" t="s">
        <v>112</v>
      </c>
      <c r="AM1" s="88" t="s">
        <v>113</v>
      </c>
      <c r="AN1" s="88" t="s">
        <v>114</v>
      </c>
      <c r="AO1" s="88" t="s">
        <v>115</v>
      </c>
      <c r="AP1" s="12" t="s">
        <v>110</v>
      </c>
      <c r="AQ1" s="88" t="s">
        <v>111</v>
      </c>
      <c r="AR1" s="88" t="s">
        <v>112</v>
      </c>
      <c r="AS1" s="88" t="s">
        <v>113</v>
      </c>
      <c r="AT1" s="88" t="s">
        <v>114</v>
      </c>
      <c r="AU1" s="88" t="s">
        <v>115</v>
      </c>
      <c r="AV1" s="12" t="s">
        <v>110</v>
      </c>
      <c r="AW1" s="88" t="s">
        <v>111</v>
      </c>
      <c r="AX1" s="88" t="s">
        <v>112</v>
      </c>
      <c r="AY1" s="88" t="s">
        <v>113</v>
      </c>
      <c r="AZ1" s="88" t="s">
        <v>114</v>
      </c>
      <c r="BA1" s="88" t="s">
        <v>115</v>
      </c>
      <c r="BB1" s="77"/>
      <c r="BC1" s="78" t="s">
        <v>38</v>
      </c>
      <c r="BD1" s="88" t="s">
        <v>116</v>
      </c>
      <c r="BE1" s="77"/>
      <c r="BF1" s="12" t="s">
        <v>110</v>
      </c>
      <c r="BG1" s="88" t="s">
        <v>117</v>
      </c>
      <c r="BH1" s="88" t="s">
        <v>112</v>
      </c>
      <c r="BI1" s="88" t="s">
        <v>118</v>
      </c>
      <c r="BJ1" s="88" t="s">
        <v>119</v>
      </c>
      <c r="BK1" s="88" t="s">
        <v>120</v>
      </c>
      <c r="BL1" s="12" t="s">
        <v>110</v>
      </c>
      <c r="BM1" s="88" t="s">
        <v>117</v>
      </c>
      <c r="BN1" s="88" t="s">
        <v>112</v>
      </c>
      <c r="BO1" s="11" t="s">
        <v>118</v>
      </c>
      <c r="BP1" s="11" t="s">
        <v>119</v>
      </c>
      <c r="BQ1" s="11" t="s">
        <v>120</v>
      </c>
      <c r="BR1" s="12" t="s">
        <v>110</v>
      </c>
      <c r="BS1" s="88" t="s">
        <v>117</v>
      </c>
      <c r="BT1" s="88" t="s">
        <v>112</v>
      </c>
      <c r="BU1" s="11" t="s">
        <v>118</v>
      </c>
      <c r="BV1" s="11" t="s">
        <v>119</v>
      </c>
      <c r="BW1" s="11" t="s">
        <v>120</v>
      </c>
      <c r="BX1" s="12" t="s">
        <v>110</v>
      </c>
      <c r="BY1" s="88" t="s">
        <v>117</v>
      </c>
      <c r="BZ1" s="88" t="s">
        <v>112</v>
      </c>
      <c r="CA1" s="11" t="s">
        <v>118</v>
      </c>
      <c r="CB1" s="11" t="s">
        <v>119</v>
      </c>
      <c r="CC1" s="11" t="s">
        <v>120</v>
      </c>
    </row>
    <row r="2" spans="1:81" x14ac:dyDescent="0.25">
      <c r="A2" s="77" t="s">
        <v>121</v>
      </c>
      <c r="B2" s="10" t="s">
        <v>122</v>
      </c>
      <c r="C2" s="3">
        <v>10</v>
      </c>
      <c r="D2" s="77" t="s">
        <v>121</v>
      </c>
      <c r="E2" s="62">
        <v>15.567615</v>
      </c>
      <c r="F2" s="62">
        <v>129.21120450000001</v>
      </c>
      <c r="G2" s="62">
        <v>2738.3434784999999</v>
      </c>
      <c r="H2" s="62">
        <v>1908.8119935000002</v>
      </c>
      <c r="I2" s="62">
        <v>570.66428700000006</v>
      </c>
      <c r="J2" s="62">
        <v>0</v>
      </c>
      <c r="K2" s="62">
        <v>27.799312500000003</v>
      </c>
      <c r="L2" s="62">
        <v>0</v>
      </c>
      <c r="M2" s="62">
        <v>18.236349000000001</v>
      </c>
      <c r="N2" s="62">
        <v>0</v>
      </c>
      <c r="O2" s="62">
        <v>0</v>
      </c>
      <c r="P2" s="62">
        <v>0</v>
      </c>
      <c r="Q2" s="62">
        <v>0</v>
      </c>
      <c r="R2" s="62">
        <v>32.2472025</v>
      </c>
      <c r="S2" s="62">
        <v>0</v>
      </c>
      <c r="T2" s="62">
        <f t="shared" ref="T2:T57" si="0">SUM(E2:S2)</f>
        <v>5440.8814424999991</v>
      </c>
      <c r="U2" s="62">
        <v>2454.395</v>
      </c>
      <c r="V2" s="62">
        <v>2798.58</v>
      </c>
      <c r="W2" s="62">
        <v>187.893</v>
      </c>
      <c r="X2" s="62">
        <f t="shared" ref="X2:X57" si="1">(U2/T2)*100</f>
        <v>45.110245939713842</v>
      </c>
      <c r="Y2" s="62">
        <f t="shared" ref="Y2:Y57" si="2">(V2/T2)*100</f>
        <v>51.436151101173358</v>
      </c>
      <c r="Z2" s="62">
        <f t="shared" ref="Z2:Z57" si="3">(W2/T2)*100</f>
        <v>3.4533558943652731</v>
      </c>
      <c r="AA2" s="77"/>
      <c r="AB2" s="25" t="s">
        <v>121</v>
      </c>
      <c r="AC2" s="62">
        <f t="shared" ref="AC2:AC11" si="4">AE2+AK2+AQ2+AW2</f>
        <v>5422.6319999999996</v>
      </c>
      <c r="AD2" s="50">
        <v>13</v>
      </c>
      <c r="AE2" s="62">
        <v>1125.3129999999999</v>
      </c>
      <c r="AF2" s="62">
        <f t="shared" ref="AF2:AF56" si="5">(AE2/AC2)*100</f>
        <v>20.752155042053378</v>
      </c>
      <c r="AG2" s="77">
        <v>491.935</v>
      </c>
      <c r="AH2" s="77">
        <v>551.66300000000001</v>
      </c>
      <c r="AI2" s="77">
        <v>81.715000000000003</v>
      </c>
      <c r="AJ2" s="50">
        <v>18</v>
      </c>
      <c r="AK2" s="62">
        <v>4297.3189999999995</v>
      </c>
      <c r="AL2" s="62">
        <f>(AK2/AC2)*100</f>
        <v>79.247844957946626</v>
      </c>
      <c r="AM2" s="77">
        <v>1962.46</v>
      </c>
      <c r="AN2" s="77">
        <v>2243.27</v>
      </c>
      <c r="AO2" s="77">
        <v>91.588999999999999</v>
      </c>
      <c r="AP2" s="50"/>
      <c r="AQ2" s="62"/>
      <c r="AR2" s="62"/>
      <c r="AS2" s="77"/>
      <c r="AT2" s="77"/>
      <c r="AU2" s="77"/>
      <c r="AV2" s="50"/>
      <c r="AW2" s="62"/>
      <c r="AX2" s="62"/>
      <c r="AY2" s="77"/>
      <c r="AZ2" s="77"/>
      <c r="BA2" s="77"/>
      <c r="BB2" s="77"/>
      <c r="BC2" s="25" t="s">
        <v>121</v>
      </c>
      <c r="BD2" s="62">
        <f t="shared" ref="BD2:BD56" si="6">AC2/640</f>
        <v>8.4728624999999997</v>
      </c>
      <c r="BE2" s="77"/>
      <c r="BF2" s="50">
        <v>13</v>
      </c>
      <c r="BG2" s="62">
        <f t="shared" ref="BG2:BG57" si="7">BI2+BJ2+BK2</f>
        <v>1.7583015625</v>
      </c>
      <c r="BH2" s="62">
        <f t="shared" ref="BH2:BH57" si="8">(BG2/BD2)*100</f>
        <v>20.752155042053381</v>
      </c>
      <c r="BI2" s="62">
        <f t="shared" ref="BI2:BI57" si="9">AG2/640</f>
        <v>0.7686484375</v>
      </c>
      <c r="BJ2" s="62">
        <f t="shared" ref="BJ2:BJ57" si="10">AH2/640</f>
        <v>0.86197343749999999</v>
      </c>
      <c r="BK2" s="62">
        <f t="shared" ref="BK2:BK57" si="11">AI2/640</f>
        <v>0.1276796875</v>
      </c>
      <c r="BL2" s="50">
        <v>18</v>
      </c>
      <c r="BM2" s="62">
        <f>BO2+BP2+BQ2</f>
        <v>6.7145609374999999</v>
      </c>
      <c r="BN2" s="62">
        <f>(BM2/BD2)*100</f>
        <v>79.247844957946626</v>
      </c>
      <c r="BO2" s="62">
        <f t="shared" ref="BO2" si="12">AM2/640</f>
        <v>3.0663437500000001</v>
      </c>
      <c r="BP2" s="62">
        <f t="shared" ref="BP2" si="13">AN2/640</f>
        <v>3.505109375</v>
      </c>
      <c r="BQ2" s="62">
        <f t="shared" ref="BQ2" si="14">AO2/640</f>
        <v>0.14310781249999999</v>
      </c>
      <c r="BR2" s="50"/>
      <c r="BS2" s="77"/>
      <c r="BT2" s="77"/>
      <c r="BU2" s="77"/>
      <c r="BV2" s="77"/>
      <c r="BW2" s="77"/>
      <c r="BX2" s="50"/>
      <c r="BY2" s="77"/>
      <c r="BZ2" s="77"/>
      <c r="CA2" s="77"/>
      <c r="CB2" s="77"/>
      <c r="CC2" s="77"/>
    </row>
    <row r="3" spans="1:81" x14ac:dyDescent="0.25">
      <c r="A3" s="77" t="s">
        <v>123</v>
      </c>
      <c r="B3" s="10" t="s">
        <v>122</v>
      </c>
      <c r="C3" s="3" t="s">
        <v>124</v>
      </c>
      <c r="D3" s="77" t="s">
        <v>123</v>
      </c>
      <c r="E3" s="62">
        <v>0</v>
      </c>
      <c r="F3" s="62">
        <v>29.356074000000003</v>
      </c>
      <c r="G3" s="62">
        <v>267.76297800000003</v>
      </c>
      <c r="H3" s="62">
        <v>215.72266500000001</v>
      </c>
      <c r="I3" s="62">
        <v>54.041863500000005</v>
      </c>
      <c r="J3" s="62">
        <v>0</v>
      </c>
      <c r="K3" s="62">
        <v>0</v>
      </c>
      <c r="L3" s="62">
        <v>0</v>
      </c>
      <c r="M3" s="62">
        <v>0</v>
      </c>
      <c r="N3" s="62">
        <v>0</v>
      </c>
      <c r="O3" s="62">
        <v>0</v>
      </c>
      <c r="P3" s="62">
        <v>0</v>
      </c>
      <c r="Q3" s="62">
        <v>0</v>
      </c>
      <c r="R3" s="62">
        <v>0</v>
      </c>
      <c r="S3" s="62">
        <v>0</v>
      </c>
      <c r="T3" s="62">
        <f t="shared" si="0"/>
        <v>566.88358049999999</v>
      </c>
      <c r="U3" s="62">
        <v>253.06399999999999</v>
      </c>
      <c r="V3" s="62">
        <v>301.173</v>
      </c>
      <c r="W3" s="62">
        <v>12.645</v>
      </c>
      <c r="X3" s="62">
        <f t="shared" si="1"/>
        <v>44.641264750831851</v>
      </c>
      <c r="Y3" s="62">
        <f t="shared" si="2"/>
        <v>53.127839711702492</v>
      </c>
      <c r="Z3" s="62">
        <f t="shared" si="3"/>
        <v>2.2306167324244806</v>
      </c>
      <c r="AA3" s="77"/>
      <c r="AB3" s="25" t="s">
        <v>123</v>
      </c>
      <c r="AC3" s="62">
        <f t="shared" si="4"/>
        <v>566.88199999999995</v>
      </c>
      <c r="AD3" s="50">
        <v>18</v>
      </c>
      <c r="AE3" s="62">
        <v>566.88199999999995</v>
      </c>
      <c r="AF3" s="62">
        <f t="shared" si="5"/>
        <v>100</v>
      </c>
      <c r="AG3" s="77">
        <v>253.06399999999999</v>
      </c>
      <c r="AH3" s="77">
        <v>301.173</v>
      </c>
      <c r="AI3" s="77">
        <v>12.645</v>
      </c>
      <c r="AJ3" s="50"/>
      <c r="AK3" s="62"/>
      <c r="AL3" s="62"/>
      <c r="AM3" s="77"/>
      <c r="AN3" s="77"/>
      <c r="AO3" s="77"/>
      <c r="AP3" s="50"/>
      <c r="AQ3" s="62"/>
      <c r="AR3" s="62"/>
      <c r="AS3" s="77"/>
      <c r="AT3" s="77"/>
      <c r="AU3" s="77"/>
      <c r="AV3" s="50"/>
      <c r="AW3" s="62"/>
      <c r="AX3" s="62"/>
      <c r="AY3" s="77"/>
      <c r="AZ3" s="77"/>
      <c r="BA3" s="77"/>
      <c r="BB3" s="77"/>
      <c r="BC3" s="25" t="s">
        <v>123</v>
      </c>
      <c r="BD3" s="62">
        <f t="shared" si="6"/>
        <v>0.88575312499999992</v>
      </c>
      <c r="BE3" s="77"/>
      <c r="BF3" s="50">
        <v>18</v>
      </c>
      <c r="BG3" s="62">
        <f t="shared" si="7"/>
        <v>0.88575312499999992</v>
      </c>
      <c r="BH3" s="62">
        <f t="shared" si="8"/>
        <v>100</v>
      </c>
      <c r="BI3" s="62">
        <f t="shared" si="9"/>
        <v>0.3954125</v>
      </c>
      <c r="BJ3" s="62">
        <f t="shared" si="10"/>
        <v>0.4705828125</v>
      </c>
      <c r="BK3" s="62">
        <f t="shared" si="11"/>
        <v>1.9757812499999999E-2</v>
      </c>
      <c r="BL3" s="50"/>
      <c r="BM3" s="77"/>
      <c r="BN3" s="77"/>
      <c r="BO3" s="77"/>
      <c r="BP3" s="77"/>
      <c r="BQ3" s="77"/>
      <c r="BR3" s="50"/>
      <c r="BS3" s="77"/>
      <c r="BT3" s="77"/>
      <c r="BU3" s="77"/>
      <c r="BV3" s="77"/>
      <c r="BW3" s="77"/>
      <c r="BX3" s="50"/>
      <c r="BY3" s="77"/>
      <c r="BZ3" s="77"/>
      <c r="CA3" s="77"/>
      <c r="CB3" s="77"/>
      <c r="CC3" s="77"/>
    </row>
    <row r="4" spans="1:81" x14ac:dyDescent="0.25">
      <c r="A4" s="77" t="s">
        <v>125</v>
      </c>
      <c r="B4" s="10" t="s">
        <v>122</v>
      </c>
      <c r="C4" s="3" t="s">
        <v>126</v>
      </c>
      <c r="D4" s="77" t="s">
        <v>125</v>
      </c>
      <c r="E4" s="62">
        <v>0.66718350000000004</v>
      </c>
      <c r="F4" s="62">
        <v>14.678037000000002</v>
      </c>
      <c r="G4" s="62">
        <v>500.61001950000002</v>
      </c>
      <c r="H4" s="62">
        <v>289.11285000000004</v>
      </c>
      <c r="I4" s="62">
        <v>40.253404500000002</v>
      </c>
      <c r="J4" s="62">
        <v>0</v>
      </c>
      <c r="K4" s="62">
        <v>0</v>
      </c>
      <c r="L4" s="62">
        <v>0</v>
      </c>
      <c r="M4" s="62">
        <v>0</v>
      </c>
      <c r="N4" s="62">
        <v>0</v>
      </c>
      <c r="O4" s="62">
        <v>0</v>
      </c>
      <c r="P4" s="62">
        <v>0</v>
      </c>
      <c r="Q4" s="62">
        <v>0</v>
      </c>
      <c r="R4" s="62">
        <v>0</v>
      </c>
      <c r="S4" s="62">
        <v>0</v>
      </c>
      <c r="T4" s="62">
        <f t="shared" si="0"/>
        <v>845.32149449999997</v>
      </c>
      <c r="U4" s="62">
        <v>357.02199999999999</v>
      </c>
      <c r="V4" s="62">
        <v>469.22300000000001</v>
      </c>
      <c r="W4" s="62">
        <v>19.074000000000002</v>
      </c>
      <c r="X4" s="62">
        <f t="shared" si="1"/>
        <v>42.235055221348091</v>
      </c>
      <c r="Y4" s="62">
        <f t="shared" si="2"/>
        <v>55.508230070210296</v>
      </c>
      <c r="Z4" s="62">
        <f t="shared" si="3"/>
        <v>2.2564196136148293</v>
      </c>
      <c r="AA4" s="77"/>
      <c r="AB4" s="25" t="s">
        <v>125</v>
      </c>
      <c r="AC4" s="62">
        <f t="shared" si="4"/>
        <v>845.31899999999996</v>
      </c>
      <c r="AD4" s="50">
        <v>18</v>
      </c>
      <c r="AE4" s="62">
        <v>845.31899999999996</v>
      </c>
      <c r="AF4" s="62">
        <f t="shared" si="5"/>
        <v>100</v>
      </c>
      <c r="AG4" s="77">
        <v>357.02199999999999</v>
      </c>
      <c r="AH4" s="77">
        <v>469.22300000000001</v>
      </c>
      <c r="AI4" s="77">
        <v>19.074000000000002</v>
      </c>
      <c r="AJ4" s="50"/>
      <c r="AK4" s="62"/>
      <c r="AL4" s="62"/>
      <c r="AM4" s="77"/>
      <c r="AN4" s="77"/>
      <c r="AO4" s="77"/>
      <c r="AP4" s="50"/>
      <c r="AQ4" s="62"/>
      <c r="AR4" s="62"/>
      <c r="AS4" s="77"/>
      <c r="AT4" s="77"/>
      <c r="AU4" s="77"/>
      <c r="AV4" s="50"/>
      <c r="AW4" s="62"/>
      <c r="AX4" s="62"/>
      <c r="AY4" s="77"/>
      <c r="AZ4" s="77"/>
      <c r="BA4" s="77"/>
      <c r="BB4" s="77"/>
      <c r="BC4" s="25" t="s">
        <v>125</v>
      </c>
      <c r="BD4" s="62">
        <f t="shared" si="6"/>
        <v>1.3208109374999999</v>
      </c>
      <c r="BE4" s="77"/>
      <c r="BF4" s="50">
        <v>18</v>
      </c>
      <c r="BG4" s="62">
        <f t="shared" si="7"/>
        <v>1.3208109374999999</v>
      </c>
      <c r="BH4" s="62">
        <f t="shared" si="8"/>
        <v>100</v>
      </c>
      <c r="BI4" s="62">
        <f t="shared" si="9"/>
        <v>0.55784687499999996</v>
      </c>
      <c r="BJ4" s="62">
        <f t="shared" si="10"/>
        <v>0.7331609375</v>
      </c>
      <c r="BK4" s="62">
        <f t="shared" si="11"/>
        <v>2.9803125000000003E-2</v>
      </c>
      <c r="BL4" s="50"/>
      <c r="BM4" s="77"/>
      <c r="BN4" s="77"/>
      <c r="BO4" s="77"/>
      <c r="BP4" s="77"/>
      <c r="BQ4" s="77"/>
      <c r="BR4" s="50"/>
      <c r="BS4" s="77"/>
      <c r="BT4" s="77"/>
      <c r="BU4" s="77"/>
      <c r="BV4" s="77"/>
      <c r="BW4" s="77"/>
      <c r="BX4" s="50"/>
      <c r="BY4" s="77"/>
      <c r="BZ4" s="77"/>
      <c r="CA4" s="77"/>
      <c r="CB4" s="77"/>
      <c r="CC4" s="77"/>
    </row>
    <row r="5" spans="1:81" x14ac:dyDescent="0.25">
      <c r="A5" s="77" t="s">
        <v>127</v>
      </c>
      <c r="B5" s="10" t="s">
        <v>122</v>
      </c>
      <c r="C5" s="3">
        <v>12</v>
      </c>
      <c r="D5" s="77" t="s">
        <v>127</v>
      </c>
      <c r="E5" s="62">
        <v>0</v>
      </c>
      <c r="F5" s="62">
        <v>37.807065000000001</v>
      </c>
      <c r="G5" s="62">
        <v>1207.6021350000001</v>
      </c>
      <c r="H5" s="62">
        <v>1211.6052360000001</v>
      </c>
      <c r="I5" s="62">
        <v>168.7974255</v>
      </c>
      <c r="J5" s="62">
        <v>0</v>
      </c>
      <c r="K5" s="62">
        <v>0</v>
      </c>
      <c r="L5" s="62">
        <v>0</v>
      </c>
      <c r="M5" s="62">
        <v>0</v>
      </c>
      <c r="N5" s="62">
        <v>0</v>
      </c>
      <c r="O5" s="62">
        <v>0</v>
      </c>
      <c r="P5" s="62">
        <v>0</v>
      </c>
      <c r="Q5" s="62">
        <v>0</v>
      </c>
      <c r="R5" s="62">
        <v>0</v>
      </c>
      <c r="S5" s="62">
        <v>0</v>
      </c>
      <c r="T5" s="62">
        <f t="shared" si="0"/>
        <v>2625.8118615000003</v>
      </c>
      <c r="U5" s="62">
        <v>1159.5730000000001</v>
      </c>
      <c r="V5" s="62">
        <v>1399.654</v>
      </c>
      <c r="W5" s="62">
        <v>66.578000000000003</v>
      </c>
      <c r="X5" s="62">
        <f t="shared" si="1"/>
        <v>44.160551523199828</v>
      </c>
      <c r="Y5" s="62">
        <f t="shared" si="2"/>
        <v>53.303666592489407</v>
      </c>
      <c r="Z5" s="62">
        <f t="shared" si="3"/>
        <v>2.5355205746525642</v>
      </c>
      <c r="AA5" s="77"/>
      <c r="AB5" s="25" t="s">
        <v>127</v>
      </c>
      <c r="AC5" s="62">
        <f t="shared" si="4"/>
        <v>2625.8059999999996</v>
      </c>
      <c r="AD5" s="50">
        <v>13</v>
      </c>
      <c r="AE5" s="62">
        <v>8.6740000000000013</v>
      </c>
      <c r="AF5" s="62">
        <f t="shared" si="5"/>
        <v>0.3303366661512695</v>
      </c>
      <c r="AG5" s="77">
        <v>3.7429999999999999</v>
      </c>
      <c r="AH5" s="77">
        <v>4.6340000000000003</v>
      </c>
      <c r="AI5" s="77">
        <v>0.29699999999999999</v>
      </c>
      <c r="AJ5" s="50">
        <v>18</v>
      </c>
      <c r="AK5" s="62">
        <v>2617.1319999999996</v>
      </c>
      <c r="AL5" s="62">
        <f>(AK5/AC5)*100</f>
        <v>99.669663333848732</v>
      </c>
      <c r="AM5" s="77">
        <v>1155.83</v>
      </c>
      <c r="AN5" s="77">
        <v>1395.021</v>
      </c>
      <c r="AO5" s="77">
        <v>66.281000000000006</v>
      </c>
      <c r="AP5" s="50"/>
      <c r="AQ5" s="62"/>
      <c r="AR5" s="62"/>
      <c r="AS5" s="77"/>
      <c r="AT5" s="77"/>
      <c r="AU5" s="77"/>
      <c r="AV5" s="50"/>
      <c r="AW5" s="62"/>
      <c r="AX5" s="62"/>
      <c r="AY5" s="77"/>
      <c r="AZ5" s="77"/>
      <c r="BA5" s="77"/>
      <c r="BB5" s="77"/>
      <c r="BC5" s="25" t="s">
        <v>127</v>
      </c>
      <c r="BD5" s="62">
        <f t="shared" si="6"/>
        <v>4.1028218749999992</v>
      </c>
      <c r="BE5" s="77"/>
      <c r="BF5" s="50">
        <v>13</v>
      </c>
      <c r="BG5" s="62">
        <f t="shared" si="7"/>
        <v>1.3553124999999999E-2</v>
      </c>
      <c r="BH5" s="62">
        <f t="shared" si="8"/>
        <v>0.33033666615126944</v>
      </c>
      <c r="BI5" s="62">
        <f t="shared" si="9"/>
        <v>5.8484374999999995E-3</v>
      </c>
      <c r="BJ5" s="62">
        <f t="shared" si="10"/>
        <v>7.2406250000000005E-3</v>
      </c>
      <c r="BK5" s="62">
        <f t="shared" si="11"/>
        <v>4.6406249999999996E-4</v>
      </c>
      <c r="BL5" s="50">
        <v>18</v>
      </c>
      <c r="BM5" s="62">
        <f t="shared" ref="BM5:BM6" si="15">BO5+BP5+BQ5</f>
        <v>4.0892687499999996</v>
      </c>
      <c r="BN5" s="62">
        <f t="shared" ref="BN5:BN6" si="16">(BM5/BD5)*100</f>
        <v>99.669663333848732</v>
      </c>
      <c r="BO5" s="62">
        <f t="shared" ref="BO5:BO6" si="17">AM5/640</f>
        <v>1.805984375</v>
      </c>
      <c r="BP5" s="62">
        <f t="shared" ref="BP5:BP6" si="18">AN5/640</f>
        <v>2.1797203124999998</v>
      </c>
      <c r="BQ5" s="62">
        <f t="shared" ref="BQ5:BQ6" si="19">AO5/640</f>
        <v>0.10356406250000001</v>
      </c>
      <c r="BR5" s="50"/>
      <c r="BS5" s="77"/>
      <c r="BT5" s="77"/>
      <c r="BU5" s="77"/>
      <c r="BV5" s="77"/>
      <c r="BW5" s="77"/>
      <c r="BX5" s="50"/>
      <c r="BY5" s="77"/>
      <c r="BZ5" s="77"/>
      <c r="CA5" s="77"/>
      <c r="CB5" s="77"/>
      <c r="CC5" s="77"/>
    </row>
    <row r="6" spans="1:81" x14ac:dyDescent="0.25">
      <c r="A6" s="77" t="s">
        <v>128</v>
      </c>
      <c r="B6" s="10" t="s">
        <v>122</v>
      </c>
      <c r="C6" s="3">
        <v>13</v>
      </c>
      <c r="D6" s="77" t="s">
        <v>128</v>
      </c>
      <c r="E6" s="62">
        <v>11.564514000000001</v>
      </c>
      <c r="F6" s="62">
        <v>115.20035100000001</v>
      </c>
      <c r="G6" s="62">
        <v>1254.3049800000001</v>
      </c>
      <c r="H6" s="62">
        <v>1892.1324060000002</v>
      </c>
      <c r="I6" s="62">
        <v>454.79675250000003</v>
      </c>
      <c r="J6" s="62">
        <v>0</v>
      </c>
      <c r="K6" s="62">
        <v>0</v>
      </c>
      <c r="L6" s="62">
        <v>0</v>
      </c>
      <c r="M6" s="62">
        <v>0</v>
      </c>
      <c r="N6" s="62">
        <v>0</v>
      </c>
      <c r="O6" s="62">
        <v>1.5567615000000001</v>
      </c>
      <c r="P6" s="62">
        <v>0</v>
      </c>
      <c r="Q6" s="62">
        <v>0</v>
      </c>
      <c r="R6" s="62">
        <v>0</v>
      </c>
      <c r="S6" s="62">
        <v>0</v>
      </c>
      <c r="T6" s="62">
        <f t="shared" si="0"/>
        <v>3729.5557650000005</v>
      </c>
      <c r="U6" s="62">
        <v>1781.058</v>
      </c>
      <c r="V6" s="62">
        <v>1853.8340000000001</v>
      </c>
      <c r="W6" s="62">
        <v>94.655000000000001</v>
      </c>
      <c r="X6" s="62">
        <f t="shared" si="1"/>
        <v>47.755231781606028</v>
      </c>
      <c r="Y6" s="62">
        <f t="shared" si="2"/>
        <v>49.706563376724297</v>
      </c>
      <c r="Z6" s="62">
        <f t="shared" si="3"/>
        <v>2.5379698270847544</v>
      </c>
      <c r="AA6" s="77"/>
      <c r="AB6" s="25" t="s">
        <v>128</v>
      </c>
      <c r="AC6" s="62">
        <f t="shared" si="4"/>
        <v>3729.547</v>
      </c>
      <c r="AD6" s="50">
        <v>13</v>
      </c>
      <c r="AE6" s="62">
        <v>1918.8149999999998</v>
      </c>
      <c r="AF6" s="62">
        <f t="shared" si="5"/>
        <v>51.449009759094068</v>
      </c>
      <c r="AG6" s="77">
        <v>879.61699999999996</v>
      </c>
      <c r="AH6" s="77">
        <v>988.48299999999995</v>
      </c>
      <c r="AI6" s="77">
        <v>50.715000000000003</v>
      </c>
      <c r="AJ6" s="50">
        <v>18</v>
      </c>
      <c r="AK6" s="62">
        <v>1810.7320000000002</v>
      </c>
      <c r="AL6" s="62">
        <f>(AK6/AC6)*100</f>
        <v>48.550990240905939</v>
      </c>
      <c r="AM6" s="77">
        <v>901.44100000000003</v>
      </c>
      <c r="AN6" s="77">
        <v>865.35</v>
      </c>
      <c r="AO6" s="77">
        <v>43.941000000000003</v>
      </c>
      <c r="AP6" s="50"/>
      <c r="AQ6" s="62"/>
      <c r="AR6" s="62"/>
      <c r="AS6" s="77"/>
      <c r="AT6" s="77"/>
      <c r="AU6" s="77"/>
      <c r="AV6" s="50"/>
      <c r="AW6" s="62"/>
      <c r="AX6" s="62"/>
      <c r="AY6" s="77"/>
      <c r="AZ6" s="77"/>
      <c r="BA6" s="77"/>
      <c r="BB6" s="77"/>
      <c r="BC6" s="25" t="s">
        <v>128</v>
      </c>
      <c r="BD6" s="62">
        <f t="shared" si="6"/>
        <v>5.8274171875</v>
      </c>
      <c r="BE6" s="77"/>
      <c r="BF6" s="50">
        <v>13</v>
      </c>
      <c r="BG6" s="62">
        <f t="shared" si="7"/>
        <v>2.9981484375000003</v>
      </c>
      <c r="BH6" s="62">
        <f t="shared" si="8"/>
        <v>51.449009759094068</v>
      </c>
      <c r="BI6" s="62">
        <f t="shared" si="9"/>
        <v>1.3744015624999999</v>
      </c>
      <c r="BJ6" s="62">
        <f t="shared" si="10"/>
        <v>1.5445046874999999</v>
      </c>
      <c r="BK6" s="62">
        <f t="shared" si="11"/>
        <v>7.9242187500000005E-2</v>
      </c>
      <c r="BL6" s="50">
        <v>18</v>
      </c>
      <c r="BM6" s="62">
        <f t="shared" si="15"/>
        <v>2.8292687500000002</v>
      </c>
      <c r="BN6" s="62">
        <f t="shared" si="16"/>
        <v>48.550990240905939</v>
      </c>
      <c r="BO6" s="62">
        <f t="shared" si="17"/>
        <v>1.4085015625000001</v>
      </c>
      <c r="BP6" s="62">
        <f t="shared" si="18"/>
        <v>1.3521093749999999</v>
      </c>
      <c r="BQ6" s="62">
        <f t="shared" si="19"/>
        <v>6.8657812499999998E-2</v>
      </c>
      <c r="BR6" s="50"/>
      <c r="BS6" s="77"/>
      <c r="BT6" s="77"/>
      <c r="BU6" s="77"/>
      <c r="BV6" s="77"/>
      <c r="BW6" s="77"/>
      <c r="BX6" s="50"/>
      <c r="BY6" s="77"/>
      <c r="BZ6" s="77"/>
      <c r="CA6" s="77"/>
      <c r="CB6" s="77"/>
      <c r="CC6" s="77"/>
    </row>
    <row r="7" spans="1:81" x14ac:dyDescent="0.25">
      <c r="A7" s="77" t="s">
        <v>129</v>
      </c>
      <c r="B7" s="10" t="s">
        <v>122</v>
      </c>
      <c r="C7" s="3">
        <v>14</v>
      </c>
      <c r="D7" s="77" t="s">
        <v>129</v>
      </c>
      <c r="E7" s="62">
        <v>4.6702845000000002</v>
      </c>
      <c r="F7" s="62">
        <v>14.010853500000001</v>
      </c>
      <c r="G7" s="62">
        <v>48.926790000000004</v>
      </c>
      <c r="H7" s="62">
        <v>55.376230500000005</v>
      </c>
      <c r="I7" s="62">
        <v>64.939194000000001</v>
      </c>
      <c r="J7" s="62">
        <v>0</v>
      </c>
      <c r="K7" s="62">
        <v>0</v>
      </c>
      <c r="L7" s="62">
        <v>0</v>
      </c>
      <c r="M7" s="62">
        <v>0</v>
      </c>
      <c r="N7" s="62">
        <v>0</v>
      </c>
      <c r="O7" s="62">
        <v>0</v>
      </c>
      <c r="P7" s="62">
        <v>0</v>
      </c>
      <c r="Q7" s="62">
        <v>0</v>
      </c>
      <c r="R7" s="62">
        <v>0</v>
      </c>
      <c r="S7" s="62">
        <v>0</v>
      </c>
      <c r="T7" s="62">
        <f t="shared" si="0"/>
        <v>187.92335250000002</v>
      </c>
      <c r="U7" s="62">
        <v>112.047</v>
      </c>
      <c r="V7" s="62">
        <v>72.927000000000007</v>
      </c>
      <c r="W7" s="62">
        <v>2.9489999999999998</v>
      </c>
      <c r="X7" s="62">
        <f t="shared" si="1"/>
        <v>59.623776667138792</v>
      </c>
      <c r="Y7" s="62">
        <f t="shared" si="2"/>
        <v>38.806778949944501</v>
      </c>
      <c r="Z7" s="62">
        <f t="shared" si="3"/>
        <v>1.5692568064418706</v>
      </c>
      <c r="AA7" s="77"/>
      <c r="AB7" s="25" t="s">
        <v>129</v>
      </c>
      <c r="AC7" s="62">
        <f t="shared" si="4"/>
        <v>187.923</v>
      </c>
      <c r="AD7" s="50">
        <v>18</v>
      </c>
      <c r="AE7" s="62">
        <v>187.923</v>
      </c>
      <c r="AF7" s="62">
        <f t="shared" si="5"/>
        <v>100</v>
      </c>
      <c r="AG7" s="77">
        <v>112.047</v>
      </c>
      <c r="AH7" s="77">
        <v>72.927000000000007</v>
      </c>
      <c r="AI7" s="77">
        <v>2.9489999999999998</v>
      </c>
      <c r="AJ7" s="50"/>
      <c r="AK7" s="62"/>
      <c r="AL7" s="62"/>
      <c r="AM7" s="77"/>
      <c r="AN7" s="77"/>
      <c r="AO7" s="77"/>
      <c r="AP7" s="50"/>
      <c r="AQ7" s="62"/>
      <c r="AR7" s="62"/>
      <c r="AS7" s="77"/>
      <c r="AT7" s="77"/>
      <c r="AU7" s="77"/>
      <c r="AV7" s="50"/>
      <c r="AW7" s="62"/>
      <c r="AX7" s="62"/>
      <c r="AY7" s="77"/>
      <c r="AZ7" s="77"/>
      <c r="BA7" s="77"/>
      <c r="BB7" s="77"/>
      <c r="BC7" s="25" t="s">
        <v>129</v>
      </c>
      <c r="BD7" s="62">
        <f t="shared" si="6"/>
        <v>0.29362968750000001</v>
      </c>
      <c r="BE7" s="77"/>
      <c r="BF7" s="50">
        <v>18</v>
      </c>
      <c r="BG7" s="62">
        <f t="shared" si="7"/>
        <v>0.29362968749999996</v>
      </c>
      <c r="BH7" s="62">
        <f t="shared" si="8"/>
        <v>99.999999999999972</v>
      </c>
      <c r="BI7" s="62">
        <f t="shared" si="9"/>
        <v>0.17507343749999998</v>
      </c>
      <c r="BJ7" s="62">
        <f t="shared" si="10"/>
        <v>0.11394843750000001</v>
      </c>
      <c r="BK7" s="62">
        <f t="shared" si="11"/>
        <v>4.6078124999999999E-3</v>
      </c>
      <c r="BL7" s="50"/>
      <c r="BM7" s="77"/>
      <c r="BN7" s="77"/>
      <c r="BO7" s="77"/>
      <c r="BP7" s="77"/>
      <c r="BQ7" s="77"/>
      <c r="BR7" s="50"/>
      <c r="BS7" s="77"/>
      <c r="BT7" s="77"/>
      <c r="BU7" s="77"/>
      <c r="BV7" s="77"/>
      <c r="BW7" s="77"/>
      <c r="BX7" s="50"/>
      <c r="BY7" s="77"/>
      <c r="BZ7" s="77"/>
      <c r="CA7" s="77"/>
      <c r="CB7" s="77"/>
      <c r="CC7" s="77"/>
    </row>
    <row r="8" spans="1:81" x14ac:dyDescent="0.25">
      <c r="A8" s="77" t="s">
        <v>130</v>
      </c>
      <c r="B8" s="10" t="s">
        <v>122</v>
      </c>
      <c r="C8" s="3" t="s">
        <v>131</v>
      </c>
      <c r="D8" s="77" t="s">
        <v>130</v>
      </c>
      <c r="E8" s="62">
        <v>91.404139499999999</v>
      </c>
      <c r="F8" s="62">
        <v>150.1162875</v>
      </c>
      <c r="G8" s="62">
        <v>244.63395000000003</v>
      </c>
      <c r="H8" s="62">
        <v>191.92645350000001</v>
      </c>
      <c r="I8" s="62">
        <v>187.92335250000002</v>
      </c>
      <c r="J8" s="62">
        <v>0</v>
      </c>
      <c r="K8" s="62">
        <v>1.3343670000000001</v>
      </c>
      <c r="L8" s="62">
        <v>2.6687340000000002</v>
      </c>
      <c r="M8" s="62">
        <v>3.7807065000000004</v>
      </c>
      <c r="N8" s="62">
        <v>0</v>
      </c>
      <c r="O8" s="62">
        <v>3.3359175000000003</v>
      </c>
      <c r="P8" s="62">
        <v>0</v>
      </c>
      <c r="Q8" s="62">
        <v>0</v>
      </c>
      <c r="R8" s="62">
        <v>84.732304499999998</v>
      </c>
      <c r="S8" s="62">
        <v>0</v>
      </c>
      <c r="T8" s="62">
        <f t="shared" si="0"/>
        <v>961.85621250000008</v>
      </c>
      <c r="U8" s="62">
        <v>475.334</v>
      </c>
      <c r="V8" s="62">
        <v>383.54700000000003</v>
      </c>
      <c r="W8" s="62">
        <v>102.973</v>
      </c>
      <c r="X8" s="62">
        <f t="shared" si="1"/>
        <v>49.418405144417562</v>
      </c>
      <c r="Y8" s="62">
        <f t="shared" si="2"/>
        <v>39.875710632788575</v>
      </c>
      <c r="Z8" s="62">
        <f t="shared" si="3"/>
        <v>10.705654198807807</v>
      </c>
      <c r="AA8" s="77"/>
      <c r="AB8" s="25" t="s">
        <v>130</v>
      </c>
      <c r="AC8" s="62">
        <f t="shared" si="4"/>
        <v>958.07299999999998</v>
      </c>
      <c r="AD8" s="50">
        <v>18</v>
      </c>
      <c r="AE8" s="62">
        <v>958.07299999999998</v>
      </c>
      <c r="AF8" s="62">
        <f t="shared" si="5"/>
        <v>100</v>
      </c>
      <c r="AG8" s="77">
        <v>475.334</v>
      </c>
      <c r="AH8" s="77">
        <v>382.791</v>
      </c>
      <c r="AI8" s="77">
        <v>99.947999999999993</v>
      </c>
      <c r="AJ8" s="50"/>
      <c r="AK8" s="62"/>
      <c r="AL8" s="62"/>
      <c r="AM8" s="77"/>
      <c r="AN8" s="77"/>
      <c r="AO8" s="77"/>
      <c r="AP8" s="50"/>
      <c r="AQ8" s="62"/>
      <c r="AR8" s="62"/>
      <c r="AS8" s="77"/>
      <c r="AT8" s="77"/>
      <c r="AU8" s="77"/>
      <c r="AV8" s="50"/>
      <c r="AW8" s="62"/>
      <c r="AX8" s="62"/>
      <c r="AY8" s="77"/>
      <c r="AZ8" s="77"/>
      <c r="BA8" s="77"/>
      <c r="BB8" s="77"/>
      <c r="BC8" s="25" t="s">
        <v>130</v>
      </c>
      <c r="BD8" s="62">
        <f t="shared" si="6"/>
        <v>1.4969890625</v>
      </c>
      <c r="BE8" s="77"/>
      <c r="BF8" s="50">
        <v>18</v>
      </c>
      <c r="BG8" s="62">
        <f t="shared" si="7"/>
        <v>1.4969890625</v>
      </c>
      <c r="BH8" s="62">
        <f t="shared" si="8"/>
        <v>100</v>
      </c>
      <c r="BI8" s="62">
        <f t="shared" si="9"/>
        <v>0.742709375</v>
      </c>
      <c r="BJ8" s="62">
        <f t="shared" si="10"/>
        <v>0.5981109375</v>
      </c>
      <c r="BK8" s="62">
        <f t="shared" si="11"/>
        <v>0.15616875</v>
      </c>
      <c r="BL8" s="50"/>
      <c r="BM8" s="77"/>
      <c r="BN8" s="77"/>
      <c r="BO8" s="77"/>
      <c r="BP8" s="77"/>
      <c r="BQ8" s="77"/>
      <c r="BR8" s="50"/>
      <c r="BS8" s="77"/>
      <c r="BT8" s="77"/>
      <c r="BU8" s="77"/>
      <c r="BV8" s="77"/>
      <c r="BW8" s="77"/>
      <c r="BX8" s="50"/>
      <c r="BY8" s="77"/>
      <c r="BZ8" s="77"/>
      <c r="CA8" s="77"/>
      <c r="CB8" s="77"/>
      <c r="CC8" s="77"/>
    </row>
    <row r="9" spans="1:81" x14ac:dyDescent="0.25">
      <c r="A9" s="77" t="s">
        <v>132</v>
      </c>
      <c r="B9" s="10" t="s">
        <v>122</v>
      </c>
      <c r="C9" s="3" t="s">
        <v>133</v>
      </c>
      <c r="D9" s="77" t="s">
        <v>132</v>
      </c>
      <c r="E9" s="62">
        <v>0</v>
      </c>
      <c r="F9" s="62">
        <v>0</v>
      </c>
      <c r="G9" s="62">
        <v>49.816368000000004</v>
      </c>
      <c r="H9" s="62">
        <v>21.572266500000001</v>
      </c>
      <c r="I9" s="62">
        <v>8.6733855000000002</v>
      </c>
      <c r="J9" s="62">
        <v>0</v>
      </c>
      <c r="K9" s="62">
        <v>0</v>
      </c>
      <c r="L9" s="62">
        <v>0</v>
      </c>
      <c r="M9" s="62">
        <v>0</v>
      </c>
      <c r="N9" s="62">
        <v>0</v>
      </c>
      <c r="O9" s="62">
        <v>0</v>
      </c>
      <c r="P9" s="62">
        <v>0</v>
      </c>
      <c r="Q9" s="62">
        <v>0</v>
      </c>
      <c r="R9" s="62">
        <v>0</v>
      </c>
      <c r="S9" s="62">
        <v>0</v>
      </c>
      <c r="T9" s="62">
        <f t="shared" si="0"/>
        <v>80.062020000000004</v>
      </c>
      <c r="U9" s="62">
        <v>36.378999999999998</v>
      </c>
      <c r="V9" s="62">
        <v>42.072000000000003</v>
      </c>
      <c r="W9" s="62">
        <v>1.61</v>
      </c>
      <c r="X9" s="62">
        <f t="shared" si="1"/>
        <v>45.438523784436114</v>
      </c>
      <c r="Y9" s="62">
        <f t="shared" si="2"/>
        <v>52.549261185266126</v>
      </c>
      <c r="Z9" s="62">
        <f t="shared" si="3"/>
        <v>2.0109410179758145</v>
      </c>
      <c r="AA9" s="77"/>
      <c r="AB9" s="25" t="s">
        <v>132</v>
      </c>
      <c r="AC9" s="62">
        <f t="shared" si="4"/>
        <v>80.062000000000012</v>
      </c>
      <c r="AD9" s="50">
        <v>18</v>
      </c>
      <c r="AE9" s="62">
        <v>55.376000000000005</v>
      </c>
      <c r="AF9" s="62">
        <f t="shared" si="5"/>
        <v>69.166396043066612</v>
      </c>
      <c r="AG9" s="77">
        <v>26.635999999999999</v>
      </c>
      <c r="AH9" s="77">
        <v>27.646999999999998</v>
      </c>
      <c r="AI9" s="77">
        <v>1.093</v>
      </c>
      <c r="AJ9" s="50">
        <v>22</v>
      </c>
      <c r="AK9" s="62">
        <v>24.686</v>
      </c>
      <c r="AL9" s="62">
        <f>(AK9/AC9)*100</f>
        <v>30.83360395693337</v>
      </c>
      <c r="AM9" s="77">
        <v>9.7430000000000003</v>
      </c>
      <c r="AN9" s="77">
        <v>14.426</v>
      </c>
      <c r="AO9" s="77">
        <v>0.51700000000000002</v>
      </c>
      <c r="AP9" s="50"/>
      <c r="AQ9" s="62"/>
      <c r="AR9" s="62"/>
      <c r="AS9" s="77"/>
      <c r="AT9" s="77"/>
      <c r="AU9" s="77"/>
      <c r="AV9" s="50"/>
      <c r="AW9" s="62"/>
      <c r="AX9" s="62"/>
      <c r="AY9" s="77"/>
      <c r="AZ9" s="77"/>
      <c r="BA9" s="77"/>
      <c r="BB9" s="77"/>
      <c r="BC9" s="25" t="s">
        <v>132</v>
      </c>
      <c r="BD9" s="62">
        <f t="shared" si="6"/>
        <v>0.12509687500000002</v>
      </c>
      <c r="BE9" s="77"/>
      <c r="BF9" s="50">
        <v>18</v>
      </c>
      <c r="BG9" s="62">
        <f t="shared" si="7"/>
        <v>8.6525000000000005E-2</v>
      </c>
      <c r="BH9" s="62">
        <f t="shared" si="8"/>
        <v>69.166396043066612</v>
      </c>
      <c r="BI9" s="62">
        <f t="shared" si="9"/>
        <v>4.1618749999999996E-2</v>
      </c>
      <c r="BJ9" s="62">
        <f t="shared" si="10"/>
        <v>4.3198437499999999E-2</v>
      </c>
      <c r="BK9" s="62">
        <f t="shared" si="11"/>
        <v>1.7078124999999999E-3</v>
      </c>
      <c r="BL9" s="50">
        <v>22</v>
      </c>
      <c r="BM9" s="62">
        <f>BO9+BP9+BQ9</f>
        <v>3.8571874999999999E-2</v>
      </c>
      <c r="BN9" s="62">
        <f>(BM9/BD9)*100</f>
        <v>30.83360395693337</v>
      </c>
      <c r="BO9" s="62">
        <f t="shared" ref="BO9" si="20">AM9/640</f>
        <v>1.5223437500000001E-2</v>
      </c>
      <c r="BP9" s="62">
        <f t="shared" ref="BP9" si="21">AN9/640</f>
        <v>2.2540625000000002E-2</v>
      </c>
      <c r="BQ9" s="62">
        <f t="shared" ref="BQ9" si="22">AO9/640</f>
        <v>8.0781250000000005E-4</v>
      </c>
      <c r="BR9" s="50"/>
      <c r="BS9" s="77"/>
      <c r="BT9" s="77"/>
      <c r="BU9" s="77"/>
      <c r="BV9" s="77"/>
      <c r="BW9" s="77"/>
      <c r="BX9" s="50"/>
      <c r="BY9" s="77"/>
      <c r="BZ9" s="77"/>
      <c r="CA9" s="77"/>
      <c r="CB9" s="77"/>
      <c r="CC9" s="77"/>
    </row>
    <row r="10" spans="1:81" x14ac:dyDescent="0.25">
      <c r="A10" s="77" t="s">
        <v>134</v>
      </c>
      <c r="B10" s="10" t="s">
        <v>122</v>
      </c>
      <c r="C10" s="3">
        <v>16</v>
      </c>
      <c r="D10" s="77" t="s">
        <v>134</v>
      </c>
      <c r="E10" s="62">
        <v>13.788459000000001</v>
      </c>
      <c r="F10" s="62">
        <v>12.676486500000001</v>
      </c>
      <c r="G10" s="62">
        <v>149.44910400000001</v>
      </c>
      <c r="H10" s="62">
        <v>46.258056000000003</v>
      </c>
      <c r="I10" s="62">
        <v>6.0046515000000005</v>
      </c>
      <c r="J10" s="62">
        <v>0</v>
      </c>
      <c r="K10" s="62">
        <v>0</v>
      </c>
      <c r="L10" s="62">
        <v>0</v>
      </c>
      <c r="M10" s="62">
        <v>0</v>
      </c>
      <c r="N10" s="62">
        <v>0</v>
      </c>
      <c r="O10" s="62">
        <v>0</v>
      </c>
      <c r="P10" s="62">
        <v>0</v>
      </c>
      <c r="Q10" s="62">
        <v>0</v>
      </c>
      <c r="R10" s="62">
        <v>0</v>
      </c>
      <c r="S10" s="62">
        <v>0</v>
      </c>
      <c r="T10" s="62">
        <f t="shared" si="0"/>
        <v>228.17675700000001</v>
      </c>
      <c r="U10" s="62">
        <v>98.013000000000005</v>
      </c>
      <c r="V10" s="62">
        <v>126.071</v>
      </c>
      <c r="W10" s="62">
        <v>4.0919999999999996</v>
      </c>
      <c r="X10" s="62">
        <f t="shared" si="1"/>
        <v>42.954857141737712</v>
      </c>
      <c r="Y10" s="62">
        <f t="shared" si="2"/>
        <v>55.251464547723408</v>
      </c>
      <c r="Z10" s="62">
        <f t="shared" si="3"/>
        <v>1.7933465501922263</v>
      </c>
      <c r="AA10" s="77"/>
      <c r="AB10" s="25" t="s">
        <v>134</v>
      </c>
      <c r="AC10" s="62">
        <f t="shared" si="4"/>
        <v>228.17600000000002</v>
      </c>
      <c r="AD10" s="50">
        <v>18</v>
      </c>
      <c r="AE10" s="62">
        <v>228.17600000000002</v>
      </c>
      <c r="AF10" s="62">
        <f t="shared" si="5"/>
        <v>100</v>
      </c>
      <c r="AG10" s="77">
        <v>98.013000000000005</v>
      </c>
      <c r="AH10" s="77">
        <v>126.071</v>
      </c>
      <c r="AI10" s="77">
        <v>4.0919999999999996</v>
      </c>
      <c r="AJ10" s="50"/>
      <c r="AK10" s="62"/>
      <c r="AL10" s="62"/>
      <c r="AM10" s="77"/>
      <c r="AN10" s="77"/>
      <c r="AO10" s="77"/>
      <c r="AP10" s="50"/>
      <c r="AQ10" s="62"/>
      <c r="AR10" s="62"/>
      <c r="AS10" s="77"/>
      <c r="AT10" s="77"/>
      <c r="AU10" s="77"/>
      <c r="AV10" s="50"/>
      <c r="AW10" s="62"/>
      <c r="AX10" s="62"/>
      <c r="AY10" s="77"/>
      <c r="AZ10" s="77"/>
      <c r="BA10" s="77"/>
      <c r="BB10" s="77"/>
      <c r="BC10" s="25" t="s">
        <v>134</v>
      </c>
      <c r="BD10" s="62">
        <f t="shared" si="6"/>
        <v>0.35652500000000004</v>
      </c>
      <c r="BE10" s="77"/>
      <c r="BF10" s="50">
        <v>18</v>
      </c>
      <c r="BG10" s="62">
        <f t="shared" si="7"/>
        <v>0.35652499999999998</v>
      </c>
      <c r="BH10" s="62">
        <f t="shared" si="8"/>
        <v>99.999999999999986</v>
      </c>
      <c r="BI10" s="62">
        <f t="shared" si="9"/>
        <v>0.15314531250000002</v>
      </c>
      <c r="BJ10" s="62">
        <f t="shared" si="10"/>
        <v>0.19698593749999999</v>
      </c>
      <c r="BK10" s="62">
        <f t="shared" si="11"/>
        <v>6.3937499999999993E-3</v>
      </c>
      <c r="BL10" s="50"/>
      <c r="BM10" s="77"/>
      <c r="BN10" s="77"/>
      <c r="BO10" s="77"/>
      <c r="BP10" s="77"/>
      <c r="BQ10" s="77"/>
      <c r="BR10" s="50"/>
      <c r="BS10" s="77"/>
      <c r="BT10" s="77"/>
      <c r="BU10" s="77"/>
      <c r="BV10" s="77"/>
      <c r="BW10" s="77"/>
      <c r="BX10" s="50"/>
      <c r="BY10" s="77"/>
      <c r="BZ10" s="77"/>
      <c r="CA10" s="77"/>
      <c r="CB10" s="77"/>
      <c r="CC10" s="77"/>
    </row>
    <row r="11" spans="1:81" x14ac:dyDescent="0.25">
      <c r="A11" s="77" t="s">
        <v>135</v>
      </c>
      <c r="B11" s="10" t="s">
        <v>122</v>
      </c>
      <c r="C11" s="3">
        <v>17</v>
      </c>
      <c r="D11" s="77" t="s">
        <v>135</v>
      </c>
      <c r="E11" s="62">
        <v>1.5567615000000001</v>
      </c>
      <c r="F11" s="62">
        <v>18.458743500000001</v>
      </c>
      <c r="G11" s="62">
        <v>248.41465650000001</v>
      </c>
      <c r="H11" s="62">
        <v>186.366591</v>
      </c>
      <c r="I11" s="62">
        <v>75.39173550000001</v>
      </c>
      <c r="J11" s="62">
        <v>0</v>
      </c>
      <c r="K11" s="62">
        <v>0</v>
      </c>
      <c r="L11" s="62">
        <v>0</v>
      </c>
      <c r="M11" s="62">
        <v>0</v>
      </c>
      <c r="N11" s="62">
        <v>0</v>
      </c>
      <c r="O11" s="62">
        <v>0</v>
      </c>
      <c r="P11" s="62">
        <v>0</v>
      </c>
      <c r="Q11" s="62">
        <v>0</v>
      </c>
      <c r="R11" s="62">
        <v>0</v>
      </c>
      <c r="S11" s="62">
        <v>0</v>
      </c>
      <c r="T11" s="62">
        <f t="shared" si="0"/>
        <v>530.18848800000001</v>
      </c>
      <c r="U11" s="62">
        <v>252.464</v>
      </c>
      <c r="V11" s="62">
        <v>266.54199999999997</v>
      </c>
      <c r="W11" s="62">
        <v>11.180999999999999</v>
      </c>
      <c r="X11" s="62">
        <f t="shared" si="1"/>
        <v>47.617782300848447</v>
      </c>
      <c r="Y11" s="62">
        <f t="shared" si="2"/>
        <v>50.273064397429913</v>
      </c>
      <c r="Z11" s="62">
        <f t="shared" si="3"/>
        <v>2.1088726468161263</v>
      </c>
      <c r="AA11" s="77"/>
      <c r="AB11" s="25" t="s">
        <v>135</v>
      </c>
      <c r="AC11" s="62">
        <f t="shared" si="4"/>
        <v>530.18799999999999</v>
      </c>
      <c r="AD11" s="50">
        <v>18</v>
      </c>
      <c r="AE11" s="62">
        <v>282.21899999999999</v>
      </c>
      <c r="AF11" s="62">
        <f t="shared" si="5"/>
        <v>53.229986344466496</v>
      </c>
      <c r="AG11" s="77">
        <v>137.511</v>
      </c>
      <c r="AH11" s="77">
        <v>138.881</v>
      </c>
      <c r="AI11" s="77">
        <v>5.827</v>
      </c>
      <c r="AJ11" s="50">
        <v>22</v>
      </c>
      <c r="AK11" s="62">
        <v>247.96900000000002</v>
      </c>
      <c r="AL11" s="62">
        <f>(AK11/AC11)*100</f>
        <v>46.770013655533518</v>
      </c>
      <c r="AM11" s="77">
        <v>114.953</v>
      </c>
      <c r="AN11" s="77">
        <v>127.66200000000001</v>
      </c>
      <c r="AO11" s="77">
        <v>5.3540000000000001</v>
      </c>
      <c r="AP11" s="50"/>
      <c r="AQ11" s="62"/>
      <c r="AR11" s="62"/>
      <c r="AS11" s="77"/>
      <c r="AT11" s="77"/>
      <c r="AU11" s="77"/>
      <c r="AV11" s="50"/>
      <c r="AW11" s="62"/>
      <c r="AX11" s="62"/>
      <c r="AY11" s="77"/>
      <c r="AZ11" s="77"/>
      <c r="BA11" s="77"/>
      <c r="BB11" s="77"/>
      <c r="BC11" s="25" t="s">
        <v>135</v>
      </c>
      <c r="BD11" s="62">
        <f t="shared" si="6"/>
        <v>0.82841874999999998</v>
      </c>
      <c r="BE11" s="77"/>
      <c r="BF11" s="50">
        <v>18</v>
      </c>
      <c r="BG11" s="62">
        <f t="shared" si="7"/>
        <v>0.44096718749999997</v>
      </c>
      <c r="BH11" s="62">
        <f t="shared" si="8"/>
        <v>53.229986344466482</v>
      </c>
      <c r="BI11" s="62">
        <f t="shared" si="9"/>
        <v>0.21486093749999999</v>
      </c>
      <c r="BJ11" s="62">
        <f t="shared" si="10"/>
        <v>0.21700156249999999</v>
      </c>
      <c r="BK11" s="62">
        <f t="shared" si="11"/>
        <v>9.1046874999999999E-3</v>
      </c>
      <c r="BL11" s="50">
        <v>22</v>
      </c>
      <c r="BM11" s="62">
        <f t="shared" ref="BM11:BM13" si="23">BO11+BP11+BQ11</f>
        <v>0.38745156250000001</v>
      </c>
      <c r="BN11" s="62">
        <f t="shared" ref="BN11:BN13" si="24">(BM11/BD11)*100</f>
        <v>46.770013655533511</v>
      </c>
      <c r="BO11" s="62">
        <f t="shared" ref="BO11:BO13" si="25">AM11/640</f>
        <v>0.1796140625</v>
      </c>
      <c r="BP11" s="62">
        <f t="shared" ref="BP11:BP13" si="26">AN11/640</f>
        <v>0.19947187500000002</v>
      </c>
      <c r="BQ11" s="62">
        <f t="shared" ref="BQ11:BQ13" si="27">AO11/640</f>
        <v>8.3656249999999998E-3</v>
      </c>
      <c r="BR11" s="50"/>
      <c r="BS11" s="77"/>
      <c r="BT11" s="77"/>
      <c r="BU11" s="77"/>
      <c r="BV11" s="77"/>
      <c r="BW11" s="77"/>
      <c r="BX11" s="50"/>
      <c r="BY11" s="77"/>
      <c r="BZ11" s="77"/>
      <c r="CA11" s="77"/>
      <c r="CB11" s="77"/>
      <c r="CC11" s="77"/>
    </row>
    <row r="12" spans="1:81" x14ac:dyDescent="0.25">
      <c r="A12" s="77" t="s">
        <v>136</v>
      </c>
      <c r="B12" s="10" t="s">
        <v>122</v>
      </c>
      <c r="C12" s="3">
        <v>18</v>
      </c>
      <c r="D12" s="77" t="s">
        <v>136</v>
      </c>
      <c r="E12" s="62">
        <v>53.374680000000005</v>
      </c>
      <c r="F12" s="62">
        <v>149.00431500000002</v>
      </c>
      <c r="G12" s="62">
        <v>474.81225750000004</v>
      </c>
      <c r="H12" s="62">
        <v>314.465823</v>
      </c>
      <c r="I12" s="62">
        <v>91.404139499999999</v>
      </c>
      <c r="J12" s="62">
        <v>0</v>
      </c>
      <c r="K12" s="62">
        <v>4.4478900000000001</v>
      </c>
      <c r="L12" s="62">
        <v>0</v>
      </c>
      <c r="M12" s="62">
        <v>0</v>
      </c>
      <c r="N12" s="62">
        <v>0</v>
      </c>
      <c r="O12" s="62">
        <v>0</v>
      </c>
      <c r="P12" s="62">
        <v>0</v>
      </c>
      <c r="Q12" s="62">
        <v>0</v>
      </c>
      <c r="R12" s="62">
        <v>1.7791560000000002</v>
      </c>
      <c r="S12" s="62">
        <v>0</v>
      </c>
      <c r="T12" s="62">
        <f t="shared" si="0"/>
        <v>1089.2882609999999</v>
      </c>
      <c r="U12" s="62">
        <v>485.70800000000003</v>
      </c>
      <c r="V12" s="62">
        <v>578.31700000000001</v>
      </c>
      <c r="W12" s="62">
        <v>25.260999999999999</v>
      </c>
      <c r="X12" s="62">
        <f t="shared" si="1"/>
        <v>44.589482636497451</v>
      </c>
      <c r="Y12" s="62">
        <f t="shared" si="2"/>
        <v>53.091272595656847</v>
      </c>
      <c r="Z12" s="62">
        <f t="shared" si="3"/>
        <v>2.3190372011178773</v>
      </c>
      <c r="AA12" s="77"/>
      <c r="AB12" s="25" t="s">
        <v>136</v>
      </c>
      <c r="AC12" s="62">
        <f>AE12+AK12+AQ12+AW12</f>
        <v>1089.2860000000001</v>
      </c>
      <c r="AD12" s="50">
        <v>18</v>
      </c>
      <c r="AE12" s="62">
        <v>211.71900000000002</v>
      </c>
      <c r="AF12" s="62">
        <f t="shared" si="5"/>
        <v>19.436493262559146</v>
      </c>
      <c r="AG12" s="77">
        <v>109.69799999999999</v>
      </c>
      <c r="AH12" s="77">
        <v>99.239000000000004</v>
      </c>
      <c r="AI12" s="77">
        <v>2.782</v>
      </c>
      <c r="AJ12" s="50">
        <v>19</v>
      </c>
      <c r="AK12" s="62">
        <v>277.77099999999996</v>
      </c>
      <c r="AL12" s="62">
        <f>(AK12/AC12)*100</f>
        <v>25.500281835991643</v>
      </c>
      <c r="AM12" s="77">
        <v>110.699</v>
      </c>
      <c r="AN12" s="77">
        <v>157.87899999999999</v>
      </c>
      <c r="AO12" s="77">
        <v>9.1929999999999996</v>
      </c>
      <c r="AP12" s="50">
        <v>22</v>
      </c>
      <c r="AQ12" s="62">
        <v>219.50300000000001</v>
      </c>
      <c r="AR12" s="62">
        <f>(AQ12/AC12)*100</f>
        <v>20.151089796435464</v>
      </c>
      <c r="AS12" s="77">
        <v>110.423</v>
      </c>
      <c r="AT12" s="77">
        <v>104.482</v>
      </c>
      <c r="AU12" s="77">
        <v>4.5979999999999999</v>
      </c>
      <c r="AV12" s="50">
        <v>23</v>
      </c>
      <c r="AW12" s="62">
        <v>380.29300000000001</v>
      </c>
      <c r="AX12" s="62">
        <f>(AW12/AC12)*100</f>
        <v>34.912135105013739</v>
      </c>
      <c r="AY12" s="77">
        <v>154.88800000000001</v>
      </c>
      <c r="AZ12" s="77">
        <v>216.71700000000001</v>
      </c>
      <c r="BA12" s="77">
        <v>8.6880000000000006</v>
      </c>
      <c r="BB12" s="77"/>
      <c r="BC12" s="25" t="s">
        <v>136</v>
      </c>
      <c r="BD12" s="62">
        <f t="shared" si="6"/>
        <v>1.702009375</v>
      </c>
      <c r="BE12" s="77"/>
      <c r="BF12" s="50">
        <v>18</v>
      </c>
      <c r="BG12" s="62">
        <f t="shared" si="7"/>
        <v>0.33081093750000001</v>
      </c>
      <c r="BH12" s="62">
        <f t="shared" si="8"/>
        <v>19.436493262559146</v>
      </c>
      <c r="BI12" s="62">
        <f t="shared" si="9"/>
        <v>0.17140312499999999</v>
      </c>
      <c r="BJ12" s="62">
        <f t="shared" si="10"/>
        <v>0.1550609375</v>
      </c>
      <c r="BK12" s="62">
        <f t="shared" si="11"/>
        <v>4.346875E-3</v>
      </c>
      <c r="BL12" s="50">
        <v>19</v>
      </c>
      <c r="BM12" s="62">
        <f t="shared" si="23"/>
        <v>0.43401718749999996</v>
      </c>
      <c r="BN12" s="62">
        <f t="shared" si="24"/>
        <v>25.500281835991643</v>
      </c>
      <c r="BO12" s="62">
        <f t="shared" si="25"/>
        <v>0.17296718750000001</v>
      </c>
      <c r="BP12" s="62">
        <f t="shared" si="26"/>
        <v>0.24668593749999998</v>
      </c>
      <c r="BQ12" s="62">
        <f t="shared" si="27"/>
        <v>1.43640625E-2</v>
      </c>
      <c r="BR12" s="50">
        <v>22</v>
      </c>
      <c r="BS12" s="62">
        <f t="shared" ref="BS12" si="28">BU12+BV12+BW12</f>
        <v>0.34297343750000003</v>
      </c>
      <c r="BT12" s="62">
        <f>(BS12/BD12)*100</f>
        <v>20.151089796435464</v>
      </c>
      <c r="BU12" s="62">
        <f t="shared" ref="BU12" si="29">AS12/640</f>
        <v>0.17253593750000001</v>
      </c>
      <c r="BV12" s="62">
        <f t="shared" ref="BV12" si="30">AT12/640</f>
        <v>0.163253125</v>
      </c>
      <c r="BW12" s="62">
        <f t="shared" ref="BW12" si="31">AU12/640</f>
        <v>7.1843749999999998E-3</v>
      </c>
      <c r="BX12" s="50">
        <v>23</v>
      </c>
      <c r="BY12" s="62">
        <f t="shared" ref="BY12" si="32">CA12+CB12+CC12</f>
        <v>0.59420781249999999</v>
      </c>
      <c r="BZ12" s="62">
        <f>(BY12/BD12)*100</f>
        <v>34.912135105013739</v>
      </c>
      <c r="CA12" s="62">
        <f t="shared" ref="CA12" si="33">AY12/640</f>
        <v>0.24201250000000002</v>
      </c>
      <c r="CB12" s="62">
        <f t="shared" ref="CB12" si="34">AZ12/640</f>
        <v>0.33862031250000002</v>
      </c>
      <c r="CC12" s="62">
        <f t="shared" ref="CC12" si="35">BA12/640</f>
        <v>1.3575E-2</v>
      </c>
    </row>
    <row r="13" spans="1:81" x14ac:dyDescent="0.25">
      <c r="A13" s="77" t="s">
        <v>137</v>
      </c>
      <c r="B13" s="10" t="s">
        <v>122</v>
      </c>
      <c r="C13" s="3" t="s">
        <v>138</v>
      </c>
      <c r="D13" s="77" t="s">
        <v>137</v>
      </c>
      <c r="E13" s="62">
        <v>0</v>
      </c>
      <c r="F13" s="62">
        <v>515.73284550000005</v>
      </c>
      <c r="G13" s="62">
        <v>1523.6247195000001</v>
      </c>
      <c r="H13" s="62">
        <v>1913.2598835000001</v>
      </c>
      <c r="I13" s="62">
        <v>329.81104350000004</v>
      </c>
      <c r="J13" s="62">
        <v>0</v>
      </c>
      <c r="K13" s="62">
        <v>0</v>
      </c>
      <c r="L13" s="62">
        <v>0</v>
      </c>
      <c r="M13" s="62">
        <v>0</v>
      </c>
      <c r="N13" s="62">
        <v>0</v>
      </c>
      <c r="O13" s="62">
        <v>0</v>
      </c>
      <c r="P13" s="62">
        <v>0</v>
      </c>
      <c r="Q13" s="62">
        <v>0</v>
      </c>
      <c r="R13" s="62">
        <v>0</v>
      </c>
      <c r="S13" s="62">
        <v>0</v>
      </c>
      <c r="T13" s="62">
        <f t="shared" si="0"/>
        <v>4282.428492</v>
      </c>
      <c r="U13" s="62">
        <v>1836.0129999999999</v>
      </c>
      <c r="V13" s="62">
        <v>2347.02</v>
      </c>
      <c r="W13" s="62">
        <v>99.385000000000005</v>
      </c>
      <c r="X13" s="62">
        <f t="shared" si="1"/>
        <v>42.873173560979566</v>
      </c>
      <c r="Y13" s="62">
        <f t="shared" si="2"/>
        <v>54.805818810155628</v>
      </c>
      <c r="Z13" s="62">
        <f t="shared" si="3"/>
        <v>2.3207626276926985</v>
      </c>
      <c r="AA13" s="77"/>
      <c r="AB13" s="25" t="s">
        <v>137</v>
      </c>
      <c r="AC13" s="62">
        <f t="shared" ref="AC13:AC75" si="36">AE13+AK13+AQ13+AW13</f>
        <v>4282.4170000000004</v>
      </c>
      <c r="AD13" s="50">
        <v>12</v>
      </c>
      <c r="AE13" s="62">
        <v>272.21000000000004</v>
      </c>
      <c r="AF13" s="62">
        <f t="shared" si="5"/>
        <v>6.3564571128874192</v>
      </c>
      <c r="AG13" s="77">
        <v>87.405000000000001</v>
      </c>
      <c r="AH13" s="77">
        <v>181.55</v>
      </c>
      <c r="AI13" s="77">
        <v>3.2549999999999999</v>
      </c>
      <c r="AJ13" s="50">
        <v>13</v>
      </c>
      <c r="AK13" s="62">
        <v>527.29599999999994</v>
      </c>
      <c r="AL13" s="62">
        <f>(AK13/AC13)*100</f>
        <v>12.313046580937819</v>
      </c>
      <c r="AM13" s="77">
        <v>207.251</v>
      </c>
      <c r="AN13" s="77">
        <v>310.57299999999998</v>
      </c>
      <c r="AO13" s="77">
        <v>9.4719999999999995</v>
      </c>
      <c r="AP13" s="50">
        <v>17</v>
      </c>
      <c r="AQ13" s="62">
        <v>2151.6610000000001</v>
      </c>
      <c r="AR13" s="62">
        <f>(AQ13/AC13)*100</f>
        <v>50.244079453262025</v>
      </c>
      <c r="AS13" s="77">
        <v>928.07399999999996</v>
      </c>
      <c r="AT13" s="77">
        <v>1168.0889999999999</v>
      </c>
      <c r="AU13" s="77">
        <v>55.497999999999998</v>
      </c>
      <c r="AV13" s="50">
        <v>18</v>
      </c>
      <c r="AW13" s="62">
        <v>1331.2500000000002</v>
      </c>
      <c r="AX13" s="62">
        <f>(AW13/AC13)*100</f>
        <v>31.086416852912741</v>
      </c>
      <c r="AY13" s="77">
        <v>613.28200000000004</v>
      </c>
      <c r="AZ13" s="77">
        <v>686.80799999999999</v>
      </c>
      <c r="BA13" s="77">
        <v>31.16</v>
      </c>
      <c r="BB13" s="77"/>
      <c r="BC13" s="25" t="s">
        <v>137</v>
      </c>
      <c r="BD13" s="62">
        <f t="shared" si="6"/>
        <v>6.6912765625000006</v>
      </c>
      <c r="BE13" s="77"/>
      <c r="BF13" s="50">
        <v>12</v>
      </c>
      <c r="BG13" s="62">
        <f t="shared" si="7"/>
        <v>0.42532812500000006</v>
      </c>
      <c r="BH13" s="62">
        <f t="shared" si="8"/>
        <v>6.3564571128874192</v>
      </c>
      <c r="BI13" s="62">
        <f t="shared" si="9"/>
        <v>0.13657031250000001</v>
      </c>
      <c r="BJ13" s="62">
        <f t="shared" si="10"/>
        <v>0.28367187500000002</v>
      </c>
      <c r="BK13" s="62">
        <f t="shared" si="11"/>
        <v>5.0859375000000002E-3</v>
      </c>
      <c r="BL13" s="50">
        <v>13</v>
      </c>
      <c r="BM13" s="62">
        <f t="shared" si="23"/>
        <v>0.82389999999999997</v>
      </c>
      <c r="BN13" s="62">
        <f t="shared" si="24"/>
        <v>12.31304658093782</v>
      </c>
      <c r="BO13" s="62">
        <f t="shared" si="25"/>
        <v>0.32382968750000002</v>
      </c>
      <c r="BP13" s="62">
        <f t="shared" si="26"/>
        <v>0.48527031249999997</v>
      </c>
      <c r="BQ13" s="62">
        <f t="shared" si="27"/>
        <v>1.4799999999999999E-2</v>
      </c>
      <c r="BR13" s="50">
        <v>17</v>
      </c>
      <c r="BS13" s="62">
        <f t="shared" ref="BS13" si="37">BU13+BV13+BW13</f>
        <v>3.3619703125</v>
      </c>
      <c r="BT13" s="62">
        <f>(BS13/BD13)*100</f>
        <v>50.244079453262025</v>
      </c>
      <c r="BU13" s="62">
        <f t="shared" ref="BU13" si="38">AS13/640</f>
        <v>1.450115625</v>
      </c>
      <c r="BV13" s="62">
        <f t="shared" ref="BV13" si="39">AT13/640</f>
        <v>1.8251390624999999</v>
      </c>
      <c r="BW13" s="62">
        <f t="shared" ref="BW13" si="40">AU13/640</f>
        <v>8.6715624999999991E-2</v>
      </c>
      <c r="BX13" s="50">
        <v>18</v>
      </c>
      <c r="BY13" s="62">
        <f t="shared" ref="BY13" si="41">CA13+CB13+CC13</f>
        <v>2.0800781250000004</v>
      </c>
      <c r="BZ13" s="62">
        <f>(BY13/BD13)*100</f>
        <v>31.086416852912741</v>
      </c>
      <c r="CA13" s="62">
        <f t="shared" ref="CA13" si="42">AY13/640</f>
        <v>0.95825312500000004</v>
      </c>
      <c r="CB13" s="62">
        <f t="shared" ref="CB13" si="43">AZ13/640</f>
        <v>1.0731375000000001</v>
      </c>
      <c r="CC13" s="62">
        <f t="shared" ref="CC13" si="44">BA13/640</f>
        <v>4.8687500000000002E-2</v>
      </c>
    </row>
    <row r="14" spans="1:81" x14ac:dyDescent="0.25">
      <c r="A14" s="77" t="s">
        <v>139</v>
      </c>
      <c r="B14" s="10" t="s">
        <v>122</v>
      </c>
      <c r="C14" s="3" t="s">
        <v>140</v>
      </c>
      <c r="D14" s="77" t="s">
        <v>139</v>
      </c>
      <c r="E14" s="62">
        <v>20.682688500000001</v>
      </c>
      <c r="F14" s="62">
        <v>43.366927500000003</v>
      </c>
      <c r="G14" s="62">
        <v>240.85324350000002</v>
      </c>
      <c r="H14" s="62">
        <v>244.85634450000001</v>
      </c>
      <c r="I14" s="62">
        <v>235.51577550000002</v>
      </c>
      <c r="J14" s="62">
        <v>0</v>
      </c>
      <c r="K14" s="62">
        <v>0</v>
      </c>
      <c r="L14" s="62">
        <v>0</v>
      </c>
      <c r="M14" s="62">
        <v>0</v>
      </c>
      <c r="N14" s="62">
        <v>0</v>
      </c>
      <c r="O14" s="62">
        <v>0</v>
      </c>
      <c r="P14" s="62">
        <v>0</v>
      </c>
      <c r="Q14" s="62">
        <v>0</v>
      </c>
      <c r="R14" s="62">
        <v>0</v>
      </c>
      <c r="S14" s="62">
        <v>0</v>
      </c>
      <c r="T14" s="62">
        <f t="shared" si="0"/>
        <v>785.27497950000009</v>
      </c>
      <c r="U14" s="62">
        <v>451.96199999999999</v>
      </c>
      <c r="V14" s="62">
        <v>319.904</v>
      </c>
      <c r="W14" s="62">
        <v>13.407</v>
      </c>
      <c r="X14" s="62">
        <f t="shared" si="1"/>
        <v>57.554616127941962</v>
      </c>
      <c r="Y14" s="62">
        <f t="shared" si="2"/>
        <v>40.737831759734547</v>
      </c>
      <c r="Z14" s="62">
        <f t="shared" si="3"/>
        <v>1.7073000350191343</v>
      </c>
      <c r="AA14" s="77"/>
      <c r="AB14" s="25" t="s">
        <v>139</v>
      </c>
      <c r="AC14" s="62">
        <f t="shared" si="36"/>
        <v>785.27300000000002</v>
      </c>
      <c r="AD14" s="50">
        <v>17</v>
      </c>
      <c r="AE14" s="62">
        <v>785.27300000000002</v>
      </c>
      <c r="AF14" s="62">
        <f t="shared" si="5"/>
        <v>100</v>
      </c>
      <c r="AG14" s="77">
        <v>451.96199999999999</v>
      </c>
      <c r="AH14" s="77">
        <v>319.904</v>
      </c>
      <c r="AI14" s="77">
        <v>13.407</v>
      </c>
      <c r="AJ14" s="50"/>
      <c r="AK14" s="62"/>
      <c r="AL14" s="62"/>
      <c r="AM14" s="77"/>
      <c r="AN14" s="77"/>
      <c r="AO14" s="77"/>
      <c r="AP14" s="50"/>
      <c r="AQ14" s="62"/>
      <c r="AR14" s="62"/>
      <c r="AS14" s="77"/>
      <c r="AT14" s="77"/>
      <c r="AU14" s="77"/>
      <c r="AV14" s="50"/>
      <c r="AW14" s="62"/>
      <c r="AX14" s="62"/>
      <c r="AY14" s="77"/>
      <c r="AZ14" s="77"/>
      <c r="BA14" s="77"/>
      <c r="BB14" s="77"/>
      <c r="BC14" s="25" t="s">
        <v>139</v>
      </c>
      <c r="BD14" s="62">
        <f t="shared" si="6"/>
        <v>1.2269890624999999</v>
      </c>
      <c r="BE14" s="77"/>
      <c r="BF14" s="50">
        <v>17</v>
      </c>
      <c r="BG14" s="62">
        <f t="shared" si="7"/>
        <v>1.2269890624999999</v>
      </c>
      <c r="BH14" s="62">
        <f t="shared" si="8"/>
        <v>100</v>
      </c>
      <c r="BI14" s="62">
        <f t="shared" si="9"/>
        <v>0.70619062499999996</v>
      </c>
      <c r="BJ14" s="62">
        <f t="shared" si="10"/>
        <v>0.49985000000000002</v>
      </c>
      <c r="BK14" s="62">
        <f t="shared" si="11"/>
        <v>2.09484375E-2</v>
      </c>
      <c r="BL14" s="50"/>
      <c r="BM14" s="77"/>
      <c r="BN14" s="77"/>
      <c r="BO14" s="77"/>
      <c r="BP14" s="77"/>
      <c r="BQ14" s="77"/>
      <c r="BR14" s="50"/>
      <c r="BS14" s="77"/>
      <c r="BT14" s="77"/>
      <c r="BU14" s="77"/>
      <c r="BV14" s="77"/>
      <c r="BW14" s="77"/>
      <c r="BX14" s="50"/>
      <c r="BY14" s="77"/>
      <c r="BZ14" s="77"/>
      <c r="CA14" s="77"/>
      <c r="CB14" s="77"/>
      <c r="CC14" s="77"/>
    </row>
    <row r="15" spans="1:81" x14ac:dyDescent="0.25">
      <c r="A15" s="77" t="s">
        <v>141</v>
      </c>
      <c r="B15" s="10" t="s">
        <v>122</v>
      </c>
      <c r="C15" s="3">
        <v>19</v>
      </c>
      <c r="D15" s="77" t="s">
        <v>141</v>
      </c>
      <c r="E15" s="62">
        <v>0.88957800000000009</v>
      </c>
      <c r="F15" s="62">
        <v>73.61257950000001</v>
      </c>
      <c r="G15" s="62">
        <v>261.09114299999999</v>
      </c>
      <c r="H15" s="62">
        <v>741.68565750000005</v>
      </c>
      <c r="I15" s="62">
        <v>100.7447085</v>
      </c>
      <c r="J15" s="62">
        <v>0</v>
      </c>
      <c r="K15" s="62">
        <v>12.676486500000001</v>
      </c>
      <c r="L15" s="62">
        <v>0</v>
      </c>
      <c r="M15" s="62">
        <v>0</v>
      </c>
      <c r="N15" s="62">
        <v>22.684239000000002</v>
      </c>
      <c r="O15" s="62">
        <v>2.2239450000000001</v>
      </c>
      <c r="P15" s="62">
        <v>0</v>
      </c>
      <c r="Q15" s="62">
        <v>0</v>
      </c>
      <c r="R15" s="62">
        <v>54.041863500000005</v>
      </c>
      <c r="S15" s="62">
        <v>0</v>
      </c>
      <c r="T15" s="62">
        <f t="shared" si="0"/>
        <v>1269.6502005000002</v>
      </c>
      <c r="U15" s="62">
        <v>540.94399999999996</v>
      </c>
      <c r="V15" s="62">
        <v>618.73800000000006</v>
      </c>
      <c r="W15" s="62">
        <v>109.965</v>
      </c>
      <c r="X15" s="62">
        <f t="shared" si="1"/>
        <v>42.605750764027064</v>
      </c>
      <c r="Y15" s="62">
        <f t="shared" si="2"/>
        <v>48.732950205996517</v>
      </c>
      <c r="Z15" s="62">
        <f t="shared" si="3"/>
        <v>8.6610469526720628</v>
      </c>
      <c r="AA15" s="77"/>
      <c r="AB15" s="25" t="s">
        <v>141</v>
      </c>
      <c r="AC15" s="62">
        <f t="shared" si="36"/>
        <v>1246.963</v>
      </c>
      <c r="AD15" s="50">
        <v>19</v>
      </c>
      <c r="AE15" s="62">
        <v>92.070999999999998</v>
      </c>
      <c r="AF15" s="62">
        <f t="shared" si="5"/>
        <v>7.3836192413086836</v>
      </c>
      <c r="AG15" s="77">
        <v>45.996000000000002</v>
      </c>
      <c r="AH15" s="77">
        <v>44.414999999999999</v>
      </c>
      <c r="AI15" s="77">
        <v>1.66</v>
      </c>
      <c r="AJ15" s="50">
        <v>23</v>
      </c>
      <c r="AK15" s="62">
        <v>1154.8920000000001</v>
      </c>
      <c r="AL15" s="62">
        <f>(AK15/AC15)*100</f>
        <v>92.616380758691321</v>
      </c>
      <c r="AM15" s="77">
        <v>494.94900000000001</v>
      </c>
      <c r="AN15" s="77">
        <v>562.98</v>
      </c>
      <c r="AO15" s="77">
        <v>96.962999999999994</v>
      </c>
      <c r="AP15" s="50"/>
      <c r="AQ15" s="62"/>
      <c r="AR15" s="62"/>
      <c r="AS15" s="77"/>
      <c r="AT15" s="77"/>
      <c r="AU15" s="77"/>
      <c r="AV15" s="50"/>
      <c r="AW15" s="62"/>
      <c r="AX15" s="62"/>
      <c r="AY15" s="77"/>
      <c r="AZ15" s="77"/>
      <c r="BA15" s="77"/>
      <c r="BB15" s="77"/>
      <c r="BC15" s="25" t="s">
        <v>141</v>
      </c>
      <c r="BD15" s="62">
        <f t="shared" si="6"/>
        <v>1.9483796874999999</v>
      </c>
      <c r="BE15" s="77"/>
      <c r="BF15" s="50">
        <v>19</v>
      </c>
      <c r="BG15" s="62">
        <f t="shared" si="7"/>
        <v>0.14386093750000001</v>
      </c>
      <c r="BH15" s="62">
        <f t="shared" si="8"/>
        <v>7.3836192413086836</v>
      </c>
      <c r="BI15" s="62">
        <f t="shared" si="9"/>
        <v>7.1868750000000009E-2</v>
      </c>
      <c r="BJ15" s="62">
        <f t="shared" si="10"/>
        <v>6.9398437499999993E-2</v>
      </c>
      <c r="BK15" s="62">
        <f t="shared" si="11"/>
        <v>2.5937499999999997E-3</v>
      </c>
      <c r="BL15" s="50">
        <v>23</v>
      </c>
      <c r="BM15" s="62">
        <f t="shared" ref="BM15:BM16" si="45">BO15+BP15+BQ15</f>
        <v>1.8045187499999999</v>
      </c>
      <c r="BN15" s="62">
        <f t="shared" ref="BN15:BN16" si="46">(BM15/BD15)*100</f>
        <v>92.616380758691321</v>
      </c>
      <c r="BO15" s="62">
        <f t="shared" ref="BO15:BO16" si="47">AM15/640</f>
        <v>0.77335781250000002</v>
      </c>
      <c r="BP15" s="62">
        <f t="shared" ref="BP15:BP16" si="48">AN15/640</f>
        <v>0.87965625000000003</v>
      </c>
      <c r="BQ15" s="62">
        <f t="shared" ref="BQ15:BQ16" si="49">AO15/640</f>
        <v>0.15150468749999998</v>
      </c>
      <c r="BR15" s="50"/>
      <c r="BS15" s="77"/>
      <c r="BT15" s="77"/>
      <c r="BU15" s="77"/>
      <c r="BV15" s="77"/>
      <c r="BW15" s="77"/>
      <c r="BX15" s="50"/>
      <c r="BY15" s="77"/>
      <c r="BZ15" s="77"/>
      <c r="CA15" s="77"/>
      <c r="CB15" s="77"/>
      <c r="CC15" s="77"/>
    </row>
    <row r="16" spans="1:81" x14ac:dyDescent="0.25">
      <c r="A16" s="77" t="s">
        <v>142</v>
      </c>
      <c r="B16" s="10" t="s">
        <v>122</v>
      </c>
      <c r="C16" s="3">
        <v>2</v>
      </c>
      <c r="D16" s="77" t="s">
        <v>142</v>
      </c>
      <c r="E16" s="62">
        <v>0</v>
      </c>
      <c r="F16" s="62">
        <v>6.2270460000000005</v>
      </c>
      <c r="G16" s="62">
        <v>307.57159350000001</v>
      </c>
      <c r="H16" s="62">
        <v>332.257383</v>
      </c>
      <c r="I16" s="62">
        <v>72.055818000000002</v>
      </c>
      <c r="J16" s="62">
        <v>0</v>
      </c>
      <c r="K16" s="62">
        <v>0</v>
      </c>
      <c r="L16" s="62">
        <v>0</v>
      </c>
      <c r="M16" s="62">
        <v>0</v>
      </c>
      <c r="N16" s="62">
        <v>0</v>
      </c>
      <c r="O16" s="62">
        <v>0</v>
      </c>
      <c r="P16" s="62">
        <v>0</v>
      </c>
      <c r="Q16" s="62">
        <v>0</v>
      </c>
      <c r="R16" s="62">
        <v>0</v>
      </c>
      <c r="S16" s="62">
        <v>0</v>
      </c>
      <c r="T16" s="62">
        <f t="shared" si="0"/>
        <v>718.11184049999997</v>
      </c>
      <c r="U16" s="62">
        <v>332.95299999999997</v>
      </c>
      <c r="V16" s="62">
        <v>367.25400000000002</v>
      </c>
      <c r="W16" s="62">
        <v>17.904</v>
      </c>
      <c r="X16" s="62">
        <f t="shared" si="1"/>
        <v>46.365061989254301</v>
      </c>
      <c r="Y16" s="62">
        <f t="shared" si="2"/>
        <v>51.141616011273669</v>
      </c>
      <c r="Z16" s="62">
        <f t="shared" si="3"/>
        <v>2.493204956422105</v>
      </c>
      <c r="AA16" s="77"/>
      <c r="AB16" s="25" t="s">
        <v>142</v>
      </c>
      <c r="AC16" s="62">
        <f t="shared" si="36"/>
        <v>718.10800000000006</v>
      </c>
      <c r="AD16" s="50">
        <v>12</v>
      </c>
      <c r="AE16" s="62">
        <v>32.914000000000001</v>
      </c>
      <c r="AF16" s="62">
        <f t="shared" si="5"/>
        <v>4.5834331326207201</v>
      </c>
      <c r="AG16" s="77">
        <v>13.33</v>
      </c>
      <c r="AH16" s="77">
        <v>18.611000000000001</v>
      </c>
      <c r="AI16" s="77">
        <v>0.97299999999999998</v>
      </c>
      <c r="AJ16" s="50">
        <v>13</v>
      </c>
      <c r="AK16" s="62">
        <v>68.274999999999991</v>
      </c>
      <c r="AL16" s="62">
        <f>(AK16/AC16)*100</f>
        <v>9.5076228088254116</v>
      </c>
      <c r="AM16" s="77">
        <v>29.754000000000001</v>
      </c>
      <c r="AN16" s="77">
        <v>36.704000000000001</v>
      </c>
      <c r="AO16" s="77">
        <v>1.8169999999999999</v>
      </c>
      <c r="AP16" s="50">
        <v>17</v>
      </c>
      <c r="AQ16" s="62">
        <v>488.15400000000005</v>
      </c>
      <c r="AR16" s="62">
        <f>(AQ16/AC16)*100</f>
        <v>67.977797211561494</v>
      </c>
      <c r="AS16" s="77">
        <v>222.68100000000001</v>
      </c>
      <c r="AT16" s="77">
        <v>253.423</v>
      </c>
      <c r="AU16" s="77">
        <v>12.05</v>
      </c>
      <c r="AV16" s="50">
        <v>18</v>
      </c>
      <c r="AW16" s="62">
        <v>128.76499999999999</v>
      </c>
      <c r="AX16" s="62">
        <f>(AW16/AC16)*100</f>
        <v>17.93114684699237</v>
      </c>
      <c r="AY16" s="77">
        <v>67.186999999999998</v>
      </c>
      <c r="AZ16" s="77">
        <v>58.515000000000001</v>
      </c>
      <c r="BA16" s="77">
        <v>3.0630000000000002</v>
      </c>
      <c r="BB16" s="77"/>
      <c r="BC16" s="25" t="s">
        <v>142</v>
      </c>
      <c r="BD16" s="62">
        <f t="shared" si="6"/>
        <v>1.12204375</v>
      </c>
      <c r="BE16" s="77"/>
      <c r="BF16" s="50">
        <v>12</v>
      </c>
      <c r="BG16" s="62">
        <f t="shared" si="7"/>
        <v>5.1428124999999998E-2</v>
      </c>
      <c r="BH16" s="62">
        <f t="shared" si="8"/>
        <v>4.5834331326207201</v>
      </c>
      <c r="BI16" s="62">
        <f t="shared" si="9"/>
        <v>2.0828124999999999E-2</v>
      </c>
      <c r="BJ16" s="62">
        <f t="shared" si="10"/>
        <v>2.90796875E-2</v>
      </c>
      <c r="BK16" s="62">
        <f t="shared" si="11"/>
        <v>1.5203125E-3</v>
      </c>
      <c r="BL16" s="50">
        <v>13</v>
      </c>
      <c r="BM16" s="62">
        <f t="shared" si="45"/>
        <v>0.1066796875</v>
      </c>
      <c r="BN16" s="62">
        <f t="shared" si="46"/>
        <v>9.5076228088254133</v>
      </c>
      <c r="BO16" s="62">
        <f t="shared" si="47"/>
        <v>4.6490625000000001E-2</v>
      </c>
      <c r="BP16" s="62">
        <f t="shared" si="48"/>
        <v>5.7349999999999998E-2</v>
      </c>
      <c r="BQ16" s="62">
        <f t="shared" si="49"/>
        <v>2.8390625E-3</v>
      </c>
      <c r="BR16" s="50">
        <v>17</v>
      </c>
      <c r="BS16" s="62">
        <f t="shared" ref="BS16" si="50">BU16+BV16+BW16</f>
        <v>0.76274062499999995</v>
      </c>
      <c r="BT16" s="62">
        <f>(BS16/BD16)*100</f>
        <v>67.97779721156148</v>
      </c>
      <c r="BU16" s="62">
        <f t="shared" ref="BU16" si="51">AS16/640</f>
        <v>0.34793906250000001</v>
      </c>
      <c r="BV16" s="62">
        <f t="shared" ref="BV16" si="52">AT16/640</f>
        <v>0.39597343750000003</v>
      </c>
      <c r="BW16" s="62">
        <f t="shared" ref="BW16" si="53">AU16/640</f>
        <v>1.8828125000000001E-2</v>
      </c>
      <c r="BX16" s="50">
        <v>18</v>
      </c>
      <c r="BY16" s="62">
        <f t="shared" ref="BY16" si="54">CA16+CB16+CC16</f>
        <v>0.2011953125</v>
      </c>
      <c r="BZ16" s="62">
        <f>(BY16/BD16)*100</f>
        <v>17.931146846992373</v>
      </c>
      <c r="CA16" s="62">
        <f t="shared" ref="CA16" si="55">AY16/640</f>
        <v>0.1049796875</v>
      </c>
      <c r="CB16" s="62">
        <f t="shared" ref="CB16" si="56">AZ16/640</f>
        <v>9.1429687499999995E-2</v>
      </c>
      <c r="CC16" s="62">
        <f t="shared" ref="CC16" si="57">BA16/640</f>
        <v>4.7859375000000003E-3</v>
      </c>
    </row>
    <row r="17" spans="1:69" x14ac:dyDescent="0.25">
      <c r="A17" s="77" t="s">
        <v>143</v>
      </c>
      <c r="B17" s="10" t="s">
        <v>122</v>
      </c>
      <c r="C17" s="3">
        <v>20</v>
      </c>
      <c r="D17" s="77" t="s">
        <v>143</v>
      </c>
      <c r="E17" s="62">
        <v>7.3390185000000008</v>
      </c>
      <c r="F17" s="62">
        <v>33.581569500000001</v>
      </c>
      <c r="G17" s="62">
        <v>42.922138500000003</v>
      </c>
      <c r="H17" s="62">
        <v>40.253404500000002</v>
      </c>
      <c r="I17" s="62">
        <v>111.64203900000001</v>
      </c>
      <c r="J17" s="62">
        <v>0</v>
      </c>
      <c r="K17" s="62">
        <v>5.7822570000000004</v>
      </c>
      <c r="L17" s="62">
        <v>0.22239450000000002</v>
      </c>
      <c r="M17" s="62">
        <v>0</v>
      </c>
      <c r="N17" s="62">
        <v>0</v>
      </c>
      <c r="O17" s="62">
        <v>2.2239450000000001</v>
      </c>
      <c r="P17" s="62">
        <v>0</v>
      </c>
      <c r="Q17" s="62">
        <v>0</v>
      </c>
      <c r="R17" s="62">
        <v>5.7822570000000004</v>
      </c>
      <c r="S17" s="62">
        <v>0</v>
      </c>
      <c r="T17" s="62">
        <f t="shared" si="0"/>
        <v>249.74902349999999</v>
      </c>
      <c r="U17" s="62">
        <v>153.774</v>
      </c>
      <c r="V17" s="62">
        <v>82.6</v>
      </c>
      <c r="W17" s="62">
        <v>13.374000000000001</v>
      </c>
      <c r="X17" s="62">
        <f t="shared" si="1"/>
        <v>61.571411909844763</v>
      </c>
      <c r="Y17" s="62">
        <f t="shared" si="2"/>
        <v>33.07320238631484</v>
      </c>
      <c r="Z17" s="62">
        <f t="shared" si="3"/>
        <v>5.3549758924282642</v>
      </c>
      <c r="AA17" s="77"/>
      <c r="AB17" s="25" t="s">
        <v>143</v>
      </c>
      <c r="AC17" s="62">
        <f t="shared" si="36"/>
        <v>249.74799999999999</v>
      </c>
      <c r="AD17" s="50">
        <v>19</v>
      </c>
      <c r="AE17" s="62">
        <v>249.74799999999999</v>
      </c>
      <c r="AF17" s="62">
        <f t="shared" si="5"/>
        <v>100</v>
      </c>
      <c r="AG17" s="77">
        <v>153.774</v>
      </c>
      <c r="AH17" s="77">
        <v>82.6</v>
      </c>
      <c r="AI17" s="77">
        <v>13.374000000000001</v>
      </c>
      <c r="AJ17" s="50"/>
      <c r="AK17" s="62"/>
      <c r="AL17" s="62"/>
      <c r="AM17" s="77"/>
      <c r="AN17" s="77"/>
      <c r="AO17" s="77"/>
      <c r="AP17" s="50"/>
      <c r="AQ17" s="62"/>
      <c r="AR17" s="62"/>
      <c r="AS17" s="77"/>
      <c r="AT17" s="77"/>
      <c r="AU17" s="77"/>
      <c r="AV17" s="50"/>
      <c r="AW17" s="62"/>
      <c r="AX17" s="62"/>
      <c r="AY17" s="77"/>
      <c r="AZ17" s="77"/>
      <c r="BA17" s="77"/>
      <c r="BB17" s="77"/>
      <c r="BC17" s="25" t="s">
        <v>143</v>
      </c>
      <c r="BD17" s="62">
        <f t="shared" si="6"/>
        <v>0.39023124999999997</v>
      </c>
      <c r="BE17" s="77"/>
      <c r="BF17" s="50">
        <v>19</v>
      </c>
      <c r="BG17" s="62">
        <f t="shared" si="7"/>
        <v>0.39023124999999997</v>
      </c>
      <c r="BH17" s="62">
        <f t="shared" si="8"/>
        <v>100</v>
      </c>
      <c r="BI17" s="62">
        <f t="shared" si="9"/>
        <v>0.240271875</v>
      </c>
      <c r="BJ17" s="62">
        <f t="shared" si="10"/>
        <v>0.1290625</v>
      </c>
      <c r="BK17" s="62">
        <f t="shared" si="11"/>
        <v>2.0896875000000002E-2</v>
      </c>
      <c r="BL17" s="50"/>
      <c r="BM17" s="77"/>
      <c r="BN17" s="77"/>
      <c r="BO17" s="77"/>
      <c r="BP17" s="77"/>
      <c r="BQ17" s="77"/>
    </row>
    <row r="18" spans="1:69" x14ac:dyDescent="0.25">
      <c r="A18" s="77" t="s">
        <v>144</v>
      </c>
      <c r="B18" s="10" t="s">
        <v>122</v>
      </c>
      <c r="C18" s="3">
        <v>21</v>
      </c>
      <c r="D18" s="77" t="s">
        <v>144</v>
      </c>
      <c r="E18" s="62">
        <v>29.356074000000003</v>
      </c>
      <c r="F18" s="62">
        <v>85.177093499999998</v>
      </c>
      <c r="G18" s="62">
        <v>183.92025150000001</v>
      </c>
      <c r="H18" s="62">
        <v>152.56262700000002</v>
      </c>
      <c r="I18" s="62">
        <v>43.366927500000003</v>
      </c>
      <c r="J18" s="62">
        <v>0</v>
      </c>
      <c r="K18" s="62">
        <v>7.5614130000000008</v>
      </c>
      <c r="L18" s="62">
        <v>3.1135230000000003</v>
      </c>
      <c r="M18" s="62">
        <v>9.7853580000000004</v>
      </c>
      <c r="N18" s="62">
        <v>0</v>
      </c>
      <c r="O18" s="62">
        <v>7.5614130000000008</v>
      </c>
      <c r="P18" s="62">
        <v>0</v>
      </c>
      <c r="Q18" s="62">
        <v>0</v>
      </c>
      <c r="R18" s="62">
        <v>113.86598400000001</v>
      </c>
      <c r="S18" s="62">
        <v>0</v>
      </c>
      <c r="T18" s="62">
        <f t="shared" si="0"/>
        <v>636.27066450000007</v>
      </c>
      <c r="U18" s="62">
        <v>223.441</v>
      </c>
      <c r="V18" s="62">
        <v>272.28699999999998</v>
      </c>
      <c r="W18" s="62">
        <v>140.541</v>
      </c>
      <c r="X18" s="62">
        <f t="shared" si="1"/>
        <v>35.117287730935452</v>
      </c>
      <c r="Y18" s="62">
        <f t="shared" si="2"/>
        <v>42.79420931876075</v>
      </c>
      <c r="Z18" s="62">
        <f t="shared" si="3"/>
        <v>22.088241347798299</v>
      </c>
      <c r="AA18" s="77"/>
      <c r="AB18" s="25" t="s">
        <v>144</v>
      </c>
      <c r="AC18" s="62">
        <f t="shared" si="36"/>
        <v>626.48299999999995</v>
      </c>
      <c r="AD18" s="50">
        <v>19</v>
      </c>
      <c r="AE18" s="62">
        <v>432.11099999999999</v>
      </c>
      <c r="AF18" s="62">
        <f t="shared" si="5"/>
        <v>68.974098259649509</v>
      </c>
      <c r="AG18" s="77">
        <v>138.607</v>
      </c>
      <c r="AH18" s="77">
        <v>177.91499999999999</v>
      </c>
      <c r="AI18" s="77">
        <v>115.589</v>
      </c>
      <c r="AJ18" s="50">
        <v>23</v>
      </c>
      <c r="AK18" s="62">
        <v>194.37200000000001</v>
      </c>
      <c r="AL18" s="62">
        <f>(AK18/AC18)*100</f>
        <v>31.025901740350502</v>
      </c>
      <c r="AM18" s="77">
        <v>84.834000000000003</v>
      </c>
      <c r="AN18" s="77">
        <v>92.415000000000006</v>
      </c>
      <c r="AO18" s="77">
        <v>17.123000000000001</v>
      </c>
      <c r="AP18" s="50"/>
      <c r="AQ18" s="62"/>
      <c r="AR18" s="62"/>
      <c r="AS18" s="77"/>
      <c r="AT18" s="77"/>
      <c r="AU18" s="77"/>
      <c r="AV18" s="50"/>
      <c r="AW18" s="62"/>
      <c r="AX18" s="62"/>
      <c r="AY18" s="77"/>
      <c r="AZ18" s="77"/>
      <c r="BA18" s="77"/>
      <c r="BB18" s="77"/>
      <c r="BC18" s="25" t="s">
        <v>144</v>
      </c>
      <c r="BD18" s="62">
        <f t="shared" si="6"/>
        <v>0.97887968749999987</v>
      </c>
      <c r="BE18" s="77"/>
      <c r="BF18" s="50">
        <v>19</v>
      </c>
      <c r="BG18" s="62">
        <f t="shared" si="7"/>
        <v>0.67517343750000003</v>
      </c>
      <c r="BH18" s="62">
        <f t="shared" si="8"/>
        <v>68.974098259649523</v>
      </c>
      <c r="BI18" s="62">
        <f t="shared" si="9"/>
        <v>0.21657343749999999</v>
      </c>
      <c r="BJ18" s="62">
        <f t="shared" si="10"/>
        <v>0.27799218749999999</v>
      </c>
      <c r="BK18" s="62">
        <f t="shared" si="11"/>
        <v>0.18060781249999999</v>
      </c>
      <c r="BL18" s="50">
        <v>23</v>
      </c>
      <c r="BM18" s="62">
        <f>BO18+BP18+BQ18</f>
        <v>0.30370624999999996</v>
      </c>
      <c r="BN18" s="62">
        <f>(BM18/BD18)*100</f>
        <v>31.025901740350498</v>
      </c>
      <c r="BO18" s="62">
        <f t="shared" ref="BO18" si="58">AM18/640</f>
        <v>0.13255312499999999</v>
      </c>
      <c r="BP18" s="62">
        <f t="shared" ref="BP18" si="59">AN18/640</f>
        <v>0.1443984375</v>
      </c>
      <c r="BQ18" s="62">
        <f t="shared" ref="BQ18" si="60">AO18/640</f>
        <v>2.6754687500000002E-2</v>
      </c>
    </row>
    <row r="19" spans="1:69" x14ac:dyDescent="0.25">
      <c r="A19" s="77" t="s">
        <v>145</v>
      </c>
      <c r="B19" s="10" t="s">
        <v>122</v>
      </c>
      <c r="C19" s="3">
        <v>22</v>
      </c>
      <c r="D19" s="77" t="s">
        <v>145</v>
      </c>
      <c r="E19" s="62">
        <v>85.177093499999998</v>
      </c>
      <c r="F19" s="62">
        <v>116.31232350000001</v>
      </c>
      <c r="G19" s="62">
        <v>130.99036050000001</v>
      </c>
      <c r="H19" s="62">
        <v>217.72421550000001</v>
      </c>
      <c r="I19" s="62">
        <v>21.794661000000001</v>
      </c>
      <c r="J19" s="62">
        <v>0</v>
      </c>
      <c r="K19" s="62">
        <v>25.352973000000002</v>
      </c>
      <c r="L19" s="62">
        <v>0</v>
      </c>
      <c r="M19" s="62">
        <v>3.7807065000000004</v>
      </c>
      <c r="N19" s="62">
        <v>0</v>
      </c>
      <c r="O19" s="62">
        <v>0</v>
      </c>
      <c r="P19" s="62">
        <v>0</v>
      </c>
      <c r="Q19" s="62">
        <v>0</v>
      </c>
      <c r="R19" s="62">
        <v>70.721451000000002</v>
      </c>
      <c r="S19" s="62">
        <v>0</v>
      </c>
      <c r="T19" s="62">
        <f t="shared" si="0"/>
        <v>671.85378450000007</v>
      </c>
      <c r="U19" s="62">
        <v>274.423</v>
      </c>
      <c r="V19" s="62">
        <v>291.45999999999998</v>
      </c>
      <c r="W19" s="62">
        <v>105.97</v>
      </c>
      <c r="X19" s="62">
        <f t="shared" si="1"/>
        <v>40.845643253201018</v>
      </c>
      <c r="Y19" s="62">
        <f t="shared" si="2"/>
        <v>43.381462860539997</v>
      </c>
      <c r="Z19" s="62">
        <f t="shared" si="3"/>
        <v>15.772777119781184</v>
      </c>
      <c r="AA19" s="77"/>
      <c r="AB19" s="25" t="s">
        <v>145</v>
      </c>
      <c r="AC19" s="62">
        <f t="shared" si="36"/>
        <v>668.07099999999991</v>
      </c>
      <c r="AD19" s="50">
        <v>19</v>
      </c>
      <c r="AE19" s="62">
        <v>668.07099999999991</v>
      </c>
      <c r="AF19" s="62">
        <f t="shared" si="5"/>
        <v>100</v>
      </c>
      <c r="AG19" s="77">
        <v>274.423</v>
      </c>
      <c r="AH19" s="77">
        <v>290.70299999999997</v>
      </c>
      <c r="AI19" s="77">
        <v>102.94499999999999</v>
      </c>
      <c r="AJ19" s="50"/>
      <c r="AK19" s="62"/>
      <c r="AL19" s="62"/>
      <c r="AM19" s="77"/>
      <c r="AN19" s="77"/>
      <c r="AO19" s="77"/>
      <c r="AP19" s="50"/>
      <c r="AQ19" s="62"/>
      <c r="AR19" s="62"/>
      <c r="AS19" s="77"/>
      <c r="AT19" s="77"/>
      <c r="AU19" s="77"/>
      <c r="AV19" s="50"/>
      <c r="AW19" s="62"/>
      <c r="AX19" s="62"/>
      <c r="AY19" s="77"/>
      <c r="AZ19" s="77"/>
      <c r="BA19" s="77"/>
      <c r="BB19" s="77"/>
      <c r="BC19" s="25" t="s">
        <v>145</v>
      </c>
      <c r="BD19" s="62">
        <f t="shared" si="6"/>
        <v>1.0438609374999999</v>
      </c>
      <c r="BE19" s="77"/>
      <c r="BF19" s="50">
        <v>19</v>
      </c>
      <c r="BG19" s="62">
        <f t="shared" si="7"/>
        <v>1.0438609374999999</v>
      </c>
      <c r="BH19" s="62">
        <f t="shared" si="8"/>
        <v>100</v>
      </c>
      <c r="BI19" s="62">
        <f t="shared" si="9"/>
        <v>0.42878593749999999</v>
      </c>
      <c r="BJ19" s="62">
        <f t="shared" si="10"/>
        <v>0.45422343749999994</v>
      </c>
      <c r="BK19" s="62">
        <f t="shared" si="11"/>
        <v>0.16085156249999999</v>
      </c>
      <c r="BL19" s="50"/>
      <c r="BM19" s="77"/>
      <c r="BN19" s="77"/>
      <c r="BO19" s="77"/>
      <c r="BP19" s="77"/>
      <c r="BQ19" s="77"/>
    </row>
    <row r="20" spans="1:69" x14ac:dyDescent="0.25">
      <c r="A20" s="77" t="s">
        <v>146</v>
      </c>
      <c r="B20" s="10" t="s">
        <v>122</v>
      </c>
      <c r="C20" s="3">
        <v>23</v>
      </c>
      <c r="D20" s="77" t="s">
        <v>146</v>
      </c>
      <c r="E20" s="62">
        <v>68.275111500000008</v>
      </c>
      <c r="F20" s="62">
        <v>196.37434350000001</v>
      </c>
      <c r="G20" s="62">
        <v>133.88148900000002</v>
      </c>
      <c r="H20" s="62">
        <v>91.181745000000006</v>
      </c>
      <c r="I20" s="62">
        <v>22.906633500000002</v>
      </c>
      <c r="J20" s="62">
        <v>0</v>
      </c>
      <c r="K20" s="62">
        <v>37.362276000000001</v>
      </c>
      <c r="L20" s="62">
        <v>0</v>
      </c>
      <c r="M20" s="62">
        <v>0</v>
      </c>
      <c r="N20" s="62">
        <v>0</v>
      </c>
      <c r="O20" s="62">
        <v>2.8911285000000002</v>
      </c>
      <c r="P20" s="62">
        <v>0</v>
      </c>
      <c r="Q20" s="62">
        <v>10.230147000000001</v>
      </c>
      <c r="R20" s="62">
        <v>40.698193500000002</v>
      </c>
      <c r="S20" s="62">
        <v>0</v>
      </c>
      <c r="T20" s="62">
        <f t="shared" si="0"/>
        <v>603.80106749999993</v>
      </c>
      <c r="U20" s="62">
        <v>217.91499999999999</v>
      </c>
      <c r="V20" s="62">
        <v>307.48399999999998</v>
      </c>
      <c r="W20" s="62">
        <v>78.400999999999996</v>
      </c>
      <c r="X20" s="62">
        <f t="shared" si="1"/>
        <v>36.090529104604471</v>
      </c>
      <c r="Y20" s="62">
        <f t="shared" si="2"/>
        <v>50.924719506230417</v>
      </c>
      <c r="Z20" s="62">
        <f t="shared" si="3"/>
        <v>12.984574592525048</v>
      </c>
      <c r="AA20" s="77"/>
      <c r="AB20" s="25" t="s">
        <v>146</v>
      </c>
      <c r="AC20" s="62">
        <f t="shared" si="36"/>
        <v>603.79899999999998</v>
      </c>
      <c r="AD20" s="50">
        <v>19</v>
      </c>
      <c r="AE20" s="62">
        <v>484.596</v>
      </c>
      <c r="AF20" s="62">
        <f t="shared" si="5"/>
        <v>80.257834146793883</v>
      </c>
      <c r="AG20" s="77">
        <v>187.97800000000001</v>
      </c>
      <c r="AH20" s="77">
        <v>225.864</v>
      </c>
      <c r="AI20" s="77">
        <v>70.754000000000005</v>
      </c>
      <c r="AJ20" s="50">
        <v>23</v>
      </c>
      <c r="AK20" s="62">
        <v>119.20300000000002</v>
      </c>
      <c r="AL20" s="62">
        <f>(AK20/AC20)*100</f>
        <v>19.742165853206121</v>
      </c>
      <c r="AM20" s="77">
        <v>29.936</v>
      </c>
      <c r="AN20" s="77">
        <v>81.62</v>
      </c>
      <c r="AO20" s="77">
        <v>7.6470000000000002</v>
      </c>
      <c r="AP20" s="50"/>
      <c r="AQ20" s="62"/>
      <c r="AR20" s="62"/>
      <c r="AS20" s="77"/>
      <c r="AT20" s="77"/>
      <c r="AU20" s="77"/>
      <c r="AV20" s="50"/>
      <c r="AW20" s="62"/>
      <c r="AX20" s="62"/>
      <c r="AY20" s="77"/>
      <c r="AZ20" s="77"/>
      <c r="BA20" s="77"/>
      <c r="BB20" s="77"/>
      <c r="BC20" s="25" t="s">
        <v>146</v>
      </c>
      <c r="BD20" s="62">
        <f t="shared" si="6"/>
        <v>0.94343593749999999</v>
      </c>
      <c r="BE20" s="77"/>
      <c r="BF20" s="50">
        <v>19</v>
      </c>
      <c r="BG20" s="62">
        <f t="shared" si="7"/>
        <v>0.75718125000000014</v>
      </c>
      <c r="BH20" s="62">
        <f t="shared" si="8"/>
        <v>80.257834146793897</v>
      </c>
      <c r="BI20" s="62">
        <f t="shared" si="9"/>
        <v>0.29371562500000004</v>
      </c>
      <c r="BJ20" s="62">
        <f t="shared" si="10"/>
        <v>0.35291250000000002</v>
      </c>
      <c r="BK20" s="62">
        <f t="shared" si="11"/>
        <v>0.110553125</v>
      </c>
      <c r="BL20" s="50">
        <v>23</v>
      </c>
      <c r="BM20" s="62">
        <f t="shared" ref="BM20:BM22" si="61">BO20+BP20+BQ20</f>
        <v>0.18625468749999999</v>
      </c>
      <c r="BN20" s="62">
        <f t="shared" ref="BN20:BN22" si="62">(BM20/BD20)*100</f>
        <v>19.742165853206114</v>
      </c>
      <c r="BO20" s="62">
        <f t="shared" ref="BO20:BO22" si="63">AM20/640</f>
        <v>4.6774999999999997E-2</v>
      </c>
      <c r="BP20" s="62">
        <f t="shared" ref="BP20:BP22" si="64">AN20/640</f>
        <v>0.12753125000000001</v>
      </c>
      <c r="BQ20" s="62">
        <f t="shared" ref="BQ20:BQ22" si="65">AO20/640</f>
        <v>1.1948437500000001E-2</v>
      </c>
    </row>
    <row r="21" spans="1:69" x14ac:dyDescent="0.25">
      <c r="A21" s="77" t="s">
        <v>147</v>
      </c>
      <c r="B21" s="10" t="s">
        <v>122</v>
      </c>
      <c r="C21" s="3">
        <v>24</v>
      </c>
      <c r="D21" s="77" t="s">
        <v>147</v>
      </c>
      <c r="E21" s="62">
        <v>0.44478900000000005</v>
      </c>
      <c r="F21" s="62">
        <v>209.94040800000002</v>
      </c>
      <c r="G21" s="62">
        <v>420.325605</v>
      </c>
      <c r="H21" s="62">
        <v>639.16179299999999</v>
      </c>
      <c r="I21" s="62">
        <v>97.853580000000008</v>
      </c>
      <c r="J21" s="62">
        <v>0</v>
      </c>
      <c r="K21" s="62">
        <v>19.793110500000001</v>
      </c>
      <c r="L21" s="62">
        <v>0</v>
      </c>
      <c r="M21" s="62">
        <v>3.1135230000000003</v>
      </c>
      <c r="N21" s="62">
        <v>16.012404</v>
      </c>
      <c r="O21" s="62">
        <v>11.786908500000001</v>
      </c>
      <c r="P21" s="62">
        <v>0</v>
      </c>
      <c r="Q21" s="62">
        <v>0.22239450000000002</v>
      </c>
      <c r="R21" s="62">
        <v>36.027909000000001</v>
      </c>
      <c r="S21" s="62">
        <v>0</v>
      </c>
      <c r="T21" s="62">
        <f t="shared" si="0"/>
        <v>1454.6824245</v>
      </c>
      <c r="U21" s="62">
        <v>576.43600000000004</v>
      </c>
      <c r="V21" s="62">
        <v>781.84400000000005</v>
      </c>
      <c r="W21" s="62">
        <v>96.399000000000001</v>
      </c>
      <c r="X21" s="62">
        <f t="shared" si="1"/>
        <v>39.626243521717889</v>
      </c>
      <c r="Y21" s="62">
        <f t="shared" si="2"/>
        <v>53.746713841595607</v>
      </c>
      <c r="Z21" s="62">
        <f t="shared" si="3"/>
        <v>6.6268072244795304</v>
      </c>
      <c r="AA21" s="77"/>
      <c r="AB21" s="25" t="s">
        <v>147</v>
      </c>
      <c r="AC21" s="62">
        <f t="shared" si="36"/>
        <v>1435.5540000000001</v>
      </c>
      <c r="AD21" s="50">
        <v>19</v>
      </c>
      <c r="AE21" s="62">
        <v>0.44600000000000006</v>
      </c>
      <c r="AF21" s="62">
        <f t="shared" si="5"/>
        <v>3.1068145120281096E-2</v>
      </c>
      <c r="AG21" s="77">
        <v>0.16500000000000001</v>
      </c>
      <c r="AH21" s="77">
        <v>0.27400000000000002</v>
      </c>
      <c r="AI21" s="77">
        <v>7.0000000000000001E-3</v>
      </c>
      <c r="AJ21" s="50">
        <v>23</v>
      </c>
      <c r="AK21" s="62">
        <v>1435.1080000000002</v>
      </c>
      <c r="AL21" s="62">
        <f>(AK21/AC21)*100</f>
        <v>99.968931854879727</v>
      </c>
      <c r="AM21" s="77">
        <v>576.27200000000005</v>
      </c>
      <c r="AN21" s="77">
        <v>772.94100000000003</v>
      </c>
      <c r="AO21" s="77">
        <v>85.894999999999996</v>
      </c>
      <c r="AP21" s="50"/>
      <c r="AQ21" s="62"/>
      <c r="AR21" s="62"/>
      <c r="AS21" s="77"/>
      <c r="AT21" s="77"/>
      <c r="AU21" s="77"/>
      <c r="AV21" s="50"/>
      <c r="AW21" s="62"/>
      <c r="AX21" s="62"/>
      <c r="AY21" s="77"/>
      <c r="AZ21" s="77"/>
      <c r="BA21" s="77"/>
      <c r="BB21" s="77"/>
      <c r="BC21" s="25" t="s">
        <v>147</v>
      </c>
      <c r="BD21" s="62">
        <f t="shared" si="6"/>
        <v>2.2430531250000003</v>
      </c>
      <c r="BE21" s="77"/>
      <c r="BF21" s="50">
        <v>19</v>
      </c>
      <c r="BG21" s="62">
        <f t="shared" si="7"/>
        <v>6.9687500000000001E-4</v>
      </c>
      <c r="BH21" s="62">
        <f t="shared" si="8"/>
        <v>3.1068145120281089E-2</v>
      </c>
      <c r="BI21" s="62">
        <f t="shared" si="9"/>
        <v>2.5781250000000001E-4</v>
      </c>
      <c r="BJ21" s="62">
        <f t="shared" si="10"/>
        <v>4.2812500000000001E-4</v>
      </c>
      <c r="BK21" s="62">
        <f t="shared" si="11"/>
        <v>1.09375E-5</v>
      </c>
      <c r="BL21" s="50">
        <v>23</v>
      </c>
      <c r="BM21" s="62">
        <f t="shared" si="61"/>
        <v>2.2423562499999998</v>
      </c>
      <c r="BN21" s="62">
        <f t="shared" si="62"/>
        <v>99.968931854879699</v>
      </c>
      <c r="BO21" s="62">
        <f t="shared" si="63"/>
        <v>0.90042500000000003</v>
      </c>
      <c r="BP21" s="62">
        <f t="shared" si="64"/>
        <v>1.2077203125</v>
      </c>
      <c r="BQ21" s="62">
        <f t="shared" si="65"/>
        <v>0.13421093749999999</v>
      </c>
    </row>
    <row r="22" spans="1:69" x14ac:dyDescent="0.25">
      <c r="A22" s="77" t="s">
        <v>148</v>
      </c>
      <c r="B22" s="10" t="s">
        <v>122</v>
      </c>
      <c r="C22" s="3">
        <v>25</v>
      </c>
      <c r="D22" s="77" t="s">
        <v>148</v>
      </c>
      <c r="E22" s="62">
        <v>6.6718350000000006</v>
      </c>
      <c r="F22" s="62">
        <v>35.360725500000001</v>
      </c>
      <c r="G22" s="62">
        <v>138.32937900000002</v>
      </c>
      <c r="H22" s="62">
        <v>91.8489285</v>
      </c>
      <c r="I22" s="62">
        <v>3.5583120000000004</v>
      </c>
      <c r="J22" s="62">
        <v>0</v>
      </c>
      <c r="K22" s="62">
        <v>6.0046515000000005</v>
      </c>
      <c r="L22" s="62">
        <v>0</v>
      </c>
      <c r="M22" s="62">
        <v>0</v>
      </c>
      <c r="N22" s="62">
        <v>0</v>
      </c>
      <c r="O22" s="62">
        <v>0</v>
      </c>
      <c r="P22" s="62">
        <v>0</v>
      </c>
      <c r="Q22" s="62">
        <v>0</v>
      </c>
      <c r="R22" s="62">
        <v>30.245652000000003</v>
      </c>
      <c r="S22" s="62">
        <v>0</v>
      </c>
      <c r="T22" s="62">
        <f t="shared" si="0"/>
        <v>312.01948350000004</v>
      </c>
      <c r="U22" s="62">
        <v>109.28400000000001</v>
      </c>
      <c r="V22" s="62">
        <v>161.636</v>
      </c>
      <c r="W22" s="62">
        <v>41.097999999999999</v>
      </c>
      <c r="X22" s="62">
        <f t="shared" si="1"/>
        <v>35.024735883200059</v>
      </c>
      <c r="Y22" s="62">
        <f t="shared" si="2"/>
        <v>51.80317529754516</v>
      </c>
      <c r="Z22" s="62">
        <f t="shared" si="3"/>
        <v>13.171613368176091</v>
      </c>
      <c r="AA22" s="77"/>
      <c r="AB22" s="25" t="s">
        <v>148</v>
      </c>
      <c r="AC22" s="62">
        <f t="shared" si="36"/>
        <v>312.01800000000003</v>
      </c>
      <c r="AD22" s="50">
        <v>18</v>
      </c>
      <c r="AE22" s="62">
        <v>273.09900000000005</v>
      </c>
      <c r="AF22" s="62">
        <f t="shared" si="5"/>
        <v>87.526681153010415</v>
      </c>
      <c r="AG22" s="77">
        <v>98.694000000000003</v>
      </c>
      <c r="AH22" s="77">
        <v>146.137</v>
      </c>
      <c r="AI22" s="77">
        <v>28.268000000000001</v>
      </c>
      <c r="AJ22" s="50">
        <v>19</v>
      </c>
      <c r="AK22" s="62">
        <v>38.918999999999997</v>
      </c>
      <c r="AL22" s="62">
        <f>(AK22/AC22)*100</f>
        <v>12.473318846989596</v>
      </c>
      <c r="AM22" s="77">
        <v>10.59</v>
      </c>
      <c r="AN22" s="77">
        <v>15.499000000000001</v>
      </c>
      <c r="AO22" s="77">
        <v>12.83</v>
      </c>
      <c r="AP22" s="50"/>
      <c r="AQ22" s="62"/>
      <c r="AR22" s="62"/>
      <c r="AS22" s="77"/>
      <c r="AT22" s="77"/>
      <c r="AU22" s="77"/>
      <c r="AV22" s="50"/>
      <c r="AW22" s="62"/>
      <c r="AX22" s="62"/>
      <c r="AY22" s="77"/>
      <c r="AZ22" s="77"/>
      <c r="BA22" s="77"/>
      <c r="BB22" s="77"/>
      <c r="BC22" s="25" t="s">
        <v>148</v>
      </c>
      <c r="BD22" s="62">
        <f t="shared" si="6"/>
        <v>0.48752812500000003</v>
      </c>
      <c r="BE22" s="77"/>
      <c r="BF22" s="50">
        <v>18</v>
      </c>
      <c r="BG22" s="62">
        <f t="shared" si="7"/>
        <v>0.42671718749999998</v>
      </c>
      <c r="BH22" s="62">
        <f t="shared" si="8"/>
        <v>87.526681153010387</v>
      </c>
      <c r="BI22" s="62">
        <f t="shared" si="9"/>
        <v>0.15420937500000001</v>
      </c>
      <c r="BJ22" s="62">
        <f t="shared" si="10"/>
        <v>0.2283390625</v>
      </c>
      <c r="BK22" s="62">
        <f t="shared" si="11"/>
        <v>4.416875E-2</v>
      </c>
      <c r="BL22" s="50">
        <v>19</v>
      </c>
      <c r="BM22" s="62">
        <f t="shared" si="61"/>
        <v>6.0810937500000002E-2</v>
      </c>
      <c r="BN22" s="62">
        <f t="shared" si="62"/>
        <v>12.473318846989596</v>
      </c>
      <c r="BO22" s="62">
        <f t="shared" si="63"/>
        <v>1.6546874999999999E-2</v>
      </c>
      <c r="BP22" s="62">
        <f t="shared" si="64"/>
        <v>2.4217187500000001E-2</v>
      </c>
      <c r="BQ22" s="62">
        <f t="shared" si="65"/>
        <v>2.0046874999999999E-2</v>
      </c>
    </row>
    <row r="23" spans="1:69" x14ac:dyDescent="0.25">
      <c r="A23" s="77" t="s">
        <v>149</v>
      </c>
      <c r="B23" s="10" t="s">
        <v>122</v>
      </c>
      <c r="C23" s="3">
        <v>26</v>
      </c>
      <c r="D23" s="77" t="s">
        <v>149</v>
      </c>
      <c r="E23" s="62">
        <v>38.029459500000002</v>
      </c>
      <c r="F23" s="62">
        <v>29.133679500000003</v>
      </c>
      <c r="G23" s="62">
        <v>90.959350499999999</v>
      </c>
      <c r="H23" s="62">
        <v>190.814481</v>
      </c>
      <c r="I23" s="62">
        <v>156.78812250000001</v>
      </c>
      <c r="J23" s="62">
        <v>0</v>
      </c>
      <c r="K23" s="62">
        <v>38.919037500000002</v>
      </c>
      <c r="L23" s="62">
        <v>3.7807065000000004</v>
      </c>
      <c r="M23" s="62">
        <v>6.2270460000000005</v>
      </c>
      <c r="N23" s="62">
        <v>0</v>
      </c>
      <c r="O23" s="62">
        <v>2.6687340000000002</v>
      </c>
      <c r="P23" s="62">
        <v>0</v>
      </c>
      <c r="Q23" s="62">
        <v>0</v>
      </c>
      <c r="R23" s="62">
        <v>28.021707000000003</v>
      </c>
      <c r="S23" s="62">
        <v>0</v>
      </c>
      <c r="T23" s="62">
        <f t="shared" si="0"/>
        <v>585.34232399999996</v>
      </c>
      <c r="U23" s="62">
        <v>312.03399999999999</v>
      </c>
      <c r="V23" s="62">
        <v>194.55600000000001</v>
      </c>
      <c r="W23" s="62">
        <v>78.751000000000005</v>
      </c>
      <c r="X23" s="62">
        <f t="shared" si="1"/>
        <v>53.307951126390783</v>
      </c>
      <c r="Y23" s="62">
        <f t="shared" si="2"/>
        <v>33.23798605070629</v>
      </c>
      <c r="Z23" s="62">
        <f t="shared" si="3"/>
        <v>13.453836630477452</v>
      </c>
      <c r="AA23" s="77"/>
      <c r="AB23" s="25" t="s">
        <v>149</v>
      </c>
      <c r="AC23" s="62">
        <f t="shared" si="36"/>
        <v>579.11300000000006</v>
      </c>
      <c r="AD23" s="50">
        <v>19</v>
      </c>
      <c r="AE23" s="62">
        <v>579.11300000000006</v>
      </c>
      <c r="AF23" s="62">
        <f t="shared" si="5"/>
        <v>100</v>
      </c>
      <c r="AG23" s="77">
        <v>312.03399999999999</v>
      </c>
      <c r="AH23" s="77">
        <v>193.31</v>
      </c>
      <c r="AI23" s="77">
        <v>73.769000000000005</v>
      </c>
      <c r="AJ23" s="50"/>
      <c r="AK23" s="62"/>
      <c r="AL23" s="62"/>
      <c r="AM23" s="77"/>
      <c r="AN23" s="77"/>
      <c r="AO23" s="77"/>
      <c r="AP23" s="50"/>
      <c r="AQ23" s="62"/>
      <c r="AR23" s="62"/>
      <c r="AS23" s="77"/>
      <c r="AT23" s="77"/>
      <c r="AU23" s="77"/>
      <c r="AV23" s="50"/>
      <c r="AW23" s="62"/>
      <c r="AX23" s="62"/>
      <c r="AY23" s="77"/>
      <c r="AZ23" s="77"/>
      <c r="BA23" s="77"/>
      <c r="BB23" s="77"/>
      <c r="BC23" s="25" t="s">
        <v>149</v>
      </c>
      <c r="BD23" s="62">
        <f t="shared" si="6"/>
        <v>0.90486406250000007</v>
      </c>
      <c r="BE23" s="77"/>
      <c r="BF23" s="50">
        <v>19</v>
      </c>
      <c r="BG23" s="62">
        <f t="shared" si="7"/>
        <v>0.90486406249999995</v>
      </c>
      <c r="BH23" s="62">
        <f t="shared" si="8"/>
        <v>99.999999999999986</v>
      </c>
      <c r="BI23" s="62">
        <f t="shared" si="9"/>
        <v>0.48755312499999998</v>
      </c>
      <c r="BJ23" s="62">
        <f t="shared" si="10"/>
        <v>0.30204687499999999</v>
      </c>
      <c r="BK23" s="62">
        <f t="shared" si="11"/>
        <v>0.11526406250000001</v>
      </c>
      <c r="BL23" s="50"/>
      <c r="BM23" s="77"/>
      <c r="BN23" s="77"/>
      <c r="BO23" s="77"/>
      <c r="BP23" s="77"/>
      <c r="BQ23" s="77"/>
    </row>
    <row r="24" spans="1:69" x14ac:dyDescent="0.25">
      <c r="A24" s="77" t="s">
        <v>150</v>
      </c>
      <c r="B24" s="10" t="s">
        <v>122</v>
      </c>
      <c r="C24" s="3">
        <v>27</v>
      </c>
      <c r="D24" s="77" t="s">
        <v>150</v>
      </c>
      <c r="E24" s="62">
        <v>2.6687340000000002</v>
      </c>
      <c r="F24" s="62">
        <v>28.021707000000003</v>
      </c>
      <c r="G24" s="62">
        <v>85.621882499999998</v>
      </c>
      <c r="H24" s="62">
        <v>187.70095800000001</v>
      </c>
      <c r="I24" s="62">
        <v>79.172442000000004</v>
      </c>
      <c r="J24" s="62">
        <v>0</v>
      </c>
      <c r="K24" s="62">
        <v>0</v>
      </c>
      <c r="L24" s="62">
        <v>0</v>
      </c>
      <c r="M24" s="62">
        <v>0</v>
      </c>
      <c r="N24" s="62">
        <v>0</v>
      </c>
      <c r="O24" s="62">
        <v>0</v>
      </c>
      <c r="P24" s="62">
        <v>0</v>
      </c>
      <c r="Q24" s="62">
        <v>0</v>
      </c>
      <c r="R24" s="62">
        <v>8.2285965000000001</v>
      </c>
      <c r="S24" s="62">
        <v>0</v>
      </c>
      <c r="T24" s="62">
        <f t="shared" si="0"/>
        <v>391.41431999999998</v>
      </c>
      <c r="U24" s="62">
        <v>199.352</v>
      </c>
      <c r="V24" s="62">
        <v>175.041</v>
      </c>
      <c r="W24" s="62">
        <v>17.021000000000001</v>
      </c>
      <c r="X24" s="62">
        <f t="shared" si="1"/>
        <v>50.931197407391736</v>
      </c>
      <c r="Y24" s="62">
        <f t="shared" si="2"/>
        <v>44.720131854143716</v>
      </c>
      <c r="Z24" s="62">
        <f t="shared" si="3"/>
        <v>4.3485889836631433</v>
      </c>
      <c r="AA24" s="77"/>
      <c r="AB24" s="25" t="s">
        <v>150</v>
      </c>
      <c r="AC24" s="62">
        <f t="shared" si="36"/>
        <v>391.41400000000004</v>
      </c>
      <c r="AD24" s="50">
        <v>19</v>
      </c>
      <c r="AE24" s="62">
        <v>391.41400000000004</v>
      </c>
      <c r="AF24" s="62">
        <f t="shared" si="5"/>
        <v>100</v>
      </c>
      <c r="AG24" s="77">
        <v>199.352</v>
      </c>
      <c r="AH24" s="77">
        <v>175.041</v>
      </c>
      <c r="AI24" s="77">
        <v>17.021000000000001</v>
      </c>
      <c r="AJ24" s="50"/>
      <c r="AK24" s="62"/>
      <c r="AL24" s="62"/>
      <c r="AM24" s="77"/>
      <c r="AN24" s="77"/>
      <c r="AO24" s="77"/>
      <c r="AP24" s="50"/>
      <c r="AQ24" s="62"/>
      <c r="AR24" s="62"/>
      <c r="AS24" s="77"/>
      <c r="AT24" s="77"/>
      <c r="AU24" s="77"/>
      <c r="AV24" s="50"/>
      <c r="AW24" s="62"/>
      <c r="AX24" s="62"/>
      <c r="AY24" s="77"/>
      <c r="AZ24" s="77"/>
      <c r="BA24" s="77"/>
      <c r="BB24" s="77"/>
      <c r="BC24" s="25" t="s">
        <v>150</v>
      </c>
      <c r="BD24" s="62">
        <f t="shared" si="6"/>
        <v>0.61158437500000007</v>
      </c>
      <c r="BE24" s="77"/>
      <c r="BF24" s="50">
        <v>19</v>
      </c>
      <c r="BG24" s="62">
        <f t="shared" si="7"/>
        <v>0.61158437500000007</v>
      </c>
      <c r="BH24" s="62">
        <f t="shared" si="8"/>
        <v>100</v>
      </c>
      <c r="BI24" s="62">
        <f t="shared" si="9"/>
        <v>0.31148750000000003</v>
      </c>
      <c r="BJ24" s="62">
        <f t="shared" si="10"/>
        <v>0.27350156250000002</v>
      </c>
      <c r="BK24" s="62">
        <f t="shared" si="11"/>
        <v>2.6595312500000003E-2</v>
      </c>
      <c r="BL24" s="50"/>
      <c r="BM24" s="77"/>
      <c r="BN24" s="77"/>
      <c r="BO24" s="77"/>
      <c r="BP24" s="77"/>
      <c r="BQ24" s="77"/>
    </row>
    <row r="25" spans="1:69" x14ac:dyDescent="0.25">
      <c r="A25" s="77" t="s">
        <v>151</v>
      </c>
      <c r="B25" s="10" t="s">
        <v>122</v>
      </c>
      <c r="C25" s="3">
        <v>28</v>
      </c>
      <c r="D25" s="77" t="s">
        <v>151</v>
      </c>
      <c r="E25" s="62">
        <v>44.034111000000003</v>
      </c>
      <c r="F25" s="62">
        <v>159.23446200000001</v>
      </c>
      <c r="G25" s="62">
        <v>208.606041</v>
      </c>
      <c r="H25" s="62">
        <v>473.25549600000005</v>
      </c>
      <c r="I25" s="62">
        <v>250.860996</v>
      </c>
      <c r="J25" s="62">
        <v>0</v>
      </c>
      <c r="K25" s="62">
        <v>42.922138500000003</v>
      </c>
      <c r="L25" s="62">
        <v>0</v>
      </c>
      <c r="M25" s="62">
        <v>9.3405690000000003</v>
      </c>
      <c r="N25" s="62">
        <v>0</v>
      </c>
      <c r="O25" s="62">
        <v>8.8957800000000002</v>
      </c>
      <c r="P25" s="62">
        <v>0</v>
      </c>
      <c r="Q25" s="62">
        <v>0</v>
      </c>
      <c r="R25" s="62">
        <v>131.657544</v>
      </c>
      <c r="S25" s="62">
        <v>0</v>
      </c>
      <c r="T25" s="62">
        <f t="shared" si="0"/>
        <v>1328.8071375</v>
      </c>
      <c r="U25" s="62">
        <v>602.75400000000002</v>
      </c>
      <c r="V25" s="62">
        <v>527.48699999999997</v>
      </c>
      <c r="W25" s="62">
        <v>198.56200000000001</v>
      </c>
      <c r="X25" s="62">
        <f t="shared" si="1"/>
        <v>45.360532991568164</v>
      </c>
      <c r="Y25" s="62">
        <f t="shared" si="2"/>
        <v>39.696279852349903</v>
      </c>
      <c r="Z25" s="62">
        <f t="shared" si="3"/>
        <v>14.942875786592472</v>
      </c>
      <c r="AA25" s="77"/>
      <c r="AB25" s="25" t="s">
        <v>151</v>
      </c>
      <c r="AC25" s="62">
        <f t="shared" si="36"/>
        <v>1319.463</v>
      </c>
      <c r="AD25" s="50">
        <v>19</v>
      </c>
      <c r="AE25" s="62">
        <v>1319.463</v>
      </c>
      <c r="AF25" s="62">
        <f t="shared" si="5"/>
        <v>100</v>
      </c>
      <c r="AG25" s="77">
        <v>602.75400000000002</v>
      </c>
      <c r="AH25" s="77">
        <v>525.61900000000003</v>
      </c>
      <c r="AI25" s="77">
        <v>191.09</v>
      </c>
      <c r="AJ25" s="50"/>
      <c r="AK25" s="62"/>
      <c r="AL25" s="62"/>
      <c r="AM25" s="77"/>
      <c r="AN25" s="77"/>
      <c r="AO25" s="77"/>
      <c r="AP25" s="50"/>
      <c r="AQ25" s="62"/>
      <c r="AR25" s="62"/>
      <c r="AS25" s="77"/>
      <c r="AT25" s="77"/>
      <c r="AU25" s="77"/>
      <c r="AV25" s="50"/>
      <c r="AW25" s="62"/>
      <c r="AX25" s="62"/>
      <c r="AY25" s="77"/>
      <c r="AZ25" s="77"/>
      <c r="BA25" s="77"/>
      <c r="BB25" s="77"/>
      <c r="BC25" s="25" t="s">
        <v>151</v>
      </c>
      <c r="BD25" s="62">
        <f t="shared" si="6"/>
        <v>2.0616609375000001</v>
      </c>
      <c r="BE25" s="77"/>
      <c r="BF25" s="50">
        <v>19</v>
      </c>
      <c r="BG25" s="62">
        <f t="shared" si="7"/>
        <v>2.0616609375000001</v>
      </c>
      <c r="BH25" s="62">
        <f t="shared" si="8"/>
        <v>100</v>
      </c>
      <c r="BI25" s="62">
        <f t="shared" si="9"/>
        <v>0.94180312500000007</v>
      </c>
      <c r="BJ25" s="62">
        <f t="shared" si="10"/>
        <v>0.82127968750000002</v>
      </c>
      <c r="BK25" s="62">
        <f t="shared" si="11"/>
        <v>0.29857812500000003</v>
      </c>
      <c r="BL25" s="50"/>
      <c r="BM25" s="77"/>
      <c r="BN25" s="77"/>
      <c r="BO25" s="77"/>
      <c r="BP25" s="77"/>
      <c r="BQ25" s="77"/>
    </row>
    <row r="26" spans="1:69" x14ac:dyDescent="0.25">
      <c r="A26" s="77" t="s">
        <v>152</v>
      </c>
      <c r="B26" s="10" t="s">
        <v>122</v>
      </c>
      <c r="C26" s="3">
        <v>29</v>
      </c>
      <c r="D26" s="77" t="s">
        <v>152</v>
      </c>
      <c r="E26" s="62">
        <v>112.7540115</v>
      </c>
      <c r="F26" s="62">
        <v>155.89854450000001</v>
      </c>
      <c r="G26" s="62">
        <v>190.36969200000001</v>
      </c>
      <c r="H26" s="62">
        <v>140.10853500000002</v>
      </c>
      <c r="I26" s="62">
        <v>163.90474650000002</v>
      </c>
      <c r="J26" s="62">
        <v>0.88957800000000009</v>
      </c>
      <c r="K26" s="62">
        <v>9.3405690000000003</v>
      </c>
      <c r="L26" s="62">
        <v>0</v>
      </c>
      <c r="M26" s="62">
        <v>2.4463395000000001</v>
      </c>
      <c r="N26" s="62">
        <v>0</v>
      </c>
      <c r="O26" s="62">
        <v>4.003101</v>
      </c>
      <c r="P26" s="62">
        <v>0</v>
      </c>
      <c r="Q26" s="62">
        <v>0</v>
      </c>
      <c r="R26" s="62">
        <v>13.566064500000001</v>
      </c>
      <c r="S26" s="62">
        <v>10.0077525</v>
      </c>
      <c r="T26" s="62">
        <f t="shared" si="0"/>
        <v>803.28893400000015</v>
      </c>
      <c r="U26" s="62">
        <v>432.23599999999999</v>
      </c>
      <c r="V26" s="62">
        <v>328.721</v>
      </c>
      <c r="W26" s="62">
        <v>42.33</v>
      </c>
      <c r="X26" s="62">
        <f t="shared" si="1"/>
        <v>53.808285126955312</v>
      </c>
      <c r="Y26" s="62">
        <f t="shared" si="2"/>
        <v>40.921888262934786</v>
      </c>
      <c r="Z26" s="62">
        <f t="shared" si="3"/>
        <v>5.2695858499153667</v>
      </c>
      <c r="AA26" s="77"/>
      <c r="AB26" s="25" t="s">
        <v>152</v>
      </c>
      <c r="AC26" s="62">
        <f t="shared" si="36"/>
        <v>800.84</v>
      </c>
      <c r="AD26" s="50">
        <v>19</v>
      </c>
      <c r="AE26" s="62">
        <v>800.84</v>
      </c>
      <c r="AF26" s="62">
        <f t="shared" si="5"/>
        <v>100</v>
      </c>
      <c r="AG26" s="77">
        <v>432.23599999999999</v>
      </c>
      <c r="AH26" s="77">
        <v>328.23099999999999</v>
      </c>
      <c r="AI26" s="77">
        <v>40.372999999999998</v>
      </c>
      <c r="AJ26" s="50"/>
      <c r="AK26" s="62"/>
      <c r="AL26" s="62"/>
      <c r="AM26" s="77"/>
      <c r="AN26" s="77"/>
      <c r="AO26" s="77"/>
      <c r="AP26" s="50"/>
      <c r="AQ26" s="62"/>
      <c r="AR26" s="62"/>
      <c r="AS26" s="77"/>
      <c r="AT26" s="77"/>
      <c r="AU26" s="77"/>
      <c r="AV26" s="50"/>
      <c r="AW26" s="62"/>
      <c r="AX26" s="62"/>
      <c r="AY26" s="77"/>
      <c r="AZ26" s="77"/>
      <c r="BA26" s="77"/>
      <c r="BB26" s="77"/>
      <c r="BC26" s="25" t="s">
        <v>152</v>
      </c>
      <c r="BD26" s="62">
        <f t="shared" si="6"/>
        <v>1.2513125</v>
      </c>
      <c r="BE26" s="77"/>
      <c r="BF26" s="50">
        <v>19</v>
      </c>
      <c r="BG26" s="62">
        <f t="shared" si="7"/>
        <v>1.2513124999999998</v>
      </c>
      <c r="BH26" s="62">
        <f t="shared" si="8"/>
        <v>99.999999999999972</v>
      </c>
      <c r="BI26" s="62">
        <f t="shared" si="9"/>
        <v>0.67536874999999996</v>
      </c>
      <c r="BJ26" s="62">
        <f t="shared" si="10"/>
        <v>0.51286093749999995</v>
      </c>
      <c r="BK26" s="62">
        <f t="shared" si="11"/>
        <v>6.3082812500000002E-2</v>
      </c>
      <c r="BL26" s="50"/>
      <c r="BM26" s="77"/>
      <c r="BN26" s="77"/>
      <c r="BO26" s="77"/>
      <c r="BP26" s="77"/>
      <c r="BQ26" s="77"/>
    </row>
    <row r="27" spans="1:69" x14ac:dyDescent="0.25">
      <c r="A27" s="77" t="s">
        <v>153</v>
      </c>
      <c r="B27" s="10" t="s">
        <v>122</v>
      </c>
      <c r="C27" s="3">
        <v>30</v>
      </c>
      <c r="D27" s="77" t="s">
        <v>153</v>
      </c>
      <c r="E27" s="62">
        <v>213.7211145</v>
      </c>
      <c r="F27" s="62">
        <v>109.41809400000001</v>
      </c>
      <c r="G27" s="62">
        <v>195.92955450000002</v>
      </c>
      <c r="H27" s="62">
        <v>121.42739700000001</v>
      </c>
      <c r="I27" s="62">
        <v>68.719900500000008</v>
      </c>
      <c r="J27" s="62">
        <v>0</v>
      </c>
      <c r="K27" s="62">
        <v>5.1150735000000003</v>
      </c>
      <c r="L27" s="62">
        <v>0</v>
      </c>
      <c r="M27" s="62">
        <v>4.4478900000000001</v>
      </c>
      <c r="N27" s="62">
        <v>0</v>
      </c>
      <c r="O27" s="62">
        <v>6.6718350000000006</v>
      </c>
      <c r="P27" s="62">
        <v>0</v>
      </c>
      <c r="Q27" s="62">
        <v>0</v>
      </c>
      <c r="R27" s="62">
        <v>25.352973000000002</v>
      </c>
      <c r="S27" s="62">
        <v>16.012404</v>
      </c>
      <c r="T27" s="62">
        <f t="shared" si="0"/>
        <v>766.816236</v>
      </c>
      <c r="U27" s="62">
        <v>426.93</v>
      </c>
      <c r="V27" s="62">
        <v>282.14999999999998</v>
      </c>
      <c r="W27" s="62">
        <v>57.734999999999999</v>
      </c>
      <c r="X27" s="62">
        <f t="shared" si="1"/>
        <v>55.675659950423892</v>
      </c>
      <c r="Y27" s="62">
        <f t="shared" si="2"/>
        <v>36.794995561361588</v>
      </c>
      <c r="Z27" s="62">
        <f t="shared" si="3"/>
        <v>7.529183302269046</v>
      </c>
      <c r="AA27" s="77"/>
      <c r="AB27" s="25" t="s">
        <v>153</v>
      </c>
      <c r="AC27" s="62">
        <f t="shared" si="36"/>
        <v>762.36700000000008</v>
      </c>
      <c r="AD27" s="50">
        <v>19</v>
      </c>
      <c r="AE27" s="62">
        <v>762.36700000000008</v>
      </c>
      <c r="AF27" s="62">
        <f t="shared" si="5"/>
        <v>100</v>
      </c>
      <c r="AG27" s="77">
        <v>426.93</v>
      </c>
      <c r="AH27" s="77">
        <v>281.26100000000002</v>
      </c>
      <c r="AI27" s="77">
        <v>54.176000000000002</v>
      </c>
      <c r="AJ27" s="50"/>
      <c r="AK27" s="62"/>
      <c r="AL27" s="62"/>
      <c r="AM27" s="77"/>
      <c r="AN27" s="77"/>
      <c r="AO27" s="77"/>
      <c r="AP27" s="50"/>
      <c r="AQ27" s="62"/>
      <c r="AR27" s="62"/>
      <c r="AS27" s="77"/>
      <c r="AT27" s="77"/>
      <c r="AU27" s="77"/>
      <c r="AV27" s="50"/>
      <c r="AW27" s="62"/>
      <c r="AX27" s="62"/>
      <c r="AY27" s="77"/>
      <c r="AZ27" s="77"/>
      <c r="BA27" s="77"/>
      <c r="BB27" s="77"/>
      <c r="BC27" s="25" t="s">
        <v>153</v>
      </c>
      <c r="BD27" s="62">
        <f t="shared" si="6"/>
        <v>1.1911984375000002</v>
      </c>
      <c r="BE27" s="77"/>
      <c r="BF27" s="50">
        <v>19</v>
      </c>
      <c r="BG27" s="62">
        <f t="shared" si="7"/>
        <v>1.1911984374999998</v>
      </c>
      <c r="BH27" s="62">
        <f t="shared" si="8"/>
        <v>99.999999999999972</v>
      </c>
      <c r="BI27" s="62">
        <f t="shared" si="9"/>
        <v>0.66707812499999997</v>
      </c>
      <c r="BJ27" s="62">
        <f t="shared" si="10"/>
        <v>0.43947031250000002</v>
      </c>
      <c r="BK27" s="62">
        <f t="shared" si="11"/>
        <v>8.4650000000000003E-2</v>
      </c>
      <c r="BL27" s="50"/>
      <c r="BM27" s="77"/>
      <c r="BN27" s="77"/>
      <c r="BO27" s="77"/>
      <c r="BP27" s="77"/>
      <c r="BQ27" s="77"/>
    </row>
    <row r="28" spans="1:69" x14ac:dyDescent="0.25">
      <c r="A28" s="77" t="s">
        <v>154</v>
      </c>
      <c r="B28" s="10" t="s">
        <v>122</v>
      </c>
      <c r="C28" s="3">
        <v>31</v>
      </c>
      <c r="D28" s="77" t="s">
        <v>154</v>
      </c>
      <c r="E28" s="62">
        <v>130.54557149999999</v>
      </c>
      <c r="F28" s="62">
        <v>345.82344750000004</v>
      </c>
      <c r="G28" s="62">
        <v>121.64979150000001</v>
      </c>
      <c r="H28" s="62">
        <v>122.31697500000001</v>
      </c>
      <c r="I28" s="62">
        <v>157.2329115</v>
      </c>
      <c r="J28" s="62">
        <v>0</v>
      </c>
      <c r="K28" s="62">
        <v>7.1166240000000007</v>
      </c>
      <c r="L28" s="62">
        <v>0</v>
      </c>
      <c r="M28" s="62">
        <v>0</v>
      </c>
      <c r="N28" s="62">
        <v>0</v>
      </c>
      <c r="O28" s="62">
        <v>0</v>
      </c>
      <c r="P28" s="62">
        <v>0</v>
      </c>
      <c r="Q28" s="62">
        <v>0</v>
      </c>
      <c r="R28" s="62">
        <v>5.7822570000000004</v>
      </c>
      <c r="S28" s="62">
        <v>56.932992000000006</v>
      </c>
      <c r="T28" s="62">
        <f t="shared" si="0"/>
        <v>947.40057000000013</v>
      </c>
      <c r="U28" s="62">
        <v>445.67500000000001</v>
      </c>
      <c r="V28" s="62">
        <v>426.24099999999999</v>
      </c>
      <c r="W28" s="62">
        <v>75.481999999999999</v>
      </c>
      <c r="X28" s="62">
        <f t="shared" si="1"/>
        <v>47.041875856165035</v>
      </c>
      <c r="Y28" s="62">
        <f t="shared" si="2"/>
        <v>44.990578800263961</v>
      </c>
      <c r="Z28" s="62">
        <f t="shared" si="3"/>
        <v>7.9672740749987074</v>
      </c>
      <c r="AA28" s="77"/>
      <c r="AB28" s="25" t="s">
        <v>154</v>
      </c>
      <c r="AC28" s="62">
        <f t="shared" si="36"/>
        <v>947.39799999999991</v>
      </c>
      <c r="AD28" s="50">
        <v>19</v>
      </c>
      <c r="AE28" s="62">
        <v>947.39799999999991</v>
      </c>
      <c r="AF28" s="62">
        <f t="shared" si="5"/>
        <v>100</v>
      </c>
      <c r="AG28" s="77">
        <v>445.67500000000001</v>
      </c>
      <c r="AH28" s="77">
        <v>426.24099999999999</v>
      </c>
      <c r="AI28" s="77">
        <v>75.481999999999999</v>
      </c>
      <c r="AJ28" s="50"/>
      <c r="AK28" s="62"/>
      <c r="AL28" s="62"/>
      <c r="AM28" s="77"/>
      <c r="AN28" s="77"/>
      <c r="AO28" s="77"/>
      <c r="AP28" s="50"/>
      <c r="AQ28" s="62"/>
      <c r="AR28" s="62"/>
      <c r="AS28" s="77"/>
      <c r="AT28" s="77"/>
      <c r="AU28" s="77"/>
      <c r="AV28" s="50"/>
      <c r="AW28" s="62"/>
      <c r="AX28" s="62"/>
      <c r="AY28" s="77"/>
      <c r="AZ28" s="77"/>
      <c r="BA28" s="77"/>
      <c r="BB28" s="77"/>
      <c r="BC28" s="25" t="s">
        <v>154</v>
      </c>
      <c r="BD28" s="62">
        <f t="shared" si="6"/>
        <v>1.4803093749999998</v>
      </c>
      <c r="BE28" s="77"/>
      <c r="BF28" s="50">
        <v>19</v>
      </c>
      <c r="BG28" s="62">
        <f t="shared" si="7"/>
        <v>1.4803093749999998</v>
      </c>
      <c r="BH28" s="62">
        <f t="shared" si="8"/>
        <v>100</v>
      </c>
      <c r="BI28" s="62">
        <f t="shared" si="9"/>
        <v>0.69636718750000004</v>
      </c>
      <c r="BJ28" s="62">
        <f t="shared" si="10"/>
        <v>0.66600156249999998</v>
      </c>
      <c r="BK28" s="62">
        <f t="shared" si="11"/>
        <v>0.11794062499999999</v>
      </c>
      <c r="BL28" s="50"/>
      <c r="BM28" s="77"/>
      <c r="BN28" s="77"/>
      <c r="BO28" s="77"/>
      <c r="BP28" s="77"/>
      <c r="BQ28" s="77"/>
    </row>
    <row r="29" spans="1:69" x14ac:dyDescent="0.25">
      <c r="A29" s="77" t="s">
        <v>155</v>
      </c>
      <c r="B29" s="10" t="s">
        <v>122</v>
      </c>
      <c r="C29" s="3">
        <v>32</v>
      </c>
      <c r="D29" s="77" t="s">
        <v>155</v>
      </c>
      <c r="E29" s="62">
        <v>2.6687340000000002</v>
      </c>
      <c r="F29" s="62">
        <v>93.1832955</v>
      </c>
      <c r="G29" s="62">
        <v>174.802077</v>
      </c>
      <c r="H29" s="62">
        <v>466.80605550000001</v>
      </c>
      <c r="I29" s="62">
        <v>122.09458050000001</v>
      </c>
      <c r="J29" s="62">
        <v>0.66718350000000004</v>
      </c>
      <c r="K29" s="62">
        <v>0.44478900000000005</v>
      </c>
      <c r="L29" s="62">
        <v>0</v>
      </c>
      <c r="M29" s="62">
        <v>0</v>
      </c>
      <c r="N29" s="62">
        <v>0</v>
      </c>
      <c r="O29" s="62">
        <v>0.22239450000000002</v>
      </c>
      <c r="P29" s="62">
        <v>0</v>
      </c>
      <c r="Q29" s="62">
        <v>0</v>
      </c>
      <c r="R29" s="62">
        <v>0</v>
      </c>
      <c r="S29" s="62">
        <v>0.22239450000000002</v>
      </c>
      <c r="T29" s="62">
        <f t="shared" si="0"/>
        <v>861.11150399999997</v>
      </c>
      <c r="U29" s="62">
        <v>411.60199999999998</v>
      </c>
      <c r="V29" s="62">
        <v>427.59</v>
      </c>
      <c r="W29" s="62">
        <v>21.917000000000002</v>
      </c>
      <c r="X29" s="62">
        <f t="shared" si="1"/>
        <v>47.798920126841089</v>
      </c>
      <c r="Y29" s="62">
        <f t="shared" si="2"/>
        <v>49.655590247462307</v>
      </c>
      <c r="Z29" s="62">
        <f t="shared" si="3"/>
        <v>2.545198838732504</v>
      </c>
      <c r="AA29" s="77"/>
      <c r="AB29" s="25" t="s">
        <v>155</v>
      </c>
      <c r="AC29" s="62">
        <f t="shared" si="36"/>
        <v>861.10899999999992</v>
      </c>
      <c r="AD29" s="50">
        <v>14</v>
      </c>
      <c r="AE29" s="62">
        <v>88.29</v>
      </c>
      <c r="AF29" s="62">
        <f t="shared" si="5"/>
        <v>10.253057394592325</v>
      </c>
      <c r="AG29" s="77">
        <v>25.193000000000001</v>
      </c>
      <c r="AH29" s="77">
        <v>61.753999999999998</v>
      </c>
      <c r="AI29" s="77">
        <v>1.343</v>
      </c>
      <c r="AJ29" s="50">
        <v>19</v>
      </c>
      <c r="AK29" s="62">
        <v>772.81899999999996</v>
      </c>
      <c r="AL29" s="62">
        <f>(AK29/AC29)*100</f>
        <v>89.746942605407682</v>
      </c>
      <c r="AM29" s="77">
        <v>386.40899999999999</v>
      </c>
      <c r="AN29" s="77">
        <v>365.83600000000001</v>
      </c>
      <c r="AO29" s="77">
        <v>20.574000000000002</v>
      </c>
      <c r="AP29" s="50"/>
      <c r="AQ29" s="62"/>
      <c r="AR29" s="62"/>
      <c r="AS29" s="77"/>
      <c r="AT29" s="77"/>
      <c r="AU29" s="77"/>
      <c r="AV29" s="50"/>
      <c r="AW29" s="62"/>
      <c r="AX29" s="62"/>
      <c r="AY29" s="77"/>
      <c r="AZ29" s="77"/>
      <c r="BA29" s="77"/>
      <c r="BB29" s="77"/>
      <c r="BC29" s="25" t="s">
        <v>155</v>
      </c>
      <c r="BD29" s="62">
        <f t="shared" si="6"/>
        <v>1.3454828124999998</v>
      </c>
      <c r="BE29" s="77"/>
      <c r="BF29" s="50">
        <v>14</v>
      </c>
      <c r="BG29" s="62">
        <f t="shared" si="7"/>
        <v>0.13795312500000001</v>
      </c>
      <c r="BH29" s="62">
        <f t="shared" si="8"/>
        <v>10.253057394592325</v>
      </c>
      <c r="BI29" s="62">
        <f t="shared" si="9"/>
        <v>3.9364062500000005E-2</v>
      </c>
      <c r="BJ29" s="62">
        <f t="shared" si="10"/>
        <v>9.6490624999999997E-2</v>
      </c>
      <c r="BK29" s="62">
        <f t="shared" si="11"/>
        <v>2.0984375E-3</v>
      </c>
      <c r="BL29" s="50">
        <v>19</v>
      </c>
      <c r="BM29" s="62">
        <f>BO29+BP29+BQ29</f>
        <v>1.2075296875000001</v>
      </c>
      <c r="BN29" s="62">
        <f>(BM29/BD29)*100</f>
        <v>89.746942605407696</v>
      </c>
      <c r="BO29" s="62">
        <f t="shared" ref="BO29" si="66">AM29/640</f>
        <v>0.60376406250000003</v>
      </c>
      <c r="BP29" s="62">
        <f t="shared" ref="BP29" si="67">AN29/640</f>
        <v>0.57161875000000006</v>
      </c>
      <c r="BQ29" s="62">
        <f t="shared" ref="BQ29" si="68">AO29/640</f>
        <v>3.2146875000000005E-2</v>
      </c>
    </row>
    <row r="30" spans="1:69" x14ac:dyDescent="0.25">
      <c r="A30" s="77" t="s">
        <v>156</v>
      </c>
      <c r="B30" s="10" t="s">
        <v>122</v>
      </c>
      <c r="C30" s="3">
        <v>33</v>
      </c>
      <c r="D30" s="77" t="s">
        <v>156</v>
      </c>
      <c r="E30" s="62">
        <v>0</v>
      </c>
      <c r="F30" s="62">
        <v>0.66718350000000004</v>
      </c>
      <c r="G30" s="62">
        <v>8.8957800000000002</v>
      </c>
      <c r="H30" s="62">
        <v>43.366927500000003</v>
      </c>
      <c r="I30" s="62">
        <v>59.601726000000006</v>
      </c>
      <c r="J30" s="62">
        <v>0</v>
      </c>
      <c r="K30" s="62">
        <v>0</v>
      </c>
      <c r="L30" s="62">
        <v>0</v>
      </c>
      <c r="M30" s="62">
        <v>0</v>
      </c>
      <c r="N30" s="62">
        <v>0</v>
      </c>
      <c r="O30" s="62">
        <v>0</v>
      </c>
      <c r="P30" s="62">
        <v>0</v>
      </c>
      <c r="Q30" s="62">
        <v>0</v>
      </c>
      <c r="R30" s="62">
        <v>0</v>
      </c>
      <c r="S30" s="62">
        <v>0</v>
      </c>
      <c r="T30" s="62">
        <f t="shared" si="0"/>
        <v>112.53161700000001</v>
      </c>
      <c r="U30" s="62">
        <v>79.555000000000007</v>
      </c>
      <c r="V30" s="62">
        <v>31.108000000000001</v>
      </c>
      <c r="W30" s="62">
        <v>1.8680000000000001</v>
      </c>
      <c r="X30" s="62">
        <f t="shared" si="1"/>
        <v>70.695687239613733</v>
      </c>
      <c r="Y30" s="62">
        <f t="shared" si="2"/>
        <v>27.643786545784728</v>
      </c>
      <c r="Z30" s="62">
        <f t="shared" si="3"/>
        <v>1.6599779242486135</v>
      </c>
      <c r="AA30" s="77"/>
      <c r="AB30" s="25" t="s">
        <v>156</v>
      </c>
      <c r="AC30" s="62">
        <f t="shared" si="36"/>
        <v>112.53100000000001</v>
      </c>
      <c r="AD30" s="50">
        <v>14</v>
      </c>
      <c r="AE30" s="62">
        <v>112.53100000000001</v>
      </c>
      <c r="AF30" s="62">
        <f t="shared" si="5"/>
        <v>100</v>
      </c>
      <c r="AG30" s="77">
        <v>79.555000000000007</v>
      </c>
      <c r="AH30" s="77">
        <v>31.108000000000001</v>
      </c>
      <c r="AI30" s="77">
        <v>1.8680000000000001</v>
      </c>
      <c r="AJ30" s="50"/>
      <c r="AK30" s="62"/>
      <c r="AL30" s="62"/>
      <c r="AM30" s="77"/>
      <c r="AN30" s="77"/>
      <c r="AO30" s="77"/>
      <c r="AP30" s="50"/>
      <c r="AQ30" s="62"/>
      <c r="AR30" s="62"/>
      <c r="AS30" s="77"/>
      <c r="AT30" s="77"/>
      <c r="AU30" s="77"/>
      <c r="AV30" s="50"/>
      <c r="AW30" s="62"/>
      <c r="AX30" s="62"/>
      <c r="AY30" s="77"/>
      <c r="AZ30" s="77"/>
      <c r="BA30" s="77"/>
      <c r="BB30" s="77"/>
      <c r="BC30" s="25" t="s">
        <v>156</v>
      </c>
      <c r="BD30" s="62">
        <f t="shared" si="6"/>
        <v>0.1758296875</v>
      </c>
      <c r="BE30" s="77"/>
      <c r="BF30" s="50">
        <v>14</v>
      </c>
      <c r="BG30" s="62">
        <f t="shared" si="7"/>
        <v>0.17582968750000003</v>
      </c>
      <c r="BH30" s="62">
        <f t="shared" si="8"/>
        <v>100.00000000000003</v>
      </c>
      <c r="BI30" s="62">
        <f t="shared" si="9"/>
        <v>0.12430468750000001</v>
      </c>
      <c r="BJ30" s="62">
        <f t="shared" si="10"/>
        <v>4.8606250000000004E-2</v>
      </c>
      <c r="BK30" s="62">
        <f t="shared" si="11"/>
        <v>2.9187500000000003E-3</v>
      </c>
      <c r="BL30" s="50"/>
      <c r="BM30" s="77"/>
      <c r="BN30" s="77"/>
      <c r="BO30" s="77"/>
      <c r="BP30" s="77"/>
      <c r="BQ30" s="77"/>
    </row>
    <row r="31" spans="1:69" x14ac:dyDescent="0.25">
      <c r="A31" s="77" t="s">
        <v>157</v>
      </c>
      <c r="B31" s="10" t="s">
        <v>122</v>
      </c>
      <c r="C31" s="3" t="s">
        <v>158</v>
      </c>
      <c r="D31" s="77" t="s">
        <v>157</v>
      </c>
      <c r="E31" s="62">
        <v>14.233248000000001</v>
      </c>
      <c r="F31" s="62">
        <v>20.460294000000001</v>
      </c>
      <c r="G31" s="62">
        <v>323.58399750000001</v>
      </c>
      <c r="H31" s="62">
        <v>937.61521200000004</v>
      </c>
      <c r="I31" s="62">
        <v>293.56074000000001</v>
      </c>
      <c r="J31" s="62">
        <v>1.7791560000000002</v>
      </c>
      <c r="K31" s="62">
        <v>0</v>
      </c>
      <c r="L31" s="62">
        <v>0</v>
      </c>
      <c r="M31" s="62">
        <v>0</v>
      </c>
      <c r="N31" s="62">
        <v>0</v>
      </c>
      <c r="O31" s="62">
        <v>0</v>
      </c>
      <c r="P31" s="62">
        <v>0</v>
      </c>
      <c r="Q31" s="62">
        <v>0</v>
      </c>
      <c r="R31" s="62">
        <v>0</v>
      </c>
      <c r="S31" s="62">
        <v>0</v>
      </c>
      <c r="T31" s="62">
        <f t="shared" si="0"/>
        <v>1591.2326475</v>
      </c>
      <c r="U31" s="62">
        <v>839.98900000000003</v>
      </c>
      <c r="V31" s="62">
        <v>708.88199999999995</v>
      </c>
      <c r="W31" s="62">
        <v>42.357999999999997</v>
      </c>
      <c r="X31" s="62">
        <f t="shared" si="1"/>
        <v>52.788572514504054</v>
      </c>
      <c r="Y31" s="62">
        <f t="shared" si="2"/>
        <v>44.549236789084915</v>
      </c>
      <c r="Z31" s="62">
        <f t="shared" si="3"/>
        <v>2.6619614716018449</v>
      </c>
      <c r="AA31" s="77"/>
      <c r="AB31" s="25" t="s">
        <v>157</v>
      </c>
      <c r="AC31" s="62">
        <f t="shared" si="36"/>
        <v>1591.2279999999998</v>
      </c>
      <c r="AD31" s="50">
        <v>14</v>
      </c>
      <c r="AE31" s="62">
        <v>1215.3819999999998</v>
      </c>
      <c r="AF31" s="62">
        <f t="shared" si="5"/>
        <v>76.380129057558051</v>
      </c>
      <c r="AG31" s="77">
        <v>617.48299999999995</v>
      </c>
      <c r="AH31" s="77">
        <v>564.87699999999995</v>
      </c>
      <c r="AI31" s="77">
        <v>33.021999999999998</v>
      </c>
      <c r="AJ31" s="50">
        <v>19</v>
      </c>
      <c r="AK31" s="62">
        <v>375.846</v>
      </c>
      <c r="AL31" s="62">
        <f>(AK31/AC31)*100</f>
        <v>23.619870942441938</v>
      </c>
      <c r="AM31" s="77">
        <v>222.505</v>
      </c>
      <c r="AN31" s="77">
        <v>144.005</v>
      </c>
      <c r="AO31" s="77">
        <v>9.3360000000000003</v>
      </c>
      <c r="AP31" s="50"/>
      <c r="AQ31" s="62"/>
      <c r="AR31" s="62"/>
      <c r="AS31" s="77"/>
      <c r="AT31" s="77"/>
      <c r="AU31" s="77"/>
      <c r="AV31" s="50"/>
      <c r="AW31" s="62"/>
      <c r="AX31" s="62"/>
      <c r="AY31" s="77"/>
      <c r="AZ31" s="77"/>
      <c r="BA31" s="77"/>
      <c r="BB31" s="77"/>
      <c r="BC31" s="25" t="s">
        <v>157</v>
      </c>
      <c r="BD31" s="62">
        <f t="shared" si="6"/>
        <v>2.4862937499999997</v>
      </c>
      <c r="BE31" s="77"/>
      <c r="BF31" s="50">
        <v>14</v>
      </c>
      <c r="BG31" s="62">
        <f t="shared" si="7"/>
        <v>1.8990343749999998</v>
      </c>
      <c r="BH31" s="62">
        <f t="shared" si="8"/>
        <v>76.380129057558065</v>
      </c>
      <c r="BI31" s="62">
        <f t="shared" si="9"/>
        <v>0.9648171874999999</v>
      </c>
      <c r="BJ31" s="62">
        <f t="shared" si="10"/>
        <v>0.88262031249999995</v>
      </c>
      <c r="BK31" s="62">
        <f t="shared" si="11"/>
        <v>5.1596875E-2</v>
      </c>
      <c r="BL31" s="50">
        <v>19</v>
      </c>
      <c r="BM31" s="62">
        <f>BO31+BP31+BQ31</f>
        <v>0.58725937499999992</v>
      </c>
      <c r="BN31" s="62">
        <f>(BM31/BD31)*100</f>
        <v>23.619870942441938</v>
      </c>
      <c r="BO31" s="62">
        <f t="shared" ref="BO31" si="69">AM31/640</f>
        <v>0.34766406249999998</v>
      </c>
      <c r="BP31" s="62">
        <f t="shared" ref="BP31" si="70">AN31/640</f>
        <v>0.22500781249999999</v>
      </c>
      <c r="BQ31" s="62">
        <f t="shared" ref="BQ31" si="71">AO31/640</f>
        <v>1.45875E-2</v>
      </c>
    </row>
    <row r="32" spans="1:69" x14ac:dyDescent="0.25">
      <c r="A32" s="77" t="s">
        <v>159</v>
      </c>
      <c r="B32" s="10" t="s">
        <v>122</v>
      </c>
      <c r="C32" s="3" t="s">
        <v>160</v>
      </c>
      <c r="D32" s="77" t="s">
        <v>159</v>
      </c>
      <c r="E32" s="62">
        <v>0</v>
      </c>
      <c r="F32" s="62">
        <v>0</v>
      </c>
      <c r="G32" s="62">
        <v>27.576918000000003</v>
      </c>
      <c r="H32" s="62">
        <v>45.146083500000003</v>
      </c>
      <c r="I32" s="62">
        <v>26.464945500000002</v>
      </c>
      <c r="J32" s="62">
        <v>0.66718350000000004</v>
      </c>
      <c r="K32" s="62">
        <v>0</v>
      </c>
      <c r="L32" s="62">
        <v>0</v>
      </c>
      <c r="M32" s="62">
        <v>0</v>
      </c>
      <c r="N32" s="62">
        <v>0</v>
      </c>
      <c r="O32" s="62">
        <v>0</v>
      </c>
      <c r="P32" s="62">
        <v>0</v>
      </c>
      <c r="Q32" s="62">
        <v>0</v>
      </c>
      <c r="R32" s="62">
        <v>0</v>
      </c>
      <c r="S32" s="62">
        <v>0</v>
      </c>
      <c r="T32" s="62">
        <f t="shared" si="0"/>
        <v>99.855130500000001</v>
      </c>
      <c r="U32" s="62">
        <v>56.161000000000001</v>
      </c>
      <c r="V32" s="62">
        <v>41.473999999999997</v>
      </c>
      <c r="W32" s="62">
        <v>2.2189999999999999</v>
      </c>
      <c r="X32" s="62">
        <f t="shared" si="1"/>
        <v>56.242478196951531</v>
      </c>
      <c r="Y32" s="62">
        <f t="shared" si="2"/>
        <v>41.534170344907814</v>
      </c>
      <c r="Z32" s="62">
        <f t="shared" si="3"/>
        <v>2.2222193180149117</v>
      </c>
      <c r="AA32" s="77"/>
      <c r="AB32" s="25" t="s">
        <v>159</v>
      </c>
      <c r="AC32" s="62">
        <f t="shared" si="36"/>
        <v>99.853999999999985</v>
      </c>
      <c r="AD32" s="50">
        <v>14</v>
      </c>
      <c r="AE32" s="62">
        <v>99.853999999999985</v>
      </c>
      <c r="AF32" s="62">
        <f t="shared" si="5"/>
        <v>100</v>
      </c>
      <c r="AG32" s="77">
        <v>56.161000000000001</v>
      </c>
      <c r="AH32" s="77">
        <v>41.473999999999997</v>
      </c>
      <c r="AI32" s="77">
        <v>2.2189999999999999</v>
      </c>
      <c r="AJ32" s="50"/>
      <c r="AK32" s="62"/>
      <c r="AL32" s="62"/>
      <c r="AM32" s="77"/>
      <c r="AN32" s="77"/>
      <c r="AO32" s="77"/>
      <c r="AP32" s="50"/>
      <c r="AQ32" s="62"/>
      <c r="AR32" s="62"/>
      <c r="AS32" s="77"/>
      <c r="AT32" s="77"/>
      <c r="AU32" s="77"/>
      <c r="AV32" s="50"/>
      <c r="AW32" s="62"/>
      <c r="AX32" s="62"/>
      <c r="AY32" s="77"/>
      <c r="AZ32" s="77"/>
      <c r="BA32" s="77"/>
      <c r="BB32" s="77"/>
      <c r="BC32" s="25" t="s">
        <v>159</v>
      </c>
      <c r="BD32" s="62">
        <f t="shared" si="6"/>
        <v>0.15602187499999998</v>
      </c>
      <c r="BE32" s="77"/>
      <c r="BF32" s="50">
        <v>14</v>
      </c>
      <c r="BG32" s="62">
        <f t="shared" si="7"/>
        <v>0.156021875</v>
      </c>
      <c r="BH32" s="62">
        <f t="shared" si="8"/>
        <v>100.00000000000003</v>
      </c>
      <c r="BI32" s="62">
        <f t="shared" si="9"/>
        <v>8.7751562500000005E-2</v>
      </c>
      <c r="BJ32" s="62">
        <f t="shared" si="10"/>
        <v>6.4803124999999989E-2</v>
      </c>
      <c r="BK32" s="62">
        <f t="shared" si="11"/>
        <v>3.4671874999999998E-3</v>
      </c>
      <c r="BL32" s="50"/>
      <c r="BM32" s="77"/>
      <c r="BN32" s="77"/>
      <c r="BO32" s="77"/>
      <c r="BP32" s="77"/>
      <c r="BQ32" s="77"/>
    </row>
    <row r="33" spans="1:69" x14ac:dyDescent="0.25">
      <c r="A33" s="77" t="s">
        <v>161</v>
      </c>
      <c r="B33" s="10" t="s">
        <v>122</v>
      </c>
      <c r="C33" s="3">
        <v>36</v>
      </c>
      <c r="D33" s="77" t="s">
        <v>161</v>
      </c>
      <c r="E33" s="62">
        <v>0</v>
      </c>
      <c r="F33" s="62">
        <v>0</v>
      </c>
      <c r="G33" s="62">
        <v>42.032560500000002</v>
      </c>
      <c r="H33" s="62">
        <v>84.954699000000005</v>
      </c>
      <c r="I33" s="62">
        <v>14.455642500000002</v>
      </c>
      <c r="J33" s="62">
        <v>0</v>
      </c>
      <c r="K33" s="62">
        <v>0</v>
      </c>
      <c r="L33" s="62">
        <v>0</v>
      </c>
      <c r="M33" s="62">
        <v>0</v>
      </c>
      <c r="N33" s="62">
        <v>0</v>
      </c>
      <c r="O33" s="62">
        <v>0</v>
      </c>
      <c r="P33" s="62">
        <v>0</v>
      </c>
      <c r="Q33" s="62">
        <v>0</v>
      </c>
      <c r="R33" s="62">
        <v>0</v>
      </c>
      <c r="S33" s="62">
        <v>0</v>
      </c>
      <c r="T33" s="62">
        <f t="shared" si="0"/>
        <v>141.442902</v>
      </c>
      <c r="U33" s="62">
        <v>67.513999999999996</v>
      </c>
      <c r="V33" s="62">
        <v>69.900000000000006</v>
      </c>
      <c r="W33" s="62">
        <v>4.0289999999999999</v>
      </c>
      <c r="X33" s="62">
        <f t="shared" si="1"/>
        <v>47.732335129832101</v>
      </c>
      <c r="Y33" s="62">
        <f t="shared" si="2"/>
        <v>49.419234907948933</v>
      </c>
      <c r="Z33" s="62">
        <f t="shared" si="3"/>
        <v>2.8484992481277001</v>
      </c>
      <c r="AA33" s="77"/>
      <c r="AB33" s="25" t="s">
        <v>161</v>
      </c>
      <c r="AC33" s="62">
        <f t="shared" si="36"/>
        <v>141.44299999999998</v>
      </c>
      <c r="AD33" s="50">
        <v>14</v>
      </c>
      <c r="AE33" s="62">
        <v>141.44299999999998</v>
      </c>
      <c r="AF33" s="62">
        <f t="shared" si="5"/>
        <v>100</v>
      </c>
      <c r="AG33" s="77">
        <v>67.513999999999996</v>
      </c>
      <c r="AH33" s="77">
        <v>69.900000000000006</v>
      </c>
      <c r="AI33" s="77">
        <v>4.0289999999999999</v>
      </c>
      <c r="AJ33" s="50"/>
      <c r="AK33" s="62"/>
      <c r="AL33" s="62"/>
      <c r="AM33" s="77"/>
      <c r="AN33" s="77"/>
      <c r="AO33" s="77"/>
      <c r="AP33" s="50"/>
      <c r="AQ33" s="62"/>
      <c r="AR33" s="62"/>
      <c r="AS33" s="77"/>
      <c r="AT33" s="77"/>
      <c r="AU33" s="77"/>
      <c r="AV33" s="50"/>
      <c r="AW33" s="62"/>
      <c r="AX33" s="62"/>
      <c r="AY33" s="77"/>
      <c r="AZ33" s="77"/>
      <c r="BA33" s="77"/>
      <c r="BB33" s="77"/>
      <c r="BC33" s="25" t="s">
        <v>161</v>
      </c>
      <c r="BD33" s="62">
        <f t="shared" si="6"/>
        <v>0.22100468749999996</v>
      </c>
      <c r="BE33" s="77"/>
      <c r="BF33" s="50">
        <v>14</v>
      </c>
      <c r="BG33" s="62">
        <f t="shared" si="7"/>
        <v>0.22100468749999999</v>
      </c>
      <c r="BH33" s="62">
        <f t="shared" si="8"/>
        <v>100.00000000000003</v>
      </c>
      <c r="BI33" s="62">
        <f t="shared" si="9"/>
        <v>0.10549062499999999</v>
      </c>
      <c r="BJ33" s="62">
        <f t="shared" si="10"/>
        <v>0.10921875</v>
      </c>
      <c r="BK33" s="62">
        <f t="shared" si="11"/>
        <v>6.2953124999999997E-3</v>
      </c>
      <c r="BL33" s="50"/>
      <c r="BM33" s="77"/>
      <c r="BN33" s="77"/>
      <c r="BO33" s="77"/>
      <c r="BP33" s="77"/>
      <c r="BQ33" s="77"/>
    </row>
    <row r="34" spans="1:69" x14ac:dyDescent="0.25">
      <c r="A34" s="77" t="s">
        <v>162</v>
      </c>
      <c r="B34" s="10" t="s">
        <v>122</v>
      </c>
      <c r="C34" s="3">
        <v>38</v>
      </c>
      <c r="D34" s="77" t="s">
        <v>162</v>
      </c>
      <c r="E34" s="62">
        <v>44.923689000000003</v>
      </c>
      <c r="F34" s="62">
        <v>114.31077300000001</v>
      </c>
      <c r="G34" s="62">
        <v>315.35540100000003</v>
      </c>
      <c r="H34" s="62">
        <v>246.85789500000001</v>
      </c>
      <c r="I34" s="62">
        <v>112.7540115</v>
      </c>
      <c r="J34" s="62">
        <v>0</v>
      </c>
      <c r="K34" s="62">
        <v>18.458743500000001</v>
      </c>
      <c r="L34" s="62">
        <v>0</v>
      </c>
      <c r="M34" s="62">
        <v>10.674936000000001</v>
      </c>
      <c r="N34" s="62">
        <v>1.1119725</v>
      </c>
      <c r="O34" s="62">
        <v>7.3390185000000008</v>
      </c>
      <c r="P34" s="62">
        <v>0</v>
      </c>
      <c r="Q34" s="62">
        <v>0</v>
      </c>
      <c r="R34" s="62">
        <v>78.950047500000011</v>
      </c>
      <c r="S34" s="62">
        <v>0</v>
      </c>
      <c r="T34" s="62">
        <f t="shared" si="0"/>
        <v>950.73648749999995</v>
      </c>
      <c r="U34" s="62">
        <v>401.52600000000001</v>
      </c>
      <c r="V34" s="62">
        <v>430.13400000000001</v>
      </c>
      <c r="W34" s="62">
        <v>119.074</v>
      </c>
      <c r="X34" s="62">
        <f t="shared" si="1"/>
        <v>42.233153484603172</v>
      </c>
      <c r="Y34" s="62">
        <f t="shared" si="2"/>
        <v>45.242189150755621</v>
      </c>
      <c r="Z34" s="62">
        <f t="shared" si="3"/>
        <v>12.5243957253718</v>
      </c>
      <c r="AA34" s="77"/>
      <c r="AB34" s="25" t="s">
        <v>162</v>
      </c>
      <c r="AC34" s="62">
        <f t="shared" si="36"/>
        <v>938.947</v>
      </c>
      <c r="AD34" s="50">
        <v>19</v>
      </c>
      <c r="AE34" s="62">
        <v>938.947</v>
      </c>
      <c r="AF34" s="62">
        <f t="shared" si="5"/>
        <v>100</v>
      </c>
      <c r="AG34" s="77">
        <v>401.52600000000001</v>
      </c>
      <c r="AH34" s="77">
        <v>427.44299999999998</v>
      </c>
      <c r="AI34" s="77">
        <v>109.97799999999999</v>
      </c>
      <c r="AJ34" s="50"/>
      <c r="AK34" s="62"/>
      <c r="AL34" s="62"/>
      <c r="AM34" s="77"/>
      <c r="AN34" s="77"/>
      <c r="AO34" s="77"/>
      <c r="AP34" s="50"/>
      <c r="AQ34" s="62"/>
      <c r="AR34" s="62"/>
      <c r="AS34" s="77"/>
      <c r="AT34" s="77"/>
      <c r="AU34" s="77"/>
      <c r="AV34" s="50"/>
      <c r="AW34" s="62"/>
      <c r="AX34" s="62"/>
      <c r="AY34" s="77"/>
      <c r="AZ34" s="77"/>
      <c r="BA34" s="77"/>
      <c r="BB34" s="77"/>
      <c r="BC34" s="25" t="s">
        <v>162</v>
      </c>
      <c r="BD34" s="62">
        <f t="shared" si="6"/>
        <v>1.4671046875</v>
      </c>
      <c r="BE34" s="77"/>
      <c r="BF34" s="50">
        <v>19</v>
      </c>
      <c r="BG34" s="62">
        <f t="shared" si="7"/>
        <v>1.4671046874999998</v>
      </c>
      <c r="BH34" s="62">
        <f t="shared" si="8"/>
        <v>99.999999999999986</v>
      </c>
      <c r="BI34" s="62">
        <f t="shared" si="9"/>
        <v>0.62738437499999999</v>
      </c>
      <c r="BJ34" s="62">
        <f t="shared" si="10"/>
        <v>0.66787968749999993</v>
      </c>
      <c r="BK34" s="62">
        <f t="shared" si="11"/>
        <v>0.171840625</v>
      </c>
      <c r="BL34" s="50"/>
      <c r="BM34" s="77"/>
      <c r="BN34" s="77"/>
      <c r="BO34" s="77"/>
      <c r="BP34" s="77"/>
      <c r="BQ34" s="77"/>
    </row>
    <row r="35" spans="1:69" x14ac:dyDescent="0.25">
      <c r="A35" s="77" t="s">
        <v>163</v>
      </c>
      <c r="B35" s="10" t="s">
        <v>122</v>
      </c>
      <c r="C35" s="3">
        <v>39</v>
      </c>
      <c r="D35" s="77" t="s">
        <v>163</v>
      </c>
      <c r="E35" s="62">
        <v>0</v>
      </c>
      <c r="F35" s="62">
        <v>94.295268000000007</v>
      </c>
      <c r="G35" s="62">
        <v>385.63206300000002</v>
      </c>
      <c r="H35" s="62">
        <v>231.06788550000002</v>
      </c>
      <c r="I35" s="62">
        <v>136.105434</v>
      </c>
      <c r="J35" s="62">
        <v>0</v>
      </c>
      <c r="K35" s="62">
        <v>5.1150735000000003</v>
      </c>
      <c r="L35" s="62">
        <v>0</v>
      </c>
      <c r="M35" s="62">
        <v>0</v>
      </c>
      <c r="N35" s="62">
        <v>0</v>
      </c>
      <c r="O35" s="62">
        <v>1.1119725</v>
      </c>
      <c r="P35" s="62">
        <v>0</v>
      </c>
      <c r="Q35" s="62">
        <v>0</v>
      </c>
      <c r="R35" s="62">
        <v>43.144533000000003</v>
      </c>
      <c r="S35" s="62">
        <v>0</v>
      </c>
      <c r="T35" s="62">
        <f t="shared" si="0"/>
        <v>896.47222950000003</v>
      </c>
      <c r="U35" s="62">
        <v>393.88</v>
      </c>
      <c r="V35" s="62">
        <v>439.96</v>
      </c>
      <c r="W35" s="62">
        <v>62.631</v>
      </c>
      <c r="X35" s="62">
        <f t="shared" si="1"/>
        <v>43.936664967266559</v>
      </c>
      <c r="Y35" s="62">
        <f t="shared" si="2"/>
        <v>49.076813036962008</v>
      </c>
      <c r="Z35" s="62">
        <f t="shared" si="3"/>
        <v>6.9863848470723884</v>
      </c>
      <c r="AA35" s="77"/>
      <c r="AB35" s="25" t="s">
        <v>163</v>
      </c>
      <c r="AC35" s="62">
        <f t="shared" si="36"/>
        <v>896.46899999999994</v>
      </c>
      <c r="AD35" s="50">
        <v>18</v>
      </c>
      <c r="AE35" s="62">
        <v>724.78099999999995</v>
      </c>
      <c r="AF35" s="62">
        <f t="shared" si="5"/>
        <v>80.84841751360058</v>
      </c>
      <c r="AG35" s="77">
        <v>314.22699999999998</v>
      </c>
      <c r="AH35" s="77">
        <v>352.71199999999999</v>
      </c>
      <c r="AI35" s="77">
        <v>57.841999999999999</v>
      </c>
      <c r="AJ35" s="50">
        <v>22</v>
      </c>
      <c r="AK35" s="62">
        <v>171.68800000000002</v>
      </c>
      <c r="AL35" s="62">
        <f>(AK35/AC35)*100</f>
        <v>19.15158248639942</v>
      </c>
      <c r="AM35" s="77">
        <v>79.653000000000006</v>
      </c>
      <c r="AN35" s="77">
        <v>87.247</v>
      </c>
      <c r="AO35" s="77">
        <v>4.7880000000000003</v>
      </c>
      <c r="AP35" s="50"/>
      <c r="AQ35" s="62"/>
      <c r="AR35" s="62"/>
      <c r="AS35" s="77"/>
      <c r="AT35" s="77"/>
      <c r="AU35" s="77"/>
      <c r="AV35" s="50"/>
      <c r="AW35" s="62"/>
      <c r="AX35" s="62"/>
      <c r="AY35" s="77"/>
      <c r="AZ35" s="77"/>
      <c r="BA35" s="77"/>
      <c r="BB35" s="77"/>
      <c r="BC35" s="25" t="s">
        <v>163</v>
      </c>
      <c r="BD35" s="62">
        <f t="shared" si="6"/>
        <v>1.4007328124999998</v>
      </c>
      <c r="BE35" s="77"/>
      <c r="BF35" s="50">
        <v>18</v>
      </c>
      <c r="BG35" s="62">
        <f t="shared" si="7"/>
        <v>1.1324703125</v>
      </c>
      <c r="BH35" s="62">
        <f t="shared" si="8"/>
        <v>80.848417513600594</v>
      </c>
      <c r="BI35" s="62">
        <f t="shared" si="9"/>
        <v>0.49097968749999998</v>
      </c>
      <c r="BJ35" s="62">
        <f t="shared" si="10"/>
        <v>0.55111250000000001</v>
      </c>
      <c r="BK35" s="62">
        <f t="shared" si="11"/>
        <v>9.0378125000000004E-2</v>
      </c>
      <c r="BL35" s="50">
        <v>22</v>
      </c>
      <c r="BM35" s="62">
        <f t="shared" ref="BM35:BM36" si="72">BO35+BP35+BQ35</f>
        <v>0.26826250000000001</v>
      </c>
      <c r="BN35" s="62">
        <f t="shared" ref="BN35:BN36" si="73">(BM35/BD35)*100</f>
        <v>19.15158248639942</v>
      </c>
      <c r="BO35" s="62">
        <f t="shared" ref="BO35:BO36" si="74">AM35/640</f>
        <v>0.12445781250000001</v>
      </c>
      <c r="BP35" s="62">
        <f t="shared" ref="BP35:BP36" si="75">AN35/640</f>
        <v>0.13632343750000001</v>
      </c>
      <c r="BQ35" s="62">
        <f t="shared" ref="BQ35:BQ36" si="76">AO35/640</f>
        <v>7.4812500000000001E-3</v>
      </c>
    </row>
    <row r="36" spans="1:69" x14ac:dyDescent="0.25">
      <c r="A36" s="77" t="s">
        <v>164</v>
      </c>
      <c r="B36" s="10" t="s">
        <v>122</v>
      </c>
      <c r="C36" s="3">
        <v>40</v>
      </c>
      <c r="D36" s="77" t="s">
        <v>164</v>
      </c>
      <c r="E36" s="62">
        <v>0</v>
      </c>
      <c r="F36" s="62">
        <v>79.839625500000011</v>
      </c>
      <c r="G36" s="62">
        <v>733.67945550000002</v>
      </c>
      <c r="H36" s="62">
        <v>304.90285950000003</v>
      </c>
      <c r="I36" s="62">
        <v>79.394836500000011</v>
      </c>
      <c r="J36" s="62">
        <v>0</v>
      </c>
      <c r="K36" s="62">
        <v>0</v>
      </c>
      <c r="L36" s="62">
        <v>0</v>
      </c>
      <c r="M36" s="62">
        <v>8.006202</v>
      </c>
      <c r="N36" s="62">
        <v>0</v>
      </c>
      <c r="O36" s="62">
        <v>0</v>
      </c>
      <c r="P36" s="62">
        <v>0</v>
      </c>
      <c r="Q36" s="62">
        <v>0</v>
      </c>
      <c r="R36" s="62">
        <v>2.2239450000000001</v>
      </c>
      <c r="S36" s="62">
        <v>0</v>
      </c>
      <c r="T36" s="62">
        <f t="shared" si="0"/>
        <v>1208.0469240000002</v>
      </c>
      <c r="U36" s="62">
        <v>499.26100000000002</v>
      </c>
      <c r="V36" s="62">
        <v>676.95299999999997</v>
      </c>
      <c r="W36" s="62">
        <v>31.83</v>
      </c>
      <c r="X36" s="62">
        <f t="shared" si="1"/>
        <v>41.327947622008097</v>
      </c>
      <c r="Y36" s="62">
        <f t="shared" si="2"/>
        <v>56.036978907948431</v>
      </c>
      <c r="Z36" s="62">
        <f t="shared" si="3"/>
        <v>2.6348314264653507</v>
      </c>
      <c r="AA36" s="77"/>
      <c r="AB36" s="25" t="s">
        <v>164</v>
      </c>
      <c r="AC36" s="62">
        <f t="shared" si="36"/>
        <v>1200.038</v>
      </c>
      <c r="AD36" s="50">
        <v>18</v>
      </c>
      <c r="AE36" s="62">
        <v>1.5569999999999999</v>
      </c>
      <c r="AF36" s="62">
        <f t="shared" si="5"/>
        <v>0.12974589138010628</v>
      </c>
      <c r="AG36" s="77">
        <v>0.33600000000000002</v>
      </c>
      <c r="AH36" s="77">
        <v>1.218</v>
      </c>
      <c r="AI36" s="77">
        <v>3.0000000000000001E-3</v>
      </c>
      <c r="AJ36" s="50">
        <v>22</v>
      </c>
      <c r="AK36" s="62">
        <v>1198.481</v>
      </c>
      <c r="AL36" s="62">
        <f>(AK36/AC36)*100</f>
        <v>99.870254108619889</v>
      </c>
      <c r="AM36" s="77">
        <v>498.92500000000001</v>
      </c>
      <c r="AN36" s="77">
        <v>674.13400000000001</v>
      </c>
      <c r="AO36" s="77">
        <v>25.422000000000001</v>
      </c>
      <c r="AP36" s="50"/>
      <c r="AQ36" s="62"/>
      <c r="AR36" s="62"/>
      <c r="AS36" s="77"/>
      <c r="AT36" s="77"/>
      <c r="AU36" s="77"/>
      <c r="AV36" s="50"/>
      <c r="AW36" s="62"/>
      <c r="AX36" s="62"/>
      <c r="AY36" s="77"/>
      <c r="AZ36" s="77"/>
      <c r="BA36" s="77"/>
      <c r="BB36" s="77"/>
      <c r="BC36" s="25" t="s">
        <v>164</v>
      </c>
      <c r="BD36" s="62">
        <f t="shared" si="6"/>
        <v>1.875059375</v>
      </c>
      <c r="BE36" s="77"/>
      <c r="BF36" s="50">
        <v>18</v>
      </c>
      <c r="BG36" s="62">
        <f t="shared" si="7"/>
        <v>2.4328124999999996E-3</v>
      </c>
      <c r="BH36" s="62">
        <f t="shared" si="8"/>
        <v>0.12974589138010628</v>
      </c>
      <c r="BI36" s="62">
        <f t="shared" si="9"/>
        <v>5.2500000000000008E-4</v>
      </c>
      <c r="BJ36" s="62">
        <f t="shared" si="10"/>
        <v>1.9031249999999999E-3</v>
      </c>
      <c r="BK36" s="62">
        <f t="shared" si="11"/>
        <v>4.6875000000000004E-6</v>
      </c>
      <c r="BL36" s="50">
        <v>22</v>
      </c>
      <c r="BM36" s="62">
        <f t="shared" si="72"/>
        <v>1.8726265624999998</v>
      </c>
      <c r="BN36" s="62">
        <f t="shared" si="73"/>
        <v>99.870254108619889</v>
      </c>
      <c r="BO36" s="62">
        <f t="shared" si="74"/>
        <v>0.77957031249999997</v>
      </c>
      <c r="BP36" s="62">
        <f t="shared" si="75"/>
        <v>1.0533343749999999</v>
      </c>
      <c r="BQ36" s="62">
        <f t="shared" si="76"/>
        <v>3.9721875000000004E-2</v>
      </c>
    </row>
    <row r="37" spans="1:69" x14ac:dyDescent="0.25">
      <c r="A37" s="77" t="s">
        <v>165</v>
      </c>
      <c r="B37" s="10" t="s">
        <v>122</v>
      </c>
      <c r="C37" s="3">
        <v>41</v>
      </c>
      <c r="D37" s="77" t="s">
        <v>165</v>
      </c>
      <c r="E37" s="62">
        <v>0</v>
      </c>
      <c r="F37" s="62">
        <v>13.343670000000001</v>
      </c>
      <c r="G37" s="62">
        <v>287.33369400000004</v>
      </c>
      <c r="H37" s="62">
        <v>129.21120450000001</v>
      </c>
      <c r="I37" s="62">
        <v>34.915936500000001</v>
      </c>
      <c r="J37" s="62">
        <v>0</v>
      </c>
      <c r="K37" s="62">
        <v>0</v>
      </c>
      <c r="L37" s="62">
        <v>0</v>
      </c>
      <c r="M37" s="62">
        <v>0</v>
      </c>
      <c r="N37" s="62">
        <v>0</v>
      </c>
      <c r="O37" s="62">
        <v>0</v>
      </c>
      <c r="P37" s="62">
        <v>0</v>
      </c>
      <c r="Q37" s="62">
        <v>0</v>
      </c>
      <c r="R37" s="62">
        <v>1.1119725</v>
      </c>
      <c r="S37" s="62">
        <v>0</v>
      </c>
      <c r="T37" s="62">
        <f t="shared" si="0"/>
        <v>465.91647749999998</v>
      </c>
      <c r="U37" s="62">
        <v>200.16300000000001</v>
      </c>
      <c r="V37" s="62">
        <v>255.161</v>
      </c>
      <c r="W37" s="62">
        <v>10.59</v>
      </c>
      <c r="X37" s="62">
        <f t="shared" si="1"/>
        <v>42.961133522048492</v>
      </c>
      <c r="Y37" s="62">
        <f t="shared" si="2"/>
        <v>54.765395156044896</v>
      </c>
      <c r="Z37" s="62">
        <f t="shared" si="3"/>
        <v>2.2729395742394622</v>
      </c>
      <c r="AA37" s="77"/>
      <c r="AB37" s="25" t="s">
        <v>165</v>
      </c>
      <c r="AC37" s="62">
        <f t="shared" si="36"/>
        <v>465.91399999999999</v>
      </c>
      <c r="AD37" s="50">
        <v>22</v>
      </c>
      <c r="AE37" s="62">
        <v>465.91399999999999</v>
      </c>
      <c r="AF37" s="62">
        <f t="shared" si="5"/>
        <v>100</v>
      </c>
      <c r="AG37" s="77">
        <v>200.16300000000001</v>
      </c>
      <c r="AH37" s="77">
        <v>255.161</v>
      </c>
      <c r="AI37" s="77">
        <v>10.59</v>
      </c>
      <c r="AJ37" s="50"/>
      <c r="AK37" s="62"/>
      <c r="AL37" s="62"/>
      <c r="AM37" s="77"/>
      <c r="AN37" s="77"/>
      <c r="AO37" s="77"/>
      <c r="AP37" s="50"/>
      <c r="AQ37" s="62"/>
      <c r="AR37" s="62"/>
      <c r="AS37" s="77"/>
      <c r="AT37" s="77"/>
      <c r="AU37" s="77"/>
      <c r="AV37" s="50"/>
      <c r="AW37" s="62"/>
      <c r="AX37" s="62"/>
      <c r="AY37" s="77"/>
      <c r="AZ37" s="77"/>
      <c r="BA37" s="77"/>
      <c r="BB37" s="77"/>
      <c r="BC37" s="25" t="s">
        <v>165</v>
      </c>
      <c r="BD37" s="62">
        <f t="shared" si="6"/>
        <v>0.727990625</v>
      </c>
      <c r="BE37" s="77"/>
      <c r="BF37" s="50">
        <v>22</v>
      </c>
      <c r="BG37" s="62">
        <f t="shared" si="7"/>
        <v>0.727990625</v>
      </c>
      <c r="BH37" s="62">
        <f t="shared" si="8"/>
        <v>100</v>
      </c>
      <c r="BI37" s="62">
        <f t="shared" si="9"/>
        <v>0.31275468750000002</v>
      </c>
      <c r="BJ37" s="62">
        <f t="shared" si="10"/>
        <v>0.39868906250000002</v>
      </c>
      <c r="BK37" s="62">
        <f t="shared" si="11"/>
        <v>1.6546874999999999E-2</v>
      </c>
      <c r="BL37" s="50"/>
      <c r="BM37" s="77"/>
      <c r="BN37" s="77"/>
      <c r="BO37" s="77"/>
      <c r="BP37" s="77"/>
      <c r="BQ37" s="77"/>
    </row>
    <row r="38" spans="1:69" x14ac:dyDescent="0.25">
      <c r="A38" s="77" t="s">
        <v>166</v>
      </c>
      <c r="B38" s="10" t="s">
        <v>122</v>
      </c>
      <c r="C38" s="3" t="s">
        <v>167</v>
      </c>
      <c r="D38" s="77" t="s">
        <v>166</v>
      </c>
      <c r="E38" s="62">
        <v>0</v>
      </c>
      <c r="F38" s="62">
        <v>0.88957800000000009</v>
      </c>
      <c r="G38" s="62">
        <v>266.8734</v>
      </c>
      <c r="H38" s="62">
        <v>196.151949</v>
      </c>
      <c r="I38" s="62">
        <v>212.8315365</v>
      </c>
      <c r="J38" s="62">
        <v>0</v>
      </c>
      <c r="K38" s="62">
        <v>0</v>
      </c>
      <c r="L38" s="62">
        <v>2.4463395000000001</v>
      </c>
      <c r="M38" s="62">
        <v>0</v>
      </c>
      <c r="N38" s="62">
        <v>0</v>
      </c>
      <c r="O38" s="62">
        <v>0</v>
      </c>
      <c r="P38" s="62">
        <v>0</v>
      </c>
      <c r="Q38" s="62">
        <v>0</v>
      </c>
      <c r="R38" s="62">
        <v>1.3343670000000001</v>
      </c>
      <c r="S38" s="62">
        <v>0</v>
      </c>
      <c r="T38" s="62">
        <f t="shared" si="0"/>
        <v>680.52717000000007</v>
      </c>
      <c r="U38" s="62">
        <v>389.37</v>
      </c>
      <c r="V38" s="62">
        <v>275.77100000000002</v>
      </c>
      <c r="W38" s="62">
        <v>15.385</v>
      </c>
      <c r="X38" s="62">
        <f t="shared" si="1"/>
        <v>57.215937462129538</v>
      </c>
      <c r="Y38" s="62">
        <f t="shared" si="2"/>
        <v>40.523143256719642</v>
      </c>
      <c r="Z38" s="62">
        <f t="shared" si="3"/>
        <v>2.260747355612561</v>
      </c>
      <c r="AA38" s="77"/>
      <c r="AB38" s="25" t="s">
        <v>166</v>
      </c>
      <c r="AC38" s="62">
        <f t="shared" si="36"/>
        <v>680.52600000000007</v>
      </c>
      <c r="AD38" s="50">
        <v>22</v>
      </c>
      <c r="AE38" s="62">
        <v>680.52600000000007</v>
      </c>
      <c r="AF38" s="62">
        <f t="shared" si="5"/>
        <v>100</v>
      </c>
      <c r="AG38" s="77">
        <v>389.37</v>
      </c>
      <c r="AH38" s="77">
        <v>275.77100000000002</v>
      </c>
      <c r="AI38" s="77">
        <v>15.385</v>
      </c>
      <c r="AJ38" s="50"/>
      <c r="AK38" s="62"/>
      <c r="AL38" s="62"/>
      <c r="AM38" s="77"/>
      <c r="AN38" s="77"/>
      <c r="AO38" s="77"/>
      <c r="AP38" s="50"/>
      <c r="AQ38" s="62"/>
      <c r="AR38" s="62"/>
      <c r="AS38" s="77"/>
      <c r="AT38" s="77"/>
      <c r="AU38" s="77"/>
      <c r="AV38" s="50"/>
      <c r="AW38" s="62"/>
      <c r="AX38" s="62"/>
      <c r="AY38" s="77"/>
      <c r="AZ38" s="77"/>
      <c r="BA38" s="77"/>
      <c r="BB38" s="77"/>
      <c r="BC38" s="25" t="s">
        <v>166</v>
      </c>
      <c r="BD38" s="62">
        <f t="shared" si="6"/>
        <v>1.0633218750000002</v>
      </c>
      <c r="BE38" s="77"/>
      <c r="BF38" s="50">
        <v>22</v>
      </c>
      <c r="BG38" s="62">
        <f t="shared" si="7"/>
        <v>1.063321875</v>
      </c>
      <c r="BH38" s="62">
        <f t="shared" si="8"/>
        <v>99.999999999999972</v>
      </c>
      <c r="BI38" s="62">
        <f t="shared" si="9"/>
        <v>0.60839062499999996</v>
      </c>
      <c r="BJ38" s="62">
        <f t="shared" si="10"/>
        <v>0.43089218750000002</v>
      </c>
      <c r="BK38" s="62">
        <f t="shared" si="11"/>
        <v>2.40390625E-2</v>
      </c>
      <c r="BL38" s="50"/>
      <c r="BM38" s="77"/>
      <c r="BN38" s="77"/>
      <c r="BO38" s="77"/>
      <c r="BP38" s="77"/>
      <c r="BQ38" s="77"/>
    </row>
    <row r="39" spans="1:69" x14ac:dyDescent="0.25">
      <c r="A39" s="77" t="s">
        <v>168</v>
      </c>
      <c r="B39" s="10" t="s">
        <v>122</v>
      </c>
      <c r="C39" s="3" t="s">
        <v>169</v>
      </c>
      <c r="D39" s="77" t="s">
        <v>168</v>
      </c>
      <c r="E39" s="62">
        <v>0</v>
      </c>
      <c r="F39" s="62">
        <v>32.914386</v>
      </c>
      <c r="G39" s="62">
        <v>313.13145600000001</v>
      </c>
      <c r="H39" s="62">
        <v>199.93265550000001</v>
      </c>
      <c r="I39" s="62">
        <v>21.349872000000001</v>
      </c>
      <c r="J39" s="62">
        <v>0</v>
      </c>
      <c r="K39" s="62">
        <v>0.22239450000000002</v>
      </c>
      <c r="L39" s="62">
        <v>1.5567615000000001</v>
      </c>
      <c r="M39" s="62">
        <v>0</v>
      </c>
      <c r="N39" s="62">
        <v>0</v>
      </c>
      <c r="O39" s="62">
        <v>0</v>
      </c>
      <c r="P39" s="62">
        <v>0</v>
      </c>
      <c r="Q39" s="62">
        <v>0</v>
      </c>
      <c r="R39" s="62">
        <v>4.6702845000000002</v>
      </c>
      <c r="S39" s="62">
        <v>0</v>
      </c>
      <c r="T39" s="62">
        <f t="shared" si="0"/>
        <v>573.77780999999993</v>
      </c>
      <c r="U39" s="62">
        <v>232.364</v>
      </c>
      <c r="V39" s="62">
        <v>322.45800000000003</v>
      </c>
      <c r="W39" s="62">
        <v>18.954999999999998</v>
      </c>
      <c r="X39" s="62">
        <f t="shared" si="1"/>
        <v>40.497209189738456</v>
      </c>
      <c r="Y39" s="62">
        <f t="shared" si="2"/>
        <v>56.199106061630388</v>
      </c>
      <c r="Z39" s="62">
        <f t="shared" si="3"/>
        <v>3.3035435790031689</v>
      </c>
      <c r="AA39" s="77"/>
      <c r="AB39" s="25" t="s">
        <v>168</v>
      </c>
      <c r="AC39" s="62">
        <f t="shared" si="36"/>
        <v>573.77700000000004</v>
      </c>
      <c r="AD39" s="50">
        <v>18</v>
      </c>
      <c r="AE39" s="62">
        <v>310.01799999999997</v>
      </c>
      <c r="AF39" s="62">
        <f t="shared" si="5"/>
        <v>54.031095704428708</v>
      </c>
      <c r="AG39" s="77">
        <v>125.822</v>
      </c>
      <c r="AH39" s="77">
        <v>173.22399999999999</v>
      </c>
      <c r="AI39" s="77">
        <v>10.972</v>
      </c>
      <c r="AJ39" s="50">
        <v>22</v>
      </c>
      <c r="AK39" s="62">
        <v>263.75900000000001</v>
      </c>
      <c r="AL39" s="62">
        <f>(AK39/AC39)*100</f>
        <v>45.968904295571271</v>
      </c>
      <c r="AM39" s="77">
        <v>106.542</v>
      </c>
      <c r="AN39" s="77">
        <v>149.23400000000001</v>
      </c>
      <c r="AO39" s="77">
        <v>7.9829999999999997</v>
      </c>
      <c r="AP39" s="50"/>
      <c r="AQ39" s="62"/>
      <c r="AR39" s="62"/>
      <c r="AS39" s="77"/>
      <c r="AT39" s="77"/>
      <c r="AU39" s="77"/>
      <c r="AV39" s="50"/>
      <c r="AW39" s="62"/>
      <c r="AX39" s="62"/>
      <c r="AY39" s="77"/>
      <c r="AZ39" s="77"/>
      <c r="BA39" s="77"/>
      <c r="BB39" s="77"/>
      <c r="BC39" s="25" t="s">
        <v>168</v>
      </c>
      <c r="BD39" s="62">
        <f t="shared" si="6"/>
        <v>0.89652656250000007</v>
      </c>
      <c r="BE39" s="77"/>
      <c r="BF39" s="50">
        <v>18</v>
      </c>
      <c r="BG39" s="62">
        <f t="shared" si="7"/>
        <v>0.48440312499999999</v>
      </c>
      <c r="BH39" s="62">
        <f t="shared" si="8"/>
        <v>54.031095704428722</v>
      </c>
      <c r="BI39" s="62">
        <f t="shared" si="9"/>
        <v>0.196596875</v>
      </c>
      <c r="BJ39" s="62">
        <f t="shared" si="10"/>
        <v>0.27066249999999997</v>
      </c>
      <c r="BK39" s="62">
        <f t="shared" si="11"/>
        <v>1.7143749999999999E-2</v>
      </c>
      <c r="BL39" s="50">
        <v>22</v>
      </c>
      <c r="BM39" s="62">
        <f>BO39+BP39+BQ39</f>
        <v>0.41212343750000002</v>
      </c>
      <c r="BN39" s="62">
        <f>(BM39/BD39)*100</f>
        <v>45.968904295571271</v>
      </c>
      <c r="BO39" s="62">
        <f t="shared" ref="BO39" si="77">AM39/640</f>
        <v>0.16647187499999999</v>
      </c>
      <c r="BP39" s="62">
        <f t="shared" ref="BP39" si="78">AN39/640</f>
        <v>0.23317812500000001</v>
      </c>
      <c r="BQ39" s="62">
        <f t="shared" ref="BQ39" si="79">AO39/640</f>
        <v>1.24734375E-2</v>
      </c>
    </row>
    <row r="40" spans="1:69" x14ac:dyDescent="0.25">
      <c r="A40" s="77" t="s">
        <v>170</v>
      </c>
      <c r="B40" s="10" t="s">
        <v>122</v>
      </c>
      <c r="C40" s="3" t="s">
        <v>171</v>
      </c>
      <c r="D40" s="77" t="s">
        <v>170</v>
      </c>
      <c r="E40" s="62">
        <v>0</v>
      </c>
      <c r="F40" s="62">
        <v>0</v>
      </c>
      <c r="G40" s="62">
        <v>15.122826000000002</v>
      </c>
      <c r="H40" s="62">
        <v>10.674936000000001</v>
      </c>
      <c r="I40" s="62">
        <v>0</v>
      </c>
      <c r="J40" s="62">
        <v>0</v>
      </c>
      <c r="K40" s="62">
        <v>0</v>
      </c>
      <c r="L40" s="62">
        <v>0.22239450000000002</v>
      </c>
      <c r="M40" s="62">
        <v>0</v>
      </c>
      <c r="N40" s="62">
        <v>0</v>
      </c>
      <c r="O40" s="62">
        <v>0</v>
      </c>
      <c r="P40" s="62">
        <v>0</v>
      </c>
      <c r="Q40" s="62">
        <v>0</v>
      </c>
      <c r="R40" s="62">
        <v>0.44478900000000005</v>
      </c>
      <c r="S40" s="62">
        <v>0</v>
      </c>
      <c r="T40" s="62">
        <f t="shared" si="0"/>
        <v>26.464945500000002</v>
      </c>
      <c r="U40" s="62">
        <v>10.398999999999999</v>
      </c>
      <c r="V40" s="62">
        <v>14.766999999999999</v>
      </c>
      <c r="W40" s="62">
        <v>1.2989999999999999</v>
      </c>
      <c r="X40" s="62">
        <f t="shared" si="1"/>
        <v>39.293487303799658</v>
      </c>
      <c r="Y40" s="62">
        <f t="shared" si="2"/>
        <v>55.798338976364029</v>
      </c>
      <c r="Z40" s="62">
        <f t="shared" si="3"/>
        <v>4.9083796526238821</v>
      </c>
      <c r="AA40" s="77"/>
      <c r="AB40" s="25" t="s">
        <v>170</v>
      </c>
      <c r="AC40" s="62">
        <f t="shared" si="36"/>
        <v>26.464999999999996</v>
      </c>
      <c r="AD40" s="50">
        <v>22</v>
      </c>
      <c r="AE40" s="62">
        <v>26.464999999999996</v>
      </c>
      <c r="AF40" s="62">
        <f t="shared" si="5"/>
        <v>100</v>
      </c>
      <c r="AG40" s="77">
        <v>10.398999999999999</v>
      </c>
      <c r="AH40" s="77">
        <v>14.766999999999999</v>
      </c>
      <c r="AI40" s="77">
        <v>1.2989999999999999</v>
      </c>
      <c r="AJ40" s="50"/>
      <c r="AK40" s="62"/>
      <c r="AL40" s="62"/>
      <c r="AM40" s="77"/>
      <c r="AN40" s="77"/>
      <c r="AO40" s="77"/>
      <c r="AP40" s="50"/>
      <c r="AQ40" s="62"/>
      <c r="AR40" s="62"/>
      <c r="AS40" s="77"/>
      <c r="AT40" s="77"/>
      <c r="AU40" s="77"/>
      <c r="AV40" s="50"/>
      <c r="AW40" s="62"/>
      <c r="AX40" s="62"/>
      <c r="AY40" s="77"/>
      <c r="AZ40" s="77"/>
      <c r="BA40" s="77"/>
      <c r="BB40" s="77"/>
      <c r="BC40" s="25" t="s">
        <v>170</v>
      </c>
      <c r="BD40" s="62">
        <f t="shared" si="6"/>
        <v>4.1351562499999994E-2</v>
      </c>
      <c r="BE40" s="77"/>
      <c r="BF40" s="50">
        <v>22</v>
      </c>
      <c r="BG40" s="62">
        <f t="shared" si="7"/>
        <v>4.1351562499999994E-2</v>
      </c>
      <c r="BH40" s="62">
        <f t="shared" si="8"/>
        <v>100</v>
      </c>
      <c r="BI40" s="62">
        <f t="shared" si="9"/>
        <v>1.6248437499999997E-2</v>
      </c>
      <c r="BJ40" s="62">
        <f t="shared" si="10"/>
        <v>2.3073437499999998E-2</v>
      </c>
      <c r="BK40" s="62">
        <f t="shared" si="11"/>
        <v>2.0296874999999998E-3</v>
      </c>
      <c r="BL40" s="50"/>
      <c r="BM40" s="77"/>
      <c r="BN40" s="77"/>
      <c r="BO40" s="77"/>
      <c r="BP40" s="77"/>
      <c r="BQ40" s="77"/>
    </row>
    <row r="41" spans="1:69" x14ac:dyDescent="0.25">
      <c r="A41" s="77" t="s">
        <v>172</v>
      </c>
      <c r="B41" s="10" t="s">
        <v>122</v>
      </c>
      <c r="C41" s="3" t="s">
        <v>173</v>
      </c>
      <c r="D41" s="77" t="s">
        <v>172</v>
      </c>
      <c r="E41" s="62">
        <v>1.5567615000000001</v>
      </c>
      <c r="F41" s="62">
        <v>1.3343670000000001</v>
      </c>
      <c r="G41" s="62">
        <v>14.678037000000002</v>
      </c>
      <c r="H41" s="62">
        <v>11.342119500000001</v>
      </c>
      <c r="I41" s="62">
        <v>11.786908500000001</v>
      </c>
      <c r="J41" s="62">
        <v>0</v>
      </c>
      <c r="K41" s="62">
        <v>0</v>
      </c>
      <c r="L41" s="62">
        <v>0.22239450000000002</v>
      </c>
      <c r="M41" s="62">
        <v>0</v>
      </c>
      <c r="N41" s="62">
        <v>0</v>
      </c>
      <c r="O41" s="62">
        <v>0</v>
      </c>
      <c r="P41" s="62">
        <v>0</v>
      </c>
      <c r="Q41" s="62">
        <v>0</v>
      </c>
      <c r="R41" s="62">
        <v>3.3359175000000003</v>
      </c>
      <c r="S41" s="62">
        <v>0</v>
      </c>
      <c r="T41" s="62">
        <f t="shared" si="0"/>
        <v>44.256505500000003</v>
      </c>
      <c r="U41" s="62">
        <v>23.542999999999999</v>
      </c>
      <c r="V41" s="62">
        <v>16.504000000000001</v>
      </c>
      <c r="W41" s="62">
        <v>4.21</v>
      </c>
      <c r="X41" s="62">
        <f t="shared" si="1"/>
        <v>53.196698957625557</v>
      </c>
      <c r="Y41" s="62">
        <f t="shared" si="2"/>
        <v>37.291692630363684</v>
      </c>
      <c r="Z41" s="62">
        <f t="shared" si="3"/>
        <v>9.512725761865676</v>
      </c>
      <c r="AA41" s="77"/>
      <c r="AB41" s="25" t="s">
        <v>172</v>
      </c>
      <c r="AC41" s="62">
        <f t="shared" si="36"/>
        <v>44.256999999999998</v>
      </c>
      <c r="AD41" s="50">
        <v>22</v>
      </c>
      <c r="AE41" s="62">
        <v>44.256999999999998</v>
      </c>
      <c r="AF41" s="62">
        <f t="shared" si="5"/>
        <v>100</v>
      </c>
      <c r="AG41" s="77">
        <v>23.542999999999999</v>
      </c>
      <c r="AH41" s="77">
        <v>16.504000000000001</v>
      </c>
      <c r="AI41" s="77">
        <v>4.21</v>
      </c>
      <c r="AJ41" s="50"/>
      <c r="AK41" s="62"/>
      <c r="AL41" s="62"/>
      <c r="AM41" s="77"/>
      <c r="AN41" s="77"/>
      <c r="AO41" s="77"/>
      <c r="AP41" s="50"/>
      <c r="AQ41" s="62"/>
      <c r="AR41" s="62"/>
      <c r="AS41" s="77"/>
      <c r="AT41" s="77"/>
      <c r="AU41" s="77"/>
      <c r="AV41" s="50"/>
      <c r="AW41" s="62"/>
      <c r="AX41" s="62"/>
      <c r="AY41" s="77"/>
      <c r="AZ41" s="77"/>
      <c r="BA41" s="77"/>
      <c r="BB41" s="77"/>
      <c r="BC41" s="25" t="s">
        <v>172</v>
      </c>
      <c r="BD41" s="62">
        <f t="shared" si="6"/>
        <v>6.9151562499999999E-2</v>
      </c>
      <c r="BE41" s="77"/>
      <c r="BF41" s="50">
        <v>22</v>
      </c>
      <c r="BG41" s="62">
        <f t="shared" si="7"/>
        <v>6.9151562499999999E-2</v>
      </c>
      <c r="BH41" s="62">
        <f t="shared" si="8"/>
        <v>100</v>
      </c>
      <c r="BI41" s="62">
        <f t="shared" si="9"/>
        <v>3.6785937499999997E-2</v>
      </c>
      <c r="BJ41" s="62">
        <f t="shared" si="10"/>
        <v>2.5787500000000001E-2</v>
      </c>
      <c r="BK41" s="62">
        <f t="shared" si="11"/>
        <v>6.5781249999999998E-3</v>
      </c>
      <c r="BL41" s="50"/>
      <c r="BM41" s="77"/>
      <c r="BN41" s="77"/>
      <c r="BO41" s="77"/>
      <c r="BP41" s="77"/>
      <c r="BQ41" s="77"/>
    </row>
    <row r="42" spans="1:69" x14ac:dyDescent="0.25">
      <c r="A42" s="77" t="s">
        <v>174</v>
      </c>
      <c r="B42" s="10" t="s">
        <v>122</v>
      </c>
      <c r="C42" s="3">
        <v>44</v>
      </c>
      <c r="D42" s="77" t="s">
        <v>174</v>
      </c>
      <c r="E42" s="62">
        <v>4.8926790000000002</v>
      </c>
      <c r="F42" s="62">
        <v>8.4509910000000001</v>
      </c>
      <c r="G42" s="62">
        <v>24.241000500000002</v>
      </c>
      <c r="H42" s="62">
        <v>24.685789500000002</v>
      </c>
      <c r="I42" s="62">
        <v>7.3390185000000008</v>
      </c>
      <c r="J42" s="62">
        <v>0</v>
      </c>
      <c r="K42" s="62">
        <v>0</v>
      </c>
      <c r="L42" s="62">
        <v>0</v>
      </c>
      <c r="M42" s="62">
        <v>0</v>
      </c>
      <c r="N42" s="62">
        <v>0</v>
      </c>
      <c r="O42" s="62">
        <v>0</v>
      </c>
      <c r="P42" s="62">
        <v>0</v>
      </c>
      <c r="Q42" s="62">
        <v>0</v>
      </c>
      <c r="R42" s="62">
        <v>0</v>
      </c>
      <c r="S42" s="62">
        <v>0</v>
      </c>
      <c r="T42" s="62">
        <f t="shared" si="0"/>
        <v>69.609478499999994</v>
      </c>
      <c r="U42" s="62">
        <v>33.548000000000002</v>
      </c>
      <c r="V42" s="62">
        <v>34.71</v>
      </c>
      <c r="W42" s="62">
        <v>1.351</v>
      </c>
      <c r="X42" s="62">
        <f t="shared" si="1"/>
        <v>48.194586028970186</v>
      </c>
      <c r="Y42" s="62">
        <f t="shared" si="2"/>
        <v>49.863898922903154</v>
      </c>
      <c r="Z42" s="62">
        <f t="shared" si="3"/>
        <v>1.940827641741347</v>
      </c>
      <c r="AA42" s="77"/>
      <c r="AB42" s="25" t="s">
        <v>174</v>
      </c>
      <c r="AC42" s="62">
        <f t="shared" si="36"/>
        <v>69.609000000000009</v>
      </c>
      <c r="AD42" s="50">
        <v>22</v>
      </c>
      <c r="AE42" s="62">
        <v>69.609000000000009</v>
      </c>
      <c r="AF42" s="62">
        <f t="shared" si="5"/>
        <v>100</v>
      </c>
      <c r="AG42" s="77">
        <v>33.548000000000002</v>
      </c>
      <c r="AH42" s="77">
        <v>34.71</v>
      </c>
      <c r="AI42" s="77">
        <v>1.351</v>
      </c>
      <c r="AJ42" s="50"/>
      <c r="AK42" s="62"/>
      <c r="AL42" s="62"/>
      <c r="AM42" s="77"/>
      <c r="AN42" s="77"/>
      <c r="AO42" s="77"/>
      <c r="AP42" s="50"/>
      <c r="AQ42" s="62"/>
      <c r="AR42" s="62"/>
      <c r="AS42" s="77"/>
      <c r="AT42" s="77"/>
      <c r="AU42" s="77"/>
      <c r="AV42" s="50"/>
      <c r="AW42" s="62"/>
      <c r="AX42" s="62"/>
      <c r="AY42" s="77"/>
      <c r="AZ42" s="77"/>
      <c r="BA42" s="77"/>
      <c r="BB42" s="77"/>
      <c r="BC42" s="25" t="s">
        <v>174</v>
      </c>
      <c r="BD42" s="62">
        <f t="shared" si="6"/>
        <v>0.10876406250000001</v>
      </c>
      <c r="BE42" s="77"/>
      <c r="BF42" s="50">
        <v>22</v>
      </c>
      <c r="BG42" s="62">
        <f t="shared" si="7"/>
        <v>0.10876406250000001</v>
      </c>
      <c r="BH42" s="62">
        <f t="shared" si="8"/>
        <v>100</v>
      </c>
      <c r="BI42" s="62">
        <f t="shared" si="9"/>
        <v>5.241875E-2</v>
      </c>
      <c r="BJ42" s="62">
        <f t="shared" si="10"/>
        <v>5.4234375000000001E-2</v>
      </c>
      <c r="BK42" s="62">
        <f t="shared" si="11"/>
        <v>2.1109375E-3</v>
      </c>
      <c r="BL42" s="50"/>
      <c r="BM42" s="77"/>
      <c r="BN42" s="77"/>
      <c r="BO42" s="77"/>
      <c r="BP42" s="77"/>
      <c r="BQ42" s="77"/>
    </row>
    <row r="43" spans="1:69" x14ac:dyDescent="0.25">
      <c r="A43" s="77" t="s">
        <v>175</v>
      </c>
      <c r="B43" s="10" t="s">
        <v>122</v>
      </c>
      <c r="C43" s="3">
        <v>45</v>
      </c>
      <c r="D43" s="77" t="s">
        <v>175</v>
      </c>
      <c r="E43" s="62">
        <v>0</v>
      </c>
      <c r="F43" s="62">
        <v>16.6795875</v>
      </c>
      <c r="G43" s="62">
        <v>108.3061215</v>
      </c>
      <c r="H43" s="62">
        <v>18.236349000000001</v>
      </c>
      <c r="I43" s="62">
        <v>5.3374680000000003</v>
      </c>
      <c r="J43" s="62">
        <v>0</v>
      </c>
      <c r="K43" s="62">
        <v>2.8911285000000002</v>
      </c>
      <c r="L43" s="62">
        <v>2.2239450000000001</v>
      </c>
      <c r="M43" s="62">
        <v>1.5567615000000001</v>
      </c>
      <c r="N43" s="62">
        <v>0</v>
      </c>
      <c r="O43" s="62">
        <v>0</v>
      </c>
      <c r="P43" s="62">
        <v>0</v>
      </c>
      <c r="Q43" s="62">
        <v>0</v>
      </c>
      <c r="R43" s="62">
        <v>1.1119725</v>
      </c>
      <c r="S43" s="62">
        <v>0</v>
      </c>
      <c r="T43" s="62">
        <f t="shared" si="0"/>
        <v>156.3433335</v>
      </c>
      <c r="U43" s="62">
        <v>56.518999999999998</v>
      </c>
      <c r="V43" s="62">
        <v>90.653000000000006</v>
      </c>
      <c r="W43" s="62">
        <v>9.17</v>
      </c>
      <c r="X43" s="62">
        <f t="shared" si="1"/>
        <v>36.15056602333479</v>
      </c>
      <c r="Y43" s="62">
        <f t="shared" si="2"/>
        <v>57.983284589489713</v>
      </c>
      <c r="Z43" s="62">
        <f t="shared" si="3"/>
        <v>5.8652964566602384</v>
      </c>
      <c r="AA43" s="77"/>
      <c r="AB43" s="25" t="s">
        <v>175</v>
      </c>
      <c r="AC43" s="62">
        <f t="shared" si="36"/>
        <v>154.786</v>
      </c>
      <c r="AD43" s="50">
        <v>22</v>
      </c>
      <c r="AE43" s="62">
        <v>154.786</v>
      </c>
      <c r="AF43" s="62">
        <f t="shared" si="5"/>
        <v>100</v>
      </c>
      <c r="AG43" s="77">
        <v>56.518999999999998</v>
      </c>
      <c r="AH43" s="77">
        <v>90.341999999999999</v>
      </c>
      <c r="AI43" s="77">
        <v>7.9249999999999998</v>
      </c>
      <c r="AJ43" s="50"/>
      <c r="AK43" s="62"/>
      <c r="AL43" s="62"/>
      <c r="AM43" s="77"/>
      <c r="AN43" s="77"/>
      <c r="AO43" s="77"/>
      <c r="AP43" s="50"/>
      <c r="AQ43" s="62"/>
      <c r="AR43" s="62"/>
      <c r="AS43" s="77"/>
      <c r="AT43" s="77"/>
      <c r="AU43" s="77"/>
      <c r="AV43" s="50"/>
      <c r="AW43" s="62"/>
      <c r="AX43" s="62"/>
      <c r="AY43" s="77"/>
      <c r="AZ43" s="77"/>
      <c r="BA43" s="77"/>
      <c r="BB43" s="77"/>
      <c r="BC43" s="25" t="s">
        <v>175</v>
      </c>
      <c r="BD43" s="62">
        <f t="shared" si="6"/>
        <v>0.241853125</v>
      </c>
      <c r="BE43" s="77"/>
      <c r="BF43" s="50">
        <v>22</v>
      </c>
      <c r="BG43" s="62">
        <f t="shared" si="7"/>
        <v>0.241853125</v>
      </c>
      <c r="BH43" s="62">
        <f t="shared" si="8"/>
        <v>100</v>
      </c>
      <c r="BI43" s="62">
        <f t="shared" si="9"/>
        <v>8.8310937499999992E-2</v>
      </c>
      <c r="BJ43" s="62">
        <f t="shared" si="10"/>
        <v>0.141159375</v>
      </c>
      <c r="BK43" s="62">
        <f t="shared" si="11"/>
        <v>1.23828125E-2</v>
      </c>
      <c r="BL43" s="50"/>
      <c r="BM43" s="77"/>
      <c r="BN43" s="77"/>
      <c r="BO43" s="77"/>
      <c r="BP43" s="77"/>
      <c r="BQ43" s="77"/>
    </row>
    <row r="44" spans="1:69" x14ac:dyDescent="0.25">
      <c r="A44" s="77" t="s">
        <v>176</v>
      </c>
      <c r="B44" s="10" t="s">
        <v>122</v>
      </c>
      <c r="C44" s="3">
        <v>46</v>
      </c>
      <c r="D44" s="77" t="s">
        <v>176</v>
      </c>
      <c r="E44" s="62">
        <v>0</v>
      </c>
      <c r="F44" s="62">
        <v>12.009303000000001</v>
      </c>
      <c r="G44" s="62">
        <v>228.17675700000001</v>
      </c>
      <c r="H44" s="62">
        <v>75.614130000000003</v>
      </c>
      <c r="I44" s="62">
        <v>28.466496000000003</v>
      </c>
      <c r="J44" s="62">
        <v>0</v>
      </c>
      <c r="K44" s="62">
        <v>0</v>
      </c>
      <c r="L44" s="62">
        <v>0</v>
      </c>
      <c r="M44" s="62">
        <v>0</v>
      </c>
      <c r="N44" s="62">
        <v>0</v>
      </c>
      <c r="O44" s="62">
        <v>0</v>
      </c>
      <c r="P44" s="62">
        <v>0</v>
      </c>
      <c r="Q44" s="62">
        <v>0</v>
      </c>
      <c r="R44" s="62">
        <v>0</v>
      </c>
      <c r="S44" s="62">
        <v>0</v>
      </c>
      <c r="T44" s="62">
        <f t="shared" si="0"/>
        <v>344.26668599999999</v>
      </c>
      <c r="U44" s="62">
        <v>147.77600000000001</v>
      </c>
      <c r="V44" s="62">
        <v>190.042</v>
      </c>
      <c r="W44" s="62">
        <v>6.4470000000000001</v>
      </c>
      <c r="X44" s="62">
        <f t="shared" si="1"/>
        <v>42.924862035590635</v>
      </c>
      <c r="Y44" s="62">
        <f t="shared" si="2"/>
        <v>55.201972112979881</v>
      </c>
      <c r="Z44" s="62">
        <f t="shared" si="3"/>
        <v>1.8726761148187312</v>
      </c>
      <c r="AA44" s="77"/>
      <c r="AB44" s="25" t="s">
        <v>176</v>
      </c>
      <c r="AC44" s="62">
        <f t="shared" si="36"/>
        <v>344.26499999999999</v>
      </c>
      <c r="AD44" s="50">
        <v>22</v>
      </c>
      <c r="AE44" s="62">
        <v>344.26499999999999</v>
      </c>
      <c r="AF44" s="62">
        <f t="shared" si="5"/>
        <v>100</v>
      </c>
      <c r="AG44" s="77">
        <v>147.77600000000001</v>
      </c>
      <c r="AH44" s="77">
        <v>190.042</v>
      </c>
      <c r="AI44" s="77">
        <v>6.4470000000000001</v>
      </c>
      <c r="AJ44" s="50"/>
      <c r="AK44" s="62"/>
      <c r="AL44" s="62"/>
      <c r="AM44" s="77"/>
      <c r="AN44" s="77"/>
      <c r="AO44" s="77"/>
      <c r="AP44" s="50"/>
      <c r="AQ44" s="62"/>
      <c r="AR44" s="62"/>
      <c r="AS44" s="77"/>
      <c r="AT44" s="77"/>
      <c r="AU44" s="77"/>
      <c r="AV44" s="50"/>
      <c r="AW44" s="62"/>
      <c r="AX44" s="62"/>
      <c r="AY44" s="77"/>
      <c r="AZ44" s="77"/>
      <c r="BA44" s="77"/>
      <c r="BB44" s="77"/>
      <c r="BC44" s="25" t="s">
        <v>176</v>
      </c>
      <c r="BD44" s="62">
        <f t="shared" si="6"/>
        <v>0.53791406249999996</v>
      </c>
      <c r="BE44" s="77"/>
      <c r="BF44" s="50">
        <v>22</v>
      </c>
      <c r="BG44" s="62">
        <f t="shared" si="7"/>
        <v>0.53791406250000007</v>
      </c>
      <c r="BH44" s="62">
        <f t="shared" si="8"/>
        <v>100.00000000000003</v>
      </c>
      <c r="BI44" s="62">
        <f t="shared" si="9"/>
        <v>0.23090000000000002</v>
      </c>
      <c r="BJ44" s="62">
        <f t="shared" si="10"/>
        <v>0.29694062500000001</v>
      </c>
      <c r="BK44" s="62">
        <f t="shared" si="11"/>
        <v>1.0073437500000001E-2</v>
      </c>
      <c r="BL44" s="50"/>
      <c r="BM44" s="77"/>
      <c r="BN44" s="77"/>
      <c r="BO44" s="77"/>
      <c r="BP44" s="77"/>
      <c r="BQ44" s="77"/>
    </row>
    <row r="45" spans="1:69" x14ac:dyDescent="0.25">
      <c r="A45" s="77" t="s">
        <v>177</v>
      </c>
      <c r="B45" s="10" t="s">
        <v>122</v>
      </c>
      <c r="C45" s="3">
        <v>47</v>
      </c>
      <c r="D45" s="77" t="s">
        <v>177</v>
      </c>
      <c r="E45" s="62">
        <v>0</v>
      </c>
      <c r="F45" s="62">
        <v>0.44478900000000005</v>
      </c>
      <c r="G45" s="62">
        <v>44.256505500000003</v>
      </c>
      <c r="H45" s="62">
        <v>10.0077525</v>
      </c>
      <c r="I45" s="62">
        <v>0</v>
      </c>
      <c r="J45" s="62">
        <v>0</v>
      </c>
      <c r="K45" s="62">
        <v>0</v>
      </c>
      <c r="L45" s="62">
        <v>0</v>
      </c>
      <c r="M45" s="62">
        <v>0</v>
      </c>
      <c r="N45" s="62">
        <v>0</v>
      </c>
      <c r="O45" s="62">
        <v>0</v>
      </c>
      <c r="P45" s="62">
        <v>0</v>
      </c>
      <c r="Q45" s="62">
        <v>0</v>
      </c>
      <c r="R45" s="62">
        <v>0</v>
      </c>
      <c r="S45" s="62">
        <v>0</v>
      </c>
      <c r="T45" s="62">
        <f t="shared" si="0"/>
        <v>54.709047000000005</v>
      </c>
      <c r="U45" s="62">
        <v>20.963000000000001</v>
      </c>
      <c r="V45" s="62">
        <v>32.682000000000002</v>
      </c>
      <c r="W45" s="62">
        <v>1.0640000000000001</v>
      </c>
      <c r="X45" s="62">
        <f t="shared" si="1"/>
        <v>38.317245774725336</v>
      </c>
      <c r="Y45" s="62">
        <f t="shared" si="2"/>
        <v>59.737834585201234</v>
      </c>
      <c r="Z45" s="62">
        <f t="shared" si="3"/>
        <v>1.9448337310646262</v>
      </c>
      <c r="AA45" s="77"/>
      <c r="AB45" s="25" t="s">
        <v>177</v>
      </c>
      <c r="AC45" s="62">
        <f t="shared" si="36"/>
        <v>54.709000000000003</v>
      </c>
      <c r="AD45" s="50">
        <v>22</v>
      </c>
      <c r="AE45" s="62">
        <v>54.709000000000003</v>
      </c>
      <c r="AF45" s="62">
        <f t="shared" si="5"/>
        <v>100</v>
      </c>
      <c r="AG45" s="77">
        <v>20.963000000000001</v>
      </c>
      <c r="AH45" s="77">
        <v>32.682000000000002</v>
      </c>
      <c r="AI45" s="77">
        <v>1.0640000000000001</v>
      </c>
      <c r="AJ45" s="50"/>
      <c r="AK45" s="62"/>
      <c r="AL45" s="62"/>
      <c r="AM45" s="77"/>
      <c r="AN45" s="77"/>
      <c r="AO45" s="77"/>
      <c r="AP45" s="50"/>
      <c r="AQ45" s="62"/>
      <c r="AR45" s="62"/>
      <c r="AS45" s="77"/>
      <c r="AT45" s="77"/>
      <c r="AU45" s="77"/>
      <c r="AV45" s="50"/>
      <c r="AW45" s="62"/>
      <c r="AX45" s="62"/>
      <c r="AY45" s="77"/>
      <c r="AZ45" s="77"/>
      <c r="BA45" s="77"/>
      <c r="BB45" s="77"/>
      <c r="BC45" s="25" t="s">
        <v>177</v>
      </c>
      <c r="BD45" s="62">
        <f t="shared" si="6"/>
        <v>8.5482812500000005E-2</v>
      </c>
      <c r="BE45" s="77"/>
      <c r="BF45" s="50">
        <v>22</v>
      </c>
      <c r="BG45" s="62">
        <f t="shared" si="7"/>
        <v>8.5482812500000005E-2</v>
      </c>
      <c r="BH45" s="62">
        <f t="shared" si="8"/>
        <v>100</v>
      </c>
      <c r="BI45" s="62">
        <f t="shared" si="9"/>
        <v>3.2754687500000004E-2</v>
      </c>
      <c r="BJ45" s="62">
        <f t="shared" si="10"/>
        <v>5.1065625000000003E-2</v>
      </c>
      <c r="BK45" s="62">
        <f t="shared" si="11"/>
        <v>1.6625000000000001E-3</v>
      </c>
      <c r="BL45" s="50"/>
      <c r="BM45" s="77"/>
      <c r="BN45" s="77"/>
      <c r="BO45" s="77"/>
      <c r="BP45" s="77"/>
      <c r="BQ45" s="77"/>
    </row>
    <row r="46" spans="1:69" x14ac:dyDescent="0.25">
      <c r="A46" s="77" t="s">
        <v>178</v>
      </c>
      <c r="B46" s="10" t="s">
        <v>122</v>
      </c>
      <c r="C46" s="3">
        <v>48</v>
      </c>
      <c r="D46" s="77" t="s">
        <v>178</v>
      </c>
      <c r="E46" s="62">
        <v>0</v>
      </c>
      <c r="F46" s="62">
        <v>53.597074500000005</v>
      </c>
      <c r="G46" s="62">
        <v>84.954699000000005</v>
      </c>
      <c r="H46" s="62">
        <v>69.164689500000009</v>
      </c>
      <c r="I46" s="62">
        <v>141.88769100000002</v>
      </c>
      <c r="J46" s="62">
        <v>0</v>
      </c>
      <c r="K46" s="62">
        <v>0</v>
      </c>
      <c r="L46" s="62">
        <v>0</v>
      </c>
      <c r="M46" s="62">
        <v>0</v>
      </c>
      <c r="N46" s="62">
        <v>0</v>
      </c>
      <c r="O46" s="62">
        <v>0</v>
      </c>
      <c r="P46" s="62">
        <v>0</v>
      </c>
      <c r="Q46" s="62">
        <v>0</v>
      </c>
      <c r="R46" s="62">
        <v>0</v>
      </c>
      <c r="S46" s="62">
        <v>0</v>
      </c>
      <c r="T46" s="62">
        <f t="shared" si="0"/>
        <v>349.60415400000005</v>
      </c>
      <c r="U46" s="62">
        <v>207.53399999999999</v>
      </c>
      <c r="V46" s="62">
        <v>138.029</v>
      </c>
      <c r="W46" s="62">
        <v>4.0410000000000004</v>
      </c>
      <c r="X46" s="62">
        <f t="shared" si="1"/>
        <v>59.362566956226715</v>
      </c>
      <c r="Y46" s="62">
        <f t="shared" si="2"/>
        <v>39.48151027976629</v>
      </c>
      <c r="Z46" s="62">
        <f t="shared" si="3"/>
        <v>1.1558787141871318</v>
      </c>
      <c r="AA46" s="77"/>
      <c r="AB46" s="25" t="s">
        <v>178</v>
      </c>
      <c r="AC46" s="62">
        <f t="shared" si="36"/>
        <v>349.60399999999998</v>
      </c>
      <c r="AD46" s="50">
        <v>22</v>
      </c>
      <c r="AE46" s="62">
        <v>349.60399999999998</v>
      </c>
      <c r="AF46" s="62">
        <f t="shared" si="5"/>
        <v>100</v>
      </c>
      <c r="AG46" s="77">
        <v>207.53399999999999</v>
      </c>
      <c r="AH46" s="77">
        <v>138.029</v>
      </c>
      <c r="AI46" s="77">
        <v>4.0410000000000004</v>
      </c>
      <c r="AJ46" s="50"/>
      <c r="AK46" s="62"/>
      <c r="AL46" s="62"/>
      <c r="AM46" s="77"/>
      <c r="AN46" s="77"/>
      <c r="AO46" s="77"/>
      <c r="AP46" s="50"/>
      <c r="AQ46" s="62"/>
      <c r="AR46" s="62"/>
      <c r="AS46" s="77"/>
      <c r="AT46" s="77"/>
      <c r="AU46" s="77"/>
      <c r="AV46" s="50"/>
      <c r="AW46" s="62"/>
      <c r="AX46" s="62"/>
      <c r="AY46" s="77"/>
      <c r="AZ46" s="77"/>
      <c r="BA46" s="77"/>
      <c r="BB46" s="77"/>
      <c r="BC46" s="25" t="s">
        <v>178</v>
      </c>
      <c r="BD46" s="62">
        <f t="shared" si="6"/>
        <v>0.54625625</v>
      </c>
      <c r="BE46" s="77"/>
      <c r="BF46" s="50">
        <v>22</v>
      </c>
      <c r="BG46" s="62">
        <f t="shared" si="7"/>
        <v>0.54625625</v>
      </c>
      <c r="BH46" s="62">
        <f t="shared" si="8"/>
        <v>100</v>
      </c>
      <c r="BI46" s="62">
        <f t="shared" si="9"/>
        <v>0.32427187499999999</v>
      </c>
      <c r="BJ46" s="62">
        <f t="shared" si="10"/>
        <v>0.21567031249999999</v>
      </c>
      <c r="BK46" s="62">
        <f t="shared" si="11"/>
        <v>6.3140625000000002E-3</v>
      </c>
      <c r="BL46" s="50"/>
      <c r="BM46" s="77"/>
      <c r="BN46" s="77"/>
      <c r="BO46" s="77"/>
      <c r="BP46" s="77"/>
      <c r="BQ46" s="77"/>
    </row>
    <row r="47" spans="1:69" x14ac:dyDescent="0.25">
      <c r="A47" s="77" t="s">
        <v>179</v>
      </c>
      <c r="B47" s="10" t="s">
        <v>122</v>
      </c>
      <c r="C47" s="3">
        <v>49</v>
      </c>
      <c r="D47" s="77" t="s">
        <v>179</v>
      </c>
      <c r="E47" s="62">
        <v>2.4463395000000001</v>
      </c>
      <c r="F47" s="62">
        <v>12.231697500000001</v>
      </c>
      <c r="G47" s="62">
        <v>121.64979150000001</v>
      </c>
      <c r="H47" s="62">
        <v>100.7447085</v>
      </c>
      <c r="I47" s="62">
        <v>30.9128355</v>
      </c>
      <c r="J47" s="62">
        <v>0</v>
      </c>
      <c r="K47" s="62">
        <v>0</v>
      </c>
      <c r="L47" s="62">
        <v>0</v>
      </c>
      <c r="M47" s="62">
        <v>0</v>
      </c>
      <c r="N47" s="62">
        <v>0</v>
      </c>
      <c r="O47" s="62">
        <v>0</v>
      </c>
      <c r="P47" s="62">
        <v>0</v>
      </c>
      <c r="Q47" s="62">
        <v>0</v>
      </c>
      <c r="R47" s="62">
        <v>0</v>
      </c>
      <c r="S47" s="62">
        <v>0</v>
      </c>
      <c r="T47" s="62">
        <f t="shared" si="0"/>
        <v>267.98537250000004</v>
      </c>
      <c r="U47" s="62">
        <v>124.483</v>
      </c>
      <c r="V47" s="62">
        <v>137.64699999999999</v>
      </c>
      <c r="W47" s="62">
        <v>5.8550000000000004</v>
      </c>
      <c r="X47" s="62">
        <f t="shared" si="1"/>
        <v>46.451415925695713</v>
      </c>
      <c r="Y47" s="62">
        <f t="shared" si="2"/>
        <v>51.363624333637823</v>
      </c>
      <c r="Z47" s="62">
        <f t="shared" si="3"/>
        <v>2.1848207405424711</v>
      </c>
      <c r="AA47" s="77"/>
      <c r="AB47" s="25" t="s">
        <v>179</v>
      </c>
      <c r="AC47" s="62">
        <f t="shared" si="36"/>
        <v>267.98500000000001</v>
      </c>
      <c r="AD47" s="50">
        <v>22</v>
      </c>
      <c r="AE47" s="62">
        <v>267.98500000000001</v>
      </c>
      <c r="AF47" s="62">
        <f t="shared" si="5"/>
        <v>100</v>
      </c>
      <c r="AG47" s="77">
        <v>124.483</v>
      </c>
      <c r="AH47" s="77">
        <v>137.64699999999999</v>
      </c>
      <c r="AI47" s="77">
        <v>5.8550000000000004</v>
      </c>
      <c r="AJ47" s="50"/>
      <c r="AK47" s="62"/>
      <c r="AL47" s="62"/>
      <c r="AM47" s="77"/>
      <c r="AN47" s="77"/>
      <c r="AO47" s="77"/>
      <c r="AP47" s="50"/>
      <c r="AQ47" s="62"/>
      <c r="AR47" s="62"/>
      <c r="AS47" s="77"/>
      <c r="AT47" s="77"/>
      <c r="AU47" s="77"/>
      <c r="AV47" s="50"/>
      <c r="AW47" s="62"/>
      <c r="AX47" s="62"/>
      <c r="AY47" s="77"/>
      <c r="AZ47" s="77"/>
      <c r="BA47" s="77"/>
      <c r="BB47" s="77"/>
      <c r="BC47" s="25" t="s">
        <v>179</v>
      </c>
      <c r="BD47" s="62">
        <f t="shared" si="6"/>
        <v>0.41872656250000001</v>
      </c>
      <c r="BE47" s="77"/>
      <c r="BF47" s="50">
        <v>22</v>
      </c>
      <c r="BG47" s="62">
        <f t="shared" si="7"/>
        <v>0.41872656250000001</v>
      </c>
      <c r="BH47" s="62">
        <f t="shared" si="8"/>
        <v>100</v>
      </c>
      <c r="BI47" s="62">
        <f t="shared" si="9"/>
        <v>0.1945046875</v>
      </c>
      <c r="BJ47" s="62">
        <f t="shared" si="10"/>
        <v>0.21507343749999999</v>
      </c>
      <c r="BK47" s="62">
        <f t="shared" si="11"/>
        <v>9.1484375000000003E-3</v>
      </c>
      <c r="BL47" s="50"/>
      <c r="BM47" s="77"/>
      <c r="BN47" s="77"/>
      <c r="BO47" s="77"/>
      <c r="BP47" s="77"/>
      <c r="BQ47" s="77"/>
    </row>
    <row r="48" spans="1:69" x14ac:dyDescent="0.25">
      <c r="A48" s="77" t="s">
        <v>180</v>
      </c>
      <c r="B48" s="10" t="s">
        <v>122</v>
      </c>
      <c r="C48" s="3">
        <v>5</v>
      </c>
      <c r="D48" s="77" t="s">
        <v>180</v>
      </c>
      <c r="E48" s="62">
        <v>6.6718350000000006</v>
      </c>
      <c r="F48" s="62">
        <v>16.457193</v>
      </c>
      <c r="G48" s="62">
        <v>87.623433000000006</v>
      </c>
      <c r="H48" s="62">
        <v>67.607928000000001</v>
      </c>
      <c r="I48" s="62">
        <v>21.794661000000001</v>
      </c>
      <c r="J48" s="62">
        <v>0</v>
      </c>
      <c r="K48" s="62">
        <v>0</v>
      </c>
      <c r="L48" s="62">
        <v>0</v>
      </c>
      <c r="M48" s="62">
        <v>0</v>
      </c>
      <c r="N48" s="62">
        <v>0</v>
      </c>
      <c r="O48" s="62">
        <v>0</v>
      </c>
      <c r="P48" s="62">
        <v>0</v>
      </c>
      <c r="Q48" s="62">
        <v>0</v>
      </c>
      <c r="R48" s="62">
        <v>0</v>
      </c>
      <c r="S48" s="62">
        <v>0</v>
      </c>
      <c r="T48" s="62">
        <f t="shared" si="0"/>
        <v>200.15504999999999</v>
      </c>
      <c r="U48" s="62">
        <v>93.347999999999999</v>
      </c>
      <c r="V48" s="62">
        <v>102.788</v>
      </c>
      <c r="W48" s="62">
        <v>4.0190000000000001</v>
      </c>
      <c r="X48" s="62">
        <f t="shared" si="1"/>
        <v>46.63784401143014</v>
      </c>
      <c r="Y48" s="62">
        <f t="shared" si="2"/>
        <v>51.354187666011931</v>
      </c>
      <c r="Z48" s="62">
        <f t="shared" si="3"/>
        <v>2.0079433419241735</v>
      </c>
      <c r="AA48" s="77"/>
      <c r="AB48" s="25" t="s">
        <v>180</v>
      </c>
      <c r="AC48" s="62">
        <f t="shared" si="36"/>
        <v>200.155</v>
      </c>
      <c r="AD48" s="50">
        <v>18</v>
      </c>
      <c r="AE48" s="62">
        <v>200.155</v>
      </c>
      <c r="AF48" s="62">
        <f t="shared" si="5"/>
        <v>100</v>
      </c>
      <c r="AG48" s="77">
        <v>93.347999999999999</v>
      </c>
      <c r="AH48" s="77">
        <v>102.788</v>
      </c>
      <c r="AI48" s="77">
        <v>4.0190000000000001</v>
      </c>
      <c r="AJ48" s="50"/>
      <c r="AK48" s="62"/>
      <c r="AL48" s="62"/>
      <c r="AM48" s="77"/>
      <c r="AN48" s="77"/>
      <c r="AO48" s="77"/>
      <c r="AP48" s="50"/>
      <c r="AQ48" s="62"/>
      <c r="AR48" s="62"/>
      <c r="AS48" s="77"/>
      <c r="AT48" s="77"/>
      <c r="AU48" s="77"/>
      <c r="AV48" s="50"/>
      <c r="AW48" s="62"/>
      <c r="AX48" s="62"/>
      <c r="AY48" s="77"/>
      <c r="AZ48" s="77"/>
      <c r="BA48" s="77"/>
      <c r="BB48" s="77"/>
      <c r="BC48" s="25" t="s">
        <v>180</v>
      </c>
      <c r="BD48" s="62">
        <f t="shared" si="6"/>
        <v>0.31274218749999999</v>
      </c>
      <c r="BE48" s="77"/>
      <c r="BF48" s="50">
        <v>18</v>
      </c>
      <c r="BG48" s="62">
        <f t="shared" si="7"/>
        <v>0.31274218749999999</v>
      </c>
      <c r="BH48" s="62">
        <f t="shared" si="8"/>
        <v>100</v>
      </c>
      <c r="BI48" s="62">
        <f t="shared" si="9"/>
        <v>0.14585624999999999</v>
      </c>
      <c r="BJ48" s="62">
        <f t="shared" si="10"/>
        <v>0.16060625000000001</v>
      </c>
      <c r="BK48" s="62">
        <f t="shared" si="11"/>
        <v>6.2796875000000005E-3</v>
      </c>
      <c r="BL48" s="50"/>
      <c r="BM48" s="77"/>
      <c r="BN48" s="77"/>
      <c r="BO48" s="77"/>
      <c r="BP48" s="77"/>
      <c r="BQ48" s="77"/>
    </row>
    <row r="49" spans="1:81" x14ac:dyDescent="0.25">
      <c r="A49" s="77" t="s">
        <v>181</v>
      </c>
      <c r="B49" s="10" t="s">
        <v>122</v>
      </c>
      <c r="C49" s="3">
        <v>50</v>
      </c>
      <c r="D49" s="77" t="s">
        <v>181</v>
      </c>
      <c r="E49" s="62">
        <v>0</v>
      </c>
      <c r="F49" s="62">
        <v>2.4463395000000001</v>
      </c>
      <c r="G49" s="62">
        <v>54.041863500000005</v>
      </c>
      <c r="H49" s="62">
        <v>36.917487000000001</v>
      </c>
      <c r="I49" s="62">
        <v>34.248753000000001</v>
      </c>
      <c r="J49" s="62">
        <v>0</v>
      </c>
      <c r="K49" s="62">
        <v>0</v>
      </c>
      <c r="L49" s="62">
        <v>0</v>
      </c>
      <c r="M49" s="62">
        <v>1.1119725</v>
      </c>
      <c r="N49" s="62">
        <v>0</v>
      </c>
      <c r="O49" s="62">
        <v>0</v>
      </c>
      <c r="P49" s="62">
        <v>0</v>
      </c>
      <c r="Q49" s="62">
        <v>0</v>
      </c>
      <c r="R49" s="62">
        <v>1.1119725</v>
      </c>
      <c r="S49" s="62">
        <v>0</v>
      </c>
      <c r="T49" s="62">
        <f t="shared" si="0"/>
        <v>129.87838800000003</v>
      </c>
      <c r="U49" s="62">
        <v>69.608999999999995</v>
      </c>
      <c r="V49" s="62">
        <v>55.98</v>
      </c>
      <c r="W49" s="62">
        <v>4.2889999999999997</v>
      </c>
      <c r="X49" s="62">
        <f t="shared" si="1"/>
        <v>53.595521989385929</v>
      </c>
      <c r="Y49" s="62">
        <f t="shared" si="2"/>
        <v>43.101859256214347</v>
      </c>
      <c r="Z49" s="62">
        <f t="shared" si="3"/>
        <v>3.3023200133959154</v>
      </c>
      <c r="AA49" s="77"/>
      <c r="AB49" s="25" t="s">
        <v>181</v>
      </c>
      <c r="AC49" s="62">
        <f t="shared" si="36"/>
        <v>128.76599999999999</v>
      </c>
      <c r="AD49" s="50">
        <v>22</v>
      </c>
      <c r="AE49" s="62">
        <v>128.76599999999999</v>
      </c>
      <c r="AF49" s="62">
        <f t="shared" si="5"/>
        <v>100</v>
      </c>
      <c r="AG49" s="77">
        <v>69.608999999999995</v>
      </c>
      <c r="AH49" s="77">
        <v>55.758000000000003</v>
      </c>
      <c r="AI49" s="77">
        <v>3.399</v>
      </c>
      <c r="AJ49" s="50"/>
      <c r="AK49" s="62"/>
      <c r="AL49" s="62"/>
      <c r="AM49" s="77"/>
      <c r="AN49" s="77"/>
      <c r="AO49" s="77"/>
      <c r="AP49" s="50"/>
      <c r="AQ49" s="62"/>
      <c r="AR49" s="62"/>
      <c r="AS49" s="77"/>
      <c r="AT49" s="77"/>
      <c r="AU49" s="77"/>
      <c r="AV49" s="50"/>
      <c r="AW49" s="62"/>
      <c r="AX49" s="62"/>
      <c r="AY49" s="77"/>
      <c r="AZ49" s="77"/>
      <c r="BA49" s="77"/>
      <c r="BB49" s="77"/>
      <c r="BC49" s="25" t="s">
        <v>181</v>
      </c>
      <c r="BD49" s="62">
        <f t="shared" si="6"/>
        <v>0.201196875</v>
      </c>
      <c r="BE49" s="77"/>
      <c r="BF49" s="50">
        <v>22</v>
      </c>
      <c r="BG49" s="62">
        <f t="shared" si="7"/>
        <v>0.201196875</v>
      </c>
      <c r="BH49" s="62">
        <f t="shared" si="8"/>
        <v>100</v>
      </c>
      <c r="BI49" s="62">
        <f t="shared" si="9"/>
        <v>0.10876406249999999</v>
      </c>
      <c r="BJ49" s="62">
        <f t="shared" si="10"/>
        <v>8.7121875000000001E-2</v>
      </c>
      <c r="BK49" s="62">
        <f t="shared" si="11"/>
        <v>5.3109374999999997E-3</v>
      </c>
      <c r="BL49" s="50"/>
      <c r="BM49" s="77"/>
      <c r="BN49" s="77"/>
      <c r="BO49" s="77"/>
      <c r="BP49" s="77"/>
      <c r="BQ49" s="77"/>
      <c r="BR49" s="50"/>
      <c r="BS49" s="77"/>
      <c r="BT49" s="77"/>
      <c r="BU49" s="77"/>
      <c r="BV49" s="77"/>
      <c r="BW49" s="77"/>
      <c r="BX49" s="50"/>
      <c r="BY49" s="77"/>
      <c r="BZ49" s="77"/>
      <c r="CA49" s="77"/>
      <c r="CB49" s="77"/>
      <c r="CC49" s="77"/>
    </row>
    <row r="50" spans="1:81" x14ac:dyDescent="0.25">
      <c r="A50" s="77" t="s">
        <v>182</v>
      </c>
      <c r="B50" s="10" t="s">
        <v>122</v>
      </c>
      <c r="C50" s="3">
        <v>51</v>
      </c>
      <c r="D50" s="77" t="s">
        <v>182</v>
      </c>
      <c r="E50" s="62">
        <v>14.233248000000001</v>
      </c>
      <c r="F50" s="62">
        <v>77.17089150000001</v>
      </c>
      <c r="G50" s="62">
        <v>490.15747800000003</v>
      </c>
      <c r="H50" s="62">
        <v>326.919915</v>
      </c>
      <c r="I50" s="62">
        <v>100.2999195</v>
      </c>
      <c r="J50" s="62">
        <v>0</v>
      </c>
      <c r="K50" s="62">
        <v>0</v>
      </c>
      <c r="L50" s="62">
        <v>0</v>
      </c>
      <c r="M50" s="62">
        <v>0</v>
      </c>
      <c r="N50" s="62">
        <v>0</v>
      </c>
      <c r="O50" s="62">
        <v>0</v>
      </c>
      <c r="P50" s="62">
        <v>0</v>
      </c>
      <c r="Q50" s="62">
        <v>0</v>
      </c>
      <c r="R50" s="62">
        <v>0</v>
      </c>
      <c r="S50" s="62">
        <v>0</v>
      </c>
      <c r="T50" s="62">
        <f t="shared" si="0"/>
        <v>1008.7814519999999</v>
      </c>
      <c r="U50" s="62">
        <v>452.65199999999999</v>
      </c>
      <c r="V50" s="62">
        <v>535.69799999999998</v>
      </c>
      <c r="W50" s="62">
        <v>20.428999999999998</v>
      </c>
      <c r="X50" s="62">
        <f t="shared" si="1"/>
        <v>44.871166009503519</v>
      </c>
      <c r="Y50" s="62">
        <f t="shared" si="2"/>
        <v>53.10347438862307</v>
      </c>
      <c r="Z50" s="62">
        <f t="shared" si="3"/>
        <v>2.025116536341709</v>
      </c>
      <c r="AA50" s="77"/>
      <c r="AB50" s="25" t="s">
        <v>182</v>
      </c>
      <c r="AC50" s="62">
        <f t="shared" si="36"/>
        <v>1008.7789999999999</v>
      </c>
      <c r="AD50" s="50">
        <v>22</v>
      </c>
      <c r="AE50" s="62">
        <v>653.39399999999989</v>
      </c>
      <c r="AF50" s="62">
        <f t="shared" si="5"/>
        <v>64.770777345682248</v>
      </c>
      <c r="AG50" s="77">
        <v>296.89600000000002</v>
      </c>
      <c r="AH50" s="77">
        <v>343.47199999999998</v>
      </c>
      <c r="AI50" s="77">
        <v>13.026</v>
      </c>
      <c r="AJ50" s="50">
        <v>23</v>
      </c>
      <c r="AK50" s="62">
        <v>355.38499999999999</v>
      </c>
      <c r="AL50" s="62">
        <f>(AK50/AC50)*100</f>
        <v>35.229222654317752</v>
      </c>
      <c r="AM50" s="77">
        <v>155.756</v>
      </c>
      <c r="AN50" s="77">
        <v>192.226</v>
      </c>
      <c r="AO50" s="77">
        <v>7.4029999999999996</v>
      </c>
      <c r="AP50" s="50"/>
      <c r="AQ50" s="62"/>
      <c r="AR50" s="62"/>
      <c r="AS50" s="77"/>
      <c r="AT50" s="77"/>
      <c r="AU50" s="77"/>
      <c r="AV50" s="50"/>
      <c r="AW50" s="62"/>
      <c r="AX50" s="62"/>
      <c r="AY50" s="77"/>
      <c r="AZ50" s="77"/>
      <c r="BA50" s="77"/>
      <c r="BB50" s="77"/>
      <c r="BC50" s="25" t="s">
        <v>182</v>
      </c>
      <c r="BD50" s="62">
        <f t="shared" si="6"/>
        <v>1.5762171874999997</v>
      </c>
      <c r="BE50" s="77"/>
      <c r="BF50" s="50">
        <v>22</v>
      </c>
      <c r="BG50" s="62">
        <f t="shared" si="7"/>
        <v>1.020928125</v>
      </c>
      <c r="BH50" s="62">
        <f t="shared" si="8"/>
        <v>64.770777345682262</v>
      </c>
      <c r="BI50" s="62">
        <f t="shared" si="9"/>
        <v>0.46390000000000003</v>
      </c>
      <c r="BJ50" s="62">
        <f t="shared" si="10"/>
        <v>0.53667500000000001</v>
      </c>
      <c r="BK50" s="62">
        <f t="shared" si="11"/>
        <v>2.0353125E-2</v>
      </c>
      <c r="BL50" s="50">
        <v>23</v>
      </c>
      <c r="BM50" s="62">
        <f>BO50+BP50+BQ50</f>
        <v>0.55528906249999999</v>
      </c>
      <c r="BN50" s="62">
        <f>(BM50/BD50)*100</f>
        <v>35.229222654317752</v>
      </c>
      <c r="BO50" s="62">
        <f t="shared" ref="BO50" si="80">AM50/640</f>
        <v>0.24336874999999999</v>
      </c>
      <c r="BP50" s="62">
        <f t="shared" ref="BP50" si="81">AN50/640</f>
        <v>0.300353125</v>
      </c>
      <c r="BQ50" s="62">
        <f t="shared" ref="BQ50" si="82">AO50/640</f>
        <v>1.1567187499999999E-2</v>
      </c>
      <c r="BR50" s="50"/>
      <c r="BS50" s="77"/>
      <c r="BT50" s="77"/>
      <c r="BU50" s="77"/>
      <c r="BV50" s="77"/>
      <c r="BW50" s="77"/>
      <c r="BX50" s="50"/>
      <c r="BY50" s="77"/>
      <c r="BZ50" s="77"/>
      <c r="CA50" s="77"/>
      <c r="CB50" s="77"/>
      <c r="CC50" s="77"/>
    </row>
    <row r="51" spans="1:81" x14ac:dyDescent="0.25">
      <c r="A51" s="77" t="s">
        <v>183</v>
      </c>
      <c r="B51" s="10" t="s">
        <v>122</v>
      </c>
      <c r="C51" s="3">
        <v>53</v>
      </c>
      <c r="D51" s="77" t="s">
        <v>183</v>
      </c>
      <c r="E51" s="62">
        <v>0</v>
      </c>
      <c r="F51" s="62">
        <v>6.4494405000000006</v>
      </c>
      <c r="G51" s="62">
        <v>24.908184000000002</v>
      </c>
      <c r="H51" s="62">
        <v>10.897330500000001</v>
      </c>
      <c r="I51" s="62">
        <v>29.800863000000003</v>
      </c>
      <c r="J51" s="62">
        <v>0</v>
      </c>
      <c r="K51" s="62">
        <v>0</v>
      </c>
      <c r="L51" s="62">
        <v>0</v>
      </c>
      <c r="M51" s="62">
        <v>0.44478900000000005</v>
      </c>
      <c r="N51" s="62">
        <v>0</v>
      </c>
      <c r="O51" s="62">
        <v>0</v>
      </c>
      <c r="P51" s="62">
        <v>0</v>
      </c>
      <c r="Q51" s="62">
        <v>0</v>
      </c>
      <c r="R51" s="62">
        <v>0.88957800000000009</v>
      </c>
      <c r="S51" s="62">
        <v>0</v>
      </c>
      <c r="T51" s="62">
        <f t="shared" si="0"/>
        <v>73.390185000000002</v>
      </c>
      <c r="U51" s="62">
        <v>43.655999999999999</v>
      </c>
      <c r="V51" s="62">
        <v>27.678999999999998</v>
      </c>
      <c r="W51" s="62">
        <v>2.0550000000000002</v>
      </c>
      <c r="X51" s="62">
        <f t="shared" si="1"/>
        <v>59.484793504744538</v>
      </c>
      <c r="Y51" s="62">
        <f t="shared" si="2"/>
        <v>37.714852469713762</v>
      </c>
      <c r="Z51" s="62">
        <f t="shared" si="3"/>
        <v>2.8001019482373564</v>
      </c>
      <c r="AA51" s="77"/>
      <c r="AB51" s="25" t="s">
        <v>183</v>
      </c>
      <c r="AC51" s="62">
        <f t="shared" si="36"/>
        <v>72.944999999999993</v>
      </c>
      <c r="AD51" s="50">
        <v>23</v>
      </c>
      <c r="AE51" s="62">
        <v>72.944999999999993</v>
      </c>
      <c r="AF51" s="62">
        <f t="shared" si="5"/>
        <v>100</v>
      </c>
      <c r="AG51" s="77">
        <v>43.655999999999999</v>
      </c>
      <c r="AH51" s="77">
        <v>27.59</v>
      </c>
      <c r="AI51" s="77">
        <v>1.6990000000000001</v>
      </c>
      <c r="AJ51" s="50"/>
      <c r="AK51" s="62"/>
      <c r="AL51" s="62"/>
      <c r="AM51" s="77"/>
      <c r="AN51" s="77"/>
      <c r="AO51" s="77"/>
      <c r="AP51" s="50"/>
      <c r="AQ51" s="62"/>
      <c r="AR51" s="62"/>
      <c r="AS51" s="77"/>
      <c r="AT51" s="77"/>
      <c r="AU51" s="77"/>
      <c r="AV51" s="50"/>
      <c r="AW51" s="62"/>
      <c r="AX51" s="62"/>
      <c r="AY51" s="77"/>
      <c r="AZ51" s="77"/>
      <c r="BA51" s="77"/>
      <c r="BB51" s="77"/>
      <c r="BC51" s="25" t="s">
        <v>183</v>
      </c>
      <c r="BD51" s="62">
        <f t="shared" si="6"/>
        <v>0.11397656249999999</v>
      </c>
      <c r="BE51" s="77"/>
      <c r="BF51" s="50">
        <v>23</v>
      </c>
      <c r="BG51" s="62">
        <f t="shared" si="7"/>
        <v>0.11397656249999999</v>
      </c>
      <c r="BH51" s="62">
        <f t="shared" si="8"/>
        <v>100</v>
      </c>
      <c r="BI51" s="62">
        <f t="shared" si="9"/>
        <v>6.8212499999999995E-2</v>
      </c>
      <c r="BJ51" s="62">
        <f t="shared" si="10"/>
        <v>4.3109374999999998E-2</v>
      </c>
      <c r="BK51" s="62">
        <f t="shared" si="11"/>
        <v>2.6546874999999999E-3</v>
      </c>
      <c r="BL51" s="50"/>
      <c r="BM51" s="77"/>
      <c r="BN51" s="77"/>
      <c r="BO51" s="77"/>
      <c r="BP51" s="77"/>
      <c r="BQ51" s="77"/>
      <c r="BR51" s="50"/>
      <c r="BS51" s="77"/>
      <c r="BT51" s="77"/>
      <c r="BU51" s="77"/>
      <c r="BV51" s="77"/>
      <c r="BW51" s="77"/>
      <c r="BX51" s="50"/>
      <c r="BY51" s="77"/>
      <c r="BZ51" s="77"/>
      <c r="CA51" s="77"/>
      <c r="CB51" s="77"/>
      <c r="CC51" s="77"/>
    </row>
    <row r="52" spans="1:81" x14ac:dyDescent="0.25">
      <c r="A52" s="77" t="s">
        <v>184</v>
      </c>
      <c r="B52" s="10" t="s">
        <v>122</v>
      </c>
      <c r="C52" s="3">
        <v>54</v>
      </c>
      <c r="D52" s="77" t="s">
        <v>184</v>
      </c>
      <c r="E52" s="62">
        <v>0</v>
      </c>
      <c r="F52" s="62">
        <v>6.4494405000000006</v>
      </c>
      <c r="G52" s="62">
        <v>65.828772000000001</v>
      </c>
      <c r="H52" s="62">
        <v>27.576918000000003</v>
      </c>
      <c r="I52" s="62">
        <v>5.5598625000000004</v>
      </c>
      <c r="J52" s="62">
        <v>0</v>
      </c>
      <c r="K52" s="62">
        <v>0</v>
      </c>
      <c r="L52" s="62">
        <v>0</v>
      </c>
      <c r="M52" s="62">
        <v>0</v>
      </c>
      <c r="N52" s="62">
        <v>0</v>
      </c>
      <c r="O52" s="62">
        <v>0</v>
      </c>
      <c r="P52" s="62">
        <v>0</v>
      </c>
      <c r="Q52" s="62">
        <v>0</v>
      </c>
      <c r="R52" s="62">
        <v>0</v>
      </c>
      <c r="S52" s="62">
        <v>0</v>
      </c>
      <c r="T52" s="62">
        <f t="shared" si="0"/>
        <v>105.414993</v>
      </c>
      <c r="U52" s="62">
        <v>43.273000000000003</v>
      </c>
      <c r="V52" s="62">
        <v>60.051000000000002</v>
      </c>
      <c r="W52" s="62">
        <v>2.0910000000000002</v>
      </c>
      <c r="X52" s="62">
        <f t="shared" si="1"/>
        <v>41.050137905904911</v>
      </c>
      <c r="Y52" s="62">
        <f t="shared" si="2"/>
        <v>56.966279929459375</v>
      </c>
      <c r="Z52" s="62">
        <f t="shared" si="3"/>
        <v>1.9835888050573607</v>
      </c>
      <c r="AA52" s="77"/>
      <c r="AB52" s="25" t="s">
        <v>184</v>
      </c>
      <c r="AC52" s="62">
        <f t="shared" si="36"/>
        <v>105.41500000000001</v>
      </c>
      <c r="AD52" s="50">
        <v>23</v>
      </c>
      <c r="AE52" s="62">
        <v>105.41500000000001</v>
      </c>
      <c r="AF52" s="62">
        <f t="shared" si="5"/>
        <v>100</v>
      </c>
      <c r="AG52" s="77">
        <v>43.273000000000003</v>
      </c>
      <c r="AH52" s="77">
        <v>60.051000000000002</v>
      </c>
      <c r="AI52" s="77">
        <v>2.0910000000000002</v>
      </c>
      <c r="AJ52" s="50"/>
      <c r="AK52" s="62"/>
      <c r="AL52" s="62"/>
      <c r="AM52" s="77"/>
      <c r="AN52" s="77"/>
      <c r="AO52" s="77"/>
      <c r="AP52" s="50"/>
      <c r="AQ52" s="62"/>
      <c r="AR52" s="62"/>
      <c r="AS52" s="77"/>
      <c r="AT52" s="77"/>
      <c r="AU52" s="77"/>
      <c r="AV52" s="50"/>
      <c r="AW52" s="62"/>
      <c r="AX52" s="62"/>
      <c r="AY52" s="77"/>
      <c r="AZ52" s="77"/>
      <c r="BA52" s="77"/>
      <c r="BB52" s="77"/>
      <c r="BC52" s="25" t="s">
        <v>184</v>
      </c>
      <c r="BD52" s="62">
        <f t="shared" si="6"/>
        <v>0.16471093750000002</v>
      </c>
      <c r="BE52" s="77"/>
      <c r="BF52" s="50">
        <v>23</v>
      </c>
      <c r="BG52" s="62">
        <f t="shared" si="7"/>
        <v>0.16471093749999999</v>
      </c>
      <c r="BH52" s="62">
        <f t="shared" si="8"/>
        <v>99.999999999999972</v>
      </c>
      <c r="BI52" s="62">
        <f t="shared" si="9"/>
        <v>6.7614062500000002E-2</v>
      </c>
      <c r="BJ52" s="62">
        <f t="shared" si="10"/>
        <v>9.3829687500000009E-2</v>
      </c>
      <c r="BK52" s="62">
        <f t="shared" si="11"/>
        <v>3.2671875000000001E-3</v>
      </c>
      <c r="BL52" s="50"/>
      <c r="BM52" s="77"/>
      <c r="BN52" s="77"/>
      <c r="BO52" s="77"/>
      <c r="BP52" s="77"/>
      <c r="BQ52" s="77"/>
      <c r="BR52" s="50"/>
      <c r="BS52" s="77"/>
      <c r="BT52" s="77"/>
      <c r="BU52" s="77"/>
      <c r="BV52" s="77"/>
      <c r="BW52" s="77"/>
      <c r="BX52" s="50"/>
      <c r="BY52" s="77"/>
      <c r="BZ52" s="77"/>
      <c r="CA52" s="77"/>
      <c r="CB52" s="77"/>
      <c r="CC52" s="77"/>
    </row>
    <row r="53" spans="1:81" x14ac:dyDescent="0.25">
      <c r="A53" s="77" t="s">
        <v>185</v>
      </c>
      <c r="B53" s="10" t="s">
        <v>122</v>
      </c>
      <c r="C53" s="3">
        <v>55</v>
      </c>
      <c r="D53" s="77" t="s">
        <v>185</v>
      </c>
      <c r="E53" s="62">
        <v>0</v>
      </c>
      <c r="F53" s="62">
        <v>18.458743500000001</v>
      </c>
      <c r="G53" s="62">
        <v>100.7447085</v>
      </c>
      <c r="H53" s="62">
        <v>45.813267000000003</v>
      </c>
      <c r="I53" s="62">
        <v>16.901982</v>
      </c>
      <c r="J53" s="62">
        <v>0</v>
      </c>
      <c r="K53" s="62">
        <v>0</v>
      </c>
      <c r="L53" s="62">
        <v>0</v>
      </c>
      <c r="M53" s="62">
        <v>0</v>
      </c>
      <c r="N53" s="62">
        <v>0</v>
      </c>
      <c r="O53" s="62">
        <v>0</v>
      </c>
      <c r="P53" s="62">
        <v>0</v>
      </c>
      <c r="Q53" s="62">
        <v>0</v>
      </c>
      <c r="R53" s="62">
        <v>0.66718350000000004</v>
      </c>
      <c r="S53" s="62">
        <v>0</v>
      </c>
      <c r="T53" s="62">
        <f t="shared" si="0"/>
        <v>182.58588449999999</v>
      </c>
      <c r="U53" s="62">
        <v>77.454999999999998</v>
      </c>
      <c r="V53" s="62">
        <v>101.119</v>
      </c>
      <c r="W53" s="62">
        <v>4.0110000000000001</v>
      </c>
      <c r="X53" s="62">
        <f t="shared" si="1"/>
        <v>42.421132505453897</v>
      </c>
      <c r="Y53" s="62">
        <f t="shared" si="2"/>
        <v>55.381608647847038</v>
      </c>
      <c r="Z53" s="62">
        <f t="shared" si="3"/>
        <v>2.1967744171373775</v>
      </c>
      <c r="AA53" s="77"/>
      <c r="AB53" s="25" t="s">
        <v>185</v>
      </c>
      <c r="AC53" s="62">
        <f t="shared" si="36"/>
        <v>182.58500000000001</v>
      </c>
      <c r="AD53" s="50">
        <v>23</v>
      </c>
      <c r="AE53" s="62">
        <v>182.58500000000001</v>
      </c>
      <c r="AF53" s="62">
        <f t="shared" si="5"/>
        <v>100</v>
      </c>
      <c r="AG53" s="77">
        <v>77.454999999999998</v>
      </c>
      <c r="AH53" s="77">
        <v>101.119</v>
      </c>
      <c r="AI53" s="77">
        <v>4.0110000000000001</v>
      </c>
      <c r="AJ53" s="50"/>
      <c r="AK53" s="62"/>
      <c r="AL53" s="62"/>
      <c r="AM53" s="77"/>
      <c r="AN53" s="77"/>
      <c r="AO53" s="77"/>
      <c r="AP53" s="50"/>
      <c r="AQ53" s="62"/>
      <c r="AR53" s="62"/>
      <c r="AS53" s="77"/>
      <c r="AT53" s="77"/>
      <c r="AU53" s="77"/>
      <c r="AV53" s="50"/>
      <c r="AW53" s="62"/>
      <c r="AX53" s="62"/>
      <c r="AY53" s="77"/>
      <c r="AZ53" s="77"/>
      <c r="BA53" s="77"/>
      <c r="BB53" s="77"/>
      <c r="BC53" s="25" t="s">
        <v>185</v>
      </c>
      <c r="BD53" s="62">
        <f t="shared" si="6"/>
        <v>0.28528906250000002</v>
      </c>
      <c r="BE53" s="77"/>
      <c r="BF53" s="50">
        <v>23</v>
      </c>
      <c r="BG53" s="62">
        <f t="shared" si="7"/>
        <v>0.28528906249999997</v>
      </c>
      <c r="BH53" s="62">
        <f t="shared" si="8"/>
        <v>99.999999999999972</v>
      </c>
      <c r="BI53" s="62">
        <f t="shared" si="9"/>
        <v>0.1210234375</v>
      </c>
      <c r="BJ53" s="62">
        <f t="shared" si="10"/>
        <v>0.15799843750000001</v>
      </c>
      <c r="BK53" s="62">
        <f t="shared" si="11"/>
        <v>6.2671875000000002E-3</v>
      </c>
      <c r="BL53" s="50"/>
      <c r="BM53" s="77"/>
      <c r="BN53" s="77"/>
      <c r="BO53" s="77"/>
      <c r="BP53" s="77"/>
      <c r="BQ53" s="77"/>
      <c r="BR53" s="50"/>
      <c r="BS53" s="77"/>
      <c r="BT53" s="77"/>
      <c r="BU53" s="77"/>
      <c r="BV53" s="77"/>
      <c r="BW53" s="77"/>
      <c r="BX53" s="50"/>
      <c r="BY53" s="77"/>
      <c r="BZ53" s="77"/>
      <c r="CA53" s="77"/>
      <c r="CB53" s="77"/>
      <c r="CC53" s="77"/>
    </row>
    <row r="54" spans="1:81" x14ac:dyDescent="0.25">
      <c r="A54" s="77" t="s">
        <v>186</v>
      </c>
      <c r="B54" s="10" t="s">
        <v>122</v>
      </c>
      <c r="C54" s="3">
        <v>56</v>
      </c>
      <c r="D54" s="77" t="s">
        <v>186</v>
      </c>
      <c r="E54" s="62">
        <v>0</v>
      </c>
      <c r="F54" s="62">
        <v>128.98881</v>
      </c>
      <c r="G54" s="62">
        <v>1283.4386595000001</v>
      </c>
      <c r="H54" s="62">
        <v>505.05790950000005</v>
      </c>
      <c r="I54" s="62">
        <v>169.01982000000001</v>
      </c>
      <c r="J54" s="62">
        <v>0</v>
      </c>
      <c r="K54" s="62">
        <v>0</v>
      </c>
      <c r="L54" s="62">
        <v>0</v>
      </c>
      <c r="M54" s="62">
        <v>0</v>
      </c>
      <c r="N54" s="62">
        <v>0</v>
      </c>
      <c r="O54" s="62">
        <v>7.1166240000000007</v>
      </c>
      <c r="P54" s="62">
        <v>0</v>
      </c>
      <c r="Q54" s="62">
        <v>0</v>
      </c>
      <c r="R54" s="62">
        <v>0.22239450000000002</v>
      </c>
      <c r="S54" s="62">
        <v>0</v>
      </c>
      <c r="T54" s="62">
        <f t="shared" si="0"/>
        <v>2093.8442175</v>
      </c>
      <c r="U54" s="62">
        <v>887.22299999999996</v>
      </c>
      <c r="V54" s="62">
        <v>1166.2280000000001</v>
      </c>
      <c r="W54" s="62">
        <v>40.387999999999998</v>
      </c>
      <c r="X54" s="62">
        <f t="shared" si="1"/>
        <v>42.37292309450428</v>
      </c>
      <c r="Y54" s="62">
        <f t="shared" si="2"/>
        <v>55.697935417203503</v>
      </c>
      <c r="Z54" s="62">
        <f t="shared" si="3"/>
        <v>1.928892305475443</v>
      </c>
      <c r="AA54" s="77"/>
      <c r="AB54" s="25" t="s">
        <v>186</v>
      </c>
      <c r="AC54" s="62">
        <f t="shared" si="36"/>
        <v>2093.8389999999999</v>
      </c>
      <c r="AD54" s="50">
        <v>23</v>
      </c>
      <c r="AE54" s="62">
        <v>2093.8389999999999</v>
      </c>
      <c r="AF54" s="62">
        <f t="shared" si="5"/>
        <v>100</v>
      </c>
      <c r="AG54" s="77">
        <v>887.22299999999996</v>
      </c>
      <c r="AH54" s="77">
        <v>1166.2280000000001</v>
      </c>
      <c r="AI54" s="77">
        <v>40.387999999999998</v>
      </c>
      <c r="AJ54" s="50"/>
      <c r="AK54" s="62"/>
      <c r="AL54" s="62"/>
      <c r="AM54" s="77"/>
      <c r="AN54" s="77"/>
      <c r="AO54" s="77"/>
      <c r="AP54" s="50"/>
      <c r="AQ54" s="62"/>
      <c r="AR54" s="62"/>
      <c r="AS54" s="77"/>
      <c r="AT54" s="77"/>
      <c r="AU54" s="77"/>
      <c r="AV54" s="50"/>
      <c r="AW54" s="62"/>
      <c r="AX54" s="62"/>
      <c r="AY54" s="77"/>
      <c r="AZ54" s="77"/>
      <c r="BA54" s="77"/>
      <c r="BB54" s="77"/>
      <c r="BC54" s="25" t="s">
        <v>186</v>
      </c>
      <c r="BD54" s="62">
        <f t="shared" si="6"/>
        <v>3.2716234374999997</v>
      </c>
      <c r="BE54" s="77"/>
      <c r="BF54" s="50">
        <v>23</v>
      </c>
      <c r="BG54" s="62">
        <f t="shared" si="7"/>
        <v>3.2716234375000002</v>
      </c>
      <c r="BH54" s="62">
        <f t="shared" si="8"/>
        <v>100.00000000000003</v>
      </c>
      <c r="BI54" s="62">
        <f t="shared" si="9"/>
        <v>1.3862859374999998</v>
      </c>
      <c r="BJ54" s="62">
        <f t="shared" si="10"/>
        <v>1.8222312500000002</v>
      </c>
      <c r="BK54" s="62">
        <f t="shared" si="11"/>
        <v>6.3106250000000003E-2</v>
      </c>
      <c r="BL54" s="50"/>
      <c r="BM54" s="77"/>
      <c r="BN54" s="77"/>
      <c r="BO54" s="77"/>
      <c r="BP54" s="77"/>
      <c r="BQ54" s="77"/>
      <c r="BR54" s="50"/>
      <c r="BS54" s="77"/>
      <c r="BT54" s="77"/>
      <c r="BU54" s="77"/>
      <c r="BV54" s="77"/>
      <c r="BW54" s="77"/>
      <c r="BX54" s="50"/>
      <c r="BY54" s="77"/>
      <c r="BZ54" s="77"/>
      <c r="CA54" s="77"/>
      <c r="CB54" s="77"/>
      <c r="CC54" s="77"/>
    </row>
    <row r="55" spans="1:81" x14ac:dyDescent="0.25">
      <c r="A55" s="77" t="s">
        <v>187</v>
      </c>
      <c r="B55" s="10" t="s">
        <v>122</v>
      </c>
      <c r="C55" s="3">
        <v>57</v>
      </c>
      <c r="D55" s="77" t="s">
        <v>187</v>
      </c>
      <c r="E55" s="62">
        <v>0</v>
      </c>
      <c r="F55" s="62">
        <v>5.1150735000000003</v>
      </c>
      <c r="G55" s="62">
        <v>255.97606950000002</v>
      </c>
      <c r="H55" s="62">
        <v>54.709047000000005</v>
      </c>
      <c r="I55" s="62">
        <v>9.1181745000000003</v>
      </c>
      <c r="J55" s="62">
        <v>0</v>
      </c>
      <c r="K55" s="62">
        <v>0</v>
      </c>
      <c r="L55" s="62">
        <v>0</v>
      </c>
      <c r="M55" s="62">
        <v>0</v>
      </c>
      <c r="N55" s="62">
        <v>0</v>
      </c>
      <c r="O55" s="62">
        <v>0</v>
      </c>
      <c r="P55" s="62">
        <v>0</v>
      </c>
      <c r="Q55" s="62">
        <v>0</v>
      </c>
      <c r="R55" s="62">
        <v>0</v>
      </c>
      <c r="S55" s="62">
        <v>0</v>
      </c>
      <c r="T55" s="62">
        <f t="shared" si="0"/>
        <v>324.91836450000005</v>
      </c>
      <c r="U55" s="62">
        <v>128.964</v>
      </c>
      <c r="V55" s="62">
        <v>189.92599999999999</v>
      </c>
      <c r="W55" s="62">
        <v>6.0279999999999996</v>
      </c>
      <c r="X55" s="62">
        <f t="shared" si="1"/>
        <v>39.691200649263386</v>
      </c>
      <c r="Y55" s="62">
        <f t="shared" si="2"/>
        <v>58.453451928538179</v>
      </c>
      <c r="Z55" s="62">
        <f t="shared" si="3"/>
        <v>1.8552352401736896</v>
      </c>
      <c r="AA55" s="77"/>
      <c r="AB55" s="25" t="s">
        <v>187</v>
      </c>
      <c r="AC55" s="62">
        <f t="shared" si="36"/>
        <v>324.91800000000001</v>
      </c>
      <c r="AD55" s="50">
        <v>22</v>
      </c>
      <c r="AE55" s="62">
        <v>324.91800000000001</v>
      </c>
      <c r="AF55" s="62">
        <f t="shared" si="5"/>
        <v>100</v>
      </c>
      <c r="AG55" s="77">
        <v>128.964</v>
      </c>
      <c r="AH55" s="77">
        <v>189.92599999999999</v>
      </c>
      <c r="AI55" s="77">
        <v>6.0279999999999996</v>
      </c>
      <c r="AJ55" s="50"/>
      <c r="AK55" s="62"/>
      <c r="AL55" s="62"/>
      <c r="AM55" s="77"/>
      <c r="AN55" s="77"/>
      <c r="AO55" s="77"/>
      <c r="AP55" s="50"/>
      <c r="AQ55" s="62"/>
      <c r="AR55" s="62"/>
      <c r="AS55" s="77"/>
      <c r="AT55" s="77"/>
      <c r="AU55" s="77"/>
      <c r="AV55" s="50"/>
      <c r="AW55" s="62"/>
      <c r="AX55" s="62"/>
      <c r="AY55" s="77"/>
      <c r="AZ55" s="77"/>
      <c r="BA55" s="77"/>
      <c r="BB55" s="77"/>
      <c r="BC55" s="25" t="s">
        <v>187</v>
      </c>
      <c r="BD55" s="62">
        <f t="shared" si="6"/>
        <v>0.50768437499999997</v>
      </c>
      <c r="BE55" s="77"/>
      <c r="BF55" s="50">
        <v>22</v>
      </c>
      <c r="BG55" s="62">
        <f t="shared" si="7"/>
        <v>0.50768437499999997</v>
      </c>
      <c r="BH55" s="62">
        <f t="shared" si="8"/>
        <v>100</v>
      </c>
      <c r="BI55" s="62">
        <f t="shared" si="9"/>
        <v>0.20150625</v>
      </c>
      <c r="BJ55" s="62">
        <f t="shared" si="10"/>
        <v>0.29675937499999999</v>
      </c>
      <c r="BK55" s="62">
        <f t="shared" si="11"/>
        <v>9.41875E-3</v>
      </c>
      <c r="BL55" s="50"/>
      <c r="BM55" s="77"/>
      <c r="BN55" s="77"/>
      <c r="BO55" s="77"/>
      <c r="BP55" s="77"/>
      <c r="BQ55" s="77"/>
      <c r="BR55" s="50"/>
      <c r="BS55" s="77"/>
      <c r="BT55" s="77"/>
      <c r="BU55" s="77"/>
      <c r="BV55" s="77"/>
      <c r="BW55" s="77"/>
      <c r="BX55" s="50"/>
      <c r="BY55" s="77"/>
      <c r="BZ55" s="77"/>
      <c r="CA55" s="77"/>
      <c r="CB55" s="77"/>
      <c r="CC55" s="77"/>
    </row>
    <row r="56" spans="1:81" x14ac:dyDescent="0.25">
      <c r="A56" s="77" t="s">
        <v>188</v>
      </c>
      <c r="B56" s="10" t="s">
        <v>122</v>
      </c>
      <c r="C56" s="3">
        <v>58</v>
      </c>
      <c r="D56" s="77" t="s">
        <v>188</v>
      </c>
      <c r="E56" s="62">
        <v>4.2254955000000001</v>
      </c>
      <c r="F56" s="62">
        <v>185.03222400000001</v>
      </c>
      <c r="G56" s="62">
        <v>130.54557149999999</v>
      </c>
      <c r="H56" s="62">
        <v>147.4475535</v>
      </c>
      <c r="I56" s="62">
        <v>333.59174999999999</v>
      </c>
      <c r="J56" s="62">
        <v>0</v>
      </c>
      <c r="K56" s="62">
        <v>24.908184000000002</v>
      </c>
      <c r="L56" s="62">
        <v>1.1119725</v>
      </c>
      <c r="M56" s="62">
        <v>3.7807065000000004</v>
      </c>
      <c r="N56" s="62">
        <v>0</v>
      </c>
      <c r="O56" s="62">
        <v>0</v>
      </c>
      <c r="P56" s="62">
        <v>0</v>
      </c>
      <c r="Q56" s="62">
        <v>0</v>
      </c>
      <c r="R56" s="62">
        <v>166.1286915</v>
      </c>
      <c r="S56" s="62">
        <v>0</v>
      </c>
      <c r="T56" s="62">
        <f t="shared" si="0"/>
        <v>996.7721489999999</v>
      </c>
      <c r="U56" s="62">
        <v>470.94600000000003</v>
      </c>
      <c r="V56" s="62">
        <v>326.642</v>
      </c>
      <c r="W56" s="62">
        <v>199.18199999999999</v>
      </c>
      <c r="X56" s="62">
        <f t="shared" si="1"/>
        <v>47.247106620351616</v>
      </c>
      <c r="Y56" s="62">
        <f t="shared" si="2"/>
        <v>32.769976601743913</v>
      </c>
      <c r="Z56" s="62">
        <f t="shared" si="3"/>
        <v>19.982701181992997</v>
      </c>
      <c r="AA56" s="77"/>
      <c r="AB56" s="25" t="s">
        <v>188</v>
      </c>
      <c r="AC56" s="62">
        <f t="shared" si="36"/>
        <v>992.98899999999992</v>
      </c>
      <c r="AD56" s="50">
        <v>18</v>
      </c>
      <c r="AE56" s="62">
        <v>945.61899999999991</v>
      </c>
      <c r="AF56" s="62">
        <f t="shared" si="5"/>
        <v>95.229554405940036</v>
      </c>
      <c r="AG56" s="77">
        <v>464.03399999999999</v>
      </c>
      <c r="AH56" s="77">
        <v>310.43299999999999</v>
      </c>
      <c r="AI56" s="77">
        <v>171.15199999999999</v>
      </c>
      <c r="AJ56" s="50">
        <v>22</v>
      </c>
      <c r="AK56" s="62">
        <v>47.37</v>
      </c>
      <c r="AL56" s="62">
        <f>(AK56/AC56)*100</f>
        <v>4.7704455940599546</v>
      </c>
      <c r="AM56" s="77">
        <v>6.9119999999999999</v>
      </c>
      <c r="AN56" s="77">
        <v>15.452999999999999</v>
      </c>
      <c r="AO56" s="77">
        <v>25.004999999999999</v>
      </c>
      <c r="AP56" s="50"/>
      <c r="AQ56" s="62"/>
      <c r="AR56" s="62"/>
      <c r="AS56" s="77"/>
      <c r="AT56" s="77"/>
      <c r="AU56" s="77"/>
      <c r="AV56" s="50"/>
      <c r="AW56" s="62"/>
      <c r="AX56" s="62"/>
      <c r="AY56" s="77"/>
      <c r="AZ56" s="77"/>
      <c r="BA56" s="77"/>
      <c r="BB56" s="77"/>
      <c r="BC56" s="25" t="s">
        <v>188</v>
      </c>
      <c r="BD56" s="62">
        <f t="shared" si="6"/>
        <v>1.5515453124999998</v>
      </c>
      <c r="BE56" s="77"/>
      <c r="BF56" s="50">
        <v>18</v>
      </c>
      <c r="BG56" s="62">
        <f t="shared" si="7"/>
        <v>1.4775296874999999</v>
      </c>
      <c r="BH56" s="62">
        <f t="shared" si="8"/>
        <v>95.22955440594005</v>
      </c>
      <c r="BI56" s="62">
        <f t="shared" si="9"/>
        <v>0.72505312499999997</v>
      </c>
      <c r="BJ56" s="62">
        <f t="shared" si="10"/>
        <v>0.48505156249999998</v>
      </c>
      <c r="BK56" s="62">
        <f t="shared" si="11"/>
        <v>0.26742499999999997</v>
      </c>
      <c r="BL56" s="50">
        <v>22</v>
      </c>
      <c r="BM56" s="62">
        <f t="shared" ref="BM56:BM57" si="83">BO56+BP56+BQ56</f>
        <v>7.4015625000000002E-2</v>
      </c>
      <c r="BN56" s="62">
        <f t="shared" ref="BN56:BN57" si="84">(BM56/BD56)*100</f>
        <v>4.7704455940599546</v>
      </c>
      <c r="BO56" s="62">
        <f t="shared" ref="BO56:BO57" si="85">AM56/640</f>
        <v>1.0800000000000001E-2</v>
      </c>
      <c r="BP56" s="62">
        <f t="shared" ref="BP56:BP57" si="86">AN56/640</f>
        <v>2.4145312499999998E-2</v>
      </c>
      <c r="BQ56" s="62">
        <f t="shared" ref="BQ56:BQ57" si="87">AO56/640</f>
        <v>3.9070312499999996E-2</v>
      </c>
      <c r="BR56" s="50"/>
      <c r="BS56" s="77"/>
      <c r="BT56" s="77"/>
      <c r="BU56" s="77"/>
      <c r="BV56" s="77"/>
      <c r="BW56" s="77"/>
      <c r="BX56" s="50"/>
      <c r="BY56" s="77"/>
      <c r="BZ56" s="77"/>
      <c r="CA56" s="77"/>
      <c r="CB56" s="77"/>
      <c r="CC56" s="77"/>
    </row>
    <row r="57" spans="1:81" x14ac:dyDescent="0.25">
      <c r="A57" s="77" t="s">
        <v>189</v>
      </c>
      <c r="B57" s="10" t="s">
        <v>122</v>
      </c>
      <c r="C57" s="3">
        <v>6</v>
      </c>
      <c r="D57" s="77" t="s">
        <v>189</v>
      </c>
      <c r="E57" s="62">
        <v>0</v>
      </c>
      <c r="F57" s="62">
        <v>34.248753000000001</v>
      </c>
      <c r="G57" s="62">
        <v>380.29459500000002</v>
      </c>
      <c r="H57" s="62">
        <v>212.60914200000002</v>
      </c>
      <c r="I57" s="62">
        <v>53.597074500000005</v>
      </c>
      <c r="J57" s="62">
        <v>0</v>
      </c>
      <c r="K57" s="62">
        <v>0</v>
      </c>
      <c r="L57" s="62">
        <v>0</v>
      </c>
      <c r="M57" s="62">
        <v>0</v>
      </c>
      <c r="N57" s="62">
        <v>0</v>
      </c>
      <c r="O57" s="62">
        <v>0</v>
      </c>
      <c r="P57" s="62">
        <v>0</v>
      </c>
      <c r="Q57" s="62">
        <v>0</v>
      </c>
      <c r="R57" s="62">
        <v>0</v>
      </c>
      <c r="S57" s="62">
        <v>0</v>
      </c>
      <c r="T57" s="62">
        <f t="shared" si="0"/>
        <v>680.74956450000002</v>
      </c>
      <c r="U57" s="62">
        <v>293.80700000000002</v>
      </c>
      <c r="V57" s="62">
        <v>372.73200000000003</v>
      </c>
      <c r="W57" s="62">
        <v>14.209</v>
      </c>
      <c r="X57" s="62">
        <f t="shared" si="1"/>
        <v>43.159337195580392</v>
      </c>
      <c r="Y57" s="62">
        <f t="shared" si="2"/>
        <v>54.753174946761206</v>
      </c>
      <c r="Z57" s="62">
        <f t="shared" si="3"/>
        <v>2.087258037459971</v>
      </c>
      <c r="AA57" s="77"/>
      <c r="AB57" s="25" t="s">
        <v>189</v>
      </c>
      <c r="AC57" s="62">
        <f t="shared" si="36"/>
        <v>680.74699999999996</v>
      </c>
      <c r="AD57" s="50">
        <v>18</v>
      </c>
      <c r="AE57" s="62">
        <v>567.99399999999991</v>
      </c>
      <c r="AF57" s="62">
        <f t="shared" ref="AF57:AF112" si="88">(AE57/AC57)*100</f>
        <v>83.436871554336619</v>
      </c>
      <c r="AG57" s="77">
        <v>246.19</v>
      </c>
      <c r="AH57" s="77">
        <v>309.82299999999998</v>
      </c>
      <c r="AI57" s="77">
        <v>11.981</v>
      </c>
      <c r="AJ57" s="50">
        <v>21</v>
      </c>
      <c r="AK57" s="62">
        <v>84.509000000000015</v>
      </c>
      <c r="AL57" s="62">
        <f>(AK57/AC57)*100</f>
        <v>12.414156801278599</v>
      </c>
      <c r="AM57" s="77">
        <v>34.889000000000003</v>
      </c>
      <c r="AN57" s="77">
        <v>47.97</v>
      </c>
      <c r="AO57" s="77">
        <v>1.65</v>
      </c>
      <c r="AP57" s="50">
        <v>22</v>
      </c>
      <c r="AQ57" s="62">
        <v>28.244</v>
      </c>
      <c r="AR57" s="62">
        <f>(AQ57/AC57)*100</f>
        <v>4.1489716443847717</v>
      </c>
      <c r="AS57" s="77">
        <v>12.728</v>
      </c>
      <c r="AT57" s="77">
        <v>14.939</v>
      </c>
      <c r="AU57" s="77">
        <v>0.57699999999999996</v>
      </c>
      <c r="AV57" s="50"/>
      <c r="AW57" s="62"/>
      <c r="AX57" s="62"/>
      <c r="AY57" s="77"/>
      <c r="AZ57" s="77"/>
      <c r="BA57" s="77"/>
      <c r="BB57" s="77"/>
      <c r="BC57" s="25" t="s">
        <v>189</v>
      </c>
      <c r="BD57" s="62">
        <f t="shared" ref="BD57:BD112" si="89">AC57/640</f>
        <v>1.0636671874999999</v>
      </c>
      <c r="BE57" s="77"/>
      <c r="BF57" s="50">
        <v>18</v>
      </c>
      <c r="BG57" s="62">
        <f t="shared" si="7"/>
        <v>0.88749062499999987</v>
      </c>
      <c r="BH57" s="62">
        <f t="shared" si="8"/>
        <v>83.436871554336633</v>
      </c>
      <c r="BI57" s="62">
        <f t="shared" si="9"/>
        <v>0.384671875</v>
      </c>
      <c r="BJ57" s="62">
        <f t="shared" si="10"/>
        <v>0.48409843749999998</v>
      </c>
      <c r="BK57" s="62">
        <f t="shared" si="11"/>
        <v>1.8720312499999999E-2</v>
      </c>
      <c r="BL57" s="50">
        <v>21</v>
      </c>
      <c r="BM57" s="62">
        <f t="shared" si="83"/>
        <v>0.13204531249999998</v>
      </c>
      <c r="BN57" s="62">
        <f t="shared" si="84"/>
        <v>12.414156801278594</v>
      </c>
      <c r="BO57" s="62">
        <f t="shared" si="85"/>
        <v>5.4514062500000002E-2</v>
      </c>
      <c r="BP57" s="62">
        <f t="shared" si="86"/>
        <v>7.4953124999999995E-2</v>
      </c>
      <c r="BQ57" s="62">
        <f t="shared" si="87"/>
        <v>2.5781249999999997E-3</v>
      </c>
      <c r="BR57" s="50">
        <v>22</v>
      </c>
      <c r="BS57" s="62">
        <f t="shared" ref="BS57" si="90">BU57+BV57+BW57</f>
        <v>4.4131250000000004E-2</v>
      </c>
      <c r="BT57" s="62">
        <f>(BS57/BD57)*100</f>
        <v>4.1489716443847726</v>
      </c>
      <c r="BU57" s="62">
        <f t="shared" ref="BU57" si="91">AS57/640</f>
        <v>1.9887499999999999E-2</v>
      </c>
      <c r="BV57" s="62">
        <f t="shared" ref="BV57" si="92">AT57/640</f>
        <v>2.33421875E-2</v>
      </c>
      <c r="BW57" s="62">
        <f t="shared" ref="BW57" si="93">AU57/640</f>
        <v>9.0156249999999991E-4</v>
      </c>
      <c r="BX57" s="50"/>
      <c r="BY57" s="77"/>
      <c r="BZ57" s="77"/>
      <c r="CA57" s="77"/>
      <c r="CB57" s="77"/>
      <c r="CC57" s="77"/>
    </row>
    <row r="58" spans="1:81" x14ac:dyDescent="0.25">
      <c r="A58" s="77" t="s">
        <v>190</v>
      </c>
      <c r="B58" s="10" t="s">
        <v>122</v>
      </c>
      <c r="C58" s="3">
        <v>61</v>
      </c>
      <c r="D58" s="77" t="s">
        <v>190</v>
      </c>
      <c r="E58" s="62">
        <v>0</v>
      </c>
      <c r="F58" s="62">
        <v>0.88957800000000009</v>
      </c>
      <c r="G58" s="62">
        <v>6.8942295000000007</v>
      </c>
      <c r="H58" s="62">
        <v>0.88957800000000009</v>
      </c>
      <c r="I58" s="62">
        <v>0</v>
      </c>
      <c r="J58" s="62">
        <v>0</v>
      </c>
      <c r="K58" s="62">
        <v>0</v>
      </c>
      <c r="L58" s="62">
        <v>0</v>
      </c>
      <c r="M58" s="62">
        <v>0</v>
      </c>
      <c r="N58" s="62">
        <v>0</v>
      </c>
      <c r="O58" s="62">
        <v>0</v>
      </c>
      <c r="P58" s="62">
        <v>0</v>
      </c>
      <c r="Q58" s="62">
        <v>0</v>
      </c>
      <c r="R58" s="62">
        <v>0</v>
      </c>
      <c r="S58" s="62">
        <v>0</v>
      </c>
      <c r="T58" s="62">
        <f t="shared" ref="T58:T112" si="94">SUM(E58:S58)</f>
        <v>8.6733855000000002</v>
      </c>
      <c r="U58" s="62">
        <v>3.12</v>
      </c>
      <c r="V58" s="62">
        <v>5.4139999999999997</v>
      </c>
      <c r="W58" s="62">
        <v>0.13900000000000001</v>
      </c>
      <c r="X58" s="62">
        <f t="shared" ref="X58:X112" si="95">(U58/T58)*100</f>
        <v>35.972112619691579</v>
      </c>
      <c r="Y58" s="62">
        <f t="shared" ref="Y58:Y112" si="96">(V58/T58)*100</f>
        <v>62.420839013785326</v>
      </c>
      <c r="Z58" s="62">
        <f t="shared" ref="Z58:Z112" si="97">(W58/T58)*100</f>
        <v>1.6026037353003624</v>
      </c>
      <c r="AA58" s="77"/>
      <c r="AB58" s="25" t="s">
        <v>190</v>
      </c>
      <c r="AC58" s="62">
        <f t="shared" si="36"/>
        <v>8.6729999999999983</v>
      </c>
      <c r="AD58" s="50">
        <v>22</v>
      </c>
      <c r="AE58" s="62">
        <v>8.6729999999999983</v>
      </c>
      <c r="AF58" s="62">
        <f t="shared" si="88"/>
        <v>100</v>
      </c>
      <c r="AG58" s="77">
        <v>3.12</v>
      </c>
      <c r="AH58" s="77">
        <v>5.4139999999999997</v>
      </c>
      <c r="AI58" s="77">
        <v>0.13900000000000001</v>
      </c>
      <c r="AJ58" s="50"/>
      <c r="AK58" s="62"/>
      <c r="AL58" s="62"/>
      <c r="AM58" s="77"/>
      <c r="AN58" s="77"/>
      <c r="AO58" s="77"/>
      <c r="AP58" s="50"/>
      <c r="AQ58" s="62"/>
      <c r="AR58" s="62"/>
      <c r="AS58" s="77"/>
      <c r="AT58" s="77"/>
      <c r="AU58" s="77"/>
      <c r="AV58" s="50"/>
      <c r="AW58" s="62"/>
      <c r="AX58" s="62"/>
      <c r="AY58" s="77"/>
      <c r="AZ58" s="77"/>
      <c r="BA58" s="77"/>
      <c r="BB58" s="77"/>
      <c r="BC58" s="25" t="s">
        <v>190</v>
      </c>
      <c r="BD58" s="62">
        <f t="shared" si="89"/>
        <v>1.3551562499999998E-2</v>
      </c>
      <c r="BE58" s="77"/>
      <c r="BF58" s="50">
        <v>22</v>
      </c>
      <c r="BG58" s="62">
        <f t="shared" ref="BG58:BG112" si="98">BI58+BJ58+BK58</f>
        <v>1.3551562499999999E-2</v>
      </c>
      <c r="BH58" s="62">
        <f t="shared" ref="BH58:BH112" si="99">(BG58/BD58)*100</f>
        <v>100.00000000000003</v>
      </c>
      <c r="BI58" s="62">
        <f t="shared" ref="BI58:BI112" si="100">AG58/640</f>
        <v>4.875E-3</v>
      </c>
      <c r="BJ58" s="62">
        <f t="shared" ref="BJ58:BJ112" si="101">AH58/640</f>
        <v>8.4593749999999999E-3</v>
      </c>
      <c r="BK58" s="62">
        <f t="shared" ref="BK58:BK112" si="102">AI58/640</f>
        <v>2.1718750000000001E-4</v>
      </c>
      <c r="BL58" s="50"/>
      <c r="BM58" s="77"/>
      <c r="BN58" s="77"/>
      <c r="BO58" s="77"/>
      <c r="BP58" s="77"/>
      <c r="BQ58" s="77"/>
      <c r="BR58" s="50"/>
      <c r="BS58" s="77"/>
      <c r="BT58" s="77"/>
      <c r="BU58" s="77"/>
      <c r="BV58" s="77"/>
      <c r="BW58" s="77"/>
      <c r="BX58" s="50"/>
      <c r="BY58" s="77"/>
      <c r="BZ58" s="77"/>
      <c r="CA58" s="77"/>
      <c r="CB58" s="77"/>
      <c r="CC58" s="77"/>
    </row>
    <row r="59" spans="1:81" x14ac:dyDescent="0.25">
      <c r="A59" s="77" t="s">
        <v>191</v>
      </c>
      <c r="B59" s="10" t="s">
        <v>122</v>
      </c>
      <c r="C59" s="3">
        <v>62</v>
      </c>
      <c r="D59" s="77" t="s">
        <v>191</v>
      </c>
      <c r="E59" s="62">
        <v>0</v>
      </c>
      <c r="F59" s="62">
        <v>8.006202</v>
      </c>
      <c r="G59" s="62">
        <v>176.13644400000001</v>
      </c>
      <c r="H59" s="62">
        <v>38.919037500000002</v>
      </c>
      <c r="I59" s="62">
        <v>12.454092000000001</v>
      </c>
      <c r="J59" s="62">
        <v>0</v>
      </c>
      <c r="K59" s="62">
        <v>0</v>
      </c>
      <c r="L59" s="62">
        <v>0</v>
      </c>
      <c r="M59" s="62">
        <v>0</v>
      </c>
      <c r="N59" s="62">
        <v>0</v>
      </c>
      <c r="O59" s="62">
        <v>0</v>
      </c>
      <c r="P59" s="62">
        <v>0</v>
      </c>
      <c r="Q59" s="62">
        <v>0</v>
      </c>
      <c r="R59" s="62">
        <v>0</v>
      </c>
      <c r="S59" s="62">
        <v>0</v>
      </c>
      <c r="T59" s="62">
        <f t="shared" si="94"/>
        <v>235.51577550000002</v>
      </c>
      <c r="U59" s="62">
        <v>96.036000000000001</v>
      </c>
      <c r="V59" s="62">
        <v>135.28</v>
      </c>
      <c r="W59" s="62">
        <v>4.1989999999999998</v>
      </c>
      <c r="X59" s="62">
        <f t="shared" si="95"/>
        <v>40.776886302463417</v>
      </c>
      <c r="Y59" s="62">
        <f t="shared" si="96"/>
        <v>57.439888989516966</v>
      </c>
      <c r="Z59" s="62">
        <f t="shared" si="97"/>
        <v>1.7828954307139395</v>
      </c>
      <c r="AA59" s="77"/>
      <c r="AB59" s="25" t="s">
        <v>191</v>
      </c>
      <c r="AC59" s="62">
        <f t="shared" si="36"/>
        <v>235.51500000000001</v>
      </c>
      <c r="AD59" s="50">
        <v>22</v>
      </c>
      <c r="AE59" s="62">
        <v>235.51500000000001</v>
      </c>
      <c r="AF59" s="62">
        <f t="shared" si="88"/>
        <v>100</v>
      </c>
      <c r="AG59" s="77">
        <v>96.036000000000001</v>
      </c>
      <c r="AH59" s="77">
        <v>135.28</v>
      </c>
      <c r="AI59" s="77">
        <v>4.1989999999999998</v>
      </c>
      <c r="AJ59" s="50"/>
      <c r="AK59" s="62"/>
      <c r="AL59" s="62"/>
      <c r="AM59" s="77"/>
      <c r="AN59" s="77"/>
      <c r="AO59" s="77"/>
      <c r="AP59" s="50"/>
      <c r="AQ59" s="62"/>
      <c r="AR59" s="62"/>
      <c r="AS59" s="77"/>
      <c r="AT59" s="77"/>
      <c r="AU59" s="77"/>
      <c r="AV59" s="50"/>
      <c r="AW59" s="62"/>
      <c r="AX59" s="62"/>
      <c r="AY59" s="77"/>
      <c r="AZ59" s="77"/>
      <c r="BA59" s="77"/>
      <c r="BB59" s="77"/>
      <c r="BC59" s="25" t="s">
        <v>191</v>
      </c>
      <c r="BD59" s="62">
        <f t="shared" si="89"/>
        <v>0.36799218750000001</v>
      </c>
      <c r="BE59" s="77"/>
      <c r="BF59" s="50">
        <v>22</v>
      </c>
      <c r="BG59" s="62">
        <f t="shared" si="98"/>
        <v>0.36799218749999996</v>
      </c>
      <c r="BH59" s="62">
        <f t="shared" si="99"/>
        <v>99.999999999999986</v>
      </c>
      <c r="BI59" s="62">
        <f t="shared" si="100"/>
        <v>0.15005625</v>
      </c>
      <c r="BJ59" s="62">
        <f t="shared" si="101"/>
        <v>0.21137500000000001</v>
      </c>
      <c r="BK59" s="62">
        <f t="shared" si="102"/>
        <v>6.5609374999999999E-3</v>
      </c>
      <c r="BL59" s="50"/>
      <c r="BM59" s="77"/>
      <c r="BN59" s="77"/>
      <c r="BO59" s="77"/>
      <c r="BP59" s="77"/>
      <c r="BQ59" s="77"/>
      <c r="BR59" s="50"/>
      <c r="BS59" s="77"/>
      <c r="BT59" s="77"/>
      <c r="BU59" s="77"/>
      <c r="BV59" s="77"/>
      <c r="BW59" s="77"/>
      <c r="BX59" s="50"/>
      <c r="BY59" s="77"/>
      <c r="BZ59" s="77"/>
      <c r="CA59" s="77"/>
      <c r="CB59" s="77"/>
      <c r="CC59" s="77"/>
    </row>
    <row r="60" spans="1:81" x14ac:dyDescent="0.25">
      <c r="A60" s="77" t="s">
        <v>192</v>
      </c>
      <c r="B60" s="10" t="s">
        <v>122</v>
      </c>
      <c r="C60" s="3">
        <v>7</v>
      </c>
      <c r="D60" s="77" t="s">
        <v>192</v>
      </c>
      <c r="E60" s="62">
        <v>9.7853580000000004</v>
      </c>
      <c r="F60" s="62">
        <v>25.575367500000002</v>
      </c>
      <c r="G60" s="62">
        <v>271.09889550000003</v>
      </c>
      <c r="H60" s="62">
        <v>340.04119050000003</v>
      </c>
      <c r="I60" s="62">
        <v>95.4072405</v>
      </c>
      <c r="J60" s="62">
        <v>0</v>
      </c>
      <c r="K60" s="62">
        <v>0</v>
      </c>
      <c r="L60" s="62">
        <v>0</v>
      </c>
      <c r="M60" s="62">
        <v>0</v>
      </c>
      <c r="N60" s="62">
        <v>0</v>
      </c>
      <c r="O60" s="62">
        <v>0</v>
      </c>
      <c r="P60" s="62">
        <v>0</v>
      </c>
      <c r="Q60" s="62">
        <v>0</v>
      </c>
      <c r="R60" s="62">
        <v>0</v>
      </c>
      <c r="S60" s="62">
        <v>0</v>
      </c>
      <c r="T60" s="62">
        <f t="shared" si="94"/>
        <v>741.908052</v>
      </c>
      <c r="U60" s="62">
        <v>358.60599999999999</v>
      </c>
      <c r="V60" s="62">
        <v>365.63200000000001</v>
      </c>
      <c r="W60" s="62">
        <v>17.667999999999999</v>
      </c>
      <c r="X60" s="62">
        <f t="shared" si="95"/>
        <v>48.335639306419068</v>
      </c>
      <c r="Y60" s="62">
        <f t="shared" si="96"/>
        <v>49.282656929567871</v>
      </c>
      <c r="Z60" s="62">
        <f t="shared" si="97"/>
        <v>2.381427179873767</v>
      </c>
      <c r="AA60" s="77"/>
      <c r="AB60" s="25" t="s">
        <v>192</v>
      </c>
      <c r="AC60" s="62">
        <f t="shared" si="36"/>
        <v>741.90600000000006</v>
      </c>
      <c r="AD60" s="50">
        <v>18</v>
      </c>
      <c r="AE60" s="62">
        <v>741.90600000000006</v>
      </c>
      <c r="AF60" s="62">
        <f t="shared" si="88"/>
        <v>100</v>
      </c>
      <c r="AG60" s="77">
        <v>358.60599999999999</v>
      </c>
      <c r="AH60" s="77">
        <v>365.63200000000001</v>
      </c>
      <c r="AI60" s="77">
        <v>17.667999999999999</v>
      </c>
      <c r="AJ60" s="50"/>
      <c r="AK60" s="62"/>
      <c r="AL60" s="62"/>
      <c r="AM60" s="77"/>
      <c r="AN60" s="77"/>
      <c r="AO60" s="77"/>
      <c r="AP60" s="50"/>
      <c r="AQ60" s="62"/>
      <c r="AR60" s="62"/>
      <c r="AS60" s="77"/>
      <c r="AT60" s="77"/>
      <c r="AU60" s="77"/>
      <c r="AV60" s="50"/>
      <c r="AW60" s="62"/>
      <c r="AX60" s="62"/>
      <c r="AY60" s="77"/>
      <c r="AZ60" s="77"/>
      <c r="BA60" s="77"/>
      <c r="BB60" s="77"/>
      <c r="BC60" s="25" t="s">
        <v>192</v>
      </c>
      <c r="BD60" s="62">
        <f t="shared" si="89"/>
        <v>1.1592281250000001</v>
      </c>
      <c r="BE60" s="77"/>
      <c r="BF60" s="50">
        <v>18</v>
      </c>
      <c r="BG60" s="62">
        <f t="shared" si="98"/>
        <v>1.1592281250000001</v>
      </c>
      <c r="BH60" s="62">
        <f t="shared" si="99"/>
        <v>100</v>
      </c>
      <c r="BI60" s="62">
        <f t="shared" si="100"/>
        <v>0.56032187499999997</v>
      </c>
      <c r="BJ60" s="62">
        <f t="shared" si="101"/>
        <v>0.57130000000000003</v>
      </c>
      <c r="BK60" s="62">
        <f t="shared" si="102"/>
        <v>2.7606249999999999E-2</v>
      </c>
      <c r="BL60" s="50"/>
      <c r="BM60" s="77"/>
      <c r="BN60" s="77"/>
      <c r="BO60" s="77"/>
      <c r="BP60" s="77"/>
      <c r="BQ60" s="77"/>
      <c r="BR60" s="50"/>
      <c r="BS60" s="77"/>
      <c r="BT60" s="77"/>
      <c r="BU60" s="77"/>
      <c r="BV60" s="77"/>
      <c r="BW60" s="77"/>
      <c r="BX60" s="50"/>
      <c r="BY60" s="77"/>
      <c r="BZ60" s="77"/>
      <c r="CA60" s="77"/>
      <c r="CB60" s="77"/>
      <c r="CC60" s="77"/>
    </row>
    <row r="61" spans="1:81" x14ac:dyDescent="0.25">
      <c r="A61" s="77" t="s">
        <v>193</v>
      </c>
      <c r="B61" s="10" t="s">
        <v>122</v>
      </c>
      <c r="C61" s="3" t="s">
        <v>194</v>
      </c>
      <c r="D61" s="77" t="s">
        <v>193</v>
      </c>
      <c r="E61" s="62">
        <v>240.18606000000003</v>
      </c>
      <c r="F61" s="62">
        <v>52.929891000000005</v>
      </c>
      <c r="G61" s="62">
        <v>33.359175</v>
      </c>
      <c r="H61" s="62">
        <v>66.273561000000001</v>
      </c>
      <c r="I61" s="62">
        <v>231.06788550000002</v>
      </c>
      <c r="J61" s="62">
        <v>0</v>
      </c>
      <c r="K61" s="62">
        <v>0</v>
      </c>
      <c r="L61" s="62">
        <v>0</v>
      </c>
      <c r="M61" s="62">
        <v>0</v>
      </c>
      <c r="N61" s="62">
        <v>0</v>
      </c>
      <c r="O61" s="62">
        <v>0</v>
      </c>
      <c r="P61" s="62">
        <v>0</v>
      </c>
      <c r="Q61" s="62">
        <v>0</v>
      </c>
      <c r="R61" s="62">
        <v>10.452541500000001</v>
      </c>
      <c r="S61" s="62">
        <v>24.685789500000002</v>
      </c>
      <c r="T61" s="62">
        <f t="shared" si="94"/>
        <v>658.95490350000011</v>
      </c>
      <c r="U61" s="62">
        <v>511.92200000000003</v>
      </c>
      <c r="V61" s="62">
        <v>108.742</v>
      </c>
      <c r="W61" s="62">
        <v>38.29</v>
      </c>
      <c r="X61" s="62">
        <f t="shared" si="95"/>
        <v>77.686955098286177</v>
      </c>
      <c r="Y61" s="62">
        <f t="shared" si="96"/>
        <v>16.502191488738195</v>
      </c>
      <c r="Z61" s="62">
        <f t="shared" si="97"/>
        <v>5.8107163019236863</v>
      </c>
      <c r="AA61" s="77"/>
      <c r="AB61" s="25" t="s">
        <v>193</v>
      </c>
      <c r="AC61" s="62">
        <f t="shared" si="36"/>
        <v>658.95399999999995</v>
      </c>
      <c r="AD61" s="50">
        <v>19</v>
      </c>
      <c r="AE61" s="62">
        <v>658.95399999999995</v>
      </c>
      <c r="AF61" s="62">
        <f t="shared" si="88"/>
        <v>100</v>
      </c>
      <c r="AG61" s="77">
        <v>511.92200000000003</v>
      </c>
      <c r="AH61" s="77">
        <v>108.742</v>
      </c>
      <c r="AI61" s="77">
        <v>38.29</v>
      </c>
      <c r="AJ61" s="50"/>
      <c r="AK61" s="62"/>
      <c r="AL61" s="62"/>
      <c r="AM61" s="77"/>
      <c r="AN61" s="77"/>
      <c r="AO61" s="77"/>
      <c r="AP61" s="50"/>
      <c r="AQ61" s="62"/>
      <c r="AR61" s="62"/>
      <c r="AS61" s="77"/>
      <c r="AT61" s="77"/>
      <c r="AU61" s="77"/>
      <c r="AV61" s="50"/>
      <c r="AW61" s="62"/>
      <c r="AX61" s="62"/>
      <c r="AY61" s="77"/>
      <c r="AZ61" s="77"/>
      <c r="BA61" s="77"/>
      <c r="BB61" s="77"/>
      <c r="BC61" s="25" t="s">
        <v>193</v>
      </c>
      <c r="BD61" s="62">
        <f t="shared" si="89"/>
        <v>1.0296156249999999</v>
      </c>
      <c r="BE61" s="77"/>
      <c r="BF61" s="50">
        <v>19</v>
      </c>
      <c r="BG61" s="62">
        <f t="shared" si="98"/>
        <v>1.0296156249999999</v>
      </c>
      <c r="BH61" s="62">
        <f t="shared" si="99"/>
        <v>100</v>
      </c>
      <c r="BI61" s="62">
        <f t="shared" si="100"/>
        <v>0.799878125</v>
      </c>
      <c r="BJ61" s="62">
        <f t="shared" si="101"/>
        <v>0.169909375</v>
      </c>
      <c r="BK61" s="62">
        <f t="shared" si="102"/>
        <v>5.9828124999999996E-2</v>
      </c>
      <c r="BL61" s="50"/>
      <c r="BM61" s="77"/>
      <c r="BN61" s="77"/>
      <c r="BO61" s="77"/>
      <c r="BP61" s="77"/>
      <c r="BQ61" s="77"/>
      <c r="BR61" s="50"/>
      <c r="BS61" s="77"/>
      <c r="BT61" s="77"/>
      <c r="BU61" s="77"/>
      <c r="BV61" s="77"/>
      <c r="BW61" s="77"/>
      <c r="BX61" s="50"/>
      <c r="BY61" s="77"/>
      <c r="BZ61" s="77"/>
      <c r="CA61" s="77"/>
      <c r="CB61" s="77"/>
      <c r="CC61" s="77"/>
    </row>
    <row r="62" spans="1:81" x14ac:dyDescent="0.25">
      <c r="A62" s="77" t="s">
        <v>195</v>
      </c>
      <c r="B62" s="10" t="s">
        <v>122</v>
      </c>
      <c r="C62" s="3" t="s">
        <v>196</v>
      </c>
      <c r="D62" s="77" t="s">
        <v>195</v>
      </c>
      <c r="E62" s="62">
        <v>129.878388</v>
      </c>
      <c r="F62" s="62">
        <v>125.430498</v>
      </c>
      <c r="G62" s="62">
        <v>1356.1616610000001</v>
      </c>
      <c r="H62" s="62">
        <v>1663.7332545000002</v>
      </c>
      <c r="I62" s="62">
        <v>665.18194950000009</v>
      </c>
      <c r="J62" s="62">
        <v>2.0015505</v>
      </c>
      <c r="K62" s="62">
        <v>52.262707500000005</v>
      </c>
      <c r="L62" s="62">
        <v>0</v>
      </c>
      <c r="M62" s="62">
        <v>0</v>
      </c>
      <c r="N62" s="62">
        <v>0</v>
      </c>
      <c r="O62" s="62">
        <v>7.3390185000000008</v>
      </c>
      <c r="P62" s="62">
        <v>0</v>
      </c>
      <c r="Q62" s="62">
        <v>0</v>
      </c>
      <c r="R62" s="62">
        <v>65.828772000000001</v>
      </c>
      <c r="S62" s="62">
        <v>0</v>
      </c>
      <c r="T62" s="62">
        <f t="shared" si="94"/>
        <v>4067.8177995000001</v>
      </c>
      <c r="U62" s="62">
        <v>2037.5889999999999</v>
      </c>
      <c r="V62" s="62">
        <v>1832.3420000000001</v>
      </c>
      <c r="W62" s="62">
        <v>197.87700000000001</v>
      </c>
      <c r="X62" s="62">
        <f t="shared" si="95"/>
        <v>50.090468659890618</v>
      </c>
      <c r="Y62" s="62">
        <f t="shared" si="96"/>
        <v>45.044839526126864</v>
      </c>
      <c r="Z62" s="62">
        <f t="shared" si="97"/>
        <v>4.8644509108623852</v>
      </c>
      <c r="AA62" s="77"/>
      <c r="AB62" s="25" t="s">
        <v>195</v>
      </c>
      <c r="AC62" s="62">
        <f t="shared" si="36"/>
        <v>4067.8069999999998</v>
      </c>
      <c r="AD62" s="50">
        <v>13</v>
      </c>
      <c r="AE62" s="62">
        <v>735.23400000000004</v>
      </c>
      <c r="AF62" s="62">
        <f t="shared" si="88"/>
        <v>18.074456334826113</v>
      </c>
      <c r="AG62" s="77">
        <v>336.464</v>
      </c>
      <c r="AH62" s="77">
        <v>382.661</v>
      </c>
      <c r="AI62" s="77">
        <v>16.109000000000002</v>
      </c>
      <c r="AJ62" s="50">
        <v>14</v>
      </c>
      <c r="AK62" s="62">
        <v>2072.489</v>
      </c>
      <c r="AL62" s="62">
        <f>(AK62/AC62)*100</f>
        <v>50.948557785558656</v>
      </c>
      <c r="AM62" s="77">
        <v>1045.307</v>
      </c>
      <c r="AN62" s="77">
        <v>958.85699999999997</v>
      </c>
      <c r="AO62" s="77">
        <v>68.325000000000003</v>
      </c>
      <c r="AP62" s="50">
        <v>18</v>
      </c>
      <c r="AQ62" s="62">
        <v>92.070999999999998</v>
      </c>
      <c r="AR62" s="62">
        <f>(AQ62/AC62)*100</f>
        <v>2.2634063022164028</v>
      </c>
      <c r="AS62" s="77">
        <v>43.527000000000001</v>
      </c>
      <c r="AT62" s="77">
        <v>47.67</v>
      </c>
      <c r="AU62" s="77">
        <v>0.874</v>
      </c>
      <c r="AV62" s="50">
        <v>19</v>
      </c>
      <c r="AW62" s="62">
        <v>1168.0129999999999</v>
      </c>
      <c r="AX62" s="62">
        <f>(AW62/AC62)*100</f>
        <v>28.713579577398828</v>
      </c>
      <c r="AY62" s="77">
        <v>612.29100000000005</v>
      </c>
      <c r="AZ62" s="77">
        <v>443.15300000000002</v>
      </c>
      <c r="BA62" s="77">
        <v>112.569</v>
      </c>
      <c r="BB62" s="77"/>
      <c r="BC62" s="25" t="s">
        <v>195</v>
      </c>
      <c r="BD62" s="62">
        <f t="shared" si="89"/>
        <v>6.3559484374999995</v>
      </c>
      <c r="BE62" s="77"/>
      <c r="BF62" s="50">
        <v>13</v>
      </c>
      <c r="BG62" s="62">
        <f t="shared" si="98"/>
        <v>1.1488031249999999</v>
      </c>
      <c r="BH62" s="62">
        <f t="shared" si="99"/>
        <v>18.07445633482611</v>
      </c>
      <c r="BI62" s="62">
        <f t="shared" si="100"/>
        <v>0.525725</v>
      </c>
      <c r="BJ62" s="62">
        <f t="shared" si="101"/>
        <v>0.59790781250000002</v>
      </c>
      <c r="BK62" s="62">
        <f t="shared" si="102"/>
        <v>2.5170312500000003E-2</v>
      </c>
      <c r="BL62" s="50">
        <v>14</v>
      </c>
      <c r="BM62" s="62">
        <f>BO62+BP62+BQ62</f>
        <v>3.2382640625000003</v>
      </c>
      <c r="BN62" s="62">
        <f>(BM62/BD62)*100</f>
        <v>50.94855778555867</v>
      </c>
      <c r="BO62" s="62">
        <f t="shared" ref="BO62" si="103">AM62/640</f>
        <v>1.6332921874999999</v>
      </c>
      <c r="BP62" s="62">
        <f t="shared" ref="BP62" si="104">AN62/640</f>
        <v>1.4982140625</v>
      </c>
      <c r="BQ62" s="62">
        <f t="shared" ref="BQ62" si="105">AO62/640</f>
        <v>0.10675781250000001</v>
      </c>
      <c r="BR62" s="50">
        <v>18</v>
      </c>
      <c r="BS62" s="62">
        <f t="shared" ref="BS62" si="106">BU62+BV62+BW62</f>
        <v>0.14386093750000004</v>
      </c>
      <c r="BT62" s="62">
        <f>(BS62/BD62)*100</f>
        <v>2.2634063022164037</v>
      </c>
      <c r="BU62" s="62">
        <f t="shared" ref="BU62" si="107">AS62/640</f>
        <v>6.8010937500000007E-2</v>
      </c>
      <c r="BV62" s="62">
        <f t="shared" ref="BV62" si="108">AT62/640</f>
        <v>7.4484375000000005E-2</v>
      </c>
      <c r="BW62" s="62">
        <f t="shared" ref="BW62" si="109">AU62/640</f>
        <v>1.3656250000000001E-3</v>
      </c>
      <c r="BX62" s="50">
        <v>19</v>
      </c>
      <c r="BY62" s="62">
        <f t="shared" ref="BY62" si="110">CA62+CB62+CC62</f>
        <v>1.8250203125</v>
      </c>
      <c r="BZ62" s="62">
        <f>(BY62/BD62)*100</f>
        <v>28.713579577398828</v>
      </c>
      <c r="CA62" s="62">
        <f t="shared" ref="CA62" si="111">AY62/640</f>
        <v>0.95670468750000004</v>
      </c>
      <c r="CB62" s="62">
        <f t="shared" ref="CB62" si="112">AZ62/640</f>
        <v>0.69242656250000001</v>
      </c>
      <c r="CC62" s="62">
        <f t="shared" ref="CC62" si="113">BA62/640</f>
        <v>0.1758890625</v>
      </c>
    </row>
    <row r="63" spans="1:81" x14ac:dyDescent="0.25">
      <c r="A63" s="77" t="s">
        <v>197</v>
      </c>
      <c r="B63" s="10" t="s">
        <v>122</v>
      </c>
      <c r="C63" s="3" t="s">
        <v>198</v>
      </c>
      <c r="D63" s="77" t="s">
        <v>197</v>
      </c>
      <c r="E63" s="62">
        <v>29.800863000000003</v>
      </c>
      <c r="F63" s="62">
        <v>23.129028000000002</v>
      </c>
      <c r="G63" s="62">
        <v>89.624983499999999</v>
      </c>
      <c r="H63" s="62">
        <v>404.09080650000004</v>
      </c>
      <c r="I63" s="62">
        <v>245.74592250000001</v>
      </c>
      <c r="J63" s="62">
        <v>2.8911285000000002</v>
      </c>
      <c r="K63" s="62">
        <v>4.003101</v>
      </c>
      <c r="L63" s="62">
        <v>0</v>
      </c>
      <c r="M63" s="62">
        <v>0</v>
      </c>
      <c r="N63" s="62">
        <v>0</v>
      </c>
      <c r="O63" s="62">
        <v>4.4478900000000001</v>
      </c>
      <c r="P63" s="62">
        <v>0</v>
      </c>
      <c r="Q63" s="62">
        <v>19.793110500000001</v>
      </c>
      <c r="R63" s="62">
        <v>0</v>
      </c>
      <c r="S63" s="62">
        <v>23.573817000000002</v>
      </c>
      <c r="T63" s="62">
        <f t="shared" si="94"/>
        <v>847.10065050000014</v>
      </c>
      <c r="U63" s="62">
        <v>484.82299999999998</v>
      </c>
      <c r="V63" s="62">
        <v>317.346</v>
      </c>
      <c r="W63" s="62">
        <v>44.929000000000002</v>
      </c>
      <c r="X63" s="62">
        <f t="shared" si="95"/>
        <v>57.233222488240777</v>
      </c>
      <c r="Y63" s="62">
        <f t="shared" si="96"/>
        <v>37.462608464848529</v>
      </c>
      <c r="Z63" s="62">
        <f t="shared" si="97"/>
        <v>5.303856156110931</v>
      </c>
      <c r="AA63" s="77"/>
      <c r="AB63" s="25" t="s">
        <v>197</v>
      </c>
      <c r="AC63" s="62">
        <f t="shared" si="36"/>
        <v>847.09799999999996</v>
      </c>
      <c r="AD63" s="50">
        <v>14</v>
      </c>
      <c r="AE63" s="62">
        <v>847.09799999999996</v>
      </c>
      <c r="AF63" s="62">
        <f t="shared" si="88"/>
        <v>100</v>
      </c>
      <c r="AG63" s="77">
        <v>484.82299999999998</v>
      </c>
      <c r="AH63" s="77">
        <v>317.346</v>
      </c>
      <c r="AI63" s="77">
        <v>44.929000000000002</v>
      </c>
      <c r="AJ63" s="50"/>
      <c r="AK63" s="62"/>
      <c r="AL63" s="62"/>
      <c r="AM63" s="77"/>
      <c r="AN63" s="77"/>
      <c r="AO63" s="77"/>
      <c r="AP63" s="50"/>
      <c r="AQ63" s="62"/>
      <c r="AR63" s="62"/>
      <c r="AS63" s="77"/>
      <c r="AT63" s="77"/>
      <c r="AU63" s="77"/>
      <c r="AV63" s="50"/>
      <c r="AW63" s="62"/>
      <c r="AX63" s="62"/>
      <c r="AY63" s="77"/>
      <c r="AZ63" s="77"/>
      <c r="BA63" s="77"/>
      <c r="BB63" s="77"/>
      <c r="BC63" s="25" t="s">
        <v>197</v>
      </c>
      <c r="BD63" s="62">
        <f t="shared" si="89"/>
        <v>1.323590625</v>
      </c>
      <c r="BE63" s="77"/>
      <c r="BF63" s="50">
        <v>14</v>
      </c>
      <c r="BG63" s="62">
        <f t="shared" si="98"/>
        <v>1.323590625</v>
      </c>
      <c r="BH63" s="62">
        <f t="shared" si="99"/>
        <v>100</v>
      </c>
      <c r="BI63" s="62">
        <f t="shared" si="100"/>
        <v>0.75753593749999992</v>
      </c>
      <c r="BJ63" s="62">
        <f t="shared" si="101"/>
        <v>0.49585312500000001</v>
      </c>
      <c r="BK63" s="62">
        <f t="shared" si="102"/>
        <v>7.0201562500000009E-2</v>
      </c>
      <c r="BL63" s="50"/>
      <c r="BM63" s="77"/>
      <c r="BN63" s="77"/>
      <c r="BO63" s="77"/>
      <c r="BP63" s="77"/>
      <c r="BQ63" s="77"/>
      <c r="BR63" s="50"/>
      <c r="BS63" s="77"/>
      <c r="BT63" s="77"/>
      <c r="BU63" s="77"/>
      <c r="BV63" s="77"/>
      <c r="BW63" s="77"/>
      <c r="BX63" s="50"/>
      <c r="BY63" s="77"/>
      <c r="BZ63" s="77"/>
      <c r="CA63" s="77"/>
      <c r="CB63" s="77"/>
      <c r="CC63" s="77"/>
    </row>
    <row r="64" spans="1:81" x14ac:dyDescent="0.25">
      <c r="A64" s="77" t="s">
        <v>199</v>
      </c>
      <c r="B64" s="10" t="s">
        <v>122</v>
      </c>
      <c r="C64" s="3" t="s">
        <v>200</v>
      </c>
      <c r="D64" s="77" t="s">
        <v>199</v>
      </c>
      <c r="E64" s="62">
        <v>234.84859200000002</v>
      </c>
      <c r="F64" s="62">
        <v>334.25893350000001</v>
      </c>
      <c r="G64" s="62">
        <v>843.31994400000008</v>
      </c>
      <c r="H64" s="62">
        <v>716.11029000000008</v>
      </c>
      <c r="I64" s="62">
        <v>362.72542950000002</v>
      </c>
      <c r="J64" s="62">
        <v>0</v>
      </c>
      <c r="K64" s="62">
        <v>0</v>
      </c>
      <c r="L64" s="62">
        <v>0</v>
      </c>
      <c r="M64" s="62">
        <v>0</v>
      </c>
      <c r="N64" s="62">
        <v>0</v>
      </c>
      <c r="O64" s="62">
        <v>3.1135230000000003</v>
      </c>
      <c r="P64" s="62">
        <v>0</v>
      </c>
      <c r="Q64" s="62">
        <v>0</v>
      </c>
      <c r="R64" s="62">
        <v>3.5583120000000004</v>
      </c>
      <c r="S64" s="62">
        <v>0</v>
      </c>
      <c r="T64" s="62">
        <f t="shared" si="94"/>
        <v>2497.9350240000003</v>
      </c>
      <c r="U64" s="62">
        <v>1277.222</v>
      </c>
      <c r="V64" s="62">
        <v>1175.5429999999999</v>
      </c>
      <c r="W64" s="62">
        <v>45.164000000000001</v>
      </c>
      <c r="X64" s="62">
        <f t="shared" si="95"/>
        <v>51.131113809147656</v>
      </c>
      <c r="Y64" s="62">
        <f t="shared" si="96"/>
        <v>47.06059159687733</v>
      </c>
      <c r="Z64" s="62">
        <f t="shared" si="97"/>
        <v>1.8080534347798149</v>
      </c>
      <c r="AA64" s="77"/>
      <c r="AB64" s="25" t="s">
        <v>199</v>
      </c>
      <c r="AC64" s="62">
        <f t="shared" si="36"/>
        <v>2497.9289999999996</v>
      </c>
      <c r="AD64" s="50">
        <v>13</v>
      </c>
      <c r="AE64" s="62">
        <v>283.32900000000001</v>
      </c>
      <c r="AF64" s="62">
        <f t="shared" si="88"/>
        <v>11.342556173534158</v>
      </c>
      <c r="AG64" s="77">
        <v>139.17400000000001</v>
      </c>
      <c r="AH64" s="77">
        <v>138.083</v>
      </c>
      <c r="AI64" s="77">
        <v>6.0720000000000001</v>
      </c>
      <c r="AJ64" s="50">
        <v>14</v>
      </c>
      <c r="AK64" s="62">
        <v>22.907</v>
      </c>
      <c r="AL64" s="62">
        <f>(AK64/AC64)*100</f>
        <v>0.91703967566732303</v>
      </c>
      <c r="AM64" s="77">
        <v>11.478</v>
      </c>
      <c r="AN64" s="77">
        <v>10.802</v>
      </c>
      <c r="AO64" s="77">
        <v>0.627</v>
      </c>
      <c r="AP64" s="50">
        <v>18</v>
      </c>
      <c r="AQ64" s="62">
        <v>1243.8499999999999</v>
      </c>
      <c r="AR64" s="62">
        <f>(AQ64/AC64)*100</f>
        <v>49.795250385419287</v>
      </c>
      <c r="AS64" s="77">
        <v>615.66899999999998</v>
      </c>
      <c r="AT64" s="77">
        <v>602.59799999999996</v>
      </c>
      <c r="AU64" s="77">
        <v>25.582999999999998</v>
      </c>
      <c r="AV64" s="50">
        <v>19</v>
      </c>
      <c r="AW64" s="62">
        <v>947.84299999999996</v>
      </c>
      <c r="AX64" s="62">
        <f>(AW64/AC64)*100</f>
        <v>37.945153765379239</v>
      </c>
      <c r="AY64" s="77">
        <v>510.90100000000001</v>
      </c>
      <c r="AZ64" s="77">
        <v>424.06099999999998</v>
      </c>
      <c r="BA64" s="77">
        <v>12.881</v>
      </c>
      <c r="BB64" s="77"/>
      <c r="BC64" s="25" t="s">
        <v>199</v>
      </c>
      <c r="BD64" s="62">
        <f t="shared" si="89"/>
        <v>3.9030140624999996</v>
      </c>
      <c r="BE64" s="77"/>
      <c r="BF64" s="50">
        <v>13</v>
      </c>
      <c r="BG64" s="62">
        <f t="shared" si="98"/>
        <v>0.44270156249999998</v>
      </c>
      <c r="BH64" s="62">
        <f t="shared" si="99"/>
        <v>11.342556173534156</v>
      </c>
      <c r="BI64" s="62">
        <f t="shared" si="100"/>
        <v>0.21745937500000001</v>
      </c>
      <c r="BJ64" s="62">
        <f t="shared" si="101"/>
        <v>0.21575468749999999</v>
      </c>
      <c r="BK64" s="62">
        <f t="shared" si="102"/>
        <v>9.4874999999999994E-3</v>
      </c>
      <c r="BL64" s="50">
        <v>14</v>
      </c>
      <c r="BM64" s="62">
        <f>BO64+BP64+BQ64</f>
        <v>3.5792187499999996E-2</v>
      </c>
      <c r="BN64" s="62">
        <f>(BM64/BD64)*100</f>
        <v>0.91703967566732281</v>
      </c>
      <c r="BO64" s="62">
        <f t="shared" ref="BO64" si="114">AM64/640</f>
        <v>1.7934374999999999E-2</v>
      </c>
      <c r="BP64" s="62">
        <f t="shared" ref="BP64" si="115">AN64/640</f>
        <v>1.6878125000000001E-2</v>
      </c>
      <c r="BQ64" s="62">
        <f t="shared" ref="BQ64" si="116">AO64/640</f>
        <v>9.7968750000000009E-4</v>
      </c>
      <c r="BR64" s="50">
        <v>18</v>
      </c>
      <c r="BS64" s="62">
        <f t="shared" ref="BS64" si="117">BU64+BV64+BW64</f>
        <v>1.9435156249999999</v>
      </c>
      <c r="BT64" s="62">
        <f>(BS64/BD64)*100</f>
        <v>49.79525038541928</v>
      </c>
      <c r="BU64" s="62">
        <f t="shared" ref="BU64" si="118">AS64/640</f>
        <v>0.96198281249999995</v>
      </c>
      <c r="BV64" s="62">
        <f t="shared" ref="BV64" si="119">AT64/640</f>
        <v>0.94155937499999998</v>
      </c>
      <c r="BW64" s="62">
        <f t="shared" ref="BW64" si="120">AU64/640</f>
        <v>3.99734375E-2</v>
      </c>
      <c r="BX64" s="50">
        <v>19</v>
      </c>
      <c r="BY64" s="62">
        <f t="shared" ref="BY64" si="121">CA64+CB64+CC64</f>
        <v>1.4810046874999998</v>
      </c>
      <c r="BZ64" s="62">
        <f>(BY64/BD64)*100</f>
        <v>37.945153765379239</v>
      </c>
      <c r="CA64" s="62">
        <f t="shared" ref="CA64" si="122">AY64/640</f>
        <v>0.79828281249999999</v>
      </c>
      <c r="CB64" s="62">
        <f t="shared" ref="CB64" si="123">AZ64/640</f>
        <v>0.66259531249999992</v>
      </c>
      <c r="CC64" s="62">
        <f t="shared" ref="CC64" si="124">BA64/640</f>
        <v>2.01265625E-2</v>
      </c>
    </row>
    <row r="65" spans="1:76" x14ac:dyDescent="0.25">
      <c r="A65" s="77" t="s">
        <v>201</v>
      </c>
      <c r="B65" s="10" t="s">
        <v>122</v>
      </c>
      <c r="C65" s="3">
        <v>8</v>
      </c>
      <c r="D65" s="77" t="s">
        <v>201</v>
      </c>
      <c r="E65" s="62">
        <v>29.578468500000003</v>
      </c>
      <c r="F65" s="62">
        <v>65.161588500000008</v>
      </c>
      <c r="G65" s="62">
        <v>254.64170250000001</v>
      </c>
      <c r="H65" s="62">
        <v>214.16590350000001</v>
      </c>
      <c r="I65" s="62">
        <v>116.75711250000001</v>
      </c>
      <c r="J65" s="62">
        <v>0</v>
      </c>
      <c r="K65" s="62">
        <v>12.898881000000001</v>
      </c>
      <c r="L65" s="62">
        <v>0</v>
      </c>
      <c r="M65" s="62">
        <v>3.5583120000000004</v>
      </c>
      <c r="N65" s="62">
        <v>0</v>
      </c>
      <c r="O65" s="62">
        <v>1.7791560000000002</v>
      </c>
      <c r="P65" s="62">
        <v>0</v>
      </c>
      <c r="Q65" s="62">
        <v>0</v>
      </c>
      <c r="R65" s="62">
        <v>48.926790000000004</v>
      </c>
      <c r="S65" s="62">
        <v>0</v>
      </c>
      <c r="T65" s="62">
        <f t="shared" si="94"/>
        <v>747.46791449999989</v>
      </c>
      <c r="U65" s="62">
        <v>343.47</v>
      </c>
      <c r="V65" s="62">
        <v>328.69499999999999</v>
      </c>
      <c r="W65" s="62">
        <v>75.301000000000002</v>
      </c>
      <c r="X65" s="62">
        <f t="shared" si="95"/>
        <v>45.951136274492235</v>
      </c>
      <c r="Y65" s="62">
        <f t="shared" si="96"/>
        <v>43.974462799499875</v>
      </c>
      <c r="Z65" s="62">
        <f t="shared" si="97"/>
        <v>10.074144794612454</v>
      </c>
      <c r="AA65" s="77"/>
      <c r="AB65" s="25" t="s">
        <v>201</v>
      </c>
      <c r="AC65" s="62">
        <f t="shared" si="36"/>
        <v>743.90800000000002</v>
      </c>
      <c r="AD65" s="50">
        <v>18</v>
      </c>
      <c r="AE65" s="62">
        <v>743.90800000000002</v>
      </c>
      <c r="AF65" s="62">
        <f t="shared" si="88"/>
        <v>100</v>
      </c>
      <c r="AG65" s="77">
        <v>343.47</v>
      </c>
      <c r="AH65" s="77">
        <v>327.983</v>
      </c>
      <c r="AI65" s="77">
        <v>72.454999999999998</v>
      </c>
      <c r="AJ65" s="50"/>
      <c r="AK65" s="62"/>
      <c r="AL65" s="62"/>
      <c r="AM65" s="77"/>
      <c r="AN65" s="77"/>
      <c r="AO65" s="77"/>
      <c r="AP65" s="50"/>
      <c r="AQ65" s="62"/>
      <c r="AR65" s="62"/>
      <c r="AS65" s="77"/>
      <c r="AT65" s="77"/>
      <c r="AU65" s="77"/>
      <c r="AV65" s="50"/>
      <c r="AW65" s="62"/>
      <c r="AX65" s="62"/>
      <c r="AY65" s="77"/>
      <c r="AZ65" s="77"/>
      <c r="BA65" s="77"/>
      <c r="BB65" s="77"/>
      <c r="BC65" s="25" t="s">
        <v>201</v>
      </c>
      <c r="BD65" s="62">
        <f t="shared" si="89"/>
        <v>1.16235625</v>
      </c>
      <c r="BE65" s="77"/>
      <c r="BF65" s="50">
        <v>18</v>
      </c>
      <c r="BG65" s="62">
        <f t="shared" si="98"/>
        <v>1.1623562499999998</v>
      </c>
      <c r="BH65" s="62">
        <f t="shared" si="99"/>
        <v>99.999999999999972</v>
      </c>
      <c r="BI65" s="62">
        <f t="shared" si="100"/>
        <v>0.53667187500000002</v>
      </c>
      <c r="BJ65" s="62">
        <f t="shared" si="101"/>
        <v>0.51247343749999996</v>
      </c>
      <c r="BK65" s="62">
        <f t="shared" si="102"/>
        <v>0.1132109375</v>
      </c>
      <c r="BL65" s="50"/>
      <c r="BM65" s="77"/>
      <c r="BN65" s="77"/>
      <c r="BO65" s="77"/>
      <c r="BP65" s="77"/>
      <c r="BQ65" s="77"/>
      <c r="BR65" s="50"/>
      <c r="BS65" s="77"/>
      <c r="BT65" s="77"/>
      <c r="BU65" s="77"/>
      <c r="BV65" s="77"/>
      <c r="BW65" s="77"/>
      <c r="BX65" s="50"/>
    </row>
    <row r="66" spans="1:76" x14ac:dyDescent="0.25">
      <c r="A66" s="77" t="s">
        <v>202</v>
      </c>
      <c r="B66" s="10" t="s">
        <v>122</v>
      </c>
      <c r="C66" s="3">
        <v>9</v>
      </c>
      <c r="D66" s="77" t="s">
        <v>202</v>
      </c>
      <c r="E66" s="62">
        <v>8.8957800000000002</v>
      </c>
      <c r="F66" s="62">
        <v>2.8911285000000002</v>
      </c>
      <c r="G66" s="62">
        <v>36.027909000000001</v>
      </c>
      <c r="H66" s="62">
        <v>108.52851600000001</v>
      </c>
      <c r="I66" s="62">
        <v>47.592423000000004</v>
      </c>
      <c r="J66" s="62">
        <v>0</v>
      </c>
      <c r="K66" s="62">
        <v>0</v>
      </c>
      <c r="L66" s="62">
        <v>0</v>
      </c>
      <c r="M66" s="62">
        <v>0</v>
      </c>
      <c r="N66" s="62">
        <v>0</v>
      </c>
      <c r="O66" s="62">
        <v>0</v>
      </c>
      <c r="P66" s="62">
        <v>0</v>
      </c>
      <c r="Q66" s="62">
        <v>0</v>
      </c>
      <c r="R66" s="62">
        <v>0</v>
      </c>
      <c r="S66" s="62">
        <v>0</v>
      </c>
      <c r="T66" s="62">
        <f t="shared" si="94"/>
        <v>203.93575650000002</v>
      </c>
      <c r="U66" s="62">
        <v>116.82599999999999</v>
      </c>
      <c r="V66" s="62">
        <v>82.227999999999994</v>
      </c>
      <c r="W66" s="62">
        <v>4.8819999999999997</v>
      </c>
      <c r="X66" s="62">
        <f t="shared" si="95"/>
        <v>57.285687416958673</v>
      </c>
      <c r="Y66" s="62">
        <f t="shared" si="96"/>
        <v>40.320540846401293</v>
      </c>
      <c r="Z66" s="62">
        <f t="shared" si="97"/>
        <v>2.393891136986563</v>
      </c>
      <c r="AA66" s="77"/>
      <c r="AB66" s="25" t="s">
        <v>202</v>
      </c>
      <c r="AC66" s="62">
        <f t="shared" si="36"/>
        <v>203.93599999999998</v>
      </c>
      <c r="AD66" s="50">
        <v>18</v>
      </c>
      <c r="AE66" s="62">
        <v>203.93599999999998</v>
      </c>
      <c r="AF66" s="62">
        <f t="shared" si="88"/>
        <v>100</v>
      </c>
      <c r="AG66" s="77">
        <v>116.82599999999999</v>
      </c>
      <c r="AH66" s="77">
        <v>82.227999999999994</v>
      </c>
      <c r="AI66" s="77">
        <v>4.8819999999999997</v>
      </c>
      <c r="AJ66" s="50"/>
      <c r="AK66" s="62"/>
      <c r="AL66" s="62"/>
      <c r="AM66" s="77"/>
      <c r="AN66" s="77"/>
      <c r="AO66" s="77"/>
      <c r="AP66" s="50"/>
      <c r="AQ66" s="62"/>
      <c r="AR66" s="62"/>
      <c r="AS66" s="77"/>
      <c r="AT66" s="77"/>
      <c r="AU66" s="77"/>
      <c r="AV66" s="50"/>
      <c r="AW66" s="62"/>
      <c r="AX66" s="62"/>
      <c r="AY66" s="77"/>
      <c r="AZ66" s="77"/>
      <c r="BA66" s="77"/>
      <c r="BB66" s="77"/>
      <c r="BC66" s="25" t="s">
        <v>202</v>
      </c>
      <c r="BD66" s="62">
        <f t="shared" si="89"/>
        <v>0.31864999999999999</v>
      </c>
      <c r="BE66" s="77"/>
      <c r="BF66" s="50">
        <v>18</v>
      </c>
      <c r="BG66" s="62">
        <f t="shared" si="98"/>
        <v>0.31864999999999999</v>
      </c>
      <c r="BH66" s="62">
        <f t="shared" si="99"/>
        <v>100</v>
      </c>
      <c r="BI66" s="62">
        <f t="shared" si="100"/>
        <v>0.18254062499999998</v>
      </c>
      <c r="BJ66" s="62">
        <f t="shared" si="101"/>
        <v>0.12848124999999999</v>
      </c>
      <c r="BK66" s="62">
        <f t="shared" si="102"/>
        <v>7.6281249999999995E-3</v>
      </c>
      <c r="BL66" s="50"/>
      <c r="BM66" s="77"/>
      <c r="BN66" s="77"/>
      <c r="BO66" s="77"/>
      <c r="BP66" s="77"/>
      <c r="BQ66" s="77"/>
      <c r="BR66" s="50"/>
      <c r="BS66" s="77"/>
      <c r="BT66" s="77"/>
      <c r="BU66" s="77"/>
      <c r="BV66" s="77"/>
      <c r="BW66" s="77"/>
      <c r="BX66" s="50"/>
    </row>
    <row r="67" spans="1:76" s="24" customFormat="1" x14ac:dyDescent="0.25">
      <c r="A67" s="77" t="s">
        <v>203</v>
      </c>
      <c r="B67" s="10" t="s">
        <v>204</v>
      </c>
      <c r="C67" s="3" t="s">
        <v>205</v>
      </c>
      <c r="D67" s="77" t="s">
        <v>203</v>
      </c>
      <c r="E67" s="62">
        <v>0</v>
      </c>
      <c r="F67" s="62">
        <v>1.1119725</v>
      </c>
      <c r="G67" s="62">
        <v>188.14574700000003</v>
      </c>
      <c r="H67" s="62">
        <v>52.707496500000005</v>
      </c>
      <c r="I67" s="62">
        <v>38.251854000000002</v>
      </c>
      <c r="J67" s="62">
        <v>0</v>
      </c>
      <c r="K67" s="62">
        <v>0</v>
      </c>
      <c r="L67" s="62">
        <v>0</v>
      </c>
      <c r="M67" s="62">
        <v>0</v>
      </c>
      <c r="N67" s="62">
        <v>0</v>
      </c>
      <c r="O67" s="62">
        <v>0</v>
      </c>
      <c r="P67" s="62">
        <v>0</v>
      </c>
      <c r="Q67" s="62">
        <v>0</v>
      </c>
      <c r="R67" s="62">
        <v>0</v>
      </c>
      <c r="S67" s="62">
        <v>0</v>
      </c>
      <c r="T67" s="62">
        <v>280.21707000000004</v>
      </c>
      <c r="U67" s="62">
        <v>129.88300000000001</v>
      </c>
      <c r="V67" s="62">
        <v>145.40300000000002</v>
      </c>
      <c r="W67" s="62">
        <v>4.931</v>
      </c>
      <c r="X67" s="62">
        <v>46.350852216105174</v>
      </c>
      <c r="Y67" s="62">
        <v>51.889415587708484</v>
      </c>
      <c r="Z67" s="62">
        <v>1.7597072155525713</v>
      </c>
      <c r="AA67" s="77"/>
      <c r="AB67" s="25" t="s">
        <v>203</v>
      </c>
      <c r="AC67" s="62">
        <v>280.21699999999998</v>
      </c>
      <c r="AD67" s="50">
        <v>3</v>
      </c>
      <c r="AE67" s="62">
        <v>280.21699999999998</v>
      </c>
      <c r="AF67" s="62">
        <v>100</v>
      </c>
      <c r="AG67" s="77">
        <v>129.88300000000001</v>
      </c>
      <c r="AH67" s="77">
        <v>145.40300000000002</v>
      </c>
      <c r="AI67" s="77">
        <v>4.931</v>
      </c>
      <c r="AJ67" s="50"/>
      <c r="AK67" s="62"/>
      <c r="AL67" s="62"/>
      <c r="AM67" s="77"/>
      <c r="AN67" s="77"/>
      <c r="AO67" s="77"/>
      <c r="AP67" s="50"/>
      <c r="AQ67" s="62"/>
      <c r="AR67" s="62"/>
      <c r="AS67" s="77"/>
      <c r="AT67" s="77"/>
      <c r="AU67" s="77"/>
      <c r="AV67" s="50"/>
      <c r="AW67" s="62"/>
      <c r="AX67" s="62"/>
      <c r="AY67" s="77"/>
      <c r="AZ67" s="77"/>
      <c r="BA67" s="77"/>
      <c r="BB67" s="77"/>
      <c r="BC67" s="25" t="s">
        <v>203</v>
      </c>
      <c r="BD67" s="62">
        <v>0.43783906249999999</v>
      </c>
      <c r="BE67" s="77"/>
      <c r="BF67" s="50">
        <v>3</v>
      </c>
      <c r="BG67" s="62">
        <v>0.43783906249999993</v>
      </c>
      <c r="BH67" s="62">
        <v>99.999999999999986</v>
      </c>
      <c r="BI67" s="62">
        <v>0.20294218749999998</v>
      </c>
      <c r="BJ67" s="62">
        <v>0.22719218750000003</v>
      </c>
      <c r="BK67" s="62">
        <v>7.7046874999999997E-3</v>
      </c>
      <c r="BL67" s="50"/>
      <c r="BM67" s="77"/>
      <c r="BN67" s="77"/>
      <c r="BO67" s="77"/>
      <c r="BP67" s="77"/>
      <c r="BQ67" s="77"/>
      <c r="BR67" s="50"/>
      <c r="BS67" s="77"/>
      <c r="BT67" s="77"/>
      <c r="BU67" s="77"/>
      <c r="BV67" s="77"/>
      <c r="BW67" s="77"/>
      <c r="BX67" s="50"/>
    </row>
    <row r="68" spans="1:76" x14ac:dyDescent="0.25">
      <c r="A68" s="77" t="s">
        <v>206</v>
      </c>
      <c r="B68" s="10" t="s">
        <v>204</v>
      </c>
      <c r="C68" s="3">
        <v>10</v>
      </c>
      <c r="D68" s="77" t="s">
        <v>206</v>
      </c>
      <c r="E68" s="62">
        <v>0</v>
      </c>
      <c r="F68" s="62">
        <v>0</v>
      </c>
      <c r="G68" s="62">
        <v>15.567615</v>
      </c>
      <c r="H68" s="62">
        <v>122.53936950000001</v>
      </c>
      <c r="I68" s="62">
        <v>15.345220500000002</v>
      </c>
      <c r="J68" s="62">
        <v>0</v>
      </c>
      <c r="K68" s="62">
        <v>0</v>
      </c>
      <c r="L68" s="62">
        <v>0</v>
      </c>
      <c r="M68" s="62">
        <v>0</v>
      </c>
      <c r="N68" s="62">
        <v>0</v>
      </c>
      <c r="O68" s="62">
        <v>0</v>
      </c>
      <c r="P68" s="62">
        <v>0</v>
      </c>
      <c r="Q68" s="62">
        <v>0</v>
      </c>
      <c r="R68" s="62">
        <v>0</v>
      </c>
      <c r="S68" s="62">
        <v>0</v>
      </c>
      <c r="T68" s="62">
        <f t="shared" si="94"/>
        <v>153.45220500000002</v>
      </c>
      <c r="U68" s="62">
        <v>75.480999999999995</v>
      </c>
      <c r="V68" s="62">
        <v>72.835999999999999</v>
      </c>
      <c r="W68" s="62">
        <v>5.1349999999999998</v>
      </c>
      <c r="X68" s="62">
        <f t="shared" si="95"/>
        <v>49.188605663893838</v>
      </c>
      <c r="Y68" s="62">
        <f t="shared" si="96"/>
        <v>47.46494193420029</v>
      </c>
      <c r="Z68" s="62">
        <f t="shared" si="97"/>
        <v>3.3463188098209464</v>
      </c>
      <c r="AA68" s="77"/>
      <c r="AB68" s="25" t="s">
        <v>206</v>
      </c>
      <c r="AC68" s="62">
        <f t="shared" si="36"/>
        <v>153.452</v>
      </c>
      <c r="AD68" s="50">
        <v>5</v>
      </c>
      <c r="AE68" s="62">
        <v>153.452</v>
      </c>
      <c r="AF68" s="62">
        <f t="shared" si="88"/>
        <v>100</v>
      </c>
      <c r="AG68" s="77">
        <v>75.480999999999995</v>
      </c>
      <c r="AH68" s="77">
        <v>72.835999999999999</v>
      </c>
      <c r="AI68" s="77">
        <v>5.1349999999999998</v>
      </c>
      <c r="AJ68" s="50"/>
      <c r="AK68" s="62"/>
      <c r="AL68" s="62"/>
      <c r="AM68" s="77"/>
      <c r="AN68" s="77"/>
      <c r="AO68" s="77"/>
      <c r="AP68" s="50"/>
      <c r="AQ68" s="62"/>
      <c r="AR68" s="62"/>
      <c r="AS68" s="77"/>
      <c r="AT68" s="77"/>
      <c r="AU68" s="77"/>
      <c r="AV68" s="50"/>
      <c r="AW68" s="62"/>
      <c r="AX68" s="62"/>
      <c r="AY68" s="77"/>
      <c r="AZ68" s="77"/>
      <c r="BA68" s="77"/>
      <c r="BB68" s="77"/>
      <c r="BC68" s="25" t="s">
        <v>206</v>
      </c>
      <c r="BD68" s="62">
        <f t="shared" si="89"/>
        <v>0.23976875</v>
      </c>
      <c r="BE68" s="77"/>
      <c r="BF68" s="50">
        <v>5</v>
      </c>
      <c r="BG68" s="62">
        <f t="shared" si="98"/>
        <v>0.23976875</v>
      </c>
      <c r="BH68" s="62">
        <f t="shared" si="99"/>
        <v>100</v>
      </c>
      <c r="BI68" s="62">
        <f t="shared" si="100"/>
        <v>0.1179390625</v>
      </c>
      <c r="BJ68" s="62">
        <f t="shared" si="101"/>
        <v>0.11380625</v>
      </c>
      <c r="BK68" s="62">
        <f t="shared" si="102"/>
        <v>8.0234374999999993E-3</v>
      </c>
      <c r="BL68" s="50"/>
      <c r="BM68" s="77"/>
      <c r="BN68" s="77"/>
      <c r="BO68" s="77"/>
      <c r="BP68" s="77"/>
      <c r="BQ68" s="77"/>
      <c r="BR68" s="50"/>
      <c r="BS68" s="77"/>
      <c r="BT68" s="77"/>
      <c r="BU68" s="77"/>
      <c r="BV68" s="77"/>
      <c r="BW68" s="77"/>
      <c r="BX68" s="50"/>
    </row>
    <row r="69" spans="1:76" x14ac:dyDescent="0.25">
      <c r="A69" s="77" t="s">
        <v>207</v>
      </c>
      <c r="B69" s="10" t="s">
        <v>204</v>
      </c>
      <c r="C69" s="3">
        <v>11</v>
      </c>
      <c r="D69" s="77" t="s">
        <v>207</v>
      </c>
      <c r="E69" s="62">
        <v>0</v>
      </c>
      <c r="F69" s="62">
        <v>8.2285965000000001</v>
      </c>
      <c r="G69" s="62">
        <v>99.632736000000008</v>
      </c>
      <c r="H69" s="62">
        <v>755.02932750000002</v>
      </c>
      <c r="I69" s="62">
        <v>87.401038499999999</v>
      </c>
      <c r="J69" s="62">
        <v>0</v>
      </c>
      <c r="K69" s="62">
        <v>0</v>
      </c>
      <c r="L69" s="62">
        <v>0</v>
      </c>
      <c r="M69" s="62">
        <v>0</v>
      </c>
      <c r="N69" s="62">
        <v>0</v>
      </c>
      <c r="O69" s="62">
        <v>0</v>
      </c>
      <c r="P69" s="62">
        <v>0</v>
      </c>
      <c r="Q69" s="62">
        <v>0</v>
      </c>
      <c r="R69" s="62">
        <v>0</v>
      </c>
      <c r="S69" s="62">
        <v>0</v>
      </c>
      <c r="T69" s="62">
        <f t="shared" si="94"/>
        <v>950.29169850000005</v>
      </c>
      <c r="U69" s="62">
        <v>461.221</v>
      </c>
      <c r="V69" s="62">
        <v>457.37299999999999</v>
      </c>
      <c r="W69" s="62">
        <v>31.696000000000002</v>
      </c>
      <c r="X69" s="62">
        <f t="shared" si="95"/>
        <v>48.534676323914027</v>
      </c>
      <c r="Y69" s="62">
        <f t="shared" si="96"/>
        <v>48.129748025995198</v>
      </c>
      <c r="Z69" s="62">
        <f t="shared" si="97"/>
        <v>3.3353969154977312</v>
      </c>
      <c r="AA69" s="77"/>
      <c r="AB69" s="25" t="s">
        <v>207</v>
      </c>
      <c r="AC69" s="62">
        <f t="shared" si="36"/>
        <v>950.29</v>
      </c>
      <c r="AD69" s="50">
        <v>5</v>
      </c>
      <c r="AE69" s="62">
        <v>630.48699999999997</v>
      </c>
      <c r="AF69" s="62">
        <f t="shared" si="88"/>
        <v>66.346799398078488</v>
      </c>
      <c r="AG69" s="77">
        <v>301.786</v>
      </c>
      <c r="AH69" s="77">
        <v>307.92700000000002</v>
      </c>
      <c r="AI69" s="77">
        <v>20.774000000000001</v>
      </c>
      <c r="AJ69" s="50">
        <v>6</v>
      </c>
      <c r="AK69" s="62">
        <v>319.803</v>
      </c>
      <c r="AL69" s="62">
        <f>(AK69/AC69)*100</f>
        <v>33.653200601921519</v>
      </c>
      <c r="AM69" s="77">
        <v>159.434</v>
      </c>
      <c r="AN69" s="77">
        <v>149.447</v>
      </c>
      <c r="AO69" s="77">
        <v>10.922000000000001</v>
      </c>
      <c r="AP69" s="50"/>
      <c r="AQ69" s="62"/>
      <c r="AR69" s="62"/>
      <c r="AS69" s="77"/>
      <c r="AT69" s="77"/>
      <c r="AU69" s="77"/>
      <c r="AV69" s="50"/>
      <c r="AW69" s="62"/>
      <c r="AX69" s="62"/>
      <c r="AY69" s="77"/>
      <c r="AZ69" s="77"/>
      <c r="BA69" s="77"/>
      <c r="BB69" s="77"/>
      <c r="BC69" s="25" t="s">
        <v>207</v>
      </c>
      <c r="BD69" s="62">
        <f t="shared" si="89"/>
        <v>1.4848281249999999</v>
      </c>
      <c r="BE69" s="77"/>
      <c r="BF69" s="50">
        <v>5</v>
      </c>
      <c r="BG69" s="62">
        <f t="shared" si="98"/>
        <v>0.98513593749999995</v>
      </c>
      <c r="BH69" s="62">
        <f t="shared" si="99"/>
        <v>66.346799398078488</v>
      </c>
      <c r="BI69" s="62">
        <f t="shared" si="100"/>
        <v>0.47154062499999999</v>
      </c>
      <c r="BJ69" s="62">
        <f t="shared" si="101"/>
        <v>0.48113593750000005</v>
      </c>
      <c r="BK69" s="62">
        <f t="shared" si="102"/>
        <v>3.2459374999999999E-2</v>
      </c>
      <c r="BL69" s="50">
        <v>6</v>
      </c>
      <c r="BM69" s="62">
        <f>BO69+BP69+BQ69</f>
        <v>0.4996921875</v>
      </c>
      <c r="BN69" s="62">
        <f>(BM69/BD69)*100</f>
        <v>33.653200601921519</v>
      </c>
      <c r="BO69" s="62">
        <f t="shared" ref="BO69" si="125">AM69/640</f>
        <v>0.24911562500000001</v>
      </c>
      <c r="BP69" s="62">
        <f t="shared" ref="BP69" si="126">AN69/640</f>
        <v>0.23351093750000002</v>
      </c>
      <c r="BQ69" s="62">
        <f t="shared" ref="BQ69" si="127">AO69/640</f>
        <v>1.7065625000000001E-2</v>
      </c>
      <c r="BR69" s="50"/>
      <c r="BS69" s="77"/>
      <c r="BT69" s="77"/>
      <c r="BU69" s="77"/>
      <c r="BV69" s="77"/>
      <c r="BW69" s="77"/>
      <c r="BX69" s="50"/>
    </row>
    <row r="70" spans="1:76" x14ac:dyDescent="0.25">
      <c r="A70" s="77" t="s">
        <v>208</v>
      </c>
      <c r="B70" s="10" t="s">
        <v>204</v>
      </c>
      <c r="C70" s="3">
        <v>12</v>
      </c>
      <c r="D70" s="77" t="s">
        <v>208</v>
      </c>
      <c r="E70" s="62">
        <v>0</v>
      </c>
      <c r="F70" s="62">
        <v>0</v>
      </c>
      <c r="G70" s="62">
        <v>16.012404</v>
      </c>
      <c r="H70" s="62">
        <v>106.0821765</v>
      </c>
      <c r="I70" s="62">
        <v>88.513011000000006</v>
      </c>
      <c r="J70" s="62">
        <v>0</v>
      </c>
      <c r="K70" s="62">
        <v>0</v>
      </c>
      <c r="L70" s="62">
        <v>0</v>
      </c>
      <c r="M70" s="62">
        <v>0</v>
      </c>
      <c r="N70" s="62">
        <v>0</v>
      </c>
      <c r="O70" s="62">
        <v>0</v>
      </c>
      <c r="P70" s="62">
        <v>0</v>
      </c>
      <c r="Q70" s="62">
        <v>0</v>
      </c>
      <c r="R70" s="62">
        <v>0</v>
      </c>
      <c r="S70" s="62">
        <v>0</v>
      </c>
      <c r="T70" s="62">
        <f t="shared" si="94"/>
        <v>210.60759150000001</v>
      </c>
      <c r="U70" s="62">
        <v>137.749</v>
      </c>
      <c r="V70" s="62">
        <v>68.375</v>
      </c>
      <c r="W70" s="62">
        <v>4.4829999999999997</v>
      </c>
      <c r="X70" s="62">
        <f t="shared" si="95"/>
        <v>65.405524567712462</v>
      </c>
      <c r="Y70" s="62">
        <f t="shared" si="96"/>
        <v>32.465591345979568</v>
      </c>
      <c r="Z70" s="62">
        <f t="shared" si="97"/>
        <v>2.1286032322343895</v>
      </c>
      <c r="AA70" s="77"/>
      <c r="AB70" s="25" t="s">
        <v>208</v>
      </c>
      <c r="AC70" s="62">
        <f t="shared" si="36"/>
        <v>210.607</v>
      </c>
      <c r="AD70" s="50">
        <v>5</v>
      </c>
      <c r="AE70" s="62">
        <v>210.607</v>
      </c>
      <c r="AF70" s="62">
        <f t="shared" si="88"/>
        <v>100</v>
      </c>
      <c r="AG70" s="77">
        <v>137.749</v>
      </c>
      <c r="AH70" s="77">
        <v>68.375</v>
      </c>
      <c r="AI70" s="77">
        <v>4.4829999999999997</v>
      </c>
      <c r="AJ70" s="50"/>
      <c r="AK70" s="62"/>
      <c r="AL70" s="62"/>
      <c r="AM70" s="77"/>
      <c r="AN70" s="77"/>
      <c r="AO70" s="77"/>
      <c r="AP70" s="50"/>
      <c r="AQ70" s="62"/>
      <c r="AR70" s="62"/>
      <c r="AS70" s="77"/>
      <c r="AT70" s="77"/>
      <c r="AU70" s="77"/>
      <c r="AV70" s="50"/>
      <c r="AW70" s="62"/>
      <c r="AX70" s="62"/>
      <c r="AY70" s="77"/>
      <c r="AZ70" s="77"/>
      <c r="BA70" s="77"/>
      <c r="BB70" s="77"/>
      <c r="BC70" s="25" t="s">
        <v>208</v>
      </c>
      <c r="BD70" s="62">
        <f t="shared" si="89"/>
        <v>0.32907343750000001</v>
      </c>
      <c r="BE70" s="77"/>
      <c r="BF70" s="50">
        <v>5</v>
      </c>
      <c r="BG70" s="62">
        <f t="shared" si="98"/>
        <v>0.32907343750000001</v>
      </c>
      <c r="BH70" s="62">
        <f t="shared" si="99"/>
        <v>100</v>
      </c>
      <c r="BI70" s="62">
        <f t="shared" si="100"/>
        <v>0.21523281249999998</v>
      </c>
      <c r="BJ70" s="62">
        <f t="shared" si="101"/>
        <v>0.10683593750000001</v>
      </c>
      <c r="BK70" s="62">
        <f t="shared" si="102"/>
        <v>7.0046874999999996E-3</v>
      </c>
      <c r="BL70" s="50"/>
      <c r="BM70" s="77"/>
      <c r="BN70" s="77"/>
      <c r="BO70" s="77"/>
      <c r="BP70" s="77"/>
      <c r="BQ70" s="77"/>
      <c r="BR70" s="50"/>
      <c r="BS70" s="77"/>
      <c r="BT70" s="77"/>
      <c r="BU70" s="77"/>
      <c r="BV70" s="77"/>
      <c r="BW70" s="77"/>
      <c r="BX70" s="50"/>
    </row>
    <row r="71" spans="1:76" x14ac:dyDescent="0.25">
      <c r="A71" s="77" t="s">
        <v>209</v>
      </c>
      <c r="B71" s="10" t="s">
        <v>204</v>
      </c>
      <c r="C71" s="3">
        <v>13</v>
      </c>
      <c r="D71" s="77" t="s">
        <v>209</v>
      </c>
      <c r="E71" s="62">
        <v>0</v>
      </c>
      <c r="F71" s="62">
        <v>4.4478900000000001</v>
      </c>
      <c r="G71" s="62">
        <v>30.245652000000003</v>
      </c>
      <c r="H71" s="62">
        <v>84.732304499999998</v>
      </c>
      <c r="I71" s="62">
        <v>36.027909000000001</v>
      </c>
      <c r="J71" s="62">
        <v>0</v>
      </c>
      <c r="K71" s="62">
        <v>0</v>
      </c>
      <c r="L71" s="62">
        <v>0</v>
      </c>
      <c r="M71" s="62">
        <v>0</v>
      </c>
      <c r="N71" s="62">
        <v>0</v>
      </c>
      <c r="O71" s="62">
        <v>0</v>
      </c>
      <c r="P71" s="62">
        <v>0</v>
      </c>
      <c r="Q71" s="62">
        <v>0</v>
      </c>
      <c r="R71" s="62">
        <v>0</v>
      </c>
      <c r="S71" s="62">
        <v>0</v>
      </c>
      <c r="T71" s="62">
        <f t="shared" si="94"/>
        <v>155.4537555</v>
      </c>
      <c r="U71" s="62">
        <v>84.391999999999996</v>
      </c>
      <c r="V71" s="62">
        <v>67.218999999999994</v>
      </c>
      <c r="W71" s="62">
        <v>3.843</v>
      </c>
      <c r="X71" s="62">
        <f t="shared" si="95"/>
        <v>54.287527328344275</v>
      </c>
      <c r="Y71" s="62">
        <f t="shared" si="96"/>
        <v>43.24051212773692</v>
      </c>
      <c r="Z71" s="62">
        <f t="shared" si="97"/>
        <v>2.472117825419792</v>
      </c>
      <c r="AA71" s="77"/>
      <c r="AB71" s="25" t="s">
        <v>209</v>
      </c>
      <c r="AC71" s="62">
        <f t="shared" si="36"/>
        <v>155.45399999999998</v>
      </c>
      <c r="AD71" s="50">
        <v>5</v>
      </c>
      <c r="AE71" s="62">
        <v>155.45399999999998</v>
      </c>
      <c r="AF71" s="62">
        <f t="shared" si="88"/>
        <v>100</v>
      </c>
      <c r="AG71" s="77">
        <v>84.391999999999996</v>
      </c>
      <c r="AH71" s="77">
        <v>67.218999999999994</v>
      </c>
      <c r="AI71" s="77">
        <v>3.843</v>
      </c>
      <c r="AJ71" s="50"/>
      <c r="AK71" s="62"/>
      <c r="AL71" s="62"/>
      <c r="AM71" s="77"/>
      <c r="AN71" s="77"/>
      <c r="AO71" s="77"/>
      <c r="AP71" s="50"/>
      <c r="AQ71" s="62"/>
      <c r="AR71" s="62"/>
      <c r="AS71" s="77"/>
      <c r="AT71" s="77"/>
      <c r="AU71" s="77"/>
      <c r="AV71" s="50"/>
      <c r="AW71" s="62"/>
      <c r="AX71" s="62"/>
      <c r="AY71" s="77"/>
      <c r="AZ71" s="77"/>
      <c r="BA71" s="77"/>
      <c r="BB71" s="77"/>
      <c r="BC71" s="25" t="s">
        <v>209</v>
      </c>
      <c r="BD71" s="62">
        <f t="shared" si="89"/>
        <v>0.24289687499999996</v>
      </c>
      <c r="BE71" s="77"/>
      <c r="BF71" s="50">
        <v>5</v>
      </c>
      <c r="BG71" s="62">
        <f t="shared" si="98"/>
        <v>0.24289687499999998</v>
      </c>
      <c r="BH71" s="62">
        <f t="shared" si="99"/>
        <v>100.00000000000003</v>
      </c>
      <c r="BI71" s="62">
        <f t="shared" si="100"/>
        <v>0.13186249999999999</v>
      </c>
      <c r="BJ71" s="62">
        <f t="shared" si="101"/>
        <v>0.1050296875</v>
      </c>
      <c r="BK71" s="62">
        <f t="shared" si="102"/>
        <v>6.0046874999999996E-3</v>
      </c>
      <c r="BL71" s="50"/>
      <c r="BM71" s="77"/>
      <c r="BN71" s="77"/>
      <c r="BO71" s="77"/>
      <c r="BP71" s="77"/>
      <c r="BQ71" s="77"/>
      <c r="BR71" s="50"/>
      <c r="BS71" s="77"/>
      <c r="BT71" s="77"/>
      <c r="BU71" s="77"/>
      <c r="BV71" s="77"/>
      <c r="BW71" s="77"/>
      <c r="BX71" s="50"/>
    </row>
    <row r="72" spans="1:76" x14ac:dyDescent="0.25">
      <c r="A72" s="77" t="s">
        <v>210</v>
      </c>
      <c r="B72" s="10" t="s">
        <v>204</v>
      </c>
      <c r="C72" s="3">
        <v>14</v>
      </c>
      <c r="D72" s="77" t="s">
        <v>210</v>
      </c>
      <c r="E72" s="62">
        <v>0</v>
      </c>
      <c r="F72" s="62">
        <v>0</v>
      </c>
      <c r="G72" s="62">
        <v>67.385533500000008</v>
      </c>
      <c r="H72" s="62">
        <v>259.53438149999999</v>
      </c>
      <c r="I72" s="62">
        <v>177.6932055</v>
      </c>
      <c r="J72" s="62">
        <v>0</v>
      </c>
      <c r="K72" s="62">
        <v>0</v>
      </c>
      <c r="L72" s="62">
        <v>0</v>
      </c>
      <c r="M72" s="62">
        <v>0</v>
      </c>
      <c r="N72" s="62">
        <v>0</v>
      </c>
      <c r="O72" s="62">
        <v>0</v>
      </c>
      <c r="P72" s="62">
        <v>0</v>
      </c>
      <c r="Q72" s="62">
        <v>0</v>
      </c>
      <c r="R72" s="62">
        <v>0</v>
      </c>
      <c r="S72" s="62">
        <v>0</v>
      </c>
      <c r="T72" s="62">
        <f t="shared" si="94"/>
        <v>504.61312050000004</v>
      </c>
      <c r="U72" s="62">
        <v>310.53100000000001</v>
      </c>
      <c r="V72" s="62">
        <v>182.68899999999999</v>
      </c>
      <c r="W72" s="62">
        <v>11.391999999999999</v>
      </c>
      <c r="X72" s="62">
        <f t="shared" si="95"/>
        <v>61.538431599302811</v>
      </c>
      <c r="Y72" s="62">
        <f t="shared" si="96"/>
        <v>36.203775244484547</v>
      </c>
      <c r="Z72" s="62">
        <f t="shared" si="97"/>
        <v>2.2575711049114502</v>
      </c>
      <c r="AA72" s="77"/>
      <c r="AB72" s="25" t="s">
        <v>210</v>
      </c>
      <c r="AC72" s="62">
        <f t="shared" si="36"/>
        <v>504.61200000000002</v>
      </c>
      <c r="AD72" s="50">
        <v>5</v>
      </c>
      <c r="AE72" s="62">
        <v>504.61200000000002</v>
      </c>
      <c r="AF72" s="62">
        <f t="shared" si="88"/>
        <v>100</v>
      </c>
      <c r="AG72" s="77">
        <v>310.53100000000001</v>
      </c>
      <c r="AH72" s="77">
        <v>182.68899999999999</v>
      </c>
      <c r="AI72" s="77">
        <v>11.391999999999999</v>
      </c>
      <c r="AJ72" s="50"/>
      <c r="AK72" s="62"/>
      <c r="AL72" s="62"/>
      <c r="AM72" s="77"/>
      <c r="AN72" s="77"/>
      <c r="AO72" s="77"/>
      <c r="AP72" s="50"/>
      <c r="AQ72" s="62"/>
      <c r="AR72" s="62"/>
      <c r="AS72" s="77"/>
      <c r="AT72" s="77"/>
      <c r="AU72" s="77"/>
      <c r="AV72" s="50"/>
      <c r="AW72" s="62"/>
      <c r="AX72" s="62"/>
      <c r="AY72" s="77"/>
      <c r="AZ72" s="77"/>
      <c r="BA72" s="77"/>
      <c r="BB72" s="77"/>
      <c r="BC72" s="25" t="s">
        <v>210</v>
      </c>
      <c r="BD72" s="62">
        <f t="shared" si="89"/>
        <v>0.78845625000000008</v>
      </c>
      <c r="BE72" s="77"/>
      <c r="BF72" s="50">
        <v>5</v>
      </c>
      <c r="BG72" s="62">
        <f t="shared" si="98"/>
        <v>0.78845625000000008</v>
      </c>
      <c r="BH72" s="62">
        <f t="shared" si="99"/>
        <v>100</v>
      </c>
      <c r="BI72" s="62">
        <f t="shared" si="100"/>
        <v>0.48520468750000001</v>
      </c>
      <c r="BJ72" s="62">
        <f t="shared" si="101"/>
        <v>0.28545156249999998</v>
      </c>
      <c r="BK72" s="62">
        <f t="shared" si="102"/>
        <v>1.78E-2</v>
      </c>
      <c r="BL72" s="50"/>
      <c r="BM72" s="77"/>
      <c r="BN72" s="77"/>
      <c r="BO72" s="77"/>
      <c r="BP72" s="77"/>
      <c r="BQ72" s="77"/>
      <c r="BR72" s="50"/>
      <c r="BS72" s="77"/>
      <c r="BT72" s="77"/>
      <c r="BU72" s="77"/>
      <c r="BV72" s="77"/>
      <c r="BW72" s="77"/>
      <c r="BX72" s="50"/>
    </row>
    <row r="73" spans="1:76" x14ac:dyDescent="0.25">
      <c r="A73" s="77" t="s">
        <v>211</v>
      </c>
      <c r="B73" s="10" t="s">
        <v>204</v>
      </c>
      <c r="C73" s="3">
        <v>15</v>
      </c>
      <c r="D73" s="77" t="s">
        <v>211</v>
      </c>
      <c r="E73" s="62">
        <v>0</v>
      </c>
      <c r="F73" s="62">
        <v>0</v>
      </c>
      <c r="G73" s="62">
        <v>72.723001500000009</v>
      </c>
      <c r="H73" s="62">
        <v>215.5002705</v>
      </c>
      <c r="I73" s="62">
        <v>99.187947000000008</v>
      </c>
      <c r="J73" s="62">
        <v>0</v>
      </c>
      <c r="K73" s="62">
        <v>0</v>
      </c>
      <c r="L73" s="62">
        <v>0</v>
      </c>
      <c r="M73" s="62">
        <v>0</v>
      </c>
      <c r="N73" s="62">
        <v>0</v>
      </c>
      <c r="O73" s="62">
        <v>0</v>
      </c>
      <c r="P73" s="62">
        <v>0</v>
      </c>
      <c r="Q73" s="62">
        <v>0</v>
      </c>
      <c r="R73" s="62">
        <v>0</v>
      </c>
      <c r="S73" s="62">
        <v>0</v>
      </c>
      <c r="T73" s="62">
        <f t="shared" si="94"/>
        <v>387.41121900000002</v>
      </c>
      <c r="U73" s="62">
        <v>218.11099999999999</v>
      </c>
      <c r="V73" s="62">
        <v>159.589</v>
      </c>
      <c r="W73" s="62">
        <v>9.7110000000000003</v>
      </c>
      <c r="X73" s="62">
        <f t="shared" si="95"/>
        <v>56.299608607875648</v>
      </c>
      <c r="Y73" s="62">
        <f t="shared" si="96"/>
        <v>41.193696045235072</v>
      </c>
      <c r="Z73" s="62">
        <f t="shared" si="97"/>
        <v>2.5066388178087324</v>
      </c>
      <c r="AA73" s="77"/>
      <c r="AB73" s="25" t="s">
        <v>211</v>
      </c>
      <c r="AC73" s="62">
        <f t="shared" si="36"/>
        <v>387.411</v>
      </c>
      <c r="AD73" s="50">
        <v>5</v>
      </c>
      <c r="AE73" s="62">
        <v>387.411</v>
      </c>
      <c r="AF73" s="62">
        <f t="shared" si="88"/>
        <v>100</v>
      </c>
      <c r="AG73" s="77">
        <v>218.11099999999999</v>
      </c>
      <c r="AH73" s="77">
        <v>159.589</v>
      </c>
      <c r="AI73" s="77">
        <v>9.7110000000000003</v>
      </c>
      <c r="AJ73" s="50"/>
      <c r="AK73" s="62"/>
      <c r="AL73" s="62"/>
      <c r="AM73" s="77"/>
      <c r="AN73" s="77"/>
      <c r="AO73" s="77"/>
      <c r="AP73" s="50"/>
      <c r="AQ73" s="62"/>
      <c r="AR73" s="62"/>
      <c r="AS73" s="77"/>
      <c r="AT73" s="77"/>
      <c r="AU73" s="77"/>
      <c r="AV73" s="50"/>
      <c r="AW73" s="62"/>
      <c r="AX73" s="62"/>
      <c r="AY73" s="77"/>
      <c r="AZ73" s="77"/>
      <c r="BA73" s="77"/>
      <c r="BB73" s="77"/>
      <c r="BC73" s="25" t="s">
        <v>211</v>
      </c>
      <c r="BD73" s="62">
        <f t="shared" si="89"/>
        <v>0.60532968750000005</v>
      </c>
      <c r="BE73" s="77"/>
      <c r="BF73" s="50">
        <v>5</v>
      </c>
      <c r="BG73" s="62">
        <f t="shared" si="98"/>
        <v>0.60532968749999994</v>
      </c>
      <c r="BH73" s="62">
        <f t="shared" si="99"/>
        <v>99.999999999999972</v>
      </c>
      <c r="BI73" s="62">
        <f t="shared" si="100"/>
        <v>0.3407984375</v>
      </c>
      <c r="BJ73" s="62">
        <f t="shared" si="101"/>
        <v>0.2493578125</v>
      </c>
      <c r="BK73" s="62">
        <f t="shared" si="102"/>
        <v>1.5173437500000001E-2</v>
      </c>
      <c r="BL73" s="50"/>
      <c r="BM73" s="77"/>
      <c r="BN73" s="77"/>
      <c r="BO73" s="77"/>
      <c r="BP73" s="77"/>
      <c r="BQ73" s="77"/>
      <c r="BR73" s="50"/>
      <c r="BS73" s="77"/>
      <c r="BT73" s="77"/>
      <c r="BU73" s="77"/>
      <c r="BV73" s="77"/>
      <c r="BW73" s="77"/>
      <c r="BX73" s="50"/>
    </row>
    <row r="74" spans="1:76" x14ac:dyDescent="0.25">
      <c r="A74" s="77" t="s">
        <v>212</v>
      </c>
      <c r="B74" s="10" t="s">
        <v>204</v>
      </c>
      <c r="C74" s="3">
        <v>16</v>
      </c>
      <c r="D74" s="77" t="s">
        <v>212</v>
      </c>
      <c r="E74" s="62">
        <v>0.22239450000000002</v>
      </c>
      <c r="F74" s="62">
        <v>0</v>
      </c>
      <c r="G74" s="62">
        <v>40.253404500000002</v>
      </c>
      <c r="H74" s="62">
        <v>91.626534000000007</v>
      </c>
      <c r="I74" s="62">
        <v>13.343670000000001</v>
      </c>
      <c r="J74" s="62">
        <v>0</v>
      </c>
      <c r="K74" s="62">
        <v>0</v>
      </c>
      <c r="L74" s="62">
        <v>0</v>
      </c>
      <c r="M74" s="62">
        <v>0</v>
      </c>
      <c r="N74" s="62">
        <v>0</v>
      </c>
      <c r="O74" s="62">
        <v>0</v>
      </c>
      <c r="P74" s="62">
        <v>0</v>
      </c>
      <c r="Q74" s="62">
        <v>0</v>
      </c>
      <c r="R74" s="62">
        <v>0</v>
      </c>
      <c r="S74" s="62">
        <v>0</v>
      </c>
      <c r="T74" s="62">
        <f t="shared" si="94"/>
        <v>145.44600300000002</v>
      </c>
      <c r="U74" s="62">
        <v>69.024000000000001</v>
      </c>
      <c r="V74" s="62">
        <v>72.152000000000001</v>
      </c>
      <c r="W74" s="62">
        <v>4.2690000000000001</v>
      </c>
      <c r="X74" s="62">
        <f t="shared" si="95"/>
        <v>47.456787107446324</v>
      </c>
      <c r="Y74" s="62">
        <f t="shared" si="96"/>
        <v>49.607413412385071</v>
      </c>
      <c r="Z74" s="62">
        <f t="shared" si="97"/>
        <v>2.9351098771686424</v>
      </c>
      <c r="AA74" s="77"/>
      <c r="AB74" s="25" t="s">
        <v>212</v>
      </c>
      <c r="AC74" s="62">
        <f t="shared" si="36"/>
        <v>145.44499999999999</v>
      </c>
      <c r="AD74" s="50">
        <v>5</v>
      </c>
      <c r="AE74" s="62">
        <v>145.44499999999999</v>
      </c>
      <c r="AF74" s="62">
        <f t="shared" si="88"/>
        <v>100</v>
      </c>
      <c r="AG74" s="77">
        <v>69.024000000000001</v>
      </c>
      <c r="AH74" s="77">
        <v>72.152000000000001</v>
      </c>
      <c r="AI74" s="77">
        <v>4.2690000000000001</v>
      </c>
      <c r="AJ74" s="50"/>
      <c r="AK74" s="62"/>
      <c r="AL74" s="62"/>
      <c r="AM74" s="77"/>
      <c r="AN74" s="77"/>
      <c r="AO74" s="77"/>
      <c r="AP74" s="50"/>
      <c r="AQ74" s="62"/>
      <c r="AR74" s="62"/>
      <c r="AS74" s="77"/>
      <c r="AT74" s="77"/>
      <c r="AU74" s="77"/>
      <c r="AV74" s="50"/>
      <c r="AW74" s="62"/>
      <c r="AX74" s="62"/>
      <c r="AY74" s="77"/>
      <c r="AZ74" s="77"/>
      <c r="BA74" s="77"/>
      <c r="BB74" s="77"/>
      <c r="BC74" s="25" t="s">
        <v>212</v>
      </c>
      <c r="BD74" s="62">
        <f t="shared" si="89"/>
        <v>0.22725781249999999</v>
      </c>
      <c r="BE74" s="77"/>
      <c r="BF74" s="50">
        <v>5</v>
      </c>
      <c r="BG74" s="62">
        <f t="shared" si="98"/>
        <v>0.22725781249999999</v>
      </c>
      <c r="BH74" s="62">
        <f t="shared" si="99"/>
        <v>100</v>
      </c>
      <c r="BI74" s="62">
        <f t="shared" si="100"/>
        <v>0.10785</v>
      </c>
      <c r="BJ74" s="62">
        <f t="shared" si="101"/>
        <v>0.1127375</v>
      </c>
      <c r="BK74" s="62">
        <f t="shared" si="102"/>
        <v>6.6703125E-3</v>
      </c>
      <c r="BL74" s="50"/>
      <c r="BM74" s="77"/>
      <c r="BN74" s="77"/>
      <c r="BO74" s="77"/>
      <c r="BP74" s="77"/>
      <c r="BQ74" s="77"/>
      <c r="BR74" s="50"/>
      <c r="BS74" s="77"/>
      <c r="BT74" s="77"/>
      <c r="BU74" s="77"/>
      <c r="BV74" s="77"/>
      <c r="BW74" s="77"/>
      <c r="BX74" s="50"/>
    </row>
    <row r="75" spans="1:76" x14ac:dyDescent="0.25">
      <c r="A75" s="77" t="s">
        <v>213</v>
      </c>
      <c r="B75" s="10" t="s">
        <v>204</v>
      </c>
      <c r="C75" s="3" t="s">
        <v>214</v>
      </c>
      <c r="D75" s="77" t="s">
        <v>215</v>
      </c>
      <c r="E75" s="62">
        <v>7.5614130000000008</v>
      </c>
      <c r="F75" s="62">
        <v>2.8911285000000002</v>
      </c>
      <c r="G75" s="62">
        <v>34.026358500000001</v>
      </c>
      <c r="H75" s="62">
        <v>110.9748555</v>
      </c>
      <c r="I75" s="62">
        <v>3.5583120000000004</v>
      </c>
      <c r="J75" s="62">
        <v>0</v>
      </c>
      <c r="K75" s="62">
        <v>1.5567615000000001</v>
      </c>
      <c r="L75" s="62">
        <v>2.8911285000000002</v>
      </c>
      <c r="M75" s="62">
        <v>4.003101</v>
      </c>
      <c r="N75" s="62">
        <v>0</v>
      </c>
      <c r="O75" s="62">
        <v>0</v>
      </c>
      <c r="P75" s="62">
        <v>0</v>
      </c>
      <c r="Q75" s="62">
        <v>0</v>
      </c>
      <c r="R75" s="62">
        <v>6.6718350000000006</v>
      </c>
      <c r="S75" s="62">
        <v>0</v>
      </c>
      <c r="T75" s="62">
        <f t="shared" si="94"/>
        <v>174.13489349999998</v>
      </c>
      <c r="U75" s="62">
        <v>74.019000000000005</v>
      </c>
      <c r="V75" s="62">
        <v>81.366</v>
      </c>
      <c r="W75" s="62">
        <v>18.748999999999999</v>
      </c>
      <c r="X75" s="62">
        <f t="shared" si="95"/>
        <v>42.506701851803193</v>
      </c>
      <c r="Y75" s="62">
        <f t="shared" si="96"/>
        <v>46.725844754371423</v>
      </c>
      <c r="Z75" s="62">
        <f t="shared" si="97"/>
        <v>10.766940285865223</v>
      </c>
      <c r="AA75" s="77"/>
      <c r="AB75" s="25" t="s">
        <v>213</v>
      </c>
      <c r="AC75" s="62">
        <f t="shared" si="36"/>
        <v>170.131</v>
      </c>
      <c r="AD75" s="50">
        <v>5</v>
      </c>
      <c r="AE75" s="62">
        <v>170.131</v>
      </c>
      <c r="AF75" s="62">
        <f t="shared" si="88"/>
        <v>100</v>
      </c>
      <c r="AG75" s="77">
        <v>74.019000000000005</v>
      </c>
      <c r="AH75" s="77">
        <v>80.566000000000003</v>
      </c>
      <c r="AI75" s="77">
        <v>15.545999999999999</v>
      </c>
      <c r="AJ75" s="50"/>
      <c r="AK75" s="62"/>
      <c r="AL75" s="62"/>
      <c r="AM75" s="77"/>
      <c r="AN75" s="77"/>
      <c r="AO75" s="77"/>
      <c r="AP75" s="50"/>
      <c r="AQ75" s="62"/>
      <c r="AR75" s="62"/>
      <c r="AS75" s="77"/>
      <c r="AT75" s="77"/>
      <c r="AU75" s="77"/>
      <c r="AV75" s="50"/>
      <c r="AW75" s="62"/>
      <c r="AX75" s="62"/>
      <c r="AY75" s="77"/>
      <c r="AZ75" s="77"/>
      <c r="BA75" s="77"/>
      <c r="BB75" s="77"/>
      <c r="BC75" s="25" t="s">
        <v>213</v>
      </c>
      <c r="BD75" s="62">
        <f t="shared" si="89"/>
        <v>0.26582968750000002</v>
      </c>
      <c r="BE75" s="77"/>
      <c r="BF75" s="50">
        <v>5</v>
      </c>
      <c r="BG75" s="62">
        <f t="shared" si="98"/>
        <v>0.26582968750000002</v>
      </c>
      <c r="BH75" s="62">
        <f t="shared" si="99"/>
        <v>100</v>
      </c>
      <c r="BI75" s="62">
        <f t="shared" si="100"/>
        <v>0.11565468750000001</v>
      </c>
      <c r="BJ75" s="62">
        <f t="shared" si="101"/>
        <v>0.12588437499999999</v>
      </c>
      <c r="BK75" s="62">
        <f t="shared" si="102"/>
        <v>2.4290625E-2</v>
      </c>
      <c r="BL75" s="50"/>
      <c r="BM75" s="77"/>
      <c r="BN75" s="77"/>
      <c r="BO75" s="77"/>
      <c r="BP75" s="77"/>
      <c r="BQ75" s="77"/>
      <c r="BR75" s="50"/>
      <c r="BS75" s="77"/>
      <c r="BT75" s="77"/>
      <c r="BU75" s="77"/>
      <c r="BV75" s="77"/>
      <c r="BW75" s="77"/>
      <c r="BX75" s="50"/>
    </row>
    <row r="76" spans="1:76" x14ac:dyDescent="0.25">
      <c r="A76" s="77" t="s">
        <v>216</v>
      </c>
      <c r="B76" s="10" t="s">
        <v>204</v>
      </c>
      <c r="C76" s="3" t="s">
        <v>217</v>
      </c>
      <c r="D76" s="77" t="s">
        <v>218</v>
      </c>
      <c r="E76" s="62">
        <v>0</v>
      </c>
      <c r="F76" s="62">
        <v>6.2270460000000005</v>
      </c>
      <c r="G76" s="62">
        <v>132.10233300000002</v>
      </c>
      <c r="H76" s="62">
        <v>172.3557375</v>
      </c>
      <c r="I76" s="62">
        <v>128.32162650000001</v>
      </c>
      <c r="J76" s="62">
        <v>0</v>
      </c>
      <c r="K76" s="62">
        <v>0</v>
      </c>
      <c r="L76" s="62">
        <v>0</v>
      </c>
      <c r="M76" s="62">
        <v>0</v>
      </c>
      <c r="N76" s="62">
        <v>0</v>
      </c>
      <c r="O76" s="62">
        <v>0</v>
      </c>
      <c r="P76" s="62">
        <v>0</v>
      </c>
      <c r="Q76" s="62">
        <v>0</v>
      </c>
      <c r="R76" s="62">
        <v>0</v>
      </c>
      <c r="S76" s="62">
        <v>0</v>
      </c>
      <c r="T76" s="62">
        <f t="shared" si="94"/>
        <v>439.00674300000003</v>
      </c>
      <c r="U76" s="62">
        <v>249.52600000000001</v>
      </c>
      <c r="V76" s="62">
        <v>180.60400000000001</v>
      </c>
      <c r="W76" s="62">
        <v>8.8759999999999994</v>
      </c>
      <c r="X76" s="62">
        <f t="shared" si="95"/>
        <v>56.838762497094486</v>
      </c>
      <c r="Y76" s="62">
        <f t="shared" si="96"/>
        <v>41.139231430893993</v>
      </c>
      <c r="Z76" s="62">
        <f t="shared" si="97"/>
        <v>2.0218368263195443</v>
      </c>
      <c r="AA76" s="77"/>
      <c r="AB76" s="25" t="s">
        <v>216</v>
      </c>
      <c r="AC76" s="62">
        <f t="shared" ref="AC76:AC132" si="128">AE76+AK76+AQ76+AW76</f>
        <v>439.00599999999997</v>
      </c>
      <c r="AD76" s="50">
        <v>5</v>
      </c>
      <c r="AE76" s="62">
        <v>439.00599999999997</v>
      </c>
      <c r="AF76" s="62">
        <f t="shared" si="88"/>
        <v>100</v>
      </c>
      <c r="AG76" s="77">
        <v>249.52600000000001</v>
      </c>
      <c r="AH76" s="77">
        <v>180.60400000000001</v>
      </c>
      <c r="AI76" s="77">
        <v>8.8759999999999994</v>
      </c>
      <c r="AJ76" s="50"/>
      <c r="AK76" s="62"/>
      <c r="AL76" s="62"/>
      <c r="AM76" s="77"/>
      <c r="AN76" s="77"/>
      <c r="AO76" s="77"/>
      <c r="AP76" s="50"/>
      <c r="AQ76" s="62"/>
      <c r="AR76" s="62"/>
      <c r="AS76" s="77"/>
      <c r="AT76" s="77"/>
      <c r="AU76" s="77"/>
      <c r="AV76" s="50"/>
      <c r="AW76" s="62"/>
      <c r="AX76" s="62"/>
      <c r="AY76" s="77"/>
      <c r="AZ76" s="77"/>
      <c r="BA76" s="77"/>
      <c r="BB76" s="77"/>
      <c r="BC76" s="25" t="s">
        <v>216</v>
      </c>
      <c r="BD76" s="62">
        <f t="shared" si="89"/>
        <v>0.68594687499999996</v>
      </c>
      <c r="BE76" s="77"/>
      <c r="BF76" s="50">
        <v>5</v>
      </c>
      <c r="BG76" s="62">
        <f t="shared" si="98"/>
        <v>0.68594687500000007</v>
      </c>
      <c r="BH76" s="62">
        <f t="shared" si="99"/>
        <v>100.00000000000003</v>
      </c>
      <c r="BI76" s="62">
        <f t="shared" si="100"/>
        <v>0.38988437500000001</v>
      </c>
      <c r="BJ76" s="62">
        <f t="shared" si="101"/>
        <v>0.28219375000000002</v>
      </c>
      <c r="BK76" s="62">
        <f t="shared" si="102"/>
        <v>1.3868749999999999E-2</v>
      </c>
      <c r="BL76" s="50"/>
      <c r="BM76" s="77"/>
      <c r="BN76" s="77"/>
      <c r="BO76" s="77"/>
      <c r="BP76" s="77"/>
      <c r="BQ76" s="77"/>
      <c r="BR76" s="50"/>
      <c r="BS76" s="77"/>
      <c r="BT76" s="77"/>
      <c r="BU76" s="77"/>
      <c r="BV76" s="77"/>
      <c r="BW76" s="77"/>
      <c r="BX76" s="50"/>
    </row>
    <row r="77" spans="1:76" x14ac:dyDescent="0.25">
      <c r="A77" s="77" t="s">
        <v>219</v>
      </c>
      <c r="B77" s="10" t="s">
        <v>204</v>
      </c>
      <c r="C77" s="3">
        <v>18</v>
      </c>
      <c r="D77" s="77" t="s">
        <v>219</v>
      </c>
      <c r="E77" s="62">
        <v>0</v>
      </c>
      <c r="F77" s="62">
        <v>0.88957800000000009</v>
      </c>
      <c r="G77" s="62">
        <v>60.268909500000007</v>
      </c>
      <c r="H77" s="62">
        <v>146.78037</v>
      </c>
      <c r="I77" s="62">
        <v>45.590872500000003</v>
      </c>
      <c r="J77" s="62">
        <v>0</v>
      </c>
      <c r="K77" s="62">
        <v>0.22239450000000002</v>
      </c>
      <c r="L77" s="62">
        <v>0</v>
      </c>
      <c r="M77" s="62">
        <v>0</v>
      </c>
      <c r="N77" s="62">
        <v>0</v>
      </c>
      <c r="O77" s="62">
        <v>0</v>
      </c>
      <c r="P77" s="62">
        <v>0</v>
      </c>
      <c r="Q77" s="62">
        <v>0</v>
      </c>
      <c r="R77" s="62">
        <v>0</v>
      </c>
      <c r="S77" s="62">
        <v>0</v>
      </c>
      <c r="T77" s="62">
        <f t="shared" si="94"/>
        <v>253.75212450000004</v>
      </c>
      <c r="U77" s="62">
        <v>131.83099999999999</v>
      </c>
      <c r="V77" s="62">
        <v>114.95699999999999</v>
      </c>
      <c r="W77" s="62">
        <v>6.9640000000000004</v>
      </c>
      <c r="X77" s="62">
        <f t="shared" si="95"/>
        <v>51.95266847903769</v>
      </c>
      <c r="Y77" s="62">
        <f t="shared" si="96"/>
        <v>45.302871937137212</v>
      </c>
      <c r="Z77" s="62">
        <f t="shared" si="97"/>
        <v>2.7444105201964524</v>
      </c>
      <c r="AA77" s="77"/>
      <c r="AB77" s="25" t="s">
        <v>219</v>
      </c>
      <c r="AC77" s="62">
        <f t="shared" si="128"/>
        <v>253.75199999999998</v>
      </c>
      <c r="AD77" s="50">
        <v>5</v>
      </c>
      <c r="AE77" s="62">
        <v>253.75199999999998</v>
      </c>
      <c r="AF77" s="62">
        <f t="shared" si="88"/>
        <v>100</v>
      </c>
      <c r="AG77" s="77">
        <v>131.83099999999999</v>
      </c>
      <c r="AH77" s="77">
        <v>114.95699999999999</v>
      </c>
      <c r="AI77" s="77">
        <v>6.9640000000000004</v>
      </c>
      <c r="AJ77" s="50"/>
      <c r="AK77" s="62"/>
      <c r="AL77" s="62"/>
      <c r="AM77" s="77"/>
      <c r="AN77" s="77"/>
      <c r="AO77" s="77"/>
      <c r="AP77" s="50"/>
      <c r="AQ77" s="62"/>
      <c r="AR77" s="62"/>
      <c r="AS77" s="77"/>
      <c r="AT77" s="77"/>
      <c r="AU77" s="77"/>
      <c r="AV77" s="50"/>
      <c r="AW77" s="62"/>
      <c r="AX77" s="62"/>
      <c r="AY77" s="77"/>
      <c r="AZ77" s="77"/>
      <c r="BA77" s="77"/>
      <c r="BB77" s="77"/>
      <c r="BC77" s="25" t="s">
        <v>219</v>
      </c>
      <c r="BD77" s="62">
        <f t="shared" si="89"/>
        <v>0.39648749999999999</v>
      </c>
      <c r="BE77" s="77"/>
      <c r="BF77" s="50">
        <v>5</v>
      </c>
      <c r="BG77" s="62">
        <f t="shared" si="98"/>
        <v>0.39648749999999999</v>
      </c>
      <c r="BH77" s="62">
        <f t="shared" si="99"/>
        <v>100</v>
      </c>
      <c r="BI77" s="62">
        <f t="shared" si="100"/>
        <v>0.20598593749999999</v>
      </c>
      <c r="BJ77" s="62">
        <f t="shared" si="101"/>
        <v>0.17962031249999999</v>
      </c>
      <c r="BK77" s="62">
        <f t="shared" si="102"/>
        <v>1.088125E-2</v>
      </c>
      <c r="BL77" s="50"/>
      <c r="BM77" s="77"/>
      <c r="BN77" s="77"/>
      <c r="BO77" s="77"/>
      <c r="BP77" s="77"/>
      <c r="BQ77" s="77"/>
      <c r="BR77" s="50"/>
      <c r="BS77" s="77"/>
      <c r="BT77" s="77"/>
      <c r="BU77" s="77"/>
      <c r="BV77" s="77"/>
      <c r="BW77" s="77"/>
      <c r="BX77" s="50"/>
    </row>
    <row r="78" spans="1:76" x14ac:dyDescent="0.25">
      <c r="A78" s="77" t="s">
        <v>220</v>
      </c>
      <c r="B78" s="10" t="s">
        <v>204</v>
      </c>
      <c r="C78" s="3">
        <v>19</v>
      </c>
      <c r="D78" s="77" t="s">
        <v>220</v>
      </c>
      <c r="E78" s="62">
        <v>0</v>
      </c>
      <c r="F78" s="62">
        <v>4.6702845000000002</v>
      </c>
      <c r="G78" s="62">
        <v>296.45186849999999</v>
      </c>
      <c r="H78" s="62">
        <v>833.75698050000005</v>
      </c>
      <c r="I78" s="62">
        <v>144.55642500000002</v>
      </c>
      <c r="J78" s="62">
        <v>0</v>
      </c>
      <c r="K78" s="62">
        <v>0</v>
      </c>
      <c r="L78" s="62">
        <v>0</v>
      </c>
      <c r="M78" s="62">
        <v>0</v>
      </c>
      <c r="N78" s="62">
        <v>0</v>
      </c>
      <c r="O78" s="62">
        <v>0</v>
      </c>
      <c r="P78" s="62">
        <v>0</v>
      </c>
      <c r="Q78" s="62">
        <v>0</v>
      </c>
      <c r="R78" s="62">
        <v>0</v>
      </c>
      <c r="S78" s="62">
        <v>0</v>
      </c>
      <c r="T78" s="62">
        <f t="shared" si="94"/>
        <v>1279.4355585000001</v>
      </c>
      <c r="U78" s="62">
        <v>623.09199999999998</v>
      </c>
      <c r="V78" s="62">
        <v>618.54300000000001</v>
      </c>
      <c r="W78" s="62">
        <v>37.796999999999997</v>
      </c>
      <c r="X78" s="62">
        <f t="shared" si="95"/>
        <v>48.700537972424968</v>
      </c>
      <c r="Y78" s="62">
        <f t="shared" si="96"/>
        <v>48.344990561711043</v>
      </c>
      <c r="Z78" s="62">
        <f t="shared" si="97"/>
        <v>2.9541933354043164</v>
      </c>
      <c r="AA78" s="77"/>
      <c r="AB78" s="25" t="s">
        <v>220</v>
      </c>
      <c r="AC78" s="62">
        <f t="shared" si="128"/>
        <v>1279.433</v>
      </c>
      <c r="AD78" s="50">
        <v>5</v>
      </c>
      <c r="AE78" s="62">
        <v>296.89599999999996</v>
      </c>
      <c r="AF78" s="62">
        <f t="shared" si="88"/>
        <v>23.205279213526612</v>
      </c>
      <c r="AG78" s="77">
        <v>137.87799999999999</v>
      </c>
      <c r="AH78" s="77">
        <v>150.21</v>
      </c>
      <c r="AI78" s="77">
        <v>8.8079999999999998</v>
      </c>
      <c r="AJ78" s="50">
        <v>6</v>
      </c>
      <c r="AK78" s="62">
        <v>982.53700000000003</v>
      </c>
      <c r="AL78" s="62">
        <f>(AK78/AC78)*100</f>
        <v>76.794720786473391</v>
      </c>
      <c r="AM78" s="77">
        <v>485.21499999999997</v>
      </c>
      <c r="AN78" s="77">
        <v>468.33300000000003</v>
      </c>
      <c r="AO78" s="77">
        <v>28.989000000000001</v>
      </c>
      <c r="AP78" s="50"/>
      <c r="AQ78" s="62"/>
      <c r="AR78" s="62"/>
      <c r="AS78" s="77"/>
      <c r="AT78" s="77"/>
      <c r="AU78" s="77"/>
      <c r="AV78" s="50"/>
      <c r="AW78" s="62"/>
      <c r="AX78" s="62"/>
      <c r="AY78" s="77"/>
      <c r="AZ78" s="77"/>
      <c r="BA78" s="77"/>
      <c r="BB78" s="77"/>
      <c r="BC78" s="25" t="s">
        <v>220</v>
      </c>
      <c r="BD78" s="62">
        <f t="shared" si="89"/>
        <v>1.9991140624999999</v>
      </c>
      <c r="BE78" s="77"/>
      <c r="BF78" s="50">
        <v>5</v>
      </c>
      <c r="BG78" s="62">
        <f t="shared" si="98"/>
        <v>0.46389999999999998</v>
      </c>
      <c r="BH78" s="62">
        <f t="shared" si="99"/>
        <v>23.205279213526616</v>
      </c>
      <c r="BI78" s="62">
        <f t="shared" si="100"/>
        <v>0.21543437499999998</v>
      </c>
      <c r="BJ78" s="62">
        <f t="shared" si="101"/>
        <v>0.23470312500000001</v>
      </c>
      <c r="BK78" s="62">
        <f t="shared" si="102"/>
        <v>1.37625E-2</v>
      </c>
      <c r="BL78" s="50">
        <v>6</v>
      </c>
      <c r="BM78" s="62">
        <f>BO78+BP78+BQ78</f>
        <v>1.5352140624999999</v>
      </c>
      <c r="BN78" s="62">
        <f>(BM78/BD78)*100</f>
        <v>76.794720786473377</v>
      </c>
      <c r="BO78" s="62">
        <f t="shared" ref="BO78" si="129">AM78/640</f>
        <v>0.75814843749999994</v>
      </c>
      <c r="BP78" s="62">
        <f t="shared" ref="BP78" si="130">AN78/640</f>
        <v>0.73177031250000002</v>
      </c>
      <c r="BQ78" s="62">
        <f t="shared" ref="BQ78" si="131">AO78/640</f>
        <v>4.5295312500000004E-2</v>
      </c>
      <c r="BR78" s="50"/>
      <c r="BS78" s="77"/>
      <c r="BT78" s="77"/>
      <c r="BU78" s="77"/>
      <c r="BV78" s="77"/>
      <c r="BW78" s="77"/>
      <c r="BX78" s="50"/>
    </row>
    <row r="79" spans="1:76" x14ac:dyDescent="0.25">
      <c r="A79" s="77" t="s">
        <v>221</v>
      </c>
      <c r="B79" s="10" t="s">
        <v>204</v>
      </c>
      <c r="C79" s="3">
        <v>20</v>
      </c>
      <c r="D79" s="77" t="s">
        <v>221</v>
      </c>
      <c r="E79" s="62">
        <v>0</v>
      </c>
      <c r="F79" s="62">
        <v>7.7838075</v>
      </c>
      <c r="G79" s="62">
        <v>28.466496000000003</v>
      </c>
      <c r="H79" s="62">
        <v>58.712148000000006</v>
      </c>
      <c r="I79" s="62">
        <v>71.611029000000002</v>
      </c>
      <c r="J79" s="62">
        <v>0</v>
      </c>
      <c r="K79" s="62">
        <v>0</v>
      </c>
      <c r="L79" s="62">
        <v>0</v>
      </c>
      <c r="M79" s="62">
        <v>0</v>
      </c>
      <c r="N79" s="62">
        <v>0</v>
      </c>
      <c r="O79" s="62">
        <v>0</v>
      </c>
      <c r="P79" s="62">
        <v>0</v>
      </c>
      <c r="Q79" s="62">
        <v>0</v>
      </c>
      <c r="R79" s="62">
        <v>0</v>
      </c>
      <c r="S79" s="62">
        <v>0</v>
      </c>
      <c r="T79" s="62">
        <f t="shared" si="94"/>
        <v>166.57348050000002</v>
      </c>
      <c r="U79" s="62">
        <v>106.462</v>
      </c>
      <c r="V79" s="62">
        <v>57.335000000000001</v>
      </c>
      <c r="W79" s="62">
        <v>2.7749999999999999</v>
      </c>
      <c r="X79" s="62">
        <f t="shared" si="95"/>
        <v>63.912934808371247</v>
      </c>
      <c r="Y79" s="62">
        <f t="shared" si="96"/>
        <v>34.420244944092403</v>
      </c>
      <c r="Z79" s="62">
        <f t="shared" si="97"/>
        <v>1.6659314505948621</v>
      </c>
      <c r="AA79" s="77"/>
      <c r="AB79" s="25" t="s">
        <v>221</v>
      </c>
      <c r="AC79" s="62">
        <f t="shared" si="128"/>
        <v>166.572</v>
      </c>
      <c r="AD79" s="50">
        <v>5</v>
      </c>
      <c r="AE79" s="62">
        <v>166.572</v>
      </c>
      <c r="AF79" s="62">
        <f t="shared" si="88"/>
        <v>100</v>
      </c>
      <c r="AG79" s="77">
        <v>106.462</v>
      </c>
      <c r="AH79" s="77">
        <v>57.335000000000001</v>
      </c>
      <c r="AI79" s="77">
        <v>2.7749999999999999</v>
      </c>
      <c r="AJ79" s="50"/>
      <c r="AK79" s="62"/>
      <c r="AL79" s="62"/>
      <c r="AM79" s="77"/>
      <c r="AN79" s="77"/>
      <c r="AO79" s="77"/>
      <c r="AP79" s="50"/>
      <c r="AQ79" s="62"/>
      <c r="AR79" s="62"/>
      <c r="AS79" s="77"/>
      <c r="AT79" s="77"/>
      <c r="AU79" s="77"/>
      <c r="AV79" s="50"/>
      <c r="AW79" s="62"/>
      <c r="AX79" s="62"/>
      <c r="AY79" s="77"/>
      <c r="AZ79" s="77"/>
      <c r="BA79" s="77"/>
      <c r="BB79" s="77"/>
      <c r="BC79" s="25" t="s">
        <v>221</v>
      </c>
      <c r="BD79" s="62">
        <f t="shared" si="89"/>
        <v>0.26026874999999999</v>
      </c>
      <c r="BE79" s="77"/>
      <c r="BF79" s="50">
        <v>5</v>
      </c>
      <c r="BG79" s="62">
        <f t="shared" si="98"/>
        <v>0.26026874999999999</v>
      </c>
      <c r="BH79" s="62">
        <f t="shared" si="99"/>
        <v>100</v>
      </c>
      <c r="BI79" s="62">
        <f t="shared" si="100"/>
        <v>0.16634687500000001</v>
      </c>
      <c r="BJ79" s="62">
        <f t="shared" si="101"/>
        <v>8.9585937500000004E-2</v>
      </c>
      <c r="BK79" s="62">
        <f t="shared" si="102"/>
        <v>4.3359374999999995E-3</v>
      </c>
      <c r="BL79" s="50"/>
      <c r="BM79" s="77"/>
      <c r="BN79" s="77"/>
      <c r="BO79" s="77"/>
      <c r="BP79" s="77"/>
      <c r="BQ79" s="77"/>
      <c r="BR79" s="50"/>
      <c r="BS79" s="77"/>
      <c r="BT79" s="77"/>
      <c r="BU79" s="77"/>
      <c r="BV79" s="77"/>
      <c r="BW79" s="77"/>
      <c r="BX79" s="50"/>
    </row>
    <row r="80" spans="1:76" x14ac:dyDescent="0.25">
      <c r="A80" s="77" t="s">
        <v>222</v>
      </c>
      <c r="B80" s="10" t="s">
        <v>204</v>
      </c>
      <c r="C80" s="3">
        <v>21</v>
      </c>
      <c r="D80" s="77" t="s">
        <v>222</v>
      </c>
      <c r="E80" s="62">
        <v>0</v>
      </c>
      <c r="F80" s="62">
        <v>1.3343670000000001</v>
      </c>
      <c r="G80" s="62">
        <v>68.719900500000008</v>
      </c>
      <c r="H80" s="62">
        <v>303.790887</v>
      </c>
      <c r="I80" s="62">
        <v>297.11905200000001</v>
      </c>
      <c r="J80" s="62">
        <v>0</v>
      </c>
      <c r="K80" s="62">
        <v>0</v>
      </c>
      <c r="L80" s="62">
        <v>0</v>
      </c>
      <c r="M80" s="62">
        <v>0</v>
      </c>
      <c r="N80" s="62">
        <v>0</v>
      </c>
      <c r="O80" s="62">
        <v>0</v>
      </c>
      <c r="P80" s="62">
        <v>0</v>
      </c>
      <c r="Q80" s="62">
        <v>0</v>
      </c>
      <c r="R80" s="62">
        <v>0</v>
      </c>
      <c r="S80" s="62">
        <v>0</v>
      </c>
      <c r="T80" s="62">
        <f t="shared" si="94"/>
        <v>670.96420650000005</v>
      </c>
      <c r="U80" s="62">
        <v>444.64800000000002</v>
      </c>
      <c r="V80" s="62">
        <v>213.13200000000001</v>
      </c>
      <c r="W80" s="62">
        <v>13.182</v>
      </c>
      <c r="X80" s="62">
        <f t="shared" si="95"/>
        <v>66.270003033313813</v>
      </c>
      <c r="Y80" s="62">
        <f t="shared" si="96"/>
        <v>31.765032759612637</v>
      </c>
      <c r="Z80" s="62">
        <f t="shared" si="97"/>
        <v>1.9646353519753665</v>
      </c>
      <c r="AA80" s="77"/>
      <c r="AB80" s="25" t="s">
        <v>222</v>
      </c>
      <c r="AC80" s="62">
        <f t="shared" si="128"/>
        <v>670.96199999999999</v>
      </c>
      <c r="AD80" s="50">
        <v>5</v>
      </c>
      <c r="AE80" s="62">
        <v>670.96199999999999</v>
      </c>
      <c r="AF80" s="62">
        <f t="shared" si="88"/>
        <v>100</v>
      </c>
      <c r="AG80" s="77">
        <v>444.64800000000002</v>
      </c>
      <c r="AH80" s="77">
        <v>213.13200000000001</v>
      </c>
      <c r="AI80" s="77">
        <v>13.182</v>
      </c>
      <c r="AJ80" s="50"/>
      <c r="AK80" s="62"/>
      <c r="AL80" s="62"/>
      <c r="AM80" s="77"/>
      <c r="AN80" s="77"/>
      <c r="AO80" s="77"/>
      <c r="AP80" s="50"/>
      <c r="AQ80" s="62"/>
      <c r="AR80" s="62"/>
      <c r="AS80" s="77"/>
      <c r="AT80" s="77"/>
      <c r="AU80" s="77"/>
      <c r="AV80" s="50"/>
      <c r="AW80" s="62"/>
      <c r="AX80" s="62"/>
      <c r="AY80" s="77"/>
      <c r="AZ80" s="77"/>
      <c r="BA80" s="77"/>
      <c r="BB80" s="77"/>
      <c r="BC80" s="25" t="s">
        <v>222</v>
      </c>
      <c r="BD80" s="62">
        <f t="shared" si="89"/>
        <v>1.0483781249999999</v>
      </c>
      <c r="BE80" s="77"/>
      <c r="BF80" s="50">
        <v>5</v>
      </c>
      <c r="BG80" s="62">
        <f t="shared" si="98"/>
        <v>1.0483781250000002</v>
      </c>
      <c r="BH80" s="62">
        <f t="shared" si="99"/>
        <v>100.00000000000003</v>
      </c>
      <c r="BI80" s="62">
        <f t="shared" si="100"/>
        <v>0.69476250000000006</v>
      </c>
      <c r="BJ80" s="62">
        <f t="shared" si="101"/>
        <v>0.33301875000000003</v>
      </c>
      <c r="BK80" s="62">
        <f t="shared" si="102"/>
        <v>2.0596875000000001E-2</v>
      </c>
      <c r="BL80" s="50"/>
      <c r="BM80" s="77"/>
      <c r="BN80" s="77"/>
      <c r="BO80" s="77"/>
      <c r="BP80" s="77"/>
      <c r="BQ80" s="77"/>
      <c r="BR80" s="50"/>
      <c r="BS80" s="77"/>
      <c r="BT80" s="77"/>
      <c r="BU80" s="77"/>
      <c r="BV80" s="77"/>
      <c r="BW80" s="77"/>
      <c r="BX80" s="50"/>
    </row>
    <row r="81" spans="1:81" s="24" customFormat="1" x14ac:dyDescent="0.25">
      <c r="A81" s="77" t="s">
        <v>223</v>
      </c>
      <c r="B81" s="10" t="s">
        <v>204</v>
      </c>
      <c r="C81" s="3" t="s">
        <v>224</v>
      </c>
      <c r="D81" s="77" t="s">
        <v>225</v>
      </c>
      <c r="E81" s="62">
        <v>0</v>
      </c>
      <c r="F81" s="62">
        <v>0</v>
      </c>
      <c r="G81" s="62">
        <v>65.161588500000008</v>
      </c>
      <c r="H81" s="62">
        <v>7.1166240000000007</v>
      </c>
      <c r="I81" s="62">
        <v>0</v>
      </c>
      <c r="J81" s="62">
        <v>0</v>
      </c>
      <c r="K81" s="62">
        <v>0</v>
      </c>
      <c r="L81" s="62">
        <v>0</v>
      </c>
      <c r="M81" s="62">
        <v>0</v>
      </c>
      <c r="N81" s="62">
        <v>0</v>
      </c>
      <c r="O81" s="62">
        <v>0</v>
      </c>
      <c r="P81" s="62">
        <v>0</v>
      </c>
      <c r="Q81" s="62">
        <v>0</v>
      </c>
      <c r="R81" s="62">
        <v>0</v>
      </c>
      <c r="S81" s="62">
        <v>0</v>
      </c>
      <c r="T81" s="62">
        <v>72.278212500000009</v>
      </c>
      <c r="U81" s="62">
        <v>27.312999999999999</v>
      </c>
      <c r="V81" s="62">
        <v>43.702999999999996</v>
      </c>
      <c r="W81" s="62">
        <v>1.2629999999999999</v>
      </c>
      <c r="X81" s="62">
        <v>37.788704306986006</v>
      </c>
      <c r="Y81" s="62">
        <v>60.464970685322342</v>
      </c>
      <c r="Z81" s="62">
        <v>1.7474145476411715</v>
      </c>
      <c r="AA81" s="77"/>
      <c r="AB81" s="25" t="s">
        <v>225</v>
      </c>
      <c r="AC81" s="62">
        <v>72.278999999999996</v>
      </c>
      <c r="AD81" s="50">
        <v>3</v>
      </c>
      <c r="AE81" s="62">
        <v>72.278999999999996</v>
      </c>
      <c r="AF81" s="62">
        <v>100</v>
      </c>
      <c r="AG81" s="77">
        <v>27.312999999999999</v>
      </c>
      <c r="AH81" s="77">
        <v>43.702999999999996</v>
      </c>
      <c r="AI81" s="77">
        <v>1.2629999999999999</v>
      </c>
      <c r="AJ81" s="50"/>
      <c r="AK81" s="62"/>
      <c r="AL81" s="62"/>
      <c r="AM81" s="77"/>
      <c r="AN81" s="77"/>
      <c r="AO81" s="77"/>
      <c r="AP81" s="50"/>
      <c r="AQ81" s="62"/>
      <c r="AR81" s="62"/>
      <c r="AS81" s="77"/>
      <c r="AT81" s="77"/>
      <c r="AU81" s="77"/>
      <c r="AV81" s="50"/>
      <c r="AW81" s="62"/>
      <c r="AX81" s="62"/>
      <c r="AY81" s="77"/>
      <c r="AZ81" s="77"/>
      <c r="BA81" s="77"/>
      <c r="BB81" s="77"/>
      <c r="BC81" s="25" t="s">
        <v>225</v>
      </c>
      <c r="BD81" s="62">
        <v>0.1129359375</v>
      </c>
      <c r="BE81" s="77"/>
      <c r="BF81" s="50">
        <v>3</v>
      </c>
      <c r="BG81" s="62">
        <v>0.1129359375</v>
      </c>
      <c r="BH81" s="62">
        <v>100</v>
      </c>
      <c r="BI81" s="62">
        <v>4.2676562500000001E-2</v>
      </c>
      <c r="BJ81" s="62">
        <v>6.8285937500000005E-2</v>
      </c>
      <c r="BK81" s="62">
        <v>1.9734374999999999E-3</v>
      </c>
      <c r="BL81" s="50"/>
      <c r="BM81" s="77"/>
      <c r="BN81" s="77"/>
      <c r="BO81" s="77"/>
      <c r="BP81" s="77"/>
      <c r="BQ81" s="77"/>
      <c r="BR81" s="50"/>
      <c r="BS81" s="77"/>
      <c r="BT81" s="77"/>
      <c r="BU81" s="77"/>
      <c r="BV81" s="77"/>
      <c r="BW81" s="77"/>
      <c r="BX81" s="50"/>
      <c r="BY81" s="77"/>
      <c r="BZ81" s="77"/>
      <c r="CA81" s="77"/>
      <c r="CB81" s="77"/>
      <c r="CC81" s="77"/>
    </row>
    <row r="82" spans="1:81" x14ac:dyDescent="0.25">
      <c r="A82" s="77" t="s">
        <v>226</v>
      </c>
      <c r="B82" s="10" t="s">
        <v>204</v>
      </c>
      <c r="C82" s="3">
        <v>22</v>
      </c>
      <c r="D82" s="77" t="s">
        <v>226</v>
      </c>
      <c r="E82" s="62">
        <v>0</v>
      </c>
      <c r="F82" s="62">
        <v>0.22239450000000002</v>
      </c>
      <c r="G82" s="62">
        <v>27.354523500000003</v>
      </c>
      <c r="H82" s="62">
        <v>16.6795875</v>
      </c>
      <c r="I82" s="62">
        <v>0</v>
      </c>
      <c r="J82" s="62">
        <v>0</v>
      </c>
      <c r="K82" s="62">
        <v>0</v>
      </c>
      <c r="L82" s="62">
        <v>0</v>
      </c>
      <c r="M82" s="62">
        <v>0</v>
      </c>
      <c r="N82" s="62">
        <v>0</v>
      </c>
      <c r="O82" s="62">
        <v>0</v>
      </c>
      <c r="P82" s="62">
        <v>0</v>
      </c>
      <c r="Q82" s="62">
        <v>0</v>
      </c>
      <c r="R82" s="62">
        <v>0</v>
      </c>
      <c r="S82" s="62">
        <v>0</v>
      </c>
      <c r="T82" s="62">
        <f t="shared" si="94"/>
        <v>44.256505500000003</v>
      </c>
      <c r="U82" s="62">
        <v>17.669</v>
      </c>
      <c r="V82" s="62">
        <v>25.51</v>
      </c>
      <c r="W82" s="62">
        <v>1.077</v>
      </c>
      <c r="X82" s="62">
        <f t="shared" si="95"/>
        <v>39.924073987269509</v>
      </c>
      <c r="Y82" s="62">
        <f t="shared" si="96"/>
        <v>57.641243274392728</v>
      </c>
      <c r="Z82" s="62">
        <f t="shared" si="97"/>
        <v>2.433540533379889</v>
      </c>
      <c r="AA82" s="77"/>
      <c r="AB82" s="25" t="s">
        <v>226</v>
      </c>
      <c r="AC82" s="62">
        <f t="shared" si="128"/>
        <v>44.256</v>
      </c>
      <c r="AD82" s="50">
        <v>5</v>
      </c>
      <c r="AE82" s="62">
        <v>44.256</v>
      </c>
      <c r="AF82" s="62">
        <f t="shared" si="88"/>
        <v>100</v>
      </c>
      <c r="AG82" s="77">
        <v>17.669</v>
      </c>
      <c r="AH82" s="77">
        <v>25.51</v>
      </c>
      <c r="AI82" s="77">
        <v>1.077</v>
      </c>
      <c r="AJ82" s="50"/>
      <c r="AK82" s="62"/>
      <c r="AL82" s="62"/>
      <c r="AM82" s="77"/>
      <c r="AN82" s="77"/>
      <c r="AO82" s="77"/>
      <c r="AP82" s="50"/>
      <c r="AQ82" s="62"/>
      <c r="AR82" s="62"/>
      <c r="AS82" s="77"/>
      <c r="AT82" s="77"/>
      <c r="AU82" s="77"/>
      <c r="AV82" s="50"/>
      <c r="AW82" s="62"/>
      <c r="AX82" s="62"/>
      <c r="AY82" s="77"/>
      <c r="AZ82" s="77"/>
      <c r="BA82" s="77"/>
      <c r="BB82" s="77"/>
      <c r="BC82" s="25" t="s">
        <v>226</v>
      </c>
      <c r="BD82" s="62">
        <f t="shared" si="89"/>
        <v>6.9150000000000003E-2</v>
      </c>
      <c r="BE82" s="77"/>
      <c r="BF82" s="50">
        <v>5</v>
      </c>
      <c r="BG82" s="62">
        <f t="shared" si="98"/>
        <v>6.9150000000000003E-2</v>
      </c>
      <c r="BH82" s="62">
        <f t="shared" si="99"/>
        <v>100</v>
      </c>
      <c r="BI82" s="62">
        <f t="shared" si="100"/>
        <v>2.7607812500000002E-2</v>
      </c>
      <c r="BJ82" s="62">
        <f t="shared" si="101"/>
        <v>3.9859375000000002E-2</v>
      </c>
      <c r="BK82" s="62">
        <f t="shared" si="102"/>
        <v>1.6828124999999998E-3</v>
      </c>
      <c r="BL82" s="50"/>
      <c r="BM82" s="77"/>
      <c r="BN82" s="77"/>
      <c r="BO82" s="77"/>
      <c r="BP82" s="77"/>
      <c r="BQ82" s="77"/>
      <c r="BR82" s="50"/>
      <c r="BS82" s="77"/>
      <c r="BT82" s="77"/>
      <c r="BU82" s="77"/>
      <c r="BV82" s="77"/>
      <c r="BW82" s="77"/>
      <c r="BX82" s="50"/>
      <c r="BY82" s="77"/>
      <c r="BZ82" s="77"/>
      <c r="CA82" s="77"/>
      <c r="CB82" s="77"/>
      <c r="CC82" s="77"/>
    </row>
    <row r="83" spans="1:81" x14ac:dyDescent="0.25">
      <c r="A83" s="77" t="s">
        <v>227</v>
      </c>
      <c r="B83" s="10" t="s">
        <v>204</v>
      </c>
      <c r="C83" s="3" t="s">
        <v>228</v>
      </c>
      <c r="D83" s="77" t="s">
        <v>229</v>
      </c>
      <c r="E83" s="62">
        <v>0</v>
      </c>
      <c r="F83" s="62">
        <v>30.245652000000003</v>
      </c>
      <c r="G83" s="62">
        <v>263.53748250000001</v>
      </c>
      <c r="H83" s="62">
        <v>84.509910000000005</v>
      </c>
      <c r="I83" s="62">
        <v>19.348321500000001</v>
      </c>
      <c r="J83" s="62">
        <v>0</v>
      </c>
      <c r="K83" s="62">
        <v>0</v>
      </c>
      <c r="L83" s="62">
        <v>0</v>
      </c>
      <c r="M83" s="62">
        <v>0</v>
      </c>
      <c r="N83" s="62">
        <v>0</v>
      </c>
      <c r="O83" s="62">
        <v>0</v>
      </c>
      <c r="P83" s="62">
        <v>0</v>
      </c>
      <c r="Q83" s="62">
        <v>0</v>
      </c>
      <c r="R83" s="62">
        <v>0</v>
      </c>
      <c r="S83" s="62">
        <v>0</v>
      </c>
      <c r="T83" s="62">
        <f t="shared" si="94"/>
        <v>397.641366</v>
      </c>
      <c r="U83" s="62">
        <v>159.666</v>
      </c>
      <c r="V83" s="62">
        <v>230.64099999999999</v>
      </c>
      <c r="W83" s="62">
        <v>7.3330000000000002</v>
      </c>
      <c r="X83" s="62">
        <f t="shared" si="95"/>
        <v>40.153267152794157</v>
      </c>
      <c r="Y83" s="62">
        <f t="shared" si="96"/>
        <v>58.002265287460055</v>
      </c>
      <c r="Z83" s="62">
        <f t="shared" si="97"/>
        <v>1.8441240341177181</v>
      </c>
      <c r="AA83" s="77"/>
      <c r="AB83" s="25" t="s">
        <v>227</v>
      </c>
      <c r="AC83" s="62">
        <f t="shared" si="128"/>
        <v>397.64000000000004</v>
      </c>
      <c r="AD83" s="50">
        <v>3</v>
      </c>
      <c r="AE83" s="62">
        <v>397.64000000000004</v>
      </c>
      <c r="AF83" s="62">
        <f t="shared" si="88"/>
        <v>100</v>
      </c>
      <c r="AG83" s="77">
        <v>159.666</v>
      </c>
      <c r="AH83" s="77">
        <v>230.64099999999999</v>
      </c>
      <c r="AI83" s="77">
        <v>7.3330000000000002</v>
      </c>
      <c r="AJ83" s="50"/>
      <c r="AK83" s="62"/>
      <c r="AL83" s="62"/>
      <c r="AM83" s="77"/>
      <c r="AN83" s="77"/>
      <c r="AO83" s="77"/>
      <c r="AP83" s="50"/>
      <c r="AQ83" s="62"/>
      <c r="AR83" s="62"/>
      <c r="AS83" s="77"/>
      <c r="AT83" s="77"/>
      <c r="AU83" s="77"/>
      <c r="AV83" s="50"/>
      <c r="AW83" s="62"/>
      <c r="AX83" s="62"/>
      <c r="AY83" s="77"/>
      <c r="AZ83" s="77"/>
      <c r="BA83" s="77"/>
      <c r="BB83" s="77"/>
      <c r="BC83" s="25" t="s">
        <v>227</v>
      </c>
      <c r="BD83" s="62">
        <f t="shared" si="89"/>
        <v>0.62131250000000005</v>
      </c>
      <c r="BE83" s="77"/>
      <c r="BF83" s="50">
        <v>3</v>
      </c>
      <c r="BG83" s="62">
        <f t="shared" si="98"/>
        <v>0.62131249999999993</v>
      </c>
      <c r="BH83" s="62">
        <f t="shared" si="99"/>
        <v>99.999999999999972</v>
      </c>
      <c r="BI83" s="62">
        <f t="shared" si="100"/>
        <v>0.249478125</v>
      </c>
      <c r="BJ83" s="62">
        <f t="shared" si="101"/>
        <v>0.3603765625</v>
      </c>
      <c r="BK83" s="62">
        <f t="shared" si="102"/>
        <v>1.1457812500000001E-2</v>
      </c>
      <c r="BL83" s="50"/>
      <c r="BM83" s="77"/>
      <c r="BN83" s="77"/>
      <c r="BO83" s="77"/>
      <c r="BP83" s="77"/>
      <c r="BQ83" s="77"/>
      <c r="BR83" s="50"/>
      <c r="BS83" s="77"/>
      <c r="BT83" s="77"/>
      <c r="BU83" s="77"/>
      <c r="BV83" s="77"/>
      <c r="BW83" s="77"/>
      <c r="BX83" s="50"/>
      <c r="BY83" s="77"/>
      <c r="BZ83" s="77"/>
      <c r="CA83" s="77"/>
      <c r="CB83" s="77"/>
      <c r="CC83" s="77"/>
    </row>
    <row r="84" spans="1:81" x14ac:dyDescent="0.25">
      <c r="A84" s="77" t="s">
        <v>230</v>
      </c>
      <c r="B84" s="10" t="s">
        <v>204</v>
      </c>
      <c r="C84" s="3">
        <v>23</v>
      </c>
      <c r="D84" s="77" t="s">
        <v>230</v>
      </c>
      <c r="E84" s="62">
        <v>0</v>
      </c>
      <c r="F84" s="62">
        <v>23.129028000000002</v>
      </c>
      <c r="G84" s="62">
        <v>232.17985800000002</v>
      </c>
      <c r="H84" s="62">
        <v>43.589322000000003</v>
      </c>
      <c r="I84" s="62">
        <v>11.342119500000001</v>
      </c>
      <c r="J84" s="62">
        <v>0</v>
      </c>
      <c r="K84" s="62">
        <v>0</v>
      </c>
      <c r="L84" s="62">
        <v>0</v>
      </c>
      <c r="M84" s="62">
        <v>0</v>
      </c>
      <c r="N84" s="62">
        <v>0</v>
      </c>
      <c r="O84" s="62">
        <v>0</v>
      </c>
      <c r="P84" s="62">
        <v>0</v>
      </c>
      <c r="Q84" s="62">
        <v>0</v>
      </c>
      <c r="R84" s="62">
        <v>0</v>
      </c>
      <c r="S84" s="62">
        <v>0</v>
      </c>
      <c r="T84" s="62">
        <f t="shared" si="94"/>
        <v>310.24032750000003</v>
      </c>
      <c r="U84" s="62">
        <v>120.691</v>
      </c>
      <c r="V84" s="62">
        <v>184.322</v>
      </c>
      <c r="W84" s="62">
        <v>5.226</v>
      </c>
      <c r="X84" s="62">
        <f t="shared" si="95"/>
        <v>38.902421542860182</v>
      </c>
      <c r="Y84" s="62">
        <f t="shared" si="96"/>
        <v>59.412650020490965</v>
      </c>
      <c r="Z84" s="62">
        <f t="shared" si="97"/>
        <v>1.6845005425672779</v>
      </c>
      <c r="AA84" s="77"/>
      <c r="AB84" s="25" t="s">
        <v>230</v>
      </c>
      <c r="AC84" s="62">
        <f t="shared" si="128"/>
        <v>310.23900000000003</v>
      </c>
      <c r="AD84" s="50">
        <v>5</v>
      </c>
      <c r="AE84" s="62">
        <v>45.811999999999998</v>
      </c>
      <c r="AF84" s="62">
        <f t="shared" si="88"/>
        <v>14.766679882284301</v>
      </c>
      <c r="AG84" s="77">
        <v>16.856999999999999</v>
      </c>
      <c r="AH84" s="77">
        <v>28.238</v>
      </c>
      <c r="AI84" s="77">
        <v>0.71699999999999997</v>
      </c>
      <c r="AJ84" s="50">
        <v>6</v>
      </c>
      <c r="AK84" s="62">
        <v>264.42700000000002</v>
      </c>
      <c r="AL84" s="62">
        <f>(AK84/AC84)*100</f>
        <v>85.233320117715692</v>
      </c>
      <c r="AM84" s="77">
        <v>103.834</v>
      </c>
      <c r="AN84" s="77">
        <v>156.084</v>
      </c>
      <c r="AO84" s="77">
        <v>4.5090000000000003</v>
      </c>
      <c r="AP84" s="50"/>
      <c r="AQ84" s="62"/>
      <c r="AR84" s="62"/>
      <c r="AS84" s="77"/>
      <c r="AT84" s="77"/>
      <c r="AU84" s="77"/>
      <c r="AV84" s="50"/>
      <c r="AW84" s="62"/>
      <c r="AX84" s="62"/>
      <c r="AY84" s="77"/>
      <c r="AZ84" s="77"/>
      <c r="BA84" s="77"/>
      <c r="BB84" s="77"/>
      <c r="BC84" s="25" t="s">
        <v>230</v>
      </c>
      <c r="BD84" s="62">
        <f t="shared" si="89"/>
        <v>0.48474843750000007</v>
      </c>
      <c r="BE84" s="77"/>
      <c r="BF84" s="50">
        <v>5</v>
      </c>
      <c r="BG84" s="62">
        <f t="shared" si="98"/>
        <v>7.1581249999999999E-2</v>
      </c>
      <c r="BH84" s="62">
        <f t="shared" si="99"/>
        <v>14.766679882284301</v>
      </c>
      <c r="BI84" s="62">
        <f t="shared" si="100"/>
        <v>2.63390625E-2</v>
      </c>
      <c r="BJ84" s="62">
        <f t="shared" si="101"/>
        <v>4.4121874999999998E-2</v>
      </c>
      <c r="BK84" s="62">
        <f t="shared" si="102"/>
        <v>1.1203125E-3</v>
      </c>
      <c r="BL84" s="50">
        <v>6</v>
      </c>
      <c r="BM84" s="62">
        <f>BO84+BP84+BQ84</f>
        <v>0.41316718749999998</v>
      </c>
      <c r="BN84" s="62">
        <f>(BM84/BD84)*100</f>
        <v>85.233320117715678</v>
      </c>
      <c r="BO84" s="62">
        <f t="shared" ref="BO84" si="132">AM84/640</f>
        <v>0.162240625</v>
      </c>
      <c r="BP84" s="62">
        <f t="shared" ref="BP84" si="133">AN84/640</f>
        <v>0.24388124999999999</v>
      </c>
      <c r="BQ84" s="62">
        <f t="shared" ref="BQ84" si="134">AO84/640</f>
        <v>7.0453125000000004E-3</v>
      </c>
      <c r="BR84" s="50"/>
      <c r="BS84" s="77"/>
      <c r="BT84" s="77"/>
      <c r="BU84" s="77"/>
      <c r="BV84" s="77"/>
      <c r="BW84" s="77"/>
      <c r="BX84" s="50"/>
      <c r="BY84" s="77"/>
      <c r="BZ84" s="77"/>
      <c r="CA84" s="77"/>
      <c r="CB84" s="77"/>
      <c r="CC84" s="77"/>
    </row>
    <row r="85" spans="1:81" x14ac:dyDescent="0.25">
      <c r="A85" s="77" t="s">
        <v>231</v>
      </c>
      <c r="B85" s="10" t="s">
        <v>204</v>
      </c>
      <c r="C85" s="3">
        <v>24</v>
      </c>
      <c r="D85" s="77" t="s">
        <v>231</v>
      </c>
      <c r="E85" s="62">
        <v>0</v>
      </c>
      <c r="F85" s="62">
        <v>0</v>
      </c>
      <c r="G85" s="62">
        <v>52.485102000000005</v>
      </c>
      <c r="H85" s="62">
        <v>22.239450000000001</v>
      </c>
      <c r="I85" s="62">
        <v>1.5567615000000001</v>
      </c>
      <c r="J85" s="62">
        <v>0</v>
      </c>
      <c r="K85" s="62">
        <v>0</v>
      </c>
      <c r="L85" s="62">
        <v>0</v>
      </c>
      <c r="M85" s="62">
        <v>0</v>
      </c>
      <c r="N85" s="62">
        <v>0</v>
      </c>
      <c r="O85" s="62">
        <v>0</v>
      </c>
      <c r="P85" s="62">
        <v>0</v>
      </c>
      <c r="Q85" s="62">
        <v>0</v>
      </c>
      <c r="R85" s="62">
        <v>0</v>
      </c>
      <c r="S85" s="62">
        <v>0</v>
      </c>
      <c r="T85" s="62">
        <f t="shared" si="94"/>
        <v>76.281313499999996</v>
      </c>
      <c r="U85" s="62">
        <v>30.905999999999999</v>
      </c>
      <c r="V85" s="62">
        <v>43.698</v>
      </c>
      <c r="W85" s="62">
        <v>1.677</v>
      </c>
      <c r="X85" s="62">
        <f t="shared" si="95"/>
        <v>40.515820430910644</v>
      </c>
      <c r="Y85" s="62">
        <f t="shared" si="96"/>
        <v>57.285327159449082</v>
      </c>
      <c r="Z85" s="62">
        <f t="shared" si="97"/>
        <v>2.1984414308754663</v>
      </c>
      <c r="AA85" s="77"/>
      <c r="AB85" s="25" t="s">
        <v>231</v>
      </c>
      <c r="AC85" s="62">
        <f t="shared" si="128"/>
        <v>76.281000000000006</v>
      </c>
      <c r="AD85" s="50">
        <v>5</v>
      </c>
      <c r="AE85" s="62">
        <v>76.281000000000006</v>
      </c>
      <c r="AF85" s="62">
        <f t="shared" si="88"/>
        <v>100</v>
      </c>
      <c r="AG85" s="77">
        <v>30.905999999999999</v>
      </c>
      <c r="AH85" s="77">
        <v>43.698</v>
      </c>
      <c r="AI85" s="77">
        <v>1.677</v>
      </c>
      <c r="AJ85" s="50"/>
      <c r="AK85" s="62"/>
      <c r="AL85" s="62"/>
      <c r="AM85" s="77"/>
      <c r="AN85" s="77"/>
      <c r="AO85" s="77"/>
      <c r="AP85" s="50"/>
      <c r="AQ85" s="62"/>
      <c r="AR85" s="62"/>
      <c r="AS85" s="77"/>
      <c r="AT85" s="77"/>
      <c r="AU85" s="77"/>
      <c r="AV85" s="50"/>
      <c r="AW85" s="62"/>
      <c r="AX85" s="62"/>
      <c r="AY85" s="77"/>
      <c r="AZ85" s="77"/>
      <c r="BA85" s="77"/>
      <c r="BB85" s="77"/>
      <c r="BC85" s="25" t="s">
        <v>231</v>
      </c>
      <c r="BD85" s="62">
        <f t="shared" si="89"/>
        <v>0.11918906250000001</v>
      </c>
      <c r="BE85" s="77"/>
      <c r="BF85" s="50">
        <v>5</v>
      </c>
      <c r="BG85" s="62">
        <f t="shared" si="98"/>
        <v>0.1191890625</v>
      </c>
      <c r="BH85" s="62">
        <f t="shared" si="99"/>
        <v>99.999999999999986</v>
      </c>
      <c r="BI85" s="62">
        <f t="shared" si="100"/>
        <v>4.8290624999999997E-2</v>
      </c>
      <c r="BJ85" s="62">
        <f t="shared" si="101"/>
        <v>6.8278124999999995E-2</v>
      </c>
      <c r="BK85" s="62">
        <f t="shared" si="102"/>
        <v>2.6203125000000002E-3</v>
      </c>
      <c r="BL85" s="50"/>
      <c r="BM85" s="77"/>
      <c r="BN85" s="77"/>
      <c r="BO85" s="77"/>
      <c r="BP85" s="77"/>
      <c r="BQ85" s="77"/>
      <c r="BR85" s="50"/>
      <c r="BS85" s="77"/>
      <c r="BT85" s="77"/>
      <c r="BU85" s="77"/>
      <c r="BV85" s="77"/>
      <c r="BW85" s="77"/>
      <c r="BX85" s="50"/>
      <c r="BY85" s="77"/>
      <c r="BZ85" s="77"/>
      <c r="CA85" s="77"/>
      <c r="CB85" s="77"/>
      <c r="CC85" s="77"/>
    </row>
    <row r="86" spans="1:81" x14ac:dyDescent="0.25">
      <c r="A86" s="77" t="s">
        <v>232</v>
      </c>
      <c r="B86" s="10" t="s">
        <v>204</v>
      </c>
      <c r="C86" s="3" t="s">
        <v>233</v>
      </c>
      <c r="D86" s="77" t="s">
        <v>398</v>
      </c>
      <c r="E86" s="62">
        <v>0.44478900000000005</v>
      </c>
      <c r="F86" s="62">
        <v>2.0015505</v>
      </c>
      <c r="G86" s="62">
        <v>39.141432000000002</v>
      </c>
      <c r="H86" s="62">
        <v>33.1367805</v>
      </c>
      <c r="I86" s="62">
        <v>6.8942295000000007</v>
      </c>
      <c r="J86" s="62">
        <v>0</v>
      </c>
      <c r="K86" s="62">
        <v>0</v>
      </c>
      <c r="L86" s="62">
        <v>0</v>
      </c>
      <c r="M86" s="62">
        <v>0</v>
      </c>
      <c r="N86" s="62">
        <v>0</v>
      </c>
      <c r="O86" s="62">
        <v>0</v>
      </c>
      <c r="P86" s="62">
        <v>0</v>
      </c>
      <c r="Q86" s="62">
        <v>0</v>
      </c>
      <c r="R86" s="62">
        <v>0</v>
      </c>
      <c r="S86" s="62">
        <v>0</v>
      </c>
      <c r="T86" s="62">
        <f t="shared" si="94"/>
        <v>81.618781499999997</v>
      </c>
      <c r="U86" s="62">
        <v>36.768000000000001</v>
      </c>
      <c r="V86" s="62">
        <v>42.938000000000002</v>
      </c>
      <c r="W86" s="62">
        <v>1.913</v>
      </c>
      <c r="X86" s="62">
        <f t="shared" si="95"/>
        <v>45.048454931908047</v>
      </c>
      <c r="Y86" s="62">
        <f t="shared" si="96"/>
        <v>52.607989498103457</v>
      </c>
      <c r="Z86" s="62">
        <f t="shared" si="97"/>
        <v>2.3438232779792232</v>
      </c>
      <c r="AA86" s="77"/>
      <c r="AB86" s="25" t="s">
        <v>232</v>
      </c>
      <c r="AC86" s="62">
        <f t="shared" si="128"/>
        <v>81.619</v>
      </c>
      <c r="AD86" s="50">
        <v>5</v>
      </c>
      <c r="AE86" s="62">
        <v>81.619</v>
      </c>
      <c r="AF86" s="62">
        <f t="shared" si="88"/>
        <v>100</v>
      </c>
      <c r="AG86" s="77">
        <v>36.768000000000001</v>
      </c>
      <c r="AH86" s="77">
        <v>42.938000000000002</v>
      </c>
      <c r="AI86" s="77">
        <v>1.913</v>
      </c>
      <c r="AJ86" s="50"/>
      <c r="AK86" s="62"/>
      <c r="AL86" s="62"/>
      <c r="AM86" s="77"/>
      <c r="AN86" s="77"/>
      <c r="AO86" s="77"/>
      <c r="AP86" s="50"/>
      <c r="AQ86" s="62"/>
      <c r="AR86" s="62"/>
      <c r="AS86" s="77"/>
      <c r="AT86" s="77"/>
      <c r="AU86" s="77"/>
      <c r="AV86" s="50"/>
      <c r="AW86" s="62"/>
      <c r="AX86" s="62"/>
      <c r="AY86" s="77"/>
      <c r="AZ86" s="77"/>
      <c r="BA86" s="77"/>
      <c r="BB86" s="77"/>
      <c r="BC86" s="25" t="s">
        <v>232</v>
      </c>
      <c r="BD86" s="62">
        <f t="shared" si="89"/>
        <v>0.12752968749999999</v>
      </c>
      <c r="BE86" s="77"/>
      <c r="BF86" s="50">
        <v>5</v>
      </c>
      <c r="BG86" s="62">
        <f t="shared" si="98"/>
        <v>0.12752968749999999</v>
      </c>
      <c r="BH86" s="62">
        <f t="shared" si="99"/>
        <v>100</v>
      </c>
      <c r="BI86" s="62">
        <f t="shared" si="100"/>
        <v>5.7450000000000001E-2</v>
      </c>
      <c r="BJ86" s="62">
        <f t="shared" si="101"/>
        <v>6.7090625000000001E-2</v>
      </c>
      <c r="BK86" s="62">
        <f t="shared" si="102"/>
        <v>2.9890625E-3</v>
      </c>
      <c r="BL86" s="50"/>
      <c r="BM86" s="77"/>
      <c r="BN86" s="77"/>
      <c r="BO86" s="77"/>
      <c r="BP86" s="77"/>
      <c r="BQ86" s="77"/>
      <c r="BR86" s="50"/>
      <c r="BS86" s="77"/>
      <c r="BT86" s="77"/>
      <c r="BU86" s="77"/>
      <c r="BV86" s="77"/>
      <c r="BW86" s="77"/>
      <c r="BX86" s="50"/>
      <c r="BY86" s="77"/>
      <c r="BZ86" s="77"/>
      <c r="CA86" s="77"/>
      <c r="CB86" s="77"/>
      <c r="CC86" s="77"/>
    </row>
    <row r="87" spans="1:81" x14ac:dyDescent="0.25">
      <c r="A87" s="77" t="s">
        <v>235</v>
      </c>
      <c r="B87" s="10" t="s">
        <v>204</v>
      </c>
      <c r="C87" s="3" t="s">
        <v>236</v>
      </c>
      <c r="D87" s="77" t="s">
        <v>398</v>
      </c>
      <c r="E87" s="62">
        <v>0</v>
      </c>
      <c r="F87" s="62">
        <v>0</v>
      </c>
      <c r="G87" s="62">
        <v>0</v>
      </c>
      <c r="H87" s="62">
        <v>15.7900095</v>
      </c>
      <c r="I87" s="62">
        <v>13.566064500000001</v>
      </c>
      <c r="J87" s="62">
        <v>0</v>
      </c>
      <c r="K87" s="62">
        <v>0</v>
      </c>
      <c r="L87" s="62">
        <v>0</v>
      </c>
      <c r="M87" s="62">
        <v>0</v>
      </c>
      <c r="N87" s="62">
        <v>0</v>
      </c>
      <c r="O87" s="62">
        <v>0</v>
      </c>
      <c r="P87" s="62">
        <v>0</v>
      </c>
      <c r="Q87" s="62">
        <v>0</v>
      </c>
      <c r="R87" s="62">
        <v>0</v>
      </c>
      <c r="S87" s="62">
        <v>0</v>
      </c>
      <c r="T87" s="62">
        <f t="shared" si="94"/>
        <v>29.356074</v>
      </c>
      <c r="U87" s="62">
        <v>19.992999999999999</v>
      </c>
      <c r="V87" s="62">
        <v>8.7309999999999999</v>
      </c>
      <c r="W87" s="62">
        <v>0.63200000000000001</v>
      </c>
      <c r="X87" s="62">
        <f t="shared" si="95"/>
        <v>68.105156023247517</v>
      </c>
      <c r="Y87" s="62">
        <f t="shared" si="96"/>
        <v>29.741715462360531</v>
      </c>
      <c r="Z87" s="62">
        <f t="shared" si="97"/>
        <v>2.1528764370876021</v>
      </c>
      <c r="AA87" s="77"/>
      <c r="AB87" s="25" t="s">
        <v>235</v>
      </c>
      <c r="AC87" s="62">
        <f t="shared" si="128"/>
        <v>29.355999999999998</v>
      </c>
      <c r="AD87" s="50">
        <v>5</v>
      </c>
      <c r="AE87" s="62">
        <v>29.355999999999998</v>
      </c>
      <c r="AF87" s="62">
        <f t="shared" si="88"/>
        <v>100</v>
      </c>
      <c r="AG87" s="77">
        <v>19.992999999999999</v>
      </c>
      <c r="AH87" s="77">
        <v>8.7309999999999999</v>
      </c>
      <c r="AI87" s="77">
        <v>0.63200000000000001</v>
      </c>
      <c r="AJ87" s="50"/>
      <c r="AK87" s="62"/>
      <c r="AL87" s="62"/>
      <c r="AM87" s="77"/>
      <c r="AN87" s="77"/>
      <c r="AO87" s="77"/>
      <c r="AP87" s="50"/>
      <c r="AQ87" s="62"/>
      <c r="AR87" s="62"/>
      <c r="AS87" s="77"/>
      <c r="AT87" s="77"/>
      <c r="AU87" s="77"/>
      <c r="AV87" s="50"/>
      <c r="AW87" s="62"/>
      <c r="AX87" s="62"/>
      <c r="AY87" s="77"/>
      <c r="AZ87" s="77"/>
      <c r="BA87" s="77"/>
      <c r="BB87" s="77"/>
      <c r="BC87" s="25" t="s">
        <v>235</v>
      </c>
      <c r="BD87" s="62">
        <f t="shared" si="89"/>
        <v>4.586875E-2</v>
      </c>
      <c r="BE87" s="77"/>
      <c r="BF87" s="50">
        <v>5</v>
      </c>
      <c r="BG87" s="62">
        <f t="shared" si="98"/>
        <v>4.586875E-2</v>
      </c>
      <c r="BH87" s="62">
        <f t="shared" si="99"/>
        <v>100</v>
      </c>
      <c r="BI87" s="62">
        <f t="shared" si="100"/>
        <v>3.1239062499999998E-2</v>
      </c>
      <c r="BJ87" s="62">
        <f t="shared" si="101"/>
        <v>1.36421875E-2</v>
      </c>
      <c r="BK87" s="62">
        <f t="shared" si="102"/>
        <v>9.875000000000001E-4</v>
      </c>
      <c r="BL87" s="50"/>
      <c r="BM87" s="77"/>
      <c r="BN87" s="77"/>
      <c r="BO87" s="77"/>
      <c r="BP87" s="77"/>
      <c r="BQ87" s="77"/>
      <c r="BR87" s="50"/>
      <c r="BS87" s="77"/>
      <c r="BT87" s="77"/>
      <c r="BU87" s="77"/>
      <c r="BV87" s="77"/>
      <c r="BW87" s="77"/>
      <c r="BX87" s="50"/>
      <c r="BY87" s="77"/>
      <c r="BZ87" s="77"/>
      <c r="CA87" s="77"/>
      <c r="CB87" s="77"/>
      <c r="CC87" s="77"/>
    </row>
    <row r="88" spans="1:81" x14ac:dyDescent="0.25">
      <c r="A88" s="77" t="s">
        <v>238</v>
      </c>
      <c r="B88" s="10" t="s">
        <v>204</v>
      </c>
      <c r="C88" s="3">
        <v>26</v>
      </c>
      <c r="D88" s="77" t="s">
        <v>238</v>
      </c>
      <c r="E88" s="62">
        <v>0</v>
      </c>
      <c r="F88" s="62">
        <v>8.4509910000000001</v>
      </c>
      <c r="G88" s="62">
        <v>269.31973950000003</v>
      </c>
      <c r="H88" s="62">
        <v>56.488203000000006</v>
      </c>
      <c r="I88" s="62">
        <v>33.1367805</v>
      </c>
      <c r="J88" s="62">
        <v>0</v>
      </c>
      <c r="K88" s="62">
        <v>0.22239450000000002</v>
      </c>
      <c r="L88" s="62">
        <v>0.66718350000000004</v>
      </c>
      <c r="M88" s="62">
        <v>0</v>
      </c>
      <c r="N88" s="62">
        <v>0</v>
      </c>
      <c r="O88" s="62">
        <v>0</v>
      </c>
      <c r="P88" s="62">
        <v>0</v>
      </c>
      <c r="Q88" s="62">
        <v>0</v>
      </c>
      <c r="R88" s="62">
        <v>1.7791560000000002</v>
      </c>
      <c r="S88" s="62">
        <v>0</v>
      </c>
      <c r="T88" s="62">
        <f t="shared" si="94"/>
        <v>370.06444800000003</v>
      </c>
      <c r="U88" s="62">
        <v>158.15299999999999</v>
      </c>
      <c r="V88" s="62">
        <v>203.042</v>
      </c>
      <c r="W88" s="62">
        <v>8.8680000000000003</v>
      </c>
      <c r="X88" s="62">
        <f t="shared" si="95"/>
        <v>42.736610029612997</v>
      </c>
      <c r="Y88" s="62">
        <f t="shared" si="96"/>
        <v>54.866659333889856</v>
      </c>
      <c r="Z88" s="62">
        <f t="shared" si="97"/>
        <v>2.3963393533009687</v>
      </c>
      <c r="AA88" s="77"/>
      <c r="AB88" s="25" t="s">
        <v>238</v>
      </c>
      <c r="AC88" s="62">
        <f t="shared" si="128"/>
        <v>370.06299999999999</v>
      </c>
      <c r="AD88" s="50">
        <v>5</v>
      </c>
      <c r="AE88" s="62">
        <v>61.158000000000008</v>
      </c>
      <c r="AF88" s="62">
        <f t="shared" si="88"/>
        <v>16.526375238810694</v>
      </c>
      <c r="AG88" s="77">
        <v>22.504000000000001</v>
      </c>
      <c r="AH88" s="77">
        <v>35.090000000000003</v>
      </c>
      <c r="AI88" s="77">
        <v>3.5640000000000001</v>
      </c>
      <c r="AJ88" s="50">
        <v>6</v>
      </c>
      <c r="AK88" s="62">
        <v>308.90499999999997</v>
      </c>
      <c r="AL88" s="62">
        <f>(AK88/AC88)*100</f>
        <v>83.473624761189299</v>
      </c>
      <c r="AM88" s="77">
        <v>135.649</v>
      </c>
      <c r="AN88" s="77">
        <v>167.952</v>
      </c>
      <c r="AO88" s="77">
        <v>5.3040000000000003</v>
      </c>
      <c r="AP88" s="50"/>
      <c r="AQ88" s="62"/>
      <c r="AR88" s="62"/>
      <c r="AS88" s="77"/>
      <c r="AT88" s="77"/>
      <c r="AU88" s="77"/>
      <c r="AV88" s="50"/>
      <c r="AW88" s="62"/>
      <c r="AX88" s="62"/>
      <c r="AY88" s="77"/>
      <c r="AZ88" s="77"/>
      <c r="BA88" s="77"/>
      <c r="BB88" s="77"/>
      <c r="BC88" s="25" t="s">
        <v>238</v>
      </c>
      <c r="BD88" s="62">
        <f t="shared" si="89"/>
        <v>0.57822343749999994</v>
      </c>
      <c r="BE88" s="77"/>
      <c r="BF88" s="50">
        <v>5</v>
      </c>
      <c r="BG88" s="62">
        <f t="shared" si="98"/>
        <v>9.5559375000000002E-2</v>
      </c>
      <c r="BH88" s="62">
        <f t="shared" si="99"/>
        <v>16.526375238810694</v>
      </c>
      <c r="BI88" s="62">
        <f t="shared" si="100"/>
        <v>3.5162499999999999E-2</v>
      </c>
      <c r="BJ88" s="62">
        <f t="shared" si="101"/>
        <v>5.4828125000000005E-2</v>
      </c>
      <c r="BK88" s="62">
        <f t="shared" si="102"/>
        <v>5.5687499999999999E-3</v>
      </c>
      <c r="BL88" s="50">
        <v>6</v>
      </c>
      <c r="BM88" s="62">
        <f t="shared" ref="BM88:BM91" si="135">BO88+BP88+BQ88</f>
        <v>0.48266406250000005</v>
      </c>
      <c r="BN88" s="62">
        <f t="shared" ref="BN88:BN91" si="136">(BM88/BD88)*100</f>
        <v>83.473624761189328</v>
      </c>
      <c r="BO88" s="62">
        <f t="shared" ref="BO88:BO91" si="137">AM88/640</f>
        <v>0.2119515625</v>
      </c>
      <c r="BP88" s="62">
        <f t="shared" ref="BP88:BP91" si="138">AN88/640</f>
        <v>0.26242500000000002</v>
      </c>
      <c r="BQ88" s="62">
        <f t="shared" ref="BQ88:BQ91" si="139">AO88/640</f>
        <v>8.2874999999999997E-3</v>
      </c>
      <c r="BR88" s="50"/>
      <c r="BS88" s="77"/>
      <c r="BT88" s="77"/>
      <c r="BU88" s="77"/>
      <c r="BV88" s="77"/>
      <c r="BW88" s="77"/>
      <c r="BX88" s="50"/>
      <c r="BY88" s="77"/>
      <c r="BZ88" s="77"/>
      <c r="CA88" s="77"/>
      <c r="CB88" s="77"/>
      <c r="CC88" s="77"/>
    </row>
    <row r="89" spans="1:81" x14ac:dyDescent="0.25">
      <c r="A89" s="77" t="s">
        <v>239</v>
      </c>
      <c r="B89" s="10" t="s">
        <v>204</v>
      </c>
      <c r="C89" s="3">
        <v>27</v>
      </c>
      <c r="D89" s="77" t="s">
        <v>239</v>
      </c>
      <c r="E89" s="62">
        <v>0</v>
      </c>
      <c r="F89" s="62">
        <v>0</v>
      </c>
      <c r="G89" s="62">
        <v>112.3092225</v>
      </c>
      <c r="H89" s="62">
        <v>172.80052650000002</v>
      </c>
      <c r="I89" s="62">
        <v>40.031010000000002</v>
      </c>
      <c r="J89" s="62">
        <v>0</v>
      </c>
      <c r="K89" s="62">
        <v>0</v>
      </c>
      <c r="L89" s="62">
        <v>0</v>
      </c>
      <c r="M89" s="62">
        <v>0</v>
      </c>
      <c r="N89" s="62">
        <v>0</v>
      </c>
      <c r="O89" s="62">
        <v>0</v>
      </c>
      <c r="P89" s="62">
        <v>0</v>
      </c>
      <c r="Q89" s="62">
        <v>0</v>
      </c>
      <c r="R89" s="62">
        <v>0</v>
      </c>
      <c r="S89" s="62">
        <v>0</v>
      </c>
      <c r="T89" s="62">
        <f t="shared" si="94"/>
        <v>325.140759</v>
      </c>
      <c r="U89" s="62">
        <v>157.34399999999999</v>
      </c>
      <c r="V89" s="62">
        <v>159.19999999999999</v>
      </c>
      <c r="W89" s="62">
        <v>8.5969999999999995</v>
      </c>
      <c r="X89" s="62">
        <f t="shared" si="95"/>
        <v>48.392579412044732</v>
      </c>
      <c r="Y89" s="62">
        <f t="shared" si="96"/>
        <v>48.963409106146543</v>
      </c>
      <c r="Z89" s="62">
        <f t="shared" si="97"/>
        <v>2.6440856035523987</v>
      </c>
      <c r="AA89" s="77"/>
      <c r="AB89" s="25" t="s">
        <v>239</v>
      </c>
      <c r="AC89" s="62">
        <f t="shared" si="128"/>
        <v>325.13799999999998</v>
      </c>
      <c r="AD89" s="50">
        <v>5</v>
      </c>
      <c r="AE89" s="62">
        <v>111.41799999999999</v>
      </c>
      <c r="AF89" s="62">
        <f t="shared" si="88"/>
        <v>34.267910856313321</v>
      </c>
      <c r="AG89" s="77">
        <v>63.085999999999999</v>
      </c>
      <c r="AH89" s="77">
        <v>45.546999999999997</v>
      </c>
      <c r="AI89" s="77">
        <v>2.7850000000000001</v>
      </c>
      <c r="AJ89" s="50">
        <v>8</v>
      </c>
      <c r="AK89" s="62">
        <v>213.72</v>
      </c>
      <c r="AL89" s="62">
        <f>(AK89/AC89)*100</f>
        <v>65.732089143686693</v>
      </c>
      <c r="AM89" s="77">
        <v>94.257000000000005</v>
      </c>
      <c r="AN89" s="77">
        <v>113.652</v>
      </c>
      <c r="AO89" s="77">
        <v>5.8109999999999999</v>
      </c>
      <c r="AP89" s="50"/>
      <c r="AQ89" s="62"/>
      <c r="AR89" s="62"/>
      <c r="AS89" s="77"/>
      <c r="AT89" s="77"/>
      <c r="AU89" s="77"/>
      <c r="AV89" s="50"/>
      <c r="AW89" s="62"/>
      <c r="AX89" s="62"/>
      <c r="AY89" s="77"/>
      <c r="AZ89" s="77"/>
      <c r="BA89" s="77"/>
      <c r="BB89" s="77"/>
      <c r="BC89" s="25" t="s">
        <v>239</v>
      </c>
      <c r="BD89" s="62">
        <f t="shared" si="89"/>
        <v>0.50802812499999994</v>
      </c>
      <c r="BE89" s="77"/>
      <c r="BF89" s="50">
        <v>5</v>
      </c>
      <c r="BG89" s="62">
        <f t="shared" si="98"/>
        <v>0.17409062499999997</v>
      </c>
      <c r="BH89" s="62">
        <f t="shared" si="99"/>
        <v>34.267910856313314</v>
      </c>
      <c r="BI89" s="62">
        <f t="shared" si="100"/>
        <v>9.8571875000000003E-2</v>
      </c>
      <c r="BJ89" s="62">
        <f t="shared" si="101"/>
        <v>7.1167187499999993E-2</v>
      </c>
      <c r="BK89" s="62">
        <f t="shared" si="102"/>
        <v>4.3515625000000004E-3</v>
      </c>
      <c r="BL89" s="50">
        <v>8</v>
      </c>
      <c r="BM89" s="62">
        <f t="shared" si="135"/>
        <v>0.3339375</v>
      </c>
      <c r="BN89" s="62">
        <f t="shared" si="136"/>
        <v>65.732089143686693</v>
      </c>
      <c r="BO89" s="62">
        <f t="shared" si="137"/>
        <v>0.14727656250000001</v>
      </c>
      <c r="BP89" s="62">
        <f t="shared" si="138"/>
        <v>0.17758125</v>
      </c>
      <c r="BQ89" s="62">
        <f t="shared" si="139"/>
        <v>9.0796874999999992E-3</v>
      </c>
      <c r="BR89" s="50"/>
      <c r="BS89" s="77"/>
      <c r="BT89" s="77"/>
      <c r="BU89" s="77"/>
      <c r="BV89" s="77"/>
      <c r="BW89" s="77"/>
      <c r="BX89" s="50"/>
      <c r="BY89" s="77"/>
      <c r="BZ89" s="77"/>
      <c r="CA89" s="77"/>
      <c r="CB89" s="77"/>
      <c r="CC89" s="77"/>
    </row>
    <row r="90" spans="1:81" x14ac:dyDescent="0.25">
      <c r="A90" s="77" t="s">
        <v>240</v>
      </c>
      <c r="B90" s="10" t="s">
        <v>204</v>
      </c>
      <c r="C90" s="3">
        <v>28</v>
      </c>
      <c r="D90" s="77" t="s">
        <v>240</v>
      </c>
      <c r="E90" s="62">
        <v>0</v>
      </c>
      <c r="F90" s="62">
        <v>0</v>
      </c>
      <c r="G90" s="62">
        <v>42.922138500000003</v>
      </c>
      <c r="H90" s="62">
        <v>185.92180200000001</v>
      </c>
      <c r="I90" s="62">
        <v>83.397937499999998</v>
      </c>
      <c r="J90" s="62">
        <v>0</v>
      </c>
      <c r="K90" s="62">
        <v>0</v>
      </c>
      <c r="L90" s="62">
        <v>0</v>
      </c>
      <c r="M90" s="62">
        <v>0</v>
      </c>
      <c r="N90" s="62">
        <v>0</v>
      </c>
      <c r="O90" s="62">
        <v>0</v>
      </c>
      <c r="P90" s="62">
        <v>0</v>
      </c>
      <c r="Q90" s="62">
        <v>0</v>
      </c>
      <c r="R90" s="62">
        <v>0</v>
      </c>
      <c r="S90" s="62">
        <v>0</v>
      </c>
      <c r="T90" s="62">
        <f t="shared" si="94"/>
        <v>312.24187800000004</v>
      </c>
      <c r="U90" s="62">
        <v>178.774</v>
      </c>
      <c r="V90" s="62">
        <v>125.387</v>
      </c>
      <c r="W90" s="62">
        <v>8.0809999999999995</v>
      </c>
      <c r="X90" s="62">
        <f t="shared" si="95"/>
        <v>57.254972057271573</v>
      </c>
      <c r="Y90" s="62">
        <f t="shared" si="96"/>
        <v>40.157009304177954</v>
      </c>
      <c r="Z90" s="62">
        <f t="shared" si="97"/>
        <v>2.5880577108237857</v>
      </c>
      <c r="AA90" s="77"/>
      <c r="AB90" s="25" t="s">
        <v>240</v>
      </c>
      <c r="AC90" s="62">
        <f t="shared" si="128"/>
        <v>312.24200000000002</v>
      </c>
      <c r="AD90" s="50">
        <v>6</v>
      </c>
      <c r="AE90" s="62">
        <v>62.271000000000001</v>
      </c>
      <c r="AF90" s="62">
        <f t="shared" si="88"/>
        <v>19.943185093613288</v>
      </c>
      <c r="AG90" s="77">
        <v>39.661999999999999</v>
      </c>
      <c r="AH90" s="77">
        <v>21.238</v>
      </c>
      <c r="AI90" s="77">
        <v>1.371</v>
      </c>
      <c r="AJ90" s="50">
        <v>9</v>
      </c>
      <c r="AK90" s="62">
        <v>249.971</v>
      </c>
      <c r="AL90" s="62">
        <f>(AK90/AC90)*100</f>
        <v>80.056814906386705</v>
      </c>
      <c r="AM90" s="77">
        <v>139.11199999999999</v>
      </c>
      <c r="AN90" s="77">
        <v>104.149</v>
      </c>
      <c r="AO90" s="77">
        <v>6.71</v>
      </c>
      <c r="AP90" s="50"/>
      <c r="AQ90" s="62"/>
      <c r="AR90" s="62"/>
      <c r="AS90" s="77"/>
      <c r="AT90" s="77"/>
      <c r="AU90" s="77"/>
      <c r="AV90" s="50"/>
      <c r="AW90" s="62"/>
      <c r="AX90" s="62"/>
      <c r="AY90" s="77"/>
      <c r="AZ90" s="77"/>
      <c r="BA90" s="77"/>
      <c r="BB90" s="77"/>
      <c r="BC90" s="25" t="s">
        <v>240</v>
      </c>
      <c r="BD90" s="62">
        <f t="shared" si="89"/>
        <v>0.48787812500000005</v>
      </c>
      <c r="BE90" s="77"/>
      <c r="BF90" s="50">
        <v>6</v>
      </c>
      <c r="BG90" s="62">
        <f t="shared" si="98"/>
        <v>9.7298437500000001E-2</v>
      </c>
      <c r="BH90" s="62">
        <f t="shared" si="99"/>
        <v>19.943185093613288</v>
      </c>
      <c r="BI90" s="62">
        <f t="shared" si="100"/>
        <v>6.1971874999999996E-2</v>
      </c>
      <c r="BJ90" s="62">
        <f t="shared" si="101"/>
        <v>3.3184375000000002E-2</v>
      </c>
      <c r="BK90" s="62">
        <f t="shared" si="102"/>
        <v>2.1421875E-3</v>
      </c>
      <c r="BL90" s="50">
        <v>9</v>
      </c>
      <c r="BM90" s="62">
        <f t="shared" si="135"/>
        <v>0.39057968749999994</v>
      </c>
      <c r="BN90" s="62">
        <f t="shared" si="136"/>
        <v>80.056814906386691</v>
      </c>
      <c r="BO90" s="62">
        <f t="shared" si="137"/>
        <v>0.21736249999999999</v>
      </c>
      <c r="BP90" s="62">
        <f t="shared" si="138"/>
        <v>0.16273281249999999</v>
      </c>
      <c r="BQ90" s="62">
        <f t="shared" si="139"/>
        <v>1.0484375000000001E-2</v>
      </c>
      <c r="BR90" s="50"/>
      <c r="BS90" s="77"/>
      <c r="BT90" s="77"/>
      <c r="BU90" s="77"/>
      <c r="BV90" s="77"/>
      <c r="BW90" s="77"/>
      <c r="BX90" s="50"/>
      <c r="BY90" s="77"/>
      <c r="BZ90" s="77"/>
      <c r="CA90" s="77"/>
      <c r="CB90" s="77"/>
      <c r="CC90" s="77"/>
    </row>
    <row r="91" spans="1:81" x14ac:dyDescent="0.25">
      <c r="A91" s="77" t="s">
        <v>241</v>
      </c>
      <c r="B91" s="10" t="s">
        <v>204</v>
      </c>
      <c r="C91" s="3">
        <v>29</v>
      </c>
      <c r="D91" s="77" t="s">
        <v>241</v>
      </c>
      <c r="E91" s="62">
        <v>0</v>
      </c>
      <c r="F91" s="62">
        <v>5.7822570000000004</v>
      </c>
      <c r="G91" s="62">
        <v>127.87683750000001</v>
      </c>
      <c r="H91" s="62">
        <v>9.7853580000000004</v>
      </c>
      <c r="I91" s="62">
        <v>0</v>
      </c>
      <c r="J91" s="62">
        <v>0</v>
      </c>
      <c r="K91" s="62">
        <v>0</v>
      </c>
      <c r="L91" s="62">
        <v>0</v>
      </c>
      <c r="M91" s="62">
        <v>0</v>
      </c>
      <c r="N91" s="62">
        <v>0</v>
      </c>
      <c r="O91" s="62">
        <v>0</v>
      </c>
      <c r="P91" s="62">
        <v>0</v>
      </c>
      <c r="Q91" s="62">
        <v>0</v>
      </c>
      <c r="R91" s="62">
        <v>0</v>
      </c>
      <c r="S91" s="62">
        <v>0</v>
      </c>
      <c r="T91" s="62">
        <f t="shared" si="94"/>
        <v>143.44445250000001</v>
      </c>
      <c r="U91" s="62">
        <v>52.816000000000003</v>
      </c>
      <c r="V91" s="62">
        <v>88.317999999999998</v>
      </c>
      <c r="W91" s="62">
        <v>2.31</v>
      </c>
      <c r="X91" s="62">
        <f t="shared" si="95"/>
        <v>36.819827521737032</v>
      </c>
      <c r="Y91" s="62">
        <f t="shared" si="96"/>
        <v>61.569477564843432</v>
      </c>
      <c r="Z91" s="62">
        <f t="shared" si="97"/>
        <v>1.6103794603001462</v>
      </c>
      <c r="AA91" s="77"/>
      <c r="AB91" s="25" t="s">
        <v>241</v>
      </c>
      <c r="AC91" s="62">
        <f t="shared" si="128"/>
        <v>143.44399999999999</v>
      </c>
      <c r="AD91" s="50">
        <v>5</v>
      </c>
      <c r="AE91" s="62">
        <v>2.4460000000000002</v>
      </c>
      <c r="AF91" s="62">
        <f t="shared" si="88"/>
        <v>1.7051950586988651</v>
      </c>
      <c r="AG91" s="77">
        <v>0.878</v>
      </c>
      <c r="AH91" s="77">
        <v>1.5209999999999999</v>
      </c>
      <c r="AI91" s="77">
        <v>4.7E-2</v>
      </c>
      <c r="AJ91" s="50">
        <v>6</v>
      </c>
      <c r="AK91" s="62">
        <v>84.731999999999999</v>
      </c>
      <c r="AL91" s="62">
        <f>(AK91/AC91)*100</f>
        <v>59.069741501910158</v>
      </c>
      <c r="AM91" s="77">
        <v>31.649000000000001</v>
      </c>
      <c r="AN91" s="77">
        <v>51.673000000000002</v>
      </c>
      <c r="AO91" s="77">
        <v>1.41</v>
      </c>
      <c r="AP91" s="50">
        <v>8</v>
      </c>
      <c r="AQ91" s="62">
        <v>28.020999999999997</v>
      </c>
      <c r="AR91" s="62">
        <f>(AQ91/AC91)*100</f>
        <v>19.534452469256294</v>
      </c>
      <c r="AS91" s="77">
        <v>9.6069999999999993</v>
      </c>
      <c r="AT91" s="77">
        <v>18.056999999999999</v>
      </c>
      <c r="AU91" s="77">
        <v>0.35699999999999998</v>
      </c>
      <c r="AV91" s="50">
        <v>9</v>
      </c>
      <c r="AW91" s="62">
        <v>28.245000000000001</v>
      </c>
      <c r="AX91" s="62">
        <f>(AW91/AC91)*100</f>
        <v>19.690610970134689</v>
      </c>
      <c r="AY91" s="77">
        <v>10.682</v>
      </c>
      <c r="AZ91" s="77">
        <v>17.067</v>
      </c>
      <c r="BA91" s="77">
        <v>0.496</v>
      </c>
      <c r="BB91" s="77"/>
      <c r="BC91" s="25" t="s">
        <v>241</v>
      </c>
      <c r="BD91" s="62">
        <f t="shared" si="89"/>
        <v>0.22413124999999998</v>
      </c>
      <c r="BE91" s="77"/>
      <c r="BF91" s="50">
        <v>5</v>
      </c>
      <c r="BG91" s="62">
        <f t="shared" si="98"/>
        <v>3.8218750000000002E-3</v>
      </c>
      <c r="BH91" s="62">
        <f t="shared" si="99"/>
        <v>1.7051950586988651</v>
      </c>
      <c r="BI91" s="62">
        <f t="shared" si="100"/>
        <v>1.371875E-3</v>
      </c>
      <c r="BJ91" s="62">
        <f t="shared" si="101"/>
        <v>2.3765624999999998E-3</v>
      </c>
      <c r="BK91" s="62">
        <f t="shared" si="102"/>
        <v>7.3437500000000003E-5</v>
      </c>
      <c r="BL91" s="50">
        <v>6</v>
      </c>
      <c r="BM91" s="62">
        <f t="shared" si="135"/>
        <v>0.13239375</v>
      </c>
      <c r="BN91" s="62">
        <f t="shared" si="136"/>
        <v>59.069741501910165</v>
      </c>
      <c r="BO91" s="62">
        <f t="shared" si="137"/>
        <v>4.9451562500000004E-2</v>
      </c>
      <c r="BP91" s="62">
        <f t="shared" si="138"/>
        <v>8.07390625E-2</v>
      </c>
      <c r="BQ91" s="62">
        <f t="shared" si="139"/>
        <v>2.2031249999999998E-3</v>
      </c>
      <c r="BR91" s="50">
        <v>8</v>
      </c>
      <c r="BS91" s="62">
        <f t="shared" ref="BS91" si="140">BU91+BV91+BW91</f>
        <v>4.3782812499999997E-2</v>
      </c>
      <c r="BT91" s="62">
        <f>(BS91/BD91)*100</f>
        <v>19.534452469256298</v>
      </c>
      <c r="BU91" s="62">
        <f t="shared" ref="BU91" si="141">AS91/640</f>
        <v>1.5010937499999998E-2</v>
      </c>
      <c r="BV91" s="62">
        <f t="shared" ref="BV91" si="142">AT91/640</f>
        <v>2.8214062499999998E-2</v>
      </c>
      <c r="BW91" s="62">
        <f t="shared" ref="BW91" si="143">AU91/640</f>
        <v>5.5781249999999993E-4</v>
      </c>
      <c r="BX91" s="50">
        <v>9</v>
      </c>
      <c r="BY91" s="62">
        <f t="shared" ref="BY91" si="144">CA91+CB91+CC91</f>
        <v>4.41328125E-2</v>
      </c>
      <c r="BZ91" s="62">
        <f>(BY91/BD91)*100</f>
        <v>19.690610970134689</v>
      </c>
      <c r="CA91" s="62">
        <f t="shared" ref="CA91" si="145">AY91/640</f>
        <v>1.6690625000000001E-2</v>
      </c>
      <c r="CB91" s="62">
        <f t="shared" ref="CB91" si="146">AZ91/640</f>
        <v>2.6667187500000002E-2</v>
      </c>
      <c r="CC91" s="62">
        <f t="shared" ref="CC91" si="147">BA91/640</f>
        <v>7.7499999999999997E-4</v>
      </c>
    </row>
    <row r="92" spans="1:81" s="24" customFormat="1" x14ac:dyDescent="0.25">
      <c r="A92" s="77" t="s">
        <v>242</v>
      </c>
      <c r="B92" s="10" t="s">
        <v>204</v>
      </c>
      <c r="C92" s="3" t="s">
        <v>243</v>
      </c>
      <c r="D92" s="77" t="s">
        <v>242</v>
      </c>
      <c r="E92" s="62">
        <v>0</v>
      </c>
      <c r="F92" s="62">
        <v>4.6702845000000002</v>
      </c>
      <c r="G92" s="62">
        <v>111.64203900000001</v>
      </c>
      <c r="H92" s="62">
        <v>48.926790000000004</v>
      </c>
      <c r="I92" s="62">
        <v>30.468046500000003</v>
      </c>
      <c r="J92" s="62">
        <v>0</v>
      </c>
      <c r="K92" s="62">
        <v>0</v>
      </c>
      <c r="L92" s="62">
        <v>0</v>
      </c>
      <c r="M92" s="62">
        <v>0</v>
      </c>
      <c r="N92" s="62">
        <v>0</v>
      </c>
      <c r="O92" s="62">
        <v>0</v>
      </c>
      <c r="P92" s="62">
        <v>0</v>
      </c>
      <c r="Q92" s="62">
        <v>0</v>
      </c>
      <c r="R92" s="62">
        <v>0</v>
      </c>
      <c r="S92" s="62">
        <v>0</v>
      </c>
      <c r="T92" s="62">
        <v>195.70716000000002</v>
      </c>
      <c r="U92" s="62">
        <v>93.156000000000006</v>
      </c>
      <c r="V92" s="62">
        <v>98.918000000000006</v>
      </c>
      <c r="W92" s="62">
        <v>3.6320000000000001</v>
      </c>
      <c r="X92" s="62">
        <v>47.599689249999841</v>
      </c>
      <c r="Y92" s="62">
        <v>50.543884035719486</v>
      </c>
      <c r="Z92" s="62">
        <v>1.8558339919704521</v>
      </c>
      <c r="AA92" s="77"/>
      <c r="AB92" s="25" t="s">
        <v>242</v>
      </c>
      <c r="AC92" s="62">
        <v>195.70599999999999</v>
      </c>
      <c r="AD92" s="50">
        <v>3</v>
      </c>
      <c r="AE92" s="62">
        <v>195.70599999999999</v>
      </c>
      <c r="AF92" s="62">
        <v>100</v>
      </c>
      <c r="AG92" s="77">
        <v>93.156000000000006</v>
      </c>
      <c r="AH92" s="77">
        <v>98.918000000000006</v>
      </c>
      <c r="AI92" s="77">
        <v>3.6320000000000001</v>
      </c>
      <c r="AJ92" s="50"/>
      <c r="AK92" s="62"/>
      <c r="AL92" s="62"/>
      <c r="AM92" s="77"/>
      <c r="AN92" s="77"/>
      <c r="AO92" s="77"/>
      <c r="AP92" s="50"/>
      <c r="AQ92" s="62"/>
      <c r="AR92" s="62"/>
      <c r="AS92" s="77"/>
      <c r="AT92" s="77"/>
      <c r="AU92" s="77"/>
      <c r="AV92" s="50"/>
      <c r="AW92" s="62"/>
      <c r="AX92" s="62"/>
      <c r="AY92" s="77"/>
      <c r="AZ92" s="77"/>
      <c r="BA92" s="77"/>
      <c r="BB92" s="77"/>
      <c r="BC92" s="25" t="s">
        <v>242</v>
      </c>
      <c r="BD92" s="62">
        <v>0.30579062499999998</v>
      </c>
      <c r="BE92" s="77"/>
      <c r="BF92" s="50">
        <v>3</v>
      </c>
      <c r="BG92" s="62">
        <v>0.30579062499999998</v>
      </c>
      <c r="BH92" s="62">
        <v>100</v>
      </c>
      <c r="BI92" s="62">
        <v>0.14555625</v>
      </c>
      <c r="BJ92" s="62">
        <v>0.154559375</v>
      </c>
      <c r="BK92" s="62">
        <v>5.6750000000000004E-3</v>
      </c>
      <c r="BL92" s="50"/>
      <c r="BM92" s="77"/>
      <c r="BN92" s="77"/>
      <c r="BO92" s="77"/>
      <c r="BP92" s="77"/>
      <c r="BQ92" s="77"/>
      <c r="BR92" s="50"/>
      <c r="BS92" s="77"/>
      <c r="BT92" s="77"/>
      <c r="BU92" s="77"/>
      <c r="BV92" s="77"/>
      <c r="BW92" s="77"/>
      <c r="BX92" s="50"/>
      <c r="BY92" s="77"/>
      <c r="BZ92" s="77"/>
      <c r="CA92" s="77"/>
      <c r="CB92" s="77"/>
      <c r="CC92" s="77"/>
    </row>
    <row r="93" spans="1:81" x14ac:dyDescent="0.25">
      <c r="A93" s="77" t="s">
        <v>244</v>
      </c>
      <c r="B93" s="10" t="s">
        <v>204</v>
      </c>
      <c r="C93" s="3">
        <v>30</v>
      </c>
      <c r="D93" s="77" t="s">
        <v>244</v>
      </c>
      <c r="E93" s="62">
        <v>0</v>
      </c>
      <c r="F93" s="62">
        <v>3.7807065000000004</v>
      </c>
      <c r="G93" s="62">
        <v>55.153836000000005</v>
      </c>
      <c r="H93" s="62">
        <v>219.50337150000001</v>
      </c>
      <c r="I93" s="62">
        <v>57.377781000000006</v>
      </c>
      <c r="J93" s="62">
        <v>0</v>
      </c>
      <c r="K93" s="62">
        <v>0</v>
      </c>
      <c r="L93" s="62">
        <v>0</v>
      </c>
      <c r="M93" s="62">
        <v>0</v>
      </c>
      <c r="N93" s="62">
        <v>0</v>
      </c>
      <c r="O93" s="62">
        <v>0</v>
      </c>
      <c r="P93" s="62">
        <v>0</v>
      </c>
      <c r="Q93" s="62">
        <v>0</v>
      </c>
      <c r="R93" s="62">
        <v>0</v>
      </c>
      <c r="S93" s="62">
        <v>0</v>
      </c>
      <c r="T93" s="62">
        <f t="shared" si="94"/>
        <v>335.81569500000006</v>
      </c>
      <c r="U93" s="62">
        <v>174.41</v>
      </c>
      <c r="V93" s="62">
        <v>151.797</v>
      </c>
      <c r="W93" s="62">
        <v>9.6069999999999993</v>
      </c>
      <c r="X93" s="62">
        <f t="shared" si="95"/>
        <v>51.936226506625893</v>
      </c>
      <c r="Y93" s="62">
        <f t="shared" si="96"/>
        <v>45.202473338835446</v>
      </c>
      <c r="Z93" s="62">
        <f t="shared" si="97"/>
        <v>2.8607954133888822</v>
      </c>
      <c r="AA93" s="77"/>
      <c r="AB93" s="25" t="s">
        <v>244</v>
      </c>
      <c r="AC93" s="62">
        <f t="shared" si="128"/>
        <v>335.81399999999996</v>
      </c>
      <c r="AD93" s="50">
        <v>9</v>
      </c>
      <c r="AE93" s="62">
        <v>335.81399999999996</v>
      </c>
      <c r="AF93" s="62">
        <f t="shared" si="88"/>
        <v>100</v>
      </c>
      <c r="AG93" s="77">
        <v>174.41</v>
      </c>
      <c r="AH93" s="77">
        <v>151.797</v>
      </c>
      <c r="AI93" s="77">
        <v>9.6069999999999993</v>
      </c>
      <c r="AJ93" s="50"/>
      <c r="AK93" s="62"/>
      <c r="AL93" s="62"/>
      <c r="AM93" s="77"/>
      <c r="AN93" s="77"/>
      <c r="AO93" s="77"/>
      <c r="AP93" s="50"/>
      <c r="AQ93" s="62"/>
      <c r="AR93" s="62"/>
      <c r="AS93" s="77"/>
      <c r="AT93" s="77"/>
      <c r="AU93" s="77"/>
      <c r="AV93" s="50"/>
      <c r="AW93" s="62"/>
      <c r="AX93" s="62"/>
      <c r="AY93" s="77"/>
      <c r="AZ93" s="77"/>
      <c r="BA93" s="77"/>
      <c r="BB93" s="77"/>
      <c r="BC93" s="25" t="s">
        <v>244</v>
      </c>
      <c r="BD93" s="62">
        <f t="shared" si="89"/>
        <v>0.52470937499999992</v>
      </c>
      <c r="BE93" s="77"/>
      <c r="BF93" s="50">
        <v>9</v>
      </c>
      <c r="BG93" s="62">
        <f t="shared" si="98"/>
        <v>0.52470937500000003</v>
      </c>
      <c r="BH93" s="62">
        <f t="shared" si="99"/>
        <v>100.00000000000003</v>
      </c>
      <c r="BI93" s="62">
        <f t="shared" si="100"/>
        <v>0.27251562499999998</v>
      </c>
      <c r="BJ93" s="62">
        <f t="shared" si="101"/>
        <v>0.23718281250000001</v>
      </c>
      <c r="BK93" s="62">
        <f t="shared" si="102"/>
        <v>1.5010937499999998E-2</v>
      </c>
      <c r="BL93" s="50"/>
      <c r="BM93" s="77"/>
      <c r="BN93" s="77"/>
      <c r="BO93" s="77"/>
      <c r="BP93" s="77"/>
      <c r="BQ93" s="77"/>
      <c r="BR93" s="50"/>
      <c r="BS93" s="77"/>
      <c r="BT93" s="77"/>
      <c r="BU93" s="77"/>
      <c r="BV93" s="77"/>
      <c r="BW93" s="77"/>
      <c r="BX93" s="50"/>
      <c r="BY93" s="77"/>
      <c r="BZ93" s="77"/>
      <c r="CA93" s="77"/>
      <c r="CB93" s="77"/>
      <c r="CC93" s="77"/>
    </row>
    <row r="94" spans="1:81" x14ac:dyDescent="0.25">
      <c r="A94" s="77" t="s">
        <v>245</v>
      </c>
      <c r="B94" s="10" t="s">
        <v>204</v>
      </c>
      <c r="C94" s="3">
        <v>31</v>
      </c>
      <c r="D94" s="77" t="s">
        <v>245</v>
      </c>
      <c r="E94" s="62">
        <v>0</v>
      </c>
      <c r="F94" s="62">
        <v>0</v>
      </c>
      <c r="G94" s="62">
        <v>90.514561499999999</v>
      </c>
      <c r="H94" s="62">
        <v>205.71491250000003</v>
      </c>
      <c r="I94" s="62">
        <v>37.807065000000001</v>
      </c>
      <c r="J94" s="62">
        <v>0</v>
      </c>
      <c r="K94" s="62">
        <v>0</v>
      </c>
      <c r="L94" s="62">
        <v>0</v>
      </c>
      <c r="M94" s="62">
        <v>0</v>
      </c>
      <c r="N94" s="62">
        <v>0</v>
      </c>
      <c r="O94" s="62">
        <v>0</v>
      </c>
      <c r="P94" s="62">
        <v>0</v>
      </c>
      <c r="Q94" s="62">
        <v>0</v>
      </c>
      <c r="R94" s="62">
        <v>0</v>
      </c>
      <c r="S94" s="62">
        <v>0</v>
      </c>
      <c r="T94" s="62">
        <f t="shared" si="94"/>
        <v>334.03653900000006</v>
      </c>
      <c r="U94" s="62">
        <v>161.97800000000001</v>
      </c>
      <c r="V94" s="62">
        <v>162.471</v>
      </c>
      <c r="W94" s="62">
        <v>9.5860000000000003</v>
      </c>
      <c r="X94" s="62">
        <f t="shared" si="95"/>
        <v>48.491102346141837</v>
      </c>
      <c r="Y94" s="62">
        <f t="shared" si="96"/>
        <v>48.638690990628412</v>
      </c>
      <c r="Z94" s="62">
        <f t="shared" si="97"/>
        <v>2.8697459351894432</v>
      </c>
      <c r="AA94" s="77"/>
      <c r="AB94" s="25" t="s">
        <v>245</v>
      </c>
      <c r="AC94" s="62">
        <f t="shared" si="128"/>
        <v>334.03500000000003</v>
      </c>
      <c r="AD94" s="50">
        <v>8</v>
      </c>
      <c r="AE94" s="62">
        <v>334.03500000000003</v>
      </c>
      <c r="AF94" s="62">
        <f t="shared" si="88"/>
        <v>100</v>
      </c>
      <c r="AG94" s="77">
        <v>161.97800000000001</v>
      </c>
      <c r="AH94" s="77">
        <v>162.471</v>
      </c>
      <c r="AI94" s="77">
        <v>9.5860000000000003</v>
      </c>
      <c r="AJ94" s="50"/>
      <c r="AK94" s="62"/>
      <c r="AL94" s="62"/>
      <c r="AM94" s="77"/>
      <c r="AN94" s="77"/>
      <c r="AO94" s="77"/>
      <c r="AP94" s="50"/>
      <c r="AQ94" s="62"/>
      <c r="AR94" s="62"/>
      <c r="AS94" s="77"/>
      <c r="AT94" s="77"/>
      <c r="AU94" s="77"/>
      <c r="AV94" s="50"/>
      <c r="AW94" s="62"/>
      <c r="AX94" s="62"/>
      <c r="AY94" s="77"/>
      <c r="AZ94" s="77"/>
      <c r="BA94" s="77"/>
      <c r="BB94" s="77"/>
      <c r="BC94" s="25" t="s">
        <v>245</v>
      </c>
      <c r="BD94" s="62">
        <f t="shared" si="89"/>
        <v>0.52192968750000002</v>
      </c>
      <c r="BE94" s="77"/>
      <c r="BF94" s="50">
        <v>8</v>
      </c>
      <c r="BG94" s="62">
        <f t="shared" si="98"/>
        <v>0.52192968750000002</v>
      </c>
      <c r="BH94" s="62">
        <f t="shared" si="99"/>
        <v>100</v>
      </c>
      <c r="BI94" s="62">
        <f t="shared" si="100"/>
        <v>0.25309062500000001</v>
      </c>
      <c r="BJ94" s="62">
        <f t="shared" si="101"/>
        <v>0.25386093749999999</v>
      </c>
      <c r="BK94" s="62">
        <f t="shared" si="102"/>
        <v>1.4978125E-2</v>
      </c>
      <c r="BL94" s="50"/>
      <c r="BM94" s="77"/>
      <c r="BN94" s="77"/>
      <c r="BO94" s="77"/>
      <c r="BP94" s="77"/>
      <c r="BQ94" s="77"/>
      <c r="BR94" s="50"/>
      <c r="BS94" s="77"/>
      <c r="BT94" s="77"/>
      <c r="BU94" s="77"/>
      <c r="BV94" s="77"/>
      <c r="BW94" s="77"/>
      <c r="BX94" s="50"/>
      <c r="BY94" s="77"/>
      <c r="BZ94" s="77"/>
      <c r="CA94" s="77"/>
      <c r="CB94" s="77"/>
      <c r="CC94" s="77"/>
    </row>
    <row r="95" spans="1:81" x14ac:dyDescent="0.25">
      <c r="A95" s="77" t="s">
        <v>246</v>
      </c>
      <c r="B95" s="10" t="s">
        <v>204</v>
      </c>
      <c r="C95" s="3">
        <v>32</v>
      </c>
      <c r="D95" s="77" t="s">
        <v>246</v>
      </c>
      <c r="E95" s="62">
        <v>0</v>
      </c>
      <c r="F95" s="62">
        <v>0</v>
      </c>
      <c r="G95" s="62">
        <v>71.388634500000009</v>
      </c>
      <c r="H95" s="62">
        <v>73.390185000000002</v>
      </c>
      <c r="I95" s="62">
        <v>16.2347985</v>
      </c>
      <c r="J95" s="62">
        <v>0</v>
      </c>
      <c r="K95" s="62">
        <v>0</v>
      </c>
      <c r="L95" s="62">
        <v>0</v>
      </c>
      <c r="M95" s="62">
        <v>0</v>
      </c>
      <c r="N95" s="62">
        <v>0</v>
      </c>
      <c r="O95" s="62">
        <v>0</v>
      </c>
      <c r="P95" s="62">
        <v>0</v>
      </c>
      <c r="Q95" s="62">
        <v>0</v>
      </c>
      <c r="R95" s="62">
        <v>0</v>
      </c>
      <c r="S95" s="62">
        <v>0</v>
      </c>
      <c r="T95" s="62">
        <f t="shared" si="94"/>
        <v>161.01361800000001</v>
      </c>
      <c r="U95" s="62">
        <v>74.861999999999995</v>
      </c>
      <c r="V95" s="62">
        <v>82.144999999999996</v>
      </c>
      <c r="W95" s="62">
        <v>4.0060000000000002</v>
      </c>
      <c r="X95" s="62">
        <f t="shared" si="95"/>
        <v>46.494203987143493</v>
      </c>
      <c r="Y95" s="62">
        <f t="shared" si="96"/>
        <v>51.01742388025837</v>
      </c>
      <c r="Z95" s="62">
        <f t="shared" si="97"/>
        <v>2.4879883141312931</v>
      </c>
      <c r="AA95" s="77"/>
      <c r="AB95" s="25" t="s">
        <v>246</v>
      </c>
      <c r="AC95" s="62">
        <f t="shared" si="128"/>
        <v>161.01300000000001</v>
      </c>
      <c r="AD95" s="50">
        <v>8</v>
      </c>
      <c r="AE95" s="62">
        <v>161.01300000000001</v>
      </c>
      <c r="AF95" s="62">
        <f t="shared" si="88"/>
        <v>100</v>
      </c>
      <c r="AG95" s="77">
        <v>74.861999999999995</v>
      </c>
      <c r="AH95" s="77">
        <v>82.144999999999996</v>
      </c>
      <c r="AI95" s="77">
        <v>4.0060000000000002</v>
      </c>
      <c r="AJ95" s="50"/>
      <c r="AK95" s="62"/>
      <c r="AL95" s="62"/>
      <c r="AM95" s="77"/>
      <c r="AN95" s="77"/>
      <c r="AO95" s="77"/>
      <c r="AP95" s="50"/>
      <c r="AQ95" s="62"/>
      <c r="AR95" s="62"/>
      <c r="AS95" s="77"/>
      <c r="AT95" s="77"/>
      <c r="AU95" s="77"/>
      <c r="AV95" s="50"/>
      <c r="AW95" s="62"/>
      <c r="AX95" s="62"/>
      <c r="AY95" s="77"/>
      <c r="AZ95" s="77"/>
      <c r="BA95" s="77"/>
      <c r="BB95" s="77"/>
      <c r="BC95" s="25" t="s">
        <v>246</v>
      </c>
      <c r="BD95" s="62">
        <f t="shared" si="89"/>
        <v>0.25158281250000003</v>
      </c>
      <c r="BE95" s="77"/>
      <c r="BF95" s="50">
        <v>8</v>
      </c>
      <c r="BG95" s="62">
        <f t="shared" si="98"/>
        <v>0.25158281249999997</v>
      </c>
      <c r="BH95" s="62">
        <f t="shared" si="99"/>
        <v>99.999999999999972</v>
      </c>
      <c r="BI95" s="62">
        <f t="shared" si="100"/>
        <v>0.11697187499999999</v>
      </c>
      <c r="BJ95" s="62">
        <f t="shared" si="101"/>
        <v>0.12835156249999999</v>
      </c>
      <c r="BK95" s="62">
        <f t="shared" si="102"/>
        <v>6.2593750000000002E-3</v>
      </c>
      <c r="BL95" s="50"/>
      <c r="BM95" s="77"/>
      <c r="BN95" s="77"/>
      <c r="BO95" s="77"/>
      <c r="BP95" s="77"/>
      <c r="BQ95" s="77"/>
      <c r="BR95" s="50"/>
      <c r="BS95" s="77"/>
      <c r="BT95" s="77"/>
      <c r="BU95" s="77"/>
      <c r="BV95" s="77"/>
      <c r="BW95" s="77"/>
      <c r="BX95" s="50"/>
      <c r="BY95" s="77"/>
      <c r="BZ95" s="77"/>
      <c r="CA95" s="77"/>
      <c r="CB95" s="77"/>
      <c r="CC95" s="77"/>
    </row>
    <row r="96" spans="1:81" x14ac:dyDescent="0.25">
      <c r="A96" s="77" t="s">
        <v>247</v>
      </c>
      <c r="B96" s="10" t="s">
        <v>204</v>
      </c>
      <c r="C96" s="3">
        <v>33</v>
      </c>
      <c r="D96" s="77" t="s">
        <v>247</v>
      </c>
      <c r="E96" s="62">
        <v>0</v>
      </c>
      <c r="F96" s="62">
        <v>1.1119725</v>
      </c>
      <c r="G96" s="62">
        <v>198.37589400000002</v>
      </c>
      <c r="H96" s="62">
        <v>233.51422500000001</v>
      </c>
      <c r="I96" s="62">
        <v>20.015505000000001</v>
      </c>
      <c r="J96" s="62">
        <v>0</v>
      </c>
      <c r="K96" s="62">
        <v>0</v>
      </c>
      <c r="L96" s="62">
        <v>0</v>
      </c>
      <c r="M96" s="62">
        <v>0</v>
      </c>
      <c r="N96" s="62">
        <v>0</v>
      </c>
      <c r="O96" s="62">
        <v>0</v>
      </c>
      <c r="P96" s="62">
        <v>0</v>
      </c>
      <c r="Q96" s="62">
        <v>0</v>
      </c>
      <c r="R96" s="62">
        <v>0</v>
      </c>
      <c r="S96" s="62">
        <v>0</v>
      </c>
      <c r="T96" s="62">
        <f t="shared" si="94"/>
        <v>453.01759650000002</v>
      </c>
      <c r="U96" s="62">
        <v>197.70599999999999</v>
      </c>
      <c r="V96" s="62">
        <v>242.994</v>
      </c>
      <c r="W96" s="62">
        <v>12.316000000000001</v>
      </c>
      <c r="X96" s="62">
        <f t="shared" si="95"/>
        <v>43.642013362719339</v>
      </c>
      <c r="Y96" s="62">
        <f t="shared" si="96"/>
        <v>53.638976030371474</v>
      </c>
      <c r="Z96" s="62">
        <f t="shared" si="97"/>
        <v>2.7186581923424247</v>
      </c>
      <c r="AA96" s="77"/>
      <c r="AB96" s="25" t="s">
        <v>247</v>
      </c>
      <c r="AC96" s="62">
        <f t="shared" si="128"/>
        <v>453.01599999999996</v>
      </c>
      <c r="AD96" s="50">
        <v>8</v>
      </c>
      <c r="AE96" s="62">
        <v>453.01599999999996</v>
      </c>
      <c r="AF96" s="62">
        <f t="shared" si="88"/>
        <v>100</v>
      </c>
      <c r="AG96" s="77">
        <v>197.70599999999999</v>
      </c>
      <c r="AH96" s="77">
        <v>242.994</v>
      </c>
      <c r="AI96" s="77">
        <v>12.316000000000001</v>
      </c>
      <c r="AJ96" s="50"/>
      <c r="AK96" s="62"/>
      <c r="AL96" s="62"/>
      <c r="AM96" s="77"/>
      <c r="AN96" s="77"/>
      <c r="AO96" s="77"/>
      <c r="AP96" s="50"/>
      <c r="AQ96" s="62"/>
      <c r="AR96" s="62"/>
      <c r="AS96" s="77"/>
      <c r="AT96" s="77"/>
      <c r="AU96" s="77"/>
      <c r="AV96" s="50"/>
      <c r="AW96" s="62"/>
      <c r="AX96" s="62"/>
      <c r="AY96" s="77"/>
      <c r="AZ96" s="77"/>
      <c r="BA96" s="77"/>
      <c r="BB96" s="77"/>
      <c r="BC96" s="25" t="s">
        <v>247</v>
      </c>
      <c r="BD96" s="62">
        <f t="shared" si="89"/>
        <v>0.7078374999999999</v>
      </c>
      <c r="BE96" s="77"/>
      <c r="BF96" s="50">
        <v>8</v>
      </c>
      <c r="BG96" s="62">
        <f t="shared" si="98"/>
        <v>0.7078374999999999</v>
      </c>
      <c r="BH96" s="62">
        <f t="shared" si="99"/>
        <v>100</v>
      </c>
      <c r="BI96" s="62">
        <f t="shared" si="100"/>
        <v>0.30891562499999997</v>
      </c>
      <c r="BJ96" s="62">
        <f t="shared" si="101"/>
        <v>0.37967812499999998</v>
      </c>
      <c r="BK96" s="62">
        <f t="shared" si="102"/>
        <v>1.924375E-2</v>
      </c>
      <c r="BL96" s="50"/>
      <c r="BM96" s="77"/>
      <c r="BN96" s="77"/>
      <c r="BO96" s="77"/>
      <c r="BP96" s="77"/>
      <c r="BQ96" s="77"/>
      <c r="BR96" s="50"/>
      <c r="BS96" s="77"/>
      <c r="BT96" s="77"/>
      <c r="BU96" s="77"/>
      <c r="BV96" s="77"/>
      <c r="BW96" s="77"/>
      <c r="BX96" s="50"/>
      <c r="BY96" s="77"/>
      <c r="BZ96" s="77"/>
      <c r="CA96" s="77"/>
      <c r="CB96" s="77"/>
      <c r="CC96" s="77"/>
    </row>
    <row r="97" spans="1:76" x14ac:dyDescent="0.25">
      <c r="A97" s="77" t="s">
        <v>248</v>
      </c>
      <c r="B97" s="10" t="s">
        <v>204</v>
      </c>
      <c r="C97" s="3">
        <v>34</v>
      </c>
      <c r="D97" s="77" t="s">
        <v>248</v>
      </c>
      <c r="E97" s="62">
        <v>0</v>
      </c>
      <c r="F97" s="62">
        <v>1.1119725</v>
      </c>
      <c r="G97" s="62">
        <v>286.88890500000002</v>
      </c>
      <c r="H97" s="62">
        <v>155.23136100000002</v>
      </c>
      <c r="I97" s="62">
        <v>48.704395500000004</v>
      </c>
      <c r="J97" s="62">
        <v>0</v>
      </c>
      <c r="K97" s="62">
        <v>0</v>
      </c>
      <c r="L97" s="62">
        <v>0</v>
      </c>
      <c r="M97" s="62">
        <v>0</v>
      </c>
      <c r="N97" s="62">
        <v>0</v>
      </c>
      <c r="O97" s="62">
        <v>0</v>
      </c>
      <c r="P97" s="62">
        <v>0</v>
      </c>
      <c r="Q97" s="62">
        <v>0</v>
      </c>
      <c r="R97" s="62">
        <v>0</v>
      </c>
      <c r="S97" s="62">
        <v>0</v>
      </c>
      <c r="T97" s="62">
        <f t="shared" si="94"/>
        <v>491.93663400000003</v>
      </c>
      <c r="U97" s="62">
        <v>222.483</v>
      </c>
      <c r="V97" s="62">
        <v>258.94</v>
      </c>
      <c r="W97" s="62">
        <v>10.513</v>
      </c>
      <c r="X97" s="62">
        <f t="shared" si="95"/>
        <v>45.225946722235769</v>
      </c>
      <c r="Y97" s="62">
        <f t="shared" si="96"/>
        <v>52.636860543303222</v>
      </c>
      <c r="Z97" s="62">
        <f t="shared" si="97"/>
        <v>2.1370638560737882</v>
      </c>
      <c r="AA97" s="77"/>
      <c r="AB97" s="25" t="s">
        <v>248</v>
      </c>
      <c r="AC97" s="62">
        <f t="shared" si="128"/>
        <v>491.93599999999998</v>
      </c>
      <c r="AD97" s="50">
        <v>8</v>
      </c>
      <c r="AE97" s="62">
        <v>491.93599999999998</v>
      </c>
      <c r="AF97" s="62">
        <f t="shared" si="88"/>
        <v>100</v>
      </c>
      <c r="AG97" s="77">
        <v>222.483</v>
      </c>
      <c r="AH97" s="77">
        <v>258.94</v>
      </c>
      <c r="AI97" s="77">
        <v>10.513</v>
      </c>
      <c r="AJ97" s="50"/>
      <c r="AK97" s="62"/>
      <c r="AL97" s="62"/>
      <c r="AM97" s="77"/>
      <c r="AN97" s="77"/>
      <c r="AO97" s="77"/>
      <c r="AP97" s="50"/>
      <c r="AQ97" s="62"/>
      <c r="AR97" s="62"/>
      <c r="AS97" s="77"/>
      <c r="AT97" s="77"/>
      <c r="AU97" s="77"/>
      <c r="AV97" s="50"/>
      <c r="AW97" s="62"/>
      <c r="AX97" s="62"/>
      <c r="AY97" s="77"/>
      <c r="AZ97" s="77"/>
      <c r="BA97" s="77"/>
      <c r="BB97" s="77"/>
      <c r="BC97" s="25" t="s">
        <v>248</v>
      </c>
      <c r="BD97" s="62">
        <f t="shared" si="89"/>
        <v>0.76864999999999994</v>
      </c>
      <c r="BE97" s="77"/>
      <c r="BF97" s="50">
        <v>8</v>
      </c>
      <c r="BG97" s="62">
        <f t="shared" si="98"/>
        <v>0.76864999999999994</v>
      </c>
      <c r="BH97" s="62">
        <f t="shared" si="99"/>
        <v>100</v>
      </c>
      <c r="BI97" s="62">
        <f t="shared" si="100"/>
        <v>0.34762968750000001</v>
      </c>
      <c r="BJ97" s="62">
        <f t="shared" si="101"/>
        <v>0.40459374999999997</v>
      </c>
      <c r="BK97" s="62">
        <f t="shared" si="102"/>
        <v>1.6426562499999998E-2</v>
      </c>
      <c r="BL97" s="50"/>
      <c r="BM97" s="77"/>
      <c r="BN97" s="77"/>
      <c r="BO97" s="77"/>
      <c r="BP97" s="77"/>
      <c r="BQ97" s="77"/>
      <c r="BR97" s="50"/>
      <c r="BS97" s="77"/>
      <c r="BT97" s="77"/>
      <c r="BU97" s="77"/>
      <c r="BV97" s="77"/>
      <c r="BW97" s="77"/>
      <c r="BX97" s="50"/>
    </row>
    <row r="98" spans="1:76" x14ac:dyDescent="0.25">
      <c r="A98" s="77" t="s">
        <v>249</v>
      </c>
      <c r="B98" s="10" t="s">
        <v>204</v>
      </c>
      <c r="C98" s="3">
        <v>35</v>
      </c>
      <c r="D98" s="77" t="s">
        <v>249</v>
      </c>
      <c r="E98" s="62">
        <v>0</v>
      </c>
      <c r="F98" s="62">
        <v>0.44478900000000005</v>
      </c>
      <c r="G98" s="62">
        <v>153.89699400000001</v>
      </c>
      <c r="H98" s="62">
        <v>113.6435895</v>
      </c>
      <c r="I98" s="62">
        <v>11.786908500000001</v>
      </c>
      <c r="J98" s="62">
        <v>0</v>
      </c>
      <c r="K98" s="62">
        <v>0</v>
      </c>
      <c r="L98" s="62">
        <v>0</v>
      </c>
      <c r="M98" s="62">
        <v>0</v>
      </c>
      <c r="N98" s="62">
        <v>0</v>
      </c>
      <c r="O98" s="62">
        <v>0</v>
      </c>
      <c r="P98" s="62">
        <v>0</v>
      </c>
      <c r="Q98" s="62">
        <v>0</v>
      </c>
      <c r="R98" s="62">
        <v>0.66718350000000004</v>
      </c>
      <c r="S98" s="62">
        <v>0</v>
      </c>
      <c r="T98" s="62">
        <f t="shared" si="94"/>
        <v>280.43946449999999</v>
      </c>
      <c r="U98" s="62">
        <v>119.363</v>
      </c>
      <c r="V98" s="62">
        <v>153.554</v>
      </c>
      <c r="W98" s="62">
        <v>7.5209999999999999</v>
      </c>
      <c r="X98" s="62">
        <f t="shared" si="95"/>
        <v>42.562839796037338</v>
      </c>
      <c r="Y98" s="62">
        <f t="shared" si="96"/>
        <v>54.754775785132061</v>
      </c>
      <c r="Z98" s="62">
        <f t="shared" si="97"/>
        <v>2.6818622027428671</v>
      </c>
      <c r="AA98" s="77"/>
      <c r="AB98" s="25" t="s">
        <v>249</v>
      </c>
      <c r="AC98" s="62">
        <f t="shared" si="128"/>
        <v>280.43800000000005</v>
      </c>
      <c r="AD98" s="50">
        <v>8</v>
      </c>
      <c r="AE98" s="62">
        <v>280.43800000000005</v>
      </c>
      <c r="AF98" s="62">
        <f t="shared" si="88"/>
        <v>100</v>
      </c>
      <c r="AG98" s="77">
        <v>119.363</v>
      </c>
      <c r="AH98" s="77">
        <v>153.554</v>
      </c>
      <c r="AI98" s="77">
        <v>7.5209999999999999</v>
      </c>
      <c r="AJ98" s="50"/>
      <c r="AK98" s="62"/>
      <c r="AL98" s="62"/>
      <c r="AM98" s="77"/>
      <c r="AN98" s="77"/>
      <c r="AO98" s="77"/>
      <c r="AP98" s="50"/>
      <c r="AQ98" s="62"/>
      <c r="AR98" s="62"/>
      <c r="AS98" s="77"/>
      <c r="AT98" s="77"/>
      <c r="AU98" s="77"/>
      <c r="AV98" s="50"/>
      <c r="AW98" s="62"/>
      <c r="AX98" s="62"/>
      <c r="AY98" s="77"/>
      <c r="AZ98" s="77"/>
      <c r="BA98" s="77"/>
      <c r="BB98" s="77"/>
      <c r="BC98" s="25" t="s">
        <v>249</v>
      </c>
      <c r="BD98" s="62">
        <f t="shared" si="89"/>
        <v>0.43818437500000007</v>
      </c>
      <c r="BE98" s="77"/>
      <c r="BF98" s="50">
        <v>8</v>
      </c>
      <c r="BG98" s="62">
        <f t="shared" si="98"/>
        <v>0.43818437499999996</v>
      </c>
      <c r="BH98" s="62">
        <f t="shared" si="99"/>
        <v>99.999999999999972</v>
      </c>
      <c r="BI98" s="62">
        <f t="shared" si="100"/>
        <v>0.18650468749999999</v>
      </c>
      <c r="BJ98" s="62">
        <f t="shared" si="101"/>
        <v>0.23992812499999999</v>
      </c>
      <c r="BK98" s="62">
        <f t="shared" si="102"/>
        <v>1.17515625E-2</v>
      </c>
      <c r="BL98" s="50"/>
      <c r="BM98" s="77"/>
      <c r="BN98" s="77"/>
      <c r="BO98" s="77"/>
      <c r="BP98" s="77"/>
      <c r="BQ98" s="77"/>
      <c r="BR98" s="50"/>
      <c r="BS98" s="77"/>
      <c r="BT98" s="77"/>
      <c r="BU98" s="77"/>
      <c r="BV98" s="77"/>
      <c r="BW98" s="77"/>
      <c r="BX98" s="50"/>
    </row>
    <row r="99" spans="1:76" s="24" customFormat="1" x14ac:dyDescent="0.25">
      <c r="A99" s="77" t="s">
        <v>250</v>
      </c>
      <c r="B99" s="10" t="s">
        <v>204</v>
      </c>
      <c r="C99" s="3" t="s">
        <v>251</v>
      </c>
      <c r="D99" s="77" t="s">
        <v>250</v>
      </c>
      <c r="E99" s="62">
        <v>0</v>
      </c>
      <c r="F99" s="62">
        <v>20.460294000000001</v>
      </c>
      <c r="G99" s="62">
        <v>91.404139499999999</v>
      </c>
      <c r="H99" s="62">
        <v>135.215856</v>
      </c>
      <c r="I99" s="62">
        <v>8.006202</v>
      </c>
      <c r="J99" s="62">
        <v>0</v>
      </c>
      <c r="K99" s="62">
        <v>3.3359175000000003</v>
      </c>
      <c r="L99" s="62">
        <v>0</v>
      </c>
      <c r="M99" s="62">
        <v>0</v>
      </c>
      <c r="N99" s="62">
        <v>0</v>
      </c>
      <c r="O99" s="62">
        <v>0</v>
      </c>
      <c r="P99" s="62">
        <v>0</v>
      </c>
      <c r="Q99" s="62">
        <v>0</v>
      </c>
      <c r="R99" s="62">
        <v>0</v>
      </c>
      <c r="S99" s="62">
        <v>0</v>
      </c>
      <c r="T99" s="62">
        <v>258.42240900000002</v>
      </c>
      <c r="U99" s="62">
        <v>106.16</v>
      </c>
      <c r="V99" s="62">
        <v>142.64700000000002</v>
      </c>
      <c r="W99" s="62">
        <v>9.6159999999999997</v>
      </c>
      <c r="X99" s="62">
        <v>41.080028783417148</v>
      </c>
      <c r="Y99" s="62">
        <v>55.199160379315245</v>
      </c>
      <c r="Z99" s="62">
        <v>3.7210395326049293</v>
      </c>
      <c r="AA99" s="77"/>
      <c r="AB99" s="25" t="s">
        <v>250</v>
      </c>
      <c r="AC99" s="62">
        <v>258.42099999999999</v>
      </c>
      <c r="AD99" s="50">
        <v>8</v>
      </c>
      <c r="AE99" s="62">
        <v>173.91200000000001</v>
      </c>
      <c r="AF99" s="62">
        <v>67.297936313225321</v>
      </c>
      <c r="AG99" s="77">
        <v>72.036000000000001</v>
      </c>
      <c r="AH99" s="77">
        <v>94.695999999999998</v>
      </c>
      <c r="AI99" s="77">
        <v>7.18</v>
      </c>
      <c r="AJ99" s="50">
        <v>9</v>
      </c>
      <c r="AK99" s="62">
        <v>84.509000000000015</v>
      </c>
      <c r="AL99" s="62">
        <v>32.702063686774693</v>
      </c>
      <c r="AM99" s="77">
        <v>34.124000000000002</v>
      </c>
      <c r="AN99" s="77">
        <v>47.95</v>
      </c>
      <c r="AO99" s="77">
        <v>2.4350000000000001</v>
      </c>
      <c r="AP99" s="50"/>
      <c r="AQ99" s="62"/>
      <c r="AR99" s="62"/>
      <c r="AS99" s="77"/>
      <c r="AT99" s="77"/>
      <c r="AU99" s="77"/>
      <c r="AV99" s="50"/>
      <c r="AW99" s="62"/>
      <c r="AX99" s="62"/>
      <c r="AY99" s="77"/>
      <c r="AZ99" s="77"/>
      <c r="BA99" s="77"/>
      <c r="BB99" s="77"/>
      <c r="BC99" s="25" t="s">
        <v>250</v>
      </c>
      <c r="BD99" s="62">
        <v>0.40378281249999998</v>
      </c>
      <c r="BE99" s="77"/>
      <c r="BF99" s="50">
        <v>8</v>
      </c>
      <c r="BG99" s="62">
        <v>0.27173750000000002</v>
      </c>
      <c r="BH99" s="62">
        <v>67.297936313225321</v>
      </c>
      <c r="BI99" s="62">
        <v>0.11255625</v>
      </c>
      <c r="BJ99" s="62">
        <v>0.14796250000000002</v>
      </c>
      <c r="BK99" s="62">
        <v>1.121875E-2</v>
      </c>
      <c r="BL99" s="50">
        <v>9</v>
      </c>
      <c r="BM99" s="62">
        <v>0.13204531249999998</v>
      </c>
      <c r="BN99" s="62">
        <v>32.702063686774679</v>
      </c>
      <c r="BO99" s="62">
        <v>5.3318750000000005E-2</v>
      </c>
      <c r="BP99" s="62">
        <v>7.4921874999999999E-2</v>
      </c>
      <c r="BQ99" s="62">
        <v>3.8046874999999999E-3</v>
      </c>
      <c r="BR99" s="50"/>
      <c r="BS99" s="77"/>
      <c r="BT99" s="77"/>
      <c r="BU99" s="77"/>
      <c r="BV99" s="77"/>
      <c r="BW99" s="77"/>
      <c r="BX99" s="50"/>
    </row>
    <row r="100" spans="1:76" x14ac:dyDescent="0.25">
      <c r="A100" s="77" t="s">
        <v>252</v>
      </c>
      <c r="B100" s="10" t="s">
        <v>204</v>
      </c>
      <c r="C100" s="3">
        <v>37</v>
      </c>
      <c r="D100" s="77" t="s">
        <v>252</v>
      </c>
      <c r="E100" s="62">
        <v>0</v>
      </c>
      <c r="F100" s="62">
        <v>0</v>
      </c>
      <c r="G100" s="62">
        <v>73.834974000000003</v>
      </c>
      <c r="H100" s="62">
        <v>34.026358500000001</v>
      </c>
      <c r="I100" s="62">
        <v>3.5583120000000004</v>
      </c>
      <c r="J100" s="62">
        <v>0</v>
      </c>
      <c r="K100" s="62">
        <v>0</v>
      </c>
      <c r="L100" s="62">
        <v>0</v>
      </c>
      <c r="M100" s="62">
        <v>0</v>
      </c>
      <c r="N100" s="62">
        <v>0</v>
      </c>
      <c r="O100" s="62">
        <v>0</v>
      </c>
      <c r="P100" s="62">
        <v>0</v>
      </c>
      <c r="Q100" s="62">
        <v>0</v>
      </c>
      <c r="R100" s="62">
        <v>0.44478900000000005</v>
      </c>
      <c r="S100" s="62">
        <v>0</v>
      </c>
      <c r="T100" s="62">
        <f t="shared" si="94"/>
        <v>111.8644335</v>
      </c>
      <c r="U100" s="62">
        <v>46.011000000000003</v>
      </c>
      <c r="V100" s="62">
        <v>62.94</v>
      </c>
      <c r="W100" s="62">
        <v>2.9129999999999998</v>
      </c>
      <c r="X100" s="62">
        <f t="shared" si="95"/>
        <v>41.131035629836717</v>
      </c>
      <c r="Y100" s="62">
        <f t="shared" si="96"/>
        <v>56.264532014994742</v>
      </c>
      <c r="Z100" s="62">
        <f t="shared" si="97"/>
        <v>2.6040448325338366</v>
      </c>
      <c r="AA100" s="77"/>
      <c r="AB100" s="25" t="s">
        <v>252</v>
      </c>
      <c r="AC100" s="62">
        <f t="shared" si="128"/>
        <v>111.86399999999999</v>
      </c>
      <c r="AD100" s="50">
        <v>8</v>
      </c>
      <c r="AE100" s="62">
        <v>111.86399999999999</v>
      </c>
      <c r="AF100" s="62">
        <f t="shared" si="88"/>
        <v>100</v>
      </c>
      <c r="AG100" s="77">
        <v>46.011000000000003</v>
      </c>
      <c r="AH100" s="77">
        <v>62.94</v>
      </c>
      <c r="AI100" s="77">
        <v>2.9129999999999998</v>
      </c>
      <c r="AJ100" s="50"/>
      <c r="AK100" s="62"/>
      <c r="AL100" s="62"/>
      <c r="AM100" s="77"/>
      <c r="AN100" s="77"/>
      <c r="AO100" s="77"/>
      <c r="AP100" s="50"/>
      <c r="AQ100" s="62"/>
      <c r="AR100" s="62"/>
      <c r="AS100" s="77"/>
      <c r="AT100" s="77"/>
      <c r="AU100" s="77"/>
      <c r="AV100" s="50"/>
      <c r="AW100" s="62"/>
      <c r="AX100" s="62"/>
      <c r="AY100" s="77"/>
      <c r="AZ100" s="77"/>
      <c r="BA100" s="77"/>
      <c r="BB100" s="77"/>
      <c r="BC100" s="25" t="s">
        <v>252</v>
      </c>
      <c r="BD100" s="62">
        <f t="shared" si="89"/>
        <v>0.17478749999999998</v>
      </c>
      <c r="BE100" s="77"/>
      <c r="BF100" s="50">
        <v>8</v>
      </c>
      <c r="BG100" s="62">
        <f t="shared" si="98"/>
        <v>0.17478749999999998</v>
      </c>
      <c r="BH100" s="62">
        <f t="shared" si="99"/>
        <v>100</v>
      </c>
      <c r="BI100" s="62">
        <f t="shared" si="100"/>
        <v>7.189218750000001E-2</v>
      </c>
      <c r="BJ100" s="62">
        <f t="shared" si="101"/>
        <v>9.8343749999999994E-2</v>
      </c>
      <c r="BK100" s="62">
        <f t="shared" si="102"/>
        <v>4.5515625000000001E-3</v>
      </c>
      <c r="BL100" s="50"/>
      <c r="BM100" s="77"/>
      <c r="BN100" s="77"/>
      <c r="BO100" s="77"/>
      <c r="BP100" s="77"/>
      <c r="BQ100" s="77"/>
      <c r="BR100" s="50"/>
      <c r="BS100" s="77"/>
      <c r="BT100" s="77"/>
      <c r="BU100" s="77"/>
      <c r="BV100" s="77"/>
      <c r="BW100" s="77"/>
      <c r="BX100" s="50"/>
    </row>
    <row r="101" spans="1:76" x14ac:dyDescent="0.25">
      <c r="A101" s="77" t="s">
        <v>253</v>
      </c>
      <c r="B101" s="10" t="s">
        <v>204</v>
      </c>
      <c r="C101" s="3">
        <v>38</v>
      </c>
      <c r="D101" s="77" t="s">
        <v>253</v>
      </c>
      <c r="E101" s="62">
        <v>0</v>
      </c>
      <c r="F101" s="62">
        <v>4.2254955000000001</v>
      </c>
      <c r="G101" s="62">
        <v>455.6863305</v>
      </c>
      <c r="H101" s="62">
        <v>197.931105</v>
      </c>
      <c r="I101" s="62">
        <v>41.587771500000002</v>
      </c>
      <c r="J101" s="62">
        <v>0</v>
      </c>
      <c r="K101" s="62">
        <v>0</v>
      </c>
      <c r="L101" s="62">
        <v>0</v>
      </c>
      <c r="M101" s="62">
        <v>0</v>
      </c>
      <c r="N101" s="62">
        <v>0</v>
      </c>
      <c r="O101" s="62">
        <v>0</v>
      </c>
      <c r="P101" s="62">
        <v>0</v>
      </c>
      <c r="Q101" s="62">
        <v>0</v>
      </c>
      <c r="R101" s="62">
        <v>0</v>
      </c>
      <c r="S101" s="62">
        <v>0</v>
      </c>
      <c r="T101" s="62">
        <f t="shared" si="94"/>
        <v>699.43070250000005</v>
      </c>
      <c r="U101" s="62">
        <v>297.983</v>
      </c>
      <c r="V101" s="62">
        <v>386.69299999999998</v>
      </c>
      <c r="W101" s="62">
        <v>14.753</v>
      </c>
      <c r="X101" s="62">
        <f t="shared" si="95"/>
        <v>42.603648786778841</v>
      </c>
      <c r="Y101" s="62">
        <f t="shared" si="96"/>
        <v>55.286820927052446</v>
      </c>
      <c r="Z101" s="62">
        <f t="shared" si="97"/>
        <v>2.1092868739201505</v>
      </c>
      <c r="AA101" s="77"/>
      <c r="AB101" s="25" t="s">
        <v>253</v>
      </c>
      <c r="AC101" s="62">
        <f t="shared" si="128"/>
        <v>699.42899999999997</v>
      </c>
      <c r="AD101" s="50">
        <v>8</v>
      </c>
      <c r="AE101" s="62">
        <v>699.42899999999997</v>
      </c>
      <c r="AF101" s="62">
        <f t="shared" si="88"/>
        <v>100</v>
      </c>
      <c r="AG101" s="77">
        <v>297.983</v>
      </c>
      <c r="AH101" s="77">
        <v>386.69299999999998</v>
      </c>
      <c r="AI101" s="77">
        <v>14.753</v>
      </c>
      <c r="AJ101" s="50"/>
      <c r="AK101" s="62"/>
      <c r="AL101" s="62"/>
      <c r="AM101" s="77"/>
      <c r="AN101" s="77"/>
      <c r="AO101" s="77"/>
      <c r="AP101" s="50"/>
      <c r="AQ101" s="62"/>
      <c r="AR101" s="62"/>
      <c r="AS101" s="77"/>
      <c r="AT101" s="77"/>
      <c r="AU101" s="77"/>
      <c r="AV101" s="50"/>
      <c r="AW101" s="62"/>
      <c r="AX101" s="62"/>
      <c r="AY101" s="77"/>
      <c r="AZ101" s="77"/>
      <c r="BA101" s="77"/>
      <c r="BB101" s="77"/>
      <c r="BC101" s="25" t="s">
        <v>253</v>
      </c>
      <c r="BD101" s="62">
        <f t="shared" si="89"/>
        <v>1.0928578124999999</v>
      </c>
      <c r="BE101" s="77"/>
      <c r="BF101" s="50">
        <v>8</v>
      </c>
      <c r="BG101" s="62">
        <f t="shared" si="98"/>
        <v>1.0928578125000001</v>
      </c>
      <c r="BH101" s="62">
        <f t="shared" si="99"/>
        <v>100.00000000000003</v>
      </c>
      <c r="BI101" s="62">
        <f t="shared" si="100"/>
        <v>0.46559843750000002</v>
      </c>
      <c r="BJ101" s="62">
        <f t="shared" si="101"/>
        <v>0.6042078125</v>
      </c>
      <c r="BK101" s="62">
        <f t="shared" si="102"/>
        <v>2.3051562500000001E-2</v>
      </c>
      <c r="BL101" s="50"/>
      <c r="BM101" s="77"/>
      <c r="BN101" s="77"/>
      <c r="BO101" s="77"/>
      <c r="BP101" s="77"/>
      <c r="BQ101" s="77"/>
      <c r="BR101" s="50"/>
      <c r="BS101" s="77"/>
      <c r="BT101" s="77"/>
      <c r="BU101" s="77"/>
      <c r="BV101" s="77"/>
      <c r="BW101" s="77"/>
      <c r="BX101" s="50"/>
    </row>
    <row r="102" spans="1:76" s="24" customFormat="1" x14ac:dyDescent="0.25">
      <c r="A102" s="77" t="s">
        <v>254</v>
      </c>
      <c r="B102" s="10" t="s">
        <v>204</v>
      </c>
      <c r="C102" s="3" t="s">
        <v>255</v>
      </c>
      <c r="D102" s="77" t="s">
        <v>254</v>
      </c>
      <c r="E102" s="62">
        <v>0</v>
      </c>
      <c r="F102" s="62">
        <v>0</v>
      </c>
      <c r="G102" s="62">
        <v>180.58433400000001</v>
      </c>
      <c r="H102" s="62">
        <v>76.058919000000003</v>
      </c>
      <c r="I102" s="62">
        <v>6.8942294999999998</v>
      </c>
      <c r="J102" s="62">
        <v>0</v>
      </c>
      <c r="K102" s="62">
        <v>0</v>
      </c>
      <c r="L102" s="62">
        <v>0</v>
      </c>
      <c r="M102" s="62">
        <v>0</v>
      </c>
      <c r="N102" s="62">
        <v>0</v>
      </c>
      <c r="O102" s="62">
        <v>0</v>
      </c>
      <c r="P102" s="62">
        <v>0</v>
      </c>
      <c r="Q102" s="62">
        <v>0</v>
      </c>
      <c r="R102" s="62">
        <v>0.44478900000000005</v>
      </c>
      <c r="S102" s="62">
        <v>0</v>
      </c>
      <c r="T102" s="62">
        <v>263.98227150000002</v>
      </c>
      <c r="U102" s="62">
        <v>107.592</v>
      </c>
      <c r="V102" s="62">
        <v>150.19400000000002</v>
      </c>
      <c r="W102" s="62">
        <v>6.1959999999999997</v>
      </c>
      <c r="X102" s="62">
        <v>40.757282445006915</v>
      </c>
      <c r="Y102" s="62">
        <v>56.895487392606967</v>
      </c>
      <c r="Z102" s="62">
        <v>2.3471273145704403</v>
      </c>
      <c r="AA102" s="77"/>
      <c r="AB102" s="25" t="s">
        <v>254</v>
      </c>
      <c r="AC102" s="62">
        <v>263.98199999999997</v>
      </c>
      <c r="AD102" s="50">
        <v>8</v>
      </c>
      <c r="AE102" s="62">
        <v>263.98199999999997</v>
      </c>
      <c r="AF102" s="62">
        <v>100</v>
      </c>
      <c r="AG102" s="77">
        <v>107.592</v>
      </c>
      <c r="AH102" s="77">
        <v>150.19400000000002</v>
      </c>
      <c r="AI102" s="77">
        <v>6.1959999999999997</v>
      </c>
      <c r="AJ102" s="50"/>
      <c r="AK102" s="62"/>
      <c r="AL102" s="62"/>
      <c r="AM102" s="77"/>
      <c r="AN102" s="77"/>
      <c r="AO102" s="77"/>
      <c r="AP102" s="50"/>
      <c r="AQ102" s="62"/>
      <c r="AR102" s="62"/>
      <c r="AS102" s="77"/>
      <c r="AT102" s="77"/>
      <c r="AU102" s="77"/>
      <c r="AV102" s="50"/>
      <c r="AW102" s="62"/>
      <c r="AX102" s="62"/>
      <c r="AY102" s="77"/>
      <c r="AZ102" s="77"/>
      <c r="BA102" s="77"/>
      <c r="BB102" s="77"/>
      <c r="BC102" s="25" t="s">
        <v>254</v>
      </c>
      <c r="BD102" s="62">
        <v>0.41247187499999993</v>
      </c>
      <c r="BE102" s="77"/>
      <c r="BF102" s="50">
        <v>8</v>
      </c>
      <c r="BG102" s="62">
        <v>0.41247187500000004</v>
      </c>
      <c r="BH102" s="62">
        <v>100.00000000000003</v>
      </c>
      <c r="BI102" s="62">
        <v>0.1681125</v>
      </c>
      <c r="BJ102" s="62">
        <v>0.23467812500000002</v>
      </c>
      <c r="BK102" s="62">
        <v>9.6812499999999989E-3</v>
      </c>
      <c r="BL102" s="50"/>
      <c r="BM102" s="77"/>
      <c r="BN102" s="77"/>
      <c r="BO102" s="77"/>
      <c r="BP102" s="77"/>
      <c r="BQ102" s="77"/>
      <c r="BR102" s="50"/>
      <c r="BS102" s="77"/>
      <c r="BT102" s="77"/>
      <c r="BU102" s="77"/>
      <c r="BV102" s="77"/>
      <c r="BW102" s="77"/>
      <c r="BX102" s="50"/>
    </row>
    <row r="103" spans="1:76" x14ac:dyDescent="0.25">
      <c r="A103" s="77" t="s">
        <v>256</v>
      </c>
      <c r="B103" s="10" t="s">
        <v>204</v>
      </c>
      <c r="C103" s="3">
        <v>4</v>
      </c>
      <c r="D103" s="77" t="s">
        <v>256</v>
      </c>
      <c r="E103" s="62">
        <v>0</v>
      </c>
      <c r="F103" s="62">
        <v>12.676486500000001</v>
      </c>
      <c r="G103" s="62">
        <v>86.956249499999998</v>
      </c>
      <c r="H103" s="62">
        <v>133.65909450000001</v>
      </c>
      <c r="I103" s="62">
        <v>133.4367</v>
      </c>
      <c r="J103" s="62">
        <v>0</v>
      </c>
      <c r="K103" s="62">
        <v>0</v>
      </c>
      <c r="L103" s="62">
        <v>0</v>
      </c>
      <c r="M103" s="62">
        <v>0</v>
      </c>
      <c r="N103" s="62">
        <v>0</v>
      </c>
      <c r="O103" s="62">
        <v>0</v>
      </c>
      <c r="P103" s="62">
        <v>0</v>
      </c>
      <c r="Q103" s="62">
        <v>0</v>
      </c>
      <c r="R103" s="62">
        <v>0</v>
      </c>
      <c r="S103" s="62">
        <v>0</v>
      </c>
      <c r="T103" s="62">
        <f t="shared" si="94"/>
        <v>366.72853050000003</v>
      </c>
      <c r="U103" s="62">
        <v>221.49299999999999</v>
      </c>
      <c r="V103" s="62">
        <v>138.584</v>
      </c>
      <c r="W103" s="62">
        <v>6.6509999999999998</v>
      </c>
      <c r="X103" s="62">
        <f t="shared" si="95"/>
        <v>60.396991665201242</v>
      </c>
      <c r="Y103" s="62">
        <f t="shared" si="96"/>
        <v>37.789260576768783</v>
      </c>
      <c r="Z103" s="62">
        <f t="shared" si="97"/>
        <v>1.8136031006183193</v>
      </c>
      <c r="AA103" s="77"/>
      <c r="AB103" s="25" t="s">
        <v>256</v>
      </c>
      <c r="AC103" s="62">
        <f t="shared" si="128"/>
        <v>366.72800000000001</v>
      </c>
      <c r="AD103" s="50">
        <v>3</v>
      </c>
      <c r="AE103" s="62">
        <v>366.72800000000001</v>
      </c>
      <c r="AF103" s="62">
        <f t="shared" si="88"/>
        <v>100</v>
      </c>
      <c r="AG103" s="77">
        <v>221.49299999999999</v>
      </c>
      <c r="AH103" s="77">
        <v>138.584</v>
      </c>
      <c r="AI103" s="77">
        <v>6.6509999999999998</v>
      </c>
      <c r="AJ103" s="50"/>
      <c r="AK103" s="62"/>
      <c r="AL103" s="62"/>
      <c r="AM103" s="77"/>
      <c r="AN103" s="77"/>
      <c r="AO103" s="77"/>
      <c r="AP103" s="50"/>
      <c r="AQ103" s="62"/>
      <c r="AR103" s="62"/>
      <c r="AS103" s="77"/>
      <c r="AT103" s="77"/>
      <c r="AU103" s="77"/>
      <c r="AV103" s="50"/>
      <c r="AW103" s="62"/>
      <c r="AX103" s="62"/>
      <c r="AY103" s="77"/>
      <c r="AZ103" s="77"/>
      <c r="BA103" s="77"/>
      <c r="BB103" s="77"/>
      <c r="BC103" s="25" t="s">
        <v>256</v>
      </c>
      <c r="BD103" s="62">
        <f t="shared" si="89"/>
        <v>0.57301250000000004</v>
      </c>
      <c r="BE103" s="77"/>
      <c r="BF103" s="50">
        <v>3</v>
      </c>
      <c r="BG103" s="62">
        <f t="shared" si="98"/>
        <v>0.57301250000000004</v>
      </c>
      <c r="BH103" s="62">
        <f t="shared" si="99"/>
        <v>100</v>
      </c>
      <c r="BI103" s="62">
        <f t="shared" si="100"/>
        <v>0.3460828125</v>
      </c>
      <c r="BJ103" s="62">
        <f t="shared" si="101"/>
        <v>0.21653749999999999</v>
      </c>
      <c r="BK103" s="62">
        <f t="shared" si="102"/>
        <v>1.03921875E-2</v>
      </c>
      <c r="BL103" s="50"/>
      <c r="BM103" s="77"/>
      <c r="BN103" s="77"/>
      <c r="BO103" s="77"/>
      <c r="BP103" s="77"/>
      <c r="BQ103" s="77"/>
      <c r="BR103" s="50"/>
      <c r="BS103" s="77"/>
      <c r="BT103" s="77"/>
      <c r="BU103" s="77"/>
      <c r="BV103" s="77"/>
      <c r="BW103" s="77"/>
      <c r="BX103" s="50"/>
    </row>
    <row r="104" spans="1:76" x14ac:dyDescent="0.25">
      <c r="A104" s="77" t="s">
        <v>257</v>
      </c>
      <c r="B104" s="10" t="s">
        <v>204</v>
      </c>
      <c r="C104" s="3">
        <v>40</v>
      </c>
      <c r="D104" s="77" t="s">
        <v>257</v>
      </c>
      <c r="E104" s="62">
        <v>0</v>
      </c>
      <c r="F104" s="62">
        <v>0</v>
      </c>
      <c r="G104" s="62">
        <v>51.595524000000005</v>
      </c>
      <c r="H104" s="62">
        <v>70.054267500000009</v>
      </c>
      <c r="I104" s="62">
        <v>7.3390185000000008</v>
      </c>
      <c r="J104" s="62">
        <v>0</v>
      </c>
      <c r="K104" s="62">
        <v>0</v>
      </c>
      <c r="L104" s="62">
        <v>0</v>
      </c>
      <c r="M104" s="62">
        <v>0</v>
      </c>
      <c r="N104" s="62">
        <v>0</v>
      </c>
      <c r="O104" s="62">
        <v>0</v>
      </c>
      <c r="P104" s="62">
        <v>0.88957800000000009</v>
      </c>
      <c r="Q104" s="62">
        <v>0</v>
      </c>
      <c r="R104" s="62">
        <v>1.5567615000000001</v>
      </c>
      <c r="S104" s="62">
        <v>0</v>
      </c>
      <c r="T104" s="62">
        <f t="shared" si="94"/>
        <v>131.43514950000002</v>
      </c>
      <c r="U104" s="62">
        <v>57.587000000000003</v>
      </c>
      <c r="V104" s="62">
        <v>68.715000000000003</v>
      </c>
      <c r="W104" s="62">
        <v>5.133</v>
      </c>
      <c r="X104" s="62">
        <f t="shared" si="95"/>
        <v>43.814002737524937</v>
      </c>
      <c r="Y104" s="62">
        <f t="shared" si="96"/>
        <v>52.280535504697689</v>
      </c>
      <c r="Z104" s="62">
        <f t="shared" si="97"/>
        <v>3.9053480134703231</v>
      </c>
      <c r="AA104" s="77"/>
      <c r="AB104" s="25" t="s">
        <v>257</v>
      </c>
      <c r="AC104" s="62">
        <f t="shared" si="128"/>
        <v>131.435</v>
      </c>
      <c r="AD104" s="50">
        <v>8</v>
      </c>
      <c r="AE104" s="62">
        <v>131.435</v>
      </c>
      <c r="AF104" s="62">
        <f t="shared" si="88"/>
        <v>100</v>
      </c>
      <c r="AG104" s="77">
        <v>57.587000000000003</v>
      </c>
      <c r="AH104" s="77">
        <v>68.715000000000003</v>
      </c>
      <c r="AI104" s="77">
        <v>5.133</v>
      </c>
      <c r="AJ104" s="50"/>
      <c r="AK104" s="62"/>
      <c r="AL104" s="62"/>
      <c r="AM104" s="77"/>
      <c r="AN104" s="77"/>
      <c r="AO104" s="77"/>
      <c r="AP104" s="50"/>
      <c r="AQ104" s="62"/>
      <c r="AR104" s="62"/>
      <c r="AS104" s="77"/>
      <c r="AT104" s="77"/>
      <c r="AU104" s="77"/>
      <c r="AV104" s="50"/>
      <c r="AW104" s="62"/>
      <c r="AX104" s="62"/>
      <c r="AY104" s="77"/>
      <c r="AZ104" s="77"/>
      <c r="BA104" s="77"/>
      <c r="BB104" s="77"/>
      <c r="BC104" s="25" t="s">
        <v>257</v>
      </c>
      <c r="BD104" s="62">
        <f t="shared" si="89"/>
        <v>0.20536718749999999</v>
      </c>
      <c r="BE104" s="77"/>
      <c r="BF104" s="50">
        <v>8</v>
      </c>
      <c r="BG104" s="62">
        <f t="shared" si="98"/>
        <v>0.20536718749999999</v>
      </c>
      <c r="BH104" s="62">
        <f t="shared" si="99"/>
        <v>100</v>
      </c>
      <c r="BI104" s="62">
        <f t="shared" si="100"/>
        <v>8.9979687500000002E-2</v>
      </c>
      <c r="BJ104" s="62">
        <f t="shared" si="101"/>
        <v>0.1073671875</v>
      </c>
      <c r="BK104" s="62">
        <f t="shared" si="102"/>
        <v>8.0203124999999997E-3</v>
      </c>
      <c r="BL104" s="50"/>
      <c r="BM104" s="77"/>
      <c r="BN104" s="77"/>
      <c r="BO104" s="77"/>
      <c r="BP104" s="77"/>
      <c r="BQ104" s="77"/>
      <c r="BR104" s="50"/>
      <c r="BS104" s="77"/>
      <c r="BT104" s="77"/>
      <c r="BU104" s="77"/>
      <c r="BV104" s="77"/>
      <c r="BW104" s="77"/>
      <c r="BX104" s="50"/>
    </row>
    <row r="105" spans="1:76" x14ac:dyDescent="0.25">
      <c r="A105" s="77" t="s">
        <v>258</v>
      </c>
      <c r="B105" s="10" t="s">
        <v>204</v>
      </c>
      <c r="C105" s="3">
        <v>41</v>
      </c>
      <c r="D105" s="77" t="s">
        <v>258</v>
      </c>
      <c r="E105" s="62">
        <v>0</v>
      </c>
      <c r="F105" s="62">
        <v>8.6733855000000002</v>
      </c>
      <c r="G105" s="62">
        <v>373.84515450000004</v>
      </c>
      <c r="H105" s="62">
        <v>27.576918000000003</v>
      </c>
      <c r="I105" s="62">
        <v>6.6718350000000006</v>
      </c>
      <c r="J105" s="62">
        <v>0</v>
      </c>
      <c r="K105" s="62">
        <v>0</v>
      </c>
      <c r="L105" s="62">
        <v>0</v>
      </c>
      <c r="M105" s="62">
        <v>0</v>
      </c>
      <c r="N105" s="62">
        <v>0</v>
      </c>
      <c r="O105" s="62">
        <v>0</v>
      </c>
      <c r="P105" s="62">
        <v>0</v>
      </c>
      <c r="Q105" s="62">
        <v>0</v>
      </c>
      <c r="R105" s="62">
        <v>0</v>
      </c>
      <c r="S105" s="62">
        <v>0</v>
      </c>
      <c r="T105" s="62">
        <f t="shared" si="94"/>
        <v>416.767293</v>
      </c>
      <c r="U105" s="62">
        <v>158.71799999999999</v>
      </c>
      <c r="V105" s="62">
        <v>251.33699999999999</v>
      </c>
      <c r="W105" s="62">
        <v>6.7110000000000003</v>
      </c>
      <c r="X105" s="62">
        <f t="shared" si="95"/>
        <v>38.083122803976842</v>
      </c>
      <c r="Y105" s="62">
        <f t="shared" si="96"/>
        <v>60.306315831746417</v>
      </c>
      <c r="Z105" s="62">
        <f t="shared" si="97"/>
        <v>1.6102511192019091</v>
      </c>
      <c r="AA105" s="77"/>
      <c r="AB105" s="25" t="s">
        <v>258</v>
      </c>
      <c r="AC105" s="62">
        <f t="shared" si="128"/>
        <v>416.76600000000002</v>
      </c>
      <c r="AD105" s="50">
        <v>8</v>
      </c>
      <c r="AE105" s="62">
        <v>22.906000000000002</v>
      </c>
      <c r="AF105" s="62">
        <f t="shared" si="88"/>
        <v>5.4961297226741141</v>
      </c>
      <c r="AG105" s="77">
        <v>8.4350000000000005</v>
      </c>
      <c r="AH105" s="77">
        <v>14.131</v>
      </c>
      <c r="AI105" s="77">
        <v>0.34</v>
      </c>
      <c r="AJ105" s="50">
        <v>9</v>
      </c>
      <c r="AK105" s="62">
        <v>393.86</v>
      </c>
      <c r="AL105" s="62">
        <f>(AK105/AC105)*100</f>
        <v>94.503870277325888</v>
      </c>
      <c r="AM105" s="77">
        <v>150.28299999999999</v>
      </c>
      <c r="AN105" s="77">
        <v>237.20699999999999</v>
      </c>
      <c r="AO105" s="77">
        <v>6.37</v>
      </c>
      <c r="AP105" s="50"/>
      <c r="AQ105" s="62"/>
      <c r="AR105" s="62"/>
      <c r="AS105" s="77"/>
      <c r="AT105" s="77"/>
      <c r="AU105" s="77"/>
      <c r="AV105" s="50"/>
      <c r="AW105" s="62"/>
      <c r="AX105" s="62"/>
      <c r="AY105" s="77"/>
      <c r="AZ105" s="77"/>
      <c r="BA105" s="77"/>
      <c r="BB105" s="77"/>
      <c r="BC105" s="25" t="s">
        <v>258</v>
      </c>
      <c r="BD105" s="62">
        <f t="shared" si="89"/>
        <v>0.65119687500000001</v>
      </c>
      <c r="BE105" s="77"/>
      <c r="BF105" s="50">
        <v>8</v>
      </c>
      <c r="BG105" s="62">
        <f t="shared" si="98"/>
        <v>3.5790625E-2</v>
      </c>
      <c r="BH105" s="62">
        <f t="shared" si="99"/>
        <v>5.4961297226741141</v>
      </c>
      <c r="BI105" s="62">
        <f t="shared" si="100"/>
        <v>1.31796875E-2</v>
      </c>
      <c r="BJ105" s="62">
        <f t="shared" si="101"/>
        <v>2.20796875E-2</v>
      </c>
      <c r="BK105" s="62">
        <f t="shared" si="102"/>
        <v>5.3125000000000004E-4</v>
      </c>
      <c r="BL105" s="50">
        <v>9</v>
      </c>
      <c r="BM105" s="62">
        <f>BO105+BP105+BQ105</f>
        <v>0.61540624999999993</v>
      </c>
      <c r="BN105" s="62">
        <f>(BM105/BD105)*100</f>
        <v>94.503870277325873</v>
      </c>
      <c r="BO105" s="62">
        <f t="shared" ref="BO105" si="148">AM105/640</f>
        <v>0.23481718749999997</v>
      </c>
      <c r="BP105" s="62">
        <f t="shared" ref="BP105" si="149">AN105/640</f>
        <v>0.37063593750000001</v>
      </c>
      <c r="BQ105" s="62">
        <f t="shared" ref="BQ105" si="150">AO105/640</f>
        <v>9.9531250000000002E-3</v>
      </c>
      <c r="BR105" s="50"/>
      <c r="BS105" s="77"/>
      <c r="BT105" s="77"/>
      <c r="BU105" s="77"/>
      <c r="BV105" s="77"/>
      <c r="BW105" s="77"/>
      <c r="BX105" s="50"/>
    </row>
    <row r="106" spans="1:76" x14ac:dyDescent="0.25">
      <c r="A106" s="77" t="s">
        <v>259</v>
      </c>
      <c r="B106" s="10" t="s">
        <v>204</v>
      </c>
      <c r="C106" s="3">
        <v>42</v>
      </c>
      <c r="D106" s="77" t="s">
        <v>259</v>
      </c>
      <c r="E106" s="62">
        <v>0</v>
      </c>
      <c r="F106" s="62">
        <v>4.6702845000000002</v>
      </c>
      <c r="G106" s="62">
        <v>84.287515499999998</v>
      </c>
      <c r="H106" s="62">
        <v>12.009303000000001</v>
      </c>
      <c r="I106" s="62">
        <v>0</v>
      </c>
      <c r="J106" s="62">
        <v>0</v>
      </c>
      <c r="K106" s="62">
        <v>0</v>
      </c>
      <c r="L106" s="62">
        <v>0</v>
      </c>
      <c r="M106" s="62">
        <v>0</v>
      </c>
      <c r="N106" s="62">
        <v>0</v>
      </c>
      <c r="O106" s="62">
        <v>0</v>
      </c>
      <c r="P106" s="62">
        <v>0</v>
      </c>
      <c r="Q106" s="62">
        <v>0</v>
      </c>
      <c r="R106" s="62">
        <v>2.6687340000000002</v>
      </c>
      <c r="S106" s="62">
        <v>0</v>
      </c>
      <c r="T106" s="62">
        <f t="shared" si="94"/>
        <v>103.635837</v>
      </c>
      <c r="U106" s="62">
        <v>37.478000000000002</v>
      </c>
      <c r="V106" s="62">
        <v>61.744</v>
      </c>
      <c r="W106" s="62">
        <v>4.4130000000000003</v>
      </c>
      <c r="X106" s="62">
        <f t="shared" si="95"/>
        <v>36.163166222124502</v>
      </c>
      <c r="Y106" s="62">
        <f t="shared" si="96"/>
        <v>59.577846609180185</v>
      </c>
      <c r="Z106" s="62">
        <f t="shared" si="97"/>
        <v>4.2581795330123118</v>
      </c>
      <c r="AA106" s="77"/>
      <c r="AB106" s="25" t="s">
        <v>259</v>
      </c>
      <c r="AC106" s="62">
        <f t="shared" si="128"/>
        <v>103.63500000000001</v>
      </c>
      <c r="AD106" s="50">
        <v>8</v>
      </c>
      <c r="AE106" s="62">
        <v>103.63500000000001</v>
      </c>
      <c r="AF106" s="62">
        <f t="shared" si="88"/>
        <v>100</v>
      </c>
      <c r="AG106" s="77">
        <v>37.478000000000002</v>
      </c>
      <c r="AH106" s="77">
        <v>61.744</v>
      </c>
      <c r="AI106" s="77">
        <v>4.4130000000000003</v>
      </c>
      <c r="AJ106" s="50"/>
      <c r="AK106" s="62"/>
      <c r="AL106" s="62"/>
      <c r="AM106" s="77"/>
      <c r="AN106" s="77"/>
      <c r="AO106" s="77"/>
      <c r="AP106" s="50"/>
      <c r="AQ106" s="62"/>
      <c r="AR106" s="62"/>
      <c r="AS106" s="77"/>
      <c r="AT106" s="77"/>
      <c r="AU106" s="77"/>
      <c r="AV106" s="50"/>
      <c r="AW106" s="62"/>
      <c r="AX106" s="62"/>
      <c r="AY106" s="77"/>
      <c r="AZ106" s="77"/>
      <c r="BA106" s="77"/>
      <c r="BB106" s="77"/>
      <c r="BC106" s="25" t="s">
        <v>259</v>
      </c>
      <c r="BD106" s="62">
        <f t="shared" si="89"/>
        <v>0.1619296875</v>
      </c>
      <c r="BE106" s="77"/>
      <c r="BF106" s="50">
        <v>8</v>
      </c>
      <c r="BG106" s="62">
        <f t="shared" si="98"/>
        <v>0.1619296875</v>
      </c>
      <c r="BH106" s="62">
        <f t="shared" si="99"/>
        <v>100</v>
      </c>
      <c r="BI106" s="62">
        <f t="shared" si="100"/>
        <v>5.8559375000000004E-2</v>
      </c>
      <c r="BJ106" s="62">
        <f t="shared" si="101"/>
        <v>9.6475000000000005E-2</v>
      </c>
      <c r="BK106" s="62">
        <f t="shared" si="102"/>
        <v>6.8953125000000004E-3</v>
      </c>
      <c r="BL106" s="50"/>
      <c r="BM106" s="77"/>
      <c r="BN106" s="77"/>
      <c r="BO106" s="77"/>
      <c r="BP106" s="77"/>
      <c r="BQ106" s="77"/>
      <c r="BR106" s="50"/>
      <c r="BS106" s="77"/>
      <c r="BT106" s="77"/>
      <c r="BU106" s="77"/>
      <c r="BV106" s="77"/>
      <c r="BW106" s="77"/>
      <c r="BX106" s="50"/>
    </row>
    <row r="107" spans="1:76" x14ac:dyDescent="0.25">
      <c r="A107" s="77" t="s">
        <v>260</v>
      </c>
      <c r="B107" s="10" t="s">
        <v>204</v>
      </c>
      <c r="C107" s="3">
        <v>43</v>
      </c>
      <c r="D107" s="77" t="s">
        <v>260</v>
      </c>
      <c r="E107" s="62">
        <v>0.88957800000000009</v>
      </c>
      <c r="F107" s="62">
        <v>7.1166240000000007</v>
      </c>
      <c r="G107" s="62">
        <v>167.0182695</v>
      </c>
      <c r="H107" s="62">
        <v>28.021707000000003</v>
      </c>
      <c r="I107" s="62">
        <v>14.455642500000002</v>
      </c>
      <c r="J107" s="62">
        <v>0</v>
      </c>
      <c r="K107" s="62">
        <v>1.1119725</v>
      </c>
      <c r="L107" s="62">
        <v>0</v>
      </c>
      <c r="M107" s="62">
        <v>1.3343670000000001</v>
      </c>
      <c r="N107" s="62">
        <v>0</v>
      </c>
      <c r="O107" s="62">
        <v>0</v>
      </c>
      <c r="P107" s="62">
        <v>0</v>
      </c>
      <c r="Q107" s="62">
        <v>0</v>
      </c>
      <c r="R107" s="62">
        <v>3.3359175000000003</v>
      </c>
      <c r="S107" s="62">
        <v>0</v>
      </c>
      <c r="T107" s="62">
        <f t="shared" si="94"/>
        <v>223.28407799999999</v>
      </c>
      <c r="U107" s="62">
        <v>90.381</v>
      </c>
      <c r="V107" s="62">
        <v>123.928</v>
      </c>
      <c r="W107" s="62">
        <v>8.9749999999999996</v>
      </c>
      <c r="X107" s="62">
        <f t="shared" si="95"/>
        <v>40.478031756478401</v>
      </c>
      <c r="Y107" s="62">
        <f t="shared" si="96"/>
        <v>55.502390098769162</v>
      </c>
      <c r="Z107" s="62">
        <f t="shared" si="97"/>
        <v>4.0195432116749492</v>
      </c>
      <c r="AA107" s="77"/>
      <c r="AB107" s="25" t="s">
        <v>260</v>
      </c>
      <c r="AC107" s="62">
        <f t="shared" si="128"/>
        <v>221.94900000000001</v>
      </c>
      <c r="AD107" s="50">
        <v>8</v>
      </c>
      <c r="AE107" s="62">
        <v>221.727</v>
      </c>
      <c r="AF107" s="62">
        <f t="shared" si="88"/>
        <v>99.899977021748228</v>
      </c>
      <c r="AG107" s="77">
        <v>90.299000000000007</v>
      </c>
      <c r="AH107" s="77">
        <v>123.524</v>
      </c>
      <c r="AI107" s="77">
        <v>7.9039999999999999</v>
      </c>
      <c r="AJ107" s="50">
        <v>9</v>
      </c>
      <c r="AK107" s="62">
        <v>0.22200000000000003</v>
      </c>
      <c r="AL107" s="62">
        <f>(AK107/AC107)*100</f>
        <v>0.10002297825176054</v>
      </c>
      <c r="AM107" s="77">
        <v>8.2000000000000003E-2</v>
      </c>
      <c r="AN107" s="77">
        <v>0.13700000000000001</v>
      </c>
      <c r="AO107" s="77">
        <v>3.0000000000000001E-3</v>
      </c>
      <c r="AP107" s="50"/>
      <c r="AQ107" s="62"/>
      <c r="AR107" s="62"/>
      <c r="AS107" s="77"/>
      <c r="AT107" s="77"/>
      <c r="AU107" s="77"/>
      <c r="AV107" s="50"/>
      <c r="AW107" s="62"/>
      <c r="AX107" s="62"/>
      <c r="AY107" s="77"/>
      <c r="AZ107" s="77"/>
      <c r="BA107" s="77"/>
      <c r="BB107" s="77"/>
      <c r="BC107" s="25" t="s">
        <v>260</v>
      </c>
      <c r="BD107" s="62">
        <f t="shared" si="89"/>
        <v>0.34679531250000001</v>
      </c>
      <c r="BE107" s="77"/>
      <c r="BF107" s="50">
        <v>8</v>
      </c>
      <c r="BG107" s="62">
        <f t="shared" si="98"/>
        <v>0.34644843749999998</v>
      </c>
      <c r="BH107" s="62">
        <f t="shared" si="99"/>
        <v>99.899977021748228</v>
      </c>
      <c r="BI107" s="62">
        <f t="shared" si="100"/>
        <v>0.14109218750000002</v>
      </c>
      <c r="BJ107" s="62">
        <f t="shared" si="101"/>
        <v>0.19300624999999999</v>
      </c>
      <c r="BK107" s="62">
        <f t="shared" si="102"/>
        <v>1.235E-2</v>
      </c>
      <c r="BL107" s="50">
        <v>9</v>
      </c>
      <c r="BM107" s="62">
        <f>BO107+BP107+BQ107</f>
        <v>3.4687500000000007E-4</v>
      </c>
      <c r="BN107" s="62">
        <f>(BM107/BD107)*100</f>
        <v>0.10002297825176057</v>
      </c>
      <c r="BO107" s="62">
        <f t="shared" ref="BO107" si="151">AM107/640</f>
        <v>1.2812500000000001E-4</v>
      </c>
      <c r="BP107" s="62">
        <f t="shared" ref="BP107" si="152">AN107/640</f>
        <v>2.1406250000000001E-4</v>
      </c>
      <c r="BQ107" s="62">
        <f t="shared" ref="BQ107" si="153">AO107/640</f>
        <v>4.6875000000000004E-6</v>
      </c>
      <c r="BR107" s="50"/>
      <c r="BS107" s="77"/>
      <c r="BT107" s="77"/>
      <c r="BU107" s="77"/>
      <c r="BV107" s="77"/>
      <c r="BW107" s="77"/>
      <c r="BX107" s="50"/>
    </row>
    <row r="108" spans="1:76" s="24" customFormat="1" x14ac:dyDescent="0.25">
      <c r="A108" s="77" t="s">
        <v>261</v>
      </c>
      <c r="B108" s="10" t="s">
        <v>204</v>
      </c>
      <c r="C108" s="3" t="s">
        <v>262</v>
      </c>
      <c r="D108" s="77" t="s">
        <v>261</v>
      </c>
      <c r="E108" s="62">
        <v>0</v>
      </c>
      <c r="F108" s="62">
        <v>6.8942295000000007</v>
      </c>
      <c r="G108" s="62">
        <v>195.48476550000001</v>
      </c>
      <c r="H108" s="62">
        <v>4.2254955000000001</v>
      </c>
      <c r="I108" s="62">
        <v>0.44478900000000005</v>
      </c>
      <c r="J108" s="62">
        <v>0</v>
      </c>
      <c r="K108" s="62">
        <v>0</v>
      </c>
      <c r="L108" s="62">
        <v>0</v>
      </c>
      <c r="M108" s="62">
        <v>0</v>
      </c>
      <c r="N108" s="62">
        <v>0</v>
      </c>
      <c r="O108" s="62">
        <v>0</v>
      </c>
      <c r="P108" s="62">
        <v>0</v>
      </c>
      <c r="Q108" s="62">
        <v>0</v>
      </c>
      <c r="R108" s="62">
        <v>0</v>
      </c>
      <c r="S108" s="62">
        <v>0</v>
      </c>
      <c r="T108" s="62">
        <v>207.04927949999998</v>
      </c>
      <c r="U108" s="62">
        <v>75.962999999999994</v>
      </c>
      <c r="V108" s="62">
        <v>127.98399999999999</v>
      </c>
      <c r="W108" s="62">
        <v>3.101</v>
      </c>
      <c r="X108" s="62">
        <v>36.688367225156171</v>
      </c>
      <c r="Y108" s="62">
        <v>61.813303726082282</v>
      </c>
      <c r="Z108" s="62">
        <v>1.4977110799364071</v>
      </c>
      <c r="AA108" s="77"/>
      <c r="AB108" s="25" t="s">
        <v>261</v>
      </c>
      <c r="AC108" s="62">
        <v>207.04799999999997</v>
      </c>
      <c r="AD108" s="50">
        <v>8</v>
      </c>
      <c r="AE108" s="62">
        <v>164.12599999999998</v>
      </c>
      <c r="AF108" s="62">
        <v>79.26954136238939</v>
      </c>
      <c r="AG108" s="77">
        <v>60.281999999999996</v>
      </c>
      <c r="AH108" s="77">
        <v>101.36999999999999</v>
      </c>
      <c r="AI108" s="77">
        <v>2.4740000000000002</v>
      </c>
      <c r="AJ108" s="50">
        <v>9</v>
      </c>
      <c r="AK108" s="62">
        <v>42.922000000000004</v>
      </c>
      <c r="AL108" s="62">
        <v>20.730458637610607</v>
      </c>
      <c r="AM108" s="77">
        <v>15.680999999999999</v>
      </c>
      <c r="AN108" s="77">
        <v>26.614000000000001</v>
      </c>
      <c r="AO108" s="77">
        <v>0.627</v>
      </c>
      <c r="AP108" s="50"/>
      <c r="AQ108" s="62"/>
      <c r="AR108" s="62"/>
      <c r="AS108" s="77"/>
      <c r="AT108" s="77"/>
      <c r="AU108" s="77"/>
      <c r="AV108" s="50"/>
      <c r="AW108" s="62"/>
      <c r="AX108" s="62"/>
      <c r="AY108" s="77"/>
      <c r="AZ108" s="77"/>
      <c r="BA108" s="77"/>
      <c r="BB108" s="77"/>
      <c r="BC108" s="25" t="s">
        <v>261</v>
      </c>
      <c r="BD108" s="62">
        <v>0.32351249999999998</v>
      </c>
      <c r="BE108" s="77"/>
      <c r="BF108" s="50">
        <v>8</v>
      </c>
      <c r="BG108" s="62">
        <v>0.25644687500000002</v>
      </c>
      <c r="BH108" s="62">
        <v>79.269541362389404</v>
      </c>
      <c r="BI108" s="62">
        <v>9.4190625E-2</v>
      </c>
      <c r="BJ108" s="62">
        <v>0.15839062500000001</v>
      </c>
      <c r="BK108" s="62">
        <v>3.8656250000000001E-3</v>
      </c>
      <c r="BL108" s="50">
        <v>9</v>
      </c>
      <c r="BM108" s="62">
        <v>6.7065625000000004E-2</v>
      </c>
      <c r="BN108" s="62">
        <v>20.730458637610603</v>
      </c>
      <c r="BO108" s="62">
        <v>2.4501562499999997E-2</v>
      </c>
      <c r="BP108" s="62">
        <v>4.1584375E-2</v>
      </c>
      <c r="BQ108" s="62">
        <v>9.7968750000000009E-4</v>
      </c>
      <c r="BR108" s="50"/>
      <c r="BS108" s="77"/>
      <c r="BT108" s="77"/>
      <c r="BU108" s="77"/>
      <c r="BV108" s="77"/>
      <c r="BW108" s="77"/>
      <c r="BX108" s="50"/>
    </row>
    <row r="109" spans="1:76" x14ac:dyDescent="0.25">
      <c r="A109" s="77" t="s">
        <v>263</v>
      </c>
      <c r="B109" s="10" t="s">
        <v>204</v>
      </c>
      <c r="C109" s="3">
        <v>45</v>
      </c>
      <c r="D109" s="77" t="s">
        <v>263</v>
      </c>
      <c r="E109" s="62">
        <v>0</v>
      </c>
      <c r="F109" s="62">
        <v>2.6687340000000002</v>
      </c>
      <c r="G109" s="62">
        <v>82.730754000000005</v>
      </c>
      <c r="H109" s="62">
        <v>9.5629635000000004</v>
      </c>
      <c r="I109" s="62">
        <v>0</v>
      </c>
      <c r="J109" s="62">
        <v>0</v>
      </c>
      <c r="K109" s="62">
        <v>0</v>
      </c>
      <c r="L109" s="62">
        <v>0</v>
      </c>
      <c r="M109" s="62">
        <v>0</v>
      </c>
      <c r="N109" s="62">
        <v>0</v>
      </c>
      <c r="O109" s="62">
        <v>0</v>
      </c>
      <c r="P109" s="62">
        <v>0</v>
      </c>
      <c r="Q109" s="62">
        <v>0</v>
      </c>
      <c r="R109" s="62">
        <v>0</v>
      </c>
      <c r="S109" s="62">
        <v>0</v>
      </c>
      <c r="T109" s="62">
        <f t="shared" si="94"/>
        <v>94.9624515</v>
      </c>
      <c r="U109" s="62">
        <v>35.420999999999999</v>
      </c>
      <c r="V109" s="62">
        <v>57.917999999999999</v>
      </c>
      <c r="W109" s="62">
        <v>1.623</v>
      </c>
      <c r="X109" s="62">
        <f t="shared" si="95"/>
        <v>37.300005887063683</v>
      </c>
      <c r="Y109" s="62">
        <f t="shared" si="96"/>
        <v>60.99042209330495</v>
      </c>
      <c r="Z109" s="62">
        <f t="shared" si="97"/>
        <v>1.7090965685526767</v>
      </c>
      <c r="AA109" s="77"/>
      <c r="AB109" s="25" t="s">
        <v>263</v>
      </c>
      <c r="AC109" s="62">
        <f t="shared" si="128"/>
        <v>94.962999999999994</v>
      </c>
      <c r="AD109" s="50">
        <v>8</v>
      </c>
      <c r="AE109" s="62">
        <v>2.0020000000000002</v>
      </c>
      <c r="AF109" s="62">
        <f t="shared" si="88"/>
        <v>2.1081895053863087</v>
      </c>
      <c r="AG109" s="77">
        <v>0.70099999999999996</v>
      </c>
      <c r="AH109" s="77">
        <v>1.274</v>
      </c>
      <c r="AI109" s="77">
        <v>2.7E-2</v>
      </c>
      <c r="AJ109" s="50">
        <v>9</v>
      </c>
      <c r="AK109" s="62">
        <v>92.960999999999999</v>
      </c>
      <c r="AL109" s="62">
        <f>(AK109/AC109)*100</f>
        <v>97.891810494613694</v>
      </c>
      <c r="AM109" s="77">
        <v>34.72</v>
      </c>
      <c r="AN109" s="77">
        <v>56.643999999999998</v>
      </c>
      <c r="AO109" s="77">
        <v>1.597</v>
      </c>
      <c r="AP109" s="50"/>
      <c r="AQ109" s="62"/>
      <c r="AR109" s="62"/>
      <c r="AS109" s="77"/>
      <c r="AT109" s="77"/>
      <c r="AU109" s="77"/>
      <c r="AV109" s="50"/>
      <c r="AW109" s="62"/>
      <c r="AX109" s="62"/>
      <c r="AY109" s="77"/>
      <c r="AZ109" s="77"/>
      <c r="BA109" s="77"/>
      <c r="BB109" s="77"/>
      <c r="BC109" s="25" t="s">
        <v>263</v>
      </c>
      <c r="BD109" s="62">
        <f t="shared" si="89"/>
        <v>0.1483796875</v>
      </c>
      <c r="BE109" s="77"/>
      <c r="BF109" s="50">
        <v>8</v>
      </c>
      <c r="BG109" s="62">
        <f t="shared" si="98"/>
        <v>3.1281250000000003E-3</v>
      </c>
      <c r="BH109" s="62">
        <f t="shared" si="99"/>
        <v>2.1081895053863087</v>
      </c>
      <c r="BI109" s="62">
        <f t="shared" si="100"/>
        <v>1.0953124999999999E-3</v>
      </c>
      <c r="BJ109" s="62">
        <f t="shared" si="101"/>
        <v>1.9906250000000002E-3</v>
      </c>
      <c r="BK109" s="62">
        <f t="shared" si="102"/>
        <v>4.2187500000000002E-5</v>
      </c>
      <c r="BL109" s="50">
        <v>9</v>
      </c>
      <c r="BM109" s="62">
        <f t="shared" ref="BM109" si="154">BO109+BP109+BQ109</f>
        <v>0.14525156250000001</v>
      </c>
      <c r="BN109" s="62">
        <f t="shared" ref="BN109" si="155">(BM109/BD109)*100</f>
        <v>97.891810494613708</v>
      </c>
      <c r="BO109" s="62">
        <f t="shared" ref="BO109" si="156">AM109/640</f>
        <v>5.425E-2</v>
      </c>
      <c r="BP109" s="62">
        <f t="shared" ref="BP109" si="157">AN109/640</f>
        <v>8.8506249999999995E-2</v>
      </c>
      <c r="BQ109" s="62">
        <f t="shared" ref="BQ109" si="158">AO109/640</f>
        <v>2.4953125000000001E-3</v>
      </c>
      <c r="BR109" s="50"/>
      <c r="BS109" s="77"/>
      <c r="BT109" s="77"/>
      <c r="BU109" s="77"/>
      <c r="BV109" s="77"/>
      <c r="BW109" s="77"/>
      <c r="BX109" s="50"/>
    </row>
    <row r="110" spans="1:76" x14ac:dyDescent="0.25">
      <c r="A110" s="77" t="s">
        <v>264</v>
      </c>
      <c r="B110" s="10" t="s">
        <v>204</v>
      </c>
      <c r="C110" s="3">
        <v>46</v>
      </c>
      <c r="D110" s="77" t="s">
        <v>264</v>
      </c>
      <c r="E110" s="62">
        <v>0</v>
      </c>
      <c r="F110" s="62">
        <v>0</v>
      </c>
      <c r="G110" s="62">
        <v>116.08992900000001</v>
      </c>
      <c r="H110" s="62">
        <v>82.953148499999998</v>
      </c>
      <c r="I110" s="62">
        <v>19.570716000000001</v>
      </c>
      <c r="J110" s="62">
        <v>0</v>
      </c>
      <c r="K110" s="62">
        <v>0</v>
      </c>
      <c r="L110" s="62">
        <v>0</v>
      </c>
      <c r="M110" s="62">
        <v>0</v>
      </c>
      <c r="N110" s="62">
        <v>0</v>
      </c>
      <c r="O110" s="62">
        <v>0</v>
      </c>
      <c r="P110" s="62">
        <v>0</v>
      </c>
      <c r="Q110" s="62">
        <v>0</v>
      </c>
      <c r="R110" s="62">
        <v>0</v>
      </c>
      <c r="S110" s="62">
        <v>0</v>
      </c>
      <c r="T110" s="62">
        <f t="shared" si="94"/>
        <v>218.61379350000001</v>
      </c>
      <c r="U110" s="62">
        <v>98.873999999999995</v>
      </c>
      <c r="V110" s="62">
        <v>114.68</v>
      </c>
      <c r="W110" s="62">
        <v>5.0590000000000002</v>
      </c>
      <c r="X110" s="62">
        <f t="shared" si="95"/>
        <v>45.227704261945391</v>
      </c>
      <c r="Y110" s="62">
        <f t="shared" si="96"/>
        <v>52.457806144789302</v>
      </c>
      <c r="Z110" s="62">
        <f t="shared" si="97"/>
        <v>2.3141266244025904</v>
      </c>
      <c r="AA110" s="77"/>
      <c r="AB110" s="25" t="s">
        <v>264</v>
      </c>
      <c r="AC110" s="62">
        <f t="shared" si="128"/>
        <v>218.613</v>
      </c>
      <c r="AD110" s="50">
        <v>8</v>
      </c>
      <c r="AE110" s="62">
        <v>218.613</v>
      </c>
      <c r="AF110" s="62">
        <f t="shared" si="88"/>
        <v>100</v>
      </c>
      <c r="AG110" s="77">
        <v>98.873999999999995</v>
      </c>
      <c r="AH110" s="77">
        <v>114.68</v>
      </c>
      <c r="AI110" s="77">
        <v>5.0590000000000002</v>
      </c>
      <c r="AJ110" s="50"/>
      <c r="AK110" s="62"/>
      <c r="AL110" s="62"/>
      <c r="AM110" s="77"/>
      <c r="AN110" s="77"/>
      <c r="AO110" s="77"/>
      <c r="AP110" s="50"/>
      <c r="AQ110" s="62"/>
      <c r="AR110" s="62"/>
      <c r="AS110" s="77"/>
      <c r="AT110" s="77"/>
      <c r="AU110" s="77"/>
      <c r="AV110" s="50"/>
      <c r="AW110" s="62"/>
      <c r="AX110" s="62"/>
      <c r="AY110" s="77"/>
      <c r="AZ110" s="77"/>
      <c r="BA110" s="77"/>
      <c r="BB110" s="77"/>
      <c r="BC110" s="25" t="s">
        <v>264</v>
      </c>
      <c r="BD110" s="62">
        <f t="shared" si="89"/>
        <v>0.3415828125</v>
      </c>
      <c r="BE110" s="77"/>
      <c r="BF110" s="50">
        <v>8</v>
      </c>
      <c r="BG110" s="62">
        <f t="shared" si="98"/>
        <v>0.3415828125</v>
      </c>
      <c r="BH110" s="62">
        <f t="shared" si="99"/>
        <v>100</v>
      </c>
      <c r="BI110" s="62">
        <f t="shared" si="100"/>
        <v>0.15449062499999999</v>
      </c>
      <c r="BJ110" s="62">
        <f t="shared" si="101"/>
        <v>0.1791875</v>
      </c>
      <c r="BK110" s="62">
        <f t="shared" si="102"/>
        <v>7.9046875000000003E-3</v>
      </c>
      <c r="BL110" s="50"/>
      <c r="BM110" s="77"/>
      <c r="BN110" s="77"/>
      <c r="BO110" s="77"/>
      <c r="BP110" s="77"/>
      <c r="BQ110" s="77"/>
      <c r="BR110" s="50"/>
      <c r="BS110" s="77"/>
      <c r="BT110" s="77"/>
      <c r="BU110" s="77"/>
      <c r="BV110" s="77"/>
      <c r="BW110" s="77"/>
      <c r="BX110" s="50"/>
    </row>
    <row r="111" spans="1:76" x14ac:dyDescent="0.25">
      <c r="A111" s="77" t="s">
        <v>265</v>
      </c>
      <c r="B111" s="10" t="s">
        <v>204</v>
      </c>
      <c r="C111" s="3">
        <v>47</v>
      </c>
      <c r="D111" s="77" t="s">
        <v>265</v>
      </c>
      <c r="E111" s="62">
        <v>0</v>
      </c>
      <c r="F111" s="62">
        <v>0</v>
      </c>
      <c r="G111" s="62">
        <v>24.685789500000002</v>
      </c>
      <c r="H111" s="62">
        <v>11.342119500000001</v>
      </c>
      <c r="I111" s="62">
        <v>0</v>
      </c>
      <c r="J111" s="62">
        <v>0</v>
      </c>
      <c r="K111" s="62">
        <v>0</v>
      </c>
      <c r="L111" s="62">
        <v>0</v>
      </c>
      <c r="M111" s="62">
        <v>0</v>
      </c>
      <c r="N111" s="62">
        <v>0</v>
      </c>
      <c r="O111" s="62">
        <v>0</v>
      </c>
      <c r="P111" s="62">
        <v>0</v>
      </c>
      <c r="Q111" s="62">
        <v>0</v>
      </c>
      <c r="R111" s="62">
        <v>0</v>
      </c>
      <c r="S111" s="62">
        <v>0</v>
      </c>
      <c r="T111" s="62">
        <f t="shared" si="94"/>
        <v>36.027909000000001</v>
      </c>
      <c r="U111" s="62">
        <v>14.238</v>
      </c>
      <c r="V111" s="62">
        <v>20.966000000000001</v>
      </c>
      <c r="W111" s="62">
        <v>0.82399999999999995</v>
      </c>
      <c r="X111" s="62">
        <f t="shared" si="95"/>
        <v>39.519362614133392</v>
      </c>
      <c r="Y111" s="62">
        <f t="shared" si="96"/>
        <v>58.193774165467119</v>
      </c>
      <c r="Z111" s="62">
        <f t="shared" si="97"/>
        <v>2.2871158023631066</v>
      </c>
      <c r="AA111" s="77"/>
      <c r="AB111" s="25" t="s">
        <v>265</v>
      </c>
      <c r="AC111" s="62">
        <f t="shared" si="128"/>
        <v>36.027999999999999</v>
      </c>
      <c r="AD111" s="50">
        <v>8</v>
      </c>
      <c r="AE111" s="62">
        <v>25.574999999999999</v>
      </c>
      <c r="AF111" s="62">
        <f t="shared" si="88"/>
        <v>70.986454979460419</v>
      </c>
      <c r="AG111" s="77">
        <v>10.121</v>
      </c>
      <c r="AH111" s="77">
        <v>14.865</v>
      </c>
      <c r="AI111" s="77">
        <v>0.58899999999999997</v>
      </c>
      <c r="AJ111" s="50">
        <v>9</v>
      </c>
      <c r="AK111" s="62">
        <v>10.452999999999999</v>
      </c>
      <c r="AL111" s="62">
        <f>(AK111/AC111)*100</f>
        <v>29.013545020539578</v>
      </c>
      <c r="AM111" s="77">
        <v>4.117</v>
      </c>
      <c r="AN111" s="77">
        <v>6.101</v>
      </c>
      <c r="AO111" s="77">
        <v>0.23499999999999999</v>
      </c>
      <c r="AP111" s="50"/>
      <c r="AQ111" s="62"/>
      <c r="AR111" s="62"/>
      <c r="AS111" s="77"/>
      <c r="AT111" s="77"/>
      <c r="AU111" s="77"/>
      <c r="AV111" s="50"/>
      <c r="AW111" s="62"/>
      <c r="AX111" s="62"/>
      <c r="AY111" s="77"/>
      <c r="AZ111" s="77"/>
      <c r="BA111" s="77"/>
      <c r="BB111" s="77"/>
      <c r="BC111" s="25" t="s">
        <v>265</v>
      </c>
      <c r="BD111" s="62">
        <f t="shared" si="89"/>
        <v>5.6293749999999997E-2</v>
      </c>
      <c r="BE111" s="77"/>
      <c r="BF111" s="50">
        <v>8</v>
      </c>
      <c r="BG111" s="62">
        <f t="shared" si="98"/>
        <v>3.9960937499999995E-2</v>
      </c>
      <c r="BH111" s="62">
        <f t="shared" si="99"/>
        <v>70.986454979460405</v>
      </c>
      <c r="BI111" s="62">
        <f t="shared" si="100"/>
        <v>1.58140625E-2</v>
      </c>
      <c r="BJ111" s="62">
        <f t="shared" si="101"/>
        <v>2.3226562499999999E-2</v>
      </c>
      <c r="BK111" s="62">
        <f t="shared" si="102"/>
        <v>9.2031249999999991E-4</v>
      </c>
      <c r="BL111" s="50">
        <v>9</v>
      </c>
      <c r="BM111" s="62">
        <f>BO111+BP111+BQ111</f>
        <v>1.6332812500000002E-2</v>
      </c>
      <c r="BN111" s="62">
        <f>(BM111/BD111)*100</f>
        <v>29.013545020539581</v>
      </c>
      <c r="BO111" s="62">
        <f t="shared" ref="BO111" si="159">AM111/640</f>
        <v>6.4328125000000002E-3</v>
      </c>
      <c r="BP111" s="62">
        <f t="shared" ref="BP111" si="160">AN111/640</f>
        <v>9.5328124999999996E-3</v>
      </c>
      <c r="BQ111" s="62">
        <f t="shared" ref="BQ111" si="161">AO111/640</f>
        <v>3.671875E-4</v>
      </c>
      <c r="BR111" s="50"/>
      <c r="BS111" s="77"/>
      <c r="BT111" s="77"/>
      <c r="BU111" s="77"/>
      <c r="BV111" s="77"/>
      <c r="BW111" s="77"/>
      <c r="BX111" s="50"/>
    </row>
    <row r="112" spans="1:76" x14ac:dyDescent="0.25">
      <c r="A112" s="77" t="s">
        <v>266</v>
      </c>
      <c r="B112" s="10" t="s">
        <v>204</v>
      </c>
      <c r="C112" s="3">
        <v>48</v>
      </c>
      <c r="D112" s="77" t="s">
        <v>266</v>
      </c>
      <c r="E112" s="62">
        <v>0</v>
      </c>
      <c r="F112" s="62">
        <v>0</v>
      </c>
      <c r="G112" s="62">
        <v>7.5614130000000008</v>
      </c>
      <c r="H112" s="62">
        <v>18.013954500000001</v>
      </c>
      <c r="I112" s="62">
        <v>15.122826000000002</v>
      </c>
      <c r="J112" s="62">
        <v>0</v>
      </c>
      <c r="K112" s="62">
        <v>0</v>
      </c>
      <c r="L112" s="62">
        <v>0</v>
      </c>
      <c r="M112" s="62">
        <v>0</v>
      </c>
      <c r="N112" s="62">
        <v>0</v>
      </c>
      <c r="O112" s="62">
        <v>0</v>
      </c>
      <c r="P112" s="62">
        <v>0</v>
      </c>
      <c r="Q112" s="62">
        <v>0</v>
      </c>
      <c r="R112" s="62">
        <v>1.1119725</v>
      </c>
      <c r="S112" s="62">
        <v>0</v>
      </c>
      <c r="T112" s="62">
        <f t="shared" si="94"/>
        <v>41.810166000000002</v>
      </c>
      <c r="U112" s="62">
        <v>25.271000000000001</v>
      </c>
      <c r="V112" s="62">
        <v>14.593</v>
      </c>
      <c r="W112" s="62">
        <v>1.946</v>
      </c>
      <c r="X112" s="62">
        <f t="shared" si="95"/>
        <v>60.442237899749074</v>
      </c>
      <c r="Y112" s="62">
        <f t="shared" si="96"/>
        <v>34.902994644890903</v>
      </c>
      <c r="Z112" s="62">
        <f t="shared" si="97"/>
        <v>4.6543704227340301</v>
      </c>
      <c r="AA112" s="77"/>
      <c r="AB112" s="25" t="s">
        <v>266</v>
      </c>
      <c r="AC112" s="62">
        <f t="shared" si="128"/>
        <v>41.81</v>
      </c>
      <c r="AD112" s="50">
        <v>9</v>
      </c>
      <c r="AE112" s="62">
        <v>41.81</v>
      </c>
      <c r="AF112" s="62">
        <f t="shared" si="88"/>
        <v>100</v>
      </c>
      <c r="AG112" s="77">
        <v>25.271000000000001</v>
      </c>
      <c r="AH112" s="77">
        <v>14.593</v>
      </c>
      <c r="AI112" s="77">
        <v>1.946</v>
      </c>
      <c r="AJ112" s="50"/>
      <c r="AK112" s="62"/>
      <c r="AL112" s="62"/>
      <c r="AM112" s="77"/>
      <c r="AN112" s="77"/>
      <c r="AO112" s="77"/>
      <c r="AP112" s="50"/>
      <c r="AQ112" s="62"/>
      <c r="AR112" s="62"/>
      <c r="AS112" s="77"/>
      <c r="AT112" s="77"/>
      <c r="AU112" s="77"/>
      <c r="AV112" s="50"/>
      <c r="AW112" s="62"/>
      <c r="AX112" s="62"/>
      <c r="AY112" s="77"/>
      <c r="AZ112" s="77"/>
      <c r="BA112" s="77"/>
      <c r="BB112" s="77"/>
      <c r="BC112" s="25" t="s">
        <v>266</v>
      </c>
      <c r="BD112" s="62">
        <f t="shared" si="89"/>
        <v>6.5328125000000001E-2</v>
      </c>
      <c r="BE112" s="77"/>
      <c r="BF112" s="50">
        <v>9</v>
      </c>
      <c r="BG112" s="62">
        <f t="shared" si="98"/>
        <v>6.5328125000000001E-2</v>
      </c>
      <c r="BH112" s="62">
        <f t="shared" si="99"/>
        <v>100</v>
      </c>
      <c r="BI112" s="62">
        <f t="shared" si="100"/>
        <v>3.9485937499999998E-2</v>
      </c>
      <c r="BJ112" s="62">
        <f t="shared" si="101"/>
        <v>2.2801562500000001E-2</v>
      </c>
      <c r="BK112" s="62">
        <f t="shared" si="102"/>
        <v>3.0406249999999999E-3</v>
      </c>
      <c r="BL112" s="50"/>
      <c r="BM112" s="77"/>
      <c r="BN112" s="77"/>
      <c r="BO112" s="77"/>
      <c r="BP112" s="77"/>
      <c r="BQ112" s="77"/>
      <c r="BR112" s="50"/>
      <c r="BS112" s="77"/>
      <c r="BT112" s="77"/>
      <c r="BU112" s="77"/>
      <c r="BV112" s="77"/>
      <c r="BW112" s="77"/>
      <c r="BX112" s="50"/>
    </row>
    <row r="113" spans="1:76" s="24" customFormat="1" x14ac:dyDescent="0.25">
      <c r="A113" s="77" t="s">
        <v>267</v>
      </c>
      <c r="B113" s="10" t="s">
        <v>204</v>
      </c>
      <c r="C113" s="3" t="s">
        <v>268</v>
      </c>
      <c r="D113" s="77" t="s">
        <v>267</v>
      </c>
      <c r="E113" s="62">
        <v>0</v>
      </c>
      <c r="F113" s="62">
        <v>3.1135230000000003</v>
      </c>
      <c r="G113" s="62">
        <v>162.34798499999999</v>
      </c>
      <c r="H113" s="62">
        <v>172.57813199999998</v>
      </c>
      <c r="I113" s="62">
        <v>39.141432000000002</v>
      </c>
      <c r="J113" s="62">
        <v>0</v>
      </c>
      <c r="K113" s="62">
        <v>0</v>
      </c>
      <c r="L113" s="62">
        <v>2.6687340000000002</v>
      </c>
      <c r="M113" s="62">
        <v>0</v>
      </c>
      <c r="N113" s="62">
        <v>0</v>
      </c>
      <c r="O113" s="62">
        <v>0</v>
      </c>
      <c r="P113" s="62">
        <v>0</v>
      </c>
      <c r="Q113" s="62">
        <v>0</v>
      </c>
      <c r="R113" s="62">
        <v>8.6733855000000002</v>
      </c>
      <c r="S113" s="62">
        <v>0</v>
      </c>
      <c r="T113" s="62">
        <v>388.52319150000005</v>
      </c>
      <c r="U113" s="62">
        <v>175.505</v>
      </c>
      <c r="V113" s="62">
        <v>192.60399999999998</v>
      </c>
      <c r="W113" s="62">
        <v>20.414000000000001</v>
      </c>
      <c r="X113" s="62">
        <v>45.172335613329786</v>
      </c>
      <c r="Y113" s="62">
        <v>49.573359895557218</v>
      </c>
      <c r="Z113" s="62">
        <v>5.2542552019060098</v>
      </c>
      <c r="AA113" s="77"/>
      <c r="AB113" s="25" t="s">
        <v>267</v>
      </c>
      <c r="AC113" s="62">
        <v>388.52199999999999</v>
      </c>
      <c r="AD113" s="50">
        <v>12</v>
      </c>
      <c r="AE113" s="62">
        <v>58.044999999999995</v>
      </c>
      <c r="AF113" s="62">
        <v>14.939951920354574</v>
      </c>
      <c r="AG113" s="77">
        <v>23.353999999999999</v>
      </c>
      <c r="AH113" s="77">
        <v>33.049999999999997</v>
      </c>
      <c r="AI113" s="77">
        <v>1.641</v>
      </c>
      <c r="AJ113" s="50">
        <v>8</v>
      </c>
      <c r="AK113" s="62">
        <v>329.14299999999997</v>
      </c>
      <c r="AL113" s="62">
        <v>84.716695579658278</v>
      </c>
      <c r="AM113" s="77">
        <v>151.58600000000001</v>
      </c>
      <c r="AN113" s="77">
        <v>158.827</v>
      </c>
      <c r="AO113" s="77">
        <v>18.73</v>
      </c>
      <c r="AP113" s="50">
        <v>9</v>
      </c>
      <c r="AQ113" s="62">
        <v>1.3339999999999999</v>
      </c>
      <c r="AR113" s="62">
        <v>0.34335249998713069</v>
      </c>
      <c r="AS113" s="77">
        <v>0.56499999999999995</v>
      </c>
      <c r="AT113" s="77">
        <v>0.72699999999999998</v>
      </c>
      <c r="AU113" s="77">
        <v>4.2000000000000003E-2</v>
      </c>
      <c r="AV113" s="50"/>
      <c r="AW113" s="62"/>
      <c r="AX113" s="62"/>
      <c r="AY113" s="77"/>
      <c r="AZ113" s="77"/>
      <c r="BA113" s="77"/>
      <c r="BB113" s="77"/>
      <c r="BC113" s="25" t="s">
        <v>267</v>
      </c>
      <c r="BD113" s="62">
        <v>0.60706562499999994</v>
      </c>
      <c r="BE113" s="77"/>
      <c r="BF113" s="50">
        <v>12</v>
      </c>
      <c r="BG113" s="62">
        <v>9.06953125E-2</v>
      </c>
      <c r="BH113" s="62">
        <v>14.939951920354577</v>
      </c>
      <c r="BI113" s="62">
        <v>3.6490624999999999E-2</v>
      </c>
      <c r="BJ113" s="62">
        <v>5.1640624999999996E-2</v>
      </c>
      <c r="BK113" s="62">
        <v>2.5640624999999999E-3</v>
      </c>
      <c r="BL113" s="50">
        <v>8</v>
      </c>
      <c r="BM113" s="77">
        <v>0.51428593749999996</v>
      </c>
      <c r="BN113" s="77">
        <v>84.716695579658293</v>
      </c>
      <c r="BO113" s="77">
        <v>0.236853125</v>
      </c>
      <c r="BP113" s="77">
        <v>0.2481671875</v>
      </c>
      <c r="BQ113" s="77">
        <v>2.9265625000000003E-2</v>
      </c>
      <c r="BR113" s="50">
        <v>9</v>
      </c>
      <c r="BS113" s="77">
        <v>2.0843749999999999E-3</v>
      </c>
      <c r="BT113" s="77">
        <v>0.34335249998713069</v>
      </c>
      <c r="BU113" s="77">
        <v>8.8281249999999992E-4</v>
      </c>
      <c r="BV113" s="77">
        <v>1.1359375E-3</v>
      </c>
      <c r="BW113" s="77">
        <v>6.5625000000000009E-5</v>
      </c>
      <c r="BX113" s="50"/>
    </row>
    <row r="114" spans="1:76" x14ac:dyDescent="0.25">
      <c r="A114" s="77" t="s">
        <v>269</v>
      </c>
      <c r="B114" s="10" t="s">
        <v>204</v>
      </c>
      <c r="C114" s="3">
        <v>5</v>
      </c>
      <c r="D114" s="77" t="s">
        <v>269</v>
      </c>
      <c r="E114" s="62">
        <v>0.44478900000000005</v>
      </c>
      <c r="F114" s="62">
        <v>131.43514949999999</v>
      </c>
      <c r="G114" s="62">
        <v>777.04638299999999</v>
      </c>
      <c r="H114" s="62">
        <v>254.64170250000001</v>
      </c>
      <c r="I114" s="62">
        <v>53.152285500000005</v>
      </c>
      <c r="J114" s="62">
        <v>0</v>
      </c>
      <c r="K114" s="62">
        <v>0</v>
      </c>
      <c r="L114" s="62">
        <v>0</v>
      </c>
      <c r="M114" s="62">
        <v>0</v>
      </c>
      <c r="N114" s="62">
        <v>0</v>
      </c>
      <c r="O114" s="62">
        <v>0.66718350000000004</v>
      </c>
      <c r="P114" s="62">
        <v>0</v>
      </c>
      <c r="Q114" s="62">
        <v>0</v>
      </c>
      <c r="R114" s="62">
        <v>0</v>
      </c>
      <c r="S114" s="62">
        <v>0</v>
      </c>
      <c r="T114" s="62">
        <f t="shared" ref="T114:T175" si="162">SUM(E114:S114)</f>
        <v>1217.3874929999999</v>
      </c>
      <c r="U114" s="62">
        <v>478.00700000000001</v>
      </c>
      <c r="V114" s="62">
        <v>717.47</v>
      </c>
      <c r="W114" s="62">
        <v>21.908000000000001</v>
      </c>
      <c r="X114" s="62">
        <f t="shared" ref="X114:X175" si="163">(U114/T114)*100</f>
        <v>39.264983643133256</v>
      </c>
      <c r="Y114" s="62">
        <f t="shared" ref="Y114:Y175" si="164">(V114/T114)*100</f>
        <v>58.935220225726439</v>
      </c>
      <c r="Z114" s="62">
        <f t="shared" ref="Z114:Z175" si="165">(W114/T114)*100</f>
        <v>1.7995913483563282</v>
      </c>
      <c r="AA114" s="77"/>
      <c r="AB114" s="25" t="s">
        <v>269</v>
      </c>
      <c r="AC114" s="62">
        <f t="shared" si="128"/>
        <v>1217.385</v>
      </c>
      <c r="AD114" s="50">
        <v>3</v>
      </c>
      <c r="AE114" s="62">
        <v>1213.604</v>
      </c>
      <c r="AF114" s="62">
        <f t="shared" ref="AF114:AF174" si="166">(AE114/AC114)*100</f>
        <v>99.689416248762726</v>
      </c>
      <c r="AG114" s="77">
        <v>476.51900000000001</v>
      </c>
      <c r="AH114" s="77">
        <v>715.26099999999997</v>
      </c>
      <c r="AI114" s="77">
        <v>21.824000000000002</v>
      </c>
      <c r="AJ114" s="50">
        <v>4</v>
      </c>
      <c r="AK114" s="62">
        <v>3.7810000000000001</v>
      </c>
      <c r="AL114" s="62">
        <f>(AK114/AC114)*100</f>
        <v>0.31058375123728321</v>
      </c>
      <c r="AM114" s="77">
        <v>1.488</v>
      </c>
      <c r="AN114" s="77">
        <v>2.2080000000000002</v>
      </c>
      <c r="AO114" s="77">
        <v>8.5000000000000006E-2</v>
      </c>
      <c r="AP114" s="50"/>
      <c r="AQ114" s="62"/>
      <c r="AR114" s="62"/>
      <c r="AS114" s="77"/>
      <c r="AT114" s="77"/>
      <c r="AU114" s="77"/>
      <c r="AV114" s="50"/>
      <c r="AW114" s="62"/>
      <c r="AX114" s="62"/>
      <c r="AY114" s="77"/>
      <c r="AZ114" s="77"/>
      <c r="BA114" s="77"/>
      <c r="BB114" s="77"/>
      <c r="BC114" s="25" t="s">
        <v>269</v>
      </c>
      <c r="BD114" s="62">
        <f t="shared" ref="BD114:BD174" si="167">AC114/640</f>
        <v>1.9021640625</v>
      </c>
      <c r="BE114" s="77"/>
      <c r="BF114" s="50">
        <v>3</v>
      </c>
      <c r="BG114" s="62">
        <f t="shared" ref="BG114:BG175" si="168">BI114+BJ114+BK114</f>
        <v>1.89625625</v>
      </c>
      <c r="BH114" s="62">
        <f t="shared" ref="BH114:BH175" si="169">(BG114/BD114)*100</f>
        <v>99.689416248762726</v>
      </c>
      <c r="BI114" s="62">
        <f t="shared" ref="BI114:BI175" si="170">AG114/640</f>
        <v>0.74456093749999996</v>
      </c>
      <c r="BJ114" s="62">
        <f t="shared" ref="BJ114:BJ175" si="171">AH114/640</f>
        <v>1.1175953125</v>
      </c>
      <c r="BK114" s="62">
        <f t="shared" ref="BK114:BK175" si="172">AI114/640</f>
        <v>3.4100000000000005E-2</v>
      </c>
      <c r="BL114" s="50">
        <v>4</v>
      </c>
      <c r="BM114" s="62">
        <f>BO114+BP114+BQ114</f>
        <v>5.9078125000000007E-3</v>
      </c>
      <c r="BN114" s="62">
        <f>(BM114/BD114)*100</f>
        <v>0.31058375123728321</v>
      </c>
      <c r="BO114" s="62">
        <f t="shared" ref="BO114" si="173">AM114/640</f>
        <v>2.3249999999999998E-3</v>
      </c>
      <c r="BP114" s="62">
        <f t="shared" ref="BP114" si="174">AN114/640</f>
        <v>3.4500000000000004E-3</v>
      </c>
      <c r="BQ114" s="62">
        <f t="shared" ref="BQ114" si="175">AO114/640</f>
        <v>1.3281250000000001E-4</v>
      </c>
      <c r="BR114" s="50"/>
      <c r="BS114" s="77"/>
      <c r="BT114" s="77"/>
      <c r="BU114" s="77"/>
      <c r="BV114" s="77"/>
      <c r="BW114" s="77"/>
      <c r="BX114" s="50"/>
    </row>
    <row r="115" spans="1:76" x14ac:dyDescent="0.25">
      <c r="A115" s="77" t="s">
        <v>270</v>
      </c>
      <c r="B115" s="10" t="s">
        <v>204</v>
      </c>
      <c r="C115" s="3">
        <v>50</v>
      </c>
      <c r="D115" s="77" t="s">
        <v>270</v>
      </c>
      <c r="E115" s="62">
        <v>0</v>
      </c>
      <c r="F115" s="62">
        <v>2.2239450000000001</v>
      </c>
      <c r="G115" s="62">
        <v>83.842726499999998</v>
      </c>
      <c r="H115" s="62">
        <v>45.368478000000003</v>
      </c>
      <c r="I115" s="62">
        <v>16.012404</v>
      </c>
      <c r="J115" s="62">
        <v>0</v>
      </c>
      <c r="K115" s="62">
        <v>6.2270460000000005</v>
      </c>
      <c r="L115" s="62">
        <v>2.6687340000000002</v>
      </c>
      <c r="M115" s="62">
        <v>0</v>
      </c>
      <c r="N115" s="62">
        <v>0</v>
      </c>
      <c r="O115" s="62">
        <v>0</v>
      </c>
      <c r="P115" s="62">
        <v>0</v>
      </c>
      <c r="Q115" s="62">
        <v>0</v>
      </c>
      <c r="R115" s="62">
        <v>14.900431500000002</v>
      </c>
      <c r="S115" s="62">
        <v>0</v>
      </c>
      <c r="T115" s="62">
        <f t="shared" si="162"/>
        <v>171.243765</v>
      </c>
      <c r="U115" s="62">
        <v>67.072000000000003</v>
      </c>
      <c r="V115" s="62">
        <v>78.504000000000005</v>
      </c>
      <c r="W115" s="62">
        <v>25.667999999999999</v>
      </c>
      <c r="X115" s="62">
        <f t="shared" si="163"/>
        <v>39.16755742902523</v>
      </c>
      <c r="Y115" s="62">
        <f t="shared" si="164"/>
        <v>45.843420926887475</v>
      </c>
      <c r="Z115" s="62">
        <f t="shared" si="165"/>
        <v>14.989158875361097</v>
      </c>
      <c r="AA115" s="77"/>
      <c r="AB115" s="25" t="s">
        <v>270</v>
      </c>
      <c r="AC115" s="62">
        <f t="shared" si="128"/>
        <v>171.24400000000003</v>
      </c>
      <c r="AD115" s="50">
        <v>8</v>
      </c>
      <c r="AE115" s="62">
        <v>171.24400000000003</v>
      </c>
      <c r="AF115" s="62">
        <f t="shared" si="166"/>
        <v>100</v>
      </c>
      <c r="AG115" s="77">
        <v>67.072000000000003</v>
      </c>
      <c r="AH115" s="77">
        <v>78.504000000000005</v>
      </c>
      <c r="AI115" s="77">
        <v>25.667999999999999</v>
      </c>
      <c r="AJ115" s="50"/>
      <c r="AK115" s="62"/>
      <c r="AL115" s="62"/>
      <c r="AM115" s="77"/>
      <c r="AN115" s="77"/>
      <c r="AO115" s="77"/>
      <c r="AP115" s="50"/>
      <c r="AQ115" s="62"/>
      <c r="AR115" s="62"/>
      <c r="AS115" s="77"/>
      <c r="AT115" s="77"/>
      <c r="AU115" s="77"/>
      <c r="AV115" s="50"/>
      <c r="AW115" s="62"/>
      <c r="AX115" s="62"/>
      <c r="AY115" s="77"/>
      <c r="AZ115" s="77"/>
      <c r="BA115" s="77"/>
      <c r="BB115" s="77"/>
      <c r="BC115" s="25" t="s">
        <v>270</v>
      </c>
      <c r="BD115" s="62">
        <f t="shared" si="167"/>
        <v>0.26756875000000002</v>
      </c>
      <c r="BE115" s="77"/>
      <c r="BF115" s="50">
        <v>8</v>
      </c>
      <c r="BG115" s="62">
        <f t="shared" si="168"/>
        <v>0.26756875000000002</v>
      </c>
      <c r="BH115" s="62">
        <f t="shared" si="169"/>
        <v>100</v>
      </c>
      <c r="BI115" s="62">
        <f t="shared" si="170"/>
        <v>0.1048</v>
      </c>
      <c r="BJ115" s="62">
        <f t="shared" si="171"/>
        <v>0.12266250000000001</v>
      </c>
      <c r="BK115" s="62">
        <f t="shared" si="172"/>
        <v>4.0106249999999996E-2</v>
      </c>
      <c r="BL115" s="50"/>
      <c r="BM115" s="77"/>
      <c r="BN115" s="77"/>
      <c r="BO115" s="77"/>
      <c r="BP115" s="77"/>
      <c r="BQ115" s="77"/>
      <c r="BR115" s="50"/>
      <c r="BS115" s="77"/>
      <c r="BT115" s="77"/>
      <c r="BU115" s="77"/>
      <c r="BV115" s="77"/>
      <c r="BW115" s="77"/>
      <c r="BX115" s="50"/>
    </row>
    <row r="116" spans="1:76" x14ac:dyDescent="0.25">
      <c r="A116" s="77" t="s">
        <v>271</v>
      </c>
      <c r="B116" s="10" t="s">
        <v>204</v>
      </c>
      <c r="C116" s="3">
        <v>51</v>
      </c>
      <c r="D116" s="77" t="s">
        <v>271</v>
      </c>
      <c r="E116" s="62">
        <v>0</v>
      </c>
      <c r="F116" s="62">
        <v>0</v>
      </c>
      <c r="G116" s="62">
        <v>118.09147950000001</v>
      </c>
      <c r="H116" s="62">
        <v>85.399488000000005</v>
      </c>
      <c r="I116" s="62">
        <v>14.900431500000002</v>
      </c>
      <c r="J116" s="62">
        <v>0</v>
      </c>
      <c r="K116" s="62">
        <v>0</v>
      </c>
      <c r="L116" s="62">
        <v>0</v>
      </c>
      <c r="M116" s="62">
        <v>0</v>
      </c>
      <c r="N116" s="62">
        <v>0</v>
      </c>
      <c r="O116" s="62">
        <v>0</v>
      </c>
      <c r="P116" s="62">
        <v>0</v>
      </c>
      <c r="Q116" s="62">
        <v>0</v>
      </c>
      <c r="R116" s="62">
        <v>0</v>
      </c>
      <c r="S116" s="62">
        <v>0</v>
      </c>
      <c r="T116" s="62">
        <f t="shared" si="162"/>
        <v>218.39139900000001</v>
      </c>
      <c r="U116" s="62">
        <v>96.278999999999996</v>
      </c>
      <c r="V116" s="62">
        <v>116.925</v>
      </c>
      <c r="W116" s="62">
        <v>5.1870000000000003</v>
      </c>
      <c r="X116" s="62">
        <f t="shared" si="163"/>
        <v>44.085527379216977</v>
      </c>
      <c r="Y116" s="62">
        <f t="shared" si="164"/>
        <v>53.539196385659857</v>
      </c>
      <c r="Z116" s="62">
        <f t="shared" si="165"/>
        <v>2.3750935356204206</v>
      </c>
      <c r="AA116" s="77"/>
      <c r="AB116" s="25" t="s">
        <v>271</v>
      </c>
      <c r="AC116" s="62">
        <f t="shared" si="128"/>
        <v>218.39100000000002</v>
      </c>
      <c r="AD116" s="50">
        <v>8</v>
      </c>
      <c r="AE116" s="62">
        <v>218.39100000000002</v>
      </c>
      <c r="AF116" s="62">
        <f t="shared" si="166"/>
        <v>100</v>
      </c>
      <c r="AG116" s="77">
        <v>96.278999999999996</v>
      </c>
      <c r="AH116" s="77">
        <v>116.925</v>
      </c>
      <c r="AI116" s="77">
        <v>5.1870000000000003</v>
      </c>
      <c r="AJ116" s="50"/>
      <c r="AK116" s="62"/>
      <c r="AL116" s="62"/>
      <c r="AM116" s="77"/>
      <c r="AN116" s="77"/>
      <c r="AO116" s="77"/>
      <c r="AP116" s="50"/>
      <c r="AQ116" s="62"/>
      <c r="AR116" s="62"/>
      <c r="AS116" s="77"/>
      <c r="AT116" s="77"/>
      <c r="AU116" s="77"/>
      <c r="AV116" s="50"/>
      <c r="AW116" s="62"/>
      <c r="AX116" s="62"/>
      <c r="AY116" s="77"/>
      <c r="AZ116" s="77"/>
      <c r="BA116" s="77"/>
      <c r="BB116" s="77"/>
      <c r="BC116" s="25" t="s">
        <v>271</v>
      </c>
      <c r="BD116" s="62">
        <f t="shared" si="167"/>
        <v>0.34123593750000003</v>
      </c>
      <c r="BE116" s="77"/>
      <c r="BF116" s="50">
        <v>8</v>
      </c>
      <c r="BG116" s="62">
        <f t="shared" si="168"/>
        <v>0.34123593749999998</v>
      </c>
      <c r="BH116" s="62">
        <f t="shared" si="169"/>
        <v>99.999999999999986</v>
      </c>
      <c r="BI116" s="62">
        <f t="shared" si="170"/>
        <v>0.15043593750000001</v>
      </c>
      <c r="BJ116" s="62">
        <f t="shared" si="171"/>
        <v>0.18269531249999998</v>
      </c>
      <c r="BK116" s="62">
        <f t="shared" si="172"/>
        <v>8.1046875000000008E-3</v>
      </c>
      <c r="BL116" s="50"/>
      <c r="BM116" s="77"/>
      <c r="BN116" s="77"/>
      <c r="BO116" s="77"/>
      <c r="BP116" s="77"/>
      <c r="BQ116" s="77"/>
      <c r="BR116" s="50"/>
      <c r="BS116" s="77"/>
      <c r="BT116" s="77"/>
      <c r="BU116" s="77"/>
      <c r="BV116" s="77"/>
      <c r="BW116" s="77"/>
      <c r="BX116" s="50"/>
    </row>
    <row r="117" spans="1:76" x14ac:dyDescent="0.25">
      <c r="A117" s="77" t="s">
        <v>272</v>
      </c>
      <c r="B117" s="10" t="s">
        <v>204</v>
      </c>
      <c r="C117" s="3">
        <v>52</v>
      </c>
      <c r="D117" s="77" t="s">
        <v>272</v>
      </c>
      <c r="E117" s="62">
        <v>0</v>
      </c>
      <c r="F117" s="62">
        <v>5.3374680000000003</v>
      </c>
      <c r="G117" s="62">
        <v>101.1894975</v>
      </c>
      <c r="H117" s="62">
        <v>495.27255150000002</v>
      </c>
      <c r="I117" s="62">
        <v>149.67149850000001</v>
      </c>
      <c r="J117" s="62">
        <v>0</v>
      </c>
      <c r="K117" s="62">
        <v>0</v>
      </c>
      <c r="L117" s="62">
        <v>0</v>
      </c>
      <c r="M117" s="62">
        <v>0</v>
      </c>
      <c r="N117" s="62">
        <v>0</v>
      </c>
      <c r="O117" s="62">
        <v>0</v>
      </c>
      <c r="P117" s="62">
        <v>0</v>
      </c>
      <c r="Q117" s="62">
        <v>0</v>
      </c>
      <c r="R117" s="62">
        <v>0</v>
      </c>
      <c r="S117" s="62">
        <v>0</v>
      </c>
      <c r="T117" s="62">
        <f t="shared" si="162"/>
        <v>751.47101550000002</v>
      </c>
      <c r="U117" s="62">
        <v>403.51400000000001</v>
      </c>
      <c r="V117" s="62">
        <v>326.62700000000001</v>
      </c>
      <c r="W117" s="62">
        <v>21.329000000000001</v>
      </c>
      <c r="X117" s="62">
        <f t="shared" si="163"/>
        <v>53.696548726036667</v>
      </c>
      <c r="Y117" s="62">
        <f t="shared" si="164"/>
        <v>43.465016382923956</v>
      </c>
      <c r="Z117" s="62">
        <f t="shared" si="165"/>
        <v>2.8382997560868666</v>
      </c>
      <c r="AA117" s="77"/>
      <c r="AB117" s="25" t="s">
        <v>272</v>
      </c>
      <c r="AC117" s="62">
        <f t="shared" si="128"/>
        <v>751.47</v>
      </c>
      <c r="AD117" s="50">
        <v>5</v>
      </c>
      <c r="AE117" s="62">
        <v>751.47</v>
      </c>
      <c r="AF117" s="62">
        <f t="shared" si="166"/>
        <v>100</v>
      </c>
      <c r="AG117" s="77">
        <v>403.51400000000001</v>
      </c>
      <c r="AH117" s="77">
        <v>326.62700000000001</v>
      </c>
      <c r="AI117" s="77">
        <v>21.329000000000001</v>
      </c>
      <c r="AJ117" s="50"/>
      <c r="AK117" s="62"/>
      <c r="AL117" s="62"/>
      <c r="AM117" s="77"/>
      <c r="AN117" s="77"/>
      <c r="AO117" s="77"/>
      <c r="AP117" s="50"/>
      <c r="AQ117" s="62"/>
      <c r="AR117" s="62"/>
      <c r="AS117" s="77"/>
      <c r="AT117" s="77"/>
      <c r="AU117" s="77"/>
      <c r="AV117" s="50"/>
      <c r="AW117" s="62"/>
      <c r="AX117" s="62"/>
      <c r="AY117" s="77"/>
      <c r="AZ117" s="77"/>
      <c r="BA117" s="77"/>
      <c r="BB117" s="77"/>
      <c r="BC117" s="25" t="s">
        <v>272</v>
      </c>
      <c r="BD117" s="62">
        <f t="shared" si="167"/>
        <v>1.1741718750000001</v>
      </c>
      <c r="BE117" s="77"/>
      <c r="BF117" s="50">
        <v>5</v>
      </c>
      <c r="BG117" s="62">
        <f t="shared" si="168"/>
        <v>1.1741718750000001</v>
      </c>
      <c r="BH117" s="62">
        <f t="shared" si="169"/>
        <v>100</v>
      </c>
      <c r="BI117" s="62">
        <f t="shared" si="170"/>
        <v>0.63049062499999997</v>
      </c>
      <c r="BJ117" s="62">
        <f t="shared" si="171"/>
        <v>0.51035468750000001</v>
      </c>
      <c r="BK117" s="62">
        <f t="shared" si="172"/>
        <v>3.3326562500000004E-2</v>
      </c>
      <c r="BL117" s="50"/>
      <c r="BM117" s="77"/>
      <c r="BN117" s="77"/>
      <c r="BO117" s="77"/>
      <c r="BP117" s="77"/>
      <c r="BQ117" s="77"/>
      <c r="BR117" s="50"/>
      <c r="BS117" s="77"/>
      <c r="BT117" s="77"/>
      <c r="BU117" s="77"/>
      <c r="BV117" s="77"/>
      <c r="BW117" s="77"/>
      <c r="BX117" s="50"/>
    </row>
    <row r="118" spans="1:76" x14ac:dyDescent="0.25">
      <c r="A118" s="77" t="s">
        <v>273</v>
      </c>
      <c r="B118" s="10" t="s">
        <v>204</v>
      </c>
      <c r="C118" s="3">
        <v>53</v>
      </c>
      <c r="D118" s="77" t="s">
        <v>273</v>
      </c>
      <c r="E118" s="62">
        <v>0</v>
      </c>
      <c r="F118" s="62">
        <v>0.44478900000000005</v>
      </c>
      <c r="G118" s="62">
        <v>122.53936950000001</v>
      </c>
      <c r="H118" s="62">
        <v>18.013954500000001</v>
      </c>
      <c r="I118" s="62">
        <v>0</v>
      </c>
      <c r="J118" s="62">
        <v>0</v>
      </c>
      <c r="K118" s="62">
        <v>0.88957800000000009</v>
      </c>
      <c r="L118" s="62">
        <v>0.22239450000000002</v>
      </c>
      <c r="M118" s="62">
        <v>0</v>
      </c>
      <c r="N118" s="62">
        <v>0</v>
      </c>
      <c r="O118" s="62">
        <v>2.6687340000000002</v>
      </c>
      <c r="P118" s="62">
        <v>0</v>
      </c>
      <c r="Q118" s="62">
        <v>0</v>
      </c>
      <c r="R118" s="62">
        <v>5.7822570000000004</v>
      </c>
      <c r="S118" s="62">
        <v>0</v>
      </c>
      <c r="T118" s="62">
        <f t="shared" si="162"/>
        <v>150.56107650000001</v>
      </c>
      <c r="U118" s="62">
        <v>53.53</v>
      </c>
      <c r="V118" s="62">
        <v>87.465999999999994</v>
      </c>
      <c r="W118" s="62">
        <v>9.5640000000000001</v>
      </c>
      <c r="X118" s="62">
        <f t="shared" si="163"/>
        <v>35.553677779396054</v>
      </c>
      <c r="Y118" s="62">
        <f t="shared" si="164"/>
        <v>58.093367843315058</v>
      </c>
      <c r="Z118" s="62">
        <f t="shared" si="165"/>
        <v>6.3522393850577963</v>
      </c>
      <c r="AA118" s="77"/>
      <c r="AB118" s="25" t="s">
        <v>273</v>
      </c>
      <c r="AC118" s="62">
        <f t="shared" si="128"/>
        <v>150.55999999999997</v>
      </c>
      <c r="AD118" s="50">
        <v>8</v>
      </c>
      <c r="AE118" s="62">
        <v>150.55999999999997</v>
      </c>
      <c r="AF118" s="62">
        <f t="shared" si="166"/>
        <v>100</v>
      </c>
      <c r="AG118" s="77">
        <v>53.53</v>
      </c>
      <c r="AH118" s="77">
        <v>87.465999999999994</v>
      </c>
      <c r="AI118" s="77">
        <v>9.5640000000000001</v>
      </c>
      <c r="AJ118" s="50"/>
      <c r="AK118" s="62"/>
      <c r="AL118" s="62"/>
      <c r="AM118" s="77"/>
      <c r="AN118" s="77"/>
      <c r="AO118" s="77"/>
      <c r="AP118" s="50"/>
      <c r="AQ118" s="62"/>
      <c r="AR118" s="62"/>
      <c r="AS118" s="77"/>
      <c r="AT118" s="77"/>
      <c r="AU118" s="77"/>
      <c r="AV118" s="50"/>
      <c r="AW118" s="62"/>
      <c r="AX118" s="62"/>
      <c r="AY118" s="77"/>
      <c r="AZ118" s="77"/>
      <c r="BA118" s="77"/>
      <c r="BB118" s="77"/>
      <c r="BC118" s="25" t="s">
        <v>273</v>
      </c>
      <c r="BD118" s="62">
        <f t="shared" si="167"/>
        <v>0.23524999999999996</v>
      </c>
      <c r="BE118" s="77"/>
      <c r="BF118" s="50">
        <v>8</v>
      </c>
      <c r="BG118" s="62">
        <f t="shared" si="168"/>
        <v>0.23524999999999999</v>
      </c>
      <c r="BH118" s="62">
        <f t="shared" si="169"/>
        <v>100.00000000000003</v>
      </c>
      <c r="BI118" s="62">
        <f t="shared" si="170"/>
        <v>8.3640624999999996E-2</v>
      </c>
      <c r="BJ118" s="62">
        <f t="shared" si="171"/>
        <v>0.13666562499999999</v>
      </c>
      <c r="BK118" s="62">
        <f t="shared" si="172"/>
        <v>1.494375E-2</v>
      </c>
      <c r="BL118" s="50"/>
      <c r="BM118" s="77"/>
      <c r="BN118" s="77"/>
      <c r="BO118" s="77"/>
      <c r="BP118" s="77"/>
      <c r="BQ118" s="77"/>
      <c r="BR118" s="50"/>
      <c r="BS118" s="77"/>
      <c r="BT118" s="77"/>
      <c r="BU118" s="77"/>
      <c r="BV118" s="77"/>
      <c r="BW118" s="77"/>
      <c r="BX118" s="50"/>
    </row>
    <row r="119" spans="1:76" x14ac:dyDescent="0.25">
      <c r="A119" s="77" t="s">
        <v>274</v>
      </c>
      <c r="B119" s="10" t="s">
        <v>204</v>
      </c>
      <c r="C119" s="3">
        <v>54</v>
      </c>
      <c r="D119" s="77" t="s">
        <v>274</v>
      </c>
      <c r="E119" s="62">
        <v>0</v>
      </c>
      <c r="F119" s="62">
        <v>0</v>
      </c>
      <c r="G119" s="62">
        <v>151.22826000000001</v>
      </c>
      <c r="H119" s="62">
        <v>2.0015505</v>
      </c>
      <c r="I119" s="62">
        <v>0</v>
      </c>
      <c r="J119" s="62">
        <v>0</v>
      </c>
      <c r="K119" s="62">
        <v>0</v>
      </c>
      <c r="L119" s="62">
        <v>0</v>
      </c>
      <c r="M119" s="62">
        <v>0</v>
      </c>
      <c r="N119" s="62">
        <v>0</v>
      </c>
      <c r="O119" s="62">
        <v>0</v>
      </c>
      <c r="P119" s="62">
        <v>0</v>
      </c>
      <c r="Q119" s="62">
        <v>0</v>
      </c>
      <c r="R119" s="62">
        <v>0.22239450000000002</v>
      </c>
      <c r="S119" s="62">
        <v>0</v>
      </c>
      <c r="T119" s="62">
        <f t="shared" si="162"/>
        <v>153.45220500000002</v>
      </c>
      <c r="U119" s="62">
        <v>56.854999999999997</v>
      </c>
      <c r="V119" s="62">
        <v>94.025999999999996</v>
      </c>
      <c r="W119" s="62">
        <v>2.5710000000000002</v>
      </c>
      <c r="X119" s="62">
        <f t="shared" si="163"/>
        <v>37.050624329575442</v>
      </c>
      <c r="Y119" s="62">
        <f t="shared" si="164"/>
        <v>61.27380183295508</v>
      </c>
      <c r="Z119" s="62">
        <f t="shared" si="165"/>
        <v>1.6754402453845481</v>
      </c>
      <c r="AA119" s="77"/>
      <c r="AB119" s="25" t="s">
        <v>274</v>
      </c>
      <c r="AC119" s="62">
        <f t="shared" si="128"/>
        <v>153.452</v>
      </c>
      <c r="AD119" s="50">
        <v>8</v>
      </c>
      <c r="AE119" s="62">
        <v>153.452</v>
      </c>
      <c r="AF119" s="62">
        <f t="shared" si="166"/>
        <v>100</v>
      </c>
      <c r="AG119" s="77">
        <v>56.854999999999997</v>
      </c>
      <c r="AH119" s="77">
        <v>94.025999999999996</v>
      </c>
      <c r="AI119" s="77">
        <v>2.5710000000000002</v>
      </c>
      <c r="AJ119" s="50"/>
      <c r="AK119" s="62"/>
      <c r="AL119" s="62"/>
      <c r="AM119" s="77"/>
      <c r="AN119" s="77"/>
      <c r="AO119" s="77"/>
      <c r="AP119" s="50"/>
      <c r="AQ119" s="62"/>
      <c r="AR119" s="62"/>
      <c r="AS119" s="77"/>
      <c r="AT119" s="77"/>
      <c r="AU119" s="77"/>
      <c r="AV119" s="50"/>
      <c r="AW119" s="62"/>
      <c r="AX119" s="62"/>
      <c r="AY119" s="77"/>
      <c r="AZ119" s="77"/>
      <c r="BA119" s="77"/>
      <c r="BB119" s="77"/>
      <c r="BC119" s="25" t="s">
        <v>274</v>
      </c>
      <c r="BD119" s="62">
        <f t="shared" si="167"/>
        <v>0.23976875</v>
      </c>
      <c r="BE119" s="77"/>
      <c r="BF119" s="50">
        <v>8</v>
      </c>
      <c r="BG119" s="62">
        <f t="shared" si="168"/>
        <v>0.23976874999999997</v>
      </c>
      <c r="BH119" s="62">
        <f t="shared" si="169"/>
        <v>99.999999999999986</v>
      </c>
      <c r="BI119" s="62">
        <f t="shared" si="170"/>
        <v>8.883593749999999E-2</v>
      </c>
      <c r="BJ119" s="62">
        <f t="shared" si="171"/>
        <v>0.14691562499999999</v>
      </c>
      <c r="BK119" s="62">
        <f t="shared" si="172"/>
        <v>4.0171874999999999E-3</v>
      </c>
      <c r="BL119" s="50"/>
      <c r="BM119" s="77"/>
      <c r="BN119" s="77"/>
      <c r="BO119" s="77"/>
      <c r="BP119" s="77"/>
      <c r="BQ119" s="77"/>
      <c r="BR119" s="50"/>
      <c r="BS119" s="77"/>
      <c r="BT119" s="77"/>
      <c r="BU119" s="77"/>
      <c r="BV119" s="77"/>
      <c r="BW119" s="77"/>
      <c r="BX119" s="50"/>
    </row>
    <row r="120" spans="1:76" x14ac:dyDescent="0.25">
      <c r="A120" s="77" t="s">
        <v>275</v>
      </c>
      <c r="B120" s="10" t="s">
        <v>204</v>
      </c>
      <c r="C120" s="3">
        <v>55</v>
      </c>
      <c r="D120" s="77" t="s">
        <v>275</v>
      </c>
      <c r="E120" s="62">
        <v>0</v>
      </c>
      <c r="F120" s="62">
        <v>9.1181745000000003</v>
      </c>
      <c r="G120" s="62">
        <v>368.73008100000004</v>
      </c>
      <c r="H120" s="62">
        <v>47.370028500000004</v>
      </c>
      <c r="I120" s="62">
        <v>16.901982</v>
      </c>
      <c r="J120" s="62">
        <v>0</v>
      </c>
      <c r="K120" s="62">
        <v>0</v>
      </c>
      <c r="L120" s="62">
        <v>0</v>
      </c>
      <c r="M120" s="62">
        <v>0</v>
      </c>
      <c r="N120" s="62">
        <v>0</v>
      </c>
      <c r="O120" s="62">
        <v>0</v>
      </c>
      <c r="P120" s="62">
        <v>0</v>
      </c>
      <c r="Q120" s="62">
        <v>0</v>
      </c>
      <c r="R120" s="62">
        <v>0</v>
      </c>
      <c r="S120" s="62">
        <v>0</v>
      </c>
      <c r="T120" s="62">
        <f t="shared" si="162"/>
        <v>442.12026600000002</v>
      </c>
      <c r="U120" s="62">
        <v>175.536</v>
      </c>
      <c r="V120" s="62">
        <v>259.15800000000002</v>
      </c>
      <c r="W120" s="62">
        <v>7.4260000000000002</v>
      </c>
      <c r="X120" s="62">
        <f t="shared" si="163"/>
        <v>39.703224099661604</v>
      </c>
      <c r="Y120" s="62">
        <f t="shared" si="164"/>
        <v>58.617082257885009</v>
      </c>
      <c r="Z120" s="62">
        <f t="shared" si="165"/>
        <v>1.6796334778284061</v>
      </c>
      <c r="AA120" s="77"/>
      <c r="AB120" s="25" t="s">
        <v>275</v>
      </c>
      <c r="AC120" s="62">
        <f t="shared" si="128"/>
        <v>442.12</v>
      </c>
      <c r="AD120" s="50">
        <v>11</v>
      </c>
      <c r="AE120" s="62">
        <v>15.568</v>
      </c>
      <c r="AF120" s="62">
        <f t="shared" si="166"/>
        <v>3.5212159594680172</v>
      </c>
      <c r="AG120" s="77">
        <v>5.867</v>
      </c>
      <c r="AH120" s="77">
        <v>9.3539999999999992</v>
      </c>
      <c r="AI120" s="77">
        <v>0.34699999999999998</v>
      </c>
      <c r="AJ120" s="50">
        <v>8</v>
      </c>
      <c r="AK120" s="62">
        <v>426.55200000000002</v>
      </c>
      <c r="AL120" s="62">
        <f>(AK120/AC120)*100</f>
        <v>96.478784040531991</v>
      </c>
      <c r="AM120" s="77">
        <v>169.66900000000001</v>
      </c>
      <c r="AN120" s="77">
        <v>249.804</v>
      </c>
      <c r="AO120" s="77">
        <v>7.0789999999999997</v>
      </c>
      <c r="AP120" s="50"/>
      <c r="AQ120" s="62"/>
      <c r="AR120" s="62"/>
      <c r="AS120" s="77"/>
      <c r="AT120" s="77"/>
      <c r="AU120" s="77"/>
      <c r="AV120" s="50"/>
      <c r="AW120" s="62"/>
      <c r="AX120" s="62"/>
      <c r="AY120" s="77"/>
      <c r="AZ120" s="77"/>
      <c r="BA120" s="77"/>
      <c r="BB120" s="77"/>
      <c r="BC120" s="25" t="s">
        <v>275</v>
      </c>
      <c r="BD120" s="62">
        <f t="shared" si="167"/>
        <v>0.69081250000000005</v>
      </c>
      <c r="BE120" s="77"/>
      <c r="BF120" s="50">
        <v>11</v>
      </c>
      <c r="BG120" s="62">
        <f t="shared" si="168"/>
        <v>2.4324999999999999E-2</v>
      </c>
      <c r="BH120" s="62">
        <f t="shared" si="169"/>
        <v>3.5212159594680172</v>
      </c>
      <c r="BI120" s="62">
        <f t="shared" si="170"/>
        <v>9.1671875E-3</v>
      </c>
      <c r="BJ120" s="62">
        <f t="shared" si="171"/>
        <v>1.4615624999999998E-2</v>
      </c>
      <c r="BK120" s="62">
        <f t="shared" si="172"/>
        <v>5.4218749999999992E-4</v>
      </c>
      <c r="BL120" s="50">
        <v>8</v>
      </c>
      <c r="BM120" s="62">
        <f>BO120+BP120+BQ120</f>
        <v>0.66648750000000001</v>
      </c>
      <c r="BN120" s="62">
        <f>(BM120/BD120)*100</f>
        <v>96.478784040531977</v>
      </c>
      <c r="BO120" s="62">
        <f t="shared" ref="BO120" si="176">AM120/640</f>
        <v>0.26510781250000004</v>
      </c>
      <c r="BP120" s="62">
        <f t="shared" ref="BP120" si="177">AN120/640</f>
        <v>0.39031874999999999</v>
      </c>
      <c r="BQ120" s="62">
        <f t="shared" ref="BQ120" si="178">AO120/640</f>
        <v>1.10609375E-2</v>
      </c>
      <c r="BR120" s="50"/>
      <c r="BS120" s="77"/>
      <c r="BT120" s="77"/>
      <c r="BU120" s="77"/>
      <c r="BV120" s="77"/>
      <c r="BW120" s="77"/>
      <c r="BX120" s="50"/>
    </row>
    <row r="121" spans="1:76" x14ac:dyDescent="0.25">
      <c r="A121" s="77" t="s">
        <v>276</v>
      </c>
      <c r="B121" s="10" t="s">
        <v>204</v>
      </c>
      <c r="C121" s="3">
        <v>56</v>
      </c>
      <c r="D121" s="77" t="s">
        <v>276</v>
      </c>
      <c r="E121" s="62">
        <v>0</v>
      </c>
      <c r="F121" s="62">
        <v>9.1181745000000003</v>
      </c>
      <c r="G121" s="62">
        <v>136.7726175</v>
      </c>
      <c r="H121" s="62">
        <v>3.5583120000000004</v>
      </c>
      <c r="I121" s="62">
        <v>1.5567615000000001</v>
      </c>
      <c r="J121" s="62">
        <v>0</v>
      </c>
      <c r="K121" s="62">
        <v>0</v>
      </c>
      <c r="L121" s="62">
        <v>0</v>
      </c>
      <c r="M121" s="62">
        <v>0</v>
      </c>
      <c r="N121" s="62">
        <v>0</v>
      </c>
      <c r="O121" s="62">
        <v>0</v>
      </c>
      <c r="P121" s="62">
        <v>0</v>
      </c>
      <c r="Q121" s="62">
        <v>0</v>
      </c>
      <c r="R121" s="62">
        <v>0</v>
      </c>
      <c r="S121" s="62">
        <v>0</v>
      </c>
      <c r="T121" s="62">
        <f t="shared" si="162"/>
        <v>151.0058655</v>
      </c>
      <c r="U121" s="62">
        <v>55.417999999999999</v>
      </c>
      <c r="V121" s="62">
        <v>93.393000000000001</v>
      </c>
      <c r="W121" s="62">
        <v>2.194</v>
      </c>
      <c r="X121" s="62">
        <f t="shared" si="163"/>
        <v>36.699236692895212</v>
      </c>
      <c r="Y121" s="62">
        <f t="shared" si="164"/>
        <v>61.847266456017238</v>
      </c>
      <c r="Z121" s="62">
        <f t="shared" si="165"/>
        <v>1.4529236945435076</v>
      </c>
      <c r="AA121" s="77"/>
      <c r="AB121" s="25" t="s">
        <v>276</v>
      </c>
      <c r="AC121" s="62">
        <f t="shared" si="128"/>
        <v>151.005</v>
      </c>
      <c r="AD121" s="50">
        <v>8</v>
      </c>
      <c r="AE121" s="62">
        <v>151.005</v>
      </c>
      <c r="AF121" s="62">
        <f t="shared" si="166"/>
        <v>100</v>
      </c>
      <c r="AG121" s="77">
        <v>55.417999999999999</v>
      </c>
      <c r="AH121" s="77">
        <v>93.393000000000001</v>
      </c>
      <c r="AI121" s="77">
        <v>2.194</v>
      </c>
      <c r="AJ121" s="50"/>
      <c r="AK121" s="62"/>
      <c r="AL121" s="62"/>
      <c r="AM121" s="77"/>
      <c r="AN121" s="77"/>
      <c r="AO121" s="77"/>
      <c r="AP121" s="50"/>
      <c r="AQ121" s="62"/>
      <c r="AR121" s="62"/>
      <c r="AS121" s="77"/>
      <c r="AT121" s="77"/>
      <c r="AU121" s="77"/>
      <c r="AV121" s="50"/>
      <c r="AW121" s="62"/>
      <c r="AX121" s="62"/>
      <c r="AY121" s="77"/>
      <c r="AZ121" s="77"/>
      <c r="BA121" s="77"/>
      <c r="BB121" s="77"/>
      <c r="BC121" s="25" t="s">
        <v>276</v>
      </c>
      <c r="BD121" s="62">
        <f t="shared" si="167"/>
        <v>0.2359453125</v>
      </c>
      <c r="BE121" s="77"/>
      <c r="BF121" s="50">
        <v>8</v>
      </c>
      <c r="BG121" s="62">
        <f t="shared" si="168"/>
        <v>0.2359453125</v>
      </c>
      <c r="BH121" s="62">
        <f t="shared" si="169"/>
        <v>100</v>
      </c>
      <c r="BI121" s="62">
        <f t="shared" si="170"/>
        <v>8.6590625000000004E-2</v>
      </c>
      <c r="BJ121" s="62">
        <f t="shared" si="171"/>
        <v>0.1459265625</v>
      </c>
      <c r="BK121" s="62">
        <f t="shared" si="172"/>
        <v>3.4281249999999997E-3</v>
      </c>
      <c r="BL121" s="50"/>
      <c r="BM121" s="77"/>
      <c r="BN121" s="77"/>
      <c r="BO121" s="77"/>
      <c r="BP121" s="77"/>
      <c r="BQ121" s="77"/>
      <c r="BR121" s="50"/>
      <c r="BS121" s="77"/>
      <c r="BT121" s="77"/>
      <c r="BU121" s="77"/>
      <c r="BV121" s="77"/>
      <c r="BW121" s="77"/>
      <c r="BX121" s="50"/>
    </row>
    <row r="122" spans="1:76" x14ac:dyDescent="0.25">
      <c r="A122" s="77" t="s">
        <v>277</v>
      </c>
      <c r="B122" s="10" t="s">
        <v>204</v>
      </c>
      <c r="C122" s="3">
        <v>6</v>
      </c>
      <c r="D122" s="77" t="s">
        <v>277</v>
      </c>
      <c r="E122" s="62">
        <v>2.8911285000000002</v>
      </c>
      <c r="F122" s="62">
        <v>28.688890500000003</v>
      </c>
      <c r="G122" s="62">
        <v>431.44533000000001</v>
      </c>
      <c r="H122" s="62">
        <v>177.24841650000002</v>
      </c>
      <c r="I122" s="62">
        <v>65.161588500000008</v>
      </c>
      <c r="J122" s="62">
        <v>0</v>
      </c>
      <c r="K122" s="62">
        <v>1.7791560000000002</v>
      </c>
      <c r="L122" s="62">
        <v>0</v>
      </c>
      <c r="M122" s="62">
        <v>0</v>
      </c>
      <c r="N122" s="62">
        <v>0</v>
      </c>
      <c r="O122" s="62">
        <v>0</v>
      </c>
      <c r="P122" s="62">
        <v>0</v>
      </c>
      <c r="Q122" s="62">
        <v>0</v>
      </c>
      <c r="R122" s="62">
        <v>0</v>
      </c>
      <c r="S122" s="62">
        <v>0</v>
      </c>
      <c r="T122" s="62">
        <f t="shared" si="162"/>
        <v>707.21451000000002</v>
      </c>
      <c r="U122" s="62">
        <v>309.64100000000002</v>
      </c>
      <c r="V122" s="62">
        <v>382.49799999999999</v>
      </c>
      <c r="W122" s="62">
        <v>15.074</v>
      </c>
      <c r="X122" s="62">
        <f t="shared" si="163"/>
        <v>43.783179731422649</v>
      </c>
      <c r="Y122" s="62">
        <f t="shared" si="164"/>
        <v>54.085145962290845</v>
      </c>
      <c r="Z122" s="62">
        <f t="shared" si="165"/>
        <v>2.1314607925677316</v>
      </c>
      <c r="AA122" s="77"/>
      <c r="AB122" s="25" t="s">
        <v>277</v>
      </c>
      <c r="AC122" s="62">
        <f t="shared" si="128"/>
        <v>707.21299999999997</v>
      </c>
      <c r="AD122" s="50">
        <v>3</v>
      </c>
      <c r="AE122" s="62">
        <v>707.21299999999997</v>
      </c>
      <c r="AF122" s="62">
        <f t="shared" si="166"/>
        <v>100</v>
      </c>
      <c r="AG122" s="77">
        <v>309.64100000000002</v>
      </c>
      <c r="AH122" s="77">
        <v>382.49799999999999</v>
      </c>
      <c r="AI122" s="77">
        <v>15.074</v>
      </c>
      <c r="AJ122" s="50"/>
      <c r="AK122" s="62"/>
      <c r="AL122" s="62"/>
      <c r="AM122" s="77"/>
      <c r="AN122" s="77"/>
      <c r="AO122" s="77"/>
      <c r="AP122" s="50"/>
      <c r="AQ122" s="62"/>
      <c r="AR122" s="62"/>
      <c r="AS122" s="77"/>
      <c r="AT122" s="77"/>
      <c r="AU122" s="77"/>
      <c r="AV122" s="50"/>
      <c r="AW122" s="62"/>
      <c r="AX122" s="62"/>
      <c r="AY122" s="77"/>
      <c r="AZ122" s="77"/>
      <c r="BA122" s="77"/>
      <c r="BB122" s="77"/>
      <c r="BC122" s="25" t="s">
        <v>277</v>
      </c>
      <c r="BD122" s="62">
        <f t="shared" si="167"/>
        <v>1.1050203125</v>
      </c>
      <c r="BE122" s="77"/>
      <c r="BF122" s="50">
        <v>3</v>
      </c>
      <c r="BG122" s="62">
        <f t="shared" si="168"/>
        <v>1.1050203125</v>
      </c>
      <c r="BH122" s="62">
        <f t="shared" si="169"/>
        <v>100</v>
      </c>
      <c r="BI122" s="62">
        <f t="shared" si="170"/>
        <v>0.48381406250000003</v>
      </c>
      <c r="BJ122" s="62">
        <f t="shared" si="171"/>
        <v>0.59765312500000001</v>
      </c>
      <c r="BK122" s="62">
        <f t="shared" si="172"/>
        <v>2.3553125000000001E-2</v>
      </c>
      <c r="BL122" s="50"/>
      <c r="BM122" s="77"/>
      <c r="BN122" s="77"/>
      <c r="BO122" s="77"/>
      <c r="BP122" s="77"/>
      <c r="BQ122" s="77"/>
      <c r="BR122" s="50"/>
      <c r="BS122" s="77"/>
      <c r="BT122" s="77"/>
      <c r="BU122" s="77"/>
      <c r="BV122" s="77"/>
      <c r="BW122" s="77"/>
      <c r="BX122" s="50"/>
    </row>
    <row r="123" spans="1:76" x14ac:dyDescent="0.25">
      <c r="A123" s="77" t="s">
        <v>278</v>
      </c>
      <c r="B123" s="10" t="s">
        <v>204</v>
      </c>
      <c r="C123" s="3">
        <v>62</v>
      </c>
      <c r="D123" s="77" t="s">
        <v>278</v>
      </c>
      <c r="E123" s="62">
        <v>0</v>
      </c>
      <c r="F123" s="62">
        <v>4.003101</v>
      </c>
      <c r="G123" s="62">
        <v>37.807065000000001</v>
      </c>
      <c r="H123" s="62">
        <v>4.2254955000000001</v>
      </c>
      <c r="I123" s="62">
        <v>0.22239450000000002</v>
      </c>
      <c r="J123" s="62">
        <v>0</v>
      </c>
      <c r="K123" s="62">
        <v>5.1150735000000003</v>
      </c>
      <c r="L123" s="62">
        <v>0</v>
      </c>
      <c r="M123" s="62">
        <v>0</v>
      </c>
      <c r="N123" s="62">
        <v>0</v>
      </c>
      <c r="O123" s="62">
        <v>0</v>
      </c>
      <c r="P123" s="62">
        <v>0</v>
      </c>
      <c r="Q123" s="62">
        <v>0</v>
      </c>
      <c r="R123" s="62">
        <v>0</v>
      </c>
      <c r="S123" s="62">
        <v>0</v>
      </c>
      <c r="T123" s="62">
        <f t="shared" si="162"/>
        <v>51.373129500000005</v>
      </c>
      <c r="U123" s="62">
        <v>16.861999999999998</v>
      </c>
      <c r="V123" s="62">
        <v>29.427</v>
      </c>
      <c r="W123" s="62">
        <v>5.0839999999999996</v>
      </c>
      <c r="X123" s="62">
        <f t="shared" si="163"/>
        <v>32.822606222577889</v>
      </c>
      <c r="Y123" s="62">
        <f t="shared" si="164"/>
        <v>57.280917643921214</v>
      </c>
      <c r="Z123" s="62">
        <f t="shared" si="165"/>
        <v>9.8962240561965356</v>
      </c>
      <c r="AA123" s="77"/>
      <c r="AB123" s="25" t="s">
        <v>278</v>
      </c>
      <c r="AC123" s="62">
        <f t="shared" si="128"/>
        <v>51.373000000000005</v>
      </c>
      <c r="AD123" s="50">
        <v>8</v>
      </c>
      <c r="AE123" s="62">
        <v>51.373000000000005</v>
      </c>
      <c r="AF123" s="62">
        <f t="shared" si="166"/>
        <v>100</v>
      </c>
      <c r="AG123" s="77">
        <v>16.861999999999998</v>
      </c>
      <c r="AH123" s="77">
        <v>29.427</v>
      </c>
      <c r="AI123" s="77">
        <v>5.0839999999999996</v>
      </c>
      <c r="AJ123" s="50"/>
      <c r="AK123" s="62"/>
      <c r="AL123" s="62"/>
      <c r="AM123" s="77"/>
      <c r="AN123" s="77"/>
      <c r="AO123" s="77"/>
      <c r="AP123" s="50"/>
      <c r="AQ123" s="62"/>
      <c r="AR123" s="62"/>
      <c r="AS123" s="77"/>
      <c r="AT123" s="77"/>
      <c r="AU123" s="77"/>
      <c r="AV123" s="50"/>
      <c r="AW123" s="62"/>
      <c r="AX123" s="62"/>
      <c r="AY123" s="77"/>
      <c r="AZ123" s="77"/>
      <c r="BA123" s="77"/>
      <c r="BB123" s="77"/>
      <c r="BC123" s="25" t="s">
        <v>278</v>
      </c>
      <c r="BD123" s="62">
        <f t="shared" si="167"/>
        <v>8.027031250000001E-2</v>
      </c>
      <c r="BE123" s="77"/>
      <c r="BF123" s="50">
        <v>8</v>
      </c>
      <c r="BG123" s="62">
        <f t="shared" si="168"/>
        <v>8.0270312499999996E-2</v>
      </c>
      <c r="BH123" s="62">
        <f t="shared" si="169"/>
        <v>99.999999999999972</v>
      </c>
      <c r="BI123" s="62">
        <f t="shared" si="170"/>
        <v>2.6346874999999999E-2</v>
      </c>
      <c r="BJ123" s="62">
        <f t="shared" si="171"/>
        <v>4.5979687499999998E-2</v>
      </c>
      <c r="BK123" s="62">
        <f t="shared" si="172"/>
        <v>7.9437499999999994E-3</v>
      </c>
      <c r="BL123" s="50"/>
      <c r="BM123" s="77"/>
      <c r="BN123" s="77"/>
      <c r="BO123" s="77"/>
      <c r="BP123" s="77"/>
      <c r="BQ123" s="77"/>
      <c r="BR123" s="50"/>
      <c r="BS123" s="77"/>
      <c r="BT123" s="77"/>
      <c r="BU123" s="77"/>
      <c r="BV123" s="77"/>
      <c r="BW123" s="77"/>
      <c r="BX123" s="50"/>
    </row>
    <row r="124" spans="1:76" x14ac:dyDescent="0.25">
      <c r="A124" s="77" t="s">
        <v>279</v>
      </c>
      <c r="B124" s="10" t="s">
        <v>204</v>
      </c>
      <c r="C124" s="3">
        <v>63</v>
      </c>
      <c r="D124" s="77" t="s">
        <v>279</v>
      </c>
      <c r="E124" s="62">
        <v>0</v>
      </c>
      <c r="F124" s="62">
        <v>16.901982</v>
      </c>
      <c r="G124" s="62">
        <v>408.0939075</v>
      </c>
      <c r="H124" s="62">
        <v>34.248753000000001</v>
      </c>
      <c r="I124" s="62">
        <v>14.233248000000001</v>
      </c>
      <c r="J124" s="62">
        <v>0</v>
      </c>
      <c r="K124" s="62">
        <v>0</v>
      </c>
      <c r="L124" s="62">
        <v>0</v>
      </c>
      <c r="M124" s="62">
        <v>0</v>
      </c>
      <c r="N124" s="62">
        <v>0</v>
      </c>
      <c r="O124" s="62">
        <v>0</v>
      </c>
      <c r="P124" s="62">
        <v>0</v>
      </c>
      <c r="Q124" s="62">
        <v>0</v>
      </c>
      <c r="R124" s="62">
        <v>0</v>
      </c>
      <c r="S124" s="62">
        <v>0</v>
      </c>
      <c r="T124" s="62">
        <f t="shared" si="162"/>
        <v>473.4778905</v>
      </c>
      <c r="U124" s="62">
        <v>183.13900000000001</v>
      </c>
      <c r="V124" s="62">
        <v>282.846</v>
      </c>
      <c r="W124" s="62">
        <v>7.4909999999999997</v>
      </c>
      <c r="X124" s="62">
        <f t="shared" si="163"/>
        <v>38.679525205834295</v>
      </c>
      <c r="Y124" s="62">
        <f t="shared" si="164"/>
        <v>59.73795306499111</v>
      </c>
      <c r="Z124" s="62">
        <f t="shared" si="165"/>
        <v>1.5821224497070785</v>
      </c>
      <c r="AA124" s="77"/>
      <c r="AB124" s="25" t="s">
        <v>279</v>
      </c>
      <c r="AC124" s="62">
        <f t="shared" si="128"/>
        <v>473.47599999999994</v>
      </c>
      <c r="AD124" s="50">
        <v>5</v>
      </c>
      <c r="AE124" s="62">
        <v>46.257999999999996</v>
      </c>
      <c r="AF124" s="62">
        <f t="shared" si="166"/>
        <v>9.7698721793712888</v>
      </c>
      <c r="AG124" s="77">
        <v>15.772</v>
      </c>
      <c r="AH124" s="77">
        <v>29.9</v>
      </c>
      <c r="AI124" s="77">
        <v>0.58599999999999997</v>
      </c>
      <c r="AJ124" s="50">
        <v>6</v>
      </c>
      <c r="AK124" s="62">
        <v>427.21799999999996</v>
      </c>
      <c r="AL124" s="62">
        <f>(AK124/AC124)*100</f>
        <v>90.230127820628709</v>
      </c>
      <c r="AM124" s="77">
        <v>167.36699999999999</v>
      </c>
      <c r="AN124" s="77">
        <v>252.946</v>
      </c>
      <c r="AO124" s="77">
        <v>6.9050000000000002</v>
      </c>
      <c r="AP124" s="50"/>
      <c r="AQ124" s="62"/>
      <c r="AR124" s="62"/>
      <c r="AS124" s="77"/>
      <c r="AT124" s="77"/>
      <c r="AU124" s="77"/>
      <c r="AV124" s="50"/>
      <c r="AW124" s="62"/>
      <c r="AX124" s="62"/>
      <c r="AY124" s="77"/>
      <c r="AZ124" s="77"/>
      <c r="BA124" s="77"/>
      <c r="BB124" s="77"/>
      <c r="BC124" s="25" t="s">
        <v>279</v>
      </c>
      <c r="BD124" s="62">
        <f t="shared" si="167"/>
        <v>0.73980624999999989</v>
      </c>
      <c r="BE124" s="77"/>
      <c r="BF124" s="50">
        <v>5</v>
      </c>
      <c r="BG124" s="62">
        <f t="shared" si="168"/>
        <v>7.2278124999999999E-2</v>
      </c>
      <c r="BH124" s="62">
        <f t="shared" si="169"/>
        <v>9.7698721793712888</v>
      </c>
      <c r="BI124" s="62">
        <f t="shared" si="170"/>
        <v>2.4643749999999999E-2</v>
      </c>
      <c r="BJ124" s="62">
        <f t="shared" si="171"/>
        <v>4.6718749999999996E-2</v>
      </c>
      <c r="BK124" s="62">
        <f t="shared" si="172"/>
        <v>9.1562499999999999E-4</v>
      </c>
      <c r="BL124" s="50">
        <v>6</v>
      </c>
      <c r="BM124" s="62">
        <f t="shared" ref="BM124:BM125" si="179">BO124+BP124+BQ124</f>
        <v>0.66752812500000003</v>
      </c>
      <c r="BN124" s="62">
        <f t="shared" ref="BN124:BN125" si="180">(BM124/BD124)*100</f>
        <v>90.230127820628724</v>
      </c>
      <c r="BO124" s="62">
        <f t="shared" ref="BO124:BO125" si="181">AM124/640</f>
        <v>0.26151093749999998</v>
      </c>
      <c r="BP124" s="62">
        <f t="shared" ref="BP124:BP125" si="182">AN124/640</f>
        <v>0.39522812499999999</v>
      </c>
      <c r="BQ124" s="62">
        <f t="shared" ref="BQ124:BQ125" si="183">AO124/640</f>
        <v>1.07890625E-2</v>
      </c>
      <c r="BR124" s="50"/>
      <c r="BS124" s="77"/>
      <c r="BT124" s="77"/>
      <c r="BU124" s="77"/>
      <c r="BV124" s="77"/>
      <c r="BW124" s="77"/>
      <c r="BX124" s="50"/>
    </row>
    <row r="125" spans="1:76" x14ac:dyDescent="0.25">
      <c r="A125" s="77" t="s">
        <v>280</v>
      </c>
      <c r="B125" s="10" t="s">
        <v>204</v>
      </c>
      <c r="C125" s="3">
        <v>64</v>
      </c>
      <c r="D125" s="77" t="s">
        <v>280</v>
      </c>
      <c r="E125" s="62">
        <v>0</v>
      </c>
      <c r="F125" s="62">
        <v>1.3343670000000001</v>
      </c>
      <c r="G125" s="62">
        <v>28.466496000000003</v>
      </c>
      <c r="H125" s="62">
        <v>15.7900095</v>
      </c>
      <c r="I125" s="62">
        <v>4.2254955000000001</v>
      </c>
      <c r="J125" s="62">
        <v>0</v>
      </c>
      <c r="K125" s="62">
        <v>0</v>
      </c>
      <c r="L125" s="62">
        <v>0</v>
      </c>
      <c r="M125" s="62">
        <v>0</v>
      </c>
      <c r="N125" s="62">
        <v>0</v>
      </c>
      <c r="O125" s="62">
        <v>0</v>
      </c>
      <c r="P125" s="62">
        <v>0</v>
      </c>
      <c r="Q125" s="62">
        <v>0</v>
      </c>
      <c r="R125" s="62">
        <v>0</v>
      </c>
      <c r="S125" s="62">
        <v>0</v>
      </c>
      <c r="T125" s="62">
        <f t="shared" si="162"/>
        <v>49.816368000000004</v>
      </c>
      <c r="U125" s="62">
        <v>21.905999999999999</v>
      </c>
      <c r="V125" s="62">
        <v>26.852</v>
      </c>
      <c r="W125" s="62">
        <v>1.0589999999999999</v>
      </c>
      <c r="X125" s="62">
        <f t="shared" si="163"/>
        <v>43.973498830745747</v>
      </c>
      <c r="Y125" s="62">
        <f t="shared" si="164"/>
        <v>53.901962503569102</v>
      </c>
      <c r="Z125" s="62">
        <f t="shared" si="165"/>
        <v>2.1258073250141396</v>
      </c>
      <c r="AA125" s="77"/>
      <c r="AB125" s="25" t="s">
        <v>280</v>
      </c>
      <c r="AC125" s="62">
        <f t="shared" si="128"/>
        <v>49.817000000000007</v>
      </c>
      <c r="AD125" s="50">
        <v>8</v>
      </c>
      <c r="AE125" s="62">
        <v>15.346</v>
      </c>
      <c r="AF125" s="62">
        <f t="shared" si="166"/>
        <v>30.804745368047048</v>
      </c>
      <c r="AG125" s="77">
        <v>5.6870000000000003</v>
      </c>
      <c r="AH125" s="77">
        <v>9.3710000000000004</v>
      </c>
      <c r="AI125" s="77">
        <v>0.28799999999999998</v>
      </c>
      <c r="AJ125" s="50">
        <v>9</v>
      </c>
      <c r="AK125" s="62">
        <v>34.471000000000004</v>
      </c>
      <c r="AL125" s="62">
        <f>(AK125/AC125)*100</f>
        <v>69.195254631952935</v>
      </c>
      <c r="AM125" s="77">
        <v>16.219000000000001</v>
      </c>
      <c r="AN125" s="77">
        <v>17.481000000000002</v>
      </c>
      <c r="AO125" s="77">
        <v>0.77100000000000002</v>
      </c>
      <c r="AP125" s="50"/>
      <c r="AQ125" s="62"/>
      <c r="AR125" s="62"/>
      <c r="AS125" s="77"/>
      <c r="AT125" s="77"/>
      <c r="AU125" s="77"/>
      <c r="AV125" s="50"/>
      <c r="AW125" s="62"/>
      <c r="AX125" s="62"/>
      <c r="AY125" s="77"/>
      <c r="AZ125" s="77"/>
      <c r="BA125" s="77"/>
      <c r="BB125" s="77"/>
      <c r="BC125" s="25" t="s">
        <v>280</v>
      </c>
      <c r="BD125" s="62">
        <f t="shared" si="167"/>
        <v>7.7839062500000014E-2</v>
      </c>
      <c r="BE125" s="77"/>
      <c r="BF125" s="50">
        <v>8</v>
      </c>
      <c r="BG125" s="62">
        <f t="shared" si="168"/>
        <v>2.3978124999999999E-2</v>
      </c>
      <c r="BH125" s="62">
        <f t="shared" si="169"/>
        <v>30.804745368047048</v>
      </c>
      <c r="BI125" s="62">
        <f t="shared" si="170"/>
        <v>8.8859374999999997E-3</v>
      </c>
      <c r="BJ125" s="62">
        <f t="shared" si="171"/>
        <v>1.4642187500000001E-2</v>
      </c>
      <c r="BK125" s="62">
        <f t="shared" si="172"/>
        <v>4.4999999999999999E-4</v>
      </c>
      <c r="BL125" s="50">
        <v>9</v>
      </c>
      <c r="BM125" s="62">
        <f t="shared" si="179"/>
        <v>5.3860937500000004E-2</v>
      </c>
      <c r="BN125" s="62">
        <f t="shared" si="180"/>
        <v>69.195254631952935</v>
      </c>
      <c r="BO125" s="62">
        <f t="shared" si="181"/>
        <v>2.5342187500000002E-2</v>
      </c>
      <c r="BP125" s="62">
        <f t="shared" si="182"/>
        <v>2.7314062500000003E-2</v>
      </c>
      <c r="BQ125" s="62">
        <f t="shared" si="183"/>
        <v>1.2046875E-3</v>
      </c>
      <c r="BR125" s="50"/>
      <c r="BS125" s="77"/>
      <c r="BT125" s="77"/>
      <c r="BU125" s="77"/>
      <c r="BV125" s="77"/>
      <c r="BW125" s="77"/>
      <c r="BX125" s="50"/>
    </row>
    <row r="126" spans="1:76" x14ac:dyDescent="0.25">
      <c r="A126" s="77" t="s">
        <v>281</v>
      </c>
      <c r="B126" s="10" t="s">
        <v>204</v>
      </c>
      <c r="C126" s="3">
        <v>65</v>
      </c>
      <c r="D126" s="77" t="s">
        <v>281</v>
      </c>
      <c r="E126" s="62">
        <v>0</v>
      </c>
      <c r="F126" s="62">
        <v>24.463395000000002</v>
      </c>
      <c r="G126" s="62">
        <v>177.02602200000001</v>
      </c>
      <c r="H126" s="62">
        <v>34.915936500000001</v>
      </c>
      <c r="I126" s="62">
        <v>15.122826000000002</v>
      </c>
      <c r="J126" s="62">
        <v>0</v>
      </c>
      <c r="K126" s="62">
        <v>0</v>
      </c>
      <c r="L126" s="62">
        <v>0</v>
      </c>
      <c r="M126" s="62">
        <v>0</v>
      </c>
      <c r="N126" s="62">
        <v>0</v>
      </c>
      <c r="O126" s="62">
        <v>0</v>
      </c>
      <c r="P126" s="62">
        <v>0</v>
      </c>
      <c r="Q126" s="62">
        <v>0</v>
      </c>
      <c r="R126" s="62">
        <v>0</v>
      </c>
      <c r="S126" s="62">
        <v>0</v>
      </c>
      <c r="T126" s="62">
        <f t="shared" si="162"/>
        <v>251.52817949999999</v>
      </c>
      <c r="U126" s="62">
        <v>100.226</v>
      </c>
      <c r="V126" s="62">
        <v>147.249</v>
      </c>
      <c r="W126" s="62">
        <v>4.0519999999999996</v>
      </c>
      <c r="X126" s="62">
        <f t="shared" si="163"/>
        <v>39.846827579810004</v>
      </c>
      <c r="Y126" s="62">
        <f t="shared" si="164"/>
        <v>58.54175078621757</v>
      </c>
      <c r="Z126" s="62">
        <f t="shared" si="165"/>
        <v>1.610952700430927</v>
      </c>
      <c r="AA126" s="77"/>
      <c r="AB126" s="25" t="s">
        <v>281</v>
      </c>
      <c r="AC126" s="62">
        <f t="shared" si="128"/>
        <v>251.52699999999999</v>
      </c>
      <c r="AD126" s="50">
        <v>8</v>
      </c>
      <c r="AE126" s="62">
        <v>251.52699999999999</v>
      </c>
      <c r="AF126" s="62">
        <f t="shared" si="166"/>
        <v>100</v>
      </c>
      <c r="AG126" s="77">
        <v>100.226</v>
      </c>
      <c r="AH126" s="77">
        <v>147.249</v>
      </c>
      <c r="AI126" s="77">
        <v>4.0519999999999996</v>
      </c>
      <c r="AJ126" s="50"/>
      <c r="AK126" s="62"/>
      <c r="AL126" s="62"/>
      <c r="AM126" s="77"/>
      <c r="AN126" s="77"/>
      <c r="AO126" s="77"/>
      <c r="AP126" s="50"/>
      <c r="AQ126" s="62"/>
      <c r="AR126" s="62"/>
      <c r="AS126" s="77"/>
      <c r="AT126" s="77"/>
      <c r="AU126" s="77"/>
      <c r="AV126" s="50"/>
      <c r="AW126" s="62"/>
      <c r="AX126" s="62"/>
      <c r="AY126" s="77"/>
      <c r="AZ126" s="77"/>
      <c r="BA126" s="77"/>
      <c r="BB126" s="77"/>
      <c r="BC126" s="25" t="s">
        <v>281</v>
      </c>
      <c r="BD126" s="62">
        <f t="shared" si="167"/>
        <v>0.39301093749999999</v>
      </c>
      <c r="BE126" s="77"/>
      <c r="BF126" s="50">
        <v>8</v>
      </c>
      <c r="BG126" s="62">
        <f t="shared" si="168"/>
        <v>0.39301093750000005</v>
      </c>
      <c r="BH126" s="62">
        <f t="shared" si="169"/>
        <v>100.00000000000003</v>
      </c>
      <c r="BI126" s="62">
        <f t="shared" si="170"/>
        <v>0.15660312500000001</v>
      </c>
      <c r="BJ126" s="62">
        <f t="shared" si="171"/>
        <v>0.2300765625</v>
      </c>
      <c r="BK126" s="62">
        <f t="shared" si="172"/>
        <v>6.3312499999999992E-3</v>
      </c>
      <c r="BL126" s="50"/>
      <c r="BM126" s="77"/>
      <c r="BN126" s="77"/>
      <c r="BO126" s="77"/>
      <c r="BP126" s="77"/>
      <c r="BQ126" s="77"/>
      <c r="BR126" s="50"/>
      <c r="BS126" s="77"/>
      <c r="BT126" s="77"/>
      <c r="BU126" s="77"/>
      <c r="BV126" s="77"/>
      <c r="BW126" s="77"/>
      <c r="BX126" s="50"/>
    </row>
    <row r="127" spans="1:76" x14ac:dyDescent="0.25">
      <c r="A127" s="77" t="s">
        <v>282</v>
      </c>
      <c r="B127" s="10" t="s">
        <v>204</v>
      </c>
      <c r="C127" s="3">
        <v>66</v>
      </c>
      <c r="D127" s="77" t="s">
        <v>282</v>
      </c>
      <c r="E127" s="62">
        <v>0</v>
      </c>
      <c r="F127" s="62">
        <v>0.44478900000000005</v>
      </c>
      <c r="G127" s="62">
        <v>27.132129000000003</v>
      </c>
      <c r="H127" s="62">
        <v>5.3374680000000003</v>
      </c>
      <c r="I127" s="62">
        <v>4.003101</v>
      </c>
      <c r="J127" s="62">
        <v>0</v>
      </c>
      <c r="K127" s="62">
        <v>0</v>
      </c>
      <c r="L127" s="62">
        <v>0</v>
      </c>
      <c r="M127" s="62">
        <v>0</v>
      </c>
      <c r="N127" s="62">
        <v>0</v>
      </c>
      <c r="O127" s="62">
        <v>0</v>
      </c>
      <c r="P127" s="62">
        <v>0</v>
      </c>
      <c r="Q127" s="62">
        <v>0</v>
      </c>
      <c r="R127" s="62">
        <v>0.66718350000000004</v>
      </c>
      <c r="S127" s="62">
        <v>0</v>
      </c>
      <c r="T127" s="62">
        <f t="shared" si="162"/>
        <v>37.584670500000001</v>
      </c>
      <c r="U127" s="62">
        <v>16.327999999999999</v>
      </c>
      <c r="V127" s="62">
        <v>19.969000000000001</v>
      </c>
      <c r="W127" s="62">
        <v>1.288</v>
      </c>
      <c r="X127" s="62">
        <f t="shared" si="163"/>
        <v>43.44324370224291</v>
      </c>
      <c r="Y127" s="62">
        <f t="shared" si="164"/>
        <v>53.130703912915777</v>
      </c>
      <c r="Z127" s="62">
        <f t="shared" si="165"/>
        <v>3.4269290720534586</v>
      </c>
      <c r="AA127" s="77"/>
      <c r="AB127" s="25" t="s">
        <v>282</v>
      </c>
      <c r="AC127" s="62">
        <f t="shared" si="128"/>
        <v>37.584999999999994</v>
      </c>
      <c r="AD127" s="50">
        <v>8</v>
      </c>
      <c r="AE127" s="62">
        <v>37.584999999999994</v>
      </c>
      <c r="AF127" s="62">
        <f t="shared" si="166"/>
        <v>100</v>
      </c>
      <c r="AG127" s="77">
        <v>16.327999999999999</v>
      </c>
      <c r="AH127" s="77">
        <v>19.969000000000001</v>
      </c>
      <c r="AI127" s="77">
        <v>1.288</v>
      </c>
      <c r="AJ127" s="50"/>
      <c r="AK127" s="62"/>
      <c r="AL127" s="62"/>
      <c r="AM127" s="77"/>
      <c r="AN127" s="77"/>
      <c r="AO127" s="77"/>
      <c r="AP127" s="50"/>
      <c r="AQ127" s="62"/>
      <c r="AR127" s="62"/>
      <c r="AS127" s="77"/>
      <c r="AT127" s="77"/>
      <c r="AU127" s="77"/>
      <c r="AV127" s="50"/>
      <c r="AW127" s="62"/>
      <c r="AX127" s="62"/>
      <c r="AY127" s="77"/>
      <c r="AZ127" s="77"/>
      <c r="BA127" s="77"/>
      <c r="BB127" s="77"/>
      <c r="BC127" s="25" t="s">
        <v>282</v>
      </c>
      <c r="BD127" s="62">
        <f t="shared" si="167"/>
        <v>5.8726562499999989E-2</v>
      </c>
      <c r="BE127" s="77"/>
      <c r="BF127" s="50">
        <v>8</v>
      </c>
      <c r="BG127" s="62">
        <f t="shared" si="168"/>
        <v>5.8726562500000003E-2</v>
      </c>
      <c r="BH127" s="62">
        <f t="shared" si="169"/>
        <v>100.00000000000003</v>
      </c>
      <c r="BI127" s="62">
        <f t="shared" si="170"/>
        <v>2.55125E-2</v>
      </c>
      <c r="BJ127" s="62">
        <f t="shared" si="171"/>
        <v>3.1201562500000002E-2</v>
      </c>
      <c r="BK127" s="62">
        <f t="shared" si="172"/>
        <v>2.0125E-3</v>
      </c>
      <c r="BL127" s="50"/>
      <c r="BM127" s="77"/>
      <c r="BN127" s="77"/>
      <c r="BO127" s="77"/>
      <c r="BP127" s="77"/>
      <c r="BQ127" s="77"/>
      <c r="BR127" s="50"/>
      <c r="BS127" s="77"/>
      <c r="BT127" s="77"/>
      <c r="BU127" s="77"/>
      <c r="BV127" s="77"/>
      <c r="BW127" s="77"/>
      <c r="BX127" s="50"/>
    </row>
    <row r="128" spans="1:76" x14ac:dyDescent="0.25">
      <c r="A128" s="77" t="s">
        <v>283</v>
      </c>
      <c r="B128" s="10" t="s">
        <v>204</v>
      </c>
      <c r="C128" s="3">
        <v>7</v>
      </c>
      <c r="D128" s="77" t="s">
        <v>283</v>
      </c>
      <c r="E128" s="62">
        <v>0</v>
      </c>
      <c r="F128" s="62">
        <v>35.138331000000001</v>
      </c>
      <c r="G128" s="62">
        <v>741.908052</v>
      </c>
      <c r="H128" s="62">
        <v>146.33558100000002</v>
      </c>
      <c r="I128" s="62">
        <v>30.245652000000003</v>
      </c>
      <c r="J128" s="62">
        <v>0</v>
      </c>
      <c r="K128" s="62">
        <v>0</v>
      </c>
      <c r="L128" s="62">
        <v>0</v>
      </c>
      <c r="M128" s="62">
        <v>0</v>
      </c>
      <c r="N128" s="62">
        <v>0</v>
      </c>
      <c r="O128" s="62">
        <v>0</v>
      </c>
      <c r="P128" s="62">
        <v>0</v>
      </c>
      <c r="Q128" s="62">
        <v>0</v>
      </c>
      <c r="R128" s="62">
        <v>1.1119725</v>
      </c>
      <c r="S128" s="62">
        <v>0</v>
      </c>
      <c r="T128" s="62">
        <f t="shared" si="162"/>
        <v>954.73958849999997</v>
      </c>
      <c r="U128" s="62">
        <v>375.76600000000002</v>
      </c>
      <c r="V128" s="62">
        <v>560.87800000000004</v>
      </c>
      <c r="W128" s="62">
        <v>18.094000000000001</v>
      </c>
      <c r="X128" s="62">
        <f t="shared" si="163"/>
        <v>39.357957345245254</v>
      </c>
      <c r="Y128" s="62">
        <f t="shared" si="164"/>
        <v>58.746699807557015</v>
      </c>
      <c r="Z128" s="62">
        <f t="shared" si="165"/>
        <v>1.8951764667502318</v>
      </c>
      <c r="AA128" s="77"/>
      <c r="AB128" s="25" t="s">
        <v>283</v>
      </c>
      <c r="AC128" s="62">
        <f t="shared" si="128"/>
        <v>954.73800000000006</v>
      </c>
      <c r="AD128" s="50">
        <v>3</v>
      </c>
      <c r="AE128" s="62">
        <v>954.73800000000006</v>
      </c>
      <c r="AF128" s="62">
        <f t="shared" si="166"/>
        <v>100</v>
      </c>
      <c r="AG128" s="77">
        <v>375.76600000000002</v>
      </c>
      <c r="AH128" s="77">
        <v>560.87800000000004</v>
      </c>
      <c r="AI128" s="77">
        <v>18.094000000000001</v>
      </c>
      <c r="AJ128" s="50"/>
      <c r="AK128" s="62"/>
      <c r="AL128" s="62"/>
      <c r="AM128" s="77"/>
      <c r="AN128" s="77"/>
      <c r="AO128" s="77"/>
      <c r="AP128" s="50"/>
      <c r="AQ128" s="62"/>
      <c r="AR128" s="62"/>
      <c r="AS128" s="77"/>
      <c r="AT128" s="77"/>
      <c r="AU128" s="77"/>
      <c r="AV128" s="50"/>
      <c r="AW128" s="62"/>
      <c r="AX128" s="62"/>
      <c r="AY128" s="77"/>
      <c r="AZ128" s="77"/>
      <c r="BA128" s="77"/>
      <c r="BB128" s="77"/>
      <c r="BC128" s="25" t="s">
        <v>283</v>
      </c>
      <c r="BD128" s="62">
        <f t="shared" si="167"/>
        <v>1.4917781250000002</v>
      </c>
      <c r="BE128" s="77"/>
      <c r="BF128" s="50">
        <v>3</v>
      </c>
      <c r="BG128" s="62">
        <f t="shared" si="168"/>
        <v>1.491778125</v>
      </c>
      <c r="BH128" s="62">
        <f t="shared" si="169"/>
        <v>99.999999999999986</v>
      </c>
      <c r="BI128" s="62">
        <f t="shared" si="170"/>
        <v>0.58713437499999999</v>
      </c>
      <c r="BJ128" s="62">
        <f t="shared" si="171"/>
        <v>0.87637187500000002</v>
      </c>
      <c r="BK128" s="62">
        <f t="shared" si="172"/>
        <v>2.8271875000000002E-2</v>
      </c>
      <c r="BL128" s="50"/>
      <c r="BM128" s="77"/>
      <c r="BN128" s="77"/>
      <c r="BO128" s="77"/>
      <c r="BP128" s="77"/>
      <c r="BQ128" s="77"/>
      <c r="BR128" s="50"/>
      <c r="BS128" s="77"/>
      <c r="BT128" s="77"/>
      <c r="BU128" s="77"/>
      <c r="BV128" s="77"/>
      <c r="BW128" s="77"/>
      <c r="BX128" s="50"/>
    </row>
    <row r="129" spans="1:81" x14ac:dyDescent="0.25">
      <c r="A129" s="77" t="s">
        <v>284</v>
      </c>
      <c r="B129" s="10" t="s">
        <v>204</v>
      </c>
      <c r="C129" s="3">
        <v>8</v>
      </c>
      <c r="D129" s="77" t="s">
        <v>284</v>
      </c>
      <c r="E129" s="62">
        <v>0</v>
      </c>
      <c r="F129" s="62">
        <v>12.898881000000001</v>
      </c>
      <c r="G129" s="62">
        <v>282.21862050000004</v>
      </c>
      <c r="H129" s="62">
        <v>92.2937175</v>
      </c>
      <c r="I129" s="62">
        <v>32.914386</v>
      </c>
      <c r="J129" s="62">
        <v>0</v>
      </c>
      <c r="K129" s="62">
        <v>0.44478900000000005</v>
      </c>
      <c r="L129" s="62">
        <v>0</v>
      </c>
      <c r="M129" s="62">
        <v>0</v>
      </c>
      <c r="N129" s="62">
        <v>0</v>
      </c>
      <c r="O129" s="62">
        <v>0</v>
      </c>
      <c r="P129" s="62">
        <v>0</v>
      </c>
      <c r="Q129" s="62">
        <v>0</v>
      </c>
      <c r="R129" s="62">
        <v>1.1119725</v>
      </c>
      <c r="S129" s="62">
        <v>0</v>
      </c>
      <c r="T129" s="62">
        <f t="shared" si="162"/>
        <v>421.88236650000005</v>
      </c>
      <c r="U129" s="62">
        <v>179.672</v>
      </c>
      <c r="V129" s="62">
        <v>232.79400000000001</v>
      </c>
      <c r="W129" s="62">
        <v>9.4149999999999991</v>
      </c>
      <c r="X129" s="62">
        <f t="shared" si="163"/>
        <v>42.588174872201009</v>
      </c>
      <c r="Y129" s="62">
        <f t="shared" si="164"/>
        <v>55.179836486481825</v>
      </c>
      <c r="Z129" s="62">
        <f t="shared" si="165"/>
        <v>2.2316647358618624</v>
      </c>
      <c r="AA129" s="77"/>
      <c r="AB129" s="25" t="s">
        <v>284</v>
      </c>
      <c r="AC129" s="62">
        <f t="shared" si="128"/>
        <v>421.88100000000003</v>
      </c>
      <c r="AD129" s="50">
        <v>3</v>
      </c>
      <c r="AE129" s="62">
        <v>421.88100000000003</v>
      </c>
      <c r="AF129" s="62">
        <f t="shared" si="166"/>
        <v>100</v>
      </c>
      <c r="AG129" s="77">
        <v>179.672</v>
      </c>
      <c r="AH129" s="77">
        <v>232.79400000000001</v>
      </c>
      <c r="AI129" s="77">
        <v>9.4149999999999991</v>
      </c>
      <c r="AJ129" s="50"/>
      <c r="AK129" s="62"/>
      <c r="AL129" s="62"/>
      <c r="AM129" s="77"/>
      <c r="AN129" s="77"/>
      <c r="AO129" s="77"/>
      <c r="AP129" s="50"/>
      <c r="AQ129" s="62"/>
      <c r="AR129" s="62"/>
      <c r="AS129" s="77"/>
      <c r="AT129" s="77"/>
      <c r="AU129" s="77"/>
      <c r="AV129" s="50"/>
      <c r="AW129" s="62"/>
      <c r="AX129" s="62"/>
      <c r="AY129" s="77"/>
      <c r="AZ129" s="77"/>
      <c r="BA129" s="77"/>
      <c r="BB129" s="77"/>
      <c r="BC129" s="25" t="s">
        <v>284</v>
      </c>
      <c r="BD129" s="62">
        <f t="shared" si="167"/>
        <v>0.65918906250000009</v>
      </c>
      <c r="BE129" s="77"/>
      <c r="BF129" s="50">
        <v>3</v>
      </c>
      <c r="BG129" s="62">
        <f t="shared" si="168"/>
        <v>0.65918906249999998</v>
      </c>
      <c r="BH129" s="62">
        <f t="shared" si="169"/>
        <v>99.999999999999972</v>
      </c>
      <c r="BI129" s="62">
        <f t="shared" si="170"/>
        <v>0.28073749999999997</v>
      </c>
      <c r="BJ129" s="62">
        <f t="shared" si="171"/>
        <v>0.36374062500000004</v>
      </c>
      <c r="BK129" s="62">
        <f t="shared" si="172"/>
        <v>1.4710937499999998E-2</v>
      </c>
      <c r="BL129" s="50"/>
      <c r="BM129" s="77"/>
      <c r="BN129" s="77"/>
      <c r="BO129" s="77"/>
      <c r="BP129" s="77"/>
      <c r="BQ129" s="77"/>
      <c r="BR129" s="50"/>
      <c r="BS129" s="77"/>
      <c r="BT129" s="77"/>
      <c r="BU129" s="77"/>
      <c r="BV129" s="77"/>
      <c r="BW129" s="77"/>
      <c r="BX129" s="50"/>
      <c r="BY129" s="77"/>
      <c r="BZ129" s="77"/>
      <c r="CA129" s="77"/>
      <c r="CB129" s="77"/>
      <c r="CC129" s="77"/>
    </row>
    <row r="130" spans="1:81" x14ac:dyDescent="0.25">
      <c r="A130" s="77" t="s">
        <v>285</v>
      </c>
      <c r="B130" s="10" t="s">
        <v>204</v>
      </c>
      <c r="C130" s="3">
        <v>9</v>
      </c>
      <c r="D130" s="77" t="s">
        <v>285</v>
      </c>
      <c r="E130" s="62">
        <v>0</v>
      </c>
      <c r="F130" s="62">
        <v>4.003101</v>
      </c>
      <c r="G130" s="62">
        <v>159.0120675</v>
      </c>
      <c r="H130" s="62">
        <v>464.35971600000005</v>
      </c>
      <c r="I130" s="62">
        <v>122.31697500000001</v>
      </c>
      <c r="J130" s="62">
        <v>0</v>
      </c>
      <c r="K130" s="62">
        <v>0</v>
      </c>
      <c r="L130" s="62">
        <v>0</v>
      </c>
      <c r="M130" s="62">
        <v>0</v>
      </c>
      <c r="N130" s="62">
        <v>0</v>
      </c>
      <c r="O130" s="62">
        <v>0</v>
      </c>
      <c r="P130" s="62">
        <v>0</v>
      </c>
      <c r="Q130" s="62">
        <v>0</v>
      </c>
      <c r="R130" s="62">
        <v>0</v>
      </c>
      <c r="S130" s="62">
        <v>0</v>
      </c>
      <c r="T130" s="62">
        <f t="shared" si="162"/>
        <v>749.69185949999996</v>
      </c>
      <c r="U130" s="62">
        <v>384.75700000000001</v>
      </c>
      <c r="V130" s="62">
        <v>343.97300000000001</v>
      </c>
      <c r="W130" s="62">
        <v>20.96</v>
      </c>
      <c r="X130" s="62">
        <f t="shared" si="163"/>
        <v>51.322019190205715</v>
      </c>
      <c r="Y130" s="62">
        <f t="shared" si="164"/>
        <v>45.881917435972909</v>
      </c>
      <c r="Z130" s="62">
        <f t="shared" si="165"/>
        <v>2.7958153385817845</v>
      </c>
      <c r="AA130" s="77"/>
      <c r="AB130" s="25" t="s">
        <v>285</v>
      </c>
      <c r="AC130" s="62">
        <f t="shared" si="128"/>
        <v>749.68999999999994</v>
      </c>
      <c r="AD130" s="50">
        <v>3</v>
      </c>
      <c r="AE130" s="62">
        <v>465.02599999999995</v>
      </c>
      <c r="AF130" s="62">
        <f t="shared" si="166"/>
        <v>62.029105363550265</v>
      </c>
      <c r="AG130" s="77">
        <v>238.76</v>
      </c>
      <c r="AH130" s="77">
        <v>213.732</v>
      </c>
      <c r="AI130" s="77">
        <v>12.534000000000001</v>
      </c>
      <c r="AJ130" s="50">
        <v>4</v>
      </c>
      <c r="AK130" s="62">
        <v>1.7789999999999999</v>
      </c>
      <c r="AL130" s="62">
        <f>(AK130/AC130)*100</f>
        <v>0.23729808320772589</v>
      </c>
      <c r="AM130" s="77">
        <v>0.72899999999999998</v>
      </c>
      <c r="AN130" s="77">
        <v>1.0009999999999999</v>
      </c>
      <c r="AO130" s="77">
        <v>4.9000000000000002E-2</v>
      </c>
      <c r="AP130" s="50">
        <v>5</v>
      </c>
      <c r="AQ130" s="62">
        <v>282.88499999999999</v>
      </c>
      <c r="AR130" s="62">
        <f>(AQ130/AC130)*100</f>
        <v>37.733596553242009</v>
      </c>
      <c r="AS130" s="77">
        <v>145.268</v>
      </c>
      <c r="AT130" s="77">
        <v>129.24100000000001</v>
      </c>
      <c r="AU130" s="77">
        <v>8.3759999999999994</v>
      </c>
      <c r="AV130" s="50"/>
      <c r="AW130" s="62"/>
      <c r="AX130" s="62"/>
      <c r="AY130" s="77"/>
      <c r="AZ130" s="77"/>
      <c r="BA130" s="77"/>
      <c r="BB130" s="77"/>
      <c r="BC130" s="25" t="s">
        <v>285</v>
      </c>
      <c r="BD130" s="62">
        <f t="shared" si="167"/>
        <v>1.1713906249999999</v>
      </c>
      <c r="BE130" s="77"/>
      <c r="BF130" s="50">
        <v>3</v>
      </c>
      <c r="BG130" s="62">
        <f t="shared" si="168"/>
        <v>0.72660312500000002</v>
      </c>
      <c r="BH130" s="62">
        <f t="shared" si="169"/>
        <v>62.029105363550272</v>
      </c>
      <c r="BI130" s="62">
        <f t="shared" si="170"/>
        <v>0.37306249999999996</v>
      </c>
      <c r="BJ130" s="62">
        <f t="shared" si="171"/>
        <v>0.33395625000000001</v>
      </c>
      <c r="BK130" s="62">
        <f t="shared" si="172"/>
        <v>1.9584375000000001E-2</v>
      </c>
      <c r="BL130" s="50">
        <v>4</v>
      </c>
      <c r="BM130" s="62">
        <f t="shared" ref="BM130:BM133" si="184">BO130+BP130+BQ130</f>
        <v>2.7796874999999996E-3</v>
      </c>
      <c r="BN130" s="62">
        <f t="shared" ref="BN130:BN133" si="185">(BM130/BD130)*100</f>
        <v>0.23729808320772586</v>
      </c>
      <c r="BO130" s="62">
        <f t="shared" ref="BO130:BO133" si="186">AM130/640</f>
        <v>1.1390624999999999E-3</v>
      </c>
      <c r="BP130" s="62">
        <f t="shared" ref="BP130:BP133" si="187">AN130/640</f>
        <v>1.5640624999999999E-3</v>
      </c>
      <c r="BQ130" s="62">
        <f t="shared" ref="BQ130:BQ133" si="188">AO130/640</f>
        <v>7.6562499999999998E-5</v>
      </c>
      <c r="BR130" s="50">
        <v>5</v>
      </c>
      <c r="BS130" s="62">
        <f t="shared" ref="BS130" si="189">BU130+BV130+BW130</f>
        <v>0.44200781249999999</v>
      </c>
      <c r="BT130" s="62">
        <f>(BS130/BD130)*100</f>
        <v>37.733596553242009</v>
      </c>
      <c r="BU130" s="62">
        <f t="shared" ref="BU130" si="190">AS130/640</f>
        <v>0.22698125</v>
      </c>
      <c r="BV130" s="62">
        <f t="shared" ref="BV130" si="191">AT130/640</f>
        <v>0.20193906250000002</v>
      </c>
      <c r="BW130" s="62">
        <f t="shared" ref="BW130" si="192">AU130/640</f>
        <v>1.3087499999999998E-2</v>
      </c>
      <c r="BX130" s="50"/>
      <c r="BY130" s="77"/>
      <c r="BZ130" s="77"/>
      <c r="CA130" s="77"/>
      <c r="CB130" s="77"/>
      <c r="CC130" s="77"/>
    </row>
    <row r="131" spans="1:81" x14ac:dyDescent="0.25">
      <c r="A131" s="77" t="s">
        <v>286</v>
      </c>
      <c r="B131" s="10" t="s">
        <v>287</v>
      </c>
      <c r="C131" s="3">
        <v>1</v>
      </c>
      <c r="D131" s="77" t="s">
        <v>286</v>
      </c>
      <c r="E131" s="62">
        <v>8.6733855000000002</v>
      </c>
      <c r="F131" s="62">
        <v>302.011731</v>
      </c>
      <c r="G131" s="62">
        <v>2224.6121834999999</v>
      </c>
      <c r="H131" s="62">
        <v>212.16435300000001</v>
      </c>
      <c r="I131" s="62">
        <v>138.32937900000002</v>
      </c>
      <c r="J131" s="62">
        <v>20.237899500000001</v>
      </c>
      <c r="K131" s="62">
        <v>5.3374680000000003</v>
      </c>
      <c r="L131" s="62">
        <v>0</v>
      </c>
      <c r="M131" s="62">
        <v>0</v>
      </c>
      <c r="N131" s="62">
        <v>0</v>
      </c>
      <c r="O131" s="62">
        <v>6.4494405000000006</v>
      </c>
      <c r="P131" s="62">
        <v>0</v>
      </c>
      <c r="Q131" s="62">
        <v>0</v>
      </c>
      <c r="R131" s="62">
        <v>3.3359175000000003</v>
      </c>
      <c r="S131" s="62">
        <v>0</v>
      </c>
      <c r="T131" s="62">
        <f t="shared" si="162"/>
        <v>2921.1517575000003</v>
      </c>
      <c r="U131" s="62">
        <v>1131.2249999999999</v>
      </c>
      <c r="V131" s="62">
        <v>1739.547</v>
      </c>
      <c r="W131" s="62">
        <v>50.372999999999998</v>
      </c>
      <c r="X131" s="62">
        <f t="shared" si="163"/>
        <v>38.725307478312338</v>
      </c>
      <c r="Y131" s="62">
        <f t="shared" si="164"/>
        <v>59.550038628898584</v>
      </c>
      <c r="Z131" s="62">
        <f t="shared" si="165"/>
        <v>1.7244225628014123</v>
      </c>
      <c r="AA131" s="77"/>
      <c r="AB131" s="25" t="s">
        <v>286</v>
      </c>
      <c r="AC131" s="62">
        <f t="shared" si="128"/>
        <v>2921.1440000000002</v>
      </c>
      <c r="AD131" s="50">
        <v>2</v>
      </c>
      <c r="AE131" s="62">
        <v>1790.271</v>
      </c>
      <c r="AF131" s="62">
        <f t="shared" si="166"/>
        <v>61.286639754835768</v>
      </c>
      <c r="AG131" s="77">
        <v>694.96100000000001</v>
      </c>
      <c r="AH131" s="77">
        <v>1070.155</v>
      </c>
      <c r="AI131" s="77">
        <v>25.155000000000001</v>
      </c>
      <c r="AJ131" s="50">
        <v>4</v>
      </c>
      <c r="AK131" s="62">
        <v>1130.873</v>
      </c>
      <c r="AL131" s="62">
        <f>(AK131/AC131)*100</f>
        <v>38.713360245164225</v>
      </c>
      <c r="AM131" s="77">
        <v>436.26400000000001</v>
      </c>
      <c r="AN131" s="77">
        <v>669.39099999999996</v>
      </c>
      <c r="AO131" s="77">
        <v>25.218</v>
      </c>
      <c r="AP131" s="50"/>
      <c r="AQ131" s="62"/>
      <c r="AR131" s="62"/>
      <c r="AS131" s="77"/>
      <c r="AT131" s="77"/>
      <c r="AU131" s="77"/>
      <c r="AV131" s="50"/>
      <c r="AW131" s="62"/>
      <c r="AX131" s="62"/>
      <c r="AY131" s="77"/>
      <c r="AZ131" s="77"/>
      <c r="BA131" s="77"/>
      <c r="BB131" s="77"/>
      <c r="BC131" s="25" t="s">
        <v>286</v>
      </c>
      <c r="BD131" s="62">
        <f t="shared" si="167"/>
        <v>4.5642875000000007</v>
      </c>
      <c r="BE131" s="77"/>
      <c r="BF131" s="50">
        <v>2</v>
      </c>
      <c r="BG131" s="62">
        <f t="shared" si="168"/>
        <v>2.7972984374999998</v>
      </c>
      <c r="BH131" s="62">
        <f t="shared" si="169"/>
        <v>61.286639754835761</v>
      </c>
      <c r="BI131" s="62">
        <f t="shared" si="170"/>
        <v>1.0858765625</v>
      </c>
      <c r="BJ131" s="62">
        <f t="shared" si="171"/>
        <v>1.6721171875</v>
      </c>
      <c r="BK131" s="62">
        <f t="shared" si="172"/>
        <v>3.9304687500000005E-2</v>
      </c>
      <c r="BL131" s="50">
        <v>4</v>
      </c>
      <c r="BM131" s="62">
        <f t="shared" si="184"/>
        <v>1.7669890625</v>
      </c>
      <c r="BN131" s="62">
        <f t="shared" si="185"/>
        <v>38.713360245164218</v>
      </c>
      <c r="BO131" s="62">
        <f t="shared" si="186"/>
        <v>0.68166250000000006</v>
      </c>
      <c r="BP131" s="62">
        <f t="shared" si="187"/>
        <v>1.0459234374999999</v>
      </c>
      <c r="BQ131" s="62">
        <f t="shared" si="188"/>
        <v>3.9403124999999997E-2</v>
      </c>
      <c r="BR131" s="50"/>
      <c r="BS131" s="77"/>
      <c r="BT131" s="77"/>
      <c r="BU131" s="77"/>
      <c r="BV131" s="77"/>
      <c r="BW131" s="77"/>
      <c r="BX131" s="50"/>
      <c r="BY131" s="77"/>
      <c r="BZ131" s="77"/>
      <c r="CA131" s="77"/>
      <c r="CB131" s="77"/>
      <c r="CC131" s="77"/>
    </row>
    <row r="132" spans="1:81" x14ac:dyDescent="0.25">
      <c r="A132" s="77" t="s">
        <v>288</v>
      </c>
      <c r="B132" s="10" t="s">
        <v>287</v>
      </c>
      <c r="C132" s="3" t="s">
        <v>289</v>
      </c>
      <c r="D132" s="77" t="s">
        <v>290</v>
      </c>
      <c r="E132" s="62">
        <v>0.22239450000000002</v>
      </c>
      <c r="F132" s="62">
        <v>133.88148900000002</v>
      </c>
      <c r="G132" s="62">
        <v>398.53094400000003</v>
      </c>
      <c r="H132" s="62">
        <v>1947.731031</v>
      </c>
      <c r="I132" s="62">
        <v>628.931646</v>
      </c>
      <c r="J132" s="62">
        <v>0</v>
      </c>
      <c r="K132" s="62">
        <v>0</v>
      </c>
      <c r="L132" s="62">
        <v>0</v>
      </c>
      <c r="M132" s="62">
        <v>0</v>
      </c>
      <c r="N132" s="62">
        <v>0</v>
      </c>
      <c r="O132" s="62">
        <v>0</v>
      </c>
      <c r="P132" s="62">
        <v>0</v>
      </c>
      <c r="Q132" s="62">
        <v>0</v>
      </c>
      <c r="R132" s="62">
        <v>0</v>
      </c>
      <c r="S132" s="62">
        <v>0</v>
      </c>
      <c r="T132" s="62">
        <f t="shared" si="162"/>
        <v>3109.2975045000003</v>
      </c>
      <c r="U132" s="62">
        <v>1647.076</v>
      </c>
      <c r="V132" s="62">
        <v>1378.327</v>
      </c>
      <c r="W132" s="62">
        <v>83.887</v>
      </c>
      <c r="X132" s="62">
        <f t="shared" si="163"/>
        <v>52.972608687854169</v>
      </c>
      <c r="Y132" s="62">
        <f t="shared" si="164"/>
        <v>44.329209347294217</v>
      </c>
      <c r="Z132" s="62">
        <f t="shared" si="165"/>
        <v>2.6979406080824582</v>
      </c>
      <c r="AA132" s="77"/>
      <c r="AB132" s="25" t="s">
        <v>288</v>
      </c>
      <c r="AC132" s="62">
        <f t="shared" si="128"/>
        <v>3109.2889999999998</v>
      </c>
      <c r="AD132" s="50">
        <v>4</v>
      </c>
      <c r="AE132" s="62">
        <v>217.72299999999998</v>
      </c>
      <c r="AF132" s="62">
        <f t="shared" si="166"/>
        <v>7.0023404064401857</v>
      </c>
      <c r="AG132" s="77">
        <v>104.011</v>
      </c>
      <c r="AH132" s="77">
        <v>106.47799999999999</v>
      </c>
      <c r="AI132" s="77">
        <v>7.234</v>
      </c>
      <c r="AJ132" s="50">
        <v>5</v>
      </c>
      <c r="AK132" s="62">
        <v>9.7850000000000001</v>
      </c>
      <c r="AL132" s="62">
        <f>(AK132/AC132)*100</f>
        <v>0.31470217146106394</v>
      </c>
      <c r="AM132" s="77">
        <v>4.1189999999999998</v>
      </c>
      <c r="AN132" s="77">
        <v>5.3639999999999999</v>
      </c>
      <c r="AO132" s="77">
        <v>0.30199999999999999</v>
      </c>
      <c r="AP132" s="50">
        <v>6</v>
      </c>
      <c r="AQ132" s="62">
        <v>2814.3960000000002</v>
      </c>
      <c r="AR132" s="62">
        <f>(AQ132/AC132)*100</f>
        <v>90.515741701720245</v>
      </c>
      <c r="AS132" s="77">
        <v>1494.027</v>
      </c>
      <c r="AT132" s="77">
        <v>1245.3130000000001</v>
      </c>
      <c r="AU132" s="77">
        <v>75.055999999999997</v>
      </c>
      <c r="AV132" s="50">
        <v>7</v>
      </c>
      <c r="AW132" s="62">
        <v>67.384999999999991</v>
      </c>
      <c r="AX132" s="62">
        <f>(AW132/AC132)*100</f>
        <v>2.1672157203785174</v>
      </c>
      <c r="AY132" s="77">
        <v>44.918999999999997</v>
      </c>
      <c r="AZ132" s="77">
        <v>21.172000000000001</v>
      </c>
      <c r="BA132" s="77">
        <v>1.294</v>
      </c>
      <c r="BB132" s="77"/>
      <c r="BC132" s="25" t="s">
        <v>288</v>
      </c>
      <c r="BD132" s="62">
        <f t="shared" si="167"/>
        <v>4.8582640625</v>
      </c>
      <c r="BE132" s="77"/>
      <c r="BF132" s="50">
        <v>4</v>
      </c>
      <c r="BG132" s="62">
        <f t="shared" si="168"/>
        <v>0.34019218750000002</v>
      </c>
      <c r="BH132" s="62">
        <f t="shared" si="169"/>
        <v>7.0023404064401866</v>
      </c>
      <c r="BI132" s="62">
        <f t="shared" si="170"/>
        <v>0.16251718749999999</v>
      </c>
      <c r="BJ132" s="62">
        <f t="shared" si="171"/>
        <v>0.166371875</v>
      </c>
      <c r="BK132" s="62">
        <f t="shared" si="172"/>
        <v>1.1303125000000001E-2</v>
      </c>
      <c r="BL132" s="50">
        <v>5</v>
      </c>
      <c r="BM132" s="62">
        <f t="shared" si="184"/>
        <v>1.5289062499999999E-2</v>
      </c>
      <c r="BN132" s="62">
        <f t="shared" si="185"/>
        <v>0.31470217146106394</v>
      </c>
      <c r="BO132" s="62">
        <f t="shared" si="186"/>
        <v>6.4359374999999998E-3</v>
      </c>
      <c r="BP132" s="62">
        <f t="shared" si="187"/>
        <v>8.3812499999999998E-3</v>
      </c>
      <c r="BQ132" s="62">
        <f t="shared" si="188"/>
        <v>4.7187499999999996E-4</v>
      </c>
      <c r="BR132" s="50">
        <v>6</v>
      </c>
      <c r="BS132" s="62">
        <f t="shared" ref="BS132" si="193">BU132+BV132+BW132</f>
        <v>4.3974937500000006</v>
      </c>
      <c r="BT132" s="62">
        <f>(BS132/BD132)*100</f>
        <v>90.515741701720245</v>
      </c>
      <c r="BU132" s="62">
        <f t="shared" ref="BU132" si="194">AS132/640</f>
        <v>2.3344171875000002</v>
      </c>
      <c r="BV132" s="62">
        <f t="shared" ref="BV132" si="195">AT132/640</f>
        <v>1.9458015625000002</v>
      </c>
      <c r="BW132" s="62">
        <f t="shared" ref="BW132" si="196">AU132/640</f>
        <v>0.11727499999999999</v>
      </c>
      <c r="BX132" s="50">
        <v>7</v>
      </c>
      <c r="BY132" s="62">
        <f t="shared" ref="BY132" si="197">CA132+CB132+CC132</f>
        <v>0.1052890625</v>
      </c>
      <c r="BZ132" s="62">
        <f>(BY132/BD132)*100</f>
        <v>2.1672157203785174</v>
      </c>
      <c r="CA132" s="62">
        <f t="shared" ref="CA132" si="198">AY132/640</f>
        <v>7.018593749999999E-2</v>
      </c>
      <c r="CB132" s="62">
        <f t="shared" ref="CB132" si="199">AZ132/640</f>
        <v>3.308125E-2</v>
      </c>
      <c r="CC132" s="62">
        <f t="shared" ref="CC132" si="200">BA132/640</f>
        <v>2.0218750000000002E-3</v>
      </c>
    </row>
    <row r="133" spans="1:81" x14ac:dyDescent="0.25">
      <c r="A133" s="77" t="s">
        <v>291</v>
      </c>
      <c r="B133" s="10" t="s">
        <v>287</v>
      </c>
      <c r="C133" s="3" t="s">
        <v>292</v>
      </c>
      <c r="D133" s="77" t="s">
        <v>293</v>
      </c>
      <c r="E133" s="62">
        <v>0</v>
      </c>
      <c r="F133" s="62">
        <v>26.909734500000003</v>
      </c>
      <c r="G133" s="62">
        <v>251.97296850000001</v>
      </c>
      <c r="H133" s="62">
        <v>880.90461450000009</v>
      </c>
      <c r="I133" s="62">
        <v>305.570043</v>
      </c>
      <c r="J133" s="62">
        <v>0</v>
      </c>
      <c r="K133" s="62">
        <v>0</v>
      </c>
      <c r="L133" s="62">
        <v>0</v>
      </c>
      <c r="M133" s="62">
        <v>0</v>
      </c>
      <c r="N133" s="62">
        <v>0</v>
      </c>
      <c r="O133" s="62">
        <v>0</v>
      </c>
      <c r="P133" s="62">
        <v>0</v>
      </c>
      <c r="Q133" s="62">
        <v>0</v>
      </c>
      <c r="R133" s="62">
        <v>0</v>
      </c>
      <c r="S133" s="62">
        <v>0</v>
      </c>
      <c r="T133" s="62">
        <f t="shared" si="162"/>
        <v>1465.3573604999999</v>
      </c>
      <c r="U133" s="62">
        <v>785.04</v>
      </c>
      <c r="V133" s="62">
        <v>641.29899999999998</v>
      </c>
      <c r="W133" s="62">
        <v>39.015999999999998</v>
      </c>
      <c r="X133" s="62">
        <f t="shared" si="163"/>
        <v>53.573279881170663</v>
      </c>
      <c r="Y133" s="62">
        <f t="shared" si="164"/>
        <v>43.764000324206243</v>
      </c>
      <c r="Z133" s="62">
        <f t="shared" si="165"/>
        <v>2.662558707637515</v>
      </c>
      <c r="AA133" s="77"/>
      <c r="AB133" s="25" t="s">
        <v>291</v>
      </c>
      <c r="AC133" s="62">
        <f t="shared" ref="AC133:AC194" si="201">AE133+AK133+AQ133+AW133</f>
        <v>1465.3530000000001</v>
      </c>
      <c r="AD133" s="50">
        <v>6</v>
      </c>
      <c r="AE133" s="62">
        <v>1375.5060000000001</v>
      </c>
      <c r="AF133" s="62">
        <f t="shared" si="166"/>
        <v>93.868576377159627</v>
      </c>
      <c r="AG133" s="77">
        <v>740.42700000000002</v>
      </c>
      <c r="AH133" s="77">
        <v>598.53300000000002</v>
      </c>
      <c r="AI133" s="77">
        <v>36.545999999999999</v>
      </c>
      <c r="AJ133" s="50">
        <v>7</v>
      </c>
      <c r="AK133" s="62">
        <v>89.847000000000008</v>
      </c>
      <c r="AL133" s="62">
        <f>(AK133/AC133)*100</f>
        <v>6.1314236228403676</v>
      </c>
      <c r="AM133" s="77">
        <v>44.612000000000002</v>
      </c>
      <c r="AN133" s="77">
        <v>42.765000000000001</v>
      </c>
      <c r="AO133" s="77">
        <v>2.4700000000000002</v>
      </c>
      <c r="AP133" s="50"/>
      <c r="AQ133" s="62"/>
      <c r="AR133" s="62"/>
      <c r="AS133" s="77"/>
      <c r="AT133" s="77"/>
      <c r="AU133" s="77"/>
      <c r="AV133" s="50"/>
      <c r="AW133" s="62"/>
      <c r="AX133" s="62"/>
      <c r="AY133" s="77"/>
      <c r="AZ133" s="77"/>
      <c r="BA133" s="77"/>
      <c r="BB133" s="77"/>
      <c r="BC133" s="25" t="s">
        <v>291</v>
      </c>
      <c r="BD133" s="62">
        <f t="shared" si="167"/>
        <v>2.2896140625000001</v>
      </c>
      <c r="BE133" s="77"/>
      <c r="BF133" s="50">
        <v>6</v>
      </c>
      <c r="BG133" s="62">
        <f t="shared" si="168"/>
        <v>2.149228125</v>
      </c>
      <c r="BH133" s="62">
        <f t="shared" si="169"/>
        <v>93.868576377159627</v>
      </c>
      <c r="BI133" s="62">
        <f t="shared" si="170"/>
        <v>1.1569171874999999</v>
      </c>
      <c r="BJ133" s="62">
        <f t="shared" si="171"/>
        <v>0.93520781250000007</v>
      </c>
      <c r="BK133" s="62">
        <f t="shared" si="172"/>
        <v>5.7103124999999998E-2</v>
      </c>
      <c r="BL133" s="50">
        <v>7</v>
      </c>
      <c r="BM133" s="62">
        <f t="shared" si="184"/>
        <v>0.1403859375</v>
      </c>
      <c r="BN133" s="62">
        <f t="shared" si="185"/>
        <v>6.1314236228403667</v>
      </c>
      <c r="BO133" s="62">
        <f t="shared" si="186"/>
        <v>6.9706249999999997E-2</v>
      </c>
      <c r="BP133" s="62">
        <f t="shared" si="187"/>
        <v>6.6820312500000006E-2</v>
      </c>
      <c r="BQ133" s="62">
        <f t="shared" si="188"/>
        <v>3.8593750000000004E-3</v>
      </c>
      <c r="BR133" s="50"/>
      <c r="BS133" s="77"/>
      <c r="BT133" s="77"/>
      <c r="BU133" s="77"/>
      <c r="BV133" s="77"/>
      <c r="BW133" s="77"/>
      <c r="BX133" s="50"/>
      <c r="BY133" s="77"/>
      <c r="BZ133" s="77"/>
      <c r="CA133" s="77"/>
      <c r="CB133" s="77"/>
      <c r="CC133" s="77"/>
    </row>
    <row r="134" spans="1:81" x14ac:dyDescent="0.25">
      <c r="A134" s="77" t="s">
        <v>294</v>
      </c>
      <c r="B134" s="10" t="s">
        <v>287</v>
      </c>
      <c r="C134" s="3">
        <v>11</v>
      </c>
      <c r="D134" s="77" t="s">
        <v>294</v>
      </c>
      <c r="E134" s="62">
        <v>0</v>
      </c>
      <c r="F134" s="62">
        <v>11.342119500000001</v>
      </c>
      <c r="G134" s="62">
        <v>178.360389</v>
      </c>
      <c r="H134" s="62">
        <v>616.47755400000005</v>
      </c>
      <c r="I134" s="62">
        <v>258.20001450000001</v>
      </c>
      <c r="J134" s="62">
        <v>0</v>
      </c>
      <c r="K134" s="62">
        <v>0</v>
      </c>
      <c r="L134" s="62">
        <v>0</v>
      </c>
      <c r="M134" s="62">
        <v>0</v>
      </c>
      <c r="N134" s="62">
        <v>0</v>
      </c>
      <c r="O134" s="62">
        <v>0</v>
      </c>
      <c r="P134" s="62">
        <v>0</v>
      </c>
      <c r="Q134" s="62">
        <v>0</v>
      </c>
      <c r="R134" s="62">
        <v>0</v>
      </c>
      <c r="S134" s="62">
        <v>0</v>
      </c>
      <c r="T134" s="62">
        <f t="shared" si="162"/>
        <v>1064.380077</v>
      </c>
      <c r="U134" s="62">
        <v>590.85199999999998</v>
      </c>
      <c r="V134" s="62">
        <v>446.19099999999997</v>
      </c>
      <c r="W134" s="62">
        <v>27.334</v>
      </c>
      <c r="X134" s="62">
        <f t="shared" si="163"/>
        <v>55.511373499712732</v>
      </c>
      <c r="Y134" s="62">
        <f t="shared" si="164"/>
        <v>41.920269802269132</v>
      </c>
      <c r="Z134" s="62">
        <f t="shared" si="165"/>
        <v>2.5680676095556043</v>
      </c>
      <c r="AA134" s="77"/>
      <c r="AB134" s="25" t="s">
        <v>294</v>
      </c>
      <c r="AC134" s="62">
        <f t="shared" si="201"/>
        <v>1064.377</v>
      </c>
      <c r="AD134" s="50">
        <v>7</v>
      </c>
      <c r="AE134" s="62">
        <v>1064.377</v>
      </c>
      <c r="AF134" s="62">
        <f t="shared" si="166"/>
        <v>100</v>
      </c>
      <c r="AG134" s="77">
        <v>590.85199999999998</v>
      </c>
      <c r="AH134" s="77">
        <v>446.19099999999997</v>
      </c>
      <c r="AI134" s="77">
        <v>27.334</v>
      </c>
      <c r="AJ134" s="50"/>
      <c r="AK134" s="62"/>
      <c r="AL134" s="62"/>
      <c r="AM134" s="77"/>
      <c r="AN134" s="77"/>
      <c r="AO134" s="77"/>
      <c r="AP134" s="50"/>
      <c r="AQ134" s="62"/>
      <c r="AR134" s="62"/>
      <c r="AS134" s="77"/>
      <c r="AT134" s="77"/>
      <c r="AU134" s="77"/>
      <c r="AV134" s="50"/>
      <c r="AW134" s="62"/>
      <c r="AX134" s="62"/>
      <c r="AY134" s="77"/>
      <c r="AZ134" s="77"/>
      <c r="BA134" s="77"/>
      <c r="BB134" s="77"/>
      <c r="BC134" s="25" t="s">
        <v>294</v>
      </c>
      <c r="BD134" s="62">
        <f t="shared" si="167"/>
        <v>1.6630890624999999</v>
      </c>
      <c r="BE134" s="77"/>
      <c r="BF134" s="50">
        <v>7</v>
      </c>
      <c r="BG134" s="62">
        <f t="shared" si="168"/>
        <v>1.6630890624999999</v>
      </c>
      <c r="BH134" s="62">
        <f t="shared" si="169"/>
        <v>100</v>
      </c>
      <c r="BI134" s="62">
        <f t="shared" si="170"/>
        <v>0.92320625000000001</v>
      </c>
      <c r="BJ134" s="62">
        <f t="shared" si="171"/>
        <v>0.69717343749999994</v>
      </c>
      <c r="BK134" s="62">
        <f t="shared" si="172"/>
        <v>4.2709375000000001E-2</v>
      </c>
      <c r="BL134" s="50"/>
      <c r="BM134" s="77"/>
      <c r="BN134" s="77"/>
      <c r="BO134" s="77"/>
      <c r="BP134" s="77"/>
      <c r="BQ134" s="77"/>
      <c r="BR134" s="50"/>
      <c r="BS134" s="77"/>
      <c r="BT134" s="77"/>
      <c r="BU134" s="77"/>
      <c r="BV134" s="77"/>
      <c r="BW134" s="77"/>
      <c r="BX134" s="50"/>
      <c r="BY134" s="77"/>
      <c r="BZ134" s="77"/>
      <c r="CA134" s="77"/>
      <c r="CB134" s="77"/>
      <c r="CC134" s="77"/>
    </row>
    <row r="135" spans="1:81" x14ac:dyDescent="0.25">
      <c r="A135" s="77" t="s">
        <v>295</v>
      </c>
      <c r="B135" s="10" t="s">
        <v>287</v>
      </c>
      <c r="C135" s="3">
        <v>12</v>
      </c>
      <c r="D135" s="77" t="s">
        <v>295</v>
      </c>
      <c r="E135" s="62">
        <v>0</v>
      </c>
      <c r="F135" s="62">
        <v>0</v>
      </c>
      <c r="G135" s="62">
        <v>33.1367805</v>
      </c>
      <c r="H135" s="62">
        <v>124.985709</v>
      </c>
      <c r="I135" s="62">
        <v>60.936093000000007</v>
      </c>
      <c r="J135" s="62">
        <v>0</v>
      </c>
      <c r="K135" s="62">
        <v>0</v>
      </c>
      <c r="L135" s="62">
        <v>0</v>
      </c>
      <c r="M135" s="62">
        <v>0</v>
      </c>
      <c r="N135" s="62">
        <v>0</v>
      </c>
      <c r="O135" s="62">
        <v>0</v>
      </c>
      <c r="P135" s="62">
        <v>0</v>
      </c>
      <c r="Q135" s="62">
        <v>0</v>
      </c>
      <c r="R135" s="62">
        <v>0</v>
      </c>
      <c r="S135" s="62">
        <v>0</v>
      </c>
      <c r="T135" s="62">
        <f t="shared" si="162"/>
        <v>219.0585825</v>
      </c>
      <c r="U135" s="62">
        <v>126.393</v>
      </c>
      <c r="V135" s="62">
        <v>87.168000000000006</v>
      </c>
      <c r="W135" s="62">
        <v>5.4960000000000004</v>
      </c>
      <c r="X135" s="62">
        <f t="shared" si="163"/>
        <v>57.698264344424857</v>
      </c>
      <c r="Y135" s="62">
        <f t="shared" si="164"/>
        <v>39.792095340523808</v>
      </c>
      <c r="Z135" s="62">
        <f t="shared" si="165"/>
        <v>2.5089179055561543</v>
      </c>
      <c r="AA135" s="77"/>
      <c r="AB135" s="25" t="s">
        <v>295</v>
      </c>
      <c r="AC135" s="62">
        <f t="shared" si="201"/>
        <v>219.05800000000002</v>
      </c>
      <c r="AD135" s="50">
        <v>6</v>
      </c>
      <c r="AE135" s="62">
        <v>24.686</v>
      </c>
      <c r="AF135" s="62">
        <f t="shared" si="166"/>
        <v>11.269161591907165</v>
      </c>
      <c r="AG135" s="77">
        <v>12.977</v>
      </c>
      <c r="AH135" s="77">
        <v>11.010999999999999</v>
      </c>
      <c r="AI135" s="77">
        <v>0.69799999999999995</v>
      </c>
      <c r="AJ135" s="50">
        <v>7</v>
      </c>
      <c r="AK135" s="62">
        <v>194.37200000000001</v>
      </c>
      <c r="AL135" s="62">
        <f>(AK135/AC135)*100</f>
        <v>88.730838408092822</v>
      </c>
      <c r="AM135" s="77">
        <v>113.416</v>
      </c>
      <c r="AN135" s="77">
        <v>76.158000000000001</v>
      </c>
      <c r="AO135" s="77">
        <v>4.798</v>
      </c>
      <c r="AP135" s="50"/>
      <c r="AQ135" s="62"/>
      <c r="AR135" s="62"/>
      <c r="AS135" s="77"/>
      <c r="AT135" s="77"/>
      <c r="AU135" s="77"/>
      <c r="AV135" s="50"/>
      <c r="AW135" s="62"/>
      <c r="AX135" s="62"/>
      <c r="AY135" s="77"/>
      <c r="AZ135" s="77"/>
      <c r="BA135" s="77"/>
      <c r="BB135" s="77"/>
      <c r="BC135" s="25" t="s">
        <v>295</v>
      </c>
      <c r="BD135" s="62">
        <f t="shared" si="167"/>
        <v>0.34227812500000004</v>
      </c>
      <c r="BE135" s="77"/>
      <c r="BF135" s="50">
        <v>6</v>
      </c>
      <c r="BG135" s="62">
        <f t="shared" si="168"/>
        <v>3.8571874999999999E-2</v>
      </c>
      <c r="BH135" s="62">
        <f t="shared" si="169"/>
        <v>11.269161591907165</v>
      </c>
      <c r="BI135" s="62">
        <f t="shared" si="170"/>
        <v>2.0276562500000001E-2</v>
      </c>
      <c r="BJ135" s="62">
        <f t="shared" si="171"/>
        <v>1.7204687499999999E-2</v>
      </c>
      <c r="BK135" s="62">
        <f t="shared" si="172"/>
        <v>1.090625E-3</v>
      </c>
      <c r="BL135" s="50">
        <v>7</v>
      </c>
      <c r="BM135" s="62">
        <f>BO135+BP135+BQ135</f>
        <v>0.30370625000000001</v>
      </c>
      <c r="BN135" s="62">
        <f>(BM135/BD135)*100</f>
        <v>88.730838408092822</v>
      </c>
      <c r="BO135" s="62">
        <f t="shared" ref="BO135" si="202">AM135/640</f>
        <v>0.1772125</v>
      </c>
      <c r="BP135" s="62">
        <f t="shared" ref="BP135" si="203">AN135/640</f>
        <v>0.118996875</v>
      </c>
      <c r="BQ135" s="62">
        <f t="shared" ref="BQ135" si="204">AO135/640</f>
        <v>7.4968750000000001E-3</v>
      </c>
      <c r="BR135" s="50"/>
      <c r="BS135" s="77"/>
      <c r="BT135" s="77"/>
      <c r="BU135" s="77"/>
      <c r="BV135" s="77"/>
      <c r="BW135" s="77"/>
      <c r="BX135" s="50"/>
      <c r="BY135" s="77"/>
      <c r="BZ135" s="77"/>
      <c r="CA135" s="77"/>
      <c r="CB135" s="77"/>
      <c r="CC135" s="77"/>
    </row>
    <row r="136" spans="1:81" x14ac:dyDescent="0.25">
      <c r="A136" s="77" t="s">
        <v>296</v>
      </c>
      <c r="B136" s="10" t="s">
        <v>287</v>
      </c>
      <c r="C136" s="3">
        <v>13</v>
      </c>
      <c r="D136" s="77" t="s">
        <v>296</v>
      </c>
      <c r="E136" s="62">
        <v>0.66718350000000004</v>
      </c>
      <c r="F136" s="62">
        <v>8.8957800000000002</v>
      </c>
      <c r="G136" s="62">
        <v>66.718350000000001</v>
      </c>
      <c r="H136" s="62">
        <v>426.33025650000002</v>
      </c>
      <c r="I136" s="62">
        <v>217.72421550000001</v>
      </c>
      <c r="J136" s="62">
        <v>0</v>
      </c>
      <c r="K136" s="62">
        <v>0</v>
      </c>
      <c r="L136" s="62">
        <v>0</v>
      </c>
      <c r="M136" s="62">
        <v>0</v>
      </c>
      <c r="N136" s="62">
        <v>0</v>
      </c>
      <c r="O136" s="62">
        <v>0.44478900000000005</v>
      </c>
      <c r="P136" s="62">
        <v>0</v>
      </c>
      <c r="Q136" s="62">
        <v>0</v>
      </c>
      <c r="R136" s="62">
        <v>0</v>
      </c>
      <c r="S136" s="62">
        <v>0</v>
      </c>
      <c r="T136" s="62">
        <f t="shared" si="162"/>
        <v>720.78057450000006</v>
      </c>
      <c r="U136" s="62">
        <v>425.72899999999998</v>
      </c>
      <c r="V136" s="62">
        <v>276.952</v>
      </c>
      <c r="W136" s="62">
        <v>18.097999999999999</v>
      </c>
      <c r="X136" s="62">
        <f t="shared" si="163"/>
        <v>59.064993572464807</v>
      </c>
      <c r="Y136" s="62">
        <f t="shared" si="164"/>
        <v>38.423899005896416</v>
      </c>
      <c r="Z136" s="62">
        <f t="shared" si="165"/>
        <v>2.5108889779048833</v>
      </c>
      <c r="AA136" s="77"/>
      <c r="AB136" s="25" t="s">
        <v>296</v>
      </c>
      <c r="AC136" s="62">
        <f t="shared" si="201"/>
        <v>720.779</v>
      </c>
      <c r="AD136" s="50">
        <v>7</v>
      </c>
      <c r="AE136" s="62">
        <v>720.779</v>
      </c>
      <c r="AF136" s="62">
        <f t="shared" si="166"/>
        <v>100</v>
      </c>
      <c r="AG136" s="77">
        <v>425.72899999999998</v>
      </c>
      <c r="AH136" s="77">
        <v>276.952</v>
      </c>
      <c r="AI136" s="77">
        <v>18.097999999999999</v>
      </c>
      <c r="AJ136" s="50"/>
      <c r="AK136" s="62"/>
      <c r="AL136" s="62"/>
      <c r="AM136" s="77"/>
      <c r="AN136" s="77"/>
      <c r="AO136" s="77"/>
      <c r="AP136" s="50"/>
      <c r="AQ136" s="62"/>
      <c r="AR136" s="62"/>
      <c r="AS136" s="77"/>
      <c r="AT136" s="77"/>
      <c r="AU136" s="77"/>
      <c r="AV136" s="50"/>
      <c r="AW136" s="62"/>
      <c r="AX136" s="62"/>
      <c r="AY136" s="77"/>
      <c r="AZ136" s="77"/>
      <c r="BA136" s="77"/>
      <c r="BB136" s="77"/>
      <c r="BC136" s="25" t="s">
        <v>296</v>
      </c>
      <c r="BD136" s="62">
        <f t="shared" si="167"/>
        <v>1.1262171875</v>
      </c>
      <c r="BE136" s="77"/>
      <c r="BF136" s="50">
        <v>7</v>
      </c>
      <c r="BG136" s="62">
        <f t="shared" si="168"/>
        <v>1.1262171875</v>
      </c>
      <c r="BH136" s="62">
        <f t="shared" si="169"/>
        <v>100</v>
      </c>
      <c r="BI136" s="62">
        <f t="shared" si="170"/>
        <v>0.66520156249999995</v>
      </c>
      <c r="BJ136" s="62">
        <f t="shared" si="171"/>
        <v>0.4327375</v>
      </c>
      <c r="BK136" s="62">
        <f t="shared" si="172"/>
        <v>2.8278124999999998E-2</v>
      </c>
      <c r="BL136" s="50"/>
      <c r="BM136" s="77"/>
      <c r="BN136" s="77"/>
      <c r="BO136" s="77"/>
      <c r="BP136" s="77"/>
      <c r="BQ136" s="77"/>
      <c r="BR136" s="50"/>
      <c r="BS136" s="77"/>
      <c r="BT136" s="77"/>
      <c r="BU136" s="77"/>
      <c r="BV136" s="77"/>
      <c r="BW136" s="77"/>
      <c r="BX136" s="50"/>
      <c r="BY136" s="77"/>
      <c r="BZ136" s="77"/>
      <c r="CA136" s="77"/>
      <c r="CB136" s="77"/>
      <c r="CC136" s="77"/>
    </row>
    <row r="137" spans="1:81" x14ac:dyDescent="0.25">
      <c r="A137" s="77" t="s">
        <v>297</v>
      </c>
      <c r="B137" s="10" t="s">
        <v>287</v>
      </c>
      <c r="C137" s="3">
        <v>14</v>
      </c>
      <c r="D137" s="77" t="s">
        <v>297</v>
      </c>
      <c r="E137" s="62">
        <v>0.44478900000000005</v>
      </c>
      <c r="F137" s="62">
        <v>26.020156500000002</v>
      </c>
      <c r="G137" s="62">
        <v>66.051166500000008</v>
      </c>
      <c r="H137" s="62">
        <v>433.22448600000001</v>
      </c>
      <c r="I137" s="62">
        <v>164.79432450000002</v>
      </c>
      <c r="J137" s="62">
        <v>0</v>
      </c>
      <c r="K137" s="62">
        <v>0</v>
      </c>
      <c r="L137" s="62">
        <v>0</v>
      </c>
      <c r="M137" s="62">
        <v>0</v>
      </c>
      <c r="N137" s="62">
        <v>0</v>
      </c>
      <c r="O137" s="62">
        <v>1.1119725</v>
      </c>
      <c r="P137" s="62">
        <v>0</v>
      </c>
      <c r="Q137" s="62">
        <v>0</v>
      </c>
      <c r="R137" s="62">
        <v>0</v>
      </c>
      <c r="S137" s="62">
        <v>0</v>
      </c>
      <c r="T137" s="62">
        <f t="shared" si="162"/>
        <v>691.64689499999997</v>
      </c>
      <c r="U137" s="62">
        <v>381.33199999999999</v>
      </c>
      <c r="V137" s="62">
        <v>291.88200000000001</v>
      </c>
      <c r="W137" s="62">
        <v>18.431000000000001</v>
      </c>
      <c r="X137" s="62">
        <f t="shared" si="163"/>
        <v>55.133913382203502</v>
      </c>
      <c r="Y137" s="62">
        <f t="shared" si="164"/>
        <v>42.20101356776857</v>
      </c>
      <c r="Z137" s="62">
        <f t="shared" si="165"/>
        <v>2.6647990662923458</v>
      </c>
      <c r="AA137" s="77"/>
      <c r="AB137" s="25" t="s">
        <v>297</v>
      </c>
      <c r="AC137" s="62">
        <f t="shared" si="201"/>
        <v>691.6450000000001</v>
      </c>
      <c r="AD137" s="50">
        <v>6</v>
      </c>
      <c r="AE137" s="62">
        <v>310.46200000000005</v>
      </c>
      <c r="AF137" s="62">
        <f t="shared" si="166"/>
        <v>44.887478402937923</v>
      </c>
      <c r="AG137" s="77">
        <v>181.06</v>
      </c>
      <c r="AH137" s="77">
        <v>121.905</v>
      </c>
      <c r="AI137" s="77">
        <v>7.4969999999999999</v>
      </c>
      <c r="AJ137" s="50">
        <v>7</v>
      </c>
      <c r="AK137" s="62">
        <v>381.18300000000005</v>
      </c>
      <c r="AL137" s="62">
        <f>(AK137/AC137)*100</f>
        <v>55.112521597062084</v>
      </c>
      <c r="AM137" s="77">
        <v>200.27199999999999</v>
      </c>
      <c r="AN137" s="77">
        <v>169.977</v>
      </c>
      <c r="AO137" s="77">
        <v>10.933999999999999</v>
      </c>
      <c r="AP137" s="50"/>
      <c r="AQ137" s="62"/>
      <c r="AR137" s="62"/>
      <c r="AS137" s="77"/>
      <c r="AT137" s="77"/>
      <c r="AU137" s="77"/>
      <c r="AV137" s="50"/>
      <c r="AW137" s="62"/>
      <c r="AX137" s="62"/>
      <c r="AY137" s="77"/>
      <c r="AZ137" s="77"/>
      <c r="BA137" s="77"/>
      <c r="BB137" s="77"/>
      <c r="BC137" s="25" t="s">
        <v>297</v>
      </c>
      <c r="BD137" s="62">
        <f t="shared" si="167"/>
        <v>1.0806953125000001</v>
      </c>
      <c r="BE137" s="77"/>
      <c r="BF137" s="50">
        <v>6</v>
      </c>
      <c r="BG137" s="62">
        <f t="shared" si="168"/>
        <v>0.48509687500000004</v>
      </c>
      <c r="BH137" s="62">
        <f t="shared" si="169"/>
        <v>44.887478402937923</v>
      </c>
      <c r="BI137" s="62">
        <f t="shared" si="170"/>
        <v>0.28290625000000003</v>
      </c>
      <c r="BJ137" s="62">
        <f t="shared" si="171"/>
        <v>0.1904765625</v>
      </c>
      <c r="BK137" s="62">
        <f t="shared" si="172"/>
        <v>1.1714062500000001E-2</v>
      </c>
      <c r="BL137" s="50">
        <v>7</v>
      </c>
      <c r="BM137" s="62">
        <f>BO137+BP137+BQ137</f>
        <v>0.59559843750000008</v>
      </c>
      <c r="BN137" s="62">
        <f>(BM137/BD137)*100</f>
        <v>55.112521597062084</v>
      </c>
      <c r="BO137" s="62">
        <f t="shared" ref="BO137" si="205">AM137/640</f>
        <v>0.31292500000000001</v>
      </c>
      <c r="BP137" s="62">
        <f t="shared" ref="BP137" si="206">AN137/640</f>
        <v>0.26558906250000003</v>
      </c>
      <c r="BQ137" s="62">
        <f t="shared" ref="BQ137" si="207">AO137/640</f>
        <v>1.7084374999999999E-2</v>
      </c>
      <c r="BR137" s="50"/>
      <c r="BS137" s="77"/>
      <c r="BT137" s="77"/>
      <c r="BU137" s="77"/>
      <c r="BV137" s="77"/>
      <c r="BW137" s="77"/>
      <c r="BX137" s="50"/>
      <c r="BY137" s="77"/>
      <c r="BZ137" s="77"/>
      <c r="CA137" s="77"/>
      <c r="CB137" s="77"/>
      <c r="CC137" s="77"/>
    </row>
    <row r="138" spans="1:81" x14ac:dyDescent="0.25">
      <c r="A138" s="77" t="s">
        <v>298</v>
      </c>
      <c r="B138" s="10" t="s">
        <v>287</v>
      </c>
      <c r="C138" s="3">
        <v>15</v>
      </c>
      <c r="D138" s="77" t="s">
        <v>298</v>
      </c>
      <c r="E138" s="62">
        <v>19.125927000000001</v>
      </c>
      <c r="F138" s="62">
        <v>6.0046515000000005</v>
      </c>
      <c r="G138" s="62">
        <v>88.513011000000006</v>
      </c>
      <c r="H138" s="62">
        <v>723.44930850000003</v>
      </c>
      <c r="I138" s="62">
        <v>531.52285500000005</v>
      </c>
      <c r="J138" s="62">
        <v>0</v>
      </c>
      <c r="K138" s="62">
        <v>0</v>
      </c>
      <c r="L138" s="62">
        <v>0</v>
      </c>
      <c r="M138" s="62">
        <v>0</v>
      </c>
      <c r="N138" s="62">
        <v>0</v>
      </c>
      <c r="O138" s="62">
        <v>0</v>
      </c>
      <c r="P138" s="62">
        <v>0</v>
      </c>
      <c r="Q138" s="62">
        <v>0</v>
      </c>
      <c r="R138" s="62">
        <v>0</v>
      </c>
      <c r="S138" s="62">
        <v>0</v>
      </c>
      <c r="T138" s="62">
        <f t="shared" si="162"/>
        <v>1368.615753</v>
      </c>
      <c r="U138" s="62">
        <v>883.51300000000003</v>
      </c>
      <c r="V138" s="62">
        <v>454.83300000000003</v>
      </c>
      <c r="W138" s="62">
        <v>30.265999999999998</v>
      </c>
      <c r="X138" s="62">
        <f t="shared" si="163"/>
        <v>64.555226553789353</v>
      </c>
      <c r="Y138" s="62">
        <f t="shared" si="164"/>
        <v>33.233067718459907</v>
      </c>
      <c r="Z138" s="62">
        <f t="shared" si="165"/>
        <v>2.211431509074556</v>
      </c>
      <c r="AA138" s="77"/>
      <c r="AB138" s="25" t="s">
        <v>298</v>
      </c>
      <c r="AC138" s="62">
        <f t="shared" si="201"/>
        <v>1368.6120000000001</v>
      </c>
      <c r="AD138" s="50">
        <v>7</v>
      </c>
      <c r="AE138" s="62">
        <v>1368.6120000000001</v>
      </c>
      <c r="AF138" s="62">
        <f t="shared" si="166"/>
        <v>100</v>
      </c>
      <c r="AG138" s="77">
        <v>883.51300000000003</v>
      </c>
      <c r="AH138" s="77">
        <v>454.83300000000003</v>
      </c>
      <c r="AI138" s="77">
        <v>30.265999999999998</v>
      </c>
      <c r="AJ138" s="50"/>
      <c r="AK138" s="62"/>
      <c r="AL138" s="62"/>
      <c r="AM138" s="77"/>
      <c r="AN138" s="77"/>
      <c r="AO138" s="77"/>
      <c r="AP138" s="50"/>
      <c r="AQ138" s="62"/>
      <c r="AR138" s="62"/>
      <c r="AS138" s="77"/>
      <c r="AT138" s="77"/>
      <c r="AU138" s="77"/>
      <c r="AV138" s="50"/>
      <c r="AW138" s="62"/>
      <c r="AX138" s="62"/>
      <c r="AY138" s="77"/>
      <c r="AZ138" s="77"/>
      <c r="BA138" s="77"/>
      <c r="BB138" s="77"/>
      <c r="BC138" s="25" t="s">
        <v>298</v>
      </c>
      <c r="BD138" s="62">
        <f t="shared" si="167"/>
        <v>2.1384562499999999</v>
      </c>
      <c r="BE138" s="77"/>
      <c r="BF138" s="50">
        <v>7</v>
      </c>
      <c r="BG138" s="62">
        <f t="shared" si="168"/>
        <v>2.1384562500000004</v>
      </c>
      <c r="BH138" s="62">
        <f t="shared" si="169"/>
        <v>100.00000000000003</v>
      </c>
      <c r="BI138" s="62">
        <f t="shared" si="170"/>
        <v>1.3804890625000001</v>
      </c>
      <c r="BJ138" s="62">
        <f t="shared" si="171"/>
        <v>0.7106765625</v>
      </c>
      <c r="BK138" s="62">
        <f t="shared" si="172"/>
        <v>4.7290624999999996E-2</v>
      </c>
      <c r="BL138" s="50"/>
      <c r="BM138" s="77"/>
      <c r="BN138" s="77"/>
      <c r="BO138" s="77"/>
      <c r="BP138" s="77"/>
      <c r="BQ138" s="77"/>
      <c r="BR138" s="50"/>
      <c r="BS138" s="77"/>
      <c r="BT138" s="77"/>
      <c r="BU138" s="77"/>
      <c r="BV138" s="77"/>
      <c r="BW138" s="77"/>
      <c r="BX138" s="50"/>
      <c r="BY138" s="77"/>
      <c r="BZ138" s="77"/>
      <c r="CA138" s="77"/>
      <c r="CB138" s="77"/>
      <c r="CC138" s="77"/>
    </row>
    <row r="139" spans="1:81" x14ac:dyDescent="0.25">
      <c r="A139" s="77" t="s">
        <v>299</v>
      </c>
      <c r="B139" s="10" t="s">
        <v>287</v>
      </c>
      <c r="C139" s="3">
        <v>16</v>
      </c>
      <c r="D139" s="77" t="s">
        <v>299</v>
      </c>
      <c r="E139" s="62">
        <v>0</v>
      </c>
      <c r="F139" s="62">
        <v>50.705946000000004</v>
      </c>
      <c r="G139" s="62">
        <v>400.53249450000004</v>
      </c>
      <c r="H139" s="62">
        <v>3787.6007295000004</v>
      </c>
      <c r="I139" s="62">
        <v>1180.6924005000001</v>
      </c>
      <c r="J139" s="62">
        <v>0</v>
      </c>
      <c r="K139" s="62">
        <v>0</v>
      </c>
      <c r="L139" s="62">
        <v>0</v>
      </c>
      <c r="M139" s="62">
        <v>0</v>
      </c>
      <c r="N139" s="62">
        <v>0</v>
      </c>
      <c r="O139" s="62">
        <v>0</v>
      </c>
      <c r="P139" s="62">
        <v>0</v>
      </c>
      <c r="Q139" s="62">
        <v>0</v>
      </c>
      <c r="R139" s="62">
        <v>0</v>
      </c>
      <c r="S139" s="62">
        <v>0</v>
      </c>
      <c r="T139" s="62">
        <f t="shared" si="162"/>
        <v>5419.5315705000003</v>
      </c>
      <c r="U139" s="62">
        <v>2983.902</v>
      </c>
      <c r="V139" s="62">
        <v>2278.105</v>
      </c>
      <c r="W139" s="62">
        <v>157.512</v>
      </c>
      <c r="X139" s="62">
        <f t="shared" si="163"/>
        <v>55.058300910030653</v>
      </c>
      <c r="Y139" s="62">
        <f t="shared" si="164"/>
        <v>42.03509049380488</v>
      </c>
      <c r="Z139" s="62">
        <f t="shared" si="165"/>
        <v>2.9063766480738136</v>
      </c>
      <c r="AA139" s="77"/>
      <c r="AB139" s="25" t="s">
        <v>299</v>
      </c>
      <c r="AC139" s="62">
        <f t="shared" si="201"/>
        <v>5419.518</v>
      </c>
      <c r="AD139" s="50">
        <v>6</v>
      </c>
      <c r="AE139" s="62">
        <v>5405.5079999999998</v>
      </c>
      <c r="AF139" s="62">
        <f t="shared" si="166"/>
        <v>99.741489925856868</v>
      </c>
      <c r="AG139" s="77">
        <v>2977.1660000000002</v>
      </c>
      <c r="AH139" s="77">
        <v>2271.3069999999998</v>
      </c>
      <c r="AI139" s="77">
        <v>157.035</v>
      </c>
      <c r="AJ139" s="50">
        <v>7</v>
      </c>
      <c r="AK139" s="62">
        <v>14.01</v>
      </c>
      <c r="AL139" s="62">
        <f>(AK139/AC139)*100</f>
        <v>0.25851007414312493</v>
      </c>
      <c r="AM139" s="77">
        <v>6.7359999999999998</v>
      </c>
      <c r="AN139" s="77">
        <v>6.7969999999999997</v>
      </c>
      <c r="AO139" s="77">
        <v>0.47699999999999998</v>
      </c>
      <c r="AP139" s="50"/>
      <c r="AQ139" s="62"/>
      <c r="AR139" s="62"/>
      <c r="AS139" s="77"/>
      <c r="AT139" s="77"/>
      <c r="AU139" s="77"/>
      <c r="AV139" s="50"/>
      <c r="AW139" s="62"/>
      <c r="AX139" s="62"/>
      <c r="AY139" s="77"/>
      <c r="AZ139" s="77"/>
      <c r="BA139" s="77"/>
      <c r="BB139" s="77"/>
      <c r="BC139" s="25" t="s">
        <v>299</v>
      </c>
      <c r="BD139" s="62">
        <f t="shared" si="167"/>
        <v>8.4679968750000008</v>
      </c>
      <c r="BE139" s="77"/>
      <c r="BF139" s="50">
        <v>6</v>
      </c>
      <c r="BG139" s="62">
        <f t="shared" si="168"/>
        <v>8.4461062499999997</v>
      </c>
      <c r="BH139" s="62">
        <f t="shared" si="169"/>
        <v>99.741489925856868</v>
      </c>
      <c r="BI139" s="62">
        <f t="shared" si="170"/>
        <v>4.6518218750000004</v>
      </c>
      <c r="BJ139" s="62">
        <f t="shared" si="171"/>
        <v>3.5489171874999998</v>
      </c>
      <c r="BK139" s="62">
        <f t="shared" si="172"/>
        <v>0.2453671875</v>
      </c>
      <c r="BL139" s="50">
        <v>7</v>
      </c>
      <c r="BM139" s="62">
        <f t="shared" ref="BM139:BM141" si="208">BO139+BP139+BQ139</f>
        <v>2.1890625E-2</v>
      </c>
      <c r="BN139" s="62">
        <f t="shared" ref="BN139:BN141" si="209">(BM139/BD139)*100</f>
        <v>0.25851007414312488</v>
      </c>
      <c r="BO139" s="62">
        <f t="shared" ref="BO139:BO141" si="210">AM139/640</f>
        <v>1.0525E-2</v>
      </c>
      <c r="BP139" s="62">
        <f t="shared" ref="BP139:BP141" si="211">AN139/640</f>
        <v>1.06203125E-2</v>
      </c>
      <c r="BQ139" s="62">
        <f t="shared" ref="BQ139:BQ141" si="212">AO139/640</f>
        <v>7.4531249999999999E-4</v>
      </c>
      <c r="BR139" s="50"/>
      <c r="BS139" s="77"/>
      <c r="BT139" s="77"/>
      <c r="BU139" s="77"/>
      <c r="BV139" s="77"/>
      <c r="BW139" s="77"/>
      <c r="BX139" s="50"/>
      <c r="BY139" s="77"/>
      <c r="BZ139" s="77"/>
      <c r="CA139" s="77"/>
      <c r="CB139" s="77"/>
      <c r="CC139" s="77"/>
    </row>
    <row r="140" spans="1:81" x14ac:dyDescent="0.25">
      <c r="A140" s="77" t="s">
        <v>300</v>
      </c>
      <c r="B140" s="10" t="s">
        <v>287</v>
      </c>
      <c r="C140" s="3">
        <v>17</v>
      </c>
      <c r="D140" s="77" t="s">
        <v>300</v>
      </c>
      <c r="E140" s="62">
        <v>8.6733855000000002</v>
      </c>
      <c r="F140" s="62">
        <v>0</v>
      </c>
      <c r="G140" s="62">
        <v>6.2270460000000005</v>
      </c>
      <c r="H140" s="62">
        <v>359.38951200000002</v>
      </c>
      <c r="I140" s="62">
        <v>252.41775750000002</v>
      </c>
      <c r="J140" s="62">
        <v>0</v>
      </c>
      <c r="K140" s="62">
        <v>0</v>
      </c>
      <c r="L140" s="62">
        <v>0</v>
      </c>
      <c r="M140" s="62">
        <v>0</v>
      </c>
      <c r="N140" s="62">
        <v>0</v>
      </c>
      <c r="O140" s="62">
        <v>0</v>
      </c>
      <c r="P140" s="62">
        <v>0</v>
      </c>
      <c r="Q140" s="62">
        <v>0</v>
      </c>
      <c r="R140" s="62">
        <v>0</v>
      </c>
      <c r="S140" s="62">
        <v>0</v>
      </c>
      <c r="T140" s="62">
        <f t="shared" si="162"/>
        <v>626.70770100000004</v>
      </c>
      <c r="U140" s="62">
        <v>412.49900000000002</v>
      </c>
      <c r="V140" s="62">
        <v>199.739</v>
      </c>
      <c r="W140" s="62">
        <v>14.468999999999999</v>
      </c>
      <c r="X140" s="62">
        <f t="shared" si="163"/>
        <v>65.819998596123838</v>
      </c>
      <c r="Y140" s="62">
        <f t="shared" si="164"/>
        <v>31.871157747270125</v>
      </c>
      <c r="Z140" s="62">
        <f t="shared" si="165"/>
        <v>2.3087318022281647</v>
      </c>
      <c r="AA140" s="77"/>
      <c r="AB140" s="25" t="s">
        <v>300</v>
      </c>
      <c r="AC140" s="62">
        <f t="shared" si="201"/>
        <v>626.7059999999999</v>
      </c>
      <c r="AD140" s="50">
        <v>6</v>
      </c>
      <c r="AE140" s="62">
        <v>153.452</v>
      </c>
      <c r="AF140" s="62">
        <f t="shared" si="166"/>
        <v>24.485484421722468</v>
      </c>
      <c r="AG140" s="77">
        <v>94.206000000000003</v>
      </c>
      <c r="AH140" s="77">
        <v>55.155000000000001</v>
      </c>
      <c r="AI140" s="77">
        <v>4.0910000000000002</v>
      </c>
      <c r="AJ140" s="50">
        <v>7</v>
      </c>
      <c r="AK140" s="62">
        <v>473.25399999999996</v>
      </c>
      <c r="AL140" s="62">
        <f>(AK140/AC140)*100</f>
        <v>75.514515578277539</v>
      </c>
      <c r="AM140" s="77">
        <v>318.29199999999997</v>
      </c>
      <c r="AN140" s="77">
        <v>144.584</v>
      </c>
      <c r="AO140" s="77">
        <v>10.378</v>
      </c>
      <c r="AP140" s="50"/>
      <c r="AQ140" s="62"/>
      <c r="AR140" s="62"/>
      <c r="AS140" s="77"/>
      <c r="AT140" s="77"/>
      <c r="AU140" s="77"/>
      <c r="AV140" s="50"/>
      <c r="AW140" s="62"/>
      <c r="AX140" s="62"/>
      <c r="AY140" s="77"/>
      <c r="AZ140" s="77"/>
      <c r="BA140" s="77"/>
      <c r="BB140" s="77"/>
      <c r="BC140" s="25" t="s">
        <v>300</v>
      </c>
      <c r="BD140" s="62">
        <f t="shared" si="167"/>
        <v>0.97922812499999989</v>
      </c>
      <c r="BE140" s="77"/>
      <c r="BF140" s="50">
        <v>6</v>
      </c>
      <c r="BG140" s="62">
        <f t="shared" si="168"/>
        <v>0.23976875</v>
      </c>
      <c r="BH140" s="62">
        <f t="shared" si="169"/>
        <v>24.485484421722468</v>
      </c>
      <c r="BI140" s="62">
        <f t="shared" si="170"/>
        <v>0.147196875</v>
      </c>
      <c r="BJ140" s="62">
        <f t="shared" si="171"/>
        <v>8.6179687500000005E-2</v>
      </c>
      <c r="BK140" s="62">
        <f t="shared" si="172"/>
        <v>6.3921875000000003E-3</v>
      </c>
      <c r="BL140" s="50">
        <v>7</v>
      </c>
      <c r="BM140" s="62">
        <f t="shared" si="208"/>
        <v>0.73945937499999992</v>
      </c>
      <c r="BN140" s="62">
        <f t="shared" si="209"/>
        <v>75.514515578277525</v>
      </c>
      <c r="BO140" s="62">
        <f t="shared" si="210"/>
        <v>0.49733124999999995</v>
      </c>
      <c r="BP140" s="62">
        <f t="shared" si="211"/>
        <v>0.22591250000000002</v>
      </c>
      <c r="BQ140" s="62">
        <f t="shared" si="212"/>
        <v>1.6215625000000001E-2</v>
      </c>
      <c r="BR140" s="50"/>
      <c r="BS140" s="77"/>
      <c r="BT140" s="77"/>
      <c r="BU140" s="77"/>
      <c r="BV140" s="77"/>
      <c r="BW140" s="77"/>
      <c r="BX140" s="50"/>
      <c r="BY140" s="77"/>
      <c r="BZ140" s="77"/>
      <c r="CA140" s="77"/>
      <c r="CB140" s="77"/>
      <c r="CC140" s="77"/>
    </row>
    <row r="141" spans="1:81" x14ac:dyDescent="0.25">
      <c r="A141" s="77" t="s">
        <v>301</v>
      </c>
      <c r="B141" s="10" t="s">
        <v>287</v>
      </c>
      <c r="C141" s="3">
        <v>18</v>
      </c>
      <c r="D141" s="77" t="s">
        <v>301</v>
      </c>
      <c r="E141" s="62">
        <v>3.3359175000000003</v>
      </c>
      <c r="F141" s="62">
        <v>3.5583120000000004</v>
      </c>
      <c r="G141" s="62">
        <v>112.53161700000001</v>
      </c>
      <c r="H141" s="62">
        <v>1218.277071</v>
      </c>
      <c r="I141" s="62">
        <v>769.48497000000009</v>
      </c>
      <c r="J141" s="62">
        <v>0</v>
      </c>
      <c r="K141" s="62">
        <v>0</v>
      </c>
      <c r="L141" s="62">
        <v>0</v>
      </c>
      <c r="M141" s="62">
        <v>0</v>
      </c>
      <c r="N141" s="62">
        <v>0</v>
      </c>
      <c r="O141" s="62">
        <v>0</v>
      </c>
      <c r="P141" s="62">
        <v>0</v>
      </c>
      <c r="Q141" s="62">
        <v>0</v>
      </c>
      <c r="R141" s="62">
        <v>0</v>
      </c>
      <c r="S141" s="62">
        <v>0</v>
      </c>
      <c r="T141" s="62">
        <f t="shared" si="162"/>
        <v>2107.1878875000002</v>
      </c>
      <c r="U141" s="62">
        <v>1324.8810000000001</v>
      </c>
      <c r="V141" s="62">
        <v>731.88300000000004</v>
      </c>
      <c r="W141" s="62">
        <v>50.418999999999997</v>
      </c>
      <c r="X141" s="62">
        <f t="shared" si="163"/>
        <v>62.874364828086549</v>
      </c>
      <c r="Y141" s="62">
        <f t="shared" si="164"/>
        <v>34.732688259152681</v>
      </c>
      <c r="Z141" s="62">
        <f t="shared" si="165"/>
        <v>2.3927149685649471</v>
      </c>
      <c r="AA141" s="77"/>
      <c r="AB141" s="25" t="s">
        <v>301</v>
      </c>
      <c r="AC141" s="62">
        <f t="shared" si="201"/>
        <v>2107.183</v>
      </c>
      <c r="AD141" s="50">
        <v>6</v>
      </c>
      <c r="AE141" s="62">
        <v>1717.9930000000002</v>
      </c>
      <c r="AF141" s="62">
        <f t="shared" si="166"/>
        <v>81.530317964789973</v>
      </c>
      <c r="AG141" s="77">
        <v>1050.5509999999999</v>
      </c>
      <c r="AH141" s="77">
        <v>623.90700000000004</v>
      </c>
      <c r="AI141" s="77">
        <v>43.534999999999997</v>
      </c>
      <c r="AJ141" s="50">
        <v>7</v>
      </c>
      <c r="AK141" s="62">
        <v>389.19</v>
      </c>
      <c r="AL141" s="62">
        <f>(AK141/AC141)*100</f>
        <v>18.469682035210042</v>
      </c>
      <c r="AM141" s="77">
        <v>274.33</v>
      </c>
      <c r="AN141" s="77">
        <v>107.976</v>
      </c>
      <c r="AO141" s="77">
        <v>6.8840000000000003</v>
      </c>
      <c r="AP141" s="50"/>
      <c r="AQ141" s="62"/>
      <c r="AR141" s="62"/>
      <c r="AS141" s="77"/>
      <c r="AT141" s="77"/>
      <c r="AU141" s="77"/>
      <c r="AV141" s="50"/>
      <c r="AW141" s="62"/>
      <c r="AX141" s="62"/>
      <c r="AY141" s="77"/>
      <c r="AZ141" s="77"/>
      <c r="BA141" s="77"/>
      <c r="BB141" s="77"/>
      <c r="BC141" s="25" t="s">
        <v>301</v>
      </c>
      <c r="BD141" s="62">
        <f t="shared" si="167"/>
        <v>3.2924734375</v>
      </c>
      <c r="BE141" s="77"/>
      <c r="BF141" s="50">
        <v>6</v>
      </c>
      <c r="BG141" s="62">
        <f t="shared" si="168"/>
        <v>2.6843640624999998</v>
      </c>
      <c r="BH141" s="62">
        <f t="shared" si="169"/>
        <v>81.530317964789958</v>
      </c>
      <c r="BI141" s="62">
        <f t="shared" si="170"/>
        <v>1.6414859374999999</v>
      </c>
      <c r="BJ141" s="62">
        <f t="shared" si="171"/>
        <v>0.97485468750000004</v>
      </c>
      <c r="BK141" s="62">
        <f t="shared" si="172"/>
        <v>6.8023437499999992E-2</v>
      </c>
      <c r="BL141" s="50">
        <v>7</v>
      </c>
      <c r="BM141" s="62">
        <f t="shared" si="208"/>
        <v>0.60810937499999995</v>
      </c>
      <c r="BN141" s="62">
        <f t="shared" si="209"/>
        <v>18.469682035210038</v>
      </c>
      <c r="BO141" s="62">
        <f t="shared" si="210"/>
        <v>0.428640625</v>
      </c>
      <c r="BP141" s="62">
        <f t="shared" si="211"/>
        <v>0.16871249999999999</v>
      </c>
      <c r="BQ141" s="62">
        <f t="shared" si="212"/>
        <v>1.075625E-2</v>
      </c>
      <c r="BR141" s="50"/>
      <c r="BS141" s="77"/>
      <c r="BT141" s="77"/>
      <c r="BU141" s="77"/>
      <c r="BV141" s="77"/>
      <c r="BW141" s="77"/>
      <c r="BX141" s="50"/>
      <c r="BY141" s="77"/>
      <c r="BZ141" s="77"/>
      <c r="CA141" s="77"/>
      <c r="CB141" s="77"/>
      <c r="CC141" s="77"/>
    </row>
    <row r="142" spans="1:81" x14ac:dyDescent="0.25">
      <c r="A142" s="77" t="s">
        <v>302</v>
      </c>
      <c r="B142" s="10" t="s">
        <v>287</v>
      </c>
      <c r="C142" s="3">
        <v>19</v>
      </c>
      <c r="D142" s="77" t="s">
        <v>302</v>
      </c>
      <c r="E142" s="62">
        <v>8.006202</v>
      </c>
      <c r="F142" s="62">
        <v>7.7838075</v>
      </c>
      <c r="G142" s="62">
        <v>59.601726000000006</v>
      </c>
      <c r="H142" s="62">
        <v>472.81070700000004</v>
      </c>
      <c r="I142" s="62">
        <v>373.40036550000002</v>
      </c>
      <c r="J142" s="62">
        <v>0</v>
      </c>
      <c r="K142" s="62">
        <v>0</v>
      </c>
      <c r="L142" s="62">
        <v>0</v>
      </c>
      <c r="M142" s="62">
        <v>0</v>
      </c>
      <c r="N142" s="62">
        <v>0</v>
      </c>
      <c r="O142" s="62">
        <v>0</v>
      </c>
      <c r="P142" s="62">
        <v>0</v>
      </c>
      <c r="Q142" s="62">
        <v>0</v>
      </c>
      <c r="R142" s="62">
        <v>0</v>
      </c>
      <c r="S142" s="62">
        <v>0</v>
      </c>
      <c r="T142" s="62">
        <f t="shared" si="162"/>
        <v>921.6028080000001</v>
      </c>
      <c r="U142" s="62">
        <v>599.03099999999995</v>
      </c>
      <c r="V142" s="62">
        <v>302.76299999999998</v>
      </c>
      <c r="W142" s="62">
        <v>19.806000000000001</v>
      </c>
      <c r="X142" s="62">
        <f t="shared" si="163"/>
        <v>64.998825394203863</v>
      </c>
      <c r="Y142" s="62">
        <f t="shared" si="164"/>
        <v>32.851787925541991</v>
      </c>
      <c r="Z142" s="62">
        <f t="shared" si="165"/>
        <v>2.1490819936824672</v>
      </c>
      <c r="AA142" s="77"/>
      <c r="AB142" s="25" t="s">
        <v>302</v>
      </c>
      <c r="AC142" s="62">
        <f t="shared" si="201"/>
        <v>921.59999999999991</v>
      </c>
      <c r="AD142" s="50">
        <v>7</v>
      </c>
      <c r="AE142" s="62">
        <v>921.59999999999991</v>
      </c>
      <c r="AF142" s="62">
        <f t="shared" si="166"/>
        <v>100</v>
      </c>
      <c r="AG142" s="77">
        <v>599.03099999999995</v>
      </c>
      <c r="AH142" s="77">
        <v>302.76299999999998</v>
      </c>
      <c r="AI142" s="77">
        <v>19.806000000000001</v>
      </c>
      <c r="AJ142" s="50"/>
      <c r="AK142" s="62"/>
      <c r="AL142" s="62"/>
      <c r="AM142" s="77"/>
      <c r="AN142" s="77"/>
      <c r="AO142" s="77"/>
      <c r="AP142" s="50"/>
      <c r="AQ142" s="62"/>
      <c r="AR142" s="62"/>
      <c r="AS142" s="77"/>
      <c r="AT142" s="77"/>
      <c r="AU142" s="77"/>
      <c r="AV142" s="50"/>
      <c r="AW142" s="62"/>
      <c r="AX142" s="62"/>
      <c r="AY142" s="77"/>
      <c r="AZ142" s="77"/>
      <c r="BA142" s="77"/>
      <c r="BB142" s="77"/>
      <c r="BC142" s="25" t="s">
        <v>302</v>
      </c>
      <c r="BD142" s="62">
        <f t="shared" si="167"/>
        <v>1.44</v>
      </c>
      <c r="BE142" s="77"/>
      <c r="BF142" s="50">
        <v>7</v>
      </c>
      <c r="BG142" s="62">
        <f t="shared" si="168"/>
        <v>1.4399999999999997</v>
      </c>
      <c r="BH142" s="62">
        <f t="shared" si="169"/>
        <v>99.999999999999986</v>
      </c>
      <c r="BI142" s="62">
        <f t="shared" si="170"/>
        <v>0.93598593749999992</v>
      </c>
      <c r="BJ142" s="62">
        <f t="shared" si="171"/>
        <v>0.47306718749999999</v>
      </c>
      <c r="BK142" s="62">
        <f t="shared" si="172"/>
        <v>3.0946875000000002E-2</v>
      </c>
      <c r="BL142" s="50"/>
      <c r="BM142" s="77"/>
      <c r="BN142" s="77"/>
      <c r="BO142" s="77"/>
      <c r="BP142" s="77"/>
      <c r="BQ142" s="77"/>
      <c r="BR142" s="50"/>
      <c r="BS142" s="77"/>
      <c r="BT142" s="77"/>
      <c r="BU142" s="77"/>
      <c r="BV142" s="77"/>
      <c r="BW142" s="77"/>
      <c r="BX142" s="50"/>
      <c r="BY142" s="77"/>
      <c r="BZ142" s="77"/>
      <c r="CA142" s="77"/>
      <c r="CB142" s="77"/>
      <c r="CC142" s="77"/>
    </row>
    <row r="143" spans="1:81" x14ac:dyDescent="0.25">
      <c r="A143" s="77" t="s">
        <v>303</v>
      </c>
      <c r="B143" s="10" t="s">
        <v>287</v>
      </c>
      <c r="C143" s="3">
        <v>2</v>
      </c>
      <c r="D143" s="77" t="s">
        <v>303</v>
      </c>
      <c r="E143" s="62">
        <v>15.567615</v>
      </c>
      <c r="F143" s="62">
        <v>181.918701</v>
      </c>
      <c r="G143" s="62">
        <v>1534.2996555</v>
      </c>
      <c r="H143" s="62">
        <v>674.07772950000003</v>
      </c>
      <c r="I143" s="62">
        <v>324.69597000000005</v>
      </c>
      <c r="J143" s="62">
        <v>21.349872000000001</v>
      </c>
      <c r="K143" s="62">
        <v>0.88957800000000009</v>
      </c>
      <c r="L143" s="62">
        <v>0</v>
      </c>
      <c r="M143" s="62">
        <v>1.3343670000000001</v>
      </c>
      <c r="N143" s="62">
        <v>0</v>
      </c>
      <c r="O143" s="62">
        <v>23.129028000000002</v>
      </c>
      <c r="P143" s="62">
        <v>4.2254955000000001</v>
      </c>
      <c r="Q143" s="62">
        <v>0</v>
      </c>
      <c r="R143" s="62">
        <v>2.6687340000000002</v>
      </c>
      <c r="S143" s="62">
        <v>0</v>
      </c>
      <c r="T143" s="62">
        <f t="shared" si="162"/>
        <v>2784.1567454999995</v>
      </c>
      <c r="U143" s="62">
        <v>1245.6289999999999</v>
      </c>
      <c r="V143" s="62">
        <v>1481.739</v>
      </c>
      <c r="W143" s="62">
        <v>56.783000000000001</v>
      </c>
      <c r="X143" s="62">
        <f t="shared" si="163"/>
        <v>44.7399020192845</v>
      </c>
      <c r="Y143" s="62">
        <f t="shared" si="164"/>
        <v>53.220387192456663</v>
      </c>
      <c r="Z143" s="62">
        <f t="shared" si="165"/>
        <v>2.0395044241592259</v>
      </c>
      <c r="AA143" s="77"/>
      <c r="AB143" s="25" t="s">
        <v>303</v>
      </c>
      <c r="AC143" s="62">
        <f t="shared" si="201"/>
        <v>2782.8159999999998</v>
      </c>
      <c r="AD143" s="50">
        <v>2</v>
      </c>
      <c r="AE143" s="62">
        <v>38.695999999999998</v>
      </c>
      <c r="AF143" s="62">
        <f t="shared" si="166"/>
        <v>1.3905339052240608</v>
      </c>
      <c r="AG143" s="77">
        <v>13.964</v>
      </c>
      <c r="AH143" s="77">
        <v>24.164999999999999</v>
      </c>
      <c r="AI143" s="77">
        <v>0.56699999999999995</v>
      </c>
      <c r="AJ143" s="50">
        <v>4</v>
      </c>
      <c r="AK143" s="62">
        <v>2707.2019999999998</v>
      </c>
      <c r="AL143" s="62">
        <f>(AK143/AC143)*100</f>
        <v>97.282824304589312</v>
      </c>
      <c r="AM143" s="77">
        <v>1221.979</v>
      </c>
      <c r="AN143" s="77">
        <v>1430.4670000000001</v>
      </c>
      <c r="AO143" s="77">
        <v>54.756</v>
      </c>
      <c r="AP143" s="50">
        <v>7</v>
      </c>
      <c r="AQ143" s="62">
        <v>36.917999999999999</v>
      </c>
      <c r="AR143" s="62">
        <f>(AQ143/AC143)*100</f>
        <v>1.3266417901866312</v>
      </c>
      <c r="AS143" s="77">
        <v>9.6850000000000005</v>
      </c>
      <c r="AT143" s="77">
        <v>26.84</v>
      </c>
      <c r="AU143" s="77">
        <v>0.39300000000000002</v>
      </c>
      <c r="AV143" s="50"/>
      <c r="AW143" s="62"/>
      <c r="AX143" s="62"/>
      <c r="AY143" s="77"/>
      <c r="AZ143" s="77"/>
      <c r="BA143" s="77"/>
      <c r="BB143" s="77"/>
      <c r="BC143" s="25" t="s">
        <v>303</v>
      </c>
      <c r="BD143" s="62">
        <f t="shared" si="167"/>
        <v>4.3481499999999995</v>
      </c>
      <c r="BE143" s="77"/>
      <c r="BF143" s="50">
        <v>2</v>
      </c>
      <c r="BG143" s="62">
        <f t="shared" si="168"/>
        <v>6.0462500000000002E-2</v>
      </c>
      <c r="BH143" s="62">
        <f t="shared" si="169"/>
        <v>1.3905339052240611</v>
      </c>
      <c r="BI143" s="62">
        <f t="shared" si="170"/>
        <v>2.1818750000000001E-2</v>
      </c>
      <c r="BJ143" s="62">
        <f t="shared" si="171"/>
        <v>3.7757812500000001E-2</v>
      </c>
      <c r="BK143" s="62">
        <f t="shared" si="172"/>
        <v>8.859374999999999E-4</v>
      </c>
      <c r="BL143" s="50">
        <v>4</v>
      </c>
      <c r="BM143" s="62">
        <f t="shared" ref="BM143:BM144" si="213">BO143+BP143+BQ143</f>
        <v>4.2300031249999996</v>
      </c>
      <c r="BN143" s="62">
        <f t="shared" ref="BN143:BN144" si="214">(BM143/BD143)*100</f>
        <v>97.282824304589312</v>
      </c>
      <c r="BO143" s="62">
        <f t="shared" ref="BO143:BO144" si="215">AM143/640</f>
        <v>1.9093421875000001</v>
      </c>
      <c r="BP143" s="62">
        <f t="shared" ref="BP143:BP144" si="216">AN143/640</f>
        <v>2.2351046875000002</v>
      </c>
      <c r="BQ143" s="62">
        <f t="shared" ref="BQ143:BQ144" si="217">AO143/640</f>
        <v>8.555625E-2</v>
      </c>
      <c r="BR143" s="50">
        <v>7</v>
      </c>
      <c r="BS143" s="62">
        <f t="shared" ref="BS143" si="218">BU143+BV143+BW143</f>
        <v>5.7684375000000003E-2</v>
      </c>
      <c r="BT143" s="62">
        <f>(BS143/BD143)*100</f>
        <v>1.3266417901866314</v>
      </c>
      <c r="BU143" s="62">
        <f t="shared" ref="BU143" si="219">AS143/640</f>
        <v>1.51328125E-2</v>
      </c>
      <c r="BV143" s="62">
        <f t="shared" ref="BV143" si="220">AT143/640</f>
        <v>4.1937500000000003E-2</v>
      </c>
      <c r="BW143" s="62">
        <f t="shared" ref="BW143" si="221">AU143/640</f>
        <v>6.1406250000000002E-4</v>
      </c>
      <c r="BX143" s="50"/>
      <c r="BY143" s="77"/>
      <c r="BZ143" s="77"/>
      <c r="CA143" s="77"/>
      <c r="CB143" s="77"/>
      <c r="CC143" s="77"/>
    </row>
    <row r="144" spans="1:81" x14ac:dyDescent="0.25">
      <c r="A144" s="77" t="s">
        <v>304</v>
      </c>
      <c r="B144" s="10" t="s">
        <v>287</v>
      </c>
      <c r="C144" s="3">
        <v>20</v>
      </c>
      <c r="D144" s="77" t="s">
        <v>304</v>
      </c>
      <c r="E144" s="62">
        <v>2.6687340000000002</v>
      </c>
      <c r="F144" s="62">
        <v>2.2239450000000001</v>
      </c>
      <c r="G144" s="62">
        <v>100.2999195</v>
      </c>
      <c r="H144" s="62">
        <v>984.76284600000008</v>
      </c>
      <c r="I144" s="62">
        <v>483.26324850000003</v>
      </c>
      <c r="J144" s="62">
        <v>0</v>
      </c>
      <c r="K144" s="62">
        <v>0</v>
      </c>
      <c r="L144" s="62">
        <v>0</v>
      </c>
      <c r="M144" s="62">
        <v>0</v>
      </c>
      <c r="N144" s="62">
        <v>0</v>
      </c>
      <c r="O144" s="62">
        <v>0</v>
      </c>
      <c r="P144" s="62">
        <v>0</v>
      </c>
      <c r="Q144" s="62">
        <v>0</v>
      </c>
      <c r="R144" s="62">
        <v>0</v>
      </c>
      <c r="S144" s="62">
        <v>0</v>
      </c>
      <c r="T144" s="62">
        <f t="shared" si="162"/>
        <v>1573.2186930000003</v>
      </c>
      <c r="U144" s="62">
        <v>942.44299999999998</v>
      </c>
      <c r="V144" s="62">
        <v>589.87699999999995</v>
      </c>
      <c r="W144" s="62">
        <v>40.895000000000003</v>
      </c>
      <c r="X144" s="62">
        <f t="shared" si="163"/>
        <v>59.905403119946264</v>
      </c>
      <c r="Y144" s="62">
        <f t="shared" si="164"/>
        <v>37.494914256018177</v>
      </c>
      <c r="Z144" s="62">
        <f t="shared" si="165"/>
        <v>2.5994478823549039</v>
      </c>
      <c r="AA144" s="77"/>
      <c r="AB144" s="25" t="s">
        <v>304</v>
      </c>
      <c r="AC144" s="62">
        <f t="shared" si="201"/>
        <v>1573.2149999999999</v>
      </c>
      <c r="AD144" s="50">
        <v>6</v>
      </c>
      <c r="AE144" s="62">
        <v>618.255</v>
      </c>
      <c r="AF144" s="62">
        <f t="shared" si="166"/>
        <v>39.298824381918557</v>
      </c>
      <c r="AG144" s="77">
        <v>336.45100000000002</v>
      </c>
      <c r="AH144" s="77">
        <v>264.40300000000002</v>
      </c>
      <c r="AI144" s="77">
        <v>17.401</v>
      </c>
      <c r="AJ144" s="50">
        <v>7</v>
      </c>
      <c r="AK144" s="62">
        <v>954.95999999999992</v>
      </c>
      <c r="AL144" s="62">
        <f>(AK144/AC144)*100</f>
        <v>60.701175618081436</v>
      </c>
      <c r="AM144" s="77">
        <v>605.99199999999996</v>
      </c>
      <c r="AN144" s="77">
        <v>325.47399999999999</v>
      </c>
      <c r="AO144" s="77">
        <v>23.494</v>
      </c>
      <c r="AP144" s="50"/>
      <c r="AQ144" s="62"/>
      <c r="AR144" s="62"/>
      <c r="AS144" s="77"/>
      <c r="AT144" s="77"/>
      <c r="AU144" s="77"/>
      <c r="AV144" s="50"/>
      <c r="AW144" s="62"/>
      <c r="AX144" s="62"/>
      <c r="AY144" s="77"/>
      <c r="AZ144" s="77"/>
      <c r="BA144" s="77"/>
      <c r="BB144" s="77"/>
      <c r="BC144" s="25" t="s">
        <v>304</v>
      </c>
      <c r="BD144" s="62">
        <f t="shared" si="167"/>
        <v>2.4581484374999998</v>
      </c>
      <c r="BE144" s="77"/>
      <c r="BF144" s="50">
        <v>6</v>
      </c>
      <c r="BG144" s="62">
        <f t="shared" si="168"/>
        <v>0.96602343749999997</v>
      </c>
      <c r="BH144" s="62">
        <f t="shared" si="169"/>
        <v>39.298824381918557</v>
      </c>
      <c r="BI144" s="62">
        <f t="shared" si="170"/>
        <v>0.52570468749999999</v>
      </c>
      <c r="BJ144" s="62">
        <f t="shared" si="171"/>
        <v>0.41312968750000001</v>
      </c>
      <c r="BK144" s="62">
        <f t="shared" si="172"/>
        <v>2.71890625E-2</v>
      </c>
      <c r="BL144" s="50">
        <v>7</v>
      </c>
      <c r="BM144" s="62">
        <f t="shared" si="213"/>
        <v>1.4921249999999999</v>
      </c>
      <c r="BN144" s="62">
        <f t="shared" si="214"/>
        <v>60.70117561808145</v>
      </c>
      <c r="BO144" s="62">
        <f t="shared" si="215"/>
        <v>0.94686249999999994</v>
      </c>
      <c r="BP144" s="62">
        <f t="shared" si="216"/>
        <v>0.50855312499999994</v>
      </c>
      <c r="BQ144" s="62">
        <f t="shared" si="217"/>
        <v>3.6709375000000002E-2</v>
      </c>
      <c r="BR144" s="50"/>
      <c r="BS144" s="77"/>
      <c r="BT144" s="77"/>
      <c r="BU144" s="77"/>
      <c r="BV144" s="77"/>
      <c r="BW144" s="77"/>
      <c r="BX144" s="50"/>
      <c r="BY144" s="77"/>
      <c r="BZ144" s="77"/>
      <c r="CA144" s="77"/>
      <c r="CB144" s="77"/>
      <c r="CC144" s="77"/>
    </row>
    <row r="145" spans="1:81" x14ac:dyDescent="0.25">
      <c r="A145" s="77" t="s">
        <v>305</v>
      </c>
      <c r="B145" s="10" t="s">
        <v>287</v>
      </c>
      <c r="C145" s="3">
        <v>21</v>
      </c>
      <c r="D145" s="77" t="s">
        <v>305</v>
      </c>
      <c r="E145" s="62">
        <v>13.343670000000001</v>
      </c>
      <c r="F145" s="62">
        <v>6.6718350000000006</v>
      </c>
      <c r="G145" s="62">
        <v>54.709047000000005</v>
      </c>
      <c r="H145" s="62">
        <v>516.62242350000008</v>
      </c>
      <c r="I145" s="62">
        <v>519.06876299999999</v>
      </c>
      <c r="J145" s="62">
        <v>0</v>
      </c>
      <c r="K145" s="62">
        <v>0</v>
      </c>
      <c r="L145" s="62">
        <v>0</v>
      </c>
      <c r="M145" s="62">
        <v>0</v>
      </c>
      <c r="N145" s="62">
        <v>0</v>
      </c>
      <c r="O145" s="62">
        <v>0</v>
      </c>
      <c r="P145" s="62">
        <v>0</v>
      </c>
      <c r="Q145" s="62">
        <v>0</v>
      </c>
      <c r="R145" s="62">
        <v>0</v>
      </c>
      <c r="S145" s="62">
        <v>0</v>
      </c>
      <c r="T145" s="62">
        <f t="shared" si="162"/>
        <v>1110.4157385000001</v>
      </c>
      <c r="U145" s="62">
        <v>760.447</v>
      </c>
      <c r="V145" s="62">
        <v>328.48</v>
      </c>
      <c r="W145" s="62">
        <v>21.484999999999999</v>
      </c>
      <c r="X145" s="62">
        <f t="shared" si="163"/>
        <v>68.483089138059796</v>
      </c>
      <c r="Y145" s="62">
        <f t="shared" si="164"/>
        <v>29.581713281885371</v>
      </c>
      <c r="Z145" s="62">
        <f t="shared" si="165"/>
        <v>1.9348609043512759</v>
      </c>
      <c r="AA145" s="77"/>
      <c r="AB145" s="25" t="s">
        <v>305</v>
      </c>
      <c r="AC145" s="62">
        <f t="shared" si="201"/>
        <v>1110.412</v>
      </c>
      <c r="AD145" s="50">
        <v>7</v>
      </c>
      <c r="AE145" s="62">
        <v>1110.412</v>
      </c>
      <c r="AF145" s="62">
        <f t="shared" si="166"/>
        <v>100</v>
      </c>
      <c r="AG145" s="77">
        <v>760.447</v>
      </c>
      <c r="AH145" s="77">
        <v>328.48</v>
      </c>
      <c r="AI145" s="77">
        <v>21.484999999999999</v>
      </c>
      <c r="AJ145" s="50"/>
      <c r="AK145" s="62"/>
      <c r="AL145" s="62"/>
      <c r="AM145" s="77"/>
      <c r="AN145" s="77"/>
      <c r="AO145" s="77"/>
      <c r="AP145" s="50"/>
      <c r="AQ145" s="62"/>
      <c r="AR145" s="62"/>
      <c r="AS145" s="77"/>
      <c r="AT145" s="77"/>
      <c r="AU145" s="77"/>
      <c r="AV145" s="50"/>
      <c r="AW145" s="62"/>
      <c r="AX145" s="62"/>
      <c r="AY145" s="77"/>
      <c r="AZ145" s="77"/>
      <c r="BA145" s="77"/>
      <c r="BB145" s="77"/>
      <c r="BC145" s="25" t="s">
        <v>305</v>
      </c>
      <c r="BD145" s="62">
        <f t="shared" si="167"/>
        <v>1.7350187500000001</v>
      </c>
      <c r="BE145" s="77"/>
      <c r="BF145" s="50">
        <v>7</v>
      </c>
      <c r="BG145" s="62">
        <f t="shared" si="168"/>
        <v>1.7350187500000001</v>
      </c>
      <c r="BH145" s="62">
        <f t="shared" si="169"/>
        <v>100</v>
      </c>
      <c r="BI145" s="62">
        <f t="shared" si="170"/>
        <v>1.1881984375000001</v>
      </c>
      <c r="BJ145" s="62">
        <f t="shared" si="171"/>
        <v>0.51324999999999998</v>
      </c>
      <c r="BK145" s="62">
        <f t="shared" si="172"/>
        <v>3.3570312499999998E-2</v>
      </c>
      <c r="BL145" s="50"/>
      <c r="BM145" s="77"/>
      <c r="BN145" s="77"/>
      <c r="BO145" s="77"/>
      <c r="BP145" s="77"/>
      <c r="BQ145" s="77"/>
      <c r="BR145" s="50"/>
      <c r="BS145" s="77"/>
      <c r="BT145" s="77"/>
      <c r="BU145" s="77"/>
      <c r="BV145" s="77"/>
      <c r="BW145" s="77"/>
      <c r="BX145" s="50"/>
      <c r="BY145" s="77"/>
      <c r="BZ145" s="77"/>
      <c r="CA145" s="77"/>
      <c r="CB145" s="77"/>
      <c r="CC145" s="77"/>
    </row>
    <row r="146" spans="1:81" x14ac:dyDescent="0.25">
      <c r="A146" s="77" t="s">
        <v>306</v>
      </c>
      <c r="B146" s="10" t="s">
        <v>287</v>
      </c>
      <c r="C146" s="3">
        <v>22</v>
      </c>
      <c r="D146" s="77" t="s">
        <v>306</v>
      </c>
      <c r="E146" s="62">
        <v>4.003101</v>
      </c>
      <c r="F146" s="62">
        <v>0</v>
      </c>
      <c r="G146" s="62">
        <v>1.5567615000000001</v>
      </c>
      <c r="H146" s="62">
        <v>17.1243765</v>
      </c>
      <c r="I146" s="62">
        <v>104.97020400000001</v>
      </c>
      <c r="J146" s="62">
        <v>0</v>
      </c>
      <c r="K146" s="62">
        <v>0</v>
      </c>
      <c r="L146" s="62">
        <v>0</v>
      </c>
      <c r="M146" s="62">
        <v>0</v>
      </c>
      <c r="N146" s="62">
        <v>0</v>
      </c>
      <c r="O146" s="62">
        <v>0</v>
      </c>
      <c r="P146" s="62">
        <v>0</v>
      </c>
      <c r="Q146" s="62">
        <v>0</v>
      </c>
      <c r="R146" s="62">
        <v>0</v>
      </c>
      <c r="S146" s="62">
        <v>0</v>
      </c>
      <c r="T146" s="62">
        <f t="shared" si="162"/>
        <v>127.65444300000001</v>
      </c>
      <c r="U146" s="62">
        <v>112.006</v>
      </c>
      <c r="V146" s="62">
        <v>14.939</v>
      </c>
      <c r="W146" s="62">
        <v>0.70799999999999996</v>
      </c>
      <c r="X146" s="62">
        <f t="shared" si="163"/>
        <v>87.741560236959387</v>
      </c>
      <c r="Y146" s="62">
        <f t="shared" si="164"/>
        <v>11.702687073727624</v>
      </c>
      <c r="Z146" s="62">
        <f t="shared" si="165"/>
        <v>0.5546222938750357</v>
      </c>
      <c r="AA146" s="77"/>
      <c r="AB146" s="25" t="s">
        <v>306</v>
      </c>
      <c r="AC146" s="62">
        <f t="shared" si="201"/>
        <v>127.65299999999999</v>
      </c>
      <c r="AD146" s="50">
        <v>7</v>
      </c>
      <c r="AE146" s="62">
        <v>127.65299999999999</v>
      </c>
      <c r="AF146" s="62">
        <f t="shared" si="166"/>
        <v>100</v>
      </c>
      <c r="AG146" s="77">
        <v>112.006</v>
      </c>
      <c r="AH146" s="77">
        <v>14.939</v>
      </c>
      <c r="AI146" s="77">
        <v>0.70799999999999996</v>
      </c>
      <c r="AJ146" s="50"/>
      <c r="AK146" s="62"/>
      <c r="AL146" s="62"/>
      <c r="AM146" s="77"/>
      <c r="AN146" s="77"/>
      <c r="AO146" s="77"/>
      <c r="AP146" s="50"/>
      <c r="AQ146" s="62"/>
      <c r="AR146" s="62"/>
      <c r="AS146" s="77"/>
      <c r="AT146" s="77"/>
      <c r="AU146" s="77"/>
      <c r="AV146" s="50"/>
      <c r="AW146" s="62"/>
      <c r="AX146" s="62"/>
      <c r="AY146" s="77"/>
      <c r="AZ146" s="77"/>
      <c r="BA146" s="77"/>
      <c r="BB146" s="77"/>
      <c r="BC146" s="25" t="s">
        <v>306</v>
      </c>
      <c r="BD146" s="62">
        <f t="shared" si="167"/>
        <v>0.1994578125</v>
      </c>
      <c r="BE146" s="77"/>
      <c r="BF146" s="50">
        <v>7</v>
      </c>
      <c r="BG146" s="62">
        <f t="shared" si="168"/>
        <v>0.1994578125</v>
      </c>
      <c r="BH146" s="62">
        <f t="shared" si="169"/>
        <v>100</v>
      </c>
      <c r="BI146" s="62">
        <f t="shared" si="170"/>
        <v>0.17500937499999999</v>
      </c>
      <c r="BJ146" s="62">
        <f t="shared" si="171"/>
        <v>2.33421875E-2</v>
      </c>
      <c r="BK146" s="62">
        <f t="shared" si="172"/>
        <v>1.10625E-3</v>
      </c>
      <c r="BL146" s="50"/>
      <c r="BM146" s="77"/>
      <c r="BN146" s="77"/>
      <c r="BO146" s="77"/>
      <c r="BP146" s="77"/>
      <c r="BQ146" s="77"/>
      <c r="BR146" s="50"/>
      <c r="BS146" s="77"/>
      <c r="BT146" s="77"/>
      <c r="BU146" s="77"/>
      <c r="BV146" s="77"/>
      <c r="BW146" s="77"/>
      <c r="BX146" s="50"/>
      <c r="BY146" s="77"/>
      <c r="BZ146" s="77"/>
      <c r="CA146" s="77"/>
      <c r="CB146" s="77"/>
      <c r="CC146" s="77"/>
    </row>
    <row r="147" spans="1:81" x14ac:dyDescent="0.25">
      <c r="A147" s="77" t="s">
        <v>307</v>
      </c>
      <c r="B147" s="10" t="s">
        <v>287</v>
      </c>
      <c r="C147" s="3">
        <v>23</v>
      </c>
      <c r="D147" s="77" t="s">
        <v>307</v>
      </c>
      <c r="E147" s="62">
        <v>2.8911285000000002</v>
      </c>
      <c r="F147" s="62">
        <v>59.156937000000006</v>
      </c>
      <c r="G147" s="62">
        <v>310.907511</v>
      </c>
      <c r="H147" s="62">
        <v>812.1847140000001</v>
      </c>
      <c r="I147" s="62">
        <v>560.21174550000001</v>
      </c>
      <c r="J147" s="62">
        <v>0</v>
      </c>
      <c r="K147" s="62">
        <v>0</v>
      </c>
      <c r="L147" s="62">
        <v>0</v>
      </c>
      <c r="M147" s="62">
        <v>0</v>
      </c>
      <c r="N147" s="62">
        <v>0</v>
      </c>
      <c r="O147" s="62">
        <v>0</v>
      </c>
      <c r="P147" s="62">
        <v>0</v>
      </c>
      <c r="Q147" s="62">
        <v>0</v>
      </c>
      <c r="R147" s="62">
        <v>0</v>
      </c>
      <c r="S147" s="62">
        <v>0</v>
      </c>
      <c r="T147" s="62">
        <f t="shared" si="162"/>
        <v>1745.352036</v>
      </c>
      <c r="U147" s="62">
        <v>1026.848</v>
      </c>
      <c r="V147" s="62">
        <v>681.34799999999996</v>
      </c>
      <c r="W147" s="62">
        <v>37.151000000000003</v>
      </c>
      <c r="X147" s="62">
        <f t="shared" si="163"/>
        <v>58.833288575600577</v>
      </c>
      <c r="Y147" s="62">
        <f t="shared" si="164"/>
        <v>39.037855168835407</v>
      </c>
      <c r="Z147" s="62">
        <f t="shared" si="165"/>
        <v>2.1285677177850442</v>
      </c>
      <c r="AA147" s="77"/>
      <c r="AB147" s="25" t="s">
        <v>307</v>
      </c>
      <c r="AC147" s="62">
        <f t="shared" si="201"/>
        <v>1745.3490000000002</v>
      </c>
      <c r="AD147" s="50">
        <v>6</v>
      </c>
      <c r="AE147" s="62">
        <v>545.75500000000011</v>
      </c>
      <c r="AF147" s="62">
        <f t="shared" si="166"/>
        <v>31.269104345320052</v>
      </c>
      <c r="AG147" s="77">
        <v>279.87400000000002</v>
      </c>
      <c r="AH147" s="77">
        <v>254.46</v>
      </c>
      <c r="AI147" s="77">
        <v>11.420999999999999</v>
      </c>
      <c r="AJ147" s="50">
        <v>7</v>
      </c>
      <c r="AK147" s="62">
        <v>735.23500000000001</v>
      </c>
      <c r="AL147" s="62">
        <f>(AK147/AC147)*100</f>
        <v>42.125385811089927</v>
      </c>
      <c r="AM147" s="77">
        <v>476.65499999999997</v>
      </c>
      <c r="AN147" s="77">
        <v>242.71</v>
      </c>
      <c r="AO147" s="77">
        <v>15.87</v>
      </c>
      <c r="AP147" s="50">
        <v>9</v>
      </c>
      <c r="AQ147" s="62">
        <v>464.35900000000004</v>
      </c>
      <c r="AR147" s="62">
        <f>(AQ147/AC147)*100</f>
        <v>26.605509843590021</v>
      </c>
      <c r="AS147" s="77">
        <v>270.32</v>
      </c>
      <c r="AT147" s="77">
        <v>184.179</v>
      </c>
      <c r="AU147" s="77">
        <v>9.86</v>
      </c>
      <c r="AV147" s="50"/>
      <c r="AW147" s="62"/>
      <c r="AX147" s="62"/>
      <c r="AY147" s="77"/>
      <c r="AZ147" s="77"/>
      <c r="BA147" s="77"/>
      <c r="BB147" s="77"/>
      <c r="BC147" s="25" t="s">
        <v>307</v>
      </c>
      <c r="BD147" s="62">
        <f t="shared" si="167"/>
        <v>2.7271078125000003</v>
      </c>
      <c r="BE147" s="77"/>
      <c r="BF147" s="50">
        <v>6</v>
      </c>
      <c r="BG147" s="62">
        <f t="shared" si="168"/>
        <v>0.85274218750000008</v>
      </c>
      <c r="BH147" s="62">
        <f t="shared" si="169"/>
        <v>31.269104345320049</v>
      </c>
      <c r="BI147" s="62">
        <f t="shared" si="170"/>
        <v>0.43730312500000001</v>
      </c>
      <c r="BJ147" s="62">
        <f t="shared" si="171"/>
        <v>0.39759375000000002</v>
      </c>
      <c r="BK147" s="62">
        <f t="shared" si="172"/>
        <v>1.7845312499999998E-2</v>
      </c>
      <c r="BL147" s="50">
        <v>7</v>
      </c>
      <c r="BM147" s="62">
        <f>BO147+BP147+BQ147</f>
        <v>1.1488046875</v>
      </c>
      <c r="BN147" s="62">
        <f>(BM147/BD147)*100</f>
        <v>42.125385811089927</v>
      </c>
      <c r="BO147" s="62">
        <f t="shared" ref="BO147" si="222">AM147/640</f>
        <v>0.74477343749999991</v>
      </c>
      <c r="BP147" s="62">
        <f t="shared" ref="BP147" si="223">AN147/640</f>
        <v>0.37923437500000001</v>
      </c>
      <c r="BQ147" s="62">
        <f t="shared" ref="BQ147" si="224">AO147/640</f>
        <v>2.4796874999999999E-2</v>
      </c>
      <c r="BR147" s="50">
        <v>9</v>
      </c>
      <c r="BS147" s="62">
        <f t="shared" ref="BS147" si="225">BU147+BV147+BW147</f>
        <v>0.72556093749999995</v>
      </c>
      <c r="BT147" s="62">
        <f>(BS147/BD147)*100</f>
        <v>26.605509843590013</v>
      </c>
      <c r="BU147" s="62">
        <f t="shared" ref="BU147" si="226">AS147/640</f>
        <v>0.422375</v>
      </c>
      <c r="BV147" s="62">
        <f t="shared" ref="BV147" si="227">AT147/640</f>
        <v>0.28777968749999999</v>
      </c>
      <c r="BW147" s="62">
        <f t="shared" ref="BW147" si="228">AU147/640</f>
        <v>1.540625E-2</v>
      </c>
      <c r="BX147" s="50"/>
      <c r="BY147" s="77"/>
      <c r="BZ147" s="77"/>
      <c r="CA147" s="77"/>
      <c r="CB147" s="77"/>
      <c r="CC147" s="77"/>
    </row>
    <row r="148" spans="1:81" x14ac:dyDescent="0.25">
      <c r="A148" s="77" t="s">
        <v>308</v>
      </c>
      <c r="B148" s="10" t="s">
        <v>287</v>
      </c>
      <c r="C148" s="3">
        <v>24</v>
      </c>
      <c r="D148" s="77" t="s">
        <v>308</v>
      </c>
      <c r="E148" s="62">
        <v>3.7807065000000004</v>
      </c>
      <c r="F148" s="62">
        <v>0</v>
      </c>
      <c r="G148" s="62">
        <v>0.66718350000000004</v>
      </c>
      <c r="H148" s="62">
        <v>18.458743500000001</v>
      </c>
      <c r="I148" s="62">
        <v>86.956249499999998</v>
      </c>
      <c r="J148" s="62">
        <v>0</v>
      </c>
      <c r="K148" s="62">
        <v>0</v>
      </c>
      <c r="L148" s="62">
        <v>0</v>
      </c>
      <c r="M148" s="62">
        <v>0</v>
      </c>
      <c r="N148" s="62">
        <v>0</v>
      </c>
      <c r="O148" s="62">
        <v>0</v>
      </c>
      <c r="P148" s="62">
        <v>0</v>
      </c>
      <c r="Q148" s="62">
        <v>0</v>
      </c>
      <c r="R148" s="62">
        <v>0</v>
      </c>
      <c r="S148" s="62">
        <v>0</v>
      </c>
      <c r="T148" s="62">
        <f t="shared" si="162"/>
        <v>109.862883</v>
      </c>
      <c r="U148" s="62">
        <v>94.941999999999993</v>
      </c>
      <c r="V148" s="62">
        <v>14.172000000000001</v>
      </c>
      <c r="W148" s="62">
        <v>0.748</v>
      </c>
      <c r="X148" s="62">
        <f t="shared" si="163"/>
        <v>86.418631486304605</v>
      </c>
      <c r="Y148" s="62">
        <f t="shared" si="164"/>
        <v>12.899716094288188</v>
      </c>
      <c r="Z148" s="62">
        <f t="shared" si="165"/>
        <v>0.68084869027149053</v>
      </c>
      <c r="AA148" s="77"/>
      <c r="AB148" s="25" t="s">
        <v>308</v>
      </c>
      <c r="AC148" s="62">
        <f t="shared" si="201"/>
        <v>109.86199999999999</v>
      </c>
      <c r="AD148" s="50">
        <v>7</v>
      </c>
      <c r="AE148" s="62">
        <v>109.86199999999999</v>
      </c>
      <c r="AF148" s="62">
        <f t="shared" si="166"/>
        <v>100</v>
      </c>
      <c r="AG148" s="77">
        <v>94.941999999999993</v>
      </c>
      <c r="AH148" s="77">
        <v>14.172000000000001</v>
      </c>
      <c r="AI148" s="77">
        <v>0.748</v>
      </c>
      <c r="AJ148" s="50"/>
      <c r="AK148" s="62"/>
      <c r="AL148" s="62"/>
      <c r="AM148" s="77"/>
      <c r="AN148" s="77"/>
      <c r="AO148" s="77"/>
      <c r="AP148" s="50"/>
      <c r="AQ148" s="62"/>
      <c r="AR148" s="62"/>
      <c r="AS148" s="77"/>
      <c r="AT148" s="77"/>
      <c r="AU148" s="77"/>
      <c r="AV148" s="50"/>
      <c r="AW148" s="62"/>
      <c r="AX148" s="62"/>
      <c r="AY148" s="77"/>
      <c r="AZ148" s="77"/>
      <c r="BA148" s="77"/>
      <c r="BB148" s="77"/>
      <c r="BC148" s="25" t="s">
        <v>308</v>
      </c>
      <c r="BD148" s="62">
        <f t="shared" si="167"/>
        <v>0.171659375</v>
      </c>
      <c r="BE148" s="77"/>
      <c r="BF148" s="50">
        <v>7</v>
      </c>
      <c r="BG148" s="62">
        <f t="shared" si="168"/>
        <v>0.17165937499999998</v>
      </c>
      <c r="BH148" s="62">
        <f t="shared" si="169"/>
        <v>99.999999999999986</v>
      </c>
      <c r="BI148" s="62">
        <f t="shared" si="170"/>
        <v>0.14834687499999999</v>
      </c>
      <c r="BJ148" s="62">
        <f t="shared" si="171"/>
        <v>2.214375E-2</v>
      </c>
      <c r="BK148" s="62">
        <f t="shared" si="172"/>
        <v>1.1687500000000001E-3</v>
      </c>
      <c r="BL148" s="50"/>
      <c r="BM148" s="77"/>
      <c r="BN148" s="77"/>
      <c r="BO148" s="77"/>
      <c r="BP148" s="77"/>
      <c r="BQ148" s="77"/>
      <c r="BR148" s="50"/>
      <c r="BS148" s="77"/>
      <c r="BT148" s="77"/>
      <c r="BU148" s="77"/>
      <c r="BV148" s="77"/>
      <c r="BW148" s="77"/>
      <c r="BX148" s="50"/>
      <c r="BY148" s="77"/>
      <c r="BZ148" s="77"/>
      <c r="CA148" s="77"/>
      <c r="CB148" s="77"/>
      <c r="CC148" s="77"/>
    </row>
    <row r="149" spans="1:81" x14ac:dyDescent="0.25">
      <c r="A149" s="77" t="s">
        <v>309</v>
      </c>
      <c r="B149" s="10" t="s">
        <v>287</v>
      </c>
      <c r="C149" s="3">
        <v>25</v>
      </c>
      <c r="D149" s="77" t="s">
        <v>309</v>
      </c>
      <c r="E149" s="62">
        <v>1.3343670000000001</v>
      </c>
      <c r="F149" s="62">
        <v>403.64601750000003</v>
      </c>
      <c r="G149" s="62">
        <v>376.51388850000001</v>
      </c>
      <c r="H149" s="62">
        <v>200.15505000000002</v>
      </c>
      <c r="I149" s="62">
        <v>25.130578500000002</v>
      </c>
      <c r="J149" s="62">
        <v>0</v>
      </c>
      <c r="K149" s="62">
        <v>68.942295000000001</v>
      </c>
      <c r="L149" s="62">
        <v>24.241000500000002</v>
      </c>
      <c r="M149" s="62">
        <v>17.1243765</v>
      </c>
      <c r="N149" s="62">
        <v>0</v>
      </c>
      <c r="O149" s="62">
        <v>16.012404</v>
      </c>
      <c r="P149" s="62">
        <v>0</v>
      </c>
      <c r="Q149" s="62">
        <v>0</v>
      </c>
      <c r="R149" s="62">
        <v>303.12370350000003</v>
      </c>
      <c r="S149" s="62">
        <v>0</v>
      </c>
      <c r="T149" s="62">
        <f t="shared" si="162"/>
        <v>1436.2236809999999</v>
      </c>
      <c r="U149" s="62">
        <v>331.28</v>
      </c>
      <c r="V149" s="62">
        <v>692.44500000000005</v>
      </c>
      <c r="W149" s="62">
        <v>412.495</v>
      </c>
      <c r="X149" s="62">
        <f t="shared" si="163"/>
        <v>23.066044961000749</v>
      </c>
      <c r="Y149" s="62">
        <f t="shared" si="164"/>
        <v>48.212893935704436</v>
      </c>
      <c r="Z149" s="62">
        <f t="shared" si="165"/>
        <v>28.720804806170026</v>
      </c>
      <c r="AA149" s="77"/>
      <c r="AB149" s="25" t="s">
        <v>309</v>
      </c>
      <c r="AC149" s="62">
        <f t="shared" si="201"/>
        <v>1419.0959999999998</v>
      </c>
      <c r="AD149" s="50">
        <v>4</v>
      </c>
      <c r="AE149" s="62">
        <v>1408.4209999999998</v>
      </c>
      <c r="AF149" s="62">
        <f t="shared" si="166"/>
        <v>99.247760546150516</v>
      </c>
      <c r="AG149" s="77">
        <v>326.214</v>
      </c>
      <c r="AH149" s="77">
        <v>683.78899999999999</v>
      </c>
      <c r="AI149" s="77">
        <v>398.41800000000001</v>
      </c>
      <c r="AJ149" s="50">
        <v>6</v>
      </c>
      <c r="AK149" s="62">
        <v>10.675000000000001</v>
      </c>
      <c r="AL149" s="62">
        <f>(AK149/AC149)*100</f>
        <v>0.75223945384949309</v>
      </c>
      <c r="AM149" s="77">
        <v>5.0659999999999998</v>
      </c>
      <c r="AN149" s="77">
        <v>5.2309999999999999</v>
      </c>
      <c r="AO149" s="77">
        <v>0.378</v>
      </c>
      <c r="AP149" s="50"/>
      <c r="AQ149" s="62"/>
      <c r="AR149" s="62"/>
      <c r="AS149" s="77"/>
      <c r="AT149" s="77"/>
      <c r="AU149" s="77"/>
      <c r="AV149" s="50"/>
      <c r="AW149" s="62"/>
      <c r="AX149" s="62"/>
      <c r="AY149" s="77"/>
      <c r="AZ149" s="77"/>
      <c r="BA149" s="77"/>
      <c r="BB149" s="77"/>
      <c r="BC149" s="25" t="s">
        <v>309</v>
      </c>
      <c r="BD149" s="62">
        <f t="shared" si="167"/>
        <v>2.2173374999999997</v>
      </c>
      <c r="BE149" s="77"/>
      <c r="BF149" s="50">
        <v>4</v>
      </c>
      <c r="BG149" s="62">
        <f t="shared" si="168"/>
        <v>2.2006578125000003</v>
      </c>
      <c r="BH149" s="62">
        <f t="shared" si="169"/>
        <v>99.247760546150531</v>
      </c>
      <c r="BI149" s="62">
        <f t="shared" si="170"/>
        <v>0.50970937500000002</v>
      </c>
      <c r="BJ149" s="62">
        <f t="shared" si="171"/>
        <v>1.0684203125</v>
      </c>
      <c r="BK149" s="62">
        <f t="shared" si="172"/>
        <v>0.62252812499999999</v>
      </c>
      <c r="BL149" s="50">
        <v>6</v>
      </c>
      <c r="BM149" s="62">
        <f t="shared" ref="BM149:BM152" si="229">BO149+BP149+BQ149</f>
        <v>1.6679687500000002E-2</v>
      </c>
      <c r="BN149" s="62">
        <f t="shared" ref="BN149:BN152" si="230">(BM149/BD149)*100</f>
        <v>0.75223945384949309</v>
      </c>
      <c r="BO149" s="62">
        <f t="shared" ref="BO149:BO152" si="231">AM149/640</f>
        <v>7.9156249999999991E-3</v>
      </c>
      <c r="BP149" s="62">
        <f t="shared" ref="BP149:BP152" si="232">AN149/640</f>
        <v>8.1734375000000001E-3</v>
      </c>
      <c r="BQ149" s="62">
        <f t="shared" ref="BQ149:BQ152" si="233">AO149/640</f>
        <v>5.90625E-4</v>
      </c>
      <c r="BR149" s="50"/>
      <c r="BS149" s="77"/>
      <c r="BT149" s="77"/>
      <c r="BU149" s="77"/>
      <c r="BV149" s="77"/>
      <c r="BW149" s="77"/>
      <c r="BX149" s="50"/>
      <c r="BY149" s="77"/>
      <c r="BZ149" s="77"/>
      <c r="CA149" s="77"/>
      <c r="CB149" s="77"/>
      <c r="CC149" s="77"/>
    </row>
    <row r="150" spans="1:81" x14ac:dyDescent="0.25">
      <c r="A150" s="77" t="s">
        <v>310</v>
      </c>
      <c r="B150" s="10" t="s">
        <v>287</v>
      </c>
      <c r="C150" s="3">
        <v>27</v>
      </c>
      <c r="D150" s="77" t="s">
        <v>310</v>
      </c>
      <c r="E150" s="62">
        <v>0</v>
      </c>
      <c r="F150" s="62">
        <v>3.5583120000000004</v>
      </c>
      <c r="G150" s="62">
        <v>9.1181745000000003</v>
      </c>
      <c r="H150" s="62">
        <v>329.36625450000003</v>
      </c>
      <c r="I150" s="62">
        <v>435.00364200000001</v>
      </c>
      <c r="J150" s="62">
        <v>0</v>
      </c>
      <c r="K150" s="62">
        <v>0</v>
      </c>
      <c r="L150" s="62">
        <v>0</v>
      </c>
      <c r="M150" s="62">
        <v>0</v>
      </c>
      <c r="N150" s="62">
        <v>0</v>
      </c>
      <c r="O150" s="62">
        <v>0</v>
      </c>
      <c r="P150" s="62">
        <v>0</v>
      </c>
      <c r="Q150" s="62">
        <v>0</v>
      </c>
      <c r="R150" s="62">
        <v>0</v>
      </c>
      <c r="S150" s="62">
        <v>0</v>
      </c>
      <c r="T150" s="62">
        <f t="shared" si="162"/>
        <v>777.04638300000011</v>
      </c>
      <c r="U150" s="62">
        <v>565.51700000000005</v>
      </c>
      <c r="V150" s="62">
        <v>198.21600000000001</v>
      </c>
      <c r="W150" s="62">
        <v>13.311</v>
      </c>
      <c r="X150" s="62">
        <f t="shared" si="163"/>
        <v>72.777766214761471</v>
      </c>
      <c r="Y150" s="62">
        <f t="shared" si="164"/>
        <v>25.508901957014835</v>
      </c>
      <c r="Z150" s="62">
        <f t="shared" si="165"/>
        <v>1.7130251541239074</v>
      </c>
      <c r="AA150" s="77"/>
      <c r="AB150" s="25" t="s">
        <v>310</v>
      </c>
      <c r="AC150" s="62">
        <f t="shared" si="201"/>
        <v>777.04300000000001</v>
      </c>
      <c r="AD150" s="50">
        <v>10</v>
      </c>
      <c r="AE150" s="62">
        <v>87.399999999999991</v>
      </c>
      <c r="AF150" s="62">
        <f t="shared" si="166"/>
        <v>11.247768784996454</v>
      </c>
      <c r="AG150" s="77">
        <v>68.614999999999995</v>
      </c>
      <c r="AH150" s="77">
        <v>17.66</v>
      </c>
      <c r="AI150" s="77">
        <v>1.125</v>
      </c>
      <c r="AJ150" s="50">
        <v>6</v>
      </c>
      <c r="AK150" s="62">
        <v>3.113</v>
      </c>
      <c r="AL150" s="62">
        <f>(AK150/AC150)*100</f>
        <v>0.40062132983631532</v>
      </c>
      <c r="AM150" s="77">
        <v>2.4020000000000001</v>
      </c>
      <c r="AN150" s="77">
        <v>0.66700000000000004</v>
      </c>
      <c r="AO150" s="77">
        <v>4.3999999999999997E-2</v>
      </c>
      <c r="AP150" s="50">
        <v>7</v>
      </c>
      <c r="AQ150" s="62">
        <v>634.26699999999994</v>
      </c>
      <c r="AR150" s="62">
        <f>(AQ150/AC150)*100</f>
        <v>81.62572727635407</v>
      </c>
      <c r="AS150" s="77">
        <v>459.41699999999997</v>
      </c>
      <c r="AT150" s="77">
        <v>163.874</v>
      </c>
      <c r="AU150" s="77">
        <v>10.976000000000001</v>
      </c>
      <c r="AV150" s="50">
        <v>9</v>
      </c>
      <c r="AW150" s="62">
        <v>52.262999999999998</v>
      </c>
      <c r="AX150" s="62">
        <f>(AW150/AC150)*100</f>
        <v>6.725882608813154</v>
      </c>
      <c r="AY150" s="77">
        <v>35.082999999999998</v>
      </c>
      <c r="AZ150" s="77">
        <v>16.015000000000001</v>
      </c>
      <c r="BA150" s="77">
        <v>1.165</v>
      </c>
      <c r="BB150" s="77"/>
      <c r="BC150" s="25" t="s">
        <v>310</v>
      </c>
      <c r="BD150" s="62">
        <f t="shared" si="167"/>
        <v>1.2141296875000001</v>
      </c>
      <c r="BE150" s="77"/>
      <c r="BF150" s="50">
        <v>10</v>
      </c>
      <c r="BG150" s="62">
        <f t="shared" si="168"/>
        <v>0.1365625</v>
      </c>
      <c r="BH150" s="62">
        <f t="shared" si="169"/>
        <v>11.247768784996454</v>
      </c>
      <c r="BI150" s="62">
        <f t="shared" si="170"/>
        <v>0.10721093749999999</v>
      </c>
      <c r="BJ150" s="62">
        <f t="shared" si="171"/>
        <v>2.759375E-2</v>
      </c>
      <c r="BK150" s="62">
        <f t="shared" si="172"/>
        <v>1.7578125E-3</v>
      </c>
      <c r="BL150" s="50">
        <v>6</v>
      </c>
      <c r="BM150" s="62">
        <f t="shared" si="229"/>
        <v>4.8640625000000012E-3</v>
      </c>
      <c r="BN150" s="62">
        <f t="shared" si="230"/>
        <v>0.40062132983631543</v>
      </c>
      <c r="BO150" s="62">
        <f t="shared" si="231"/>
        <v>3.7531250000000004E-3</v>
      </c>
      <c r="BP150" s="62">
        <f t="shared" si="232"/>
        <v>1.0421875000000001E-3</v>
      </c>
      <c r="BQ150" s="62">
        <f t="shared" si="233"/>
        <v>6.8749999999999991E-5</v>
      </c>
      <c r="BR150" s="50">
        <v>7</v>
      </c>
      <c r="BS150" s="62">
        <f t="shared" ref="BS150" si="234">BU150+BV150+BW150</f>
        <v>0.99104218749999995</v>
      </c>
      <c r="BT150" s="62">
        <f>(BS150/BD150)*100</f>
        <v>81.62572727635407</v>
      </c>
      <c r="BU150" s="62">
        <f t="shared" ref="BU150" si="235">AS150/640</f>
        <v>0.71783906249999996</v>
      </c>
      <c r="BV150" s="62">
        <f t="shared" ref="BV150" si="236">AT150/640</f>
        <v>0.25605312499999999</v>
      </c>
      <c r="BW150" s="62">
        <f t="shared" ref="BW150" si="237">AU150/640</f>
        <v>1.7150000000000002E-2</v>
      </c>
      <c r="BX150" s="50">
        <v>9</v>
      </c>
      <c r="BY150" s="62">
        <f t="shared" ref="BY150" si="238">CA150+CB150+CC150</f>
        <v>8.1660937500000003E-2</v>
      </c>
      <c r="BZ150" s="62">
        <f>(BY150/BD150)*100</f>
        <v>6.725882608813154</v>
      </c>
      <c r="CA150" s="62">
        <f t="shared" ref="CA150" si="239">AY150/640</f>
        <v>5.4817187499999996E-2</v>
      </c>
      <c r="CB150" s="62">
        <f t="shared" ref="CB150" si="240">AZ150/640</f>
        <v>2.5023437500000002E-2</v>
      </c>
      <c r="CC150" s="62">
        <f t="shared" ref="CC150" si="241">BA150/640</f>
        <v>1.8203125000000001E-3</v>
      </c>
    </row>
    <row r="151" spans="1:81" x14ac:dyDescent="0.25">
      <c r="A151" s="77" t="s">
        <v>311</v>
      </c>
      <c r="B151" s="10" t="s">
        <v>287</v>
      </c>
      <c r="C151" s="3">
        <v>28</v>
      </c>
      <c r="D151" s="77" t="s">
        <v>311</v>
      </c>
      <c r="E151" s="62">
        <v>12.231697500000001</v>
      </c>
      <c r="F151" s="62">
        <v>0</v>
      </c>
      <c r="G151" s="62">
        <v>2.8911285000000002</v>
      </c>
      <c r="H151" s="62">
        <v>76.058919000000003</v>
      </c>
      <c r="I151" s="62">
        <v>269.76452850000004</v>
      </c>
      <c r="J151" s="62">
        <v>1.1119725</v>
      </c>
      <c r="K151" s="62">
        <v>0</v>
      </c>
      <c r="L151" s="62">
        <v>0</v>
      </c>
      <c r="M151" s="62">
        <v>0</v>
      </c>
      <c r="N151" s="62">
        <v>0</v>
      </c>
      <c r="O151" s="62">
        <v>0</v>
      </c>
      <c r="P151" s="62">
        <v>0</v>
      </c>
      <c r="Q151" s="62">
        <v>0</v>
      </c>
      <c r="R151" s="62">
        <v>0</v>
      </c>
      <c r="S151" s="62">
        <v>0</v>
      </c>
      <c r="T151" s="62">
        <f t="shared" si="162"/>
        <v>362.05824600000005</v>
      </c>
      <c r="U151" s="62">
        <v>304.637</v>
      </c>
      <c r="V151" s="62">
        <v>54.334000000000003</v>
      </c>
      <c r="W151" s="62">
        <v>3.0859999999999999</v>
      </c>
      <c r="X151" s="62">
        <f t="shared" si="163"/>
        <v>84.140329177863819</v>
      </c>
      <c r="Y151" s="62">
        <f t="shared" si="164"/>
        <v>15.006977634200878</v>
      </c>
      <c r="Z151" s="62">
        <f t="shared" si="165"/>
        <v>0.85234904441314663</v>
      </c>
      <c r="AA151" s="77"/>
      <c r="AB151" s="25" t="s">
        <v>311</v>
      </c>
      <c r="AC151" s="62">
        <f t="shared" si="201"/>
        <v>362.05700000000002</v>
      </c>
      <c r="AD151" s="50">
        <v>10</v>
      </c>
      <c r="AE151" s="62">
        <v>84.509999999999991</v>
      </c>
      <c r="AF151" s="62">
        <f t="shared" si="166"/>
        <v>23.341628528104689</v>
      </c>
      <c r="AG151" s="77">
        <v>75.766999999999996</v>
      </c>
      <c r="AH151" s="77">
        <v>8.3889999999999993</v>
      </c>
      <c r="AI151" s="77">
        <v>0.35399999999999998</v>
      </c>
      <c r="AJ151" s="50">
        <v>7</v>
      </c>
      <c r="AK151" s="62">
        <v>277.54700000000003</v>
      </c>
      <c r="AL151" s="62">
        <f>(AK151/AC151)*100</f>
        <v>76.658371471895322</v>
      </c>
      <c r="AM151" s="77">
        <v>228.87</v>
      </c>
      <c r="AN151" s="77">
        <v>45.945</v>
      </c>
      <c r="AO151" s="77">
        <v>2.7320000000000002</v>
      </c>
      <c r="AP151" s="50"/>
      <c r="AQ151" s="62"/>
      <c r="AR151" s="62"/>
      <c r="AS151" s="77"/>
      <c r="AT151" s="77"/>
      <c r="AU151" s="77"/>
      <c r="AV151" s="50"/>
      <c r="AW151" s="62"/>
      <c r="AX151" s="62"/>
      <c r="AY151" s="77"/>
      <c r="AZ151" s="77"/>
      <c r="BA151" s="77"/>
      <c r="BB151" s="77"/>
      <c r="BC151" s="25" t="s">
        <v>311</v>
      </c>
      <c r="BD151" s="62">
        <f t="shared" si="167"/>
        <v>0.5657140625</v>
      </c>
      <c r="BE151" s="77"/>
      <c r="BF151" s="50">
        <v>10</v>
      </c>
      <c r="BG151" s="62">
        <f t="shared" si="168"/>
        <v>0.13204687499999998</v>
      </c>
      <c r="BH151" s="62">
        <f t="shared" si="169"/>
        <v>23.341628528104689</v>
      </c>
      <c r="BI151" s="62">
        <f t="shared" si="170"/>
        <v>0.1183859375</v>
      </c>
      <c r="BJ151" s="62">
        <f t="shared" si="171"/>
        <v>1.31078125E-2</v>
      </c>
      <c r="BK151" s="62">
        <f t="shared" si="172"/>
        <v>5.5312500000000001E-4</v>
      </c>
      <c r="BL151" s="50">
        <v>7</v>
      </c>
      <c r="BM151" s="62">
        <f t="shared" si="229"/>
        <v>0.4336671875</v>
      </c>
      <c r="BN151" s="62">
        <f t="shared" si="230"/>
        <v>76.658371471895308</v>
      </c>
      <c r="BO151" s="62">
        <f t="shared" si="231"/>
        <v>0.35760937500000001</v>
      </c>
      <c r="BP151" s="62">
        <f t="shared" si="232"/>
        <v>7.17890625E-2</v>
      </c>
      <c r="BQ151" s="62">
        <f t="shared" si="233"/>
        <v>4.26875E-3</v>
      </c>
      <c r="BR151" s="50"/>
      <c r="BS151" s="77"/>
      <c r="BT151" s="77"/>
      <c r="BU151" s="77"/>
      <c r="BV151" s="77"/>
      <c r="BW151" s="77"/>
      <c r="BX151" s="50"/>
      <c r="BY151" s="77"/>
      <c r="BZ151" s="77"/>
      <c r="CA151" s="77"/>
      <c r="CB151" s="77"/>
      <c r="CC151" s="77"/>
    </row>
    <row r="152" spans="1:81" x14ac:dyDescent="0.25">
      <c r="A152" s="77" t="s">
        <v>312</v>
      </c>
      <c r="B152" s="10" t="s">
        <v>287</v>
      </c>
      <c r="C152" s="3">
        <v>29</v>
      </c>
      <c r="D152" s="77" t="s">
        <v>312</v>
      </c>
      <c r="E152" s="62">
        <v>0</v>
      </c>
      <c r="F152" s="62">
        <v>4.6702845000000002</v>
      </c>
      <c r="G152" s="62">
        <v>26.020156500000002</v>
      </c>
      <c r="H152" s="62">
        <v>182.36349000000001</v>
      </c>
      <c r="I152" s="62">
        <v>633.60193049999998</v>
      </c>
      <c r="J152" s="62">
        <v>0</v>
      </c>
      <c r="K152" s="62">
        <v>0</v>
      </c>
      <c r="L152" s="62">
        <v>0</v>
      </c>
      <c r="M152" s="62">
        <v>0</v>
      </c>
      <c r="N152" s="62">
        <v>0</v>
      </c>
      <c r="O152" s="62">
        <v>0</v>
      </c>
      <c r="P152" s="62">
        <v>0</v>
      </c>
      <c r="Q152" s="62">
        <v>0</v>
      </c>
      <c r="R152" s="62">
        <v>0</v>
      </c>
      <c r="S152" s="62">
        <v>0</v>
      </c>
      <c r="T152" s="62">
        <f t="shared" si="162"/>
        <v>846.65586150000001</v>
      </c>
      <c r="U152" s="62">
        <v>694.49900000000002</v>
      </c>
      <c r="V152" s="62">
        <v>144.47</v>
      </c>
      <c r="W152" s="62">
        <v>7.6849999999999996</v>
      </c>
      <c r="X152" s="62">
        <f t="shared" si="163"/>
        <v>82.028487793088999</v>
      </c>
      <c r="Y152" s="62">
        <f t="shared" si="164"/>
        <v>17.063603592615063</v>
      </c>
      <c r="Z152" s="62">
        <f t="shared" si="165"/>
        <v>0.90768874928529619</v>
      </c>
      <c r="AA152" s="77"/>
      <c r="AB152" s="25" t="s">
        <v>312</v>
      </c>
      <c r="AC152" s="62">
        <f t="shared" si="201"/>
        <v>846.65399999999988</v>
      </c>
      <c r="AD152" s="50">
        <v>10</v>
      </c>
      <c r="AE152" s="62">
        <v>664.51299999999992</v>
      </c>
      <c r="AF152" s="62">
        <f t="shared" si="166"/>
        <v>78.486961615961178</v>
      </c>
      <c r="AG152" s="77">
        <v>566.25099999999998</v>
      </c>
      <c r="AH152" s="77">
        <v>93.841999999999999</v>
      </c>
      <c r="AI152" s="77">
        <v>4.42</v>
      </c>
      <c r="AJ152" s="50">
        <v>7</v>
      </c>
      <c r="AK152" s="62">
        <v>182.14099999999996</v>
      </c>
      <c r="AL152" s="62">
        <f>(AK152/AC152)*100</f>
        <v>21.513038384038815</v>
      </c>
      <c r="AM152" s="77">
        <v>128.24799999999999</v>
      </c>
      <c r="AN152" s="77">
        <v>50.628</v>
      </c>
      <c r="AO152" s="77">
        <v>3.2650000000000001</v>
      </c>
      <c r="AP152" s="50"/>
      <c r="AQ152" s="62"/>
      <c r="AR152" s="62"/>
      <c r="AS152" s="77"/>
      <c r="AT152" s="77"/>
      <c r="AU152" s="77"/>
      <c r="AV152" s="50"/>
      <c r="AW152" s="62"/>
      <c r="AX152" s="62"/>
      <c r="AY152" s="77"/>
      <c r="AZ152" s="77"/>
      <c r="BA152" s="77"/>
      <c r="BB152" s="77"/>
      <c r="BC152" s="25" t="s">
        <v>312</v>
      </c>
      <c r="BD152" s="62">
        <f t="shared" si="167"/>
        <v>1.3228968749999999</v>
      </c>
      <c r="BE152" s="77"/>
      <c r="BF152" s="50">
        <v>10</v>
      </c>
      <c r="BG152" s="62">
        <f t="shared" si="168"/>
        <v>1.0383015624999998</v>
      </c>
      <c r="BH152" s="62">
        <f t="shared" si="169"/>
        <v>78.486961615961178</v>
      </c>
      <c r="BI152" s="62">
        <f t="shared" si="170"/>
        <v>0.88476718749999994</v>
      </c>
      <c r="BJ152" s="62">
        <f t="shared" si="171"/>
        <v>0.146628125</v>
      </c>
      <c r="BK152" s="62">
        <f t="shared" si="172"/>
        <v>6.9062500000000001E-3</v>
      </c>
      <c r="BL152" s="50">
        <v>7</v>
      </c>
      <c r="BM152" s="62">
        <f t="shared" si="229"/>
        <v>0.28459531249999998</v>
      </c>
      <c r="BN152" s="62">
        <f t="shared" si="230"/>
        <v>21.513038384038815</v>
      </c>
      <c r="BO152" s="62">
        <f t="shared" si="231"/>
        <v>0.2003875</v>
      </c>
      <c r="BP152" s="62">
        <f t="shared" si="232"/>
        <v>7.9106250000000003E-2</v>
      </c>
      <c r="BQ152" s="62">
        <f t="shared" si="233"/>
        <v>5.1015625000000002E-3</v>
      </c>
      <c r="BR152" s="50"/>
      <c r="BS152" s="77"/>
      <c r="BT152" s="77"/>
      <c r="BU152" s="77"/>
      <c r="BV152" s="77"/>
      <c r="BW152" s="77"/>
      <c r="BX152" s="50"/>
      <c r="BY152" s="77"/>
      <c r="BZ152" s="77"/>
      <c r="CA152" s="77"/>
      <c r="CB152" s="77"/>
      <c r="CC152" s="77"/>
    </row>
    <row r="153" spans="1:81" x14ac:dyDescent="0.25">
      <c r="A153" s="77" t="s">
        <v>313</v>
      </c>
      <c r="B153" s="10" t="s">
        <v>287</v>
      </c>
      <c r="C153" s="3">
        <v>3</v>
      </c>
      <c r="D153" s="77" t="s">
        <v>313</v>
      </c>
      <c r="E153" s="62">
        <v>0</v>
      </c>
      <c r="F153" s="62">
        <v>57.600175500000006</v>
      </c>
      <c r="G153" s="62">
        <v>648.2799675</v>
      </c>
      <c r="H153" s="62">
        <v>249.971418</v>
      </c>
      <c r="I153" s="62">
        <v>133.21430549999999</v>
      </c>
      <c r="J153" s="62">
        <v>0</v>
      </c>
      <c r="K153" s="62">
        <v>0</v>
      </c>
      <c r="L153" s="62">
        <v>0</v>
      </c>
      <c r="M153" s="62">
        <v>0</v>
      </c>
      <c r="N153" s="62">
        <v>0</v>
      </c>
      <c r="O153" s="62">
        <v>0</v>
      </c>
      <c r="P153" s="62">
        <v>0</v>
      </c>
      <c r="Q153" s="62">
        <v>0</v>
      </c>
      <c r="R153" s="62">
        <v>0</v>
      </c>
      <c r="S153" s="62">
        <v>0</v>
      </c>
      <c r="T153" s="62">
        <f t="shared" si="162"/>
        <v>1089.0658664999999</v>
      </c>
      <c r="U153" s="62">
        <v>489.84699999999998</v>
      </c>
      <c r="V153" s="62">
        <v>579.49300000000005</v>
      </c>
      <c r="W153" s="62">
        <v>19.722999999999999</v>
      </c>
      <c r="X153" s="62">
        <f t="shared" si="163"/>
        <v>44.978638580809843</v>
      </c>
      <c r="Y153" s="62">
        <f t="shared" si="164"/>
        <v>53.210096636519651</v>
      </c>
      <c r="Z153" s="62">
        <f t="shared" si="165"/>
        <v>1.8110015754497069</v>
      </c>
      <c r="AA153" s="77"/>
      <c r="AB153" s="25" t="s">
        <v>313</v>
      </c>
      <c r="AC153" s="62">
        <f t="shared" si="201"/>
        <v>1089.0630000000001</v>
      </c>
      <c r="AD153" s="50">
        <v>4</v>
      </c>
      <c r="AE153" s="62">
        <v>1089.0630000000001</v>
      </c>
      <c r="AF153" s="62">
        <f t="shared" si="166"/>
        <v>100</v>
      </c>
      <c r="AG153" s="77">
        <v>489.84699999999998</v>
      </c>
      <c r="AH153" s="77">
        <v>579.49300000000005</v>
      </c>
      <c r="AI153" s="77">
        <v>19.722999999999999</v>
      </c>
      <c r="AJ153" s="50"/>
      <c r="AK153" s="62"/>
      <c r="AL153" s="62"/>
      <c r="AM153" s="77"/>
      <c r="AN153" s="77"/>
      <c r="AO153" s="77"/>
      <c r="AP153" s="50"/>
      <c r="AQ153" s="62"/>
      <c r="AR153" s="62"/>
      <c r="AS153" s="77"/>
      <c r="AT153" s="77"/>
      <c r="AU153" s="77"/>
      <c r="AV153" s="50"/>
      <c r="AW153" s="62"/>
      <c r="AX153" s="62"/>
      <c r="AY153" s="77"/>
      <c r="AZ153" s="77"/>
      <c r="BA153" s="77"/>
      <c r="BB153" s="77"/>
      <c r="BC153" s="25" t="s">
        <v>313</v>
      </c>
      <c r="BD153" s="62">
        <f t="shared" si="167"/>
        <v>1.7016609375000002</v>
      </c>
      <c r="BE153" s="77"/>
      <c r="BF153" s="50">
        <v>4</v>
      </c>
      <c r="BG153" s="62">
        <f t="shared" si="168"/>
        <v>1.7016609375</v>
      </c>
      <c r="BH153" s="62">
        <f t="shared" si="169"/>
        <v>99.999999999999986</v>
      </c>
      <c r="BI153" s="62">
        <f t="shared" si="170"/>
        <v>0.76538593749999995</v>
      </c>
      <c r="BJ153" s="62">
        <f t="shared" si="171"/>
        <v>0.90545781250000013</v>
      </c>
      <c r="BK153" s="62">
        <f t="shared" si="172"/>
        <v>3.0817187499999999E-2</v>
      </c>
      <c r="BL153" s="50"/>
      <c r="BM153" s="77"/>
      <c r="BN153" s="77"/>
      <c r="BO153" s="77"/>
      <c r="BP153" s="77"/>
      <c r="BQ153" s="77"/>
      <c r="BR153" s="50"/>
      <c r="BS153" s="77"/>
      <c r="BT153" s="77"/>
      <c r="BU153" s="77"/>
      <c r="BV153" s="77"/>
      <c r="BW153" s="77"/>
      <c r="BX153" s="50"/>
      <c r="BY153" s="77"/>
      <c r="BZ153" s="77"/>
      <c r="CA153" s="77"/>
      <c r="CB153" s="77"/>
      <c r="CC153" s="77"/>
    </row>
    <row r="154" spans="1:81" x14ac:dyDescent="0.25">
      <c r="A154" s="77" t="s">
        <v>314</v>
      </c>
      <c r="B154" s="10" t="s">
        <v>287</v>
      </c>
      <c r="C154" s="3">
        <v>30</v>
      </c>
      <c r="D154" s="77" t="s">
        <v>314</v>
      </c>
      <c r="E154" s="62">
        <v>22.239450000000001</v>
      </c>
      <c r="F154" s="62">
        <v>3.3359175000000003</v>
      </c>
      <c r="G154" s="62">
        <v>45.813267000000003</v>
      </c>
      <c r="H154" s="62">
        <v>183.25306800000001</v>
      </c>
      <c r="I154" s="62">
        <v>555.76385549999998</v>
      </c>
      <c r="J154" s="62">
        <v>2.8911285000000002</v>
      </c>
      <c r="K154" s="62">
        <v>0</v>
      </c>
      <c r="L154" s="62">
        <v>0</v>
      </c>
      <c r="M154" s="62">
        <v>0</v>
      </c>
      <c r="N154" s="62">
        <v>0</v>
      </c>
      <c r="O154" s="62">
        <v>0</v>
      </c>
      <c r="P154" s="62">
        <v>0</v>
      </c>
      <c r="Q154" s="62">
        <v>0</v>
      </c>
      <c r="R154" s="62">
        <v>0</v>
      </c>
      <c r="S154" s="62">
        <v>0</v>
      </c>
      <c r="T154" s="62">
        <f t="shared" si="162"/>
        <v>813.29668649999996</v>
      </c>
      <c r="U154" s="62">
        <v>652.42999999999995</v>
      </c>
      <c r="V154" s="62">
        <v>152.84700000000001</v>
      </c>
      <c r="W154" s="62">
        <v>8.0169999999999995</v>
      </c>
      <c r="X154" s="62">
        <f t="shared" si="163"/>
        <v>80.22041781673974</v>
      </c>
      <c r="Y154" s="62">
        <f t="shared" si="164"/>
        <v>18.793510724576159</v>
      </c>
      <c r="Z154" s="62">
        <f t="shared" si="165"/>
        <v>0.98574113642352823</v>
      </c>
      <c r="AA154" s="77"/>
      <c r="AB154" s="25" t="s">
        <v>314</v>
      </c>
      <c r="AC154" s="62">
        <f t="shared" si="201"/>
        <v>813.29600000000005</v>
      </c>
      <c r="AD154" s="50">
        <v>10</v>
      </c>
      <c r="AE154" s="62">
        <v>467.69500000000005</v>
      </c>
      <c r="AF154" s="62">
        <f t="shared" si="166"/>
        <v>57.50612323188605</v>
      </c>
      <c r="AG154" s="77">
        <v>391.16</v>
      </c>
      <c r="AH154" s="77">
        <v>73.231999999999999</v>
      </c>
      <c r="AI154" s="77">
        <v>3.3029999999999999</v>
      </c>
      <c r="AJ154" s="50">
        <v>7</v>
      </c>
      <c r="AK154" s="62">
        <v>345.601</v>
      </c>
      <c r="AL154" s="62">
        <f>(AK154/AC154)*100</f>
        <v>42.493876768113942</v>
      </c>
      <c r="AM154" s="77">
        <v>261.27100000000002</v>
      </c>
      <c r="AN154" s="77">
        <v>79.614999999999995</v>
      </c>
      <c r="AO154" s="77">
        <v>4.7149999999999999</v>
      </c>
      <c r="AP154" s="50"/>
      <c r="AQ154" s="62"/>
      <c r="AR154" s="62"/>
      <c r="AS154" s="77"/>
      <c r="AT154" s="77"/>
      <c r="AU154" s="77"/>
      <c r="AV154" s="50"/>
      <c r="AW154" s="62"/>
      <c r="AX154" s="62"/>
      <c r="AY154" s="77"/>
      <c r="AZ154" s="77"/>
      <c r="BA154" s="77"/>
      <c r="BB154" s="77"/>
      <c r="BC154" s="25" t="s">
        <v>314</v>
      </c>
      <c r="BD154" s="62">
        <f t="shared" si="167"/>
        <v>1.270775</v>
      </c>
      <c r="BE154" s="77"/>
      <c r="BF154" s="50">
        <v>10</v>
      </c>
      <c r="BG154" s="62">
        <f t="shared" si="168"/>
        <v>0.73077343750000001</v>
      </c>
      <c r="BH154" s="62">
        <f t="shared" si="169"/>
        <v>57.50612323188605</v>
      </c>
      <c r="BI154" s="62">
        <f t="shared" si="170"/>
        <v>0.61118749999999999</v>
      </c>
      <c r="BJ154" s="62">
        <f t="shared" si="171"/>
        <v>0.114425</v>
      </c>
      <c r="BK154" s="62">
        <f t="shared" si="172"/>
        <v>5.1609374999999997E-3</v>
      </c>
      <c r="BL154" s="50">
        <v>7</v>
      </c>
      <c r="BM154" s="62">
        <f>BO154+BP154+BQ154</f>
        <v>0.54000156249999998</v>
      </c>
      <c r="BN154" s="62">
        <f>(BM154/BD154)*100</f>
        <v>42.49387676811395</v>
      </c>
      <c r="BO154" s="62">
        <f t="shared" ref="BO154" si="242">AM154/640</f>
        <v>0.40823593750000003</v>
      </c>
      <c r="BP154" s="62">
        <f t="shared" ref="BP154" si="243">AN154/640</f>
        <v>0.12439843749999999</v>
      </c>
      <c r="BQ154" s="62">
        <f t="shared" ref="BQ154" si="244">AO154/640</f>
        <v>7.3671874999999996E-3</v>
      </c>
      <c r="BR154" s="50"/>
      <c r="BS154" s="77"/>
      <c r="BT154" s="77"/>
      <c r="BU154" s="77"/>
      <c r="BV154" s="77"/>
      <c r="BW154" s="77"/>
      <c r="BX154" s="50"/>
      <c r="BY154" s="77"/>
      <c r="BZ154" s="77"/>
      <c r="CA154" s="77"/>
      <c r="CB154" s="77"/>
      <c r="CC154" s="77"/>
    </row>
    <row r="155" spans="1:81" x14ac:dyDescent="0.25">
      <c r="A155" s="77" t="s">
        <v>315</v>
      </c>
      <c r="B155" s="10" t="s">
        <v>287</v>
      </c>
      <c r="C155" s="3">
        <v>31</v>
      </c>
      <c r="D155" s="77" t="s">
        <v>315</v>
      </c>
      <c r="E155" s="62">
        <v>11.786908500000001</v>
      </c>
      <c r="F155" s="62">
        <v>1.3343670000000001</v>
      </c>
      <c r="G155" s="62">
        <v>33.359175</v>
      </c>
      <c r="H155" s="62">
        <v>100.7447085</v>
      </c>
      <c r="I155" s="62">
        <v>189.924903</v>
      </c>
      <c r="J155" s="62">
        <v>1.1119725</v>
      </c>
      <c r="K155" s="62">
        <v>0</v>
      </c>
      <c r="L155" s="62">
        <v>0</v>
      </c>
      <c r="M155" s="62">
        <v>0</v>
      </c>
      <c r="N155" s="62">
        <v>0</v>
      </c>
      <c r="O155" s="62">
        <v>0</v>
      </c>
      <c r="P155" s="62">
        <v>0</v>
      </c>
      <c r="Q155" s="62">
        <v>0</v>
      </c>
      <c r="R155" s="62">
        <v>0</v>
      </c>
      <c r="S155" s="62">
        <v>0</v>
      </c>
      <c r="T155" s="62">
        <f t="shared" si="162"/>
        <v>338.26203450000003</v>
      </c>
      <c r="U155" s="62">
        <v>250.98</v>
      </c>
      <c r="V155" s="62">
        <v>82.751000000000005</v>
      </c>
      <c r="W155" s="62">
        <v>4.53</v>
      </c>
      <c r="X155" s="62">
        <f t="shared" si="163"/>
        <v>74.196916710142929</v>
      </c>
      <c r="Y155" s="62">
        <f t="shared" si="164"/>
        <v>24.463578989086933</v>
      </c>
      <c r="Z155" s="62">
        <f t="shared" si="165"/>
        <v>1.3391984727745141</v>
      </c>
      <c r="AA155" s="77"/>
      <c r="AB155" s="25" t="s">
        <v>315</v>
      </c>
      <c r="AC155" s="62">
        <f t="shared" si="201"/>
        <v>338.26099999999997</v>
      </c>
      <c r="AD155" s="50">
        <v>10</v>
      </c>
      <c r="AE155" s="62">
        <v>338.26099999999997</v>
      </c>
      <c r="AF155" s="62">
        <f t="shared" si="166"/>
        <v>100</v>
      </c>
      <c r="AG155" s="77">
        <v>250.98</v>
      </c>
      <c r="AH155" s="77">
        <v>82.751000000000005</v>
      </c>
      <c r="AI155" s="77">
        <v>4.53</v>
      </c>
      <c r="AJ155" s="50"/>
      <c r="AK155" s="62"/>
      <c r="AL155" s="62"/>
      <c r="AM155" s="77"/>
      <c r="AN155" s="77"/>
      <c r="AO155" s="77"/>
      <c r="AP155" s="50"/>
      <c r="AQ155" s="62"/>
      <c r="AR155" s="62"/>
      <c r="AS155" s="77"/>
      <c r="AT155" s="77"/>
      <c r="AU155" s="77"/>
      <c r="AV155" s="50"/>
      <c r="AW155" s="62"/>
      <c r="AX155" s="62"/>
      <c r="AY155" s="77"/>
      <c r="AZ155" s="77"/>
      <c r="BA155" s="77"/>
      <c r="BB155" s="77"/>
      <c r="BC155" s="25" t="s">
        <v>315</v>
      </c>
      <c r="BD155" s="62">
        <f t="shared" si="167"/>
        <v>0.52853281249999995</v>
      </c>
      <c r="BE155" s="77"/>
      <c r="BF155" s="50">
        <v>10</v>
      </c>
      <c r="BG155" s="62">
        <f t="shared" si="168"/>
        <v>0.52853281250000006</v>
      </c>
      <c r="BH155" s="62">
        <f t="shared" si="169"/>
        <v>100.00000000000003</v>
      </c>
      <c r="BI155" s="62">
        <f t="shared" si="170"/>
        <v>0.39215624999999998</v>
      </c>
      <c r="BJ155" s="62">
        <f t="shared" si="171"/>
        <v>0.1292984375</v>
      </c>
      <c r="BK155" s="62">
        <f t="shared" si="172"/>
        <v>7.0781250000000002E-3</v>
      </c>
      <c r="BL155" s="50"/>
      <c r="BM155" s="77"/>
      <c r="BN155" s="77"/>
      <c r="BO155" s="77"/>
      <c r="BP155" s="77"/>
      <c r="BQ155" s="77"/>
      <c r="BR155" s="50"/>
      <c r="BS155" s="77"/>
      <c r="BT155" s="77"/>
      <c r="BU155" s="77"/>
      <c r="BV155" s="77"/>
      <c r="BW155" s="77"/>
      <c r="BX155" s="50"/>
      <c r="BY155" s="77"/>
      <c r="BZ155" s="77"/>
      <c r="CA155" s="77"/>
      <c r="CB155" s="77"/>
      <c r="CC155" s="77"/>
    </row>
    <row r="156" spans="1:81" x14ac:dyDescent="0.25">
      <c r="A156" s="77" t="s">
        <v>316</v>
      </c>
      <c r="B156" s="10" t="s">
        <v>287</v>
      </c>
      <c r="C156" s="3">
        <v>32</v>
      </c>
      <c r="D156" s="77" t="s">
        <v>316</v>
      </c>
      <c r="E156" s="62">
        <v>0</v>
      </c>
      <c r="F156" s="62">
        <v>3.5583120000000004</v>
      </c>
      <c r="G156" s="62">
        <v>47.147634000000004</v>
      </c>
      <c r="H156" s="62">
        <v>304.23567600000001</v>
      </c>
      <c r="I156" s="62">
        <v>667.40589450000004</v>
      </c>
      <c r="J156" s="62">
        <v>0</v>
      </c>
      <c r="K156" s="62">
        <v>0</v>
      </c>
      <c r="L156" s="62">
        <v>0</v>
      </c>
      <c r="M156" s="62">
        <v>0</v>
      </c>
      <c r="N156" s="62">
        <v>0</v>
      </c>
      <c r="O156" s="62">
        <v>0</v>
      </c>
      <c r="P156" s="62">
        <v>0</v>
      </c>
      <c r="Q156" s="62">
        <v>0</v>
      </c>
      <c r="R156" s="62">
        <v>0</v>
      </c>
      <c r="S156" s="62">
        <v>0</v>
      </c>
      <c r="T156" s="62">
        <f t="shared" si="162"/>
        <v>1022.3475165</v>
      </c>
      <c r="U156" s="62">
        <v>789.06</v>
      </c>
      <c r="V156" s="62">
        <v>220.40799999999999</v>
      </c>
      <c r="W156" s="62">
        <v>12.877000000000001</v>
      </c>
      <c r="X156" s="62">
        <f t="shared" si="163"/>
        <v>77.181192037453343</v>
      </c>
      <c r="Y156" s="62">
        <f t="shared" si="164"/>
        <v>21.559009675551945</v>
      </c>
      <c r="Z156" s="62">
        <f t="shared" si="165"/>
        <v>1.259552137817513</v>
      </c>
      <c r="AA156" s="77"/>
      <c r="AB156" s="25" t="s">
        <v>316</v>
      </c>
      <c r="AC156" s="62">
        <f t="shared" si="201"/>
        <v>1022.3449999999999</v>
      </c>
      <c r="AD156" s="50">
        <v>10</v>
      </c>
      <c r="AE156" s="62">
        <v>1022.3449999999999</v>
      </c>
      <c r="AF156" s="62">
        <f t="shared" si="166"/>
        <v>100</v>
      </c>
      <c r="AG156" s="77">
        <v>789.06</v>
      </c>
      <c r="AH156" s="77">
        <v>220.40799999999999</v>
      </c>
      <c r="AI156" s="77">
        <v>12.877000000000001</v>
      </c>
      <c r="AJ156" s="50"/>
      <c r="AK156" s="62"/>
      <c r="AL156" s="62"/>
      <c r="AM156" s="77"/>
      <c r="AN156" s="77"/>
      <c r="AO156" s="77"/>
      <c r="AP156" s="50"/>
      <c r="AQ156" s="62"/>
      <c r="AR156" s="62"/>
      <c r="AS156" s="77"/>
      <c r="AT156" s="77"/>
      <c r="AU156" s="77"/>
      <c r="AV156" s="50"/>
      <c r="AW156" s="62"/>
      <c r="AX156" s="62"/>
      <c r="AY156" s="77"/>
      <c r="AZ156" s="77"/>
      <c r="BA156" s="77"/>
      <c r="BB156" s="77"/>
      <c r="BC156" s="25" t="s">
        <v>316</v>
      </c>
      <c r="BD156" s="62">
        <f t="shared" si="167"/>
        <v>1.5974140625</v>
      </c>
      <c r="BE156" s="77"/>
      <c r="BF156" s="50">
        <v>10</v>
      </c>
      <c r="BG156" s="62">
        <f t="shared" si="168"/>
        <v>1.5974140625</v>
      </c>
      <c r="BH156" s="62">
        <f t="shared" si="169"/>
        <v>100</v>
      </c>
      <c r="BI156" s="62">
        <f t="shared" si="170"/>
        <v>1.2329062499999999</v>
      </c>
      <c r="BJ156" s="62">
        <f t="shared" si="171"/>
        <v>0.34438749999999996</v>
      </c>
      <c r="BK156" s="62">
        <f t="shared" si="172"/>
        <v>2.0120312500000001E-2</v>
      </c>
      <c r="BL156" s="50"/>
      <c r="BM156" s="77"/>
      <c r="BN156" s="77"/>
      <c r="BO156" s="77"/>
      <c r="BP156" s="77"/>
      <c r="BQ156" s="77"/>
      <c r="BR156" s="50"/>
      <c r="BS156" s="77"/>
      <c r="BT156" s="77"/>
      <c r="BU156" s="77"/>
      <c r="BV156" s="77"/>
      <c r="BW156" s="77"/>
      <c r="BX156" s="50"/>
      <c r="BY156" s="77"/>
      <c r="BZ156" s="77"/>
      <c r="CA156" s="77"/>
      <c r="CB156" s="77"/>
      <c r="CC156" s="77"/>
    </row>
    <row r="157" spans="1:81" x14ac:dyDescent="0.25">
      <c r="A157" s="77" t="s">
        <v>317</v>
      </c>
      <c r="B157" s="10" t="s">
        <v>287</v>
      </c>
      <c r="C157" s="3">
        <v>33</v>
      </c>
      <c r="D157" s="77" t="s">
        <v>317</v>
      </c>
      <c r="E157" s="62">
        <v>5.5598625000000004</v>
      </c>
      <c r="F157" s="62">
        <v>0</v>
      </c>
      <c r="G157" s="62">
        <v>3.3359175000000003</v>
      </c>
      <c r="H157" s="62">
        <v>32.024808</v>
      </c>
      <c r="I157" s="62">
        <v>350.71612650000003</v>
      </c>
      <c r="J157" s="62">
        <v>0.22239450000000002</v>
      </c>
      <c r="K157" s="62">
        <v>0</v>
      </c>
      <c r="L157" s="62">
        <v>0</v>
      </c>
      <c r="M157" s="62">
        <v>0</v>
      </c>
      <c r="N157" s="62">
        <v>0</v>
      </c>
      <c r="O157" s="62">
        <v>0.22239450000000002</v>
      </c>
      <c r="P157" s="62">
        <v>0</v>
      </c>
      <c r="Q157" s="62">
        <v>0</v>
      </c>
      <c r="R157" s="62">
        <v>0</v>
      </c>
      <c r="S157" s="62">
        <v>0</v>
      </c>
      <c r="T157" s="62">
        <f t="shared" si="162"/>
        <v>392.08150350000005</v>
      </c>
      <c r="U157" s="62">
        <v>354.55200000000002</v>
      </c>
      <c r="V157" s="62">
        <v>36.176000000000002</v>
      </c>
      <c r="W157" s="62">
        <v>1.353</v>
      </c>
      <c r="X157" s="62">
        <f t="shared" si="163"/>
        <v>90.428137220199162</v>
      </c>
      <c r="Y157" s="62">
        <f t="shared" si="164"/>
        <v>9.2266530497019463</v>
      </c>
      <c r="Z157" s="62">
        <f t="shared" si="165"/>
        <v>0.34508131292145994</v>
      </c>
      <c r="AA157" s="77"/>
      <c r="AB157" s="25" t="s">
        <v>317</v>
      </c>
      <c r="AC157" s="62">
        <f t="shared" si="201"/>
        <v>392.08100000000002</v>
      </c>
      <c r="AD157" s="50">
        <v>10</v>
      </c>
      <c r="AE157" s="62">
        <v>392.08100000000002</v>
      </c>
      <c r="AF157" s="62">
        <f t="shared" si="166"/>
        <v>100</v>
      </c>
      <c r="AG157" s="77">
        <v>354.55200000000002</v>
      </c>
      <c r="AH157" s="77">
        <v>36.176000000000002</v>
      </c>
      <c r="AI157" s="77">
        <v>1.353</v>
      </c>
      <c r="AJ157" s="50"/>
      <c r="AK157" s="62"/>
      <c r="AL157" s="62"/>
      <c r="AM157" s="77"/>
      <c r="AN157" s="77"/>
      <c r="AO157" s="77"/>
      <c r="AP157" s="50"/>
      <c r="AQ157" s="62"/>
      <c r="AR157" s="62"/>
      <c r="AS157" s="77"/>
      <c r="AT157" s="77"/>
      <c r="AU157" s="77"/>
      <c r="AV157" s="50"/>
      <c r="AW157" s="62"/>
      <c r="AX157" s="62"/>
      <c r="AY157" s="77"/>
      <c r="AZ157" s="77"/>
      <c r="BA157" s="77"/>
      <c r="BB157" s="77"/>
      <c r="BC157" s="25" t="s">
        <v>317</v>
      </c>
      <c r="BD157" s="62">
        <f t="shared" si="167"/>
        <v>0.61262656250000003</v>
      </c>
      <c r="BE157" s="77"/>
      <c r="BF157" s="50">
        <v>10</v>
      </c>
      <c r="BG157" s="62">
        <f t="shared" si="168"/>
        <v>0.61262656250000014</v>
      </c>
      <c r="BH157" s="62">
        <f t="shared" si="169"/>
        <v>100.00000000000003</v>
      </c>
      <c r="BI157" s="62">
        <f t="shared" si="170"/>
        <v>0.55398750000000008</v>
      </c>
      <c r="BJ157" s="62">
        <f t="shared" si="171"/>
        <v>5.6525000000000006E-2</v>
      </c>
      <c r="BK157" s="62">
        <f t="shared" si="172"/>
        <v>2.1140625000000001E-3</v>
      </c>
      <c r="BL157" s="50"/>
      <c r="BM157" s="77"/>
      <c r="BN157" s="77"/>
      <c r="BO157" s="77"/>
      <c r="BP157" s="77"/>
      <c r="BQ157" s="77"/>
      <c r="BR157" s="50"/>
      <c r="BS157" s="77"/>
      <c r="BT157" s="77"/>
      <c r="BU157" s="77"/>
      <c r="BV157" s="77"/>
      <c r="BW157" s="77"/>
      <c r="BX157" s="50"/>
      <c r="BY157" s="77"/>
      <c r="BZ157" s="77"/>
      <c r="CA157" s="77"/>
      <c r="CB157" s="77"/>
      <c r="CC157" s="77"/>
    </row>
    <row r="158" spans="1:81" x14ac:dyDescent="0.25">
      <c r="A158" s="77" t="s">
        <v>318</v>
      </c>
      <c r="B158" s="10" t="s">
        <v>287</v>
      </c>
      <c r="C158" s="3">
        <v>34</v>
      </c>
      <c r="D158" s="77" t="s">
        <v>318</v>
      </c>
      <c r="E158" s="62">
        <v>20.015505000000001</v>
      </c>
      <c r="F158" s="62">
        <v>53.819469000000005</v>
      </c>
      <c r="G158" s="62">
        <v>310.24032750000003</v>
      </c>
      <c r="H158" s="62">
        <v>1146.4436475</v>
      </c>
      <c r="I158" s="62">
        <v>1723.1125860000002</v>
      </c>
      <c r="J158" s="62">
        <v>5.5598625000000004</v>
      </c>
      <c r="K158" s="62">
        <v>0</v>
      </c>
      <c r="L158" s="62">
        <v>0</v>
      </c>
      <c r="M158" s="62">
        <v>0</v>
      </c>
      <c r="N158" s="62">
        <v>0</v>
      </c>
      <c r="O158" s="62">
        <v>5.7822570000000004</v>
      </c>
      <c r="P158" s="62">
        <v>0</v>
      </c>
      <c r="Q158" s="62">
        <v>0</v>
      </c>
      <c r="R158" s="62">
        <v>0</v>
      </c>
      <c r="S158" s="62">
        <v>0</v>
      </c>
      <c r="T158" s="62">
        <f t="shared" si="162"/>
        <v>3264.9736545000001</v>
      </c>
      <c r="U158" s="62">
        <v>2302.0509999999999</v>
      </c>
      <c r="V158" s="62">
        <v>911.82500000000005</v>
      </c>
      <c r="W158" s="62">
        <v>51.088999999999999</v>
      </c>
      <c r="X158" s="62">
        <f t="shared" si="163"/>
        <v>70.507490828514435</v>
      </c>
      <c r="Y158" s="62">
        <f t="shared" si="164"/>
        <v>27.927484154221681</v>
      </c>
      <c r="Z158" s="62">
        <f t="shared" si="165"/>
        <v>1.5647599462123007</v>
      </c>
      <c r="AA158" s="77"/>
      <c r="AB158" s="25" t="s">
        <v>318</v>
      </c>
      <c r="AC158" s="62">
        <f t="shared" si="201"/>
        <v>3264.9650000000001</v>
      </c>
      <c r="AD158" s="50">
        <v>10</v>
      </c>
      <c r="AE158" s="62">
        <v>3264.9650000000001</v>
      </c>
      <c r="AF158" s="62">
        <f t="shared" si="166"/>
        <v>100</v>
      </c>
      <c r="AG158" s="77">
        <v>2302.0509999999999</v>
      </c>
      <c r="AH158" s="77">
        <v>911.82500000000005</v>
      </c>
      <c r="AI158" s="77">
        <v>51.088999999999999</v>
      </c>
      <c r="AJ158" s="50"/>
      <c r="AK158" s="62"/>
      <c r="AL158" s="62"/>
      <c r="AM158" s="77"/>
      <c r="AN158" s="77"/>
      <c r="AO158" s="77"/>
      <c r="AP158" s="50"/>
      <c r="AQ158" s="62"/>
      <c r="AR158" s="62"/>
      <c r="AS158" s="77"/>
      <c r="AT158" s="77"/>
      <c r="AU158" s="77"/>
      <c r="AV158" s="50"/>
      <c r="AW158" s="62"/>
      <c r="AX158" s="62"/>
      <c r="AY158" s="77"/>
      <c r="AZ158" s="77"/>
      <c r="BA158" s="77"/>
      <c r="BB158" s="77"/>
      <c r="BC158" s="25" t="s">
        <v>318</v>
      </c>
      <c r="BD158" s="62">
        <f t="shared" si="167"/>
        <v>5.1015078125000004</v>
      </c>
      <c r="BE158" s="77"/>
      <c r="BF158" s="50">
        <v>10</v>
      </c>
      <c r="BG158" s="62">
        <f t="shared" si="168"/>
        <v>5.1015078125000004</v>
      </c>
      <c r="BH158" s="62">
        <f t="shared" si="169"/>
        <v>100</v>
      </c>
      <c r="BI158" s="62">
        <f t="shared" si="170"/>
        <v>3.5969546874999998</v>
      </c>
      <c r="BJ158" s="62">
        <f t="shared" si="171"/>
        <v>1.4247265625000001</v>
      </c>
      <c r="BK158" s="62">
        <f t="shared" si="172"/>
        <v>7.9826562500000003E-2</v>
      </c>
      <c r="BL158" s="50"/>
      <c r="BM158" s="77"/>
      <c r="BN158" s="77"/>
      <c r="BO158" s="77"/>
      <c r="BP158" s="77"/>
      <c r="BQ158" s="77"/>
      <c r="BR158" s="50"/>
      <c r="BS158" s="77"/>
      <c r="BT158" s="77"/>
      <c r="BU158" s="77"/>
      <c r="BV158" s="77"/>
      <c r="BW158" s="77"/>
      <c r="BX158" s="50"/>
      <c r="BY158" s="77"/>
      <c r="BZ158" s="77"/>
      <c r="CA158" s="77"/>
      <c r="CB158" s="77"/>
      <c r="CC158" s="77"/>
    </row>
    <row r="159" spans="1:81" x14ac:dyDescent="0.25">
      <c r="A159" s="77" t="s">
        <v>319</v>
      </c>
      <c r="B159" s="10" t="s">
        <v>287</v>
      </c>
      <c r="C159" s="3">
        <v>35</v>
      </c>
      <c r="D159" s="77" t="s">
        <v>319</v>
      </c>
      <c r="E159" s="62">
        <v>6.8942295000000007</v>
      </c>
      <c r="F159" s="62">
        <v>16.457193</v>
      </c>
      <c r="G159" s="62">
        <v>88.290616499999999</v>
      </c>
      <c r="H159" s="62">
        <v>306.68201550000003</v>
      </c>
      <c r="I159" s="62">
        <v>591.7917645</v>
      </c>
      <c r="J159" s="62">
        <v>0</v>
      </c>
      <c r="K159" s="62">
        <v>0</v>
      </c>
      <c r="L159" s="62">
        <v>0</v>
      </c>
      <c r="M159" s="62">
        <v>0</v>
      </c>
      <c r="N159" s="62">
        <v>0</v>
      </c>
      <c r="O159" s="62">
        <v>2.0015505</v>
      </c>
      <c r="P159" s="62">
        <v>0</v>
      </c>
      <c r="Q159" s="62">
        <v>0</v>
      </c>
      <c r="R159" s="62">
        <v>0</v>
      </c>
      <c r="S159" s="62">
        <v>0</v>
      </c>
      <c r="T159" s="62">
        <f t="shared" si="162"/>
        <v>1012.1173695000001</v>
      </c>
      <c r="U159" s="62">
        <v>742.89599999999996</v>
      </c>
      <c r="V159" s="62">
        <v>255.42699999999999</v>
      </c>
      <c r="W159" s="62">
        <v>13.792</v>
      </c>
      <c r="X159" s="62">
        <f t="shared" si="163"/>
        <v>73.400182862882872</v>
      </c>
      <c r="Y159" s="62">
        <f t="shared" si="164"/>
        <v>25.236895215639311</v>
      </c>
      <c r="Z159" s="62">
        <f t="shared" si="165"/>
        <v>1.3626878083135197</v>
      </c>
      <c r="AA159" s="77"/>
      <c r="AB159" s="25" t="s">
        <v>319</v>
      </c>
      <c r="AC159" s="62">
        <f t="shared" si="201"/>
        <v>1012.115</v>
      </c>
      <c r="AD159" s="50">
        <v>10</v>
      </c>
      <c r="AE159" s="62">
        <v>1012.115</v>
      </c>
      <c r="AF159" s="62">
        <f t="shared" si="166"/>
        <v>100</v>
      </c>
      <c r="AG159" s="77">
        <v>742.89599999999996</v>
      </c>
      <c r="AH159" s="77">
        <v>255.42699999999999</v>
      </c>
      <c r="AI159" s="77">
        <v>13.792</v>
      </c>
      <c r="AJ159" s="50"/>
      <c r="AK159" s="62"/>
      <c r="AL159" s="62"/>
      <c r="AM159" s="77"/>
      <c r="AN159" s="77"/>
      <c r="AO159" s="77"/>
      <c r="AP159" s="50"/>
      <c r="AQ159" s="62"/>
      <c r="AR159" s="62"/>
      <c r="AS159" s="77"/>
      <c r="AT159" s="77"/>
      <c r="AU159" s="77"/>
      <c r="AV159" s="50"/>
      <c r="AW159" s="62"/>
      <c r="AX159" s="62"/>
      <c r="AY159" s="77"/>
      <c r="AZ159" s="77"/>
      <c r="BA159" s="77"/>
      <c r="BB159" s="77"/>
      <c r="BC159" s="25" t="s">
        <v>319</v>
      </c>
      <c r="BD159" s="62">
        <f t="shared" si="167"/>
        <v>1.5814296875</v>
      </c>
      <c r="BE159" s="77"/>
      <c r="BF159" s="50">
        <v>10</v>
      </c>
      <c r="BG159" s="62">
        <f t="shared" si="168"/>
        <v>1.5814296874999998</v>
      </c>
      <c r="BH159" s="62">
        <f t="shared" si="169"/>
        <v>99.999999999999986</v>
      </c>
      <c r="BI159" s="62">
        <f t="shared" si="170"/>
        <v>1.1607749999999999</v>
      </c>
      <c r="BJ159" s="62">
        <f t="shared" si="171"/>
        <v>0.3991046875</v>
      </c>
      <c r="BK159" s="62">
        <f t="shared" si="172"/>
        <v>2.155E-2</v>
      </c>
      <c r="BL159" s="50"/>
      <c r="BM159" s="77"/>
      <c r="BN159" s="77"/>
      <c r="BO159" s="77"/>
      <c r="BP159" s="77"/>
      <c r="BQ159" s="77"/>
      <c r="BR159" s="50"/>
      <c r="BS159" s="77"/>
      <c r="BT159" s="77"/>
      <c r="BU159" s="77"/>
      <c r="BV159" s="77"/>
      <c r="BW159" s="77"/>
      <c r="BX159" s="50"/>
      <c r="BY159" s="77"/>
      <c r="BZ159" s="77"/>
      <c r="CA159" s="77"/>
      <c r="CB159" s="77"/>
      <c r="CC159" s="77"/>
    </row>
    <row r="160" spans="1:81" x14ac:dyDescent="0.25">
      <c r="A160" s="77" t="s">
        <v>320</v>
      </c>
      <c r="B160" s="10" t="s">
        <v>287</v>
      </c>
      <c r="C160" s="3">
        <v>36</v>
      </c>
      <c r="D160" s="77" t="s">
        <v>320</v>
      </c>
      <c r="E160" s="62">
        <v>4.4478900000000001</v>
      </c>
      <c r="F160" s="62">
        <v>16.457193</v>
      </c>
      <c r="G160" s="62">
        <v>384.07530150000002</v>
      </c>
      <c r="H160" s="62">
        <v>1055.484297</v>
      </c>
      <c r="I160" s="62">
        <v>934.94647800000007</v>
      </c>
      <c r="J160" s="62">
        <v>0</v>
      </c>
      <c r="K160" s="62">
        <v>0</v>
      </c>
      <c r="L160" s="62">
        <v>0</v>
      </c>
      <c r="M160" s="62">
        <v>0</v>
      </c>
      <c r="N160" s="62">
        <v>0</v>
      </c>
      <c r="O160" s="62">
        <v>1.1119725</v>
      </c>
      <c r="P160" s="62">
        <v>0</v>
      </c>
      <c r="Q160" s="62">
        <v>0</v>
      </c>
      <c r="R160" s="62">
        <v>0</v>
      </c>
      <c r="S160" s="62">
        <v>0</v>
      </c>
      <c r="T160" s="62">
        <f t="shared" si="162"/>
        <v>2396.5231320000003</v>
      </c>
      <c r="U160" s="62">
        <v>1512.846</v>
      </c>
      <c r="V160" s="62">
        <v>835.58</v>
      </c>
      <c r="W160" s="62">
        <v>48.091999999999999</v>
      </c>
      <c r="X160" s="62">
        <f t="shared" si="163"/>
        <v>63.126701336592802</v>
      </c>
      <c r="Y160" s="62">
        <f t="shared" si="164"/>
        <v>34.866344031600185</v>
      </c>
      <c r="Z160" s="62">
        <f t="shared" si="165"/>
        <v>2.0067404882449509</v>
      </c>
      <c r="AA160" s="77"/>
      <c r="AB160" s="25" t="s">
        <v>320</v>
      </c>
      <c r="AC160" s="62">
        <f t="shared" si="201"/>
        <v>2396.5169999999998</v>
      </c>
      <c r="AD160" s="50">
        <v>10</v>
      </c>
      <c r="AE160" s="62">
        <v>1310.1229999999998</v>
      </c>
      <c r="AF160" s="62">
        <f t="shared" si="166"/>
        <v>54.667794970784676</v>
      </c>
      <c r="AG160" s="77">
        <v>870.46799999999996</v>
      </c>
      <c r="AH160" s="77">
        <v>415.142</v>
      </c>
      <c r="AI160" s="77">
        <v>24.513000000000002</v>
      </c>
      <c r="AJ160" s="50">
        <v>7</v>
      </c>
      <c r="AK160" s="62">
        <v>0.22200000000000003</v>
      </c>
      <c r="AL160" s="62">
        <f>(AK160/AC160)*100</f>
        <v>9.2634435724845698E-3</v>
      </c>
      <c r="AM160" s="77">
        <v>0.1</v>
      </c>
      <c r="AN160" s="77">
        <v>0.113</v>
      </c>
      <c r="AO160" s="77">
        <v>8.9999999999999993E-3</v>
      </c>
      <c r="AP160" s="50">
        <v>9</v>
      </c>
      <c r="AQ160" s="62">
        <v>1086.172</v>
      </c>
      <c r="AR160" s="62">
        <f>(AQ160/AC160)*100</f>
        <v>45.322941585642837</v>
      </c>
      <c r="AS160" s="77">
        <v>642.27800000000002</v>
      </c>
      <c r="AT160" s="77">
        <v>420.32499999999999</v>
      </c>
      <c r="AU160" s="77">
        <v>23.568999999999999</v>
      </c>
      <c r="AV160" s="50"/>
      <c r="AW160" s="62"/>
      <c r="AX160" s="62"/>
      <c r="AY160" s="77"/>
      <c r="AZ160" s="77"/>
      <c r="BA160" s="77"/>
      <c r="BB160" s="77"/>
      <c r="BC160" s="25" t="s">
        <v>320</v>
      </c>
      <c r="BD160" s="62">
        <f t="shared" si="167"/>
        <v>3.7445578124999996</v>
      </c>
      <c r="BE160" s="77"/>
      <c r="BF160" s="50">
        <v>10</v>
      </c>
      <c r="BG160" s="62">
        <f t="shared" si="168"/>
        <v>2.0470671874999997</v>
      </c>
      <c r="BH160" s="62">
        <f t="shared" si="169"/>
        <v>54.667794970784676</v>
      </c>
      <c r="BI160" s="62">
        <f t="shared" si="170"/>
        <v>1.3601062499999999</v>
      </c>
      <c r="BJ160" s="62">
        <f t="shared" si="171"/>
        <v>0.64865937500000004</v>
      </c>
      <c r="BK160" s="62">
        <f t="shared" si="172"/>
        <v>3.8301562500000004E-2</v>
      </c>
      <c r="BL160" s="50">
        <v>7</v>
      </c>
      <c r="BM160" s="62">
        <f>BO160+BP160+BQ160</f>
        <v>3.4687500000000002E-4</v>
      </c>
      <c r="BN160" s="62">
        <f>(BM160/BD160)*100</f>
        <v>9.2634435724845698E-3</v>
      </c>
      <c r="BO160" s="62">
        <f t="shared" ref="BO160" si="245">AM160/640</f>
        <v>1.5625E-4</v>
      </c>
      <c r="BP160" s="62">
        <f t="shared" ref="BP160" si="246">AN160/640</f>
        <v>1.7656250000000002E-4</v>
      </c>
      <c r="BQ160" s="62">
        <f t="shared" ref="BQ160" si="247">AO160/640</f>
        <v>1.40625E-5</v>
      </c>
      <c r="BR160" s="50">
        <v>9</v>
      </c>
      <c r="BS160" s="62">
        <f t="shared" ref="BS160" si="248">BU160+BV160+BW160</f>
        <v>1.69714375</v>
      </c>
      <c r="BT160" s="62">
        <f>(BS160/BD160)*100</f>
        <v>45.322941585642837</v>
      </c>
      <c r="BU160" s="62">
        <f t="shared" ref="BU160" si="249">AS160/640</f>
        <v>1.003559375</v>
      </c>
      <c r="BV160" s="62">
        <f t="shared" ref="BV160" si="250">AT160/640</f>
        <v>0.65675781249999998</v>
      </c>
      <c r="BW160" s="62">
        <f t="shared" ref="BW160" si="251">AU160/640</f>
        <v>3.68265625E-2</v>
      </c>
      <c r="BX160" s="50"/>
      <c r="BY160" s="77"/>
      <c r="BZ160" s="77"/>
      <c r="CA160" s="77"/>
      <c r="CB160" s="77"/>
      <c r="CC160" s="77"/>
    </row>
    <row r="161" spans="1:81" x14ac:dyDescent="0.25">
      <c r="A161" s="77" t="s">
        <v>321</v>
      </c>
      <c r="B161" s="10" t="s">
        <v>287</v>
      </c>
      <c r="C161" s="3">
        <v>37</v>
      </c>
      <c r="D161" s="77" t="s">
        <v>321</v>
      </c>
      <c r="E161" s="62">
        <v>27.132129000000003</v>
      </c>
      <c r="F161" s="62">
        <v>6.0046515000000005</v>
      </c>
      <c r="G161" s="62">
        <v>32.2472025</v>
      </c>
      <c r="H161" s="62">
        <v>197.26392150000001</v>
      </c>
      <c r="I161" s="62">
        <v>930.49858800000004</v>
      </c>
      <c r="J161" s="62">
        <v>0</v>
      </c>
      <c r="K161" s="62">
        <v>0</v>
      </c>
      <c r="L161" s="62">
        <v>0</v>
      </c>
      <c r="M161" s="62">
        <v>0</v>
      </c>
      <c r="N161" s="62">
        <v>0</v>
      </c>
      <c r="O161" s="62">
        <v>0</v>
      </c>
      <c r="P161" s="62">
        <v>0</v>
      </c>
      <c r="Q161" s="62">
        <v>0</v>
      </c>
      <c r="R161" s="62">
        <v>0</v>
      </c>
      <c r="S161" s="62">
        <v>0</v>
      </c>
      <c r="T161" s="62">
        <f t="shared" si="162"/>
        <v>1193.1464925</v>
      </c>
      <c r="U161" s="62">
        <v>1012.944</v>
      </c>
      <c r="V161" s="62">
        <v>171.82499999999999</v>
      </c>
      <c r="W161" s="62">
        <v>8.3740000000000006</v>
      </c>
      <c r="X161" s="62">
        <f t="shared" si="163"/>
        <v>84.896867766637627</v>
      </c>
      <c r="Y161" s="62">
        <f t="shared" si="164"/>
        <v>14.40099778862653</v>
      </c>
      <c r="Z161" s="62">
        <f t="shared" si="165"/>
        <v>0.70184173130777572</v>
      </c>
      <c r="AA161" s="77"/>
      <c r="AB161" s="25" t="s">
        <v>321</v>
      </c>
      <c r="AC161" s="62">
        <f t="shared" si="201"/>
        <v>1193.143</v>
      </c>
      <c r="AD161" s="50">
        <v>10</v>
      </c>
      <c r="AE161" s="62">
        <v>1193.143</v>
      </c>
      <c r="AF161" s="62">
        <f t="shared" si="166"/>
        <v>100</v>
      </c>
      <c r="AG161" s="77">
        <v>1012.944</v>
      </c>
      <c r="AH161" s="77">
        <v>171.82499999999999</v>
      </c>
      <c r="AI161" s="77">
        <v>8.3740000000000006</v>
      </c>
      <c r="AJ161" s="50"/>
      <c r="AK161" s="62"/>
      <c r="AL161" s="62"/>
      <c r="AM161" s="77"/>
      <c r="AN161" s="77"/>
      <c r="AO161" s="77"/>
      <c r="AP161" s="50"/>
      <c r="AQ161" s="62"/>
      <c r="AR161" s="62"/>
      <c r="AS161" s="77"/>
      <c r="AT161" s="77"/>
      <c r="AU161" s="77"/>
      <c r="AV161" s="50"/>
      <c r="AW161" s="62"/>
      <c r="AX161" s="62"/>
      <c r="AY161" s="77"/>
      <c r="AZ161" s="77"/>
      <c r="BA161" s="77"/>
      <c r="BB161" s="77"/>
      <c r="BC161" s="25" t="s">
        <v>321</v>
      </c>
      <c r="BD161" s="62">
        <f t="shared" si="167"/>
        <v>1.8642859375</v>
      </c>
      <c r="BE161" s="77"/>
      <c r="BF161" s="50">
        <v>10</v>
      </c>
      <c r="BG161" s="62">
        <f t="shared" si="168"/>
        <v>1.8642859375</v>
      </c>
      <c r="BH161" s="62">
        <f t="shared" si="169"/>
        <v>100</v>
      </c>
      <c r="BI161" s="62">
        <f t="shared" si="170"/>
        <v>1.5827249999999999</v>
      </c>
      <c r="BJ161" s="62">
        <f t="shared" si="171"/>
        <v>0.26847656249999996</v>
      </c>
      <c r="BK161" s="62">
        <f t="shared" si="172"/>
        <v>1.3084375000000001E-2</v>
      </c>
      <c r="BL161" s="50"/>
      <c r="BM161" s="77"/>
      <c r="BN161" s="77"/>
      <c r="BO161" s="77"/>
      <c r="BP161" s="77"/>
      <c r="BQ161" s="77"/>
      <c r="BR161" s="50"/>
      <c r="BS161" s="77"/>
      <c r="BT161" s="77"/>
      <c r="BU161" s="77"/>
      <c r="BV161" s="77"/>
      <c r="BW161" s="77"/>
      <c r="BX161" s="50"/>
      <c r="BY161" s="77"/>
      <c r="BZ161" s="77"/>
      <c r="CA161" s="77"/>
      <c r="CB161" s="77"/>
      <c r="CC161" s="77"/>
    </row>
    <row r="162" spans="1:81" x14ac:dyDescent="0.25">
      <c r="A162" s="77" t="s">
        <v>322</v>
      </c>
      <c r="B162" s="10" t="s">
        <v>287</v>
      </c>
      <c r="C162" s="3">
        <v>38</v>
      </c>
      <c r="D162" s="77" t="s">
        <v>322</v>
      </c>
      <c r="E162" s="62">
        <v>8.006202</v>
      </c>
      <c r="F162" s="62">
        <v>0</v>
      </c>
      <c r="G162" s="62">
        <v>9.1181745000000003</v>
      </c>
      <c r="H162" s="62">
        <v>66.718350000000001</v>
      </c>
      <c r="I162" s="62">
        <v>185.03222400000001</v>
      </c>
      <c r="J162" s="62">
        <v>0</v>
      </c>
      <c r="K162" s="62">
        <v>0</v>
      </c>
      <c r="L162" s="62">
        <v>0</v>
      </c>
      <c r="M162" s="62">
        <v>0</v>
      </c>
      <c r="N162" s="62">
        <v>0</v>
      </c>
      <c r="O162" s="62">
        <v>0</v>
      </c>
      <c r="P162" s="62">
        <v>0</v>
      </c>
      <c r="Q162" s="62">
        <v>0</v>
      </c>
      <c r="R162" s="62">
        <v>0</v>
      </c>
      <c r="S162" s="62">
        <v>0</v>
      </c>
      <c r="T162" s="62">
        <f t="shared" si="162"/>
        <v>268.87495050000001</v>
      </c>
      <c r="U162" s="62">
        <v>217.18299999999999</v>
      </c>
      <c r="V162" s="62">
        <v>48.886000000000003</v>
      </c>
      <c r="W162" s="62">
        <v>2.8050000000000002</v>
      </c>
      <c r="X162" s="62">
        <f t="shared" si="163"/>
        <v>80.774724308131482</v>
      </c>
      <c r="Y162" s="62">
        <f t="shared" si="164"/>
        <v>18.181686285424348</v>
      </c>
      <c r="Z162" s="62">
        <f t="shared" si="165"/>
        <v>1.0432358963837354</v>
      </c>
      <c r="AA162" s="77"/>
      <c r="AB162" s="25" t="s">
        <v>322</v>
      </c>
      <c r="AC162" s="62">
        <f t="shared" si="201"/>
        <v>268.87400000000002</v>
      </c>
      <c r="AD162" s="50">
        <v>10</v>
      </c>
      <c r="AE162" s="62">
        <v>268.87400000000002</v>
      </c>
      <c r="AF162" s="62">
        <f t="shared" si="166"/>
        <v>100</v>
      </c>
      <c r="AG162" s="77">
        <v>217.18299999999999</v>
      </c>
      <c r="AH162" s="77">
        <v>48.886000000000003</v>
      </c>
      <c r="AI162" s="77">
        <v>2.8050000000000002</v>
      </c>
      <c r="AJ162" s="50"/>
      <c r="AK162" s="62"/>
      <c r="AL162" s="62"/>
      <c r="AM162" s="77"/>
      <c r="AN162" s="77"/>
      <c r="AO162" s="77"/>
      <c r="AP162" s="50"/>
      <c r="AQ162" s="62"/>
      <c r="AR162" s="62"/>
      <c r="AS162" s="77"/>
      <c r="AT162" s="77"/>
      <c r="AU162" s="77"/>
      <c r="AV162" s="50"/>
      <c r="AW162" s="62"/>
      <c r="AX162" s="62"/>
      <c r="AY162" s="77"/>
      <c r="AZ162" s="77"/>
      <c r="BA162" s="77"/>
      <c r="BB162" s="77"/>
      <c r="BC162" s="25" t="s">
        <v>322</v>
      </c>
      <c r="BD162" s="62">
        <f t="shared" si="167"/>
        <v>0.42011562500000005</v>
      </c>
      <c r="BE162" s="77"/>
      <c r="BF162" s="50">
        <v>10</v>
      </c>
      <c r="BG162" s="62">
        <f t="shared" si="168"/>
        <v>0.42011562499999999</v>
      </c>
      <c r="BH162" s="62">
        <f t="shared" si="169"/>
        <v>99.999999999999986</v>
      </c>
      <c r="BI162" s="62">
        <f t="shared" si="170"/>
        <v>0.33934843749999999</v>
      </c>
      <c r="BJ162" s="62">
        <f t="shared" si="171"/>
        <v>7.6384375000000004E-2</v>
      </c>
      <c r="BK162" s="62">
        <f t="shared" si="172"/>
        <v>4.3828125000000004E-3</v>
      </c>
      <c r="BL162" s="50"/>
      <c r="BM162" s="77"/>
      <c r="BN162" s="77"/>
      <c r="BO162" s="77"/>
      <c r="BP162" s="77"/>
      <c r="BQ162" s="77"/>
      <c r="BR162" s="50"/>
      <c r="BS162" s="77"/>
      <c r="BT162" s="77"/>
      <c r="BU162" s="77"/>
      <c r="BV162" s="77"/>
      <c r="BW162" s="77"/>
      <c r="BX162" s="50"/>
      <c r="BY162" s="77"/>
      <c r="BZ162" s="77"/>
      <c r="CA162" s="77"/>
      <c r="CB162" s="77"/>
      <c r="CC162" s="77"/>
    </row>
    <row r="163" spans="1:81" x14ac:dyDescent="0.25">
      <c r="A163" s="77" t="s">
        <v>323</v>
      </c>
      <c r="B163" s="10" t="s">
        <v>287</v>
      </c>
      <c r="C163" s="3">
        <v>39</v>
      </c>
      <c r="D163" s="77" t="s">
        <v>323</v>
      </c>
      <c r="E163" s="62">
        <v>0</v>
      </c>
      <c r="F163" s="62">
        <v>0.66718350000000004</v>
      </c>
      <c r="G163" s="62">
        <v>18.903532500000001</v>
      </c>
      <c r="H163" s="62">
        <v>295.56229050000002</v>
      </c>
      <c r="I163" s="62">
        <v>269.54213400000003</v>
      </c>
      <c r="J163" s="62">
        <v>0</v>
      </c>
      <c r="K163" s="62">
        <v>0</v>
      </c>
      <c r="L163" s="62">
        <v>0</v>
      </c>
      <c r="M163" s="62">
        <v>0</v>
      </c>
      <c r="N163" s="62">
        <v>0</v>
      </c>
      <c r="O163" s="62">
        <v>0</v>
      </c>
      <c r="P163" s="62">
        <v>0</v>
      </c>
      <c r="Q163" s="62">
        <v>0</v>
      </c>
      <c r="R163" s="62">
        <v>0</v>
      </c>
      <c r="S163" s="62">
        <v>0</v>
      </c>
      <c r="T163" s="62">
        <f t="shared" si="162"/>
        <v>584.6751405</v>
      </c>
      <c r="U163" s="62">
        <v>396.18799999999999</v>
      </c>
      <c r="V163" s="62">
        <v>176.38</v>
      </c>
      <c r="W163" s="62">
        <v>12.106</v>
      </c>
      <c r="X163" s="62">
        <f t="shared" si="163"/>
        <v>67.762073766500421</v>
      </c>
      <c r="Y163" s="62">
        <f t="shared" si="164"/>
        <v>30.167179649397113</v>
      </c>
      <c r="Z163" s="62">
        <f t="shared" si="165"/>
        <v>2.0705515185145793</v>
      </c>
      <c r="AA163" s="77"/>
      <c r="AB163" s="25" t="s">
        <v>323</v>
      </c>
      <c r="AC163" s="62">
        <f t="shared" si="201"/>
        <v>584.67399999999998</v>
      </c>
      <c r="AD163" s="50">
        <v>10</v>
      </c>
      <c r="AE163" s="62">
        <v>584.67399999999998</v>
      </c>
      <c r="AF163" s="62">
        <f t="shared" si="166"/>
        <v>100</v>
      </c>
      <c r="AG163" s="77">
        <v>396.18799999999999</v>
      </c>
      <c r="AH163" s="77">
        <v>176.38</v>
      </c>
      <c r="AI163" s="77">
        <v>12.106</v>
      </c>
      <c r="AJ163" s="50"/>
      <c r="AK163" s="62"/>
      <c r="AL163" s="62"/>
      <c r="AM163" s="77"/>
      <c r="AN163" s="77"/>
      <c r="AO163" s="77"/>
      <c r="AP163" s="50"/>
      <c r="AQ163" s="62"/>
      <c r="AR163" s="62"/>
      <c r="AS163" s="77"/>
      <c r="AT163" s="77"/>
      <c r="AU163" s="77"/>
      <c r="AV163" s="50"/>
      <c r="AW163" s="62"/>
      <c r="AX163" s="62"/>
      <c r="AY163" s="77"/>
      <c r="AZ163" s="77"/>
      <c r="BA163" s="77"/>
      <c r="BB163" s="77"/>
      <c r="BC163" s="25" t="s">
        <v>323</v>
      </c>
      <c r="BD163" s="62">
        <f t="shared" si="167"/>
        <v>0.91355312499999997</v>
      </c>
      <c r="BE163" s="77"/>
      <c r="BF163" s="50">
        <v>10</v>
      </c>
      <c r="BG163" s="62">
        <f t="shared" si="168"/>
        <v>0.91355312499999997</v>
      </c>
      <c r="BH163" s="62">
        <f t="shared" si="169"/>
        <v>100</v>
      </c>
      <c r="BI163" s="62">
        <f t="shared" si="170"/>
        <v>0.61904375</v>
      </c>
      <c r="BJ163" s="62">
        <f t="shared" si="171"/>
        <v>0.27559374999999997</v>
      </c>
      <c r="BK163" s="62">
        <f t="shared" si="172"/>
        <v>1.8915624999999998E-2</v>
      </c>
      <c r="BL163" s="50"/>
      <c r="BM163" s="77"/>
      <c r="BN163" s="77"/>
      <c r="BO163" s="77"/>
      <c r="BP163" s="77"/>
      <c r="BQ163" s="77"/>
      <c r="BR163" s="50"/>
      <c r="BS163" s="77"/>
      <c r="BT163" s="77"/>
      <c r="BU163" s="77"/>
      <c r="BV163" s="77"/>
      <c r="BW163" s="77"/>
      <c r="BX163" s="50"/>
      <c r="BY163" s="77"/>
      <c r="BZ163" s="77"/>
      <c r="CA163" s="77"/>
      <c r="CB163" s="77"/>
      <c r="CC163" s="77"/>
    </row>
    <row r="164" spans="1:81" x14ac:dyDescent="0.25">
      <c r="A164" s="77" t="s">
        <v>324</v>
      </c>
      <c r="B164" s="10" t="s">
        <v>287</v>
      </c>
      <c r="C164" s="3">
        <v>4</v>
      </c>
      <c r="D164" s="77" t="s">
        <v>324</v>
      </c>
      <c r="E164" s="62">
        <v>0</v>
      </c>
      <c r="F164" s="62">
        <v>325.140759</v>
      </c>
      <c r="G164" s="62">
        <v>2223.9450000000002</v>
      </c>
      <c r="H164" s="62">
        <v>1284.9954210000001</v>
      </c>
      <c r="I164" s="62">
        <v>532.63482750000003</v>
      </c>
      <c r="J164" s="62">
        <v>0</v>
      </c>
      <c r="K164" s="62">
        <v>26.687340000000003</v>
      </c>
      <c r="L164" s="62">
        <v>0</v>
      </c>
      <c r="M164" s="62">
        <v>0</v>
      </c>
      <c r="N164" s="62">
        <v>0</v>
      </c>
      <c r="O164" s="62">
        <v>0</v>
      </c>
      <c r="P164" s="62">
        <v>0</v>
      </c>
      <c r="Q164" s="62">
        <v>0</v>
      </c>
      <c r="R164" s="62">
        <v>2.2239450000000001</v>
      </c>
      <c r="S164" s="62">
        <v>0</v>
      </c>
      <c r="T164" s="62">
        <f t="shared" si="162"/>
        <v>4395.6272925000003</v>
      </c>
      <c r="U164" s="62">
        <v>1968.883</v>
      </c>
      <c r="V164" s="62">
        <v>2317.067</v>
      </c>
      <c r="W164" s="62">
        <v>109.667</v>
      </c>
      <c r="X164" s="62">
        <f t="shared" si="163"/>
        <v>44.791854927268041</v>
      </c>
      <c r="Y164" s="62">
        <f t="shared" si="164"/>
        <v>52.712999665678538</v>
      </c>
      <c r="Z164" s="62">
        <f t="shared" si="165"/>
        <v>2.4949112538981257</v>
      </c>
      <c r="AA164" s="77"/>
      <c r="AB164" s="25" t="s">
        <v>324</v>
      </c>
      <c r="AC164" s="62">
        <f t="shared" si="201"/>
        <v>4395.6170000000002</v>
      </c>
      <c r="AD164" s="50">
        <v>4</v>
      </c>
      <c r="AE164" s="62">
        <v>4395.6170000000002</v>
      </c>
      <c r="AF164" s="62">
        <f t="shared" si="166"/>
        <v>100</v>
      </c>
      <c r="AG164" s="77">
        <v>1968.883</v>
      </c>
      <c r="AH164" s="77">
        <v>2317.067</v>
      </c>
      <c r="AI164" s="77">
        <v>109.667</v>
      </c>
      <c r="AJ164" s="50"/>
      <c r="AK164" s="62"/>
      <c r="AL164" s="62"/>
      <c r="AM164" s="77"/>
      <c r="AN164" s="77"/>
      <c r="AO164" s="77"/>
      <c r="AP164" s="50"/>
      <c r="AQ164" s="62"/>
      <c r="AR164" s="62"/>
      <c r="AS164" s="77"/>
      <c r="AT164" s="77"/>
      <c r="AU164" s="77"/>
      <c r="AV164" s="50"/>
      <c r="AW164" s="62"/>
      <c r="AX164" s="62"/>
      <c r="AY164" s="77"/>
      <c r="AZ164" s="77"/>
      <c r="BA164" s="77"/>
      <c r="BB164" s="77"/>
      <c r="BC164" s="25" t="s">
        <v>324</v>
      </c>
      <c r="BD164" s="62">
        <f t="shared" si="167"/>
        <v>6.8681515625000005</v>
      </c>
      <c r="BE164" s="77"/>
      <c r="BF164" s="50">
        <v>4</v>
      </c>
      <c r="BG164" s="62">
        <f t="shared" si="168"/>
        <v>6.8681515625000005</v>
      </c>
      <c r="BH164" s="62">
        <f t="shared" si="169"/>
        <v>100</v>
      </c>
      <c r="BI164" s="62">
        <f t="shared" si="170"/>
        <v>3.0763796875000002</v>
      </c>
      <c r="BJ164" s="62">
        <f t="shared" si="171"/>
        <v>3.6204171875000002</v>
      </c>
      <c r="BK164" s="62">
        <f t="shared" si="172"/>
        <v>0.17135468749999999</v>
      </c>
      <c r="BL164" s="50"/>
      <c r="BM164" s="77"/>
      <c r="BN164" s="77"/>
      <c r="BO164" s="77"/>
      <c r="BP164" s="77"/>
      <c r="BQ164" s="77"/>
      <c r="BR164" s="50"/>
      <c r="BS164" s="77"/>
      <c r="BT164" s="77"/>
      <c r="BU164" s="77"/>
      <c r="BV164" s="77"/>
      <c r="BW164" s="77"/>
      <c r="BX164" s="50"/>
      <c r="BY164" s="77"/>
      <c r="BZ164" s="77"/>
      <c r="CA164" s="77"/>
      <c r="CB164" s="77"/>
      <c r="CC164" s="77"/>
    </row>
    <row r="165" spans="1:81" x14ac:dyDescent="0.25">
      <c r="A165" s="77" t="s">
        <v>325</v>
      </c>
      <c r="B165" s="10" t="s">
        <v>287</v>
      </c>
      <c r="C165" s="3">
        <v>40</v>
      </c>
      <c r="D165" s="77" t="s">
        <v>325</v>
      </c>
      <c r="E165" s="62">
        <v>28.466496000000003</v>
      </c>
      <c r="F165" s="62">
        <v>350.49373200000002</v>
      </c>
      <c r="G165" s="62">
        <v>4546.6331580000005</v>
      </c>
      <c r="H165" s="62">
        <v>6819.5049480000007</v>
      </c>
      <c r="I165" s="62">
        <v>2505.0516480000001</v>
      </c>
      <c r="J165" s="62">
        <v>4.8926790000000002</v>
      </c>
      <c r="K165" s="62">
        <v>0</v>
      </c>
      <c r="L165" s="62">
        <v>0</v>
      </c>
      <c r="M165" s="62">
        <v>1.3343670000000001</v>
      </c>
      <c r="N165" s="62">
        <v>0</v>
      </c>
      <c r="O165" s="62">
        <v>2.8911285000000002</v>
      </c>
      <c r="P165" s="62">
        <v>0</v>
      </c>
      <c r="Q165" s="62">
        <v>0</v>
      </c>
      <c r="R165" s="62">
        <v>1.3343670000000001</v>
      </c>
      <c r="S165" s="62">
        <v>0</v>
      </c>
      <c r="T165" s="62">
        <f t="shared" si="162"/>
        <v>14260.602523500002</v>
      </c>
      <c r="U165" s="62">
        <v>7229.5429999999997</v>
      </c>
      <c r="V165" s="62">
        <v>6687.3549999999996</v>
      </c>
      <c r="W165" s="62">
        <v>343.67</v>
      </c>
      <c r="X165" s="62">
        <f t="shared" si="163"/>
        <v>50.695915464206074</v>
      </c>
      <c r="Y165" s="62">
        <f t="shared" si="164"/>
        <v>46.893916221140927</v>
      </c>
      <c r="Z165" s="62">
        <f t="shared" si="165"/>
        <v>2.4099262246014312</v>
      </c>
      <c r="AA165" s="77"/>
      <c r="AB165" s="25" t="s">
        <v>325</v>
      </c>
      <c r="AC165" s="62">
        <f t="shared" si="201"/>
        <v>14259.233</v>
      </c>
      <c r="AD165" s="50">
        <v>10</v>
      </c>
      <c r="AE165" s="62">
        <v>1168.4569999999999</v>
      </c>
      <c r="AF165" s="62">
        <f t="shared" si="166"/>
        <v>8.1943888566797387</v>
      </c>
      <c r="AG165" s="77">
        <v>764.88800000000003</v>
      </c>
      <c r="AH165" s="77">
        <v>381.75700000000001</v>
      </c>
      <c r="AI165" s="77">
        <v>21.812000000000001</v>
      </c>
      <c r="AJ165" s="50">
        <v>13</v>
      </c>
      <c r="AK165" s="62">
        <v>11211.101999999999</v>
      </c>
      <c r="AL165" s="62">
        <f>(AK165/AC165)*100</f>
        <v>78.623457516964606</v>
      </c>
      <c r="AM165" s="77">
        <v>5538.5230000000001</v>
      </c>
      <c r="AN165" s="77">
        <v>5398.9049999999997</v>
      </c>
      <c r="AO165" s="77">
        <v>273.67399999999998</v>
      </c>
      <c r="AP165" s="50">
        <v>14</v>
      </c>
      <c r="AQ165" s="62">
        <v>1879.674</v>
      </c>
      <c r="AR165" s="62">
        <f>(AQ165/AC165)*100</f>
        <v>13.182153626355639</v>
      </c>
      <c r="AS165" s="77">
        <v>926.13099999999997</v>
      </c>
      <c r="AT165" s="77">
        <v>906.42700000000002</v>
      </c>
      <c r="AU165" s="77">
        <v>47.116</v>
      </c>
      <c r="AV165" s="50"/>
      <c r="AW165" s="62"/>
      <c r="AX165" s="62"/>
      <c r="AY165" s="77"/>
      <c r="AZ165" s="77"/>
      <c r="BA165" s="77"/>
      <c r="BB165" s="77"/>
      <c r="BC165" s="25" t="s">
        <v>325</v>
      </c>
      <c r="BD165" s="62">
        <f t="shared" si="167"/>
        <v>22.280051562499999</v>
      </c>
      <c r="BE165" s="77"/>
      <c r="BF165" s="50">
        <v>10</v>
      </c>
      <c r="BG165" s="62">
        <f t="shared" si="168"/>
        <v>1.8257140625000001</v>
      </c>
      <c r="BH165" s="62">
        <f t="shared" si="169"/>
        <v>8.1943888566797387</v>
      </c>
      <c r="BI165" s="62">
        <f t="shared" si="170"/>
        <v>1.1951375</v>
      </c>
      <c r="BJ165" s="62">
        <f t="shared" si="171"/>
        <v>0.59649531249999999</v>
      </c>
      <c r="BK165" s="62">
        <f t="shared" si="172"/>
        <v>3.408125E-2</v>
      </c>
      <c r="BL165" s="50">
        <v>13</v>
      </c>
      <c r="BM165" s="62">
        <f t="shared" ref="BM165:BM168" si="252">BO165+BP165+BQ165</f>
        <v>17.517346875000001</v>
      </c>
      <c r="BN165" s="62">
        <f t="shared" ref="BN165:BN168" si="253">(BM165/BD165)*100</f>
        <v>78.623457516964635</v>
      </c>
      <c r="BO165" s="62">
        <f t="shared" ref="BO165:BO168" si="254">AM165/640</f>
        <v>8.6539421875000002</v>
      </c>
      <c r="BP165" s="62">
        <f t="shared" ref="BP165:BP168" si="255">AN165/640</f>
        <v>8.4357890624999996</v>
      </c>
      <c r="BQ165" s="62">
        <f t="shared" ref="BQ165:BQ168" si="256">AO165/640</f>
        <v>0.42761562499999994</v>
      </c>
      <c r="BR165" s="50">
        <v>14</v>
      </c>
      <c r="BS165" s="62">
        <f t="shared" ref="BS165:BS166" si="257">BU165+BV165+BW165</f>
        <v>2.9369906250000004</v>
      </c>
      <c r="BT165" s="62">
        <f t="shared" ref="BT165:BT166" si="258">(BS165/BD165)*100</f>
        <v>13.182153626355642</v>
      </c>
      <c r="BU165" s="62">
        <f t="shared" ref="BU165:BU166" si="259">AS165/640</f>
        <v>1.4470796875</v>
      </c>
      <c r="BV165" s="62">
        <f t="shared" ref="BV165:BV166" si="260">AT165/640</f>
        <v>1.4162921875000001</v>
      </c>
      <c r="BW165" s="62">
        <f t="shared" ref="BW165:BW166" si="261">AU165/640</f>
        <v>7.3618749999999997E-2</v>
      </c>
      <c r="BX165" s="50"/>
      <c r="BY165" s="77"/>
      <c r="BZ165" s="77"/>
      <c r="CA165" s="77"/>
      <c r="CB165" s="77"/>
      <c r="CC165" s="77"/>
    </row>
    <row r="166" spans="1:81" x14ac:dyDescent="0.25">
      <c r="A166" s="77" t="s">
        <v>326</v>
      </c>
      <c r="B166" s="10" t="s">
        <v>287</v>
      </c>
      <c r="C166" s="3">
        <v>41</v>
      </c>
      <c r="D166" s="77" t="s">
        <v>326</v>
      </c>
      <c r="E166" s="62">
        <v>12.454092000000001</v>
      </c>
      <c r="F166" s="62">
        <v>44.034111000000003</v>
      </c>
      <c r="G166" s="62">
        <v>517.06721249999998</v>
      </c>
      <c r="H166" s="62">
        <v>2664.9532935000002</v>
      </c>
      <c r="I166" s="62">
        <v>1850.5446345</v>
      </c>
      <c r="J166" s="62">
        <v>0</v>
      </c>
      <c r="K166" s="62">
        <v>0</v>
      </c>
      <c r="L166" s="62">
        <v>0</v>
      </c>
      <c r="M166" s="62">
        <v>0</v>
      </c>
      <c r="N166" s="62">
        <v>0</v>
      </c>
      <c r="O166" s="62">
        <v>0</v>
      </c>
      <c r="P166" s="62">
        <v>0</v>
      </c>
      <c r="Q166" s="62">
        <v>0</v>
      </c>
      <c r="R166" s="62">
        <v>0</v>
      </c>
      <c r="S166" s="62">
        <v>0</v>
      </c>
      <c r="T166" s="62">
        <f t="shared" si="162"/>
        <v>5089.0533434999998</v>
      </c>
      <c r="U166" s="62">
        <v>3169.3739999999998</v>
      </c>
      <c r="V166" s="62">
        <v>1805.3130000000001</v>
      </c>
      <c r="W166" s="62">
        <v>114.354</v>
      </c>
      <c r="X166" s="62">
        <f t="shared" si="163"/>
        <v>62.278262499411355</v>
      </c>
      <c r="Y166" s="62">
        <f t="shared" si="164"/>
        <v>35.474436563056244</v>
      </c>
      <c r="Z166" s="62">
        <f t="shared" si="165"/>
        <v>2.2470583875104944</v>
      </c>
      <c r="AA166" s="77"/>
      <c r="AB166" s="25" t="s">
        <v>326</v>
      </c>
      <c r="AC166" s="62">
        <f t="shared" si="201"/>
        <v>5089.04</v>
      </c>
      <c r="AD166" s="50">
        <v>10</v>
      </c>
      <c r="AE166" s="62">
        <v>2302.2219999999998</v>
      </c>
      <c r="AF166" s="62">
        <f t="shared" si="166"/>
        <v>45.238826969330162</v>
      </c>
      <c r="AG166" s="77">
        <v>1533.355</v>
      </c>
      <c r="AH166" s="77">
        <v>721.17600000000004</v>
      </c>
      <c r="AI166" s="77">
        <v>47.691000000000003</v>
      </c>
      <c r="AJ166" s="50">
        <v>12</v>
      </c>
      <c r="AK166" s="62">
        <v>301.78800000000001</v>
      </c>
      <c r="AL166" s="62">
        <f>(AK166/AC166)*100</f>
        <v>5.9301557857670604</v>
      </c>
      <c r="AM166" s="77">
        <v>168.381</v>
      </c>
      <c r="AN166" s="77">
        <v>125.28100000000001</v>
      </c>
      <c r="AO166" s="77">
        <v>8.1259999999999994</v>
      </c>
      <c r="AP166" s="50">
        <v>13</v>
      </c>
      <c r="AQ166" s="62">
        <v>1940.3869999999999</v>
      </c>
      <c r="AR166" s="62">
        <f>(AQ166/AC166)*100</f>
        <v>38.128743338625753</v>
      </c>
      <c r="AS166" s="77">
        <v>1048.403</v>
      </c>
      <c r="AT166" s="77">
        <v>840.93499999999995</v>
      </c>
      <c r="AU166" s="77">
        <v>51.048999999999999</v>
      </c>
      <c r="AV166" s="50">
        <v>9</v>
      </c>
      <c r="AW166" s="62">
        <v>544.64300000000003</v>
      </c>
      <c r="AX166" s="62">
        <f>(AW166/AC166)*100</f>
        <v>10.70227390627702</v>
      </c>
      <c r="AY166" s="77">
        <v>419.23500000000001</v>
      </c>
      <c r="AZ166" s="77">
        <v>117.92100000000001</v>
      </c>
      <c r="BA166" s="77">
        <v>7.4870000000000001</v>
      </c>
      <c r="BB166" s="77"/>
      <c r="BC166" s="25" t="s">
        <v>326</v>
      </c>
      <c r="BD166" s="62">
        <f t="shared" si="167"/>
        <v>7.9516249999999999</v>
      </c>
      <c r="BE166" s="77"/>
      <c r="BF166" s="50">
        <v>10</v>
      </c>
      <c r="BG166" s="62">
        <f t="shared" si="168"/>
        <v>3.5972218750000002</v>
      </c>
      <c r="BH166" s="62">
        <f t="shared" si="169"/>
        <v>45.238826969330169</v>
      </c>
      <c r="BI166" s="62">
        <f t="shared" si="170"/>
        <v>2.3958671874999999</v>
      </c>
      <c r="BJ166" s="62">
        <f t="shared" si="171"/>
        <v>1.1268375000000002</v>
      </c>
      <c r="BK166" s="62">
        <f t="shared" si="172"/>
        <v>7.4517187499999998E-2</v>
      </c>
      <c r="BL166" s="50">
        <v>12</v>
      </c>
      <c r="BM166" s="62">
        <f t="shared" si="252"/>
        <v>0.47154374999999998</v>
      </c>
      <c r="BN166" s="62">
        <f t="shared" si="253"/>
        <v>5.9301557857670595</v>
      </c>
      <c r="BO166" s="62">
        <f t="shared" si="254"/>
        <v>0.26309531250000001</v>
      </c>
      <c r="BP166" s="62">
        <f t="shared" si="255"/>
        <v>0.1957515625</v>
      </c>
      <c r="BQ166" s="62">
        <f t="shared" si="256"/>
        <v>1.2696875E-2</v>
      </c>
      <c r="BR166" s="50">
        <v>13</v>
      </c>
      <c r="BS166" s="62">
        <f t="shared" si="257"/>
        <v>3.0318546874999996</v>
      </c>
      <c r="BT166" s="62">
        <f t="shared" si="258"/>
        <v>38.128743338625746</v>
      </c>
      <c r="BU166" s="62">
        <f t="shared" si="259"/>
        <v>1.6381296875</v>
      </c>
      <c r="BV166" s="62">
        <f t="shared" si="260"/>
        <v>1.3139609374999999</v>
      </c>
      <c r="BW166" s="62">
        <f t="shared" si="261"/>
        <v>7.9764062499999996E-2</v>
      </c>
      <c r="BX166" s="50">
        <v>9</v>
      </c>
      <c r="BY166" s="62">
        <f t="shared" ref="BY166" si="262">CA166+CB166+CC166</f>
        <v>0.85100468750000013</v>
      </c>
      <c r="BZ166" s="62">
        <f>(BY166/BD166)*100</f>
        <v>10.702273906277021</v>
      </c>
      <c r="CA166" s="62">
        <f t="shared" ref="CA166" si="263">AY166/640</f>
        <v>0.65505468750000007</v>
      </c>
      <c r="CB166" s="62">
        <f t="shared" ref="CB166" si="264">AZ166/640</f>
        <v>0.18425156250000002</v>
      </c>
      <c r="CC166" s="62">
        <f t="shared" ref="CC166" si="265">BA166/640</f>
        <v>1.1698437500000001E-2</v>
      </c>
    </row>
    <row r="167" spans="1:81" x14ac:dyDescent="0.25">
      <c r="A167" s="77" t="s">
        <v>327</v>
      </c>
      <c r="B167" s="10" t="s">
        <v>287</v>
      </c>
      <c r="C167" s="3">
        <v>42</v>
      </c>
      <c r="D167" s="77" t="s">
        <v>327</v>
      </c>
      <c r="E167" s="62">
        <v>18.681138000000001</v>
      </c>
      <c r="F167" s="62">
        <v>44.701294500000003</v>
      </c>
      <c r="G167" s="62">
        <v>294.895107</v>
      </c>
      <c r="H167" s="62">
        <v>553.31751600000007</v>
      </c>
      <c r="I167" s="62">
        <v>454.35196350000001</v>
      </c>
      <c r="J167" s="62">
        <v>0</v>
      </c>
      <c r="K167" s="62">
        <v>0</v>
      </c>
      <c r="L167" s="62">
        <v>0</v>
      </c>
      <c r="M167" s="62">
        <v>0</v>
      </c>
      <c r="N167" s="62">
        <v>0</v>
      </c>
      <c r="O167" s="62">
        <v>0</v>
      </c>
      <c r="P167" s="62">
        <v>0</v>
      </c>
      <c r="Q167" s="62">
        <v>0</v>
      </c>
      <c r="R167" s="62">
        <v>0</v>
      </c>
      <c r="S167" s="62">
        <v>0</v>
      </c>
      <c r="T167" s="62">
        <f t="shared" si="162"/>
        <v>1365.9470190000002</v>
      </c>
      <c r="U167" s="62">
        <v>816.91099999999994</v>
      </c>
      <c r="V167" s="62">
        <v>522.47699999999998</v>
      </c>
      <c r="W167" s="62">
        <v>26.556000000000001</v>
      </c>
      <c r="X167" s="62">
        <f t="shared" si="163"/>
        <v>59.805467462277896</v>
      </c>
      <c r="Y167" s="62">
        <f t="shared" si="164"/>
        <v>38.250165836044033</v>
      </c>
      <c r="Z167" s="62">
        <f t="shared" si="165"/>
        <v>1.9441456828568251</v>
      </c>
      <c r="AA167" s="77"/>
      <c r="AB167" s="25" t="s">
        <v>327</v>
      </c>
      <c r="AC167" s="62">
        <f t="shared" si="201"/>
        <v>1365.9429999999998</v>
      </c>
      <c r="AD167" s="50">
        <v>10</v>
      </c>
      <c r="AE167" s="62">
        <v>816.85299999999995</v>
      </c>
      <c r="AF167" s="62">
        <f t="shared" si="166"/>
        <v>59.8013972764603</v>
      </c>
      <c r="AG167" s="77">
        <v>530.32299999999998</v>
      </c>
      <c r="AH167" s="77">
        <v>271.43700000000001</v>
      </c>
      <c r="AI167" s="77">
        <v>15.093</v>
      </c>
      <c r="AJ167" s="50">
        <v>9</v>
      </c>
      <c r="AK167" s="62">
        <v>549.08999999999992</v>
      </c>
      <c r="AL167" s="62">
        <f>(AK167/AC167)*100</f>
        <v>40.198602723539715</v>
      </c>
      <c r="AM167" s="77">
        <v>286.58800000000002</v>
      </c>
      <c r="AN167" s="77">
        <v>251.03899999999999</v>
      </c>
      <c r="AO167" s="77">
        <v>11.462999999999999</v>
      </c>
      <c r="AP167" s="50"/>
      <c r="AQ167" s="62"/>
      <c r="AR167" s="62"/>
      <c r="AS167" s="77"/>
      <c r="AT167" s="77"/>
      <c r="AU167" s="77"/>
      <c r="AV167" s="50"/>
      <c r="AW167" s="62"/>
      <c r="AX167" s="62"/>
      <c r="AY167" s="77"/>
      <c r="AZ167" s="77"/>
      <c r="BA167" s="77"/>
      <c r="BB167" s="77"/>
      <c r="BC167" s="25" t="s">
        <v>327</v>
      </c>
      <c r="BD167" s="62">
        <f t="shared" si="167"/>
        <v>2.1342859374999996</v>
      </c>
      <c r="BE167" s="77"/>
      <c r="BF167" s="50">
        <v>10</v>
      </c>
      <c r="BG167" s="62">
        <f t="shared" si="168"/>
        <v>1.2763328125</v>
      </c>
      <c r="BH167" s="62">
        <f t="shared" si="169"/>
        <v>59.8013972764603</v>
      </c>
      <c r="BI167" s="62">
        <f t="shared" si="170"/>
        <v>0.82862968749999999</v>
      </c>
      <c r="BJ167" s="62">
        <f t="shared" si="171"/>
        <v>0.42412031250000004</v>
      </c>
      <c r="BK167" s="62">
        <f t="shared" si="172"/>
        <v>2.3582812500000001E-2</v>
      </c>
      <c r="BL167" s="50">
        <v>9</v>
      </c>
      <c r="BM167" s="62">
        <f t="shared" si="252"/>
        <v>0.85795312499999998</v>
      </c>
      <c r="BN167" s="62">
        <f t="shared" si="253"/>
        <v>40.198602723539715</v>
      </c>
      <c r="BO167" s="62">
        <f t="shared" si="254"/>
        <v>0.44779375000000005</v>
      </c>
      <c r="BP167" s="62">
        <f t="shared" si="255"/>
        <v>0.39224843749999999</v>
      </c>
      <c r="BQ167" s="62">
        <f t="shared" si="256"/>
        <v>1.7910937499999998E-2</v>
      </c>
      <c r="BR167" s="50"/>
      <c r="BS167" s="77"/>
      <c r="BT167" s="77"/>
      <c r="BU167" s="77"/>
      <c r="BV167" s="77"/>
      <c r="BW167" s="77"/>
      <c r="BX167" s="50"/>
      <c r="BY167" s="77"/>
      <c r="BZ167" s="77"/>
      <c r="CA167" s="77"/>
      <c r="CB167" s="77"/>
      <c r="CC167" s="77"/>
    </row>
    <row r="168" spans="1:81" x14ac:dyDescent="0.25">
      <c r="A168" s="77" t="s">
        <v>328</v>
      </c>
      <c r="B168" s="10" t="s">
        <v>287</v>
      </c>
      <c r="C168" s="3">
        <v>43</v>
      </c>
      <c r="D168" s="77" t="s">
        <v>328</v>
      </c>
      <c r="E168" s="62">
        <v>32.469597</v>
      </c>
      <c r="F168" s="62">
        <v>5.7822570000000004</v>
      </c>
      <c r="G168" s="62">
        <v>203.49096750000001</v>
      </c>
      <c r="H168" s="62">
        <v>861.77868750000005</v>
      </c>
      <c r="I168" s="62">
        <v>457.91027550000001</v>
      </c>
      <c r="J168" s="62">
        <v>0</v>
      </c>
      <c r="K168" s="62">
        <v>0</v>
      </c>
      <c r="L168" s="62">
        <v>0</v>
      </c>
      <c r="M168" s="62">
        <v>0</v>
      </c>
      <c r="N168" s="62">
        <v>0</v>
      </c>
      <c r="O168" s="62">
        <v>1.5567615000000001</v>
      </c>
      <c r="P168" s="62">
        <v>0</v>
      </c>
      <c r="Q168" s="62">
        <v>0</v>
      </c>
      <c r="R168" s="62">
        <v>0</v>
      </c>
      <c r="S168" s="62">
        <v>0</v>
      </c>
      <c r="T168" s="62">
        <f t="shared" si="162"/>
        <v>1562.988546</v>
      </c>
      <c r="U168" s="62">
        <v>931.673</v>
      </c>
      <c r="V168" s="62">
        <v>593.63300000000004</v>
      </c>
      <c r="W168" s="62">
        <v>37.679000000000002</v>
      </c>
      <c r="X168" s="62">
        <f t="shared" si="163"/>
        <v>59.608434264239321</v>
      </c>
      <c r="Y168" s="62">
        <f t="shared" si="164"/>
        <v>37.98063661561855</v>
      </c>
      <c r="Z168" s="62">
        <f t="shared" si="165"/>
        <v>2.4107022470783992</v>
      </c>
      <c r="AA168" s="77"/>
      <c r="AB168" s="25" t="s">
        <v>328</v>
      </c>
      <c r="AC168" s="62">
        <f t="shared" si="201"/>
        <v>1562.9850000000001</v>
      </c>
      <c r="AD168" s="50">
        <v>10</v>
      </c>
      <c r="AE168" s="62">
        <v>144.11199999999999</v>
      </c>
      <c r="AF168" s="62">
        <f t="shared" si="166"/>
        <v>9.2203060170123177</v>
      </c>
      <c r="AG168" s="77">
        <v>100.78</v>
      </c>
      <c r="AH168" s="77">
        <v>40.970999999999997</v>
      </c>
      <c r="AI168" s="77">
        <v>2.3610000000000002</v>
      </c>
      <c r="AJ168" s="50">
        <v>9</v>
      </c>
      <c r="AK168" s="62">
        <v>1418.873</v>
      </c>
      <c r="AL168" s="62">
        <f>(AK168/AC168)*100</f>
        <v>90.779693982987681</v>
      </c>
      <c r="AM168" s="77">
        <v>830.89300000000003</v>
      </c>
      <c r="AN168" s="77">
        <v>552.66200000000003</v>
      </c>
      <c r="AO168" s="77">
        <v>35.317999999999998</v>
      </c>
      <c r="AP168" s="50"/>
      <c r="AQ168" s="62"/>
      <c r="AR168" s="62"/>
      <c r="AS168" s="77"/>
      <c r="AT168" s="77"/>
      <c r="AU168" s="77"/>
      <c r="AV168" s="50"/>
      <c r="AW168" s="62"/>
      <c r="AX168" s="62"/>
      <c r="AY168" s="77"/>
      <c r="AZ168" s="77"/>
      <c r="BA168" s="77"/>
      <c r="BB168" s="77"/>
      <c r="BC168" s="25" t="s">
        <v>328</v>
      </c>
      <c r="BD168" s="62">
        <f t="shared" si="167"/>
        <v>2.4421640625000003</v>
      </c>
      <c r="BE168" s="77"/>
      <c r="BF168" s="50">
        <v>10</v>
      </c>
      <c r="BG168" s="62">
        <f t="shared" si="168"/>
        <v>0.22517499999999999</v>
      </c>
      <c r="BH168" s="62">
        <f t="shared" si="169"/>
        <v>9.2203060170123177</v>
      </c>
      <c r="BI168" s="62">
        <f t="shared" si="170"/>
        <v>0.15746874999999999</v>
      </c>
      <c r="BJ168" s="62">
        <f t="shared" si="171"/>
        <v>6.4017187499999989E-2</v>
      </c>
      <c r="BK168" s="62">
        <f t="shared" si="172"/>
        <v>3.6890625000000005E-3</v>
      </c>
      <c r="BL168" s="50">
        <v>9</v>
      </c>
      <c r="BM168" s="62">
        <f t="shared" si="252"/>
        <v>2.2169890625000002</v>
      </c>
      <c r="BN168" s="62">
        <f t="shared" si="253"/>
        <v>90.779693982987681</v>
      </c>
      <c r="BO168" s="62">
        <f t="shared" si="254"/>
        <v>1.2982703125000001</v>
      </c>
      <c r="BP168" s="62">
        <f t="shared" si="255"/>
        <v>0.86353437500000008</v>
      </c>
      <c r="BQ168" s="62">
        <f t="shared" si="256"/>
        <v>5.5184374999999994E-2</v>
      </c>
      <c r="BR168" s="50"/>
      <c r="BS168" s="77"/>
      <c r="BT168" s="77"/>
      <c r="BU168" s="77"/>
      <c r="BV168" s="77"/>
      <c r="BW168" s="77"/>
      <c r="BX168" s="50"/>
      <c r="BY168" s="77"/>
      <c r="BZ168" s="77"/>
      <c r="CA168" s="77"/>
      <c r="CB168" s="77"/>
      <c r="CC168" s="77"/>
    </row>
    <row r="169" spans="1:81" x14ac:dyDescent="0.25">
      <c r="A169" s="77" t="s">
        <v>329</v>
      </c>
      <c r="B169" s="10" t="s">
        <v>287</v>
      </c>
      <c r="C169" s="3">
        <v>44</v>
      </c>
      <c r="D169" s="77" t="s">
        <v>329</v>
      </c>
      <c r="E169" s="62">
        <v>7.1166240000000007</v>
      </c>
      <c r="F169" s="62">
        <v>4.4478900000000001</v>
      </c>
      <c r="G169" s="62">
        <v>51.595524000000005</v>
      </c>
      <c r="H169" s="62">
        <v>118.53626850000001</v>
      </c>
      <c r="I169" s="62">
        <v>152.56262700000002</v>
      </c>
      <c r="J169" s="62">
        <v>0</v>
      </c>
      <c r="K169" s="62">
        <v>0</v>
      </c>
      <c r="L169" s="62">
        <v>0</v>
      </c>
      <c r="M169" s="62">
        <v>0</v>
      </c>
      <c r="N169" s="62">
        <v>0</v>
      </c>
      <c r="O169" s="62">
        <v>2.8911285000000002</v>
      </c>
      <c r="P169" s="62">
        <v>0</v>
      </c>
      <c r="Q169" s="62">
        <v>0</v>
      </c>
      <c r="R169" s="62">
        <v>0</v>
      </c>
      <c r="S169" s="62">
        <v>0</v>
      </c>
      <c r="T169" s="62">
        <f t="shared" si="162"/>
        <v>337.15006199999999</v>
      </c>
      <c r="U169" s="62">
        <v>225.327</v>
      </c>
      <c r="V169" s="62">
        <v>106.017</v>
      </c>
      <c r="W169" s="62">
        <v>5.8040000000000003</v>
      </c>
      <c r="X169" s="62">
        <f t="shared" si="163"/>
        <v>66.83285142032689</v>
      </c>
      <c r="Y169" s="62">
        <f t="shared" si="164"/>
        <v>31.445048347640526</v>
      </c>
      <c r="Z169" s="62">
        <f t="shared" si="165"/>
        <v>1.7214886349331295</v>
      </c>
      <c r="AA169" s="77"/>
      <c r="AB169" s="25" t="s">
        <v>329</v>
      </c>
      <c r="AC169" s="62">
        <f t="shared" si="201"/>
        <v>337.14799999999997</v>
      </c>
      <c r="AD169" s="50">
        <v>10</v>
      </c>
      <c r="AE169" s="62">
        <v>337.14799999999997</v>
      </c>
      <c r="AF169" s="62">
        <f t="shared" si="166"/>
        <v>100</v>
      </c>
      <c r="AG169" s="77">
        <v>225.327</v>
      </c>
      <c r="AH169" s="77">
        <v>106.017</v>
      </c>
      <c r="AI169" s="77">
        <v>5.8040000000000003</v>
      </c>
      <c r="AJ169" s="50"/>
      <c r="AK169" s="62"/>
      <c r="AL169" s="62"/>
      <c r="AM169" s="77"/>
      <c r="AN169" s="77"/>
      <c r="AO169" s="77"/>
      <c r="AP169" s="50"/>
      <c r="AQ169" s="62"/>
      <c r="AR169" s="62"/>
      <c r="AS169" s="77"/>
      <c r="AT169" s="77"/>
      <c r="AU169" s="77"/>
      <c r="AV169" s="50"/>
      <c r="AW169" s="62"/>
      <c r="AX169" s="62"/>
      <c r="AY169" s="77"/>
      <c r="AZ169" s="77"/>
      <c r="BA169" s="77"/>
      <c r="BB169" s="77"/>
      <c r="BC169" s="25" t="s">
        <v>329</v>
      </c>
      <c r="BD169" s="62">
        <f t="shared" si="167"/>
        <v>0.52679374999999995</v>
      </c>
      <c r="BE169" s="77"/>
      <c r="BF169" s="50">
        <v>10</v>
      </c>
      <c r="BG169" s="62">
        <f t="shared" si="168"/>
        <v>0.52679374999999995</v>
      </c>
      <c r="BH169" s="62">
        <f t="shared" si="169"/>
        <v>100</v>
      </c>
      <c r="BI169" s="62">
        <f t="shared" si="170"/>
        <v>0.35207343749999997</v>
      </c>
      <c r="BJ169" s="62">
        <f t="shared" si="171"/>
        <v>0.16565156249999999</v>
      </c>
      <c r="BK169" s="62">
        <f t="shared" si="172"/>
        <v>9.0687500000000004E-3</v>
      </c>
      <c r="BL169" s="50"/>
      <c r="BM169" s="77"/>
      <c r="BN169" s="77"/>
      <c r="BO169" s="77"/>
      <c r="BP169" s="77"/>
      <c r="BQ169" s="77"/>
      <c r="BR169" s="50"/>
      <c r="BS169" s="77"/>
      <c r="BT169" s="77"/>
      <c r="BU169" s="77"/>
      <c r="BV169" s="77"/>
      <c r="BW169" s="77"/>
      <c r="BX169" s="50"/>
      <c r="BY169" s="77"/>
      <c r="BZ169" s="77"/>
      <c r="CA169" s="77"/>
      <c r="CB169" s="77"/>
      <c r="CC169" s="77"/>
    </row>
    <row r="170" spans="1:81" x14ac:dyDescent="0.25">
      <c r="A170" s="77" t="s">
        <v>330</v>
      </c>
      <c r="B170" s="10" t="s">
        <v>287</v>
      </c>
      <c r="C170" s="3">
        <v>45</v>
      </c>
      <c r="D170" s="77" t="s">
        <v>330</v>
      </c>
      <c r="E170" s="62">
        <v>7.3390185000000008</v>
      </c>
      <c r="F170" s="62">
        <v>7.1166240000000007</v>
      </c>
      <c r="G170" s="62">
        <v>54.264258000000005</v>
      </c>
      <c r="H170" s="62">
        <v>523.51665300000002</v>
      </c>
      <c r="I170" s="62">
        <v>384.9648795</v>
      </c>
      <c r="J170" s="62">
        <v>0</v>
      </c>
      <c r="K170" s="62">
        <v>0</v>
      </c>
      <c r="L170" s="62">
        <v>0</v>
      </c>
      <c r="M170" s="62">
        <v>0</v>
      </c>
      <c r="N170" s="62">
        <v>0</v>
      </c>
      <c r="O170" s="62">
        <v>0</v>
      </c>
      <c r="P170" s="62">
        <v>0</v>
      </c>
      <c r="Q170" s="62">
        <v>0</v>
      </c>
      <c r="R170" s="62">
        <v>0</v>
      </c>
      <c r="S170" s="62">
        <v>0</v>
      </c>
      <c r="T170" s="62">
        <f t="shared" si="162"/>
        <v>977.20143299999995</v>
      </c>
      <c r="U170" s="62">
        <v>630.06700000000001</v>
      </c>
      <c r="V170" s="62">
        <v>325.37799999999999</v>
      </c>
      <c r="W170" s="62">
        <v>21.754999999999999</v>
      </c>
      <c r="X170" s="62">
        <f t="shared" si="163"/>
        <v>64.476675813470692</v>
      </c>
      <c r="Y170" s="62">
        <f t="shared" si="164"/>
        <v>33.296922109609717</v>
      </c>
      <c r="Z170" s="62">
        <f t="shared" si="165"/>
        <v>2.226255433663491</v>
      </c>
      <c r="AA170" s="77"/>
      <c r="AB170" s="25" t="s">
        <v>330</v>
      </c>
      <c r="AC170" s="62">
        <f t="shared" si="201"/>
        <v>977.19999999999993</v>
      </c>
      <c r="AD170" s="50">
        <v>9</v>
      </c>
      <c r="AE170" s="62">
        <v>977.19999999999993</v>
      </c>
      <c r="AF170" s="62">
        <f t="shared" si="166"/>
        <v>100</v>
      </c>
      <c r="AG170" s="77">
        <v>630.06700000000001</v>
      </c>
      <c r="AH170" s="77">
        <v>325.37799999999999</v>
      </c>
      <c r="AI170" s="77">
        <v>21.754999999999999</v>
      </c>
      <c r="AJ170" s="50"/>
      <c r="AK170" s="62"/>
      <c r="AL170" s="62"/>
      <c r="AM170" s="77"/>
      <c r="AN170" s="77"/>
      <c r="AO170" s="77"/>
      <c r="AP170" s="50"/>
      <c r="AQ170" s="62"/>
      <c r="AR170" s="62"/>
      <c r="AS170" s="77"/>
      <c r="AT170" s="77"/>
      <c r="AU170" s="77"/>
      <c r="AV170" s="50"/>
      <c r="AW170" s="62"/>
      <c r="AX170" s="62"/>
      <c r="AY170" s="77"/>
      <c r="AZ170" s="77"/>
      <c r="BA170" s="77"/>
      <c r="BB170" s="77"/>
      <c r="BC170" s="25" t="s">
        <v>330</v>
      </c>
      <c r="BD170" s="62">
        <f t="shared" si="167"/>
        <v>1.526875</v>
      </c>
      <c r="BE170" s="77"/>
      <c r="BF170" s="50">
        <v>9</v>
      </c>
      <c r="BG170" s="62">
        <f t="shared" si="168"/>
        <v>1.526875</v>
      </c>
      <c r="BH170" s="62">
        <f t="shared" si="169"/>
        <v>100</v>
      </c>
      <c r="BI170" s="62">
        <f t="shared" si="170"/>
        <v>0.98447968750000003</v>
      </c>
      <c r="BJ170" s="62">
        <f t="shared" si="171"/>
        <v>0.50840312499999996</v>
      </c>
      <c r="BK170" s="62">
        <f t="shared" si="172"/>
        <v>3.39921875E-2</v>
      </c>
      <c r="BL170" s="50"/>
      <c r="BM170" s="77"/>
      <c r="BN170" s="77"/>
      <c r="BO170" s="77"/>
      <c r="BP170" s="77"/>
      <c r="BQ170" s="77"/>
      <c r="BR170" s="50"/>
      <c r="BS170" s="77"/>
      <c r="BT170" s="77"/>
      <c r="BU170" s="77"/>
      <c r="BV170" s="77"/>
      <c r="BW170" s="77"/>
      <c r="BX170" s="50"/>
      <c r="BY170" s="77"/>
      <c r="BZ170" s="77"/>
      <c r="CA170" s="77"/>
      <c r="CB170" s="77"/>
      <c r="CC170" s="77"/>
    </row>
    <row r="171" spans="1:81" x14ac:dyDescent="0.25">
      <c r="A171" s="77" t="s">
        <v>331</v>
      </c>
      <c r="B171" s="10" t="s">
        <v>287</v>
      </c>
      <c r="C171" s="3">
        <v>46</v>
      </c>
      <c r="D171" s="77" t="s">
        <v>331</v>
      </c>
      <c r="E171" s="62">
        <v>14.010853500000001</v>
      </c>
      <c r="F171" s="62">
        <v>5.7822570000000004</v>
      </c>
      <c r="G171" s="62">
        <v>41.810166000000002</v>
      </c>
      <c r="H171" s="62">
        <v>811.73992500000008</v>
      </c>
      <c r="I171" s="62">
        <v>784.83019050000007</v>
      </c>
      <c r="J171" s="62">
        <v>0</v>
      </c>
      <c r="K171" s="62">
        <v>0</v>
      </c>
      <c r="L171" s="62">
        <v>0</v>
      </c>
      <c r="M171" s="62">
        <v>0</v>
      </c>
      <c r="N171" s="62">
        <v>0</v>
      </c>
      <c r="O171" s="62">
        <v>0</v>
      </c>
      <c r="P171" s="62">
        <v>0</v>
      </c>
      <c r="Q171" s="62">
        <v>0</v>
      </c>
      <c r="R171" s="62">
        <v>0</v>
      </c>
      <c r="S171" s="62">
        <v>0</v>
      </c>
      <c r="T171" s="62">
        <f t="shared" si="162"/>
        <v>1658.1733920000001</v>
      </c>
      <c r="U171" s="62">
        <v>1141.4480000000001</v>
      </c>
      <c r="V171" s="62">
        <v>483.625</v>
      </c>
      <c r="W171" s="62">
        <v>33.097000000000001</v>
      </c>
      <c r="X171" s="62">
        <f t="shared" si="163"/>
        <v>68.837674365480353</v>
      </c>
      <c r="Y171" s="62">
        <f t="shared" si="164"/>
        <v>29.166129569639114</v>
      </c>
      <c r="Z171" s="62">
        <f t="shared" si="165"/>
        <v>1.9959915024375205</v>
      </c>
      <c r="AA171" s="77"/>
      <c r="AB171" s="25" t="s">
        <v>331</v>
      </c>
      <c r="AC171" s="62">
        <f t="shared" si="201"/>
        <v>1658.17</v>
      </c>
      <c r="AD171" s="50">
        <v>12</v>
      </c>
      <c r="AE171" s="62">
        <v>789.72199999999998</v>
      </c>
      <c r="AF171" s="62">
        <f t="shared" si="166"/>
        <v>47.626117949305559</v>
      </c>
      <c r="AG171" s="77">
        <v>440.73399999999998</v>
      </c>
      <c r="AH171" s="77">
        <v>325.44499999999999</v>
      </c>
      <c r="AI171" s="77">
        <v>23.542999999999999</v>
      </c>
      <c r="AJ171" s="50">
        <v>9</v>
      </c>
      <c r="AK171" s="62">
        <v>868.44799999999998</v>
      </c>
      <c r="AL171" s="62">
        <f>(AK171/AC171)*100</f>
        <v>52.373882050694434</v>
      </c>
      <c r="AM171" s="77">
        <v>700.71400000000006</v>
      </c>
      <c r="AN171" s="77">
        <v>158.18</v>
      </c>
      <c r="AO171" s="77">
        <v>9.5540000000000003</v>
      </c>
      <c r="AP171" s="50"/>
      <c r="AQ171" s="62"/>
      <c r="AR171" s="62"/>
      <c r="AS171" s="77"/>
      <c r="AT171" s="77"/>
      <c r="AU171" s="77"/>
      <c r="AV171" s="50"/>
      <c r="AW171" s="62"/>
      <c r="AX171" s="62"/>
      <c r="AY171" s="77"/>
      <c r="AZ171" s="77"/>
      <c r="BA171" s="77"/>
      <c r="BB171" s="77"/>
      <c r="BC171" s="25" t="s">
        <v>331</v>
      </c>
      <c r="BD171" s="62">
        <f t="shared" si="167"/>
        <v>2.5908906250000001</v>
      </c>
      <c r="BE171" s="77"/>
      <c r="BF171" s="50">
        <v>12</v>
      </c>
      <c r="BG171" s="62">
        <f t="shared" si="168"/>
        <v>1.2339406249999998</v>
      </c>
      <c r="BH171" s="62">
        <f t="shared" si="169"/>
        <v>47.626117949305552</v>
      </c>
      <c r="BI171" s="62">
        <f t="shared" si="170"/>
        <v>0.68864687499999999</v>
      </c>
      <c r="BJ171" s="62">
        <f t="shared" si="171"/>
        <v>0.50850781249999999</v>
      </c>
      <c r="BK171" s="62">
        <f t="shared" si="172"/>
        <v>3.6785937499999997E-2</v>
      </c>
      <c r="BL171" s="50">
        <v>9</v>
      </c>
      <c r="BM171" s="62">
        <f t="shared" ref="BM171:BM172" si="266">BO171+BP171+BQ171</f>
        <v>1.3569500000000001</v>
      </c>
      <c r="BN171" s="62">
        <f t="shared" ref="BN171:BN172" si="267">(BM171/BD171)*100</f>
        <v>52.373882050694441</v>
      </c>
      <c r="BO171" s="62">
        <f t="shared" ref="BO171:BO172" si="268">AM171/640</f>
        <v>1.0948656250000002</v>
      </c>
      <c r="BP171" s="62">
        <f t="shared" ref="BP171:BP172" si="269">AN171/640</f>
        <v>0.24715625000000002</v>
      </c>
      <c r="BQ171" s="62">
        <f t="shared" ref="BQ171:BQ172" si="270">AO171/640</f>
        <v>1.4928125E-2</v>
      </c>
      <c r="BR171" s="50"/>
      <c r="BS171" s="77"/>
      <c r="BT171" s="77"/>
      <c r="BU171" s="77"/>
      <c r="BV171" s="77"/>
      <c r="BW171" s="77"/>
      <c r="BX171" s="50"/>
      <c r="BY171" s="77"/>
      <c r="BZ171" s="77"/>
      <c r="CA171" s="77"/>
      <c r="CB171" s="77"/>
      <c r="CC171" s="77"/>
    </row>
    <row r="172" spans="1:81" x14ac:dyDescent="0.25">
      <c r="A172" s="77" t="s">
        <v>332</v>
      </c>
      <c r="B172" s="10" t="s">
        <v>287</v>
      </c>
      <c r="C172" s="3">
        <v>47</v>
      </c>
      <c r="D172" s="77" t="s">
        <v>332</v>
      </c>
      <c r="E172" s="62">
        <v>7.3390185000000008</v>
      </c>
      <c r="F172" s="62">
        <v>27.576918000000003</v>
      </c>
      <c r="G172" s="62">
        <v>480.5945145</v>
      </c>
      <c r="H172" s="62">
        <v>1512.5049945000001</v>
      </c>
      <c r="I172" s="62">
        <v>1242.5180715000001</v>
      </c>
      <c r="J172" s="62">
        <v>0</v>
      </c>
      <c r="K172" s="62">
        <v>0</v>
      </c>
      <c r="L172" s="62">
        <v>0</v>
      </c>
      <c r="M172" s="62">
        <v>0</v>
      </c>
      <c r="N172" s="62">
        <v>0</v>
      </c>
      <c r="O172" s="62">
        <v>0</v>
      </c>
      <c r="P172" s="62">
        <v>0</v>
      </c>
      <c r="Q172" s="62">
        <v>0</v>
      </c>
      <c r="R172" s="62">
        <v>0</v>
      </c>
      <c r="S172" s="62">
        <v>0</v>
      </c>
      <c r="T172" s="62">
        <f t="shared" si="162"/>
        <v>3270.5335170000003</v>
      </c>
      <c r="U172" s="62">
        <v>2051.413</v>
      </c>
      <c r="V172" s="62">
        <v>1151.404</v>
      </c>
      <c r="W172" s="62">
        <v>67.709000000000003</v>
      </c>
      <c r="X172" s="62">
        <f t="shared" si="163"/>
        <v>62.72410875280444</v>
      </c>
      <c r="Y172" s="62">
        <f t="shared" si="164"/>
        <v>35.205387561848369</v>
      </c>
      <c r="Z172" s="62">
        <f t="shared" si="165"/>
        <v>2.0702738451709313</v>
      </c>
      <c r="AA172" s="77"/>
      <c r="AB172" s="25" t="s">
        <v>332</v>
      </c>
      <c r="AC172" s="62">
        <f t="shared" si="201"/>
        <v>3270.5249999999996</v>
      </c>
      <c r="AD172" s="50">
        <v>6</v>
      </c>
      <c r="AE172" s="62">
        <v>901.36300000000006</v>
      </c>
      <c r="AF172" s="62">
        <f t="shared" si="166"/>
        <v>27.560192935384997</v>
      </c>
      <c r="AG172" s="77">
        <v>587.39400000000001</v>
      </c>
      <c r="AH172" s="77">
        <v>293.95100000000002</v>
      </c>
      <c r="AI172" s="77">
        <v>20.018000000000001</v>
      </c>
      <c r="AJ172" s="50">
        <v>9</v>
      </c>
      <c r="AK172" s="62">
        <v>2369.1619999999998</v>
      </c>
      <c r="AL172" s="62">
        <f>(AK172/AC172)*100</f>
        <v>72.43980706461501</v>
      </c>
      <c r="AM172" s="77">
        <v>1464.019</v>
      </c>
      <c r="AN172" s="77">
        <v>857.452</v>
      </c>
      <c r="AO172" s="77">
        <v>47.691000000000003</v>
      </c>
      <c r="AP172" s="50"/>
      <c r="AQ172" s="62"/>
      <c r="AR172" s="62"/>
      <c r="AS172" s="77"/>
      <c r="AT172" s="77"/>
      <c r="AU172" s="77"/>
      <c r="AV172" s="50"/>
      <c r="AW172" s="62"/>
      <c r="AX172" s="62"/>
      <c r="AY172" s="77"/>
      <c r="AZ172" s="77"/>
      <c r="BA172" s="77"/>
      <c r="BB172" s="77"/>
      <c r="BC172" s="25" t="s">
        <v>332</v>
      </c>
      <c r="BD172" s="62">
        <f t="shared" si="167"/>
        <v>5.1101953124999993</v>
      </c>
      <c r="BE172" s="77"/>
      <c r="BF172" s="50">
        <v>6</v>
      </c>
      <c r="BG172" s="62">
        <f t="shared" si="168"/>
        <v>1.4083796875000001</v>
      </c>
      <c r="BH172" s="62">
        <f t="shared" si="169"/>
        <v>27.560192935384997</v>
      </c>
      <c r="BI172" s="62">
        <f t="shared" si="170"/>
        <v>0.91780312500000005</v>
      </c>
      <c r="BJ172" s="62">
        <f t="shared" si="171"/>
        <v>0.45929843750000005</v>
      </c>
      <c r="BK172" s="62">
        <f t="shared" si="172"/>
        <v>3.1278125000000004E-2</v>
      </c>
      <c r="BL172" s="50">
        <v>9</v>
      </c>
      <c r="BM172" s="62">
        <f t="shared" si="266"/>
        <v>3.7018156250000005</v>
      </c>
      <c r="BN172" s="62">
        <f t="shared" si="267"/>
        <v>72.439807064615025</v>
      </c>
      <c r="BO172" s="62">
        <f t="shared" si="268"/>
        <v>2.2875296875000002</v>
      </c>
      <c r="BP172" s="62">
        <f t="shared" si="269"/>
        <v>1.33976875</v>
      </c>
      <c r="BQ172" s="62">
        <f t="shared" si="270"/>
        <v>7.4517187499999998E-2</v>
      </c>
      <c r="BR172" s="50"/>
      <c r="BS172" s="77"/>
      <c r="BT172" s="77"/>
      <c r="BU172" s="77"/>
      <c r="BV172" s="77"/>
      <c r="BW172" s="77"/>
      <c r="BX172" s="50"/>
      <c r="BY172" s="77"/>
      <c r="BZ172" s="77"/>
      <c r="CA172" s="77"/>
      <c r="CB172" s="77"/>
      <c r="CC172" s="77"/>
    </row>
    <row r="173" spans="1:81" s="24" customFormat="1" x14ac:dyDescent="0.25">
      <c r="A173" s="77" t="s">
        <v>333</v>
      </c>
      <c r="B173" s="10" t="s">
        <v>287</v>
      </c>
      <c r="C173" s="3" t="s">
        <v>399</v>
      </c>
      <c r="D173" s="77" t="s">
        <v>333</v>
      </c>
      <c r="E173" s="62">
        <v>0</v>
      </c>
      <c r="F173" s="62">
        <v>8.4509910000000001</v>
      </c>
      <c r="G173" s="62">
        <v>74.502157499999996</v>
      </c>
      <c r="H173" s="62">
        <v>404.5355955</v>
      </c>
      <c r="I173" s="62">
        <v>546.20089200000007</v>
      </c>
      <c r="J173" s="62">
        <v>0</v>
      </c>
      <c r="K173" s="62">
        <v>0</v>
      </c>
      <c r="L173" s="62">
        <v>0</v>
      </c>
      <c r="M173" s="62">
        <v>0</v>
      </c>
      <c r="N173" s="62">
        <v>0</v>
      </c>
      <c r="O173" s="62">
        <v>0</v>
      </c>
      <c r="P173" s="62">
        <v>0</v>
      </c>
      <c r="Q173" s="62">
        <v>0</v>
      </c>
      <c r="R173" s="62">
        <v>0</v>
      </c>
      <c r="S173" s="62">
        <v>0</v>
      </c>
      <c r="T173" s="62">
        <v>1033.6896360000001</v>
      </c>
      <c r="U173" s="62">
        <v>730.10199999999998</v>
      </c>
      <c r="V173" s="62">
        <v>286.28700000000003</v>
      </c>
      <c r="W173" s="62">
        <v>17.3</v>
      </c>
      <c r="X173" s="62">
        <v>70.630678162279651</v>
      </c>
      <c r="Y173" s="62">
        <v>27.695643840236784</v>
      </c>
      <c r="Z173" s="62">
        <v>1.6736164703115972</v>
      </c>
      <c r="AA173" s="77"/>
      <c r="AB173" s="25" t="s">
        <v>333</v>
      </c>
      <c r="AC173" s="62">
        <v>1033.6890000000001</v>
      </c>
      <c r="AD173" s="50">
        <v>12</v>
      </c>
      <c r="AE173" s="62">
        <v>1033.6890000000001</v>
      </c>
      <c r="AF173" s="62">
        <v>100</v>
      </c>
      <c r="AG173" s="77">
        <v>730.10199999999998</v>
      </c>
      <c r="AH173" s="77">
        <v>286.28700000000003</v>
      </c>
      <c r="AI173" s="77">
        <v>17.3</v>
      </c>
      <c r="AJ173" s="50"/>
      <c r="AK173" s="62"/>
      <c r="AL173" s="62"/>
      <c r="AM173" s="77"/>
      <c r="AN173" s="77"/>
      <c r="AO173" s="77"/>
      <c r="AP173" s="50"/>
      <c r="AQ173" s="62"/>
      <c r="AR173" s="62"/>
      <c r="AS173" s="77"/>
      <c r="AT173" s="77"/>
      <c r="AU173" s="77"/>
      <c r="AV173" s="50"/>
      <c r="AW173" s="62"/>
      <c r="AX173" s="62"/>
      <c r="AY173" s="77"/>
      <c r="AZ173" s="77"/>
      <c r="BA173" s="77"/>
      <c r="BB173" s="77"/>
      <c r="BC173" s="25" t="s">
        <v>333</v>
      </c>
      <c r="BD173" s="62">
        <v>1.6151390625000002</v>
      </c>
      <c r="BE173" s="77"/>
      <c r="BF173" s="50">
        <v>12</v>
      </c>
      <c r="BG173" s="62">
        <v>1.6151390624999997</v>
      </c>
      <c r="BH173" s="62">
        <v>99.999999999999972</v>
      </c>
      <c r="BI173" s="62">
        <v>1.140784375</v>
      </c>
      <c r="BJ173" s="62">
        <v>0.44732343750000003</v>
      </c>
      <c r="BK173" s="62">
        <v>2.703125E-2</v>
      </c>
      <c r="BL173" s="50"/>
      <c r="BM173" s="77"/>
      <c r="BN173" s="77"/>
      <c r="BO173" s="77"/>
      <c r="BP173" s="77"/>
      <c r="BQ173" s="77"/>
      <c r="BR173" s="50"/>
      <c r="BS173" s="77"/>
      <c r="BT173" s="77"/>
      <c r="BU173" s="77"/>
      <c r="BV173" s="77"/>
      <c r="BW173" s="77"/>
      <c r="BX173" s="50"/>
      <c r="BY173" s="77"/>
      <c r="BZ173" s="77"/>
      <c r="CA173" s="77"/>
      <c r="CB173" s="77"/>
      <c r="CC173" s="77"/>
    </row>
    <row r="174" spans="1:81" x14ac:dyDescent="0.25">
      <c r="A174" s="77" t="s">
        <v>335</v>
      </c>
      <c r="B174" s="10" t="s">
        <v>287</v>
      </c>
      <c r="C174" s="3" t="s">
        <v>336</v>
      </c>
      <c r="D174" s="77" t="s">
        <v>337</v>
      </c>
      <c r="E174" s="62">
        <v>50.705946000000004</v>
      </c>
      <c r="F174" s="62">
        <v>0</v>
      </c>
      <c r="G174" s="62">
        <v>140.99811300000002</v>
      </c>
      <c r="H174" s="62">
        <v>707.65929900000003</v>
      </c>
      <c r="I174" s="62">
        <v>504.39072600000003</v>
      </c>
      <c r="J174" s="62">
        <v>0</v>
      </c>
      <c r="K174" s="62">
        <v>0</v>
      </c>
      <c r="L174" s="62">
        <v>0</v>
      </c>
      <c r="M174" s="62">
        <v>0</v>
      </c>
      <c r="N174" s="62">
        <v>0</v>
      </c>
      <c r="O174" s="62">
        <v>0</v>
      </c>
      <c r="P174" s="62">
        <v>0</v>
      </c>
      <c r="Q174" s="62">
        <v>0</v>
      </c>
      <c r="R174" s="62">
        <v>0</v>
      </c>
      <c r="S174" s="62">
        <v>0</v>
      </c>
      <c r="T174" s="62">
        <f t="shared" si="162"/>
        <v>1403.7540840000001</v>
      </c>
      <c r="U174" s="62">
        <v>900.49099999999999</v>
      </c>
      <c r="V174" s="62">
        <v>472.83800000000002</v>
      </c>
      <c r="W174" s="62">
        <v>30.420999999999999</v>
      </c>
      <c r="X174" s="62">
        <f t="shared" si="163"/>
        <v>64.148771516592788</v>
      </c>
      <c r="Y174" s="62">
        <f t="shared" si="164"/>
        <v>33.683820078560139</v>
      </c>
      <c r="Z174" s="62">
        <f t="shared" si="165"/>
        <v>2.1671174706979515</v>
      </c>
      <c r="AA174" s="77"/>
      <c r="AB174" s="25" t="s">
        <v>335</v>
      </c>
      <c r="AC174" s="62">
        <f t="shared" si="201"/>
        <v>1403.7509999999997</v>
      </c>
      <c r="AD174" s="50">
        <v>12</v>
      </c>
      <c r="AE174" s="62">
        <v>1302.1169999999997</v>
      </c>
      <c r="AF174" s="62">
        <f t="shared" si="166"/>
        <v>92.759827063346705</v>
      </c>
      <c r="AG174" s="77">
        <v>835.49199999999996</v>
      </c>
      <c r="AH174" s="77">
        <v>438.02499999999998</v>
      </c>
      <c r="AI174" s="77">
        <v>28.6</v>
      </c>
      <c r="AJ174" s="50">
        <v>9</v>
      </c>
      <c r="AK174" s="62">
        <v>101.63399999999999</v>
      </c>
      <c r="AL174" s="62">
        <f>(AK174/AC174)*100</f>
        <v>7.2401729366532956</v>
      </c>
      <c r="AM174" s="77">
        <v>64.998999999999995</v>
      </c>
      <c r="AN174" s="77">
        <v>34.814</v>
      </c>
      <c r="AO174" s="77">
        <v>1.821</v>
      </c>
      <c r="AP174" s="50"/>
      <c r="AQ174" s="62"/>
      <c r="AR174" s="62"/>
      <c r="AS174" s="77"/>
      <c r="AT174" s="77"/>
      <c r="AU174" s="77"/>
      <c r="AV174" s="50"/>
      <c r="AW174" s="62"/>
      <c r="AX174" s="62"/>
      <c r="AY174" s="77"/>
      <c r="AZ174" s="77"/>
      <c r="BA174" s="77"/>
      <c r="BB174" s="77"/>
      <c r="BC174" s="25" t="s">
        <v>335</v>
      </c>
      <c r="BD174" s="62">
        <f t="shared" si="167"/>
        <v>2.1933609374999996</v>
      </c>
      <c r="BE174" s="77"/>
      <c r="BF174" s="50">
        <v>12</v>
      </c>
      <c r="BG174" s="62">
        <f t="shared" si="168"/>
        <v>2.0345578125000001</v>
      </c>
      <c r="BH174" s="62">
        <f t="shared" si="169"/>
        <v>92.759827063346719</v>
      </c>
      <c r="BI174" s="62">
        <f t="shared" si="170"/>
        <v>1.30545625</v>
      </c>
      <c r="BJ174" s="62">
        <f t="shared" si="171"/>
        <v>0.68441406249999992</v>
      </c>
      <c r="BK174" s="62">
        <f t="shared" si="172"/>
        <v>4.4687500000000005E-2</v>
      </c>
      <c r="BL174" s="50">
        <v>9</v>
      </c>
      <c r="BM174" s="62">
        <f>BO174+BP174+BQ174</f>
        <v>0.15880312499999999</v>
      </c>
      <c r="BN174" s="62">
        <f>(BM174/BD174)*100</f>
        <v>7.2401729366532956</v>
      </c>
      <c r="BO174" s="62">
        <f t="shared" ref="BO174" si="271">AM174/640</f>
        <v>0.10156093749999999</v>
      </c>
      <c r="BP174" s="62">
        <f t="shared" ref="BP174" si="272">AN174/640</f>
        <v>5.4396874999999997E-2</v>
      </c>
      <c r="BQ174" s="62">
        <f t="shared" ref="BQ174" si="273">AO174/640</f>
        <v>2.8453124999999998E-3</v>
      </c>
      <c r="BR174" s="50"/>
      <c r="BS174" s="77"/>
      <c r="BT174" s="77"/>
      <c r="BU174" s="77"/>
      <c r="BV174" s="77"/>
      <c r="BW174" s="77"/>
      <c r="BX174" s="50"/>
      <c r="BY174" s="77"/>
      <c r="BZ174" s="77"/>
      <c r="CA174" s="77"/>
      <c r="CB174" s="77"/>
      <c r="CC174" s="77"/>
    </row>
    <row r="175" spans="1:81" x14ac:dyDescent="0.25">
      <c r="A175" s="77" t="s">
        <v>338</v>
      </c>
      <c r="B175" s="10" t="s">
        <v>287</v>
      </c>
      <c r="C175" s="3" t="s">
        <v>339</v>
      </c>
      <c r="D175" s="77" t="s">
        <v>338</v>
      </c>
      <c r="E175" s="62">
        <v>0</v>
      </c>
      <c r="F175" s="62">
        <v>14.455642500000002</v>
      </c>
      <c r="G175" s="62">
        <v>48.926790000000004</v>
      </c>
      <c r="H175" s="62">
        <v>976.75664400000005</v>
      </c>
      <c r="I175" s="62">
        <v>379.40501700000004</v>
      </c>
      <c r="J175" s="62">
        <v>0</v>
      </c>
      <c r="K175" s="62">
        <v>0</v>
      </c>
      <c r="L175" s="62">
        <v>0</v>
      </c>
      <c r="M175" s="62">
        <v>0</v>
      </c>
      <c r="N175" s="62">
        <v>0</v>
      </c>
      <c r="O175" s="62">
        <v>0</v>
      </c>
      <c r="P175" s="62">
        <v>0</v>
      </c>
      <c r="Q175" s="62">
        <v>0</v>
      </c>
      <c r="R175" s="62">
        <v>0</v>
      </c>
      <c r="S175" s="62">
        <v>0</v>
      </c>
      <c r="T175" s="62">
        <f t="shared" si="162"/>
        <v>1419.5440935000001</v>
      </c>
      <c r="U175" s="62">
        <v>820.82299999999998</v>
      </c>
      <c r="V175" s="62">
        <v>558.91399999999999</v>
      </c>
      <c r="W175" s="62">
        <v>39.804000000000002</v>
      </c>
      <c r="X175" s="62">
        <f t="shared" si="163"/>
        <v>57.82300132546041</v>
      </c>
      <c r="Y175" s="62">
        <f t="shared" si="164"/>
        <v>39.372781906474813</v>
      </c>
      <c r="Z175" s="62">
        <f t="shared" si="165"/>
        <v>2.8039988459858294</v>
      </c>
      <c r="AA175" s="77"/>
      <c r="AB175" s="25" t="s">
        <v>338</v>
      </c>
      <c r="AC175" s="62">
        <f t="shared" si="201"/>
        <v>1419.5410000000002</v>
      </c>
      <c r="AD175" s="50">
        <v>12</v>
      </c>
      <c r="AE175" s="62">
        <v>1419.5410000000002</v>
      </c>
      <c r="AF175" s="62">
        <f t="shared" ref="AF175:AF199" si="274">(AE175/AC175)*100</f>
        <v>100</v>
      </c>
      <c r="AG175" s="77">
        <v>820.82299999999998</v>
      </c>
      <c r="AH175" s="77">
        <v>558.91399999999999</v>
      </c>
      <c r="AI175" s="77">
        <v>39.804000000000002</v>
      </c>
      <c r="AJ175" s="50"/>
      <c r="AK175" s="62"/>
      <c r="AL175" s="62"/>
      <c r="AM175" s="77"/>
      <c r="AN175" s="77"/>
      <c r="AO175" s="77"/>
      <c r="AP175" s="50"/>
      <c r="AQ175" s="62"/>
      <c r="AR175" s="62"/>
      <c r="AS175" s="77"/>
      <c r="AT175" s="77"/>
      <c r="AU175" s="77"/>
      <c r="AV175" s="50"/>
      <c r="AW175" s="62"/>
      <c r="AX175" s="62"/>
      <c r="AY175" s="77"/>
      <c r="AZ175" s="77"/>
      <c r="BA175" s="77"/>
      <c r="BB175" s="77"/>
      <c r="BC175" s="25" t="s">
        <v>338</v>
      </c>
      <c r="BD175" s="62">
        <f t="shared" ref="BD175:BD199" si="275">AC175/640</f>
        <v>2.2180328125000002</v>
      </c>
      <c r="BE175" s="77"/>
      <c r="BF175" s="50">
        <v>12</v>
      </c>
      <c r="BG175" s="62">
        <f t="shared" si="168"/>
        <v>2.2180328125000002</v>
      </c>
      <c r="BH175" s="62">
        <f t="shared" si="169"/>
        <v>100</v>
      </c>
      <c r="BI175" s="62">
        <f t="shared" si="170"/>
        <v>1.2825359375000001</v>
      </c>
      <c r="BJ175" s="62">
        <f t="shared" si="171"/>
        <v>0.87330312499999996</v>
      </c>
      <c r="BK175" s="62">
        <f t="shared" si="172"/>
        <v>6.2193750000000006E-2</v>
      </c>
      <c r="BL175" s="50"/>
      <c r="BM175" s="77"/>
      <c r="BN175" s="77"/>
      <c r="BO175" s="77"/>
      <c r="BP175" s="77"/>
      <c r="BQ175" s="77"/>
      <c r="BR175" s="50"/>
      <c r="BS175" s="77"/>
      <c r="BT175" s="77"/>
      <c r="BU175" s="77"/>
      <c r="BV175" s="77"/>
      <c r="BW175" s="77"/>
      <c r="BX175" s="50"/>
      <c r="BY175" s="77"/>
      <c r="BZ175" s="77"/>
      <c r="CA175" s="77"/>
      <c r="CB175" s="77"/>
      <c r="CC175" s="77"/>
    </row>
    <row r="176" spans="1:81" x14ac:dyDescent="0.25">
      <c r="A176" s="77" t="s">
        <v>340</v>
      </c>
      <c r="B176" s="10" t="s">
        <v>287</v>
      </c>
      <c r="C176" s="3" t="s">
        <v>341</v>
      </c>
      <c r="D176" s="77" t="s">
        <v>340</v>
      </c>
      <c r="E176" s="62">
        <v>0</v>
      </c>
      <c r="F176" s="62">
        <v>8.8957800000000002</v>
      </c>
      <c r="G176" s="62">
        <v>70.276662000000002</v>
      </c>
      <c r="H176" s="62">
        <v>411.6522195</v>
      </c>
      <c r="I176" s="62">
        <v>88.068222000000006</v>
      </c>
      <c r="J176" s="62">
        <v>0</v>
      </c>
      <c r="K176" s="62">
        <v>0</v>
      </c>
      <c r="L176" s="62">
        <v>0</v>
      </c>
      <c r="M176" s="62">
        <v>0</v>
      </c>
      <c r="N176" s="62">
        <v>0</v>
      </c>
      <c r="O176" s="62">
        <v>0</v>
      </c>
      <c r="P176" s="62">
        <v>0</v>
      </c>
      <c r="Q176" s="62">
        <v>0</v>
      </c>
      <c r="R176" s="62">
        <v>0</v>
      </c>
      <c r="S176" s="62">
        <v>0</v>
      </c>
      <c r="T176" s="62">
        <f t="shared" ref="T176:T199" si="276">SUM(E176:S176)</f>
        <v>578.89288350000004</v>
      </c>
      <c r="U176" s="62">
        <v>296.60000000000002</v>
      </c>
      <c r="V176" s="62">
        <v>264.77100000000002</v>
      </c>
      <c r="W176" s="62">
        <v>17.52</v>
      </c>
      <c r="X176" s="62">
        <f t="shared" ref="X176:X199" si="277">(U176/T176)*100</f>
        <v>51.235730901846544</v>
      </c>
      <c r="Y176" s="62">
        <f t="shared" ref="Y176:Y199" si="278">(V176/T176)*100</f>
        <v>45.73747709579505</v>
      </c>
      <c r="Z176" s="62">
        <f t="shared" ref="Z176:Z199" si="279">(W176/T176)*100</f>
        <v>3.0264666399202675</v>
      </c>
      <c r="AA176" s="77"/>
      <c r="AB176" s="25" t="s">
        <v>340</v>
      </c>
      <c r="AC176" s="62">
        <f t="shared" si="201"/>
        <v>578.89100000000008</v>
      </c>
      <c r="AD176" s="50">
        <v>12</v>
      </c>
      <c r="AE176" s="62">
        <v>578.89100000000008</v>
      </c>
      <c r="AF176" s="62">
        <f t="shared" si="274"/>
        <v>100</v>
      </c>
      <c r="AG176" s="77">
        <v>296.60000000000002</v>
      </c>
      <c r="AH176" s="77">
        <v>264.77100000000002</v>
      </c>
      <c r="AI176" s="77">
        <v>17.52</v>
      </c>
      <c r="AJ176" s="50"/>
      <c r="AK176" s="62"/>
      <c r="AL176" s="62"/>
      <c r="AM176" s="77"/>
      <c r="AN176" s="77"/>
      <c r="AO176" s="77"/>
      <c r="AP176" s="50"/>
      <c r="AQ176" s="62"/>
      <c r="AR176" s="62"/>
      <c r="AS176" s="77"/>
      <c r="AT176" s="77"/>
      <c r="AU176" s="77"/>
      <c r="AV176" s="50"/>
      <c r="AW176" s="62"/>
      <c r="AX176" s="62"/>
      <c r="AY176" s="77"/>
      <c r="AZ176" s="77"/>
      <c r="BA176" s="77"/>
      <c r="BB176" s="77"/>
      <c r="BC176" s="25" t="s">
        <v>340</v>
      </c>
      <c r="BD176" s="62">
        <f t="shared" si="275"/>
        <v>0.9045171875000001</v>
      </c>
      <c r="BE176" s="77"/>
      <c r="BF176" s="50">
        <v>12</v>
      </c>
      <c r="BG176" s="62">
        <f t="shared" ref="BG176:BG199" si="280">BI176+BJ176+BK176</f>
        <v>0.9045171875000001</v>
      </c>
      <c r="BH176" s="62">
        <f t="shared" ref="BH176:BH199" si="281">(BG176/BD176)*100</f>
        <v>100</v>
      </c>
      <c r="BI176" s="62">
        <f t="shared" ref="BI176:BI199" si="282">AG176/640</f>
        <v>0.46343750000000006</v>
      </c>
      <c r="BJ176" s="62">
        <f t="shared" ref="BJ176:BJ199" si="283">AH176/640</f>
        <v>0.4137046875</v>
      </c>
      <c r="BK176" s="62">
        <f t="shared" ref="BK176:BK199" si="284">AI176/640</f>
        <v>2.7375E-2</v>
      </c>
      <c r="BL176" s="50"/>
      <c r="BM176" s="77"/>
      <c r="BN176" s="77"/>
      <c r="BO176" s="77"/>
      <c r="BP176" s="77"/>
      <c r="BQ176" s="77"/>
      <c r="BR176" s="50"/>
      <c r="BS176" s="77"/>
      <c r="BT176" s="77"/>
      <c r="BU176" s="77"/>
      <c r="BV176" s="77"/>
      <c r="BW176" s="77"/>
      <c r="BX176" s="50"/>
      <c r="BY176" s="77"/>
      <c r="BZ176" s="77"/>
      <c r="CA176" s="77"/>
      <c r="CB176" s="77"/>
      <c r="CC176" s="77"/>
    </row>
    <row r="177" spans="1:81" x14ac:dyDescent="0.25">
      <c r="A177" s="77" t="s">
        <v>342</v>
      </c>
      <c r="B177" s="10" t="s">
        <v>287</v>
      </c>
      <c r="C177" s="3" t="s">
        <v>343</v>
      </c>
      <c r="D177" s="77" t="s">
        <v>342</v>
      </c>
      <c r="E177" s="62">
        <v>55.153836000000005</v>
      </c>
      <c r="F177" s="62">
        <v>352.94007150000004</v>
      </c>
      <c r="G177" s="62">
        <v>967.41607500000009</v>
      </c>
      <c r="H177" s="62">
        <v>5434.6543965000001</v>
      </c>
      <c r="I177" s="62">
        <v>1904.3641035000001</v>
      </c>
      <c r="J177" s="62">
        <v>0</v>
      </c>
      <c r="K177" s="62">
        <v>0</v>
      </c>
      <c r="L177" s="62">
        <v>0</v>
      </c>
      <c r="M177" s="62">
        <v>0</v>
      </c>
      <c r="N177" s="62">
        <v>0</v>
      </c>
      <c r="O177" s="62">
        <v>0</v>
      </c>
      <c r="P177" s="62">
        <v>0</v>
      </c>
      <c r="Q177" s="62">
        <v>0</v>
      </c>
      <c r="R177" s="62">
        <v>0</v>
      </c>
      <c r="S177" s="62">
        <v>0</v>
      </c>
      <c r="T177" s="62">
        <f t="shared" si="276"/>
        <v>8714.5284824999999</v>
      </c>
      <c r="U177" s="62">
        <v>4734.8850000000002</v>
      </c>
      <c r="V177" s="62">
        <v>3747.7249999999999</v>
      </c>
      <c r="W177" s="62">
        <v>231.89699999999999</v>
      </c>
      <c r="X177" s="62">
        <f t="shared" si="277"/>
        <v>54.3332322512723</v>
      </c>
      <c r="Y177" s="62">
        <f t="shared" si="278"/>
        <v>43.005482253296428</v>
      </c>
      <c r="Z177" s="62">
        <f t="shared" si="279"/>
        <v>2.6610389818070113</v>
      </c>
      <c r="AA177" s="77"/>
      <c r="AB177" s="25" t="s">
        <v>342</v>
      </c>
      <c r="AC177" s="62">
        <f t="shared" si="201"/>
        <v>8714.5079999999998</v>
      </c>
      <c r="AD177" s="50">
        <v>12</v>
      </c>
      <c r="AE177" s="62">
        <v>5535.8310000000001</v>
      </c>
      <c r="AF177" s="62">
        <f t="shared" si="274"/>
        <v>63.524309117623169</v>
      </c>
      <c r="AG177" s="77">
        <v>3002.163</v>
      </c>
      <c r="AH177" s="77">
        <v>2378.0120000000002</v>
      </c>
      <c r="AI177" s="77">
        <v>155.65600000000001</v>
      </c>
      <c r="AJ177" s="50">
        <v>13</v>
      </c>
      <c r="AK177" s="62">
        <v>2749.6790000000001</v>
      </c>
      <c r="AL177" s="62">
        <f>(AK177/AC177)*100</f>
        <v>31.552888585333793</v>
      </c>
      <c r="AM177" s="77">
        <v>1462.8009999999999</v>
      </c>
      <c r="AN177" s="77">
        <v>1218.798</v>
      </c>
      <c r="AO177" s="77">
        <v>68.08</v>
      </c>
      <c r="AP177" s="50">
        <v>9</v>
      </c>
      <c r="AQ177" s="62">
        <v>428.99799999999999</v>
      </c>
      <c r="AR177" s="62">
        <f>(AQ177/AC177)*100</f>
        <v>4.9228022970430461</v>
      </c>
      <c r="AS177" s="77">
        <v>269.92200000000003</v>
      </c>
      <c r="AT177" s="77">
        <v>150.91499999999999</v>
      </c>
      <c r="AU177" s="77">
        <v>8.1609999999999996</v>
      </c>
      <c r="AV177" s="50"/>
      <c r="AW177" s="62"/>
      <c r="AX177" s="62"/>
      <c r="AY177" s="77"/>
      <c r="AZ177" s="77"/>
      <c r="BA177" s="77"/>
      <c r="BB177" s="77"/>
      <c r="BC177" s="25" t="s">
        <v>342</v>
      </c>
      <c r="BD177" s="62">
        <f t="shared" si="275"/>
        <v>13.616418749999999</v>
      </c>
      <c r="BE177" s="77"/>
      <c r="BF177" s="50">
        <v>12</v>
      </c>
      <c r="BG177" s="62">
        <f t="shared" si="280"/>
        <v>8.6497359375000009</v>
      </c>
      <c r="BH177" s="62">
        <f t="shared" si="281"/>
        <v>63.524309117623169</v>
      </c>
      <c r="BI177" s="62">
        <f t="shared" si="282"/>
        <v>4.6908796874999998</v>
      </c>
      <c r="BJ177" s="62">
        <f t="shared" si="283"/>
        <v>3.7156437500000004</v>
      </c>
      <c r="BK177" s="62">
        <f t="shared" si="284"/>
        <v>0.2432125</v>
      </c>
      <c r="BL177" s="50">
        <v>13</v>
      </c>
      <c r="BM177" s="62">
        <f t="shared" ref="BM177:BM180" si="285">BO177+BP177+BQ177</f>
        <v>4.2963734374999998</v>
      </c>
      <c r="BN177" s="62">
        <f t="shared" ref="BN177:BN180" si="286">(BM177/BD177)*100</f>
        <v>31.55288858533379</v>
      </c>
      <c r="BO177" s="62">
        <f t="shared" ref="BO177:BO180" si="287">AM177/640</f>
        <v>2.2856265625000001</v>
      </c>
      <c r="BP177" s="62">
        <f t="shared" ref="BP177:BP180" si="288">AN177/640</f>
        <v>1.904371875</v>
      </c>
      <c r="BQ177" s="62">
        <f t="shared" ref="BQ177:BQ180" si="289">AO177/640</f>
        <v>0.106375</v>
      </c>
      <c r="BR177" s="50">
        <v>9</v>
      </c>
      <c r="BS177" s="62">
        <f t="shared" ref="BS177" si="290">BU177+BV177+BW177</f>
        <v>0.6703093750000001</v>
      </c>
      <c r="BT177" s="62">
        <f>(BS177/BD177)*100</f>
        <v>4.9228022970430469</v>
      </c>
      <c r="BU177" s="62">
        <f t="shared" ref="BU177" si="291">AS177/640</f>
        <v>0.42175312500000006</v>
      </c>
      <c r="BV177" s="62">
        <f t="shared" ref="BV177" si="292">AT177/640</f>
        <v>0.2358046875</v>
      </c>
      <c r="BW177" s="62">
        <f t="shared" ref="BW177" si="293">AU177/640</f>
        <v>1.2751562499999999E-2</v>
      </c>
      <c r="BX177" s="50"/>
      <c r="BY177" s="77"/>
      <c r="BZ177" s="77"/>
      <c r="CA177" s="77"/>
      <c r="CB177" s="77"/>
      <c r="CC177" s="77"/>
    </row>
    <row r="178" spans="1:81" x14ac:dyDescent="0.25">
      <c r="A178" s="77" t="s">
        <v>344</v>
      </c>
      <c r="B178" s="10" t="s">
        <v>287</v>
      </c>
      <c r="C178" s="3">
        <v>5</v>
      </c>
      <c r="D178" s="77" t="s">
        <v>344</v>
      </c>
      <c r="E178" s="62">
        <v>1.7791560000000002</v>
      </c>
      <c r="F178" s="62">
        <v>120.09303000000001</v>
      </c>
      <c r="G178" s="62">
        <v>797.50667700000008</v>
      </c>
      <c r="H178" s="62">
        <v>908.48153250000007</v>
      </c>
      <c r="I178" s="62">
        <v>352.05049350000002</v>
      </c>
      <c r="J178" s="62">
        <v>0</v>
      </c>
      <c r="K178" s="62">
        <v>0</v>
      </c>
      <c r="L178" s="62">
        <v>0</v>
      </c>
      <c r="M178" s="62">
        <v>1.1119725</v>
      </c>
      <c r="N178" s="62">
        <v>0</v>
      </c>
      <c r="O178" s="62">
        <v>1.5567615000000001</v>
      </c>
      <c r="P178" s="62">
        <v>0</v>
      </c>
      <c r="Q178" s="62">
        <v>0</v>
      </c>
      <c r="R178" s="62">
        <v>0</v>
      </c>
      <c r="S178" s="62">
        <v>0</v>
      </c>
      <c r="T178" s="62">
        <f t="shared" si="276"/>
        <v>2182.5796230000001</v>
      </c>
      <c r="U178" s="62">
        <v>1062.9359999999999</v>
      </c>
      <c r="V178" s="62">
        <v>1070.2909999999999</v>
      </c>
      <c r="W178" s="62">
        <v>49.347000000000001</v>
      </c>
      <c r="X178" s="62">
        <f t="shared" si="277"/>
        <v>48.700903682907693</v>
      </c>
      <c r="Y178" s="62">
        <f t="shared" si="278"/>
        <v>49.037890243328818</v>
      </c>
      <c r="Z178" s="62">
        <f t="shared" si="279"/>
        <v>2.2609484428417574</v>
      </c>
      <c r="AA178" s="77"/>
      <c r="AB178" s="25" t="s">
        <v>344</v>
      </c>
      <c r="AC178" s="62">
        <f t="shared" si="201"/>
        <v>2181.4639999999999</v>
      </c>
      <c r="AD178" s="50">
        <v>4</v>
      </c>
      <c r="AE178" s="62">
        <v>1592.1190000000001</v>
      </c>
      <c r="AF178" s="62">
        <f t="shared" si="274"/>
        <v>72.983968564230267</v>
      </c>
      <c r="AG178" s="77">
        <v>760.35199999999998</v>
      </c>
      <c r="AH178" s="77">
        <v>795.52099999999996</v>
      </c>
      <c r="AI178" s="77">
        <v>36.246000000000002</v>
      </c>
      <c r="AJ178" s="50">
        <v>7</v>
      </c>
      <c r="AK178" s="62">
        <v>589.34500000000003</v>
      </c>
      <c r="AL178" s="62">
        <f>(AK178/AC178)*100</f>
        <v>27.016031435769744</v>
      </c>
      <c r="AM178" s="77">
        <v>302.58499999999998</v>
      </c>
      <c r="AN178" s="77">
        <v>274.548</v>
      </c>
      <c r="AO178" s="77">
        <v>12.212</v>
      </c>
      <c r="AP178" s="50"/>
      <c r="AQ178" s="62"/>
      <c r="AR178" s="62"/>
      <c r="AS178" s="77"/>
      <c r="AT178" s="77"/>
      <c r="AU178" s="77"/>
      <c r="AV178" s="50"/>
      <c r="AW178" s="62"/>
      <c r="AX178" s="62"/>
      <c r="AY178" s="77"/>
      <c r="AZ178" s="77"/>
      <c r="BA178" s="77"/>
      <c r="BB178" s="77"/>
      <c r="BC178" s="25" t="s">
        <v>344</v>
      </c>
      <c r="BD178" s="62">
        <f t="shared" si="275"/>
        <v>3.4085375</v>
      </c>
      <c r="BE178" s="77"/>
      <c r="BF178" s="50">
        <v>4</v>
      </c>
      <c r="BG178" s="62">
        <f t="shared" si="280"/>
        <v>2.4876859374999998</v>
      </c>
      <c r="BH178" s="62">
        <f t="shared" si="281"/>
        <v>72.983968564230253</v>
      </c>
      <c r="BI178" s="62">
        <f t="shared" si="282"/>
        <v>1.1880500000000001</v>
      </c>
      <c r="BJ178" s="62">
        <f t="shared" si="283"/>
        <v>1.2430015624999999</v>
      </c>
      <c r="BK178" s="62">
        <f t="shared" si="284"/>
        <v>5.6634375000000001E-2</v>
      </c>
      <c r="BL178" s="50">
        <v>7</v>
      </c>
      <c r="BM178" s="62">
        <f t="shared" si="285"/>
        <v>0.9208515625</v>
      </c>
      <c r="BN178" s="62">
        <f t="shared" si="286"/>
        <v>27.01603143576974</v>
      </c>
      <c r="BO178" s="62">
        <f t="shared" si="287"/>
        <v>0.47278906249999997</v>
      </c>
      <c r="BP178" s="62">
        <f t="shared" si="288"/>
        <v>0.42898124999999998</v>
      </c>
      <c r="BQ178" s="62">
        <f t="shared" si="289"/>
        <v>1.9081250000000001E-2</v>
      </c>
      <c r="BR178" s="50"/>
      <c r="BS178" s="77"/>
      <c r="BT178" s="77"/>
      <c r="BU178" s="77"/>
      <c r="BV178" s="77"/>
      <c r="BW178" s="77"/>
      <c r="BX178" s="50"/>
      <c r="BY178" s="77"/>
      <c r="BZ178" s="77"/>
      <c r="CA178" s="77"/>
      <c r="CB178" s="77"/>
      <c r="CC178" s="77"/>
    </row>
    <row r="179" spans="1:81" x14ac:dyDescent="0.25">
      <c r="A179" s="77" t="s">
        <v>345</v>
      </c>
      <c r="B179" s="10" t="s">
        <v>287</v>
      </c>
      <c r="C179" s="3">
        <v>50</v>
      </c>
      <c r="D179" s="77" t="s">
        <v>345</v>
      </c>
      <c r="E179" s="62">
        <v>78.950047500000011</v>
      </c>
      <c r="F179" s="62">
        <v>260.64635400000003</v>
      </c>
      <c r="G179" s="62">
        <v>1677.0769245000001</v>
      </c>
      <c r="H179" s="62">
        <v>2877.1176465000003</v>
      </c>
      <c r="I179" s="62">
        <v>1544.752197</v>
      </c>
      <c r="J179" s="62">
        <v>16.012404</v>
      </c>
      <c r="K179" s="62">
        <v>6.4494405000000006</v>
      </c>
      <c r="L179" s="62">
        <v>0</v>
      </c>
      <c r="M179" s="62">
        <v>6.8942295000000007</v>
      </c>
      <c r="N179" s="62">
        <v>0</v>
      </c>
      <c r="O179" s="62">
        <v>6.6718350000000006</v>
      </c>
      <c r="P179" s="62">
        <v>0</v>
      </c>
      <c r="Q179" s="62">
        <v>0</v>
      </c>
      <c r="R179" s="62">
        <v>7.7838075</v>
      </c>
      <c r="S179" s="62">
        <v>0</v>
      </c>
      <c r="T179" s="62">
        <f t="shared" si="276"/>
        <v>6482.3548860000001</v>
      </c>
      <c r="U179" s="62">
        <v>3523.2089999999998</v>
      </c>
      <c r="V179" s="62">
        <v>2799.4409999999998</v>
      </c>
      <c r="W179" s="62">
        <v>159.68899999999999</v>
      </c>
      <c r="X179" s="62">
        <f t="shared" si="277"/>
        <v>54.350757740973208</v>
      </c>
      <c r="Y179" s="62">
        <f t="shared" si="278"/>
        <v>43.185556009066666</v>
      </c>
      <c r="Z179" s="62">
        <f t="shared" si="279"/>
        <v>2.4634411846978908</v>
      </c>
      <c r="AA179" s="77"/>
      <c r="AB179" s="25" t="s">
        <v>345</v>
      </c>
      <c r="AC179" s="62">
        <f t="shared" si="201"/>
        <v>6475.4439999999995</v>
      </c>
      <c r="AD179" s="50">
        <v>10</v>
      </c>
      <c r="AE179" s="62">
        <v>4251.5050000000001</v>
      </c>
      <c r="AF179" s="62">
        <f t="shared" si="274"/>
        <v>65.655806767844808</v>
      </c>
      <c r="AG179" s="77">
        <v>2431.7040000000002</v>
      </c>
      <c r="AH179" s="77">
        <v>1726.135</v>
      </c>
      <c r="AI179" s="77">
        <v>93.665999999999997</v>
      </c>
      <c r="AJ179" s="50">
        <v>13</v>
      </c>
      <c r="AK179" s="62">
        <v>744.79700000000003</v>
      </c>
      <c r="AL179" s="62">
        <f>(AK179/AC179)*100</f>
        <v>11.501867671158921</v>
      </c>
      <c r="AM179" s="77">
        <v>368.14400000000001</v>
      </c>
      <c r="AN179" s="77">
        <v>358.79899999999998</v>
      </c>
      <c r="AO179" s="77">
        <v>17.853999999999999</v>
      </c>
      <c r="AP179" s="50">
        <v>14</v>
      </c>
      <c r="AQ179" s="62">
        <v>1479.1419999999998</v>
      </c>
      <c r="AR179" s="62">
        <f>(AQ179/AC179)*100</f>
        <v>22.842325560996279</v>
      </c>
      <c r="AS179" s="77">
        <v>723.47199999999998</v>
      </c>
      <c r="AT179" s="77">
        <v>713.02499999999998</v>
      </c>
      <c r="AU179" s="77">
        <v>42.645000000000003</v>
      </c>
      <c r="AV179" s="50"/>
      <c r="AW179" s="62"/>
      <c r="AX179" s="62"/>
      <c r="AY179" s="77"/>
      <c r="AZ179" s="77"/>
      <c r="BA179" s="77"/>
      <c r="BB179" s="77"/>
      <c r="BC179" s="25" t="s">
        <v>345</v>
      </c>
      <c r="BD179" s="62">
        <f t="shared" si="275"/>
        <v>10.11788125</v>
      </c>
      <c r="BE179" s="77"/>
      <c r="BF179" s="50">
        <v>10</v>
      </c>
      <c r="BG179" s="62">
        <f t="shared" si="280"/>
        <v>6.6429765625000003</v>
      </c>
      <c r="BH179" s="62">
        <f t="shared" si="281"/>
        <v>65.655806767844808</v>
      </c>
      <c r="BI179" s="62">
        <f t="shared" si="282"/>
        <v>3.7995375000000005</v>
      </c>
      <c r="BJ179" s="62">
        <f t="shared" si="283"/>
        <v>2.6970859374999998</v>
      </c>
      <c r="BK179" s="62">
        <f t="shared" si="284"/>
        <v>0.146353125</v>
      </c>
      <c r="BL179" s="50">
        <v>13</v>
      </c>
      <c r="BM179" s="62">
        <f t="shared" si="285"/>
        <v>1.1637453124999999</v>
      </c>
      <c r="BN179" s="62">
        <f t="shared" si="286"/>
        <v>11.501867671158919</v>
      </c>
      <c r="BO179" s="62">
        <f t="shared" si="287"/>
        <v>0.57522499999999999</v>
      </c>
      <c r="BP179" s="62">
        <f t="shared" si="288"/>
        <v>0.56062343749999999</v>
      </c>
      <c r="BQ179" s="62">
        <f t="shared" si="289"/>
        <v>2.7896874999999998E-2</v>
      </c>
      <c r="BR179" s="50">
        <v>14</v>
      </c>
      <c r="BS179" s="62">
        <f t="shared" ref="BS179:BS180" si="294">BU179+BV179+BW179</f>
        <v>2.3111593749999999</v>
      </c>
      <c r="BT179" s="62">
        <f t="shared" ref="BT179:BT180" si="295">(BS179/BD179)*100</f>
        <v>22.842325560996279</v>
      </c>
      <c r="BU179" s="62">
        <f t="shared" ref="BU179:BU180" si="296">AS179/640</f>
        <v>1.130425</v>
      </c>
      <c r="BV179" s="62">
        <f t="shared" ref="BV179:BV180" si="297">AT179/640</f>
        <v>1.1141015624999999</v>
      </c>
      <c r="BW179" s="62">
        <f t="shared" ref="BW179:BW180" si="298">AU179/640</f>
        <v>6.6632812499999999E-2</v>
      </c>
      <c r="BX179" s="50"/>
      <c r="BY179" s="77"/>
      <c r="BZ179" s="77"/>
      <c r="CA179" s="77"/>
      <c r="CB179" s="77"/>
      <c r="CC179" s="77"/>
    </row>
    <row r="180" spans="1:81" x14ac:dyDescent="0.25">
      <c r="A180" s="77" t="s">
        <v>346</v>
      </c>
      <c r="B180" s="10" t="s">
        <v>287</v>
      </c>
      <c r="C180" s="3">
        <v>51</v>
      </c>
      <c r="D180" s="77" t="s">
        <v>346</v>
      </c>
      <c r="E180" s="62">
        <v>39.141432000000002</v>
      </c>
      <c r="F180" s="62">
        <v>225.2856285</v>
      </c>
      <c r="G180" s="62">
        <v>3288.9922605000002</v>
      </c>
      <c r="H180" s="62">
        <v>5660.1624195000004</v>
      </c>
      <c r="I180" s="62">
        <v>2093.3994285000003</v>
      </c>
      <c r="J180" s="62">
        <v>0</v>
      </c>
      <c r="K180" s="62">
        <v>0</v>
      </c>
      <c r="L180" s="62">
        <v>0</v>
      </c>
      <c r="M180" s="62">
        <v>0</v>
      </c>
      <c r="N180" s="62">
        <v>0</v>
      </c>
      <c r="O180" s="62">
        <v>0</v>
      </c>
      <c r="P180" s="62">
        <v>0</v>
      </c>
      <c r="Q180" s="62">
        <v>0</v>
      </c>
      <c r="R180" s="62">
        <v>0</v>
      </c>
      <c r="S180" s="62">
        <v>0</v>
      </c>
      <c r="T180" s="62">
        <f t="shared" si="276"/>
        <v>11306.981169000002</v>
      </c>
      <c r="U180" s="62">
        <v>5834.6610000000001</v>
      </c>
      <c r="V180" s="62">
        <v>5196.5519999999997</v>
      </c>
      <c r="W180" s="62">
        <v>275.74099999999999</v>
      </c>
      <c r="X180" s="62">
        <f t="shared" si="277"/>
        <v>51.602288115564463</v>
      </c>
      <c r="Y180" s="62">
        <f t="shared" si="278"/>
        <v>45.958792380827731</v>
      </c>
      <c r="Z180" s="62">
        <f t="shared" si="279"/>
        <v>2.4386792184282617</v>
      </c>
      <c r="AA180" s="77"/>
      <c r="AB180" s="25" t="s">
        <v>346</v>
      </c>
      <c r="AC180" s="62">
        <f t="shared" si="201"/>
        <v>11306.952000000001</v>
      </c>
      <c r="AD180" s="50">
        <v>12</v>
      </c>
      <c r="AE180" s="62">
        <v>672.51900000000001</v>
      </c>
      <c r="AF180" s="62">
        <f t="shared" si="274"/>
        <v>5.9478363399791556</v>
      </c>
      <c r="AG180" s="77">
        <v>341.31</v>
      </c>
      <c r="AH180" s="77">
        <v>319.55</v>
      </c>
      <c r="AI180" s="77">
        <v>11.659000000000001</v>
      </c>
      <c r="AJ180" s="50">
        <v>6</v>
      </c>
      <c r="AK180" s="62">
        <v>4448.3230000000003</v>
      </c>
      <c r="AL180" s="62">
        <f>(AK180/AC180)*100</f>
        <v>39.341486547391376</v>
      </c>
      <c r="AM180" s="77">
        <v>2315.4899999999998</v>
      </c>
      <c r="AN180" s="77">
        <v>2028.019</v>
      </c>
      <c r="AO180" s="77">
        <v>104.81399999999999</v>
      </c>
      <c r="AP180" s="50">
        <v>9</v>
      </c>
      <c r="AQ180" s="62">
        <v>6186.11</v>
      </c>
      <c r="AR180" s="62">
        <f>(AQ180/AC180)*100</f>
        <v>54.710677112629455</v>
      </c>
      <c r="AS180" s="77">
        <v>3177.8609999999999</v>
      </c>
      <c r="AT180" s="77">
        <v>2848.982</v>
      </c>
      <c r="AU180" s="77">
        <v>159.267</v>
      </c>
      <c r="AV180" s="50"/>
      <c r="AW180" s="62"/>
      <c r="AX180" s="62"/>
      <c r="AY180" s="77"/>
      <c r="AZ180" s="77"/>
      <c r="BA180" s="77"/>
      <c r="BB180" s="77"/>
      <c r="BC180" s="25" t="s">
        <v>346</v>
      </c>
      <c r="BD180" s="62">
        <f t="shared" si="275"/>
        <v>17.667112500000002</v>
      </c>
      <c r="BE180" s="77"/>
      <c r="BF180" s="50">
        <v>12</v>
      </c>
      <c r="BG180" s="62">
        <f t="shared" si="280"/>
        <v>1.0508109374999999</v>
      </c>
      <c r="BH180" s="62">
        <f t="shared" si="281"/>
        <v>5.9478363399791547</v>
      </c>
      <c r="BI180" s="62">
        <f t="shared" si="282"/>
        <v>0.533296875</v>
      </c>
      <c r="BJ180" s="62">
        <f t="shared" si="283"/>
        <v>0.49929687500000003</v>
      </c>
      <c r="BK180" s="62">
        <f t="shared" si="284"/>
        <v>1.8217187500000002E-2</v>
      </c>
      <c r="BL180" s="50">
        <v>6</v>
      </c>
      <c r="BM180" s="62">
        <f t="shared" si="285"/>
        <v>6.9505046874999996</v>
      </c>
      <c r="BN180" s="62">
        <f t="shared" si="286"/>
        <v>39.341486547391369</v>
      </c>
      <c r="BO180" s="62">
        <f t="shared" si="287"/>
        <v>3.6179531249999997</v>
      </c>
      <c r="BP180" s="62">
        <f t="shared" si="288"/>
        <v>3.1687796874999998</v>
      </c>
      <c r="BQ180" s="62">
        <f t="shared" si="289"/>
        <v>0.16377187499999998</v>
      </c>
      <c r="BR180" s="50">
        <v>9</v>
      </c>
      <c r="BS180" s="62">
        <f t="shared" si="294"/>
        <v>9.6657968749999981</v>
      </c>
      <c r="BT180" s="62">
        <f t="shared" si="295"/>
        <v>54.710677112629455</v>
      </c>
      <c r="BU180" s="62">
        <f t="shared" si="296"/>
        <v>4.9654078124999996</v>
      </c>
      <c r="BV180" s="62">
        <f t="shared" si="297"/>
        <v>4.4515343749999996</v>
      </c>
      <c r="BW180" s="62">
        <f t="shared" si="298"/>
        <v>0.2488546875</v>
      </c>
      <c r="BX180" s="50"/>
      <c r="BY180" s="77"/>
      <c r="BZ180" s="77"/>
      <c r="CA180" s="77"/>
      <c r="CB180" s="77"/>
      <c r="CC180" s="77"/>
    </row>
    <row r="181" spans="1:81" x14ac:dyDescent="0.25">
      <c r="A181" s="77" t="s">
        <v>347</v>
      </c>
      <c r="B181" s="10" t="s">
        <v>287</v>
      </c>
      <c r="C181" s="3">
        <v>52</v>
      </c>
      <c r="D181" s="77" t="s">
        <v>347</v>
      </c>
      <c r="E181" s="62">
        <v>0.88957800000000009</v>
      </c>
      <c r="F181" s="62">
        <v>80.062020000000004</v>
      </c>
      <c r="G181" s="62">
        <v>197.70871050000002</v>
      </c>
      <c r="H181" s="62">
        <v>2161.0073565000002</v>
      </c>
      <c r="I181" s="62">
        <v>2013.3374085</v>
      </c>
      <c r="J181" s="62">
        <v>0</v>
      </c>
      <c r="K181" s="62">
        <v>0</v>
      </c>
      <c r="L181" s="62">
        <v>0</v>
      </c>
      <c r="M181" s="62">
        <v>0</v>
      </c>
      <c r="N181" s="62">
        <v>0</v>
      </c>
      <c r="O181" s="62">
        <v>0</v>
      </c>
      <c r="P181" s="62">
        <v>0</v>
      </c>
      <c r="Q181" s="62">
        <v>0</v>
      </c>
      <c r="R181" s="62">
        <v>0</v>
      </c>
      <c r="S181" s="62">
        <v>0</v>
      </c>
      <c r="T181" s="62">
        <f t="shared" si="276"/>
        <v>4453.0050735000004</v>
      </c>
      <c r="U181" s="62">
        <v>2974.37</v>
      </c>
      <c r="V181" s="62">
        <v>1389.2180000000001</v>
      </c>
      <c r="W181" s="62">
        <v>89.406000000000006</v>
      </c>
      <c r="X181" s="62">
        <f t="shared" si="277"/>
        <v>66.794669013529472</v>
      </c>
      <c r="Y181" s="62">
        <f t="shared" si="278"/>
        <v>31.197314556574128</v>
      </c>
      <c r="Z181" s="62">
        <f t="shared" si="279"/>
        <v>2.0077677551291924</v>
      </c>
      <c r="AA181" s="77"/>
      <c r="AB181" s="25" t="s">
        <v>347</v>
      </c>
      <c r="AC181" s="62">
        <f t="shared" si="201"/>
        <v>4452.9939999999997</v>
      </c>
      <c r="AD181" s="50">
        <v>9</v>
      </c>
      <c r="AE181" s="62">
        <v>4452.9939999999997</v>
      </c>
      <c r="AF181" s="62">
        <f t="shared" si="274"/>
        <v>100</v>
      </c>
      <c r="AG181" s="77">
        <v>2974.37</v>
      </c>
      <c r="AH181" s="77">
        <v>1389.2180000000001</v>
      </c>
      <c r="AI181" s="77">
        <v>89.406000000000006</v>
      </c>
      <c r="AJ181" s="50"/>
      <c r="AK181" s="62"/>
      <c r="AL181" s="62"/>
      <c r="AM181" s="77"/>
      <c r="AN181" s="77"/>
      <c r="AO181" s="77"/>
      <c r="AP181" s="50"/>
      <c r="AQ181" s="62"/>
      <c r="AR181" s="62"/>
      <c r="AS181" s="77"/>
      <c r="AT181" s="77"/>
      <c r="AU181" s="77"/>
      <c r="AV181" s="50"/>
      <c r="AW181" s="62"/>
      <c r="AX181" s="62"/>
      <c r="AY181" s="77"/>
      <c r="AZ181" s="77"/>
      <c r="BA181" s="77"/>
      <c r="BB181" s="77"/>
      <c r="BC181" s="25" t="s">
        <v>347</v>
      </c>
      <c r="BD181" s="62">
        <f t="shared" si="275"/>
        <v>6.9578031249999999</v>
      </c>
      <c r="BE181" s="77"/>
      <c r="BF181" s="50">
        <v>9</v>
      </c>
      <c r="BG181" s="62">
        <f t="shared" si="280"/>
        <v>6.9578031250000008</v>
      </c>
      <c r="BH181" s="62">
        <f t="shared" si="281"/>
        <v>100.00000000000003</v>
      </c>
      <c r="BI181" s="62">
        <f t="shared" si="282"/>
        <v>4.6474531250000002</v>
      </c>
      <c r="BJ181" s="62">
        <f t="shared" si="283"/>
        <v>2.1706531250000003</v>
      </c>
      <c r="BK181" s="62">
        <f t="shared" si="284"/>
        <v>0.139696875</v>
      </c>
      <c r="BL181" s="50"/>
      <c r="BM181" s="77"/>
      <c r="BN181" s="77"/>
      <c r="BO181" s="77"/>
      <c r="BP181" s="77"/>
      <c r="BQ181" s="77"/>
      <c r="BR181" s="50"/>
      <c r="BS181" s="77"/>
      <c r="BT181" s="77"/>
      <c r="BU181" s="77"/>
      <c r="BV181" s="77"/>
      <c r="BW181" s="77"/>
      <c r="BX181" s="50"/>
      <c r="BY181" s="77"/>
      <c r="BZ181" s="77"/>
      <c r="CA181" s="77"/>
      <c r="CB181" s="77"/>
      <c r="CC181" s="77"/>
    </row>
    <row r="182" spans="1:81" x14ac:dyDescent="0.25">
      <c r="A182" s="77" t="s">
        <v>348</v>
      </c>
      <c r="B182" s="10" t="s">
        <v>287</v>
      </c>
      <c r="C182" s="3">
        <v>53</v>
      </c>
      <c r="D182" s="77" t="s">
        <v>348</v>
      </c>
      <c r="E182" s="62">
        <v>0</v>
      </c>
      <c r="F182" s="62">
        <v>142.1100855</v>
      </c>
      <c r="G182" s="62">
        <v>1441.11636</v>
      </c>
      <c r="H182" s="62">
        <v>797.06188800000007</v>
      </c>
      <c r="I182" s="62">
        <v>231.29028000000002</v>
      </c>
      <c r="J182" s="62">
        <v>0</v>
      </c>
      <c r="K182" s="62">
        <v>0</v>
      </c>
      <c r="L182" s="62">
        <v>0</v>
      </c>
      <c r="M182" s="62">
        <v>0</v>
      </c>
      <c r="N182" s="62">
        <v>0</v>
      </c>
      <c r="O182" s="62">
        <v>1.1119725</v>
      </c>
      <c r="P182" s="62">
        <v>0</v>
      </c>
      <c r="Q182" s="62">
        <v>0</v>
      </c>
      <c r="R182" s="62">
        <v>2.0015505</v>
      </c>
      <c r="S182" s="62">
        <v>0</v>
      </c>
      <c r="T182" s="62">
        <f t="shared" si="276"/>
        <v>2614.6921365000003</v>
      </c>
      <c r="U182" s="62">
        <v>1138.615</v>
      </c>
      <c r="V182" s="62">
        <v>1420.4590000000001</v>
      </c>
      <c r="W182" s="62">
        <v>55.612000000000002</v>
      </c>
      <c r="X182" s="62">
        <f t="shared" si="277"/>
        <v>43.546809358754494</v>
      </c>
      <c r="Y182" s="62">
        <f t="shared" si="278"/>
        <v>54.32605162844952</v>
      </c>
      <c r="Z182" s="62">
        <f t="shared" si="279"/>
        <v>2.126904319773633</v>
      </c>
      <c r="AA182" s="77"/>
      <c r="AB182" s="25" t="s">
        <v>348</v>
      </c>
      <c r="AC182" s="62">
        <f t="shared" si="201"/>
        <v>2614.6860000000001</v>
      </c>
      <c r="AD182" s="50">
        <v>11</v>
      </c>
      <c r="AE182" s="62">
        <v>621.81399999999996</v>
      </c>
      <c r="AF182" s="62">
        <f t="shared" si="274"/>
        <v>23.781593659812302</v>
      </c>
      <c r="AG182" s="77">
        <v>241.44</v>
      </c>
      <c r="AH182" s="77">
        <v>369.20600000000002</v>
      </c>
      <c r="AI182" s="77">
        <v>11.167999999999999</v>
      </c>
      <c r="AJ182" s="50">
        <v>12</v>
      </c>
      <c r="AK182" s="62">
        <v>108.973</v>
      </c>
      <c r="AL182" s="62">
        <f>(AK182/AC182)*100</f>
        <v>4.1677279795738373</v>
      </c>
      <c r="AM182" s="77">
        <v>49.051000000000002</v>
      </c>
      <c r="AN182" s="77">
        <v>55.49</v>
      </c>
      <c r="AO182" s="77">
        <v>4.4320000000000004</v>
      </c>
      <c r="AP182" s="50">
        <v>8</v>
      </c>
      <c r="AQ182" s="62">
        <v>1883.8990000000001</v>
      </c>
      <c r="AR182" s="62">
        <f>(AQ182/AC182)*100</f>
        <v>72.050678360613858</v>
      </c>
      <c r="AS182" s="77">
        <v>848.12400000000002</v>
      </c>
      <c r="AT182" s="77">
        <v>995.76300000000003</v>
      </c>
      <c r="AU182" s="77">
        <v>40.012</v>
      </c>
      <c r="AV182" s="50"/>
      <c r="AW182" s="62"/>
      <c r="AX182" s="62"/>
      <c r="AY182" s="77"/>
      <c r="AZ182" s="77"/>
      <c r="BA182" s="77"/>
      <c r="BB182" s="77"/>
      <c r="BC182" s="25" t="s">
        <v>348</v>
      </c>
      <c r="BD182" s="62">
        <f t="shared" si="275"/>
        <v>4.0854468750000006</v>
      </c>
      <c r="BE182" s="77"/>
      <c r="BF182" s="50">
        <v>11</v>
      </c>
      <c r="BG182" s="62">
        <f t="shared" si="280"/>
        <v>0.97158437499999994</v>
      </c>
      <c r="BH182" s="62">
        <f t="shared" si="281"/>
        <v>23.781593659812302</v>
      </c>
      <c r="BI182" s="62">
        <f t="shared" si="282"/>
        <v>0.37724999999999997</v>
      </c>
      <c r="BJ182" s="62">
        <f t="shared" si="283"/>
        <v>0.576884375</v>
      </c>
      <c r="BK182" s="62">
        <f t="shared" si="284"/>
        <v>1.745E-2</v>
      </c>
      <c r="BL182" s="50">
        <v>12</v>
      </c>
      <c r="BM182" s="62">
        <f>BO182+BP182+BQ182</f>
        <v>0.17027031250000002</v>
      </c>
      <c r="BN182" s="62">
        <f>(BM182/BD182)*100</f>
        <v>4.1677279795738373</v>
      </c>
      <c r="BO182" s="62">
        <f t="shared" ref="BO182" si="299">AM182/640</f>
        <v>7.66421875E-2</v>
      </c>
      <c r="BP182" s="62">
        <f t="shared" ref="BP182" si="300">AN182/640</f>
        <v>8.6703125000000006E-2</v>
      </c>
      <c r="BQ182" s="62">
        <f t="shared" ref="BQ182" si="301">AO182/640</f>
        <v>6.9250000000000006E-3</v>
      </c>
      <c r="BR182" s="50">
        <v>8</v>
      </c>
      <c r="BS182" s="62">
        <f t="shared" ref="BS182" si="302">BU182+BV182+BW182</f>
        <v>2.9435921875000002</v>
      </c>
      <c r="BT182" s="62">
        <f>(BS182/BD182)*100</f>
        <v>72.050678360613858</v>
      </c>
      <c r="BU182" s="62">
        <f t="shared" ref="BU182" si="303">AS182/640</f>
        <v>1.3251937499999999</v>
      </c>
      <c r="BV182" s="62">
        <f t="shared" ref="BV182" si="304">AT182/640</f>
        <v>1.5558796875000001</v>
      </c>
      <c r="BW182" s="62">
        <f t="shared" ref="BW182" si="305">AU182/640</f>
        <v>6.2518749999999998E-2</v>
      </c>
      <c r="BX182" s="50"/>
      <c r="BY182" s="77"/>
      <c r="BZ182" s="77"/>
      <c r="CA182" s="77"/>
      <c r="CB182" s="77"/>
      <c r="CC182" s="77"/>
    </row>
    <row r="183" spans="1:81" x14ac:dyDescent="0.25">
      <c r="A183" s="77" t="s">
        <v>349</v>
      </c>
      <c r="B183" s="10" t="s">
        <v>287</v>
      </c>
      <c r="C183" s="3" t="s">
        <v>350</v>
      </c>
      <c r="D183" s="77" t="s">
        <v>351</v>
      </c>
      <c r="E183" s="62">
        <v>27.354523500000003</v>
      </c>
      <c r="F183" s="62">
        <v>35.805514500000001</v>
      </c>
      <c r="G183" s="62">
        <v>195.70716000000002</v>
      </c>
      <c r="H183" s="62">
        <v>482.15127600000005</v>
      </c>
      <c r="I183" s="62">
        <v>246.85789500000001</v>
      </c>
      <c r="J183" s="62">
        <v>0</v>
      </c>
      <c r="K183" s="62">
        <v>0</v>
      </c>
      <c r="L183" s="62">
        <v>0</v>
      </c>
      <c r="M183" s="62">
        <v>0</v>
      </c>
      <c r="N183" s="62">
        <v>0</v>
      </c>
      <c r="O183" s="62">
        <v>0</v>
      </c>
      <c r="P183" s="62">
        <v>0</v>
      </c>
      <c r="Q183" s="62">
        <v>0</v>
      </c>
      <c r="R183" s="62">
        <v>0</v>
      </c>
      <c r="S183" s="62">
        <v>0</v>
      </c>
      <c r="T183" s="62">
        <f t="shared" si="276"/>
        <v>987.87636900000007</v>
      </c>
      <c r="U183" s="62">
        <v>558.05100000000004</v>
      </c>
      <c r="V183" s="62">
        <v>407.601</v>
      </c>
      <c r="W183" s="62">
        <v>22.222000000000001</v>
      </c>
      <c r="X183" s="62">
        <f t="shared" si="277"/>
        <v>56.489963472342154</v>
      </c>
      <c r="Y183" s="62">
        <f t="shared" si="278"/>
        <v>41.260324954690759</v>
      </c>
      <c r="Z183" s="62">
        <f t="shared" si="279"/>
        <v>2.249471765631434</v>
      </c>
      <c r="AA183" s="77"/>
      <c r="AB183" s="25" t="s">
        <v>349</v>
      </c>
      <c r="AC183" s="62">
        <f t="shared" si="201"/>
        <v>987.87400000000002</v>
      </c>
      <c r="AD183" s="50">
        <v>12</v>
      </c>
      <c r="AE183" s="62">
        <v>987.87400000000002</v>
      </c>
      <c r="AF183" s="62">
        <f t="shared" si="274"/>
        <v>100</v>
      </c>
      <c r="AG183" s="77">
        <v>558.05100000000004</v>
      </c>
      <c r="AH183" s="77">
        <v>407.601</v>
      </c>
      <c r="AI183" s="77">
        <v>22.222000000000001</v>
      </c>
      <c r="AJ183" s="50"/>
      <c r="AK183" s="62"/>
      <c r="AL183" s="62"/>
      <c r="AM183" s="77"/>
      <c r="AN183" s="77"/>
      <c r="AO183" s="77"/>
      <c r="AP183" s="50"/>
      <c r="AQ183" s="62"/>
      <c r="AR183" s="62"/>
      <c r="AS183" s="77"/>
      <c r="AT183" s="77"/>
      <c r="AU183" s="77"/>
      <c r="AV183" s="50"/>
      <c r="AW183" s="62"/>
      <c r="AX183" s="62"/>
      <c r="AY183" s="77"/>
      <c r="AZ183" s="77"/>
      <c r="BA183" s="77"/>
      <c r="BB183" s="77"/>
      <c r="BC183" s="25" t="s">
        <v>349</v>
      </c>
      <c r="BD183" s="62">
        <f t="shared" si="275"/>
        <v>1.5435531250000001</v>
      </c>
      <c r="BE183" s="77"/>
      <c r="BF183" s="50">
        <v>12</v>
      </c>
      <c r="BG183" s="62">
        <f t="shared" si="280"/>
        <v>1.5435531250000001</v>
      </c>
      <c r="BH183" s="62">
        <f t="shared" si="281"/>
        <v>100</v>
      </c>
      <c r="BI183" s="62">
        <f t="shared" si="282"/>
        <v>0.87195468750000005</v>
      </c>
      <c r="BJ183" s="62">
        <f t="shared" si="283"/>
        <v>0.63687656250000002</v>
      </c>
      <c r="BK183" s="62">
        <f t="shared" si="284"/>
        <v>3.4721874999999999E-2</v>
      </c>
      <c r="BL183" s="50"/>
      <c r="BM183" s="77"/>
      <c r="BN183" s="77"/>
      <c r="BO183" s="77"/>
      <c r="BP183" s="77"/>
      <c r="BQ183" s="77"/>
      <c r="BR183" s="50"/>
      <c r="BS183" s="77"/>
      <c r="BT183" s="77"/>
      <c r="BU183" s="77"/>
      <c r="BV183" s="77"/>
      <c r="BW183" s="77"/>
      <c r="BX183" s="50"/>
      <c r="BY183" s="77"/>
      <c r="BZ183" s="77"/>
      <c r="CA183" s="77"/>
      <c r="CB183" s="77"/>
      <c r="CC183" s="77"/>
    </row>
    <row r="184" spans="1:81" x14ac:dyDescent="0.25">
      <c r="A184" s="77" t="s">
        <v>352</v>
      </c>
      <c r="B184" s="10" t="s">
        <v>287</v>
      </c>
      <c r="C184" s="3" t="s">
        <v>353</v>
      </c>
      <c r="D184" s="77" t="s">
        <v>354</v>
      </c>
      <c r="E184" s="62">
        <v>52.485102000000005</v>
      </c>
      <c r="F184" s="62">
        <v>117.42429600000001</v>
      </c>
      <c r="G184" s="62">
        <v>235.29338100000001</v>
      </c>
      <c r="H184" s="62">
        <v>368.28529200000003</v>
      </c>
      <c r="I184" s="62">
        <v>1219.6114380000001</v>
      </c>
      <c r="J184" s="62">
        <v>0</v>
      </c>
      <c r="K184" s="62">
        <v>8.8957800000000002</v>
      </c>
      <c r="L184" s="62">
        <v>0</v>
      </c>
      <c r="M184" s="62">
        <v>10.230147000000001</v>
      </c>
      <c r="N184" s="62">
        <v>0</v>
      </c>
      <c r="O184" s="62">
        <v>0</v>
      </c>
      <c r="P184" s="62">
        <v>0</v>
      </c>
      <c r="Q184" s="62">
        <v>0</v>
      </c>
      <c r="R184" s="62">
        <v>59.824120500000006</v>
      </c>
      <c r="S184" s="62">
        <v>0</v>
      </c>
      <c r="T184" s="62">
        <f t="shared" si="276"/>
        <v>2072.0495565000001</v>
      </c>
      <c r="U184" s="62">
        <v>1486.21</v>
      </c>
      <c r="V184" s="62">
        <v>492.00400000000002</v>
      </c>
      <c r="W184" s="62">
        <v>93.83</v>
      </c>
      <c r="X184" s="62">
        <f t="shared" si="277"/>
        <v>71.72656635251667</v>
      </c>
      <c r="Y184" s="62">
        <f t="shared" si="278"/>
        <v>23.744798885556964</v>
      </c>
      <c r="Z184" s="62">
        <f t="shared" si="279"/>
        <v>4.5283665974906908</v>
      </c>
      <c r="AA184" s="77"/>
      <c r="AB184" s="25" t="s">
        <v>352</v>
      </c>
      <c r="AC184" s="62">
        <f t="shared" si="201"/>
        <v>2061.8150000000001</v>
      </c>
      <c r="AD184" s="50">
        <v>11</v>
      </c>
      <c r="AE184" s="62">
        <v>346.04500000000002</v>
      </c>
      <c r="AF184" s="62">
        <f t="shared" si="274"/>
        <v>16.78351355480487</v>
      </c>
      <c r="AG184" s="77">
        <v>185.53200000000001</v>
      </c>
      <c r="AH184" s="77">
        <v>113.29900000000001</v>
      </c>
      <c r="AI184" s="77">
        <v>47.213999999999999</v>
      </c>
      <c r="AJ184" s="50">
        <v>12</v>
      </c>
      <c r="AK184" s="62">
        <v>1715.7700000000002</v>
      </c>
      <c r="AL184" s="62">
        <f>(AK184/AC184)*100</f>
        <v>83.21648644519513</v>
      </c>
      <c r="AM184" s="77">
        <v>1300.6780000000001</v>
      </c>
      <c r="AN184" s="77">
        <v>376.66</v>
      </c>
      <c r="AO184" s="77">
        <v>38.432000000000002</v>
      </c>
      <c r="AP184" s="50"/>
      <c r="AQ184" s="62"/>
      <c r="AR184" s="62"/>
      <c r="AS184" s="77"/>
      <c r="AT184" s="77"/>
      <c r="AU184" s="77"/>
      <c r="AV184" s="50"/>
      <c r="AW184" s="62"/>
      <c r="AX184" s="62"/>
      <c r="AY184" s="77"/>
      <c r="AZ184" s="77"/>
      <c r="BA184" s="77"/>
      <c r="BB184" s="77"/>
      <c r="BC184" s="25" t="s">
        <v>352</v>
      </c>
      <c r="BD184" s="62">
        <f t="shared" si="275"/>
        <v>3.2215859375</v>
      </c>
      <c r="BE184" s="77"/>
      <c r="BF184" s="50">
        <v>11</v>
      </c>
      <c r="BG184" s="62">
        <f t="shared" si="280"/>
        <v>0.54069531250000002</v>
      </c>
      <c r="BH184" s="62">
        <f t="shared" si="281"/>
        <v>16.78351355480487</v>
      </c>
      <c r="BI184" s="62">
        <f t="shared" si="282"/>
        <v>0.28989375000000001</v>
      </c>
      <c r="BJ184" s="62">
        <f t="shared" si="283"/>
        <v>0.1770296875</v>
      </c>
      <c r="BK184" s="62">
        <f t="shared" si="284"/>
        <v>7.3771875000000001E-2</v>
      </c>
      <c r="BL184" s="50">
        <v>12</v>
      </c>
      <c r="BM184" s="62">
        <f>BO184+BP184+BQ184</f>
        <v>2.680890625</v>
      </c>
      <c r="BN184" s="62">
        <f>(BM184/BD184)*100</f>
        <v>83.21648644519513</v>
      </c>
      <c r="BO184" s="62">
        <f t="shared" ref="BO184" si="306">AM184/640</f>
        <v>2.0323093750000001</v>
      </c>
      <c r="BP184" s="62">
        <f t="shared" ref="BP184" si="307">AN184/640</f>
        <v>0.58853125000000006</v>
      </c>
      <c r="BQ184" s="62">
        <f t="shared" ref="BQ184" si="308">AO184/640</f>
        <v>6.0050000000000006E-2</v>
      </c>
      <c r="BR184" s="50"/>
      <c r="BS184" s="77"/>
      <c r="BT184" s="77"/>
      <c r="BU184" s="77"/>
      <c r="BV184" s="77"/>
      <c r="BW184" s="77"/>
      <c r="BX184" s="50"/>
      <c r="BY184" s="77"/>
      <c r="BZ184" s="77"/>
      <c r="CA184" s="77"/>
      <c r="CB184" s="77"/>
      <c r="CC184" s="77"/>
    </row>
    <row r="185" spans="1:81" x14ac:dyDescent="0.25">
      <c r="A185" s="77" t="s">
        <v>355</v>
      </c>
      <c r="B185" s="10" t="s">
        <v>287</v>
      </c>
      <c r="C185" s="3">
        <v>6</v>
      </c>
      <c r="D185" s="77" t="s">
        <v>355</v>
      </c>
      <c r="E185" s="62">
        <v>0</v>
      </c>
      <c r="F185" s="62">
        <v>212.16435300000001</v>
      </c>
      <c r="G185" s="62">
        <v>1530.2965545000002</v>
      </c>
      <c r="H185" s="62">
        <v>1114.8636285</v>
      </c>
      <c r="I185" s="62">
        <v>500.38762500000001</v>
      </c>
      <c r="J185" s="62">
        <v>0</v>
      </c>
      <c r="K185" s="62">
        <v>0</v>
      </c>
      <c r="L185" s="62">
        <v>0</v>
      </c>
      <c r="M185" s="62">
        <v>0</v>
      </c>
      <c r="N185" s="62">
        <v>0</v>
      </c>
      <c r="O185" s="62">
        <v>0</v>
      </c>
      <c r="P185" s="62">
        <v>0</v>
      </c>
      <c r="Q185" s="62">
        <v>0</v>
      </c>
      <c r="R185" s="62">
        <v>0</v>
      </c>
      <c r="S185" s="62">
        <v>0</v>
      </c>
      <c r="T185" s="62">
        <f t="shared" si="276"/>
        <v>3357.7121609999999</v>
      </c>
      <c r="U185" s="62">
        <v>1583.5740000000001</v>
      </c>
      <c r="V185" s="62">
        <v>1706.5809999999999</v>
      </c>
      <c r="W185" s="62">
        <v>67.549000000000007</v>
      </c>
      <c r="X185" s="62">
        <f t="shared" si="277"/>
        <v>47.162291586315639</v>
      </c>
      <c r="Y185" s="62">
        <f t="shared" si="278"/>
        <v>50.825708642391277</v>
      </c>
      <c r="Z185" s="62">
        <f t="shared" si="279"/>
        <v>2.011756718892856</v>
      </c>
      <c r="AA185" s="77"/>
      <c r="AB185" s="25" t="s">
        <v>355</v>
      </c>
      <c r="AC185" s="62">
        <f t="shared" si="201"/>
        <v>3357.7039999999997</v>
      </c>
      <c r="AD185" s="50">
        <v>4</v>
      </c>
      <c r="AE185" s="62">
        <v>3357.7039999999997</v>
      </c>
      <c r="AF185" s="62">
        <f t="shared" si="274"/>
        <v>100</v>
      </c>
      <c r="AG185" s="77">
        <v>1583.5740000000001</v>
      </c>
      <c r="AH185" s="77">
        <v>1706.5809999999999</v>
      </c>
      <c r="AI185" s="77">
        <v>67.549000000000007</v>
      </c>
      <c r="AJ185" s="50"/>
      <c r="AK185" s="62"/>
      <c r="AL185" s="62"/>
      <c r="AM185" s="77"/>
      <c r="AN185" s="77"/>
      <c r="AO185" s="77"/>
      <c r="AP185" s="50"/>
      <c r="AQ185" s="62"/>
      <c r="AR185" s="62"/>
      <c r="AS185" s="77"/>
      <c r="AT185" s="77"/>
      <c r="AU185" s="77"/>
      <c r="AV185" s="50"/>
      <c r="AW185" s="62"/>
      <c r="AX185" s="62"/>
      <c r="AY185" s="77"/>
      <c r="AZ185" s="77"/>
      <c r="BA185" s="77"/>
      <c r="BB185" s="77"/>
      <c r="BC185" s="25" t="s">
        <v>355</v>
      </c>
      <c r="BD185" s="62">
        <f t="shared" si="275"/>
        <v>5.2464124999999999</v>
      </c>
      <c r="BE185" s="77"/>
      <c r="BF185" s="50">
        <v>4</v>
      </c>
      <c r="BG185" s="62">
        <f t="shared" si="280"/>
        <v>5.2464124999999999</v>
      </c>
      <c r="BH185" s="62">
        <f t="shared" si="281"/>
        <v>100</v>
      </c>
      <c r="BI185" s="62">
        <f t="shared" si="282"/>
        <v>2.4743343750000002</v>
      </c>
      <c r="BJ185" s="62">
        <f t="shared" si="283"/>
        <v>2.6665328124999998</v>
      </c>
      <c r="BK185" s="62">
        <f t="shared" si="284"/>
        <v>0.10554531250000002</v>
      </c>
      <c r="BL185" s="50"/>
      <c r="BM185" s="77"/>
      <c r="BN185" s="77"/>
      <c r="BO185" s="77"/>
      <c r="BP185" s="77"/>
      <c r="BQ185" s="77"/>
      <c r="BR185" s="50"/>
      <c r="BS185" s="77"/>
      <c r="BT185" s="77"/>
      <c r="BU185" s="77"/>
      <c r="BV185" s="77"/>
      <c r="BW185" s="77"/>
      <c r="BX185" s="50"/>
      <c r="BY185" s="77"/>
      <c r="BZ185" s="77"/>
      <c r="CA185" s="77"/>
      <c r="CB185" s="77"/>
      <c r="CC185" s="77"/>
    </row>
    <row r="186" spans="1:81" x14ac:dyDescent="0.25">
      <c r="A186" s="77" t="s">
        <v>356</v>
      </c>
      <c r="B186" s="10" t="s">
        <v>287</v>
      </c>
      <c r="C186" s="3">
        <v>7</v>
      </c>
      <c r="D186" s="77" t="s">
        <v>356</v>
      </c>
      <c r="E186" s="62">
        <v>1.1119725</v>
      </c>
      <c r="F186" s="62">
        <v>93.405690000000007</v>
      </c>
      <c r="G186" s="62">
        <v>384.74248500000004</v>
      </c>
      <c r="H186" s="62">
        <v>403.86841200000003</v>
      </c>
      <c r="I186" s="62">
        <v>115.4227455</v>
      </c>
      <c r="J186" s="62">
        <v>0</v>
      </c>
      <c r="K186" s="62">
        <v>0</v>
      </c>
      <c r="L186" s="62">
        <v>0</v>
      </c>
      <c r="M186" s="62">
        <v>0</v>
      </c>
      <c r="N186" s="62">
        <v>0</v>
      </c>
      <c r="O186" s="62">
        <v>1.3343670000000001</v>
      </c>
      <c r="P186" s="62">
        <v>0</v>
      </c>
      <c r="Q186" s="62">
        <v>0</v>
      </c>
      <c r="R186" s="62">
        <v>2.0015505</v>
      </c>
      <c r="S186" s="62">
        <v>0</v>
      </c>
      <c r="T186" s="62">
        <f t="shared" si="276"/>
        <v>1001.8872225000001</v>
      </c>
      <c r="U186" s="62">
        <v>452.60500000000002</v>
      </c>
      <c r="V186" s="62">
        <v>525.21900000000005</v>
      </c>
      <c r="W186" s="62">
        <v>24.061</v>
      </c>
      <c r="X186" s="62">
        <f t="shared" si="277"/>
        <v>45.175244262584648</v>
      </c>
      <c r="Y186" s="62">
        <f t="shared" si="278"/>
        <v>52.422966198673123</v>
      </c>
      <c r="Z186" s="62">
        <f t="shared" si="279"/>
        <v>2.4015677073873447</v>
      </c>
      <c r="AA186" s="77"/>
      <c r="AB186" s="25" t="s">
        <v>356</v>
      </c>
      <c r="AC186" s="62">
        <f t="shared" si="201"/>
        <v>1001.885</v>
      </c>
      <c r="AD186" s="50">
        <v>4</v>
      </c>
      <c r="AE186" s="62">
        <v>302.45499999999998</v>
      </c>
      <c r="AF186" s="62">
        <f t="shared" si="274"/>
        <v>30.188594499368687</v>
      </c>
      <c r="AG186" s="77">
        <v>141.709</v>
      </c>
      <c r="AH186" s="77">
        <v>152.22499999999999</v>
      </c>
      <c r="AI186" s="77">
        <v>8.5210000000000008</v>
      </c>
      <c r="AJ186" s="50">
        <v>7</v>
      </c>
      <c r="AK186" s="62">
        <v>699.43000000000006</v>
      </c>
      <c r="AL186" s="62">
        <f t="shared" ref="AL186:AL191" si="309">(AK186/AC186)*100</f>
        <v>69.811405500631324</v>
      </c>
      <c r="AM186" s="77">
        <v>310.89600000000002</v>
      </c>
      <c r="AN186" s="77">
        <v>372.99400000000003</v>
      </c>
      <c r="AO186" s="77">
        <v>15.54</v>
      </c>
      <c r="AP186" s="50"/>
      <c r="AQ186" s="62"/>
      <c r="AR186" s="62"/>
      <c r="AS186" s="77"/>
      <c r="AT186" s="77"/>
      <c r="AU186" s="77"/>
      <c r="AV186" s="50"/>
      <c r="AW186" s="62"/>
      <c r="AX186" s="62"/>
      <c r="AY186" s="77"/>
      <c r="AZ186" s="77"/>
      <c r="BA186" s="77"/>
      <c r="BB186" s="77"/>
      <c r="BC186" s="25" t="s">
        <v>356</v>
      </c>
      <c r="BD186" s="62">
        <f t="shared" si="275"/>
        <v>1.5654453125000001</v>
      </c>
      <c r="BE186" s="77"/>
      <c r="BF186" s="50">
        <v>4</v>
      </c>
      <c r="BG186" s="62">
        <f t="shared" si="280"/>
        <v>0.4725859375</v>
      </c>
      <c r="BH186" s="62">
        <f t="shared" si="281"/>
        <v>30.188594499368687</v>
      </c>
      <c r="BI186" s="62">
        <f t="shared" si="282"/>
        <v>0.22142031249999999</v>
      </c>
      <c r="BJ186" s="62">
        <f t="shared" si="283"/>
        <v>0.2378515625</v>
      </c>
      <c r="BK186" s="62">
        <f t="shared" si="284"/>
        <v>1.3314062500000001E-2</v>
      </c>
      <c r="BL186" s="50">
        <v>7</v>
      </c>
      <c r="BM186" s="62">
        <f t="shared" ref="BM186:BM191" si="310">BO186+BP186+BQ186</f>
        <v>1.0928593750000002</v>
      </c>
      <c r="BN186" s="62">
        <f t="shared" ref="BN186:BN191" si="311">(BM186/BD186)*100</f>
        <v>69.811405500631324</v>
      </c>
      <c r="BO186" s="62">
        <f t="shared" ref="BO186:BO191" si="312">AM186/640</f>
        <v>0.48577500000000001</v>
      </c>
      <c r="BP186" s="62">
        <f t="shared" ref="BP186:BP191" si="313">AN186/640</f>
        <v>0.58280312500000009</v>
      </c>
      <c r="BQ186" s="62">
        <f t="shared" ref="BQ186:BQ191" si="314">AO186/640</f>
        <v>2.4281249999999997E-2</v>
      </c>
      <c r="BR186" s="50"/>
      <c r="BS186" s="77"/>
      <c r="BT186" s="77"/>
      <c r="BU186" s="77"/>
      <c r="BV186" s="77"/>
      <c r="BW186" s="77"/>
      <c r="BX186" s="50"/>
      <c r="BY186" s="77"/>
      <c r="BZ186" s="77"/>
      <c r="CA186" s="77"/>
      <c r="CB186" s="77"/>
      <c r="CC186" s="77"/>
    </row>
    <row r="187" spans="1:81" x14ac:dyDescent="0.25">
      <c r="A187" s="77" t="s">
        <v>357</v>
      </c>
      <c r="B187" s="10" t="s">
        <v>287</v>
      </c>
      <c r="C187" s="3">
        <v>8</v>
      </c>
      <c r="D187" s="77" t="s">
        <v>357</v>
      </c>
      <c r="E187" s="62">
        <v>4.2254955000000001</v>
      </c>
      <c r="F187" s="62">
        <v>53.152285500000005</v>
      </c>
      <c r="G187" s="62">
        <v>321.80484150000001</v>
      </c>
      <c r="H187" s="62">
        <v>448.56970650000005</v>
      </c>
      <c r="I187" s="62">
        <v>172.80052650000002</v>
      </c>
      <c r="J187" s="62">
        <v>0</v>
      </c>
      <c r="K187" s="62">
        <v>15.567615</v>
      </c>
      <c r="L187" s="62">
        <v>1.1119725</v>
      </c>
      <c r="M187" s="62">
        <v>18.458743500000001</v>
      </c>
      <c r="N187" s="62">
        <v>0</v>
      </c>
      <c r="O187" s="62">
        <v>2.8911285000000002</v>
      </c>
      <c r="P187" s="62">
        <v>0</v>
      </c>
      <c r="Q187" s="62">
        <v>0</v>
      </c>
      <c r="R187" s="62">
        <v>8.4509910000000001</v>
      </c>
      <c r="S187" s="62">
        <v>0</v>
      </c>
      <c r="T187" s="62">
        <f t="shared" si="276"/>
        <v>1047.033306</v>
      </c>
      <c r="U187" s="62">
        <v>499.40800000000002</v>
      </c>
      <c r="V187" s="62">
        <v>487.113</v>
      </c>
      <c r="W187" s="62">
        <v>60.51</v>
      </c>
      <c r="X187" s="62">
        <f t="shared" si="277"/>
        <v>47.69743208149675</v>
      </c>
      <c r="Y187" s="62">
        <f t="shared" si="278"/>
        <v>46.523161890706845</v>
      </c>
      <c r="Z187" s="62">
        <f t="shared" si="279"/>
        <v>5.7791857864739216</v>
      </c>
      <c r="AA187" s="77"/>
      <c r="AB187" s="25" t="s">
        <v>357</v>
      </c>
      <c r="AC187" s="62">
        <f t="shared" si="201"/>
        <v>1028.5710000000001</v>
      </c>
      <c r="AD187" s="50">
        <v>4</v>
      </c>
      <c r="AE187" s="62">
        <v>934.94400000000007</v>
      </c>
      <c r="AF187" s="62">
        <f t="shared" si="274"/>
        <v>90.897371207237995</v>
      </c>
      <c r="AG187" s="77">
        <v>448.39699999999999</v>
      </c>
      <c r="AH187" s="77">
        <v>444.53300000000002</v>
      </c>
      <c r="AI187" s="77">
        <v>42.014000000000003</v>
      </c>
      <c r="AJ187" s="50">
        <v>6</v>
      </c>
      <c r="AK187" s="62">
        <v>0.88900000000000001</v>
      </c>
      <c r="AL187" s="62">
        <f t="shared" si="309"/>
        <v>8.6430591568302031E-2</v>
      </c>
      <c r="AM187" s="77">
        <v>0.84499999999999997</v>
      </c>
      <c r="AN187" s="77">
        <v>4.3999999999999997E-2</v>
      </c>
      <c r="AO187" s="77">
        <v>0</v>
      </c>
      <c r="AP187" s="50">
        <v>7</v>
      </c>
      <c r="AQ187" s="62">
        <v>92.738000000000014</v>
      </c>
      <c r="AR187" s="62">
        <f>(AQ187/AC187)*100</f>
        <v>9.0161982011936956</v>
      </c>
      <c r="AS187" s="77">
        <v>50.164999999999999</v>
      </c>
      <c r="AT187" s="77">
        <v>38.843000000000004</v>
      </c>
      <c r="AU187" s="77">
        <v>3.73</v>
      </c>
      <c r="AV187" s="50"/>
      <c r="AW187" s="62"/>
      <c r="AX187" s="62"/>
      <c r="AY187" s="77"/>
      <c r="AZ187" s="77"/>
      <c r="BA187" s="77"/>
      <c r="BB187" s="77"/>
      <c r="BC187" s="25" t="s">
        <v>357</v>
      </c>
      <c r="BD187" s="62">
        <f t="shared" si="275"/>
        <v>1.6071421875000003</v>
      </c>
      <c r="BE187" s="77"/>
      <c r="BF187" s="50">
        <v>4</v>
      </c>
      <c r="BG187" s="62">
        <f t="shared" si="280"/>
        <v>1.4608500000000002</v>
      </c>
      <c r="BH187" s="62">
        <f t="shared" si="281"/>
        <v>90.897371207237995</v>
      </c>
      <c r="BI187" s="62">
        <f t="shared" si="282"/>
        <v>0.70062031250000001</v>
      </c>
      <c r="BJ187" s="62">
        <f t="shared" si="283"/>
        <v>0.69458281249999998</v>
      </c>
      <c r="BK187" s="62">
        <f t="shared" si="284"/>
        <v>6.5646875000000007E-2</v>
      </c>
      <c r="BL187" s="50">
        <v>6</v>
      </c>
      <c r="BM187" s="62">
        <f t="shared" si="310"/>
        <v>1.3890624999999999E-3</v>
      </c>
      <c r="BN187" s="62">
        <f t="shared" si="311"/>
        <v>8.6430591568302018E-2</v>
      </c>
      <c r="BO187" s="62">
        <f t="shared" si="312"/>
        <v>1.3203124999999999E-3</v>
      </c>
      <c r="BP187" s="62">
        <f t="shared" si="313"/>
        <v>6.8749999999999991E-5</v>
      </c>
      <c r="BQ187" s="62">
        <f t="shared" si="314"/>
        <v>0</v>
      </c>
      <c r="BR187" s="50">
        <v>7</v>
      </c>
      <c r="BS187" s="62">
        <f t="shared" ref="BS187" si="315">BU187+BV187+BW187</f>
        <v>0.14490312499999999</v>
      </c>
      <c r="BT187" s="62">
        <f>(BS187/BD187)*100</f>
        <v>9.0161982011936921</v>
      </c>
      <c r="BU187" s="62">
        <f t="shared" ref="BU187" si="316">AS187/640</f>
        <v>7.8382812499999996E-2</v>
      </c>
      <c r="BV187" s="62">
        <f t="shared" ref="BV187" si="317">AT187/640</f>
        <v>6.0692187500000008E-2</v>
      </c>
      <c r="BW187" s="62">
        <f t="shared" ref="BW187" si="318">AU187/640</f>
        <v>5.828125E-3</v>
      </c>
      <c r="BX187" s="50"/>
      <c r="BY187" s="77"/>
      <c r="BZ187" s="77"/>
      <c r="CA187" s="77"/>
      <c r="CB187" s="77"/>
      <c r="CC187" s="77"/>
    </row>
    <row r="188" spans="1:81" x14ac:dyDescent="0.25">
      <c r="A188" s="77" t="s">
        <v>358</v>
      </c>
      <c r="B188" s="10" t="s">
        <v>287</v>
      </c>
      <c r="C188" s="3">
        <v>9</v>
      </c>
      <c r="D188" s="77" t="s">
        <v>358</v>
      </c>
      <c r="E188" s="62">
        <v>30.245652000000003</v>
      </c>
      <c r="F188" s="62">
        <v>207.4940685</v>
      </c>
      <c r="G188" s="62">
        <v>1097.5168575</v>
      </c>
      <c r="H188" s="62">
        <v>2212.6028805000001</v>
      </c>
      <c r="I188" s="62">
        <v>1686.4174935000001</v>
      </c>
      <c r="J188" s="62">
        <v>44.923689000000003</v>
      </c>
      <c r="K188" s="62">
        <v>7.7838075</v>
      </c>
      <c r="L188" s="62">
        <v>0</v>
      </c>
      <c r="M188" s="62">
        <v>4.8926790000000002</v>
      </c>
      <c r="N188" s="62">
        <v>0</v>
      </c>
      <c r="O188" s="62">
        <v>18.236349000000001</v>
      </c>
      <c r="P188" s="62">
        <v>50.928340500000004</v>
      </c>
      <c r="Q188" s="62">
        <v>0</v>
      </c>
      <c r="R188" s="62">
        <v>5.5598625000000004</v>
      </c>
      <c r="S188" s="62">
        <v>0</v>
      </c>
      <c r="T188" s="62">
        <f t="shared" si="276"/>
        <v>5366.6016794999996</v>
      </c>
      <c r="U188" s="62">
        <v>3107.2040000000002</v>
      </c>
      <c r="V188" s="62">
        <v>2136.5039999999999</v>
      </c>
      <c r="W188" s="62">
        <v>122.88</v>
      </c>
      <c r="X188" s="62">
        <f t="shared" si="277"/>
        <v>57.898912301788251</v>
      </c>
      <c r="Y188" s="62">
        <f t="shared" si="278"/>
        <v>39.811115629491916</v>
      </c>
      <c r="Z188" s="62">
        <f t="shared" si="279"/>
        <v>2.2897171681176198</v>
      </c>
      <c r="AA188" s="77"/>
      <c r="AB188" s="25" t="s">
        <v>358</v>
      </c>
      <c r="AC188" s="62">
        <f t="shared" si="201"/>
        <v>5361.695999999999</v>
      </c>
      <c r="AD188" s="50">
        <v>4</v>
      </c>
      <c r="AE188" s="62">
        <v>28.244</v>
      </c>
      <c r="AF188" s="62">
        <f t="shared" si="274"/>
        <v>0.52677361790000787</v>
      </c>
      <c r="AG188" s="77">
        <v>21.600999999999999</v>
      </c>
      <c r="AH188" s="77">
        <v>6.3550000000000004</v>
      </c>
      <c r="AI188" s="77">
        <v>0.28799999999999998</v>
      </c>
      <c r="AJ188" s="50">
        <v>7</v>
      </c>
      <c r="AK188" s="62">
        <v>5333.4519999999993</v>
      </c>
      <c r="AL188" s="62">
        <f t="shared" si="309"/>
        <v>99.473226382099995</v>
      </c>
      <c r="AM188" s="77">
        <v>3085.6030000000001</v>
      </c>
      <c r="AN188" s="77">
        <v>2129.1709999999998</v>
      </c>
      <c r="AO188" s="77">
        <v>118.678</v>
      </c>
      <c r="AP188" s="50"/>
      <c r="AQ188" s="62"/>
      <c r="AR188" s="62"/>
      <c r="AS188" s="77"/>
      <c r="AT188" s="77"/>
      <c r="AU188" s="77"/>
      <c r="AV188" s="50"/>
      <c r="AW188" s="62"/>
      <c r="AX188" s="62"/>
      <c r="AY188" s="77"/>
      <c r="AZ188" s="77"/>
      <c r="BA188" s="77"/>
      <c r="BB188" s="77"/>
      <c r="BC188" s="25" t="s">
        <v>358</v>
      </c>
      <c r="BD188" s="62">
        <f t="shared" si="275"/>
        <v>8.3776499999999992</v>
      </c>
      <c r="BE188" s="77"/>
      <c r="BF188" s="50">
        <v>4</v>
      </c>
      <c r="BG188" s="62">
        <f t="shared" si="280"/>
        <v>4.4131249999999997E-2</v>
      </c>
      <c r="BH188" s="62">
        <f t="shared" si="281"/>
        <v>0.52677361790000776</v>
      </c>
      <c r="BI188" s="62">
        <f t="shared" si="282"/>
        <v>3.3751562499999999E-2</v>
      </c>
      <c r="BJ188" s="62">
        <f t="shared" si="283"/>
        <v>9.929687500000001E-3</v>
      </c>
      <c r="BK188" s="62">
        <f t="shared" si="284"/>
        <v>4.4999999999999999E-4</v>
      </c>
      <c r="BL188" s="50">
        <v>7</v>
      </c>
      <c r="BM188" s="62">
        <f t="shared" si="310"/>
        <v>8.3335187499999996</v>
      </c>
      <c r="BN188" s="62">
        <f t="shared" si="311"/>
        <v>99.473226382099995</v>
      </c>
      <c r="BO188" s="62">
        <f t="shared" si="312"/>
        <v>4.8212546874999997</v>
      </c>
      <c r="BP188" s="62">
        <f t="shared" si="313"/>
        <v>3.3268296874999996</v>
      </c>
      <c r="BQ188" s="62">
        <f t="shared" si="314"/>
        <v>0.18543437499999998</v>
      </c>
      <c r="BR188" s="50"/>
      <c r="BS188" s="77"/>
      <c r="BT188" s="77"/>
      <c r="BU188" s="77"/>
      <c r="BV188" s="77"/>
      <c r="BW188" s="77"/>
      <c r="BX188" s="50"/>
      <c r="BY188" s="77"/>
      <c r="BZ188" s="77"/>
      <c r="CA188" s="77"/>
      <c r="CB188" s="77"/>
      <c r="CC188" s="77"/>
    </row>
    <row r="189" spans="1:81" x14ac:dyDescent="0.25">
      <c r="A189" s="77" t="s">
        <v>359</v>
      </c>
      <c r="B189" s="10" t="s">
        <v>360</v>
      </c>
      <c r="C189" s="3" t="s">
        <v>361</v>
      </c>
      <c r="D189" s="77" t="s">
        <v>362</v>
      </c>
      <c r="E189" s="62">
        <v>0</v>
      </c>
      <c r="F189" s="62">
        <v>2.2239450000000001</v>
      </c>
      <c r="G189" s="62">
        <v>78.505258500000011</v>
      </c>
      <c r="H189" s="62">
        <v>204.158151</v>
      </c>
      <c r="I189" s="62">
        <v>17.1243765</v>
      </c>
      <c r="J189" s="62">
        <v>0</v>
      </c>
      <c r="K189" s="62">
        <v>0</v>
      </c>
      <c r="L189" s="62">
        <v>0</v>
      </c>
      <c r="M189" s="62">
        <v>0</v>
      </c>
      <c r="N189" s="62">
        <v>0</v>
      </c>
      <c r="O189" s="62">
        <v>0</v>
      </c>
      <c r="P189" s="62">
        <v>0</v>
      </c>
      <c r="Q189" s="62">
        <v>0</v>
      </c>
      <c r="R189" s="62">
        <v>0</v>
      </c>
      <c r="S189" s="62">
        <v>0</v>
      </c>
      <c r="T189" s="62">
        <f t="shared" si="276"/>
        <v>302.011731</v>
      </c>
      <c r="U189" s="62">
        <v>137.608</v>
      </c>
      <c r="V189" s="62">
        <v>155.059</v>
      </c>
      <c r="W189" s="62">
        <v>9.3439999999999994</v>
      </c>
      <c r="X189" s="62">
        <f t="shared" si="277"/>
        <v>45.563793017033504</v>
      </c>
      <c r="Y189" s="62">
        <f t="shared" si="278"/>
        <v>51.342045385647616</v>
      </c>
      <c r="Z189" s="62">
        <f t="shared" si="279"/>
        <v>3.0939195537407782</v>
      </c>
      <c r="AA189" s="77"/>
      <c r="AB189" s="25" t="s">
        <v>359</v>
      </c>
      <c r="AC189" s="62">
        <f t="shared" si="201"/>
        <v>302.01</v>
      </c>
      <c r="AD189" s="50">
        <v>3</v>
      </c>
      <c r="AE189" s="62">
        <v>106.749</v>
      </c>
      <c r="AF189" s="62">
        <f t="shared" si="274"/>
        <v>35.346180590046686</v>
      </c>
      <c r="AG189" s="77">
        <v>45.781999999999996</v>
      </c>
      <c r="AH189" s="77">
        <v>57.795000000000002</v>
      </c>
      <c r="AI189" s="77">
        <v>3.1720000000000002</v>
      </c>
      <c r="AJ189" s="50">
        <v>4</v>
      </c>
      <c r="AK189" s="62">
        <v>195.26099999999997</v>
      </c>
      <c r="AL189" s="62">
        <f t="shared" si="309"/>
        <v>64.6538194099533</v>
      </c>
      <c r="AM189" s="77">
        <v>91.825999999999993</v>
      </c>
      <c r="AN189" s="77">
        <v>97.263999999999996</v>
      </c>
      <c r="AO189" s="77">
        <v>6.1710000000000003</v>
      </c>
      <c r="AP189" s="50"/>
      <c r="AQ189" s="62"/>
      <c r="AR189" s="62"/>
      <c r="AS189" s="77"/>
      <c r="AT189" s="77"/>
      <c r="AU189" s="77"/>
      <c r="AV189" s="50"/>
      <c r="AW189" s="62"/>
      <c r="AX189" s="62"/>
      <c r="AY189" s="77"/>
      <c r="AZ189" s="77"/>
      <c r="BA189" s="77"/>
      <c r="BB189" s="77"/>
      <c r="BC189" s="25" t="s">
        <v>359</v>
      </c>
      <c r="BD189" s="62">
        <f t="shared" si="275"/>
        <v>0.47189062500000001</v>
      </c>
      <c r="BE189" s="77"/>
      <c r="BF189" s="50">
        <v>3</v>
      </c>
      <c r="BG189" s="62">
        <f t="shared" si="280"/>
        <v>0.16679531250000001</v>
      </c>
      <c r="BH189" s="62">
        <f t="shared" si="281"/>
        <v>35.346180590046686</v>
      </c>
      <c r="BI189" s="62">
        <f t="shared" si="282"/>
        <v>7.1534374999999997E-2</v>
      </c>
      <c r="BJ189" s="62">
        <f t="shared" si="283"/>
        <v>9.0304687500000008E-2</v>
      </c>
      <c r="BK189" s="62">
        <f t="shared" si="284"/>
        <v>4.9562500000000006E-3</v>
      </c>
      <c r="BL189" s="50">
        <v>4</v>
      </c>
      <c r="BM189" s="62">
        <f t="shared" si="310"/>
        <v>0.30509531249999999</v>
      </c>
      <c r="BN189" s="62">
        <f t="shared" si="311"/>
        <v>64.6538194099533</v>
      </c>
      <c r="BO189" s="62">
        <f t="shared" si="312"/>
        <v>0.14347812499999998</v>
      </c>
      <c r="BP189" s="62">
        <f t="shared" si="313"/>
        <v>0.151975</v>
      </c>
      <c r="BQ189" s="62">
        <f t="shared" si="314"/>
        <v>9.6421874999999997E-3</v>
      </c>
      <c r="BR189" s="50"/>
      <c r="BS189" s="77"/>
      <c r="BT189" s="77"/>
      <c r="BU189" s="77"/>
      <c r="BV189" s="77"/>
      <c r="BW189" s="77"/>
      <c r="BX189" s="50"/>
      <c r="BY189" s="77"/>
      <c r="BZ189" s="77"/>
      <c r="CA189" s="77"/>
      <c r="CB189" s="77"/>
      <c r="CC189" s="77"/>
    </row>
    <row r="190" spans="1:81" x14ac:dyDescent="0.25">
      <c r="A190" s="77" t="s">
        <v>363</v>
      </c>
      <c r="B190" s="10" t="s">
        <v>360</v>
      </c>
      <c r="C190" s="3" t="s">
        <v>364</v>
      </c>
      <c r="D190" s="77" t="s">
        <v>365</v>
      </c>
      <c r="E190" s="62">
        <v>0</v>
      </c>
      <c r="F190" s="62">
        <v>177.91560000000001</v>
      </c>
      <c r="G190" s="62">
        <v>496.384524</v>
      </c>
      <c r="H190" s="62">
        <v>549.98159850000002</v>
      </c>
      <c r="I190" s="62">
        <v>126.54247050000001</v>
      </c>
      <c r="J190" s="62">
        <v>0</v>
      </c>
      <c r="K190" s="62">
        <v>7.1166240000000007</v>
      </c>
      <c r="L190" s="62">
        <v>5.3374680000000003</v>
      </c>
      <c r="M190" s="62">
        <v>5.5598625000000004</v>
      </c>
      <c r="N190" s="62">
        <v>0</v>
      </c>
      <c r="O190" s="62">
        <v>3.5583120000000004</v>
      </c>
      <c r="P190" s="62">
        <v>0</v>
      </c>
      <c r="Q190" s="62">
        <v>0</v>
      </c>
      <c r="R190" s="62">
        <v>43.366927500000003</v>
      </c>
      <c r="S190" s="62">
        <v>0</v>
      </c>
      <c r="T190" s="62">
        <f t="shared" si="276"/>
        <v>1415.7633869999997</v>
      </c>
      <c r="U190" s="62">
        <v>585.17200000000003</v>
      </c>
      <c r="V190" s="62">
        <v>742.12</v>
      </c>
      <c r="W190" s="62">
        <v>88.468000000000004</v>
      </c>
      <c r="X190" s="62">
        <f t="shared" si="277"/>
        <v>41.332612876787167</v>
      </c>
      <c r="Y190" s="62">
        <f t="shared" si="278"/>
        <v>52.418363606121432</v>
      </c>
      <c r="Z190" s="62">
        <f t="shared" si="279"/>
        <v>6.2487842822001172</v>
      </c>
      <c r="AA190" s="77"/>
      <c r="AB190" s="25" t="s">
        <v>363</v>
      </c>
      <c r="AC190" s="62">
        <f t="shared" si="201"/>
        <v>1410.2</v>
      </c>
      <c r="AD190" s="50">
        <v>3</v>
      </c>
      <c r="AE190" s="62">
        <v>179.25</v>
      </c>
      <c r="AF190" s="62">
        <f t="shared" si="274"/>
        <v>12.710962983973904</v>
      </c>
      <c r="AG190" s="77">
        <v>83.962999999999994</v>
      </c>
      <c r="AH190" s="77">
        <v>90.378</v>
      </c>
      <c r="AI190" s="77">
        <v>4.9089999999999998</v>
      </c>
      <c r="AJ190" s="50">
        <v>4</v>
      </c>
      <c r="AK190" s="62">
        <v>1230.95</v>
      </c>
      <c r="AL190" s="62">
        <f t="shared" si="309"/>
        <v>87.2890370160261</v>
      </c>
      <c r="AM190" s="77">
        <v>501.209</v>
      </c>
      <c r="AN190" s="77">
        <v>650.63</v>
      </c>
      <c r="AO190" s="77">
        <v>79.111000000000004</v>
      </c>
      <c r="AP190" s="50"/>
      <c r="AQ190" s="62"/>
      <c r="AR190" s="62"/>
      <c r="AS190" s="77"/>
      <c r="AT190" s="77"/>
      <c r="AU190" s="77"/>
      <c r="AV190" s="50"/>
      <c r="AW190" s="62"/>
      <c r="AX190" s="62"/>
      <c r="AY190" s="77"/>
      <c r="AZ190" s="77"/>
      <c r="BA190" s="77"/>
      <c r="BB190" s="77"/>
      <c r="BC190" s="25" t="s">
        <v>363</v>
      </c>
      <c r="BD190" s="62">
        <f t="shared" si="275"/>
        <v>2.2034375000000002</v>
      </c>
      <c r="BE190" s="77"/>
      <c r="BF190" s="50">
        <v>3</v>
      </c>
      <c r="BG190" s="62">
        <f t="shared" si="280"/>
        <v>0.28007812500000001</v>
      </c>
      <c r="BH190" s="62">
        <f t="shared" si="281"/>
        <v>12.710962983973904</v>
      </c>
      <c r="BI190" s="62">
        <f t="shared" si="282"/>
        <v>0.1311921875</v>
      </c>
      <c r="BJ190" s="62">
        <f t="shared" si="283"/>
        <v>0.14121562500000001</v>
      </c>
      <c r="BK190" s="62">
        <f t="shared" si="284"/>
        <v>7.6703125E-3</v>
      </c>
      <c r="BL190" s="50">
        <v>4</v>
      </c>
      <c r="BM190" s="62">
        <f t="shared" si="310"/>
        <v>1.923359375</v>
      </c>
      <c r="BN190" s="62">
        <f t="shared" si="311"/>
        <v>87.289037016026086</v>
      </c>
      <c r="BO190" s="62">
        <f t="shared" si="312"/>
        <v>0.78313906249999998</v>
      </c>
      <c r="BP190" s="62">
        <f t="shared" si="313"/>
        <v>1.016609375</v>
      </c>
      <c r="BQ190" s="62">
        <f t="shared" si="314"/>
        <v>0.1236109375</v>
      </c>
      <c r="BR190" s="50"/>
      <c r="BS190" s="77"/>
      <c r="BT190" s="77"/>
      <c r="BU190" s="77"/>
      <c r="BV190" s="77"/>
      <c r="BW190" s="77"/>
      <c r="BX190" s="50"/>
      <c r="BY190" s="77"/>
      <c r="BZ190" s="77"/>
      <c r="CA190" s="77"/>
      <c r="CB190" s="77"/>
      <c r="CC190" s="77"/>
    </row>
    <row r="191" spans="1:81" x14ac:dyDescent="0.25">
      <c r="A191" s="77" t="s">
        <v>366</v>
      </c>
      <c r="B191" s="10" t="s">
        <v>360</v>
      </c>
      <c r="C191" s="3" t="s">
        <v>367</v>
      </c>
      <c r="D191" s="77" t="s">
        <v>368</v>
      </c>
      <c r="E191" s="62">
        <v>0</v>
      </c>
      <c r="F191" s="62">
        <v>19.125927000000001</v>
      </c>
      <c r="G191" s="62">
        <v>434.33645850000005</v>
      </c>
      <c r="H191" s="62">
        <v>1095.5153070000001</v>
      </c>
      <c r="I191" s="62">
        <v>220.8377385</v>
      </c>
      <c r="J191" s="62">
        <v>0</v>
      </c>
      <c r="K191" s="62">
        <v>0</v>
      </c>
      <c r="L191" s="62">
        <v>0</v>
      </c>
      <c r="M191" s="62">
        <v>0</v>
      </c>
      <c r="N191" s="62">
        <v>0</v>
      </c>
      <c r="O191" s="62">
        <v>0</v>
      </c>
      <c r="P191" s="62">
        <v>0</v>
      </c>
      <c r="Q191" s="62">
        <v>0</v>
      </c>
      <c r="R191" s="62">
        <v>0</v>
      </c>
      <c r="S191" s="62">
        <v>0</v>
      </c>
      <c r="T191" s="62">
        <f t="shared" si="276"/>
        <v>1769.815431</v>
      </c>
      <c r="U191" s="62">
        <v>867.11400000000003</v>
      </c>
      <c r="V191" s="62">
        <v>852.36199999999997</v>
      </c>
      <c r="W191" s="62">
        <v>50.335999999999999</v>
      </c>
      <c r="X191" s="62">
        <f t="shared" si="277"/>
        <v>48.99460049967211</v>
      </c>
      <c r="Y191" s="62">
        <f t="shared" si="278"/>
        <v>48.161067254249744</v>
      </c>
      <c r="Z191" s="62">
        <f t="shared" si="279"/>
        <v>2.8441383840550323</v>
      </c>
      <c r="AA191" s="77"/>
      <c r="AB191" s="25" t="s">
        <v>366</v>
      </c>
      <c r="AC191" s="62">
        <f t="shared" si="201"/>
        <v>1769.8120000000001</v>
      </c>
      <c r="AD191" s="50">
        <v>3</v>
      </c>
      <c r="AE191" s="62">
        <v>219.947</v>
      </c>
      <c r="AF191" s="62">
        <f t="shared" si="274"/>
        <v>12.42770418552931</v>
      </c>
      <c r="AG191" s="77">
        <v>101.36</v>
      </c>
      <c r="AH191" s="77">
        <v>111.902</v>
      </c>
      <c r="AI191" s="77">
        <v>6.6849999999999996</v>
      </c>
      <c r="AJ191" s="50">
        <v>4</v>
      </c>
      <c r="AK191" s="62">
        <v>1453.79</v>
      </c>
      <c r="AL191" s="62">
        <f t="shared" si="309"/>
        <v>82.143753121800501</v>
      </c>
      <c r="AM191" s="77">
        <v>716.32</v>
      </c>
      <c r="AN191" s="77">
        <v>696.89400000000001</v>
      </c>
      <c r="AO191" s="77">
        <v>40.576000000000001</v>
      </c>
      <c r="AP191" s="50">
        <v>5</v>
      </c>
      <c r="AQ191" s="62">
        <v>19.127000000000002</v>
      </c>
      <c r="AR191" s="62">
        <f>(AQ191/AC191)*100</f>
        <v>1.0807362589924807</v>
      </c>
      <c r="AS191" s="77">
        <v>8.02</v>
      </c>
      <c r="AT191" s="77">
        <v>10.525</v>
      </c>
      <c r="AU191" s="77">
        <v>0.58199999999999996</v>
      </c>
      <c r="AV191" s="50">
        <v>6</v>
      </c>
      <c r="AW191" s="62">
        <v>76.947999999999993</v>
      </c>
      <c r="AX191" s="62">
        <f>(AW191/AC191)*100</f>
        <v>4.3478064336777003</v>
      </c>
      <c r="AY191" s="77">
        <v>41.414000000000001</v>
      </c>
      <c r="AZ191" s="77">
        <v>33.040999999999997</v>
      </c>
      <c r="BA191" s="77">
        <v>2.4929999999999999</v>
      </c>
      <c r="BB191" s="77"/>
      <c r="BC191" s="25" t="s">
        <v>366</v>
      </c>
      <c r="BD191" s="62">
        <f t="shared" si="275"/>
        <v>2.76533125</v>
      </c>
      <c r="BE191" s="77"/>
      <c r="BF191" s="50">
        <v>3</v>
      </c>
      <c r="BG191" s="62">
        <f t="shared" si="280"/>
        <v>0.34366718750000003</v>
      </c>
      <c r="BH191" s="62">
        <f t="shared" si="281"/>
        <v>12.427704185529311</v>
      </c>
      <c r="BI191" s="62">
        <f t="shared" si="282"/>
        <v>0.15837499999999999</v>
      </c>
      <c r="BJ191" s="62">
        <f t="shared" si="283"/>
        <v>0.17484687500000001</v>
      </c>
      <c r="BK191" s="62">
        <f t="shared" si="284"/>
        <v>1.04453125E-2</v>
      </c>
      <c r="BL191" s="50">
        <v>4</v>
      </c>
      <c r="BM191" s="62">
        <f t="shared" si="310"/>
        <v>2.2715468750000003</v>
      </c>
      <c r="BN191" s="62">
        <f t="shared" si="311"/>
        <v>82.143753121800529</v>
      </c>
      <c r="BO191" s="62">
        <f t="shared" si="312"/>
        <v>1.1192500000000001</v>
      </c>
      <c r="BP191" s="62">
        <f t="shared" si="313"/>
        <v>1.0888968750000001</v>
      </c>
      <c r="BQ191" s="62">
        <f t="shared" si="314"/>
        <v>6.3399999999999998E-2</v>
      </c>
      <c r="BR191" s="50">
        <v>5</v>
      </c>
      <c r="BS191" s="62">
        <f t="shared" ref="BS191" si="319">BU191+BV191+BW191</f>
        <v>2.9885937499999998E-2</v>
      </c>
      <c r="BT191" s="62">
        <f>(BS191/BD191)*100</f>
        <v>1.0807362589924805</v>
      </c>
      <c r="BU191" s="62">
        <f t="shared" ref="BU191" si="320">AS191/640</f>
        <v>1.2531249999999999E-2</v>
      </c>
      <c r="BV191" s="62">
        <f t="shared" ref="BV191" si="321">AT191/640</f>
        <v>1.64453125E-2</v>
      </c>
      <c r="BW191" s="62">
        <f t="shared" ref="BW191" si="322">AU191/640</f>
        <v>9.0937499999999992E-4</v>
      </c>
      <c r="BX191" s="50">
        <v>6</v>
      </c>
      <c r="BY191" s="62">
        <f t="shared" ref="BY191" si="323">CA191+CB191+CC191</f>
        <v>0.12023124999999998</v>
      </c>
      <c r="BZ191" s="62">
        <f>(BY191/BD191)*100</f>
        <v>4.3478064336777003</v>
      </c>
      <c r="CA191" s="62">
        <f t="shared" ref="CA191" si="324">AY191/640</f>
        <v>6.4709375E-2</v>
      </c>
      <c r="CB191" s="62">
        <f t="shared" ref="CB191" si="325">AZ191/640</f>
        <v>5.1626562499999994E-2</v>
      </c>
      <c r="CC191" s="62">
        <f t="shared" ref="CC191" si="326">BA191/640</f>
        <v>3.8953124999999999E-3</v>
      </c>
    </row>
    <row r="192" spans="1:81" x14ac:dyDescent="0.25">
      <c r="A192" s="77" t="s">
        <v>369</v>
      </c>
      <c r="B192" s="10" t="s">
        <v>360</v>
      </c>
      <c r="C192" s="3" t="s">
        <v>370</v>
      </c>
      <c r="D192" s="77" t="s">
        <v>371</v>
      </c>
      <c r="E192" s="62">
        <v>0</v>
      </c>
      <c r="F192" s="62">
        <v>5.3374680000000003</v>
      </c>
      <c r="G192" s="62">
        <v>74.724552000000003</v>
      </c>
      <c r="H192" s="62">
        <v>328.92146550000001</v>
      </c>
      <c r="I192" s="62">
        <v>121.20500250000001</v>
      </c>
      <c r="J192" s="62">
        <v>0</v>
      </c>
      <c r="K192" s="62">
        <v>0</v>
      </c>
      <c r="L192" s="62">
        <v>0.88957800000000009</v>
      </c>
      <c r="M192" s="62">
        <v>0</v>
      </c>
      <c r="N192" s="62">
        <v>0</v>
      </c>
      <c r="O192" s="62">
        <v>4.6702845000000002</v>
      </c>
      <c r="P192" s="62">
        <v>0</v>
      </c>
      <c r="Q192" s="62">
        <v>0</v>
      </c>
      <c r="R192" s="62">
        <v>9.3405690000000003</v>
      </c>
      <c r="S192" s="62">
        <v>0</v>
      </c>
      <c r="T192" s="62">
        <f t="shared" si="276"/>
        <v>545.08891949999997</v>
      </c>
      <c r="U192" s="62">
        <v>291.82100000000003</v>
      </c>
      <c r="V192" s="62">
        <v>228.381</v>
      </c>
      <c r="W192" s="62">
        <v>24.885999999999999</v>
      </c>
      <c r="X192" s="62">
        <f t="shared" si="277"/>
        <v>53.536402880411146</v>
      </c>
      <c r="Y192" s="62">
        <f t="shared" si="278"/>
        <v>41.897934782730438</v>
      </c>
      <c r="Z192" s="62">
        <f t="shared" si="279"/>
        <v>4.5654936487843978</v>
      </c>
      <c r="AA192" s="77"/>
      <c r="AB192" s="25" t="s">
        <v>369</v>
      </c>
      <c r="AC192" s="62">
        <f t="shared" si="201"/>
        <v>545.08799999999997</v>
      </c>
      <c r="AD192" s="50">
        <v>4</v>
      </c>
      <c r="AE192" s="62">
        <v>545.08799999999997</v>
      </c>
      <c r="AF192" s="62">
        <f t="shared" si="274"/>
        <v>100</v>
      </c>
      <c r="AG192" s="77">
        <v>291.82100000000003</v>
      </c>
      <c r="AH192" s="77">
        <v>228.381</v>
      </c>
      <c r="AI192" s="77">
        <v>24.885999999999999</v>
      </c>
      <c r="AJ192" s="50"/>
      <c r="AK192" s="62"/>
      <c r="AL192" s="62"/>
      <c r="AM192" s="77"/>
      <c r="AN192" s="77"/>
      <c r="AO192" s="77"/>
      <c r="AP192" s="50"/>
      <c r="AQ192" s="62"/>
      <c r="AR192" s="62"/>
      <c r="AS192" s="77"/>
      <c r="AT192" s="77"/>
      <c r="AU192" s="77"/>
      <c r="AV192" s="50"/>
      <c r="AW192" s="62"/>
      <c r="AX192" s="62"/>
      <c r="AY192" s="77"/>
      <c r="AZ192" s="77"/>
      <c r="BA192" s="77"/>
      <c r="BB192" s="77"/>
      <c r="BC192" s="25" t="s">
        <v>369</v>
      </c>
      <c r="BD192" s="62">
        <f t="shared" si="275"/>
        <v>0.8516999999999999</v>
      </c>
      <c r="BE192" s="77"/>
      <c r="BF192" s="50">
        <v>4</v>
      </c>
      <c r="BG192" s="62">
        <f t="shared" si="280"/>
        <v>0.85170000000000001</v>
      </c>
      <c r="BH192" s="62">
        <f t="shared" si="281"/>
        <v>100.00000000000003</v>
      </c>
      <c r="BI192" s="62">
        <f t="shared" si="282"/>
        <v>0.45597031250000003</v>
      </c>
      <c r="BJ192" s="62">
        <f t="shared" si="283"/>
        <v>0.35684531250000001</v>
      </c>
      <c r="BK192" s="62">
        <f t="shared" si="284"/>
        <v>3.8884374999999999E-2</v>
      </c>
      <c r="BL192" s="50"/>
      <c r="BM192" s="77"/>
      <c r="BN192" s="77"/>
      <c r="BO192" s="77"/>
      <c r="BP192" s="77"/>
      <c r="BQ192" s="77"/>
      <c r="BR192" s="50"/>
      <c r="BS192" s="77"/>
      <c r="BT192" s="77"/>
      <c r="BU192" s="77"/>
      <c r="BV192" s="77"/>
      <c r="BW192" s="77"/>
      <c r="BX192" s="50"/>
      <c r="BY192" s="77"/>
      <c r="BZ192" s="77"/>
      <c r="CA192" s="77"/>
      <c r="CB192" s="77"/>
      <c r="CC192" s="77"/>
    </row>
    <row r="193" spans="1:83" x14ac:dyDescent="0.25">
      <c r="A193" s="77" t="s">
        <v>372</v>
      </c>
      <c r="B193" s="10" t="s">
        <v>360</v>
      </c>
      <c r="C193" s="3" t="s">
        <v>373</v>
      </c>
      <c r="D193" s="77" t="s">
        <v>374</v>
      </c>
      <c r="E193" s="62">
        <v>0</v>
      </c>
      <c r="F193" s="62">
        <v>10.0077525</v>
      </c>
      <c r="G193" s="62">
        <v>113.42119500000001</v>
      </c>
      <c r="H193" s="62">
        <v>434.33645850000005</v>
      </c>
      <c r="I193" s="62">
        <v>82.508359499999997</v>
      </c>
      <c r="J193" s="62">
        <v>0</v>
      </c>
      <c r="K193" s="62">
        <v>0.44478900000000005</v>
      </c>
      <c r="L193" s="62">
        <v>0.22239450000000002</v>
      </c>
      <c r="M193" s="62">
        <v>0</v>
      </c>
      <c r="N193" s="62">
        <v>0</v>
      </c>
      <c r="O193" s="62">
        <v>0</v>
      </c>
      <c r="P193" s="62">
        <v>0</v>
      </c>
      <c r="Q193" s="62">
        <v>0</v>
      </c>
      <c r="R193" s="62">
        <v>0.88957800000000009</v>
      </c>
      <c r="S193" s="62">
        <v>0</v>
      </c>
      <c r="T193" s="62">
        <f t="shared" si="276"/>
        <v>641.83052700000007</v>
      </c>
      <c r="U193" s="62">
        <v>317.70100000000002</v>
      </c>
      <c r="V193" s="62">
        <v>303.58600000000001</v>
      </c>
      <c r="W193" s="62">
        <v>20.542999999999999</v>
      </c>
      <c r="X193" s="62">
        <f t="shared" si="277"/>
        <v>49.499203704905732</v>
      </c>
      <c r="Y193" s="62">
        <f t="shared" si="278"/>
        <v>47.30002504228036</v>
      </c>
      <c r="Z193" s="62">
        <f t="shared" si="279"/>
        <v>3.20068914391166</v>
      </c>
      <c r="AA193" s="77"/>
      <c r="AB193" s="25" t="s">
        <v>372</v>
      </c>
      <c r="AC193" s="62">
        <f t="shared" si="201"/>
        <v>641.82900000000006</v>
      </c>
      <c r="AD193" s="50">
        <v>4</v>
      </c>
      <c r="AE193" s="62">
        <v>552.42700000000002</v>
      </c>
      <c r="AF193" s="62">
        <f t="shared" si="274"/>
        <v>86.070744699912268</v>
      </c>
      <c r="AG193" s="77">
        <v>273.90300000000002</v>
      </c>
      <c r="AH193" s="77">
        <v>260.98200000000003</v>
      </c>
      <c r="AI193" s="77">
        <v>17.542000000000002</v>
      </c>
      <c r="AJ193" s="50">
        <v>6</v>
      </c>
      <c r="AK193" s="62">
        <v>89.402000000000001</v>
      </c>
      <c r="AL193" s="62">
        <f>(AK193/AC193)*100</f>
        <v>13.929255300087718</v>
      </c>
      <c r="AM193" s="77">
        <v>43.798000000000002</v>
      </c>
      <c r="AN193" s="77">
        <v>42.603999999999999</v>
      </c>
      <c r="AO193" s="77">
        <v>3</v>
      </c>
      <c r="AP193" s="50"/>
      <c r="AQ193" s="62"/>
      <c r="AR193" s="62"/>
      <c r="AS193" s="77"/>
      <c r="AT193" s="77"/>
      <c r="AU193" s="77"/>
      <c r="AV193" s="50"/>
      <c r="AW193" s="62"/>
      <c r="AX193" s="62"/>
      <c r="AY193" s="77"/>
      <c r="AZ193" s="77"/>
      <c r="BA193" s="77"/>
      <c r="BB193" s="77"/>
      <c r="BC193" s="25" t="s">
        <v>372</v>
      </c>
      <c r="BD193" s="62">
        <f t="shared" si="275"/>
        <v>1.0028578125000001</v>
      </c>
      <c r="BE193" s="77"/>
      <c r="BF193" s="50">
        <v>4</v>
      </c>
      <c r="BG193" s="62">
        <f t="shared" si="280"/>
        <v>0.86316718749999999</v>
      </c>
      <c r="BH193" s="62">
        <f t="shared" si="281"/>
        <v>86.070744699912268</v>
      </c>
      <c r="BI193" s="62">
        <f t="shared" si="282"/>
        <v>0.42797343750000005</v>
      </c>
      <c r="BJ193" s="62">
        <f t="shared" si="283"/>
        <v>0.40778437500000003</v>
      </c>
      <c r="BK193" s="62">
        <f t="shared" si="284"/>
        <v>2.7409375000000003E-2</v>
      </c>
      <c r="BL193" s="50">
        <v>6</v>
      </c>
      <c r="BM193" s="62">
        <f>BO193+BP193+BQ193</f>
        <v>0.13969062500000001</v>
      </c>
      <c r="BN193" s="62">
        <f>(BM193/BD193)*100</f>
        <v>13.929255300087718</v>
      </c>
      <c r="BO193" s="62">
        <f t="shared" ref="BO193" si="327">AM193/640</f>
        <v>6.8434375000000006E-2</v>
      </c>
      <c r="BP193" s="62">
        <f t="shared" ref="BP193" si="328">AN193/640</f>
        <v>6.6568749999999996E-2</v>
      </c>
      <c r="BQ193" s="62">
        <f t="shared" ref="BQ193" si="329">AO193/640</f>
        <v>4.6874999999999998E-3</v>
      </c>
      <c r="BR193" s="50"/>
      <c r="BS193" s="77"/>
      <c r="BT193" s="77"/>
      <c r="BU193" s="77"/>
      <c r="BV193" s="77"/>
      <c r="BW193" s="77"/>
      <c r="BX193" s="50"/>
      <c r="BY193" s="77"/>
      <c r="BZ193" s="77"/>
      <c r="CA193" s="77"/>
      <c r="CB193" s="77"/>
      <c r="CC193" s="77"/>
      <c r="CD193" s="77"/>
      <c r="CE193" s="77"/>
    </row>
    <row r="194" spans="1:83" x14ac:dyDescent="0.25">
      <c r="A194" s="77" t="s">
        <v>375</v>
      </c>
      <c r="B194" s="10" t="s">
        <v>360</v>
      </c>
      <c r="C194" s="3" t="s">
        <v>224</v>
      </c>
      <c r="D194" s="77" t="s">
        <v>376</v>
      </c>
      <c r="E194" s="62">
        <v>0</v>
      </c>
      <c r="F194" s="62">
        <v>19.570716000000001</v>
      </c>
      <c r="G194" s="62">
        <v>168.35263650000002</v>
      </c>
      <c r="H194" s="62">
        <v>70.943845500000009</v>
      </c>
      <c r="I194" s="62">
        <v>8.006202</v>
      </c>
      <c r="J194" s="62">
        <v>0</v>
      </c>
      <c r="K194" s="62">
        <v>0</v>
      </c>
      <c r="L194" s="62">
        <v>0</v>
      </c>
      <c r="M194" s="62">
        <v>0</v>
      </c>
      <c r="N194" s="62">
        <v>0</v>
      </c>
      <c r="O194" s="62">
        <v>0</v>
      </c>
      <c r="P194" s="62">
        <v>0</v>
      </c>
      <c r="Q194" s="62">
        <v>0</v>
      </c>
      <c r="R194" s="62">
        <v>0</v>
      </c>
      <c r="S194" s="62">
        <v>0</v>
      </c>
      <c r="T194" s="62">
        <f t="shared" si="276"/>
        <v>266.8734</v>
      </c>
      <c r="U194" s="62">
        <v>105.539</v>
      </c>
      <c r="V194" s="62">
        <v>155.97</v>
      </c>
      <c r="W194" s="62">
        <v>5.3630000000000004</v>
      </c>
      <c r="X194" s="62">
        <f t="shared" si="277"/>
        <v>39.54646660176698</v>
      </c>
      <c r="Y194" s="62">
        <f t="shared" si="278"/>
        <v>58.443441721805165</v>
      </c>
      <c r="Z194" s="62">
        <f t="shared" si="279"/>
        <v>2.0095670831188119</v>
      </c>
      <c r="AA194" s="77"/>
      <c r="AB194" s="25" t="s">
        <v>375</v>
      </c>
      <c r="AC194" s="62">
        <f t="shared" si="201"/>
        <v>266.87200000000001</v>
      </c>
      <c r="AD194" s="50">
        <v>4</v>
      </c>
      <c r="AE194" s="62">
        <v>266.87200000000001</v>
      </c>
      <c r="AF194" s="62">
        <f t="shared" si="274"/>
        <v>100</v>
      </c>
      <c r="AG194" s="77">
        <v>105.539</v>
      </c>
      <c r="AH194" s="77">
        <v>155.97</v>
      </c>
      <c r="AI194" s="77">
        <v>5.3630000000000004</v>
      </c>
      <c r="AJ194" s="50"/>
      <c r="AK194" s="62"/>
      <c r="AL194" s="62"/>
      <c r="AM194" s="77"/>
      <c r="AN194" s="77"/>
      <c r="AO194" s="77"/>
      <c r="AP194" s="50"/>
      <c r="AQ194" s="62"/>
      <c r="AR194" s="62"/>
      <c r="AS194" s="77"/>
      <c r="AT194" s="77"/>
      <c r="AU194" s="77"/>
      <c r="AV194" s="50"/>
      <c r="AW194" s="62"/>
      <c r="AX194" s="62"/>
      <c r="AY194" s="77"/>
      <c r="AZ194" s="77"/>
      <c r="BA194" s="77"/>
      <c r="BB194" s="77"/>
      <c r="BC194" s="25" t="s">
        <v>375</v>
      </c>
      <c r="BD194" s="62">
        <f t="shared" si="275"/>
        <v>0.41698750000000001</v>
      </c>
      <c r="BE194" s="77"/>
      <c r="BF194" s="50">
        <v>4</v>
      </c>
      <c r="BG194" s="62">
        <f t="shared" si="280"/>
        <v>0.41698750000000001</v>
      </c>
      <c r="BH194" s="62">
        <f t="shared" si="281"/>
        <v>100</v>
      </c>
      <c r="BI194" s="62">
        <f t="shared" si="282"/>
        <v>0.16490468750000001</v>
      </c>
      <c r="BJ194" s="62">
        <f t="shared" si="283"/>
        <v>0.24370312499999999</v>
      </c>
      <c r="BK194" s="62">
        <f t="shared" si="284"/>
        <v>8.3796875E-3</v>
      </c>
      <c r="BL194" s="50"/>
      <c r="BM194" s="77"/>
      <c r="BN194" s="77"/>
      <c r="BO194" s="77"/>
      <c r="BP194" s="77"/>
      <c r="BQ194" s="77"/>
      <c r="BR194" s="50"/>
      <c r="BS194" s="77"/>
      <c r="BT194" s="77"/>
      <c r="BU194" s="77"/>
      <c r="BV194" s="77"/>
      <c r="BW194" s="77"/>
      <c r="BX194" s="50"/>
      <c r="BY194" s="77"/>
      <c r="BZ194" s="77"/>
      <c r="CA194" s="77"/>
      <c r="CB194" s="77"/>
      <c r="CC194" s="77"/>
      <c r="CD194" s="77"/>
      <c r="CE194" s="77"/>
    </row>
    <row r="195" spans="1:83" x14ac:dyDescent="0.25">
      <c r="A195" s="77" t="s">
        <v>377</v>
      </c>
      <c r="B195" s="10" t="s">
        <v>360</v>
      </c>
      <c r="C195" s="3" t="s">
        <v>228</v>
      </c>
      <c r="D195" s="77" t="s">
        <v>378</v>
      </c>
      <c r="E195" s="62">
        <v>0</v>
      </c>
      <c r="F195" s="62">
        <v>28.021707000000003</v>
      </c>
      <c r="G195" s="62">
        <v>372.28839300000004</v>
      </c>
      <c r="H195" s="62">
        <v>196.151949</v>
      </c>
      <c r="I195" s="62">
        <v>72.055818000000002</v>
      </c>
      <c r="J195" s="62">
        <v>0</v>
      </c>
      <c r="K195" s="62">
        <v>0</v>
      </c>
      <c r="L195" s="62">
        <v>0</v>
      </c>
      <c r="M195" s="62">
        <v>0</v>
      </c>
      <c r="N195" s="62">
        <v>0</v>
      </c>
      <c r="O195" s="62">
        <v>0</v>
      </c>
      <c r="P195" s="62">
        <v>0</v>
      </c>
      <c r="Q195" s="62">
        <v>0</v>
      </c>
      <c r="R195" s="62">
        <v>0</v>
      </c>
      <c r="S195" s="62">
        <v>0</v>
      </c>
      <c r="T195" s="62">
        <f t="shared" si="276"/>
        <v>668.51786700000002</v>
      </c>
      <c r="U195" s="62">
        <v>299.791</v>
      </c>
      <c r="V195" s="62">
        <v>355.29399999999998</v>
      </c>
      <c r="W195" s="62">
        <v>13.43</v>
      </c>
      <c r="X195" s="62">
        <f t="shared" si="277"/>
        <v>44.84412680626231</v>
      </c>
      <c r="Y195" s="62">
        <f t="shared" si="278"/>
        <v>53.146522709167918</v>
      </c>
      <c r="Z195" s="62">
        <f t="shared" si="279"/>
        <v>2.0089216254260562</v>
      </c>
      <c r="AA195" s="77"/>
      <c r="AB195" s="25" t="s">
        <v>377</v>
      </c>
      <c r="AC195" s="62">
        <f t="shared" ref="AC195:AC199" si="330">AE195+AK195+AQ195+AW195</f>
        <v>668.51499999999999</v>
      </c>
      <c r="AD195" s="50">
        <v>4</v>
      </c>
      <c r="AE195" s="62">
        <v>668.51499999999999</v>
      </c>
      <c r="AF195" s="62">
        <f t="shared" si="274"/>
        <v>100</v>
      </c>
      <c r="AG195" s="77">
        <v>299.791</v>
      </c>
      <c r="AH195" s="77">
        <v>355.29399999999998</v>
      </c>
      <c r="AI195" s="77">
        <v>13.43</v>
      </c>
      <c r="AJ195" s="50"/>
      <c r="AK195" s="62"/>
      <c r="AL195" s="62"/>
      <c r="AM195" s="77"/>
      <c r="AN195" s="77"/>
      <c r="AO195" s="77"/>
      <c r="AP195" s="50"/>
      <c r="AQ195" s="62"/>
      <c r="AR195" s="62"/>
      <c r="AS195" s="77"/>
      <c r="AT195" s="77"/>
      <c r="AU195" s="77"/>
      <c r="AV195" s="50"/>
      <c r="AW195" s="62"/>
      <c r="AX195" s="62"/>
      <c r="AY195" s="77"/>
      <c r="AZ195" s="77"/>
      <c r="BA195" s="77"/>
      <c r="BB195" s="77"/>
      <c r="BC195" s="25" t="s">
        <v>377</v>
      </c>
      <c r="BD195" s="62">
        <f t="shared" si="275"/>
        <v>1.0445546875</v>
      </c>
      <c r="BE195" s="77"/>
      <c r="BF195" s="50">
        <v>4</v>
      </c>
      <c r="BG195" s="62">
        <f t="shared" si="280"/>
        <v>1.0445546875</v>
      </c>
      <c r="BH195" s="62">
        <f t="shared" si="281"/>
        <v>100</v>
      </c>
      <c r="BI195" s="62">
        <f t="shared" si="282"/>
        <v>0.46842343749999998</v>
      </c>
      <c r="BJ195" s="62">
        <f t="shared" si="283"/>
        <v>0.55514687499999993</v>
      </c>
      <c r="BK195" s="62">
        <f t="shared" si="284"/>
        <v>2.0984375E-2</v>
      </c>
      <c r="BL195" s="50"/>
      <c r="BM195" s="77"/>
      <c r="BN195" s="77"/>
      <c r="BO195" s="77"/>
      <c r="BP195" s="77"/>
      <c r="BQ195" s="77"/>
      <c r="BR195" s="50"/>
      <c r="BS195" s="77"/>
      <c r="BT195" s="77"/>
      <c r="BU195" s="77"/>
      <c r="BV195" s="77"/>
      <c r="BW195" s="77"/>
      <c r="BX195" s="50"/>
      <c r="BY195" s="77"/>
      <c r="BZ195" s="77"/>
      <c r="CA195" s="77"/>
      <c r="CB195" s="77"/>
      <c r="CC195" s="77"/>
      <c r="CD195" s="77"/>
      <c r="CE195" s="77"/>
    </row>
    <row r="196" spans="1:83" x14ac:dyDescent="0.25">
      <c r="A196" s="77" t="s">
        <v>379</v>
      </c>
      <c r="B196" s="10" t="s">
        <v>360</v>
      </c>
      <c r="C196" s="3" t="s">
        <v>380</v>
      </c>
      <c r="D196" s="77" t="s">
        <v>381</v>
      </c>
      <c r="E196" s="62">
        <v>0</v>
      </c>
      <c r="F196" s="62">
        <v>5.7822570000000004</v>
      </c>
      <c r="G196" s="62">
        <v>338.03964000000002</v>
      </c>
      <c r="H196" s="62">
        <v>100.2999195</v>
      </c>
      <c r="I196" s="62">
        <v>18.236349000000001</v>
      </c>
      <c r="J196" s="62">
        <v>0</v>
      </c>
      <c r="K196" s="62">
        <v>0</v>
      </c>
      <c r="L196" s="62">
        <v>0</v>
      </c>
      <c r="M196" s="62">
        <v>0</v>
      </c>
      <c r="N196" s="62">
        <v>0</v>
      </c>
      <c r="O196" s="62">
        <v>1.5567615000000001</v>
      </c>
      <c r="P196" s="62">
        <v>0</v>
      </c>
      <c r="Q196" s="62">
        <v>0</v>
      </c>
      <c r="R196" s="62">
        <v>1.5567615000000001</v>
      </c>
      <c r="S196" s="62">
        <v>0</v>
      </c>
      <c r="T196" s="62">
        <f t="shared" si="276"/>
        <v>465.47168850000003</v>
      </c>
      <c r="U196" s="62">
        <v>188.63200000000001</v>
      </c>
      <c r="V196" s="62">
        <v>266.04300000000001</v>
      </c>
      <c r="W196" s="62">
        <v>10.795</v>
      </c>
      <c r="X196" s="62">
        <f t="shared" si="277"/>
        <v>40.524913686560339</v>
      </c>
      <c r="Y196" s="62">
        <f t="shared" si="278"/>
        <v>57.15557069804472</v>
      </c>
      <c r="Z196" s="62">
        <f t="shared" si="279"/>
        <v>2.3191528650834363</v>
      </c>
      <c r="AA196" s="77"/>
      <c r="AB196" s="25" t="s">
        <v>379</v>
      </c>
      <c r="AC196" s="62">
        <f t="shared" si="330"/>
        <v>465.47</v>
      </c>
      <c r="AD196" s="50">
        <v>4</v>
      </c>
      <c r="AE196" s="62">
        <v>465.47</v>
      </c>
      <c r="AF196" s="62">
        <f t="shared" si="274"/>
        <v>100</v>
      </c>
      <c r="AG196" s="77">
        <v>188.63200000000001</v>
      </c>
      <c r="AH196" s="77">
        <v>266.04300000000001</v>
      </c>
      <c r="AI196" s="77">
        <v>10.795</v>
      </c>
      <c r="AJ196" s="50"/>
      <c r="AK196" s="62"/>
      <c r="AL196" s="62"/>
      <c r="AM196" s="77"/>
      <c r="AN196" s="77"/>
      <c r="AO196" s="77"/>
      <c r="AP196" s="50"/>
      <c r="AQ196" s="62"/>
      <c r="AR196" s="62"/>
      <c r="AS196" s="77"/>
      <c r="AT196" s="77"/>
      <c r="AU196" s="77"/>
      <c r="AV196" s="50"/>
      <c r="AW196" s="62"/>
      <c r="AX196" s="62"/>
      <c r="AY196" s="77"/>
      <c r="AZ196" s="77"/>
      <c r="BA196" s="77"/>
      <c r="BB196" s="77"/>
      <c r="BC196" s="25" t="s">
        <v>379</v>
      </c>
      <c r="BD196" s="62">
        <f t="shared" si="275"/>
        <v>0.72729687500000006</v>
      </c>
      <c r="BE196" s="77"/>
      <c r="BF196" s="50">
        <v>4</v>
      </c>
      <c r="BG196" s="62">
        <f t="shared" si="280"/>
        <v>0.72729687500000006</v>
      </c>
      <c r="BH196" s="62">
        <f t="shared" si="281"/>
        <v>100</v>
      </c>
      <c r="BI196" s="62">
        <f t="shared" si="282"/>
        <v>0.29473749999999999</v>
      </c>
      <c r="BJ196" s="62">
        <f t="shared" si="283"/>
        <v>0.41569218750000003</v>
      </c>
      <c r="BK196" s="62">
        <f t="shared" si="284"/>
        <v>1.6867187499999999E-2</v>
      </c>
      <c r="BL196" s="50"/>
      <c r="BM196" s="77"/>
      <c r="BN196" s="77"/>
      <c r="BO196" s="77"/>
      <c r="BP196" s="77"/>
      <c r="BQ196" s="77"/>
      <c r="BR196" s="50"/>
      <c r="BS196" s="77"/>
      <c r="BT196" s="77"/>
      <c r="BU196" s="77"/>
      <c r="BV196" s="77"/>
      <c r="BW196" s="77"/>
      <c r="BX196" s="50"/>
      <c r="BY196" s="77"/>
      <c r="BZ196" s="77"/>
      <c r="CA196" s="77"/>
      <c r="CB196" s="77"/>
      <c r="CC196" s="77"/>
      <c r="CD196" s="77"/>
      <c r="CE196" s="77"/>
    </row>
    <row r="197" spans="1:83" s="24" customFormat="1" x14ac:dyDescent="0.25">
      <c r="A197" s="77" t="s">
        <v>382</v>
      </c>
      <c r="B197" s="10" t="s">
        <v>360</v>
      </c>
      <c r="C197" s="3" t="s">
        <v>243</v>
      </c>
      <c r="D197" s="77" t="s">
        <v>382</v>
      </c>
      <c r="E197" s="62">
        <v>2.2239450000000001</v>
      </c>
      <c r="F197" s="62">
        <v>76.72610250000001</v>
      </c>
      <c r="G197" s="62">
        <v>220.8377385</v>
      </c>
      <c r="H197" s="62">
        <v>431.66772450000008</v>
      </c>
      <c r="I197" s="62">
        <v>582.22880100000009</v>
      </c>
      <c r="J197" s="62">
        <v>0</v>
      </c>
      <c r="K197" s="62">
        <v>2.4463395000000001</v>
      </c>
      <c r="L197" s="62">
        <v>0</v>
      </c>
      <c r="M197" s="62">
        <v>0.88957800000000009</v>
      </c>
      <c r="N197" s="62">
        <v>0</v>
      </c>
      <c r="O197" s="62">
        <v>1.1119725</v>
      </c>
      <c r="P197" s="62">
        <v>0</v>
      </c>
      <c r="Q197" s="62">
        <v>0</v>
      </c>
      <c r="R197" s="62">
        <v>0.44478900000000005</v>
      </c>
      <c r="S197" s="62">
        <v>0</v>
      </c>
      <c r="T197" s="62">
        <v>1318.5769905000002</v>
      </c>
      <c r="U197" s="62">
        <v>845.87800000000004</v>
      </c>
      <c r="V197" s="62">
        <v>448.77</v>
      </c>
      <c r="W197" s="62">
        <v>23.925999999999998</v>
      </c>
      <c r="X197" s="62">
        <v>64.150823660228269</v>
      </c>
      <c r="Y197" s="62">
        <v>34.034417651245974</v>
      </c>
      <c r="Z197" s="62">
        <v>1.8145318909992003</v>
      </c>
      <c r="AA197" s="77"/>
      <c r="AB197" s="25" t="s">
        <v>382</v>
      </c>
      <c r="AC197" s="62">
        <v>1317.6840000000002</v>
      </c>
      <c r="AD197" s="50">
        <v>4</v>
      </c>
      <c r="AE197" s="62">
        <v>1317.6840000000002</v>
      </c>
      <c r="AF197" s="62">
        <v>100</v>
      </c>
      <c r="AG197" s="77">
        <v>845.87800000000004</v>
      </c>
      <c r="AH197" s="77">
        <v>448.59199999999998</v>
      </c>
      <c r="AI197" s="77">
        <v>23.213999999999999</v>
      </c>
      <c r="AJ197" s="50"/>
      <c r="AK197" s="62"/>
      <c r="AL197" s="62"/>
      <c r="AM197" s="77"/>
      <c r="AN197" s="77"/>
      <c r="AO197" s="77"/>
      <c r="AP197" s="50"/>
      <c r="AQ197" s="62"/>
      <c r="AR197" s="62"/>
      <c r="AS197" s="77"/>
      <c r="AT197" s="77"/>
      <c r="AU197" s="77"/>
      <c r="AV197" s="50"/>
      <c r="AW197" s="62"/>
      <c r="AX197" s="62"/>
      <c r="AY197" s="77"/>
      <c r="AZ197" s="77"/>
      <c r="BA197" s="77"/>
      <c r="BB197" s="77"/>
      <c r="BC197" s="25" t="s">
        <v>382</v>
      </c>
      <c r="BD197" s="62">
        <v>2.0588812500000002</v>
      </c>
      <c r="BE197" s="77"/>
      <c r="BF197" s="50">
        <v>4</v>
      </c>
      <c r="BG197" s="62">
        <v>2.0588812499999998</v>
      </c>
      <c r="BH197" s="62">
        <v>99.999999999999972</v>
      </c>
      <c r="BI197" s="62">
        <v>1.321684375</v>
      </c>
      <c r="BJ197" s="62">
        <v>0.70092500000000002</v>
      </c>
      <c r="BK197" s="62">
        <v>3.6271874999999995E-2</v>
      </c>
      <c r="BL197" s="50"/>
      <c r="BM197" s="77"/>
      <c r="BN197" s="77"/>
      <c r="BO197" s="77"/>
      <c r="BP197" s="77"/>
      <c r="BQ197" s="77"/>
      <c r="BR197" s="50"/>
      <c r="BS197" s="77"/>
      <c r="BT197" s="77"/>
      <c r="BU197" s="77"/>
      <c r="BV197" s="77"/>
      <c r="BW197" s="77"/>
      <c r="BX197" s="50"/>
      <c r="BY197" s="77"/>
      <c r="BZ197" s="77"/>
      <c r="CA197" s="77"/>
      <c r="CB197" s="77"/>
      <c r="CC197" s="77"/>
      <c r="CD197" s="77"/>
      <c r="CE197" s="77"/>
    </row>
    <row r="198" spans="1:83" x14ac:dyDescent="0.25">
      <c r="A198" s="77" t="s">
        <v>383</v>
      </c>
      <c r="B198" s="10" t="s">
        <v>360</v>
      </c>
      <c r="C198" s="3">
        <v>4</v>
      </c>
      <c r="D198" s="77" t="s">
        <v>383</v>
      </c>
      <c r="E198" s="62">
        <v>0</v>
      </c>
      <c r="F198" s="62">
        <v>52.707496500000005</v>
      </c>
      <c r="G198" s="62">
        <v>598.24120500000004</v>
      </c>
      <c r="H198" s="62">
        <v>634.49150850000001</v>
      </c>
      <c r="I198" s="62">
        <v>98.075974500000001</v>
      </c>
      <c r="J198" s="62">
        <v>0</v>
      </c>
      <c r="K198" s="62">
        <v>0</v>
      </c>
      <c r="L198" s="62">
        <v>0</v>
      </c>
      <c r="M198" s="62">
        <v>0</v>
      </c>
      <c r="N198" s="62">
        <v>0</v>
      </c>
      <c r="O198" s="62">
        <v>0</v>
      </c>
      <c r="P198" s="62">
        <v>0</v>
      </c>
      <c r="Q198" s="62">
        <v>0</v>
      </c>
      <c r="R198" s="62">
        <v>0</v>
      </c>
      <c r="S198" s="62">
        <v>0</v>
      </c>
      <c r="T198" s="62">
        <f t="shared" si="276"/>
        <v>1383.5161845000002</v>
      </c>
      <c r="U198" s="62">
        <v>610.05600000000004</v>
      </c>
      <c r="V198" s="62">
        <v>739.10400000000004</v>
      </c>
      <c r="W198" s="62">
        <v>34.353000000000002</v>
      </c>
      <c r="X198" s="62">
        <f t="shared" si="277"/>
        <v>44.094605240955161</v>
      </c>
      <c r="Y198" s="62">
        <f t="shared" si="278"/>
        <v>53.422143396689691</v>
      </c>
      <c r="Z198" s="62">
        <f t="shared" si="279"/>
        <v>2.483021187960667</v>
      </c>
      <c r="AA198" s="77"/>
      <c r="AB198" s="25" t="s">
        <v>383</v>
      </c>
      <c r="AC198" s="62">
        <f t="shared" si="330"/>
        <v>1383.5129999999999</v>
      </c>
      <c r="AD198" s="50">
        <v>3</v>
      </c>
      <c r="AE198" s="62">
        <v>448.34599999999995</v>
      </c>
      <c r="AF198" s="62">
        <f t="shared" si="274"/>
        <v>32.406345296357891</v>
      </c>
      <c r="AG198" s="77">
        <v>176.01599999999999</v>
      </c>
      <c r="AH198" s="77">
        <v>262.39499999999998</v>
      </c>
      <c r="AI198" s="77">
        <v>9.9350000000000005</v>
      </c>
      <c r="AJ198" s="50">
        <v>4</v>
      </c>
      <c r="AK198" s="62">
        <v>935.16700000000003</v>
      </c>
      <c r="AL198" s="62"/>
      <c r="AM198" s="77">
        <v>434.04</v>
      </c>
      <c r="AN198" s="77">
        <v>476.709</v>
      </c>
      <c r="AO198" s="77">
        <v>24.417999999999999</v>
      </c>
      <c r="AP198" s="50"/>
      <c r="AQ198" s="62"/>
      <c r="AR198" s="62"/>
      <c r="AS198" s="77"/>
      <c r="AT198" s="77"/>
      <c r="AU198" s="77"/>
      <c r="AV198" s="50"/>
      <c r="AW198" s="62"/>
      <c r="AX198" s="62"/>
      <c r="AY198" s="77"/>
      <c r="AZ198" s="77"/>
      <c r="BA198" s="77"/>
      <c r="BB198" s="77"/>
      <c r="BC198" s="25" t="s">
        <v>383</v>
      </c>
      <c r="BD198" s="62">
        <f t="shared" si="275"/>
        <v>2.1617390624999997</v>
      </c>
      <c r="BE198" s="77"/>
      <c r="BF198" s="50">
        <v>3</v>
      </c>
      <c r="BG198" s="62">
        <f t="shared" si="280"/>
        <v>0.70054062499999992</v>
      </c>
      <c r="BH198" s="62">
        <f t="shared" si="281"/>
        <v>32.406345296357898</v>
      </c>
      <c r="BI198" s="62">
        <f t="shared" si="282"/>
        <v>0.27502499999999996</v>
      </c>
      <c r="BJ198" s="62">
        <f t="shared" si="283"/>
        <v>0.40999218749999999</v>
      </c>
      <c r="BK198" s="62">
        <f t="shared" si="284"/>
        <v>1.5523437500000001E-2</v>
      </c>
      <c r="BL198" s="50">
        <v>4</v>
      </c>
      <c r="BM198" s="62">
        <f>BO198+BP198+BQ198</f>
        <v>1.4611984375000002</v>
      </c>
      <c r="BN198" s="62">
        <f>(BM198/BD198)*100</f>
        <v>67.59365470364213</v>
      </c>
      <c r="BO198" s="62">
        <f t="shared" ref="BO198" si="331">AM198/640</f>
        <v>0.67818750000000005</v>
      </c>
      <c r="BP198" s="62">
        <f t="shared" ref="BP198" si="332">AN198/640</f>
        <v>0.74485781250000005</v>
      </c>
      <c r="BQ198" s="62">
        <f t="shared" ref="BQ198" si="333">AO198/640</f>
        <v>3.8153124999999996E-2</v>
      </c>
      <c r="BR198" s="50"/>
      <c r="BS198" s="77"/>
      <c r="BT198" s="77"/>
      <c r="BU198" s="77"/>
      <c r="BV198" s="77"/>
      <c r="BW198" s="77"/>
      <c r="BX198" s="50"/>
      <c r="BY198" s="77"/>
      <c r="BZ198" s="77"/>
      <c r="CA198" s="77"/>
      <c r="CB198" s="77"/>
      <c r="CC198" s="77"/>
      <c r="CD198" s="77"/>
      <c r="CE198" s="77"/>
    </row>
    <row r="199" spans="1:83" x14ac:dyDescent="0.25">
      <c r="A199" s="77" t="s">
        <v>384</v>
      </c>
      <c r="B199" s="10" t="s">
        <v>360</v>
      </c>
      <c r="C199" s="3">
        <v>5</v>
      </c>
      <c r="D199" s="77" t="s">
        <v>384</v>
      </c>
      <c r="E199" s="62">
        <v>0</v>
      </c>
      <c r="F199" s="62">
        <v>12.454092000000001</v>
      </c>
      <c r="G199" s="62">
        <v>465.02689950000001</v>
      </c>
      <c r="H199" s="62">
        <v>318.69131850000002</v>
      </c>
      <c r="I199" s="62">
        <v>135.66064500000002</v>
      </c>
      <c r="J199" s="62">
        <v>0</v>
      </c>
      <c r="K199" s="62">
        <v>0</v>
      </c>
      <c r="L199" s="62">
        <v>0</v>
      </c>
      <c r="M199" s="62">
        <v>0</v>
      </c>
      <c r="N199" s="62">
        <v>0</v>
      </c>
      <c r="O199" s="62">
        <v>3.7807065000000004</v>
      </c>
      <c r="P199" s="62">
        <v>0</v>
      </c>
      <c r="Q199" s="62">
        <v>0</v>
      </c>
      <c r="R199" s="62">
        <v>12.898881000000001</v>
      </c>
      <c r="S199" s="62">
        <v>0</v>
      </c>
      <c r="T199" s="62">
        <f t="shared" si="276"/>
        <v>948.5125425</v>
      </c>
      <c r="U199" s="62">
        <v>446.714</v>
      </c>
      <c r="V199" s="62">
        <v>468.79599999999999</v>
      </c>
      <c r="W199" s="62">
        <v>33</v>
      </c>
      <c r="X199" s="62">
        <f t="shared" si="277"/>
        <v>47.096267048044858</v>
      </c>
      <c r="Y199" s="62">
        <f t="shared" si="278"/>
        <v>49.424333258091842</v>
      </c>
      <c r="Z199" s="62">
        <f t="shared" si="279"/>
        <v>3.4791316425844729</v>
      </c>
      <c r="AA199" s="77"/>
      <c r="AB199" s="25" t="s">
        <v>384</v>
      </c>
      <c r="AC199" s="62">
        <f t="shared" si="330"/>
        <v>948.51</v>
      </c>
      <c r="AD199" s="50">
        <v>4</v>
      </c>
      <c r="AE199" s="62">
        <v>948.51</v>
      </c>
      <c r="AF199" s="62">
        <f t="shared" si="274"/>
        <v>100</v>
      </c>
      <c r="AG199" s="77">
        <v>446.714</v>
      </c>
      <c r="AH199" s="77">
        <v>468.79599999999999</v>
      </c>
      <c r="AI199" s="77">
        <v>33</v>
      </c>
      <c r="AJ199" s="50"/>
      <c r="AK199" s="62"/>
      <c r="AL199" s="62"/>
      <c r="AM199" s="77"/>
      <c r="AN199" s="77"/>
      <c r="AO199" s="77"/>
      <c r="AP199" s="50"/>
      <c r="AQ199" s="62"/>
      <c r="AR199" s="62"/>
      <c r="AS199" s="77"/>
      <c r="AT199" s="77"/>
      <c r="AU199" s="77"/>
      <c r="AV199" s="50"/>
      <c r="AW199" s="62"/>
      <c r="AX199" s="62"/>
      <c r="AY199" s="77"/>
      <c r="AZ199" s="77"/>
      <c r="BA199" s="77"/>
      <c r="BB199" s="77"/>
      <c r="BC199" s="25" t="s">
        <v>384</v>
      </c>
      <c r="BD199" s="62">
        <f t="shared" si="275"/>
        <v>1.482046875</v>
      </c>
      <c r="BE199" s="77"/>
      <c r="BF199" s="50">
        <v>4</v>
      </c>
      <c r="BG199" s="62">
        <f t="shared" si="280"/>
        <v>1.4820468749999998</v>
      </c>
      <c r="BH199" s="62">
        <f t="shared" si="281"/>
        <v>99.999999999999986</v>
      </c>
      <c r="BI199" s="62">
        <f t="shared" si="282"/>
        <v>0.69799062499999998</v>
      </c>
      <c r="BJ199" s="62">
        <f t="shared" si="283"/>
        <v>0.73249374999999994</v>
      </c>
      <c r="BK199" s="62">
        <f t="shared" si="284"/>
        <v>5.1562499999999997E-2</v>
      </c>
      <c r="BL199" s="50"/>
      <c r="BM199" s="77"/>
      <c r="BN199" s="77"/>
      <c r="BO199" s="77"/>
      <c r="BP199" s="77"/>
      <c r="BQ199" s="77"/>
      <c r="BR199" s="50"/>
      <c r="BS199" s="77"/>
      <c r="BT199" s="77"/>
      <c r="BU199" s="77"/>
      <c r="BV199" s="77"/>
      <c r="BW199" s="77"/>
      <c r="BX199" s="50"/>
      <c r="BY199" s="77"/>
      <c r="BZ199" s="77"/>
      <c r="CA199" s="77"/>
      <c r="CB199" s="77"/>
      <c r="CC199" s="77"/>
      <c r="CD199" s="77"/>
      <c r="CE199" s="77"/>
    </row>
    <row r="202" spans="1:83" s="23" customFormat="1" ht="45" x14ac:dyDescent="0.25">
      <c r="A202" s="12" t="s">
        <v>385</v>
      </c>
      <c r="B202" s="10"/>
      <c r="C202" s="3"/>
      <c r="D202" s="3"/>
      <c r="E202" s="88" t="s">
        <v>87</v>
      </c>
      <c r="F202" s="88" t="s">
        <v>88</v>
      </c>
      <c r="G202" s="88" t="s">
        <v>89</v>
      </c>
      <c r="H202" s="88" t="s">
        <v>90</v>
      </c>
      <c r="I202" s="88" t="s">
        <v>91</v>
      </c>
      <c r="J202" s="88" t="s">
        <v>92</v>
      </c>
      <c r="K202" s="88" t="s">
        <v>93</v>
      </c>
      <c r="L202" s="88" t="s">
        <v>94</v>
      </c>
      <c r="M202" s="88" t="s">
        <v>386</v>
      </c>
      <c r="N202" s="88" t="s">
        <v>387</v>
      </c>
      <c r="O202" s="88" t="s">
        <v>97</v>
      </c>
      <c r="P202" s="88" t="s">
        <v>98</v>
      </c>
      <c r="Q202" s="88" t="s">
        <v>99</v>
      </c>
      <c r="R202" s="88" t="s">
        <v>100</v>
      </c>
      <c r="S202" s="88" t="s">
        <v>101</v>
      </c>
      <c r="T202" s="5" t="s">
        <v>102</v>
      </c>
      <c r="U202" s="88" t="s">
        <v>103</v>
      </c>
      <c r="V202" s="88" t="s">
        <v>104</v>
      </c>
      <c r="W202" s="88" t="s">
        <v>105</v>
      </c>
      <c r="X202" s="88" t="s">
        <v>106</v>
      </c>
      <c r="Y202" s="88" t="s">
        <v>107</v>
      </c>
      <c r="Z202" s="88" t="s">
        <v>108</v>
      </c>
      <c r="AA202" s="88"/>
      <c r="AB202" s="78" t="s">
        <v>38</v>
      </c>
      <c r="AC202" s="12" t="s">
        <v>109</v>
      </c>
      <c r="AD202" s="12" t="s">
        <v>110</v>
      </c>
      <c r="AE202" s="88" t="s">
        <v>111</v>
      </c>
      <c r="AF202" s="88" t="s">
        <v>112</v>
      </c>
      <c r="AG202" s="88" t="s">
        <v>113</v>
      </c>
      <c r="AH202" s="88" t="s">
        <v>114</v>
      </c>
      <c r="AI202" s="88" t="s">
        <v>115</v>
      </c>
      <c r="AJ202" s="12" t="s">
        <v>110</v>
      </c>
      <c r="AK202" s="88" t="s">
        <v>111</v>
      </c>
      <c r="AL202" s="88" t="s">
        <v>112</v>
      </c>
      <c r="AM202" s="88" t="s">
        <v>113</v>
      </c>
      <c r="AN202" s="88" t="s">
        <v>114</v>
      </c>
      <c r="AO202" s="88" t="s">
        <v>115</v>
      </c>
      <c r="AP202" s="12" t="s">
        <v>110</v>
      </c>
      <c r="AQ202" s="88" t="s">
        <v>111</v>
      </c>
      <c r="AR202" s="88" t="s">
        <v>112</v>
      </c>
      <c r="AS202" s="88" t="s">
        <v>113</v>
      </c>
      <c r="AT202" s="88" t="s">
        <v>114</v>
      </c>
      <c r="AU202" s="88" t="s">
        <v>115</v>
      </c>
      <c r="AV202" s="12" t="s">
        <v>110</v>
      </c>
      <c r="AW202" s="88" t="s">
        <v>111</v>
      </c>
      <c r="AX202" s="88" t="s">
        <v>112</v>
      </c>
      <c r="AY202" s="88" t="s">
        <v>113</v>
      </c>
      <c r="AZ202" s="88" t="s">
        <v>114</v>
      </c>
      <c r="BA202" s="88" t="s">
        <v>115</v>
      </c>
      <c r="BB202" s="77"/>
      <c r="BC202" s="78" t="s">
        <v>38</v>
      </c>
      <c r="BD202" s="88" t="s">
        <v>116</v>
      </c>
      <c r="BE202" s="77"/>
      <c r="BF202" s="12" t="s">
        <v>110</v>
      </c>
      <c r="BG202" s="88" t="s">
        <v>117</v>
      </c>
      <c r="BH202" s="88" t="s">
        <v>112</v>
      </c>
      <c r="BI202" s="88" t="s">
        <v>118</v>
      </c>
      <c r="BJ202" s="88" t="s">
        <v>119</v>
      </c>
      <c r="BK202" s="88" t="s">
        <v>120</v>
      </c>
      <c r="BL202" s="12" t="s">
        <v>110</v>
      </c>
      <c r="BM202" s="88" t="s">
        <v>117</v>
      </c>
      <c r="BN202" s="88" t="s">
        <v>112</v>
      </c>
      <c r="BO202" s="11" t="s">
        <v>118</v>
      </c>
      <c r="BP202" s="11" t="s">
        <v>119</v>
      </c>
      <c r="BQ202" s="11" t="s">
        <v>120</v>
      </c>
      <c r="BR202" s="12" t="s">
        <v>110</v>
      </c>
      <c r="BS202" s="88" t="s">
        <v>117</v>
      </c>
      <c r="BT202" s="88" t="s">
        <v>112</v>
      </c>
      <c r="BU202" s="11" t="s">
        <v>118</v>
      </c>
      <c r="BV202" s="11" t="s">
        <v>119</v>
      </c>
      <c r="BW202" s="11" t="s">
        <v>120</v>
      </c>
      <c r="BX202" s="12" t="s">
        <v>110</v>
      </c>
      <c r="BY202" s="88" t="s">
        <v>117</v>
      </c>
      <c r="BZ202" s="88" t="s">
        <v>112</v>
      </c>
      <c r="CA202" s="11" t="s">
        <v>118</v>
      </c>
      <c r="CB202" s="11" t="s">
        <v>119</v>
      </c>
      <c r="CC202" s="11" t="s">
        <v>120</v>
      </c>
      <c r="CD202" s="7"/>
      <c r="CE202" s="7"/>
    </row>
    <row r="203" spans="1:83" x14ac:dyDescent="0.25">
      <c r="A203" s="77">
        <v>2</v>
      </c>
      <c r="C203" s="3">
        <v>2</v>
      </c>
      <c r="E203" s="62">
        <v>8.8957800000000002</v>
      </c>
      <c r="F203" s="62">
        <v>601.79951700000004</v>
      </c>
      <c r="G203" s="62">
        <v>3450.0058785000001</v>
      </c>
      <c r="H203" s="62">
        <v>633.15714150000008</v>
      </c>
      <c r="I203" s="62">
        <v>319.58089649999999</v>
      </c>
      <c r="J203" s="62">
        <v>0</v>
      </c>
      <c r="K203" s="62">
        <v>0</v>
      </c>
      <c r="L203" s="62">
        <v>0</v>
      </c>
      <c r="M203" s="62">
        <v>1.7791560000000002</v>
      </c>
      <c r="N203" s="62">
        <v>0</v>
      </c>
      <c r="O203" s="62">
        <v>0</v>
      </c>
      <c r="P203" s="62">
        <v>0</v>
      </c>
      <c r="Q203" s="62">
        <v>0</v>
      </c>
      <c r="R203" s="62">
        <v>0</v>
      </c>
      <c r="S203" s="62">
        <v>0</v>
      </c>
      <c r="T203" s="62">
        <f t="shared" ref="T203:T212" si="334">SUM(E203:S203)</f>
        <v>5015.2183694999994</v>
      </c>
      <c r="U203" s="62">
        <v>1988.258</v>
      </c>
      <c r="V203" s="62">
        <v>2948.4490000000001</v>
      </c>
      <c r="W203" s="62">
        <v>78.5</v>
      </c>
      <c r="X203" s="62">
        <f t="shared" ref="X203:X212" si="335">(U203/T203)*100</f>
        <v>39.644495085031018</v>
      </c>
      <c r="Y203" s="62">
        <f t="shared" ref="Y203:Y212" si="336">(V203/T203)*100</f>
        <v>58.790042282724187</v>
      </c>
      <c r="Z203" s="62">
        <f t="shared" ref="Z203:Z212" si="337">(W203/T203)*100</f>
        <v>1.5652359322456819</v>
      </c>
      <c r="AA203" s="77"/>
      <c r="AB203" s="25">
        <v>2</v>
      </c>
      <c r="AC203" s="62">
        <f t="shared" ref="AC203:AC212" si="338">AE203+AK203+AQ203+AW203</f>
        <v>5013.4259999999995</v>
      </c>
      <c r="AD203" s="50">
        <v>1</v>
      </c>
      <c r="AE203" s="62">
        <v>3416.8599999999997</v>
      </c>
      <c r="AF203" s="62">
        <f t="shared" ref="AF203:AF212" si="339">(AE203/AC203)*100</f>
        <v>68.154192362667771</v>
      </c>
      <c r="AG203" s="77">
        <v>1345.4829999999999</v>
      </c>
      <c r="AH203" s="77">
        <v>2020.288</v>
      </c>
      <c r="AI203" s="77">
        <v>51.088999999999999</v>
      </c>
      <c r="AJ203" s="50">
        <v>3</v>
      </c>
      <c r="AK203" s="62">
        <v>1596.566</v>
      </c>
      <c r="AL203" s="62">
        <f>(AK203/AC203)*100</f>
        <v>31.845807637332239</v>
      </c>
      <c r="AM203" s="77">
        <v>642.774</v>
      </c>
      <c r="AN203" s="77">
        <v>927.80499999999995</v>
      </c>
      <c r="AO203" s="77">
        <v>25.986999999999998</v>
      </c>
      <c r="AP203" s="50"/>
      <c r="AQ203" s="62"/>
      <c r="AR203" s="62"/>
      <c r="AS203" s="77"/>
      <c r="AT203" s="77"/>
      <c r="AU203" s="77"/>
      <c r="AV203" s="50"/>
      <c r="AW203" s="62"/>
      <c r="AX203" s="62"/>
      <c r="AY203" s="77"/>
      <c r="AZ203" s="77"/>
      <c r="BA203" s="77"/>
      <c r="BB203" s="77"/>
      <c r="BC203" s="25">
        <v>2</v>
      </c>
      <c r="BD203" s="62">
        <f t="shared" ref="BD203:BD212" si="340">AC203/640</f>
        <v>7.8334781249999992</v>
      </c>
      <c r="BE203" s="77"/>
      <c r="BF203" s="50">
        <v>1</v>
      </c>
      <c r="BG203" s="62">
        <f t="shared" ref="BG203:BG212" si="341">BI203+BJ203+BK203</f>
        <v>5.3388437499999997</v>
      </c>
      <c r="BH203" s="62">
        <f t="shared" ref="BH203:BH212" si="342">(BG203/BD203)*100</f>
        <v>68.154192362667771</v>
      </c>
      <c r="BI203" s="62">
        <f t="shared" ref="BI203:BI212" si="343">AG203/640</f>
        <v>2.1023171874999997</v>
      </c>
      <c r="BJ203" s="62">
        <f t="shared" ref="BJ203:BK203" si="344">AH203/640</f>
        <v>3.1566999999999998</v>
      </c>
      <c r="BK203" s="62">
        <f t="shared" si="344"/>
        <v>7.9826562500000003E-2</v>
      </c>
      <c r="BL203" s="50">
        <v>3</v>
      </c>
      <c r="BM203" s="62">
        <f>BO203+BP203+BQ203</f>
        <v>2.494634375</v>
      </c>
      <c r="BN203" s="62">
        <f>(BM203/BD203)*100</f>
        <v>31.845807637332239</v>
      </c>
      <c r="BO203" s="62">
        <f t="shared" ref="BO203:BQ203" si="345">AM203/640</f>
        <v>1.004334375</v>
      </c>
      <c r="BP203" s="62">
        <f t="shared" si="345"/>
        <v>1.4496953124999998</v>
      </c>
      <c r="BQ203" s="62">
        <f t="shared" si="345"/>
        <v>4.06046875E-2</v>
      </c>
      <c r="BR203" s="50"/>
      <c r="BS203" s="77"/>
      <c r="BT203" s="77"/>
      <c r="BU203" s="77"/>
      <c r="BV203" s="77"/>
      <c r="BW203" s="77"/>
      <c r="BX203" s="50"/>
      <c r="BY203" s="77"/>
      <c r="BZ203" s="77"/>
      <c r="CA203" s="77"/>
      <c r="CB203" s="77"/>
      <c r="CC203" s="77"/>
      <c r="CD203" s="77"/>
      <c r="CE203" s="77"/>
    </row>
    <row r="204" spans="1:83" x14ac:dyDescent="0.25">
      <c r="A204" s="77" t="s">
        <v>388</v>
      </c>
      <c r="C204" s="3" t="s">
        <v>388</v>
      </c>
      <c r="E204" s="62">
        <v>0</v>
      </c>
      <c r="F204" s="62">
        <v>5.5598625000000004</v>
      </c>
      <c r="G204" s="62">
        <v>54.709047000000005</v>
      </c>
      <c r="H204" s="62">
        <v>4.2254955000000001</v>
      </c>
      <c r="I204" s="62">
        <v>0</v>
      </c>
      <c r="J204" s="62">
        <v>0</v>
      </c>
      <c r="K204" s="62">
        <v>0</v>
      </c>
      <c r="L204" s="62">
        <v>0</v>
      </c>
      <c r="M204" s="62">
        <v>0</v>
      </c>
      <c r="N204" s="62">
        <v>0</v>
      </c>
      <c r="O204" s="62">
        <v>0</v>
      </c>
      <c r="P204" s="62">
        <v>0</v>
      </c>
      <c r="Q204" s="62">
        <v>0</v>
      </c>
      <c r="R204" s="62">
        <v>0</v>
      </c>
      <c r="S204" s="62">
        <v>0</v>
      </c>
      <c r="T204" s="62">
        <f t="shared" si="334"/>
        <v>64.494405</v>
      </c>
      <c r="U204" s="62">
        <v>23.2</v>
      </c>
      <c r="V204" s="62">
        <v>40.304000000000002</v>
      </c>
      <c r="W204" s="62">
        <v>0.99</v>
      </c>
      <c r="X204" s="62">
        <f t="shared" si="335"/>
        <v>35.972112619691579</v>
      </c>
      <c r="Y204" s="62">
        <f t="shared" si="336"/>
        <v>62.492242544140076</v>
      </c>
      <c r="Z204" s="62">
        <f t="shared" si="337"/>
        <v>1.5350168747195978</v>
      </c>
      <c r="AA204" s="77"/>
      <c r="AB204" s="25" t="s">
        <v>388</v>
      </c>
      <c r="AC204" s="62">
        <f t="shared" si="338"/>
        <v>64.494</v>
      </c>
      <c r="AD204" s="50">
        <v>3</v>
      </c>
      <c r="AE204" s="62">
        <v>64.494</v>
      </c>
      <c r="AF204" s="62">
        <f t="shared" si="339"/>
        <v>100</v>
      </c>
      <c r="AG204" s="77">
        <v>23.2</v>
      </c>
      <c r="AH204" s="77">
        <v>40.304000000000002</v>
      </c>
      <c r="AI204" s="77">
        <v>0.99</v>
      </c>
      <c r="AJ204" s="50"/>
      <c r="AK204" s="62"/>
      <c r="AL204" s="62"/>
      <c r="AM204" s="77"/>
      <c r="AN204" s="77"/>
      <c r="AO204" s="77"/>
      <c r="AP204" s="50"/>
      <c r="AQ204" s="62"/>
      <c r="AR204" s="62"/>
      <c r="AS204" s="77"/>
      <c r="AT204" s="77"/>
      <c r="AU204" s="77"/>
      <c r="AV204" s="50"/>
      <c r="AW204" s="62"/>
      <c r="AX204" s="62"/>
      <c r="AY204" s="77"/>
      <c r="AZ204" s="77"/>
      <c r="BA204" s="77"/>
      <c r="BB204" s="77"/>
      <c r="BC204" s="25" t="s">
        <v>388</v>
      </c>
      <c r="BD204" s="62">
        <f t="shared" si="340"/>
        <v>0.100771875</v>
      </c>
      <c r="BE204" s="77"/>
      <c r="BF204" s="50">
        <v>3</v>
      </c>
      <c r="BG204" s="62">
        <f t="shared" si="341"/>
        <v>0.10077187500000001</v>
      </c>
      <c r="BH204" s="62">
        <f t="shared" si="342"/>
        <v>100.00000000000003</v>
      </c>
      <c r="BI204" s="62">
        <f t="shared" si="343"/>
        <v>3.6249999999999998E-2</v>
      </c>
      <c r="BJ204" s="62">
        <f t="shared" ref="BJ204:BJ212" si="346">AH204/640</f>
        <v>6.2975000000000003E-2</v>
      </c>
      <c r="BK204" s="62">
        <f t="shared" ref="BK204:BK212" si="347">AI204/640</f>
        <v>1.5468750000000001E-3</v>
      </c>
      <c r="BL204" s="50"/>
      <c r="BM204" s="77"/>
      <c r="BN204" s="77"/>
      <c r="BO204" s="77"/>
      <c r="BP204" s="77"/>
      <c r="BQ204" s="77"/>
      <c r="BR204" s="50"/>
      <c r="BS204" s="77"/>
      <c r="BT204" s="77"/>
      <c r="BU204" s="77"/>
      <c r="BV204" s="77"/>
      <c r="BW204" s="77"/>
      <c r="BX204" s="50"/>
      <c r="BY204" s="77"/>
      <c r="BZ204" s="77"/>
      <c r="CA204" s="77"/>
      <c r="CB204" s="77"/>
      <c r="CC204" s="77"/>
      <c r="CD204" s="77"/>
      <c r="CE204" s="77"/>
    </row>
    <row r="205" spans="1:83" x14ac:dyDescent="0.25">
      <c r="A205" s="77" t="s">
        <v>389</v>
      </c>
      <c r="C205" s="3" t="s">
        <v>389</v>
      </c>
      <c r="E205" s="62">
        <v>0</v>
      </c>
      <c r="F205" s="62">
        <v>153.6745995</v>
      </c>
      <c r="G205" s="62">
        <v>727.89719850000006</v>
      </c>
      <c r="H205" s="62">
        <v>292.44876750000003</v>
      </c>
      <c r="I205" s="62">
        <v>203.93575650000002</v>
      </c>
      <c r="J205" s="62">
        <v>0</v>
      </c>
      <c r="K205" s="62">
        <v>0</v>
      </c>
      <c r="L205" s="62">
        <v>0</v>
      </c>
      <c r="M205" s="62">
        <v>0</v>
      </c>
      <c r="N205" s="62">
        <v>0</v>
      </c>
      <c r="O205" s="62">
        <v>0</v>
      </c>
      <c r="P205" s="62">
        <v>0</v>
      </c>
      <c r="Q205" s="62">
        <v>0</v>
      </c>
      <c r="R205" s="62">
        <v>0</v>
      </c>
      <c r="S205" s="62">
        <v>0</v>
      </c>
      <c r="T205" s="62">
        <f t="shared" si="334"/>
        <v>1377.956322</v>
      </c>
      <c r="U205" s="62">
        <v>623.86</v>
      </c>
      <c r="V205" s="62">
        <v>731.47699999999998</v>
      </c>
      <c r="W205" s="62">
        <v>22.616</v>
      </c>
      <c r="X205" s="62">
        <f t="shared" si="335"/>
        <v>45.274294260250144</v>
      </c>
      <c r="Y205" s="62">
        <f t="shared" si="336"/>
        <v>53.084193477070166</v>
      </c>
      <c r="Z205" s="62">
        <f t="shared" si="337"/>
        <v>1.6412711810178842</v>
      </c>
      <c r="AA205" s="77"/>
      <c r="AB205" s="25" t="s">
        <v>389</v>
      </c>
      <c r="AC205" s="62">
        <f t="shared" si="338"/>
        <v>1377.954</v>
      </c>
      <c r="AD205" s="50">
        <v>1</v>
      </c>
      <c r="AE205" s="62">
        <v>1026.348</v>
      </c>
      <c r="AF205" s="62">
        <f t="shared" si="339"/>
        <v>74.48347332349266</v>
      </c>
      <c r="AG205" s="77">
        <v>454.66</v>
      </c>
      <c r="AH205" s="77">
        <v>554.42999999999995</v>
      </c>
      <c r="AI205" s="77">
        <v>17.257999999999999</v>
      </c>
      <c r="AJ205" s="50">
        <v>3</v>
      </c>
      <c r="AK205" s="62">
        <v>351.60599999999994</v>
      </c>
      <c r="AL205" s="62">
        <f>(AK205/AC205)*100</f>
        <v>25.51652667650734</v>
      </c>
      <c r="AM205" s="77">
        <v>169.2</v>
      </c>
      <c r="AN205" s="77">
        <v>177.047</v>
      </c>
      <c r="AO205" s="77">
        <v>5.359</v>
      </c>
      <c r="AP205" s="50"/>
      <c r="AQ205" s="62"/>
      <c r="AR205" s="62"/>
      <c r="AS205" s="77"/>
      <c r="AT205" s="77"/>
      <c r="AU205" s="77"/>
      <c r="AV205" s="50"/>
      <c r="AW205" s="62"/>
      <c r="AX205" s="62"/>
      <c r="AY205" s="77"/>
      <c r="AZ205" s="77"/>
      <c r="BA205" s="77"/>
      <c r="BB205" s="77"/>
      <c r="BC205" s="25" t="s">
        <v>389</v>
      </c>
      <c r="BD205" s="62">
        <f t="shared" si="340"/>
        <v>2.153053125</v>
      </c>
      <c r="BE205" s="77"/>
      <c r="BF205" s="50">
        <v>1</v>
      </c>
      <c r="BG205" s="62">
        <f t="shared" si="341"/>
        <v>1.60366875</v>
      </c>
      <c r="BH205" s="62">
        <f t="shared" si="342"/>
        <v>74.48347332349266</v>
      </c>
      <c r="BI205" s="62">
        <f t="shared" si="343"/>
        <v>0.71040625000000002</v>
      </c>
      <c r="BJ205" s="62">
        <f t="shared" si="346"/>
        <v>0.86629687499999997</v>
      </c>
      <c r="BK205" s="62">
        <f t="shared" si="347"/>
        <v>2.6965625E-2</v>
      </c>
      <c r="BL205" s="50">
        <v>3</v>
      </c>
      <c r="BM205" s="62">
        <f>BO205+BP205+BQ205</f>
        <v>0.54938437499999992</v>
      </c>
      <c r="BN205" s="62">
        <f>(BM205/BD205)*100</f>
        <v>25.51652667650734</v>
      </c>
      <c r="BO205" s="62">
        <f t="shared" ref="BO205:BO206" si="348">AM205/640</f>
        <v>0.26437499999999997</v>
      </c>
      <c r="BP205" s="62">
        <f t="shared" ref="BP205:BP206" si="349">AN205/640</f>
        <v>0.27663593749999998</v>
      </c>
      <c r="BQ205" s="62">
        <f t="shared" ref="BQ205:BQ206" si="350">AO205/640</f>
        <v>8.3734375000000007E-3</v>
      </c>
      <c r="BR205" s="50"/>
      <c r="BS205" s="77"/>
      <c r="BT205" s="77"/>
      <c r="BU205" s="77"/>
      <c r="BV205" s="77"/>
      <c r="BW205" s="77"/>
      <c r="BX205" s="50"/>
      <c r="BY205" s="77"/>
      <c r="BZ205" s="77"/>
      <c r="CA205" s="77"/>
      <c r="CB205" s="77"/>
      <c r="CC205" s="77"/>
      <c r="CD205" s="77"/>
      <c r="CE205" s="77"/>
    </row>
    <row r="206" spans="1:83" x14ac:dyDescent="0.25">
      <c r="A206" s="77" t="s">
        <v>390</v>
      </c>
      <c r="C206" s="3" t="s">
        <v>390</v>
      </c>
      <c r="E206" s="62">
        <v>0</v>
      </c>
      <c r="F206" s="62">
        <v>34.915936500000001</v>
      </c>
      <c r="G206" s="62">
        <v>593.34852599999999</v>
      </c>
      <c r="H206" s="62">
        <v>94.9624515</v>
      </c>
      <c r="I206" s="62">
        <v>43.366927500000003</v>
      </c>
      <c r="J206" s="62">
        <v>0</v>
      </c>
      <c r="K206" s="62">
        <v>0</v>
      </c>
      <c r="L206" s="62">
        <v>0</v>
      </c>
      <c r="M206" s="62">
        <v>0</v>
      </c>
      <c r="N206" s="62">
        <v>0</v>
      </c>
      <c r="O206" s="62">
        <v>0</v>
      </c>
      <c r="P206" s="62">
        <v>0</v>
      </c>
      <c r="Q206" s="62">
        <v>0</v>
      </c>
      <c r="R206" s="62">
        <v>0</v>
      </c>
      <c r="S206" s="62">
        <v>0</v>
      </c>
      <c r="T206" s="62">
        <f t="shared" si="334"/>
        <v>766.59384150000005</v>
      </c>
      <c r="U206" s="62">
        <v>310.10399999999998</v>
      </c>
      <c r="V206" s="62">
        <v>443.78899999999999</v>
      </c>
      <c r="W206" s="62">
        <v>12.699</v>
      </c>
      <c r="X206" s="62">
        <f t="shared" si="335"/>
        <v>40.452190353266744</v>
      </c>
      <c r="Y206" s="62">
        <f t="shared" si="336"/>
        <v>57.891020769438306</v>
      </c>
      <c r="Z206" s="62">
        <f t="shared" si="337"/>
        <v>1.6565486588245699</v>
      </c>
      <c r="AA206" s="77"/>
      <c r="AB206" s="25" t="s">
        <v>390</v>
      </c>
      <c r="AC206" s="62">
        <f t="shared" si="338"/>
        <v>766.59100000000001</v>
      </c>
      <c r="AD206" s="50">
        <v>1</v>
      </c>
      <c r="AE206" s="62">
        <v>36.027000000000008</v>
      </c>
      <c r="AF206" s="62">
        <f t="shared" si="339"/>
        <v>4.6996377468558865</v>
      </c>
      <c r="AG206" s="77">
        <v>13.09</v>
      </c>
      <c r="AH206" s="77">
        <v>22.417000000000002</v>
      </c>
      <c r="AI206" s="77">
        <v>0.52</v>
      </c>
      <c r="AJ206" s="50">
        <v>3</v>
      </c>
      <c r="AK206" s="62">
        <v>730.56399999999996</v>
      </c>
      <c r="AL206" s="62">
        <f>(AK206/AC206)*100</f>
        <v>95.300362253144115</v>
      </c>
      <c r="AM206" s="77">
        <v>297.01400000000001</v>
      </c>
      <c r="AN206" s="77">
        <v>421.37200000000001</v>
      </c>
      <c r="AO206" s="77">
        <v>12.178000000000001</v>
      </c>
      <c r="AP206" s="50"/>
      <c r="AQ206" s="62"/>
      <c r="AR206" s="62"/>
      <c r="AS206" s="77"/>
      <c r="AT206" s="77"/>
      <c r="AU206" s="77"/>
      <c r="AV206" s="50"/>
      <c r="AW206" s="62"/>
      <c r="AX206" s="62"/>
      <c r="AY206" s="77"/>
      <c r="AZ206" s="77"/>
      <c r="BA206" s="77"/>
      <c r="BB206" s="77"/>
      <c r="BC206" s="25" t="s">
        <v>390</v>
      </c>
      <c r="BD206" s="62">
        <f t="shared" si="340"/>
        <v>1.1977984374999999</v>
      </c>
      <c r="BE206" s="77"/>
      <c r="BF206" s="50">
        <v>1</v>
      </c>
      <c r="BG206" s="62">
        <f t="shared" si="341"/>
        <v>5.62921875E-2</v>
      </c>
      <c r="BH206" s="62">
        <f t="shared" si="342"/>
        <v>4.6996377468558856</v>
      </c>
      <c r="BI206" s="62">
        <f t="shared" si="343"/>
        <v>2.0453124999999999E-2</v>
      </c>
      <c r="BJ206" s="62">
        <f t="shared" si="346"/>
        <v>3.5026562500000004E-2</v>
      </c>
      <c r="BK206" s="62">
        <f t="shared" si="347"/>
        <v>8.1250000000000007E-4</v>
      </c>
      <c r="BL206" s="50">
        <v>3</v>
      </c>
      <c r="BM206" s="62">
        <f>BO206+BP206+BQ206</f>
        <v>1.1415062499999999</v>
      </c>
      <c r="BN206" s="62">
        <f>(BM206/BD206)*100</f>
        <v>95.300362253144115</v>
      </c>
      <c r="BO206" s="62">
        <f t="shared" si="348"/>
        <v>0.46408437499999999</v>
      </c>
      <c r="BP206" s="62">
        <f t="shared" si="349"/>
        <v>0.65839375</v>
      </c>
      <c r="BQ206" s="62">
        <f t="shared" si="350"/>
        <v>1.9028125E-2</v>
      </c>
      <c r="BR206" s="50"/>
      <c r="BS206" s="77"/>
      <c r="BT206" s="77"/>
      <c r="BU206" s="77"/>
      <c r="BV206" s="77"/>
      <c r="BW206" s="77"/>
      <c r="BX206" s="50"/>
      <c r="BY206" s="77"/>
      <c r="BZ206" s="77"/>
      <c r="CA206" s="77"/>
      <c r="CB206" s="77"/>
      <c r="CC206" s="77"/>
      <c r="CD206" s="77"/>
      <c r="CE206" s="77"/>
    </row>
    <row r="207" spans="1:83" x14ac:dyDescent="0.25">
      <c r="A207" s="77" t="s">
        <v>391</v>
      </c>
      <c r="C207" s="3" t="s">
        <v>391</v>
      </c>
      <c r="E207" s="62">
        <v>0</v>
      </c>
      <c r="F207" s="62">
        <v>12.898881000000001</v>
      </c>
      <c r="G207" s="62">
        <v>321.36005249999999</v>
      </c>
      <c r="H207" s="62">
        <v>88.290616499999999</v>
      </c>
      <c r="I207" s="62">
        <v>45.368478000000003</v>
      </c>
      <c r="J207" s="62">
        <v>0</v>
      </c>
      <c r="K207" s="62">
        <v>0</v>
      </c>
      <c r="L207" s="62">
        <v>0</v>
      </c>
      <c r="M207" s="62">
        <v>0</v>
      </c>
      <c r="N207" s="62">
        <v>0</v>
      </c>
      <c r="O207" s="62">
        <v>0</v>
      </c>
      <c r="P207" s="62">
        <v>0</v>
      </c>
      <c r="Q207" s="62">
        <v>0</v>
      </c>
      <c r="R207" s="62">
        <v>0</v>
      </c>
      <c r="S207" s="62">
        <v>0</v>
      </c>
      <c r="T207" s="62">
        <f t="shared" si="334"/>
        <v>467.91802799999999</v>
      </c>
      <c r="U207" s="62">
        <v>204.184</v>
      </c>
      <c r="V207" s="62">
        <v>255.381</v>
      </c>
      <c r="W207" s="62">
        <v>8.3520000000000003</v>
      </c>
      <c r="X207" s="62">
        <f t="shared" si="335"/>
        <v>43.636702965417697</v>
      </c>
      <c r="Y207" s="62">
        <f t="shared" si="336"/>
        <v>54.578149316358463</v>
      </c>
      <c r="Z207" s="62">
        <f t="shared" si="337"/>
        <v>1.78492802162348</v>
      </c>
      <c r="AA207" s="77"/>
      <c r="AB207" s="25" t="s">
        <v>391</v>
      </c>
      <c r="AC207" s="62">
        <f t="shared" si="338"/>
        <v>467.91699999999997</v>
      </c>
      <c r="AD207" s="50">
        <v>3</v>
      </c>
      <c r="AE207" s="62">
        <v>467.91699999999997</v>
      </c>
      <c r="AF207" s="62">
        <f t="shared" si="339"/>
        <v>100</v>
      </c>
      <c r="AG207" s="77">
        <v>204.184</v>
      </c>
      <c r="AH207" s="77">
        <v>255.381</v>
      </c>
      <c r="AI207" s="77">
        <v>8.3520000000000003</v>
      </c>
      <c r="AJ207" s="50"/>
      <c r="AK207" s="62"/>
      <c r="AL207" s="62"/>
      <c r="AM207" s="77"/>
      <c r="AN207" s="77"/>
      <c r="AO207" s="77"/>
      <c r="AP207" s="50"/>
      <c r="AQ207" s="62"/>
      <c r="AR207" s="62"/>
      <c r="AS207" s="77"/>
      <c r="AT207" s="77"/>
      <c r="AU207" s="77"/>
      <c r="AV207" s="50"/>
      <c r="AW207" s="62"/>
      <c r="AX207" s="62"/>
      <c r="AY207" s="77"/>
      <c r="AZ207" s="77"/>
      <c r="BA207" s="77"/>
      <c r="BB207" s="77"/>
      <c r="BC207" s="25" t="s">
        <v>391</v>
      </c>
      <c r="BD207" s="62">
        <f t="shared" si="340"/>
        <v>0.73112031249999998</v>
      </c>
      <c r="BE207" s="77"/>
      <c r="BF207" s="50">
        <v>3</v>
      </c>
      <c r="BG207" s="62">
        <f t="shared" si="341"/>
        <v>0.73112031249999998</v>
      </c>
      <c r="BH207" s="62">
        <f t="shared" si="342"/>
        <v>100</v>
      </c>
      <c r="BI207" s="62">
        <f t="shared" si="343"/>
        <v>0.31903749999999997</v>
      </c>
      <c r="BJ207" s="62">
        <f t="shared" si="346"/>
        <v>0.3990328125</v>
      </c>
      <c r="BK207" s="62">
        <f t="shared" si="347"/>
        <v>1.3050000000000001E-2</v>
      </c>
      <c r="BL207" s="50"/>
      <c r="BM207" s="77"/>
      <c r="BN207" s="77"/>
      <c r="BO207" s="77"/>
      <c r="BP207" s="77"/>
      <c r="BQ207" s="77"/>
      <c r="BR207" s="50"/>
      <c r="BS207" s="77"/>
      <c r="BT207" s="77"/>
      <c r="BU207" s="77"/>
      <c r="BV207" s="77"/>
      <c r="BW207" s="77"/>
      <c r="BX207" s="50"/>
      <c r="BY207" s="77"/>
      <c r="BZ207" s="77"/>
      <c r="CA207" s="77"/>
      <c r="CB207" s="77"/>
      <c r="CC207" s="77"/>
      <c r="CD207" s="77"/>
      <c r="CE207" s="77"/>
    </row>
    <row r="208" spans="1:83" x14ac:dyDescent="0.25">
      <c r="A208" s="77" t="s">
        <v>392</v>
      </c>
      <c r="C208" s="3" t="s">
        <v>392</v>
      </c>
      <c r="E208" s="62">
        <v>0</v>
      </c>
      <c r="F208" s="62">
        <v>16.012404</v>
      </c>
      <c r="G208" s="62">
        <v>212.8315365</v>
      </c>
      <c r="H208" s="62">
        <v>14.010853500000001</v>
      </c>
      <c r="I208" s="62">
        <v>0.44478900000000005</v>
      </c>
      <c r="J208" s="62">
        <v>0</v>
      </c>
      <c r="K208" s="62">
        <v>0</v>
      </c>
      <c r="L208" s="62">
        <v>0</v>
      </c>
      <c r="M208" s="62">
        <v>0</v>
      </c>
      <c r="N208" s="62">
        <v>0</v>
      </c>
      <c r="O208" s="62">
        <v>0</v>
      </c>
      <c r="P208" s="62">
        <v>0</v>
      </c>
      <c r="Q208" s="62">
        <v>0</v>
      </c>
      <c r="R208" s="62">
        <v>0</v>
      </c>
      <c r="S208" s="62">
        <v>0</v>
      </c>
      <c r="T208" s="62">
        <f t="shared" si="334"/>
        <v>243.29958299999998</v>
      </c>
      <c r="U208" s="62">
        <v>88.516999999999996</v>
      </c>
      <c r="V208" s="62">
        <v>151.029</v>
      </c>
      <c r="W208" s="62">
        <v>3.7530000000000001</v>
      </c>
      <c r="X208" s="62">
        <f t="shared" si="335"/>
        <v>36.381895483972123</v>
      </c>
      <c r="Y208" s="62">
        <f t="shared" si="336"/>
        <v>62.075322175952927</v>
      </c>
      <c r="Z208" s="62">
        <f t="shared" si="337"/>
        <v>1.5425427177982465</v>
      </c>
      <c r="AA208" s="77"/>
      <c r="AB208" s="25" t="s">
        <v>392</v>
      </c>
      <c r="AC208" s="62">
        <f t="shared" si="338"/>
        <v>243.29899999999998</v>
      </c>
      <c r="AD208" s="50">
        <v>3</v>
      </c>
      <c r="AE208" s="62">
        <v>243.29899999999998</v>
      </c>
      <c r="AF208" s="62">
        <f t="shared" si="339"/>
        <v>100</v>
      </c>
      <c r="AG208" s="77">
        <v>88.516999999999996</v>
      </c>
      <c r="AH208" s="77">
        <v>151.029</v>
      </c>
      <c r="AI208" s="77">
        <v>3.7530000000000001</v>
      </c>
      <c r="AJ208" s="50"/>
      <c r="AK208" s="62"/>
      <c r="AL208" s="62"/>
      <c r="AM208" s="77"/>
      <c r="AN208" s="77"/>
      <c r="AO208" s="77"/>
      <c r="AP208" s="50"/>
      <c r="AQ208" s="62"/>
      <c r="AR208" s="62"/>
      <c r="AS208" s="77"/>
      <c r="AT208" s="77"/>
      <c r="AU208" s="77"/>
      <c r="AV208" s="50"/>
      <c r="AW208" s="62"/>
      <c r="AX208" s="62"/>
      <c r="AY208" s="77"/>
      <c r="AZ208" s="77"/>
      <c r="BA208" s="77"/>
      <c r="BB208" s="77"/>
      <c r="BC208" s="25" t="s">
        <v>392</v>
      </c>
      <c r="BD208" s="62">
        <f t="shared" si="340"/>
        <v>0.38015468749999998</v>
      </c>
      <c r="BE208" s="77"/>
      <c r="BF208" s="50">
        <v>3</v>
      </c>
      <c r="BG208" s="62">
        <f t="shared" si="341"/>
        <v>0.38015468749999998</v>
      </c>
      <c r="BH208" s="62">
        <f t="shared" si="342"/>
        <v>100</v>
      </c>
      <c r="BI208" s="62">
        <f t="shared" si="343"/>
        <v>0.13830781249999999</v>
      </c>
      <c r="BJ208" s="62">
        <f t="shared" si="346"/>
        <v>0.2359828125</v>
      </c>
      <c r="BK208" s="62">
        <f t="shared" si="347"/>
        <v>5.8640625000000004E-3</v>
      </c>
      <c r="BL208" s="50"/>
      <c r="BM208" s="77"/>
      <c r="BN208" s="77"/>
      <c r="BO208" s="77"/>
      <c r="BP208" s="77"/>
      <c r="BQ208" s="77"/>
      <c r="BR208" s="50"/>
      <c r="BS208" s="77"/>
      <c r="BT208" s="77"/>
      <c r="BU208" s="77"/>
      <c r="BV208" s="77"/>
      <c r="BW208" s="77"/>
      <c r="BX208" s="50"/>
      <c r="BY208" s="77"/>
      <c r="BZ208" s="77"/>
      <c r="CA208" s="77"/>
      <c r="CB208" s="77"/>
      <c r="CC208" s="77"/>
      <c r="CD208" s="77"/>
      <c r="CE208" s="77"/>
    </row>
    <row r="209" spans="1:63" x14ac:dyDescent="0.25">
      <c r="A209" s="77" t="s">
        <v>393</v>
      </c>
      <c r="C209" s="3" t="s">
        <v>393</v>
      </c>
      <c r="E209" s="62">
        <v>0</v>
      </c>
      <c r="F209" s="62">
        <v>15.567615</v>
      </c>
      <c r="G209" s="62">
        <v>177.02602200000001</v>
      </c>
      <c r="H209" s="62">
        <v>13.343670000000001</v>
      </c>
      <c r="I209" s="62">
        <v>5.3374680000000003</v>
      </c>
      <c r="J209" s="62">
        <v>0</v>
      </c>
      <c r="K209" s="62">
        <v>0</v>
      </c>
      <c r="L209" s="62">
        <v>0</v>
      </c>
      <c r="M209" s="62">
        <v>0</v>
      </c>
      <c r="N209" s="62">
        <v>0</v>
      </c>
      <c r="O209" s="62">
        <v>0</v>
      </c>
      <c r="P209" s="62">
        <v>0</v>
      </c>
      <c r="Q209" s="62">
        <v>0</v>
      </c>
      <c r="R209" s="62">
        <v>0</v>
      </c>
      <c r="S209" s="62">
        <v>0</v>
      </c>
      <c r="T209" s="62">
        <f t="shared" si="334"/>
        <v>211.27477500000001</v>
      </c>
      <c r="U209" s="62">
        <v>79.533000000000001</v>
      </c>
      <c r="V209" s="62">
        <v>128.553</v>
      </c>
      <c r="W209" s="62">
        <v>3.1890000000000001</v>
      </c>
      <c r="X209" s="62">
        <f t="shared" si="335"/>
        <v>37.644342539235929</v>
      </c>
      <c r="Y209" s="62">
        <f t="shared" si="336"/>
        <v>60.846355178936996</v>
      </c>
      <c r="Z209" s="62">
        <f t="shared" si="337"/>
        <v>1.5094087782131111</v>
      </c>
      <c r="AA209" s="77"/>
      <c r="AB209" s="25" t="s">
        <v>393</v>
      </c>
      <c r="AC209" s="62">
        <f t="shared" si="338"/>
        <v>211.27500000000001</v>
      </c>
      <c r="AD209" s="50">
        <v>3</v>
      </c>
      <c r="AE209" s="62">
        <v>211.27500000000001</v>
      </c>
      <c r="AF209" s="62">
        <f t="shared" si="339"/>
        <v>100</v>
      </c>
      <c r="AG209" s="77">
        <v>79.533000000000001</v>
      </c>
      <c r="AH209" s="77">
        <v>128.553</v>
      </c>
      <c r="AI209" s="77">
        <v>3.1890000000000001</v>
      </c>
      <c r="AJ209" s="50"/>
      <c r="AK209" s="62"/>
      <c r="AL209" s="62"/>
      <c r="AM209" s="77"/>
      <c r="AN209" s="77"/>
      <c r="AO209" s="77"/>
      <c r="AP209" s="50"/>
      <c r="AQ209" s="62"/>
      <c r="AR209" s="62"/>
      <c r="AS209" s="77"/>
      <c r="AT209" s="77"/>
      <c r="AU209" s="77"/>
      <c r="AV209" s="50"/>
      <c r="AW209" s="62"/>
      <c r="AX209" s="62"/>
      <c r="AY209" s="77"/>
      <c r="AZ209" s="77"/>
      <c r="BA209" s="77"/>
      <c r="BB209" s="77"/>
      <c r="BC209" s="25" t="s">
        <v>393</v>
      </c>
      <c r="BD209" s="62">
        <f t="shared" si="340"/>
        <v>0.33011718750000002</v>
      </c>
      <c r="BE209" s="77"/>
      <c r="BF209" s="50">
        <v>3</v>
      </c>
      <c r="BG209" s="62">
        <f t="shared" si="341"/>
        <v>0.33011718749999996</v>
      </c>
      <c r="BH209" s="62">
        <f t="shared" si="342"/>
        <v>99.999999999999972</v>
      </c>
      <c r="BI209" s="62">
        <f t="shared" si="343"/>
        <v>0.12427031250000001</v>
      </c>
      <c r="BJ209" s="62">
        <f t="shared" si="346"/>
        <v>0.2008640625</v>
      </c>
      <c r="BK209" s="62">
        <f t="shared" si="347"/>
        <v>4.9828125000000003E-3</v>
      </c>
    </row>
    <row r="210" spans="1:63" x14ac:dyDescent="0.25">
      <c r="A210" s="77" t="s">
        <v>394</v>
      </c>
      <c r="C210" s="3" t="s">
        <v>394</v>
      </c>
      <c r="E210" s="62">
        <v>0</v>
      </c>
      <c r="F210" s="62">
        <v>6.2270460000000005</v>
      </c>
      <c r="G210" s="62">
        <v>183.47546250000002</v>
      </c>
      <c r="H210" s="62">
        <v>33.581569500000001</v>
      </c>
      <c r="I210" s="62">
        <v>0</v>
      </c>
      <c r="J210" s="62">
        <v>0</v>
      </c>
      <c r="K210" s="62">
        <v>0</v>
      </c>
      <c r="L210" s="62">
        <v>0</v>
      </c>
      <c r="M210" s="62">
        <v>0</v>
      </c>
      <c r="N210" s="62">
        <v>0</v>
      </c>
      <c r="O210" s="62">
        <v>0</v>
      </c>
      <c r="P210" s="62">
        <v>0</v>
      </c>
      <c r="Q210" s="62">
        <v>0</v>
      </c>
      <c r="R210" s="62">
        <v>0</v>
      </c>
      <c r="S210" s="62">
        <v>0</v>
      </c>
      <c r="T210" s="62">
        <f t="shared" si="334"/>
        <v>223.28407800000002</v>
      </c>
      <c r="U210" s="62">
        <v>84.180999999999997</v>
      </c>
      <c r="V210" s="62">
        <v>135.00800000000001</v>
      </c>
      <c r="W210" s="62">
        <v>4.0949999999999998</v>
      </c>
      <c r="X210" s="62">
        <f t="shared" si="335"/>
        <v>37.701299955655585</v>
      </c>
      <c r="Y210" s="62">
        <f t="shared" si="336"/>
        <v>60.464678542820238</v>
      </c>
      <c r="Z210" s="62">
        <f t="shared" si="337"/>
        <v>1.8339865684466758</v>
      </c>
      <c r="AA210" s="77"/>
      <c r="AB210" s="25" t="s">
        <v>394</v>
      </c>
      <c r="AC210" s="62">
        <f t="shared" si="338"/>
        <v>223.28400000000002</v>
      </c>
      <c r="AD210" s="50">
        <v>3</v>
      </c>
      <c r="AE210" s="62">
        <v>223.28400000000002</v>
      </c>
      <c r="AF210" s="62">
        <f t="shared" si="339"/>
        <v>100</v>
      </c>
      <c r="AG210" s="77">
        <v>84.180999999999997</v>
      </c>
      <c r="AH210" s="77">
        <v>135.00800000000001</v>
      </c>
      <c r="AI210" s="77">
        <v>4.0949999999999998</v>
      </c>
      <c r="AJ210" s="50"/>
      <c r="AK210" s="62"/>
      <c r="AL210" s="62"/>
      <c r="AM210" s="77"/>
      <c r="AN210" s="77"/>
      <c r="AO210" s="77"/>
      <c r="AP210" s="50"/>
      <c r="AQ210" s="62"/>
      <c r="AR210" s="62"/>
      <c r="AS210" s="77"/>
      <c r="AT210" s="77"/>
      <c r="AU210" s="77"/>
      <c r="AV210" s="50"/>
      <c r="AW210" s="62"/>
      <c r="AX210" s="62"/>
      <c r="AY210" s="77"/>
      <c r="AZ210" s="77"/>
      <c r="BA210" s="77"/>
      <c r="BB210" s="77"/>
      <c r="BC210" s="25" t="s">
        <v>394</v>
      </c>
      <c r="BD210" s="62">
        <f t="shared" si="340"/>
        <v>0.34888125000000003</v>
      </c>
      <c r="BE210" s="77"/>
      <c r="BF210" s="50">
        <v>3</v>
      </c>
      <c r="BG210" s="62">
        <f t="shared" si="341"/>
        <v>0.34888125000000003</v>
      </c>
      <c r="BH210" s="62">
        <f t="shared" si="342"/>
        <v>100</v>
      </c>
      <c r="BI210" s="62">
        <f t="shared" si="343"/>
        <v>0.13153281249999998</v>
      </c>
      <c r="BJ210" s="62">
        <f t="shared" si="346"/>
        <v>0.21095000000000003</v>
      </c>
      <c r="BK210" s="62">
        <f t="shared" si="347"/>
        <v>6.3984374999999996E-3</v>
      </c>
    </row>
    <row r="211" spans="1:63" x14ac:dyDescent="0.25">
      <c r="A211" s="77" t="s">
        <v>395</v>
      </c>
      <c r="C211" s="3" t="s">
        <v>395</v>
      </c>
      <c r="E211" s="62">
        <v>0</v>
      </c>
      <c r="F211" s="62">
        <v>9.7853580000000004</v>
      </c>
      <c r="G211" s="62">
        <v>87.623433000000006</v>
      </c>
      <c r="H211" s="62">
        <v>27.799312500000003</v>
      </c>
      <c r="I211" s="62">
        <v>10.0077525</v>
      </c>
      <c r="J211" s="62">
        <v>0</v>
      </c>
      <c r="K211" s="62">
        <v>0</v>
      </c>
      <c r="L211" s="62">
        <v>0</v>
      </c>
      <c r="M211" s="62">
        <v>0</v>
      </c>
      <c r="N211" s="62">
        <v>0</v>
      </c>
      <c r="O211" s="62">
        <v>0</v>
      </c>
      <c r="P211" s="62">
        <v>0</v>
      </c>
      <c r="Q211" s="62">
        <v>0</v>
      </c>
      <c r="R211" s="62">
        <v>0</v>
      </c>
      <c r="S211" s="62">
        <v>0</v>
      </c>
      <c r="T211" s="62">
        <f t="shared" si="334"/>
        <v>135.215856</v>
      </c>
      <c r="U211" s="62">
        <v>56.296999999999997</v>
      </c>
      <c r="V211" s="62">
        <v>76.492000000000004</v>
      </c>
      <c r="W211" s="62">
        <v>2.4260000000000002</v>
      </c>
      <c r="X211" s="62">
        <f t="shared" si="335"/>
        <v>41.634910035994594</v>
      </c>
      <c r="Y211" s="62">
        <f t="shared" si="336"/>
        <v>56.570288620588997</v>
      </c>
      <c r="Z211" s="62">
        <f t="shared" si="337"/>
        <v>1.7941682815660318</v>
      </c>
      <c r="AA211" s="77"/>
      <c r="AB211" s="25" t="s">
        <v>395</v>
      </c>
      <c r="AC211" s="62">
        <f t="shared" si="338"/>
        <v>135.21499999999997</v>
      </c>
      <c r="AD211" s="50">
        <v>3</v>
      </c>
      <c r="AE211" s="62">
        <v>135.21499999999997</v>
      </c>
      <c r="AF211" s="62">
        <f t="shared" si="339"/>
        <v>100</v>
      </c>
      <c r="AG211" s="77">
        <v>56.296999999999997</v>
      </c>
      <c r="AH211" s="77">
        <v>76.492000000000004</v>
      </c>
      <c r="AI211" s="77">
        <v>2.4260000000000002</v>
      </c>
      <c r="AJ211" s="50"/>
      <c r="AK211" s="62"/>
      <c r="AL211" s="62"/>
      <c r="AM211" s="77"/>
      <c r="AN211" s="77"/>
      <c r="AO211" s="77"/>
      <c r="AP211" s="50"/>
      <c r="AQ211" s="62"/>
      <c r="AR211" s="62"/>
      <c r="AS211" s="77"/>
      <c r="AT211" s="77"/>
      <c r="AU211" s="77"/>
      <c r="AV211" s="50"/>
      <c r="AW211" s="62"/>
      <c r="AX211" s="62"/>
      <c r="AY211" s="77"/>
      <c r="AZ211" s="77"/>
      <c r="BA211" s="77"/>
      <c r="BB211" s="77"/>
      <c r="BC211" s="25" t="s">
        <v>395</v>
      </c>
      <c r="BD211" s="62">
        <f t="shared" si="340"/>
        <v>0.21127343749999997</v>
      </c>
      <c r="BE211" s="77"/>
      <c r="BF211" s="50">
        <v>3</v>
      </c>
      <c r="BG211" s="62">
        <f t="shared" si="341"/>
        <v>0.21127343749999999</v>
      </c>
      <c r="BH211" s="62">
        <f t="shared" si="342"/>
        <v>100.00000000000003</v>
      </c>
      <c r="BI211" s="62">
        <f t="shared" si="343"/>
        <v>8.7964062499999995E-2</v>
      </c>
      <c r="BJ211" s="62">
        <f t="shared" si="346"/>
        <v>0.11951875000000001</v>
      </c>
      <c r="BK211" s="62">
        <f t="shared" si="347"/>
        <v>3.7906250000000002E-3</v>
      </c>
    </row>
    <row r="212" spans="1:63" x14ac:dyDescent="0.25">
      <c r="A212" s="77" t="s">
        <v>396</v>
      </c>
      <c r="B212" s="10" t="s">
        <v>397</v>
      </c>
      <c r="C212" s="3" t="s">
        <v>205</v>
      </c>
      <c r="E212" s="62">
        <v>0</v>
      </c>
      <c r="F212" s="62">
        <v>0</v>
      </c>
      <c r="G212" s="62">
        <v>93.405690000000007</v>
      </c>
      <c r="H212" s="62">
        <v>11.786908500000001</v>
      </c>
      <c r="I212" s="62">
        <v>10.230147000000001</v>
      </c>
      <c r="J212" s="62">
        <v>0</v>
      </c>
      <c r="K212" s="62">
        <v>0</v>
      </c>
      <c r="L212" s="62">
        <v>0</v>
      </c>
      <c r="M212" s="62">
        <v>0</v>
      </c>
      <c r="N212" s="62">
        <v>0</v>
      </c>
      <c r="O212" s="62">
        <v>0</v>
      </c>
      <c r="P212" s="62">
        <v>0</v>
      </c>
      <c r="Q212" s="62">
        <v>0</v>
      </c>
      <c r="R212" s="62">
        <v>0</v>
      </c>
      <c r="S212" s="62">
        <v>0</v>
      </c>
      <c r="T212" s="62">
        <f t="shared" si="334"/>
        <v>115.4227455</v>
      </c>
      <c r="U212" s="62">
        <v>49.582999999999998</v>
      </c>
      <c r="V212" s="62">
        <v>63.966999999999999</v>
      </c>
      <c r="W212" s="62">
        <v>1.873</v>
      </c>
      <c r="X212" s="62">
        <f t="shared" si="335"/>
        <v>42.957737476449125</v>
      </c>
      <c r="Y212" s="62">
        <f t="shared" si="336"/>
        <v>55.419752599802784</v>
      </c>
      <c r="Z212" s="62">
        <f t="shared" si="337"/>
        <v>1.6227304175501525</v>
      </c>
      <c r="AA212" s="77"/>
      <c r="AB212" s="25" t="s">
        <v>396</v>
      </c>
      <c r="AC212" s="62">
        <f t="shared" si="338"/>
        <v>115.423</v>
      </c>
      <c r="AD212" s="50">
        <v>3</v>
      </c>
      <c r="AE212" s="62">
        <v>115.423</v>
      </c>
      <c r="AF212" s="62">
        <f t="shared" si="339"/>
        <v>100</v>
      </c>
      <c r="AG212" s="77">
        <v>49.582999999999998</v>
      </c>
      <c r="AH212" s="77">
        <v>63.966999999999999</v>
      </c>
      <c r="AI212" s="77">
        <v>1.873</v>
      </c>
      <c r="AJ212" s="50"/>
      <c r="AK212" s="62"/>
      <c r="AL212" s="62"/>
      <c r="AM212" s="77"/>
      <c r="AN212" s="77"/>
      <c r="AO212" s="77"/>
      <c r="AP212" s="50"/>
      <c r="AQ212" s="62"/>
      <c r="AR212" s="62"/>
      <c r="AS212" s="77"/>
      <c r="AT212" s="77"/>
      <c r="AU212" s="77"/>
      <c r="AV212" s="50"/>
      <c r="AW212" s="62"/>
      <c r="AX212" s="62"/>
      <c r="AY212" s="77"/>
      <c r="AZ212" s="77"/>
      <c r="BA212" s="77"/>
      <c r="BB212" s="77"/>
      <c r="BC212" s="25" t="s">
        <v>396</v>
      </c>
      <c r="BD212" s="62">
        <f t="shared" si="340"/>
        <v>0.18034843750000001</v>
      </c>
      <c r="BE212" s="77"/>
      <c r="BF212" s="50">
        <v>3</v>
      </c>
      <c r="BG212" s="62">
        <f t="shared" si="341"/>
        <v>0.18034843750000001</v>
      </c>
      <c r="BH212" s="62">
        <f t="shared" si="342"/>
        <v>100</v>
      </c>
      <c r="BI212" s="62">
        <f t="shared" si="343"/>
        <v>7.7473437499999992E-2</v>
      </c>
      <c r="BJ212" s="62">
        <f t="shared" si="346"/>
        <v>9.9948437500000001E-2</v>
      </c>
      <c r="BK212" s="62">
        <f t="shared" si="347"/>
        <v>2.9265624999999999E-3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212"/>
  <sheetViews>
    <sheetView zoomScale="85" zoomScaleNormal="85" workbookViewId="0"/>
  </sheetViews>
  <sheetFormatPr defaultRowHeight="15" x14ac:dyDescent="0.25"/>
  <cols>
    <col min="1" max="1" width="12.5703125" style="15" customWidth="1"/>
    <col min="2" max="2" width="7.7109375" style="10" customWidth="1"/>
    <col min="3" max="3" width="7.140625" style="3" customWidth="1"/>
    <col min="4" max="4" width="12.5703125" style="3" customWidth="1"/>
    <col min="5" max="5" width="9.140625" style="4"/>
    <col min="6" max="9" width="11" style="4" customWidth="1"/>
    <col min="10" max="10" width="9.140625" style="4"/>
    <col min="11" max="12" width="10.140625" style="4" customWidth="1"/>
    <col min="13" max="14" width="9.140625" style="4"/>
    <col min="15" max="15" width="11.28515625" style="4" customWidth="1"/>
    <col min="16" max="16" width="9.140625" style="4"/>
    <col min="17" max="17" width="10.42578125" style="4" customWidth="1"/>
    <col min="18" max="18" width="10" style="4" customWidth="1"/>
    <col min="19" max="19" width="11.28515625" style="4" customWidth="1"/>
    <col min="21" max="21" width="11.42578125" style="4" customWidth="1"/>
    <col min="22" max="23" width="9.140625" style="4"/>
    <col min="24" max="24" width="10.7109375" style="4" customWidth="1"/>
    <col min="25" max="26" width="9.140625" style="4"/>
    <col min="27" max="27" width="4.28515625" customWidth="1"/>
    <col min="28" max="28" width="10.85546875" style="17" customWidth="1"/>
    <col min="29" max="29" width="12.140625" customWidth="1"/>
    <col min="30" max="30" width="4.42578125" style="16" customWidth="1"/>
    <col min="31" max="31" width="9.140625" style="8"/>
    <col min="32" max="33" width="9.140625" style="4"/>
    <col min="34" max="34" width="10.85546875" style="4" customWidth="1"/>
    <col min="35" max="36" width="9.140625" style="4"/>
    <col min="37" max="37" width="9.140625" style="8"/>
    <col min="38" max="39" width="9.140625" style="4"/>
    <col min="40" max="40" width="11.140625" style="4" customWidth="1"/>
    <col min="41" max="42" width="9.140625" style="4"/>
    <col min="44" max="45" width="9.140625" style="4"/>
    <col min="46" max="46" width="11.140625" style="4" customWidth="1"/>
    <col min="47" max="48" width="9.140625" style="4"/>
    <col min="50" max="51" width="9.140625" style="4"/>
    <col min="52" max="52" width="12.28515625" style="4" customWidth="1"/>
    <col min="53" max="54" width="9.140625" style="4"/>
    <col min="55" max="55" width="4.5703125" customWidth="1"/>
    <col min="58" max="58" width="4.7109375" customWidth="1"/>
    <col min="60" max="61" width="9.140625" style="4"/>
    <col min="62" max="62" width="11.85546875" style="4" customWidth="1"/>
    <col min="63" max="64" width="9.140625" style="4"/>
    <col min="65" max="65" width="9.140625" style="8"/>
    <col min="66" max="67" width="9.140625" style="4"/>
    <col min="68" max="68" width="11.28515625" style="4" customWidth="1"/>
    <col min="69" max="70" width="9.140625" style="4"/>
    <col min="71" max="71" width="9.140625" style="16"/>
    <col min="72" max="73" width="9.140625" style="4"/>
    <col min="74" max="74" width="11.28515625" style="4" customWidth="1"/>
    <col min="75" max="76" width="9.140625" style="4"/>
    <col min="77" max="77" width="9.140625" style="16"/>
    <col min="80" max="80" width="10.7109375" customWidth="1"/>
  </cols>
  <sheetData>
    <row r="1" spans="1:82" s="15" customFormat="1" ht="54" customHeight="1" x14ac:dyDescent="0.25">
      <c r="A1" s="75" t="s">
        <v>83</v>
      </c>
      <c r="B1" s="9" t="s">
        <v>84</v>
      </c>
      <c r="C1" s="21" t="s">
        <v>85</v>
      </c>
      <c r="D1" s="20" t="s">
        <v>86</v>
      </c>
      <c r="E1" s="88" t="s">
        <v>87</v>
      </c>
      <c r="F1" s="88" t="s">
        <v>88</v>
      </c>
      <c r="G1" s="88" t="s">
        <v>89</v>
      </c>
      <c r="H1" s="88" t="s">
        <v>90</v>
      </c>
      <c r="I1" s="88" t="s">
        <v>91</v>
      </c>
      <c r="J1" s="88" t="s">
        <v>92</v>
      </c>
      <c r="K1" s="88" t="s">
        <v>93</v>
      </c>
      <c r="L1" s="88" t="s">
        <v>94</v>
      </c>
      <c r="M1" s="88" t="s">
        <v>386</v>
      </c>
      <c r="N1" s="88" t="s">
        <v>387</v>
      </c>
      <c r="O1" s="88" t="s">
        <v>97</v>
      </c>
      <c r="P1" s="88" t="s">
        <v>98</v>
      </c>
      <c r="Q1" s="88" t="s">
        <v>99</v>
      </c>
      <c r="R1" s="88" t="s">
        <v>100</v>
      </c>
      <c r="S1" s="88" t="s">
        <v>101</v>
      </c>
      <c r="T1" s="5" t="s">
        <v>102</v>
      </c>
      <c r="U1" s="88" t="s">
        <v>103</v>
      </c>
      <c r="V1" s="88" t="s">
        <v>104</v>
      </c>
      <c r="W1" s="88" t="s">
        <v>105</v>
      </c>
      <c r="X1" s="88" t="s">
        <v>106</v>
      </c>
      <c r="Y1" s="88" t="s">
        <v>107</v>
      </c>
      <c r="Z1" s="88" t="s">
        <v>108</v>
      </c>
      <c r="AA1" s="88"/>
      <c r="AB1" s="75" t="s">
        <v>38</v>
      </c>
      <c r="AC1" s="12" t="s">
        <v>109</v>
      </c>
      <c r="AD1" s="12"/>
      <c r="AE1" s="12" t="s">
        <v>110</v>
      </c>
      <c r="AF1" s="88" t="s">
        <v>111</v>
      </c>
      <c r="AG1" s="88" t="s">
        <v>112</v>
      </c>
      <c r="AH1" s="88" t="s">
        <v>113</v>
      </c>
      <c r="AI1" s="88" t="s">
        <v>114</v>
      </c>
      <c r="AJ1" s="88" t="s">
        <v>115</v>
      </c>
      <c r="AK1" s="12" t="s">
        <v>110</v>
      </c>
      <c r="AL1" s="88" t="s">
        <v>111</v>
      </c>
      <c r="AM1" s="88" t="s">
        <v>112</v>
      </c>
      <c r="AN1" s="88" t="s">
        <v>113</v>
      </c>
      <c r="AO1" s="88" t="s">
        <v>114</v>
      </c>
      <c r="AP1" s="88" t="s">
        <v>115</v>
      </c>
      <c r="AQ1" s="12" t="s">
        <v>110</v>
      </c>
      <c r="AR1" s="88" t="s">
        <v>111</v>
      </c>
      <c r="AS1" s="88" t="s">
        <v>112</v>
      </c>
      <c r="AT1" s="88" t="s">
        <v>113</v>
      </c>
      <c r="AU1" s="88" t="s">
        <v>114</v>
      </c>
      <c r="AV1" s="88" t="s">
        <v>115</v>
      </c>
      <c r="AW1" s="12" t="s">
        <v>110</v>
      </c>
      <c r="AX1" s="88" t="s">
        <v>111</v>
      </c>
      <c r="AY1" s="88" t="s">
        <v>112</v>
      </c>
      <c r="AZ1" s="88" t="s">
        <v>113</v>
      </c>
      <c r="BA1" s="88" t="s">
        <v>114</v>
      </c>
      <c r="BB1" s="88" t="s">
        <v>115</v>
      </c>
      <c r="BC1" s="77"/>
      <c r="BD1" s="78" t="s">
        <v>38</v>
      </c>
      <c r="BE1" s="88" t="s">
        <v>116</v>
      </c>
      <c r="BF1" s="77"/>
      <c r="BG1" s="12" t="s">
        <v>110</v>
      </c>
      <c r="BH1" s="88" t="s">
        <v>117</v>
      </c>
      <c r="BI1" s="88" t="s">
        <v>112</v>
      </c>
      <c r="BJ1" s="88" t="s">
        <v>118</v>
      </c>
      <c r="BK1" s="88" t="s">
        <v>119</v>
      </c>
      <c r="BL1" s="88" t="s">
        <v>120</v>
      </c>
      <c r="BM1" s="12" t="s">
        <v>110</v>
      </c>
      <c r="BN1" s="88" t="s">
        <v>117</v>
      </c>
      <c r="BO1" s="88" t="s">
        <v>112</v>
      </c>
      <c r="BP1" s="88" t="s">
        <v>118</v>
      </c>
      <c r="BQ1" s="88" t="s">
        <v>119</v>
      </c>
      <c r="BR1" s="88" t="s">
        <v>120</v>
      </c>
      <c r="BS1" s="12" t="s">
        <v>110</v>
      </c>
      <c r="BT1" s="88" t="s">
        <v>117</v>
      </c>
      <c r="BU1" s="88" t="s">
        <v>112</v>
      </c>
      <c r="BV1" s="88" t="s">
        <v>118</v>
      </c>
      <c r="BW1" s="88" t="s">
        <v>119</v>
      </c>
      <c r="BX1" s="88" t="s">
        <v>120</v>
      </c>
      <c r="BY1" s="12" t="s">
        <v>110</v>
      </c>
      <c r="BZ1" s="88" t="s">
        <v>117</v>
      </c>
      <c r="CA1" s="88" t="s">
        <v>112</v>
      </c>
      <c r="CB1" s="11" t="s">
        <v>118</v>
      </c>
      <c r="CC1" s="11" t="s">
        <v>119</v>
      </c>
      <c r="CD1" s="11" t="s">
        <v>120</v>
      </c>
    </row>
    <row r="2" spans="1:82" x14ac:dyDescent="0.25">
      <c r="A2" s="77" t="s">
        <v>121</v>
      </c>
      <c r="B2" s="10" t="s">
        <v>122</v>
      </c>
      <c r="C2" s="3">
        <v>10</v>
      </c>
      <c r="D2" s="77" t="s">
        <v>121</v>
      </c>
      <c r="E2" s="62">
        <v>15.567615</v>
      </c>
      <c r="F2" s="62">
        <v>129.21120450000001</v>
      </c>
      <c r="G2" s="62">
        <v>2738.3434784999999</v>
      </c>
      <c r="H2" s="62">
        <v>1908.8119935000002</v>
      </c>
      <c r="I2" s="62">
        <v>570.66428700000006</v>
      </c>
      <c r="J2" s="62">
        <v>0</v>
      </c>
      <c r="K2" s="62">
        <v>27.799312500000003</v>
      </c>
      <c r="L2" s="62">
        <v>0</v>
      </c>
      <c r="M2" s="62">
        <v>18.236349000000001</v>
      </c>
      <c r="N2" s="62">
        <v>0</v>
      </c>
      <c r="O2" s="62">
        <v>0</v>
      </c>
      <c r="P2" s="62">
        <v>0</v>
      </c>
      <c r="Q2" s="62">
        <v>0</v>
      </c>
      <c r="R2" s="62">
        <v>32.2472025</v>
      </c>
      <c r="S2" s="62">
        <v>0</v>
      </c>
      <c r="T2" s="62">
        <f t="shared" ref="T2:T57" si="0">SUM(E2:S2)</f>
        <v>5440.8814424999991</v>
      </c>
      <c r="U2" s="62">
        <v>2454.395</v>
      </c>
      <c r="V2" s="62">
        <v>2798.58</v>
      </c>
      <c r="W2" s="62">
        <v>187.893</v>
      </c>
      <c r="X2" s="62">
        <f t="shared" ref="X2:X57" si="1">(U2/T2)*100</f>
        <v>45.110245939713842</v>
      </c>
      <c r="Y2" s="62">
        <f t="shared" ref="Y2:Y57" si="2">(V2/T2)*100</f>
        <v>51.436151101173358</v>
      </c>
      <c r="Z2" s="62">
        <f t="shared" ref="Z2:Z57" si="3">(W2/T2)*100</f>
        <v>3.4533558943652731</v>
      </c>
      <c r="AA2" s="77"/>
      <c r="AB2" s="75" t="s">
        <v>121</v>
      </c>
      <c r="AC2" s="62">
        <f t="shared" ref="AC2:AC11" si="4">AF2+AL2+AR2+AX2</f>
        <v>5422.6319999999996</v>
      </c>
      <c r="AD2" s="62"/>
      <c r="AE2" s="50">
        <v>13</v>
      </c>
      <c r="AF2" s="62">
        <f t="shared" ref="AF2:AF33" si="5">AH2+AI2+AJ2</f>
        <v>1125.3129999999999</v>
      </c>
      <c r="AG2" s="62">
        <f t="shared" ref="AG2:AG57" si="6">(AF2/AC2)*100</f>
        <v>20.752155042053378</v>
      </c>
      <c r="AH2" s="62">
        <v>491.935</v>
      </c>
      <c r="AI2" s="62">
        <v>551.66300000000001</v>
      </c>
      <c r="AJ2" s="62">
        <v>81.715000000000003</v>
      </c>
      <c r="AK2" s="50">
        <v>18</v>
      </c>
      <c r="AL2" s="62">
        <f>AN2+AO2+AP2</f>
        <v>4297.3189999999995</v>
      </c>
      <c r="AM2" s="62">
        <f>(AL2/AC2)*100</f>
        <v>79.247844957946626</v>
      </c>
      <c r="AN2" s="62">
        <v>1962.46</v>
      </c>
      <c r="AO2" s="62">
        <v>2243.27</v>
      </c>
      <c r="AP2" s="62">
        <v>91.588999999999999</v>
      </c>
      <c r="AQ2" s="77"/>
      <c r="AR2" s="62"/>
      <c r="AS2" s="62"/>
      <c r="AT2" s="62"/>
      <c r="AU2" s="62"/>
      <c r="AV2" s="62"/>
      <c r="AW2" s="77"/>
      <c r="AX2" s="62"/>
      <c r="AY2" s="62"/>
      <c r="AZ2" s="62"/>
      <c r="BA2" s="62"/>
      <c r="BB2" s="62"/>
      <c r="BC2" s="77"/>
      <c r="BD2" s="75" t="s">
        <v>121</v>
      </c>
      <c r="BE2" s="62">
        <f t="shared" ref="BE2:BE57" si="7">AC2/640</f>
        <v>8.4728624999999997</v>
      </c>
      <c r="BF2" s="62"/>
      <c r="BG2" s="50">
        <v>13</v>
      </c>
      <c r="BH2" s="62">
        <f t="shared" ref="BH2:BH57" si="8">AF2/640</f>
        <v>1.7583015624999998</v>
      </c>
      <c r="BI2" s="62">
        <f t="shared" ref="BI2:BI57" si="9">(BH2/BE2)*100</f>
        <v>20.752155042053378</v>
      </c>
      <c r="BJ2" s="62">
        <f t="shared" ref="BJ2:BJ57" si="10">AH2/640</f>
        <v>0.7686484375</v>
      </c>
      <c r="BK2" s="62">
        <f t="shared" ref="BK2:BK57" si="11">AI2/640</f>
        <v>0.86197343749999999</v>
      </c>
      <c r="BL2" s="62">
        <f t="shared" ref="BL2:BL57" si="12">AJ2/640</f>
        <v>0.1276796875</v>
      </c>
      <c r="BM2" s="50">
        <v>18</v>
      </c>
      <c r="BN2" s="62">
        <f>BP2+BQ2+BR2</f>
        <v>6.7145609374999999</v>
      </c>
      <c r="BO2" s="62">
        <f>(BN2/BE2)*100</f>
        <v>79.247844957946626</v>
      </c>
      <c r="BP2" s="62">
        <f>AN2/640</f>
        <v>3.0663437500000001</v>
      </c>
      <c r="BQ2" s="62">
        <f>AO2/640</f>
        <v>3.505109375</v>
      </c>
      <c r="BR2" s="62">
        <f>AP2/640</f>
        <v>0.14310781249999999</v>
      </c>
      <c r="BS2" s="77"/>
      <c r="BT2" s="62"/>
      <c r="BU2" s="62"/>
      <c r="BV2" s="62"/>
      <c r="BW2" s="62"/>
      <c r="BX2" s="62"/>
      <c r="BY2" s="77"/>
      <c r="BZ2" s="77"/>
      <c r="CA2" s="77"/>
      <c r="CB2" s="77"/>
      <c r="CC2" s="77"/>
      <c r="CD2" s="77"/>
    </row>
    <row r="3" spans="1:82" x14ac:dyDescent="0.25">
      <c r="A3" s="77" t="s">
        <v>123</v>
      </c>
      <c r="B3" s="10" t="s">
        <v>122</v>
      </c>
      <c r="C3" s="3" t="s">
        <v>124</v>
      </c>
      <c r="D3" s="77" t="s">
        <v>123</v>
      </c>
      <c r="E3" s="62">
        <v>0</v>
      </c>
      <c r="F3" s="62">
        <v>29.356074000000003</v>
      </c>
      <c r="G3" s="62">
        <v>267.76297800000003</v>
      </c>
      <c r="H3" s="62">
        <v>215.72266500000001</v>
      </c>
      <c r="I3" s="62">
        <v>54.041863500000005</v>
      </c>
      <c r="J3" s="62">
        <v>0</v>
      </c>
      <c r="K3" s="62">
        <v>0</v>
      </c>
      <c r="L3" s="62">
        <v>0</v>
      </c>
      <c r="M3" s="62">
        <v>0</v>
      </c>
      <c r="N3" s="62">
        <v>0</v>
      </c>
      <c r="O3" s="62">
        <v>0</v>
      </c>
      <c r="P3" s="62">
        <v>0</v>
      </c>
      <c r="Q3" s="62">
        <v>0</v>
      </c>
      <c r="R3" s="62">
        <v>0</v>
      </c>
      <c r="S3" s="62">
        <v>0</v>
      </c>
      <c r="T3" s="62">
        <f t="shared" si="0"/>
        <v>566.88358049999999</v>
      </c>
      <c r="U3" s="62">
        <v>253.06399999999999</v>
      </c>
      <c r="V3" s="62">
        <v>301.173</v>
      </c>
      <c r="W3" s="62">
        <v>12.645</v>
      </c>
      <c r="X3" s="62">
        <f t="shared" si="1"/>
        <v>44.641264750831851</v>
      </c>
      <c r="Y3" s="62">
        <f t="shared" si="2"/>
        <v>53.127839711702492</v>
      </c>
      <c r="Z3" s="62">
        <f t="shared" si="3"/>
        <v>2.2306167324244806</v>
      </c>
      <c r="AA3" s="77"/>
      <c r="AB3" s="75" t="s">
        <v>123</v>
      </c>
      <c r="AC3" s="62">
        <f t="shared" si="4"/>
        <v>566.88199999999995</v>
      </c>
      <c r="AD3" s="62"/>
      <c r="AE3" s="50">
        <v>18</v>
      </c>
      <c r="AF3" s="62">
        <f t="shared" si="5"/>
        <v>566.88199999999995</v>
      </c>
      <c r="AG3" s="62">
        <f t="shared" si="6"/>
        <v>100</v>
      </c>
      <c r="AH3" s="62">
        <v>253.06399999999999</v>
      </c>
      <c r="AI3" s="62">
        <v>301.173</v>
      </c>
      <c r="AJ3" s="62">
        <v>12.645</v>
      </c>
      <c r="AK3" s="50"/>
      <c r="AL3" s="62"/>
      <c r="AM3" s="62"/>
      <c r="AN3" s="62"/>
      <c r="AO3" s="62"/>
      <c r="AP3" s="62"/>
      <c r="AQ3" s="77"/>
      <c r="AR3" s="62"/>
      <c r="AS3" s="62"/>
      <c r="AT3" s="62"/>
      <c r="AU3" s="62"/>
      <c r="AV3" s="62"/>
      <c r="AW3" s="77"/>
      <c r="AX3" s="62"/>
      <c r="AY3" s="62"/>
      <c r="AZ3" s="62"/>
      <c r="BA3" s="62"/>
      <c r="BB3" s="62"/>
      <c r="BC3" s="77"/>
      <c r="BD3" s="75" t="s">
        <v>123</v>
      </c>
      <c r="BE3" s="62">
        <f t="shared" si="7"/>
        <v>0.88575312499999992</v>
      </c>
      <c r="BF3" s="62"/>
      <c r="BG3" s="50">
        <v>18</v>
      </c>
      <c r="BH3" s="62">
        <f t="shared" si="8"/>
        <v>0.88575312499999992</v>
      </c>
      <c r="BI3" s="62">
        <f t="shared" si="9"/>
        <v>100</v>
      </c>
      <c r="BJ3" s="62">
        <f t="shared" si="10"/>
        <v>0.3954125</v>
      </c>
      <c r="BK3" s="62">
        <f t="shared" si="11"/>
        <v>0.4705828125</v>
      </c>
      <c r="BL3" s="62">
        <f t="shared" si="12"/>
        <v>1.9757812499999999E-2</v>
      </c>
      <c r="BM3" s="50"/>
      <c r="BN3" s="62"/>
      <c r="BO3" s="62"/>
      <c r="BP3" s="62"/>
      <c r="BQ3" s="62"/>
      <c r="BR3" s="62"/>
      <c r="BS3" s="77"/>
      <c r="BT3" s="62"/>
      <c r="BU3" s="62"/>
      <c r="BV3" s="62"/>
      <c r="BW3" s="62"/>
      <c r="BX3" s="62"/>
      <c r="BY3" s="77"/>
      <c r="BZ3" s="77"/>
      <c r="CA3" s="77"/>
      <c r="CB3" s="77"/>
      <c r="CC3" s="77"/>
      <c r="CD3" s="77"/>
    </row>
    <row r="4" spans="1:82" x14ac:dyDescent="0.25">
      <c r="A4" s="77" t="s">
        <v>125</v>
      </c>
      <c r="B4" s="10" t="s">
        <v>122</v>
      </c>
      <c r="C4" s="3" t="s">
        <v>126</v>
      </c>
      <c r="D4" s="77" t="s">
        <v>125</v>
      </c>
      <c r="E4" s="62">
        <v>0.66718350000000004</v>
      </c>
      <c r="F4" s="62">
        <v>14.678037000000002</v>
      </c>
      <c r="G4" s="62">
        <v>500.61001950000002</v>
      </c>
      <c r="H4" s="62">
        <v>289.11285000000004</v>
      </c>
      <c r="I4" s="62">
        <v>40.253404500000002</v>
      </c>
      <c r="J4" s="62">
        <v>0</v>
      </c>
      <c r="K4" s="62">
        <v>0</v>
      </c>
      <c r="L4" s="62">
        <v>0</v>
      </c>
      <c r="M4" s="62">
        <v>0</v>
      </c>
      <c r="N4" s="62">
        <v>0</v>
      </c>
      <c r="O4" s="62">
        <v>0</v>
      </c>
      <c r="P4" s="62">
        <v>0</v>
      </c>
      <c r="Q4" s="62">
        <v>0</v>
      </c>
      <c r="R4" s="62">
        <v>0</v>
      </c>
      <c r="S4" s="62">
        <v>0</v>
      </c>
      <c r="T4" s="62">
        <f t="shared" si="0"/>
        <v>845.32149449999997</v>
      </c>
      <c r="U4" s="62">
        <v>357.02199999999999</v>
      </c>
      <c r="V4" s="62">
        <v>469.22300000000001</v>
      </c>
      <c r="W4" s="62">
        <v>19.074000000000002</v>
      </c>
      <c r="X4" s="62">
        <f t="shared" si="1"/>
        <v>42.235055221348091</v>
      </c>
      <c r="Y4" s="62">
        <f t="shared" si="2"/>
        <v>55.508230070210296</v>
      </c>
      <c r="Z4" s="62">
        <f t="shared" si="3"/>
        <v>2.2564196136148293</v>
      </c>
      <c r="AA4" s="77"/>
      <c r="AB4" s="75" t="s">
        <v>125</v>
      </c>
      <c r="AC4" s="62">
        <f t="shared" si="4"/>
        <v>845.31899999999996</v>
      </c>
      <c r="AD4" s="62"/>
      <c r="AE4" s="50">
        <v>18</v>
      </c>
      <c r="AF4" s="62">
        <f t="shared" si="5"/>
        <v>845.31899999999996</v>
      </c>
      <c r="AG4" s="62">
        <f t="shared" si="6"/>
        <v>100</v>
      </c>
      <c r="AH4" s="62">
        <v>357.02199999999999</v>
      </c>
      <c r="AI4" s="62">
        <v>469.22300000000001</v>
      </c>
      <c r="AJ4" s="62">
        <v>19.074000000000002</v>
      </c>
      <c r="AK4" s="50"/>
      <c r="AL4" s="62"/>
      <c r="AM4" s="62"/>
      <c r="AN4" s="62"/>
      <c r="AO4" s="62"/>
      <c r="AP4" s="62"/>
      <c r="AQ4" s="77"/>
      <c r="AR4" s="62"/>
      <c r="AS4" s="62"/>
      <c r="AT4" s="62"/>
      <c r="AU4" s="62"/>
      <c r="AV4" s="62"/>
      <c r="AW4" s="77"/>
      <c r="AX4" s="62"/>
      <c r="AY4" s="62"/>
      <c r="AZ4" s="62"/>
      <c r="BA4" s="62"/>
      <c r="BB4" s="62"/>
      <c r="BC4" s="77"/>
      <c r="BD4" s="75" t="s">
        <v>125</v>
      </c>
      <c r="BE4" s="62">
        <f t="shared" si="7"/>
        <v>1.3208109374999999</v>
      </c>
      <c r="BF4" s="62"/>
      <c r="BG4" s="50">
        <v>18</v>
      </c>
      <c r="BH4" s="62">
        <f t="shared" si="8"/>
        <v>1.3208109374999999</v>
      </c>
      <c r="BI4" s="62">
        <f t="shared" si="9"/>
        <v>100</v>
      </c>
      <c r="BJ4" s="62">
        <f t="shared" si="10"/>
        <v>0.55784687499999996</v>
      </c>
      <c r="BK4" s="62">
        <f t="shared" si="11"/>
        <v>0.7331609375</v>
      </c>
      <c r="BL4" s="62">
        <f t="shared" si="12"/>
        <v>2.9803125000000003E-2</v>
      </c>
      <c r="BM4" s="50"/>
      <c r="BN4" s="62"/>
      <c r="BO4" s="62"/>
      <c r="BP4" s="62"/>
      <c r="BQ4" s="62"/>
      <c r="BR4" s="62"/>
      <c r="BS4" s="77"/>
      <c r="BT4" s="62"/>
      <c r="BU4" s="62"/>
      <c r="BV4" s="62"/>
      <c r="BW4" s="62"/>
      <c r="BX4" s="62"/>
      <c r="BY4" s="77"/>
      <c r="BZ4" s="77"/>
      <c r="CA4" s="77"/>
      <c r="CB4" s="77"/>
      <c r="CC4" s="77"/>
      <c r="CD4" s="77"/>
    </row>
    <row r="5" spans="1:82" x14ac:dyDescent="0.25">
      <c r="A5" s="77" t="s">
        <v>127</v>
      </c>
      <c r="B5" s="10" t="s">
        <v>122</v>
      </c>
      <c r="C5" s="3">
        <v>12</v>
      </c>
      <c r="D5" s="77" t="s">
        <v>127</v>
      </c>
      <c r="E5" s="62">
        <v>0</v>
      </c>
      <c r="F5" s="62">
        <v>37.807065000000001</v>
      </c>
      <c r="G5" s="62">
        <v>1207.6021350000001</v>
      </c>
      <c r="H5" s="62">
        <v>1211.6052360000001</v>
      </c>
      <c r="I5" s="62">
        <v>168.7974255</v>
      </c>
      <c r="J5" s="62">
        <v>0</v>
      </c>
      <c r="K5" s="62">
        <v>0</v>
      </c>
      <c r="L5" s="62">
        <v>0</v>
      </c>
      <c r="M5" s="62">
        <v>0</v>
      </c>
      <c r="N5" s="62">
        <v>0</v>
      </c>
      <c r="O5" s="62">
        <v>0</v>
      </c>
      <c r="P5" s="62">
        <v>0</v>
      </c>
      <c r="Q5" s="62">
        <v>0</v>
      </c>
      <c r="R5" s="62">
        <v>0</v>
      </c>
      <c r="S5" s="62">
        <v>0</v>
      </c>
      <c r="T5" s="62">
        <f t="shared" si="0"/>
        <v>2625.8118615000003</v>
      </c>
      <c r="U5" s="62">
        <v>1159.5730000000001</v>
      </c>
      <c r="V5" s="62">
        <v>1399.654</v>
      </c>
      <c r="W5" s="62">
        <v>66.578000000000003</v>
      </c>
      <c r="X5" s="62">
        <f t="shared" si="1"/>
        <v>44.160551523199828</v>
      </c>
      <c r="Y5" s="62">
        <f t="shared" si="2"/>
        <v>53.303666592489407</v>
      </c>
      <c r="Z5" s="62">
        <f t="shared" si="3"/>
        <v>2.5355205746525642</v>
      </c>
      <c r="AA5" s="77"/>
      <c r="AB5" s="75" t="s">
        <v>127</v>
      </c>
      <c r="AC5" s="62">
        <f t="shared" si="4"/>
        <v>2625.8059999999996</v>
      </c>
      <c r="AD5" s="62"/>
      <c r="AE5" s="50">
        <v>13</v>
      </c>
      <c r="AF5" s="62">
        <f t="shared" si="5"/>
        <v>8.6740000000000013</v>
      </c>
      <c r="AG5" s="62">
        <f t="shared" si="6"/>
        <v>0.3303366661512695</v>
      </c>
      <c r="AH5" s="62">
        <v>3.7429999999999999</v>
      </c>
      <c r="AI5" s="62">
        <v>4.6340000000000003</v>
      </c>
      <c r="AJ5" s="62">
        <v>0.29699999999999999</v>
      </c>
      <c r="AK5" s="50">
        <v>18</v>
      </c>
      <c r="AL5" s="62">
        <f>AN5+AO5+AP5</f>
        <v>2617.1319999999996</v>
      </c>
      <c r="AM5" s="62">
        <f t="shared" ref="AM5:AM6" si="13">(AL5/AC5)*100</f>
        <v>99.669663333848732</v>
      </c>
      <c r="AN5" s="62">
        <v>1155.83</v>
      </c>
      <c r="AO5" s="62">
        <v>1395.021</v>
      </c>
      <c r="AP5" s="62">
        <v>66.281000000000006</v>
      </c>
      <c r="AQ5" s="77"/>
      <c r="AR5" s="62"/>
      <c r="AS5" s="62"/>
      <c r="AT5" s="62"/>
      <c r="AU5" s="62"/>
      <c r="AV5" s="62"/>
      <c r="AW5" s="77"/>
      <c r="AX5" s="62"/>
      <c r="AY5" s="62"/>
      <c r="AZ5" s="62"/>
      <c r="BA5" s="62"/>
      <c r="BB5" s="62"/>
      <c r="BC5" s="77"/>
      <c r="BD5" s="75" t="s">
        <v>127</v>
      </c>
      <c r="BE5" s="62">
        <f t="shared" si="7"/>
        <v>4.1028218749999992</v>
      </c>
      <c r="BF5" s="62"/>
      <c r="BG5" s="50">
        <v>13</v>
      </c>
      <c r="BH5" s="62">
        <f t="shared" si="8"/>
        <v>1.3553125000000003E-2</v>
      </c>
      <c r="BI5" s="62">
        <f t="shared" si="9"/>
        <v>0.3303366661512695</v>
      </c>
      <c r="BJ5" s="62">
        <f t="shared" si="10"/>
        <v>5.8484374999999995E-3</v>
      </c>
      <c r="BK5" s="62">
        <f t="shared" si="11"/>
        <v>7.2406250000000005E-3</v>
      </c>
      <c r="BL5" s="62">
        <f t="shared" si="12"/>
        <v>4.6406249999999996E-4</v>
      </c>
      <c r="BM5" s="50">
        <v>18</v>
      </c>
      <c r="BN5" s="62">
        <f t="shared" ref="BN5:BN6" si="14">BP5+BQ5+BR5</f>
        <v>4.0892687499999996</v>
      </c>
      <c r="BO5" s="62">
        <f t="shared" ref="BO5:BO6" si="15">(BN5/BE5)*100</f>
        <v>99.669663333848732</v>
      </c>
      <c r="BP5" s="62">
        <f t="shared" ref="BP5:BP6" si="16">AN5/640</f>
        <v>1.805984375</v>
      </c>
      <c r="BQ5" s="62">
        <f t="shared" ref="BQ5:BQ6" si="17">AO5/640</f>
        <v>2.1797203124999998</v>
      </c>
      <c r="BR5" s="62">
        <f t="shared" ref="BR5:BR6" si="18">AP5/640</f>
        <v>0.10356406250000001</v>
      </c>
      <c r="BS5" s="77"/>
      <c r="BT5" s="62"/>
      <c r="BU5" s="62"/>
      <c r="BV5" s="62"/>
      <c r="BW5" s="62"/>
      <c r="BX5" s="62"/>
      <c r="BY5" s="77"/>
      <c r="BZ5" s="77"/>
      <c r="CA5" s="77"/>
      <c r="CB5" s="77"/>
      <c r="CC5" s="77"/>
      <c r="CD5" s="77"/>
    </row>
    <row r="6" spans="1:82" x14ac:dyDescent="0.25">
      <c r="A6" s="77" t="s">
        <v>128</v>
      </c>
      <c r="B6" s="10" t="s">
        <v>122</v>
      </c>
      <c r="C6" s="3">
        <v>13</v>
      </c>
      <c r="D6" s="77" t="s">
        <v>128</v>
      </c>
      <c r="E6" s="62">
        <v>6.4494405000000006</v>
      </c>
      <c r="F6" s="62">
        <v>115.20035100000001</v>
      </c>
      <c r="G6" s="62">
        <v>1254.3049800000001</v>
      </c>
      <c r="H6" s="62">
        <v>1892.1324060000002</v>
      </c>
      <c r="I6" s="62">
        <v>454.79675250000003</v>
      </c>
      <c r="J6" s="62">
        <v>3.1135230000000003</v>
      </c>
      <c r="K6" s="62">
        <v>0</v>
      </c>
      <c r="L6" s="62">
        <v>0</v>
      </c>
      <c r="M6" s="62">
        <v>0</v>
      </c>
      <c r="N6" s="62">
        <v>0</v>
      </c>
      <c r="O6" s="62">
        <v>3.5583120000000004</v>
      </c>
      <c r="P6" s="62">
        <v>0</v>
      </c>
      <c r="Q6" s="62">
        <v>0</v>
      </c>
      <c r="R6" s="62">
        <v>0</v>
      </c>
      <c r="S6" s="62">
        <v>0</v>
      </c>
      <c r="T6" s="62">
        <f t="shared" si="0"/>
        <v>3729.5557650000005</v>
      </c>
      <c r="U6" s="62">
        <v>1778.278</v>
      </c>
      <c r="V6" s="62">
        <v>1856.414</v>
      </c>
      <c r="W6" s="62">
        <v>94.855000000000004</v>
      </c>
      <c r="X6" s="62">
        <f t="shared" si="1"/>
        <v>47.680692072987405</v>
      </c>
      <c r="Y6" s="62">
        <f t="shared" si="2"/>
        <v>49.775740516377553</v>
      </c>
      <c r="Z6" s="62">
        <f t="shared" si="3"/>
        <v>2.5433323960501228</v>
      </c>
      <c r="AA6" s="77"/>
      <c r="AB6" s="75" t="s">
        <v>128</v>
      </c>
      <c r="AC6" s="62">
        <f t="shared" si="4"/>
        <v>3729.5469999999996</v>
      </c>
      <c r="AD6" s="62"/>
      <c r="AE6" s="50">
        <v>13</v>
      </c>
      <c r="AF6" s="62">
        <f t="shared" si="5"/>
        <v>1918.8149999999998</v>
      </c>
      <c r="AG6" s="62">
        <f t="shared" si="6"/>
        <v>51.449009759094068</v>
      </c>
      <c r="AH6" s="62">
        <v>879.61699999999996</v>
      </c>
      <c r="AI6" s="62">
        <v>988.48299999999995</v>
      </c>
      <c r="AJ6" s="62">
        <v>50.715000000000003</v>
      </c>
      <c r="AK6" s="50">
        <v>18</v>
      </c>
      <c r="AL6" s="62">
        <f>AN6+AO6+AP6</f>
        <v>1810.732</v>
      </c>
      <c r="AM6" s="62">
        <f t="shared" si="13"/>
        <v>48.550990240905939</v>
      </c>
      <c r="AN6" s="62">
        <v>898.66099999999994</v>
      </c>
      <c r="AO6" s="62">
        <v>867.93</v>
      </c>
      <c r="AP6" s="62">
        <v>44.140999999999998</v>
      </c>
      <c r="AQ6" s="77"/>
      <c r="AR6" s="62"/>
      <c r="AS6" s="62"/>
      <c r="AT6" s="62"/>
      <c r="AU6" s="62"/>
      <c r="AV6" s="62"/>
      <c r="AW6" s="77"/>
      <c r="AX6" s="62"/>
      <c r="AY6" s="62"/>
      <c r="AZ6" s="62"/>
      <c r="BA6" s="62"/>
      <c r="BB6" s="62"/>
      <c r="BC6" s="77"/>
      <c r="BD6" s="75" t="s">
        <v>128</v>
      </c>
      <c r="BE6" s="62">
        <f t="shared" si="7"/>
        <v>5.8274171874999992</v>
      </c>
      <c r="BF6" s="62"/>
      <c r="BG6" s="50">
        <v>13</v>
      </c>
      <c r="BH6" s="62">
        <f t="shared" si="8"/>
        <v>2.9981484374999998</v>
      </c>
      <c r="BI6" s="62">
        <f t="shared" si="9"/>
        <v>51.449009759094068</v>
      </c>
      <c r="BJ6" s="62">
        <f t="shared" si="10"/>
        <v>1.3744015624999999</v>
      </c>
      <c r="BK6" s="62">
        <f t="shared" si="11"/>
        <v>1.5445046874999999</v>
      </c>
      <c r="BL6" s="62">
        <f t="shared" si="12"/>
        <v>7.9242187500000005E-2</v>
      </c>
      <c r="BM6" s="50">
        <v>18</v>
      </c>
      <c r="BN6" s="62">
        <f t="shared" si="14"/>
        <v>2.8292687499999993</v>
      </c>
      <c r="BO6" s="62">
        <f t="shared" si="15"/>
        <v>48.550990240905925</v>
      </c>
      <c r="BP6" s="62">
        <f t="shared" si="16"/>
        <v>1.4041578124999998</v>
      </c>
      <c r="BQ6" s="62">
        <f t="shared" si="17"/>
        <v>1.3561406249999999</v>
      </c>
      <c r="BR6" s="62">
        <f t="shared" si="18"/>
        <v>6.8970312499999992E-2</v>
      </c>
      <c r="BS6" s="77"/>
      <c r="BT6" s="62"/>
      <c r="BU6" s="62"/>
      <c r="BV6" s="62"/>
      <c r="BW6" s="62"/>
      <c r="BX6" s="62"/>
      <c r="BY6" s="77"/>
      <c r="BZ6" s="77"/>
      <c r="CA6" s="77"/>
      <c r="CB6" s="77"/>
      <c r="CC6" s="77"/>
      <c r="CD6" s="77"/>
    </row>
    <row r="7" spans="1:82" x14ac:dyDescent="0.25">
      <c r="A7" s="77" t="s">
        <v>129</v>
      </c>
      <c r="B7" s="10" t="s">
        <v>122</v>
      </c>
      <c r="C7" s="3">
        <v>14</v>
      </c>
      <c r="D7" s="77" t="s">
        <v>129</v>
      </c>
      <c r="E7" s="62">
        <v>4.6702845000000002</v>
      </c>
      <c r="F7" s="62">
        <v>14.010853500000001</v>
      </c>
      <c r="G7" s="62">
        <v>48.926790000000004</v>
      </c>
      <c r="H7" s="62">
        <v>55.376230500000005</v>
      </c>
      <c r="I7" s="62">
        <v>64.939194000000001</v>
      </c>
      <c r="J7" s="62">
        <v>0</v>
      </c>
      <c r="K7" s="62">
        <v>0</v>
      </c>
      <c r="L7" s="62">
        <v>0</v>
      </c>
      <c r="M7" s="62">
        <v>0</v>
      </c>
      <c r="N7" s="62">
        <v>0</v>
      </c>
      <c r="O7" s="62">
        <v>0</v>
      </c>
      <c r="P7" s="62">
        <v>0</v>
      </c>
      <c r="Q7" s="62">
        <v>0</v>
      </c>
      <c r="R7" s="62">
        <v>0</v>
      </c>
      <c r="S7" s="62">
        <v>0</v>
      </c>
      <c r="T7" s="62">
        <f t="shared" si="0"/>
        <v>187.92335250000002</v>
      </c>
      <c r="U7" s="62">
        <v>112.047</v>
      </c>
      <c r="V7" s="62">
        <v>72.927000000000007</v>
      </c>
      <c r="W7" s="62">
        <v>2.9489999999999998</v>
      </c>
      <c r="X7" s="62">
        <f t="shared" si="1"/>
        <v>59.623776667138792</v>
      </c>
      <c r="Y7" s="62">
        <f t="shared" si="2"/>
        <v>38.806778949944501</v>
      </c>
      <c r="Z7" s="62">
        <f t="shared" si="3"/>
        <v>1.5692568064418706</v>
      </c>
      <c r="AA7" s="77"/>
      <c r="AB7" s="75" t="s">
        <v>129</v>
      </c>
      <c r="AC7" s="62">
        <f t="shared" si="4"/>
        <v>187.923</v>
      </c>
      <c r="AD7" s="62"/>
      <c r="AE7" s="50">
        <v>18</v>
      </c>
      <c r="AF7" s="62">
        <f t="shared" si="5"/>
        <v>187.923</v>
      </c>
      <c r="AG7" s="62">
        <f t="shared" si="6"/>
        <v>100</v>
      </c>
      <c r="AH7" s="62">
        <v>112.047</v>
      </c>
      <c r="AI7" s="62">
        <v>72.927000000000007</v>
      </c>
      <c r="AJ7" s="62">
        <v>2.9489999999999998</v>
      </c>
      <c r="AK7" s="50"/>
      <c r="AL7" s="62"/>
      <c r="AM7" s="62"/>
      <c r="AN7" s="62"/>
      <c r="AO7" s="62"/>
      <c r="AP7" s="62"/>
      <c r="AQ7" s="77"/>
      <c r="AR7" s="62"/>
      <c r="AS7" s="62"/>
      <c r="AT7" s="62"/>
      <c r="AU7" s="62"/>
      <c r="AV7" s="62"/>
      <c r="AW7" s="77"/>
      <c r="AX7" s="62"/>
      <c r="AY7" s="62"/>
      <c r="AZ7" s="62"/>
      <c r="BA7" s="62"/>
      <c r="BB7" s="62"/>
      <c r="BC7" s="77"/>
      <c r="BD7" s="75" t="s">
        <v>129</v>
      </c>
      <c r="BE7" s="62">
        <f t="shared" si="7"/>
        <v>0.29362968750000001</v>
      </c>
      <c r="BF7" s="62"/>
      <c r="BG7" s="50">
        <v>18</v>
      </c>
      <c r="BH7" s="62">
        <f t="shared" si="8"/>
        <v>0.29362968750000001</v>
      </c>
      <c r="BI7" s="62">
        <f t="shared" si="9"/>
        <v>100</v>
      </c>
      <c r="BJ7" s="62">
        <f t="shared" si="10"/>
        <v>0.17507343749999998</v>
      </c>
      <c r="BK7" s="62">
        <f t="shared" si="11"/>
        <v>0.11394843750000001</v>
      </c>
      <c r="BL7" s="62">
        <f t="shared" si="12"/>
        <v>4.6078124999999999E-3</v>
      </c>
      <c r="BM7" s="50"/>
      <c r="BN7" s="62"/>
      <c r="BO7" s="62"/>
      <c r="BP7" s="62"/>
      <c r="BQ7" s="62"/>
      <c r="BR7" s="62"/>
      <c r="BS7" s="77"/>
      <c r="BT7" s="62"/>
      <c r="BU7" s="62"/>
      <c r="BV7" s="62"/>
      <c r="BW7" s="62"/>
      <c r="BX7" s="62"/>
      <c r="BY7" s="77"/>
      <c r="BZ7" s="77"/>
      <c r="CA7" s="77"/>
      <c r="CB7" s="77"/>
      <c r="CC7" s="77"/>
      <c r="CD7" s="77"/>
    </row>
    <row r="8" spans="1:82" x14ac:dyDescent="0.25">
      <c r="A8" s="77" t="s">
        <v>130</v>
      </c>
      <c r="B8" s="10" t="s">
        <v>122</v>
      </c>
      <c r="C8" s="3" t="s">
        <v>131</v>
      </c>
      <c r="D8" s="77" t="s">
        <v>130</v>
      </c>
      <c r="E8" s="62">
        <v>91.404139499999999</v>
      </c>
      <c r="F8" s="62">
        <v>150.1162875</v>
      </c>
      <c r="G8" s="62">
        <v>244.63395000000003</v>
      </c>
      <c r="H8" s="62">
        <v>191.92645350000001</v>
      </c>
      <c r="I8" s="62">
        <v>187.92335250000002</v>
      </c>
      <c r="J8" s="62">
        <v>0</v>
      </c>
      <c r="K8" s="62">
        <v>1.3343670000000001</v>
      </c>
      <c r="L8" s="62">
        <v>2.6687340000000002</v>
      </c>
      <c r="M8" s="62">
        <v>3.7807065000000004</v>
      </c>
      <c r="N8" s="62">
        <v>0</v>
      </c>
      <c r="O8" s="62">
        <v>3.3359175000000003</v>
      </c>
      <c r="P8" s="62">
        <v>0</v>
      </c>
      <c r="Q8" s="62">
        <v>0</v>
      </c>
      <c r="R8" s="62">
        <v>84.732304499999998</v>
      </c>
      <c r="S8" s="62">
        <v>0</v>
      </c>
      <c r="T8" s="62">
        <f t="shared" si="0"/>
        <v>961.85621250000008</v>
      </c>
      <c r="U8" s="62">
        <v>475.334</v>
      </c>
      <c r="V8" s="62">
        <v>383.54700000000003</v>
      </c>
      <c r="W8" s="62">
        <v>102.973</v>
      </c>
      <c r="X8" s="62">
        <f t="shared" si="1"/>
        <v>49.418405144417562</v>
      </c>
      <c r="Y8" s="62">
        <f t="shared" si="2"/>
        <v>39.875710632788575</v>
      </c>
      <c r="Z8" s="62">
        <f t="shared" si="3"/>
        <v>10.705654198807807</v>
      </c>
      <c r="AA8" s="77"/>
      <c r="AB8" s="75" t="s">
        <v>130</v>
      </c>
      <c r="AC8" s="62">
        <f t="shared" si="4"/>
        <v>958.07299999999998</v>
      </c>
      <c r="AD8" s="62"/>
      <c r="AE8" s="50">
        <v>18</v>
      </c>
      <c r="AF8" s="62">
        <f t="shared" si="5"/>
        <v>958.07299999999998</v>
      </c>
      <c r="AG8" s="62">
        <f t="shared" si="6"/>
        <v>100</v>
      </c>
      <c r="AH8" s="62">
        <v>475.334</v>
      </c>
      <c r="AI8" s="62">
        <v>382.791</v>
      </c>
      <c r="AJ8" s="62">
        <v>99.947999999999993</v>
      </c>
      <c r="AK8" s="50"/>
      <c r="AL8" s="62"/>
      <c r="AM8" s="62"/>
      <c r="AN8" s="62"/>
      <c r="AO8" s="62"/>
      <c r="AP8" s="62"/>
      <c r="AQ8" s="77"/>
      <c r="AR8" s="62"/>
      <c r="AS8" s="62"/>
      <c r="AT8" s="62"/>
      <c r="AU8" s="62"/>
      <c r="AV8" s="62"/>
      <c r="AW8" s="77"/>
      <c r="AX8" s="62"/>
      <c r="AY8" s="62"/>
      <c r="AZ8" s="62"/>
      <c r="BA8" s="62"/>
      <c r="BB8" s="62"/>
      <c r="BC8" s="77"/>
      <c r="BD8" s="75" t="s">
        <v>130</v>
      </c>
      <c r="BE8" s="62">
        <f t="shared" si="7"/>
        <v>1.4969890625</v>
      </c>
      <c r="BF8" s="62"/>
      <c r="BG8" s="50">
        <v>18</v>
      </c>
      <c r="BH8" s="62">
        <f t="shared" si="8"/>
        <v>1.4969890625</v>
      </c>
      <c r="BI8" s="62">
        <f t="shared" si="9"/>
        <v>100</v>
      </c>
      <c r="BJ8" s="62">
        <f t="shared" si="10"/>
        <v>0.742709375</v>
      </c>
      <c r="BK8" s="62">
        <f t="shared" si="11"/>
        <v>0.5981109375</v>
      </c>
      <c r="BL8" s="62">
        <f t="shared" si="12"/>
        <v>0.15616875</v>
      </c>
      <c r="BM8" s="50"/>
      <c r="BN8" s="62"/>
      <c r="BO8" s="62"/>
      <c r="BP8" s="62"/>
      <c r="BQ8" s="62"/>
      <c r="BR8" s="62"/>
      <c r="BS8" s="77"/>
      <c r="BT8" s="62"/>
      <c r="BU8" s="62"/>
      <c r="BV8" s="62"/>
      <c r="BW8" s="62"/>
      <c r="BX8" s="62"/>
      <c r="BY8" s="77"/>
      <c r="BZ8" s="77"/>
      <c r="CA8" s="77"/>
      <c r="CB8" s="77"/>
      <c r="CC8" s="77"/>
      <c r="CD8" s="77"/>
    </row>
    <row r="9" spans="1:82" x14ac:dyDescent="0.25">
      <c r="A9" s="77" t="s">
        <v>132</v>
      </c>
      <c r="B9" s="10" t="s">
        <v>122</v>
      </c>
      <c r="C9" s="3" t="s">
        <v>133</v>
      </c>
      <c r="D9" s="77" t="s">
        <v>132</v>
      </c>
      <c r="E9" s="62">
        <v>0</v>
      </c>
      <c r="F9" s="62">
        <v>0</v>
      </c>
      <c r="G9" s="62">
        <v>49.816368000000004</v>
      </c>
      <c r="H9" s="62">
        <v>21.572266500000001</v>
      </c>
      <c r="I9" s="62">
        <v>8.6733855000000002</v>
      </c>
      <c r="J9" s="62">
        <v>0</v>
      </c>
      <c r="K9" s="62">
        <v>0</v>
      </c>
      <c r="L9" s="62">
        <v>0</v>
      </c>
      <c r="M9" s="62">
        <v>0</v>
      </c>
      <c r="N9" s="62">
        <v>0</v>
      </c>
      <c r="O9" s="62">
        <v>0</v>
      </c>
      <c r="P9" s="62">
        <v>0</v>
      </c>
      <c r="Q9" s="62">
        <v>0</v>
      </c>
      <c r="R9" s="62">
        <v>0</v>
      </c>
      <c r="S9" s="62">
        <v>0</v>
      </c>
      <c r="T9" s="62">
        <f t="shared" si="0"/>
        <v>80.062020000000004</v>
      </c>
      <c r="U9" s="62">
        <v>36.378999999999998</v>
      </c>
      <c r="V9" s="62">
        <v>42.072000000000003</v>
      </c>
      <c r="W9" s="62">
        <v>1.61</v>
      </c>
      <c r="X9" s="62">
        <f t="shared" si="1"/>
        <v>45.438523784436114</v>
      </c>
      <c r="Y9" s="62">
        <f t="shared" si="2"/>
        <v>52.549261185266126</v>
      </c>
      <c r="Z9" s="62">
        <f t="shared" si="3"/>
        <v>2.0109410179758145</v>
      </c>
      <c r="AA9" s="77"/>
      <c r="AB9" s="75" t="s">
        <v>132</v>
      </c>
      <c r="AC9" s="62">
        <f t="shared" si="4"/>
        <v>80.062000000000012</v>
      </c>
      <c r="AD9" s="62"/>
      <c r="AE9" s="50">
        <v>18</v>
      </c>
      <c r="AF9" s="62">
        <f t="shared" si="5"/>
        <v>55.376000000000005</v>
      </c>
      <c r="AG9" s="62">
        <f t="shared" si="6"/>
        <v>69.166396043066612</v>
      </c>
      <c r="AH9" s="62">
        <v>26.635999999999999</v>
      </c>
      <c r="AI9" s="62">
        <v>27.646999999999998</v>
      </c>
      <c r="AJ9" s="62">
        <v>1.093</v>
      </c>
      <c r="AK9" s="50">
        <v>22</v>
      </c>
      <c r="AL9" s="62">
        <f>AN9+AO9+AP9</f>
        <v>24.686</v>
      </c>
      <c r="AM9" s="62">
        <f>(AL9/AC9)*100</f>
        <v>30.83360395693337</v>
      </c>
      <c r="AN9" s="62">
        <v>9.7430000000000003</v>
      </c>
      <c r="AO9" s="62">
        <v>14.426</v>
      </c>
      <c r="AP9" s="62">
        <v>0.51700000000000002</v>
      </c>
      <c r="AQ9" s="77"/>
      <c r="AR9" s="62"/>
      <c r="AS9" s="62"/>
      <c r="AT9" s="62"/>
      <c r="AU9" s="62"/>
      <c r="AV9" s="62"/>
      <c r="AW9" s="77"/>
      <c r="AX9" s="62"/>
      <c r="AY9" s="62"/>
      <c r="AZ9" s="62"/>
      <c r="BA9" s="62"/>
      <c r="BB9" s="62"/>
      <c r="BC9" s="77"/>
      <c r="BD9" s="75" t="s">
        <v>132</v>
      </c>
      <c r="BE9" s="62">
        <f t="shared" si="7"/>
        <v>0.12509687500000002</v>
      </c>
      <c r="BF9" s="62"/>
      <c r="BG9" s="50">
        <v>18</v>
      </c>
      <c r="BH9" s="62">
        <f t="shared" si="8"/>
        <v>8.6525000000000005E-2</v>
      </c>
      <c r="BI9" s="62">
        <f t="shared" si="9"/>
        <v>69.166396043066612</v>
      </c>
      <c r="BJ9" s="62">
        <f t="shared" si="10"/>
        <v>4.1618749999999996E-2</v>
      </c>
      <c r="BK9" s="62">
        <f t="shared" si="11"/>
        <v>4.3198437499999999E-2</v>
      </c>
      <c r="BL9" s="62">
        <f t="shared" si="12"/>
        <v>1.7078124999999999E-3</v>
      </c>
      <c r="BM9" s="50">
        <v>22</v>
      </c>
      <c r="BN9" s="62">
        <f>BP9+BQ9+BR9</f>
        <v>3.8571874999999999E-2</v>
      </c>
      <c r="BO9" s="62">
        <f>(BN9/BE9)*100</f>
        <v>30.83360395693337</v>
      </c>
      <c r="BP9" s="62">
        <f>AN9/640</f>
        <v>1.5223437500000001E-2</v>
      </c>
      <c r="BQ9" s="62">
        <f>AO9/640</f>
        <v>2.2540625000000002E-2</v>
      </c>
      <c r="BR9" s="62">
        <f>AP9/640</f>
        <v>8.0781250000000005E-4</v>
      </c>
      <c r="BS9" s="77"/>
      <c r="BT9" s="62"/>
      <c r="BU9" s="62"/>
      <c r="BV9" s="62"/>
      <c r="BW9" s="62"/>
      <c r="BX9" s="62"/>
      <c r="BY9" s="77"/>
      <c r="BZ9" s="77"/>
      <c r="CA9" s="77"/>
      <c r="CB9" s="77"/>
      <c r="CC9" s="77"/>
      <c r="CD9" s="77"/>
    </row>
    <row r="10" spans="1:82" x14ac:dyDescent="0.25">
      <c r="A10" s="77" t="s">
        <v>134</v>
      </c>
      <c r="B10" s="10" t="s">
        <v>122</v>
      </c>
      <c r="C10" s="3">
        <v>16</v>
      </c>
      <c r="D10" s="77" t="s">
        <v>134</v>
      </c>
      <c r="E10" s="62">
        <v>13.788459000000001</v>
      </c>
      <c r="F10" s="62">
        <v>12.676486500000001</v>
      </c>
      <c r="G10" s="62">
        <v>149.44910400000001</v>
      </c>
      <c r="H10" s="62">
        <v>46.258056000000003</v>
      </c>
      <c r="I10" s="62">
        <v>6.0046515000000005</v>
      </c>
      <c r="J10" s="62">
        <v>0</v>
      </c>
      <c r="K10" s="62">
        <v>0</v>
      </c>
      <c r="L10" s="62">
        <v>0</v>
      </c>
      <c r="M10" s="62">
        <v>0</v>
      </c>
      <c r="N10" s="62">
        <v>0</v>
      </c>
      <c r="O10" s="62">
        <v>0</v>
      </c>
      <c r="P10" s="62">
        <v>0</v>
      </c>
      <c r="Q10" s="62">
        <v>0</v>
      </c>
      <c r="R10" s="62">
        <v>0</v>
      </c>
      <c r="S10" s="62">
        <v>0</v>
      </c>
      <c r="T10" s="62">
        <f t="shared" si="0"/>
        <v>228.17675700000001</v>
      </c>
      <c r="U10" s="62">
        <v>98.013000000000005</v>
      </c>
      <c r="V10" s="62">
        <v>126.071</v>
      </c>
      <c r="W10" s="62">
        <v>4.0919999999999996</v>
      </c>
      <c r="X10" s="62">
        <f t="shared" si="1"/>
        <v>42.954857141737712</v>
      </c>
      <c r="Y10" s="62">
        <f t="shared" si="2"/>
        <v>55.251464547723408</v>
      </c>
      <c r="Z10" s="62">
        <f t="shared" si="3"/>
        <v>1.7933465501922263</v>
      </c>
      <c r="AA10" s="77"/>
      <c r="AB10" s="75" t="s">
        <v>134</v>
      </c>
      <c r="AC10" s="62">
        <f t="shared" si="4"/>
        <v>228.17600000000002</v>
      </c>
      <c r="AD10" s="62"/>
      <c r="AE10" s="50">
        <v>18</v>
      </c>
      <c r="AF10" s="62">
        <f t="shared" si="5"/>
        <v>228.17600000000002</v>
      </c>
      <c r="AG10" s="62">
        <f t="shared" si="6"/>
        <v>100</v>
      </c>
      <c r="AH10" s="62">
        <v>98.013000000000005</v>
      </c>
      <c r="AI10" s="62">
        <v>126.071</v>
      </c>
      <c r="AJ10" s="62">
        <v>4.0919999999999996</v>
      </c>
      <c r="AK10" s="50"/>
      <c r="AL10" s="62"/>
      <c r="AM10" s="62"/>
      <c r="AN10" s="62"/>
      <c r="AO10" s="62"/>
      <c r="AP10" s="62"/>
      <c r="AQ10" s="77"/>
      <c r="AR10" s="62"/>
      <c r="AS10" s="62"/>
      <c r="AT10" s="62"/>
      <c r="AU10" s="62"/>
      <c r="AV10" s="62"/>
      <c r="AW10" s="77"/>
      <c r="AX10" s="62"/>
      <c r="AY10" s="62"/>
      <c r="AZ10" s="62"/>
      <c r="BA10" s="62"/>
      <c r="BB10" s="62"/>
      <c r="BC10" s="77"/>
      <c r="BD10" s="75" t="s">
        <v>134</v>
      </c>
      <c r="BE10" s="62">
        <f t="shared" si="7"/>
        <v>0.35652500000000004</v>
      </c>
      <c r="BF10" s="62"/>
      <c r="BG10" s="50">
        <v>18</v>
      </c>
      <c r="BH10" s="62">
        <f t="shared" si="8"/>
        <v>0.35652500000000004</v>
      </c>
      <c r="BI10" s="62">
        <f t="shared" si="9"/>
        <v>100</v>
      </c>
      <c r="BJ10" s="62">
        <f t="shared" si="10"/>
        <v>0.15314531250000002</v>
      </c>
      <c r="BK10" s="62">
        <f t="shared" si="11"/>
        <v>0.19698593749999999</v>
      </c>
      <c r="BL10" s="62">
        <f t="shared" si="12"/>
        <v>6.3937499999999993E-3</v>
      </c>
      <c r="BM10" s="50"/>
      <c r="BN10" s="62"/>
      <c r="BO10" s="62"/>
      <c r="BP10" s="62"/>
      <c r="BQ10" s="62"/>
      <c r="BR10" s="62"/>
      <c r="BS10" s="77"/>
      <c r="BT10" s="62"/>
      <c r="BU10" s="62"/>
      <c r="BV10" s="62"/>
      <c r="BW10" s="62"/>
      <c r="BX10" s="62"/>
      <c r="BY10" s="77"/>
      <c r="BZ10" s="77"/>
      <c r="CA10" s="77"/>
      <c r="CB10" s="77"/>
      <c r="CC10" s="77"/>
      <c r="CD10" s="77"/>
    </row>
    <row r="11" spans="1:82" x14ac:dyDescent="0.25">
      <c r="A11" s="77" t="s">
        <v>135</v>
      </c>
      <c r="B11" s="10" t="s">
        <v>122</v>
      </c>
      <c r="C11" s="3">
        <v>17</v>
      </c>
      <c r="D11" s="77" t="s">
        <v>135</v>
      </c>
      <c r="E11" s="62">
        <v>1.5567615000000001</v>
      </c>
      <c r="F11" s="62">
        <v>18.458743500000001</v>
      </c>
      <c r="G11" s="62">
        <v>248.41465650000001</v>
      </c>
      <c r="H11" s="62">
        <v>186.366591</v>
      </c>
      <c r="I11" s="62">
        <v>75.39173550000001</v>
      </c>
      <c r="J11" s="62">
        <v>0</v>
      </c>
      <c r="K11" s="62">
        <v>0</v>
      </c>
      <c r="L11" s="62">
        <v>0</v>
      </c>
      <c r="M11" s="62">
        <v>0</v>
      </c>
      <c r="N11" s="62">
        <v>0</v>
      </c>
      <c r="O11" s="62">
        <v>0</v>
      </c>
      <c r="P11" s="62">
        <v>0</v>
      </c>
      <c r="Q11" s="62">
        <v>0</v>
      </c>
      <c r="R11" s="62">
        <v>0</v>
      </c>
      <c r="S11" s="62">
        <v>0</v>
      </c>
      <c r="T11" s="62">
        <f t="shared" si="0"/>
        <v>530.18848800000001</v>
      </c>
      <c r="U11" s="62">
        <v>252.464</v>
      </c>
      <c r="V11" s="62">
        <v>266.54199999999997</v>
      </c>
      <c r="W11" s="62">
        <v>11.180999999999999</v>
      </c>
      <c r="X11" s="62">
        <f t="shared" si="1"/>
        <v>47.617782300848447</v>
      </c>
      <c r="Y11" s="62">
        <f t="shared" si="2"/>
        <v>50.273064397429913</v>
      </c>
      <c r="Z11" s="62">
        <f t="shared" si="3"/>
        <v>2.1088726468161263</v>
      </c>
      <c r="AA11" s="77"/>
      <c r="AB11" s="75" t="s">
        <v>135</v>
      </c>
      <c r="AC11" s="62">
        <f t="shared" si="4"/>
        <v>530.18799999999999</v>
      </c>
      <c r="AD11" s="62"/>
      <c r="AE11" s="50">
        <v>18</v>
      </c>
      <c r="AF11" s="62">
        <f t="shared" si="5"/>
        <v>282.21899999999999</v>
      </c>
      <c r="AG11" s="62">
        <f t="shared" si="6"/>
        <v>53.229986344466496</v>
      </c>
      <c r="AH11" s="62">
        <v>137.511</v>
      </c>
      <c r="AI11" s="62">
        <v>138.881</v>
      </c>
      <c r="AJ11" s="62">
        <v>5.827</v>
      </c>
      <c r="AK11" s="50">
        <v>22</v>
      </c>
      <c r="AL11" s="62">
        <f>AN11+AO11+AP11</f>
        <v>247.96900000000002</v>
      </c>
      <c r="AM11" s="62">
        <f t="shared" ref="AM11:AM13" si="19">(AL11/AC11)*100</f>
        <v>46.770013655533518</v>
      </c>
      <c r="AN11" s="62">
        <v>114.953</v>
      </c>
      <c r="AO11" s="62">
        <v>127.66200000000001</v>
      </c>
      <c r="AP11" s="62">
        <v>5.3540000000000001</v>
      </c>
      <c r="AQ11" s="77"/>
      <c r="AR11" s="62"/>
      <c r="AS11" s="62"/>
      <c r="AT11" s="62"/>
      <c r="AU11" s="62"/>
      <c r="AV11" s="62"/>
      <c r="AW11" s="77"/>
      <c r="AX11" s="62"/>
      <c r="AY11" s="62"/>
      <c r="AZ11" s="62"/>
      <c r="BA11" s="62"/>
      <c r="BB11" s="62"/>
      <c r="BC11" s="77"/>
      <c r="BD11" s="75" t="s">
        <v>135</v>
      </c>
      <c r="BE11" s="62">
        <f t="shared" si="7"/>
        <v>0.82841874999999998</v>
      </c>
      <c r="BF11" s="62"/>
      <c r="BG11" s="50">
        <v>18</v>
      </c>
      <c r="BH11" s="62">
        <f t="shared" si="8"/>
        <v>0.44096718749999997</v>
      </c>
      <c r="BI11" s="62">
        <f t="shared" si="9"/>
        <v>53.229986344466482</v>
      </c>
      <c r="BJ11" s="62">
        <f t="shared" si="10"/>
        <v>0.21486093749999999</v>
      </c>
      <c r="BK11" s="62">
        <f t="shared" si="11"/>
        <v>0.21700156249999999</v>
      </c>
      <c r="BL11" s="62">
        <f t="shared" si="12"/>
        <v>9.1046874999999999E-3</v>
      </c>
      <c r="BM11" s="50">
        <v>22</v>
      </c>
      <c r="BN11" s="62">
        <f t="shared" ref="BN11:BN13" si="20">BP11+BQ11+BR11</f>
        <v>0.38745156250000001</v>
      </c>
      <c r="BO11" s="62">
        <f t="shared" ref="BO11:BO13" si="21">(BN11/BE11)*100</f>
        <v>46.770013655533511</v>
      </c>
      <c r="BP11" s="62">
        <f t="shared" ref="BP11:BP13" si="22">AN11/640</f>
        <v>0.1796140625</v>
      </c>
      <c r="BQ11" s="62">
        <f t="shared" ref="BQ11:BQ13" si="23">AO11/640</f>
        <v>0.19947187500000002</v>
      </c>
      <c r="BR11" s="62">
        <f t="shared" ref="BR11:BR13" si="24">AP11/640</f>
        <v>8.3656249999999998E-3</v>
      </c>
      <c r="BS11" s="77"/>
      <c r="BT11" s="62"/>
      <c r="BU11" s="62"/>
      <c r="BV11" s="62"/>
      <c r="BW11" s="62"/>
      <c r="BX11" s="62"/>
      <c r="BY11" s="77"/>
      <c r="BZ11" s="77"/>
      <c r="CA11" s="77"/>
      <c r="CB11" s="77"/>
      <c r="CC11" s="77"/>
      <c r="CD11" s="77"/>
    </row>
    <row r="12" spans="1:82" x14ac:dyDescent="0.25">
      <c r="A12" s="77" t="s">
        <v>136</v>
      </c>
      <c r="B12" s="10" t="s">
        <v>122</v>
      </c>
      <c r="C12" s="3">
        <v>18</v>
      </c>
      <c r="D12" s="77" t="s">
        <v>136</v>
      </c>
      <c r="E12" s="62">
        <v>53.374680000000005</v>
      </c>
      <c r="F12" s="62">
        <v>149.00431500000002</v>
      </c>
      <c r="G12" s="62">
        <v>474.81225750000004</v>
      </c>
      <c r="H12" s="62">
        <v>314.465823</v>
      </c>
      <c r="I12" s="62">
        <v>91.404139499999999</v>
      </c>
      <c r="J12" s="62">
        <v>0</v>
      </c>
      <c r="K12" s="62">
        <v>4.4478900000000001</v>
      </c>
      <c r="L12" s="62">
        <v>0</v>
      </c>
      <c r="M12" s="62">
        <v>0</v>
      </c>
      <c r="N12" s="62">
        <v>0</v>
      </c>
      <c r="O12" s="62">
        <v>0</v>
      </c>
      <c r="P12" s="62">
        <v>0</v>
      </c>
      <c r="Q12" s="62">
        <v>0</v>
      </c>
      <c r="R12" s="62">
        <v>1.7791560000000002</v>
      </c>
      <c r="S12" s="62">
        <v>0</v>
      </c>
      <c r="T12" s="62">
        <f t="shared" si="0"/>
        <v>1089.2882609999999</v>
      </c>
      <c r="U12" s="62">
        <v>485.70800000000003</v>
      </c>
      <c r="V12" s="62">
        <v>578.31700000000001</v>
      </c>
      <c r="W12" s="62">
        <v>25.260999999999999</v>
      </c>
      <c r="X12" s="62">
        <f t="shared" si="1"/>
        <v>44.589482636497451</v>
      </c>
      <c r="Y12" s="62">
        <f t="shared" si="2"/>
        <v>53.091272595656847</v>
      </c>
      <c r="Z12" s="62">
        <f t="shared" si="3"/>
        <v>2.3190372011178773</v>
      </c>
      <c r="AA12" s="77"/>
      <c r="AB12" s="75" t="s">
        <v>136</v>
      </c>
      <c r="AC12" s="62">
        <f>AF12+AL12+AR12+AX12</f>
        <v>1089.2860000000001</v>
      </c>
      <c r="AD12" s="62"/>
      <c r="AE12" s="50">
        <v>18</v>
      </c>
      <c r="AF12" s="62">
        <f t="shared" si="5"/>
        <v>211.71900000000002</v>
      </c>
      <c r="AG12" s="62">
        <f t="shared" si="6"/>
        <v>19.436493262559146</v>
      </c>
      <c r="AH12" s="62">
        <v>109.69799999999999</v>
      </c>
      <c r="AI12" s="62">
        <v>99.239000000000004</v>
      </c>
      <c r="AJ12" s="62">
        <v>2.782</v>
      </c>
      <c r="AK12" s="50">
        <v>19</v>
      </c>
      <c r="AL12" s="62">
        <f>AN12+AO12+AP12</f>
        <v>277.77099999999996</v>
      </c>
      <c r="AM12" s="62">
        <f t="shared" si="19"/>
        <v>25.500281835991643</v>
      </c>
      <c r="AN12" s="62">
        <v>110.699</v>
      </c>
      <c r="AO12" s="62">
        <v>157.87899999999999</v>
      </c>
      <c r="AP12" s="62">
        <v>9.1929999999999996</v>
      </c>
      <c r="AQ12" s="50">
        <v>22</v>
      </c>
      <c r="AR12" s="62">
        <f>AT12+AU12+AV12</f>
        <v>219.50300000000001</v>
      </c>
      <c r="AS12" s="62">
        <f>(AR12/AC12)*100</f>
        <v>20.151089796435464</v>
      </c>
      <c r="AT12" s="62">
        <v>110.423</v>
      </c>
      <c r="AU12" s="62">
        <v>104.482</v>
      </c>
      <c r="AV12" s="62">
        <v>4.5979999999999999</v>
      </c>
      <c r="AW12" s="50">
        <v>23</v>
      </c>
      <c r="AX12" s="62">
        <f>AZ12+BA12+BB12</f>
        <v>380.29300000000001</v>
      </c>
      <c r="AY12" s="62">
        <f>(AX12/AC12)*100</f>
        <v>34.912135105013739</v>
      </c>
      <c r="AZ12" s="62">
        <v>154.88800000000001</v>
      </c>
      <c r="BA12" s="62">
        <v>216.71700000000001</v>
      </c>
      <c r="BB12" s="62">
        <v>8.6880000000000006</v>
      </c>
      <c r="BC12" s="77"/>
      <c r="BD12" s="75" t="s">
        <v>136</v>
      </c>
      <c r="BE12" s="62">
        <f t="shared" si="7"/>
        <v>1.702009375</v>
      </c>
      <c r="BF12" s="62"/>
      <c r="BG12" s="50">
        <v>18</v>
      </c>
      <c r="BH12" s="62">
        <f t="shared" si="8"/>
        <v>0.33081093750000001</v>
      </c>
      <c r="BI12" s="62">
        <f t="shared" si="9"/>
        <v>19.436493262559146</v>
      </c>
      <c r="BJ12" s="62">
        <f t="shared" si="10"/>
        <v>0.17140312499999999</v>
      </c>
      <c r="BK12" s="62">
        <f t="shared" si="11"/>
        <v>0.1550609375</v>
      </c>
      <c r="BL12" s="62">
        <f t="shared" si="12"/>
        <v>4.346875E-3</v>
      </c>
      <c r="BM12" s="50">
        <v>19</v>
      </c>
      <c r="BN12" s="62">
        <f t="shared" si="20"/>
        <v>0.43401718749999996</v>
      </c>
      <c r="BO12" s="62">
        <f t="shared" si="21"/>
        <v>25.500281835991643</v>
      </c>
      <c r="BP12" s="62">
        <f t="shared" si="22"/>
        <v>0.17296718750000001</v>
      </c>
      <c r="BQ12" s="62">
        <f t="shared" si="23"/>
        <v>0.24668593749999998</v>
      </c>
      <c r="BR12" s="62">
        <f t="shared" si="24"/>
        <v>1.43640625E-2</v>
      </c>
      <c r="BS12" s="50">
        <v>22</v>
      </c>
      <c r="BT12" s="62">
        <f>BV12+BW12+BX12</f>
        <v>0.34297343750000003</v>
      </c>
      <c r="BU12" s="62">
        <f>(BT12/BE12)*100</f>
        <v>20.151089796435464</v>
      </c>
      <c r="BV12" s="62">
        <f>AT12/640</f>
        <v>0.17253593750000001</v>
      </c>
      <c r="BW12" s="62">
        <f t="shared" ref="BW12:BX12" si="25">AU12/640</f>
        <v>0.163253125</v>
      </c>
      <c r="BX12" s="62">
        <f t="shared" si="25"/>
        <v>7.1843749999999998E-3</v>
      </c>
      <c r="BY12" s="50">
        <v>23</v>
      </c>
      <c r="BZ12" s="62">
        <f>CB12+CC12+CD12</f>
        <v>0.59420781249999999</v>
      </c>
      <c r="CA12" s="62">
        <f>(BZ12/BE12)*100</f>
        <v>34.912135105013739</v>
      </c>
      <c r="CB12" s="62">
        <f>AZ12/640</f>
        <v>0.24201250000000002</v>
      </c>
      <c r="CC12" s="62">
        <f t="shared" ref="CC12" si="26">BA12/640</f>
        <v>0.33862031250000002</v>
      </c>
      <c r="CD12" s="62">
        <f t="shared" ref="CD12" si="27">BB12/640</f>
        <v>1.3575E-2</v>
      </c>
    </row>
    <row r="13" spans="1:82" x14ac:dyDescent="0.25">
      <c r="A13" s="77" t="s">
        <v>137</v>
      </c>
      <c r="B13" s="10" t="s">
        <v>122</v>
      </c>
      <c r="C13" s="3" t="s">
        <v>138</v>
      </c>
      <c r="D13" s="77" t="s">
        <v>137</v>
      </c>
      <c r="E13" s="62">
        <v>0</v>
      </c>
      <c r="F13" s="62">
        <v>515.73284550000005</v>
      </c>
      <c r="G13" s="62">
        <v>1523.6247195000001</v>
      </c>
      <c r="H13" s="62">
        <v>1913.2598835000001</v>
      </c>
      <c r="I13" s="62">
        <v>329.81104350000004</v>
      </c>
      <c r="J13" s="62">
        <v>0</v>
      </c>
      <c r="K13" s="62">
        <v>0</v>
      </c>
      <c r="L13" s="62">
        <v>0</v>
      </c>
      <c r="M13" s="62">
        <v>0</v>
      </c>
      <c r="N13" s="62">
        <v>0</v>
      </c>
      <c r="O13" s="62">
        <v>0</v>
      </c>
      <c r="P13" s="62">
        <v>0</v>
      </c>
      <c r="Q13" s="62">
        <v>0</v>
      </c>
      <c r="R13" s="62">
        <v>0</v>
      </c>
      <c r="S13" s="62">
        <v>0</v>
      </c>
      <c r="T13" s="62">
        <f t="shared" si="0"/>
        <v>4282.428492</v>
      </c>
      <c r="U13" s="62">
        <v>1836.0129999999999</v>
      </c>
      <c r="V13" s="62">
        <v>2347.02</v>
      </c>
      <c r="W13" s="62">
        <v>99.385000000000005</v>
      </c>
      <c r="X13" s="62">
        <f t="shared" si="1"/>
        <v>42.873173560979566</v>
      </c>
      <c r="Y13" s="62">
        <f t="shared" si="2"/>
        <v>54.805818810155628</v>
      </c>
      <c r="Z13" s="62">
        <f t="shared" si="3"/>
        <v>2.3207626276926985</v>
      </c>
      <c r="AA13" s="77"/>
      <c r="AB13" s="75" t="s">
        <v>137</v>
      </c>
      <c r="AC13" s="62">
        <f t="shared" ref="AC13:AC75" si="28">AF13+AL13+AR13+AX13</f>
        <v>4282.4170000000004</v>
      </c>
      <c r="AD13" s="62"/>
      <c r="AE13" s="50">
        <v>12</v>
      </c>
      <c r="AF13" s="62">
        <f t="shared" si="5"/>
        <v>272.21000000000004</v>
      </c>
      <c r="AG13" s="62">
        <f t="shared" si="6"/>
        <v>6.3564571128874192</v>
      </c>
      <c r="AH13" s="62">
        <v>87.405000000000001</v>
      </c>
      <c r="AI13" s="62">
        <v>181.55</v>
      </c>
      <c r="AJ13" s="62">
        <v>3.2549999999999999</v>
      </c>
      <c r="AK13" s="50">
        <v>13</v>
      </c>
      <c r="AL13" s="62">
        <f>AN13+AO13+AP13</f>
        <v>527.29599999999994</v>
      </c>
      <c r="AM13" s="62">
        <f t="shared" si="19"/>
        <v>12.313046580937819</v>
      </c>
      <c r="AN13" s="62">
        <v>207.251</v>
      </c>
      <c r="AO13" s="62">
        <v>310.57299999999998</v>
      </c>
      <c r="AP13" s="62">
        <v>9.4719999999999995</v>
      </c>
      <c r="AQ13" s="50">
        <v>17</v>
      </c>
      <c r="AR13" s="62">
        <f>AT13+AU13+AV13</f>
        <v>2151.6610000000001</v>
      </c>
      <c r="AS13" s="62">
        <f>(AR13/AC13)*100</f>
        <v>50.244079453262025</v>
      </c>
      <c r="AT13" s="62">
        <v>928.07399999999996</v>
      </c>
      <c r="AU13" s="62">
        <v>1168.0889999999999</v>
      </c>
      <c r="AV13" s="62">
        <v>55.497999999999998</v>
      </c>
      <c r="AW13" s="50">
        <v>18</v>
      </c>
      <c r="AX13" s="62">
        <f>AZ13+BA13+BB13</f>
        <v>1331.2500000000002</v>
      </c>
      <c r="AY13" s="62">
        <f>(AX13/AC13)*100</f>
        <v>31.086416852912741</v>
      </c>
      <c r="AZ13" s="62">
        <v>613.28200000000004</v>
      </c>
      <c r="BA13" s="62">
        <v>686.80799999999999</v>
      </c>
      <c r="BB13" s="62">
        <v>31.16</v>
      </c>
      <c r="BC13" s="77"/>
      <c r="BD13" s="75" t="s">
        <v>137</v>
      </c>
      <c r="BE13" s="62">
        <f t="shared" si="7"/>
        <v>6.6912765625000006</v>
      </c>
      <c r="BF13" s="62"/>
      <c r="BG13" s="50">
        <v>12</v>
      </c>
      <c r="BH13" s="62">
        <f t="shared" si="8"/>
        <v>0.42532812500000006</v>
      </c>
      <c r="BI13" s="62">
        <f t="shared" si="9"/>
        <v>6.3564571128874192</v>
      </c>
      <c r="BJ13" s="62">
        <f t="shared" si="10"/>
        <v>0.13657031250000001</v>
      </c>
      <c r="BK13" s="62">
        <f t="shared" si="11"/>
        <v>0.28367187500000002</v>
      </c>
      <c r="BL13" s="62">
        <f t="shared" si="12"/>
        <v>5.0859375000000002E-3</v>
      </c>
      <c r="BM13" s="50">
        <v>13</v>
      </c>
      <c r="BN13" s="62">
        <f t="shared" si="20"/>
        <v>0.82389999999999997</v>
      </c>
      <c r="BO13" s="62">
        <f t="shared" si="21"/>
        <v>12.31304658093782</v>
      </c>
      <c r="BP13" s="62">
        <f t="shared" si="22"/>
        <v>0.32382968750000002</v>
      </c>
      <c r="BQ13" s="62">
        <f t="shared" si="23"/>
        <v>0.48527031249999997</v>
      </c>
      <c r="BR13" s="62">
        <f t="shared" si="24"/>
        <v>1.4799999999999999E-2</v>
      </c>
      <c r="BS13" s="50">
        <v>17</v>
      </c>
      <c r="BT13" s="62">
        <f>BV13+BW13+BX13</f>
        <v>3.3619703125</v>
      </c>
      <c r="BU13" s="62">
        <f>(BT13/BE13)*100</f>
        <v>50.244079453262025</v>
      </c>
      <c r="BV13" s="62">
        <f>AT13/640</f>
        <v>1.450115625</v>
      </c>
      <c r="BW13" s="62">
        <f t="shared" ref="BW13" si="29">AU13/640</f>
        <v>1.8251390624999999</v>
      </c>
      <c r="BX13" s="62">
        <f t="shared" ref="BX13" si="30">AV13/640</f>
        <v>8.6715624999999991E-2</v>
      </c>
      <c r="BY13" s="50">
        <v>18</v>
      </c>
      <c r="BZ13" s="62">
        <f>CB13+CC13+CD13</f>
        <v>2.0800781250000004</v>
      </c>
      <c r="CA13" s="62">
        <f>(BZ13/BE13)*100</f>
        <v>31.086416852912741</v>
      </c>
      <c r="CB13" s="62">
        <f>AZ13/640</f>
        <v>0.95825312500000004</v>
      </c>
      <c r="CC13" s="62">
        <f t="shared" ref="CC13" si="31">BA13/640</f>
        <v>1.0731375000000001</v>
      </c>
      <c r="CD13" s="62">
        <f t="shared" ref="CD13" si="32">BB13/640</f>
        <v>4.8687500000000002E-2</v>
      </c>
    </row>
    <row r="14" spans="1:82" x14ac:dyDescent="0.25">
      <c r="A14" s="77" t="s">
        <v>139</v>
      </c>
      <c r="B14" s="10" t="s">
        <v>122</v>
      </c>
      <c r="C14" s="3" t="s">
        <v>140</v>
      </c>
      <c r="D14" s="77" t="s">
        <v>139</v>
      </c>
      <c r="E14" s="62">
        <v>20.682688500000001</v>
      </c>
      <c r="F14" s="62">
        <v>43.366927500000003</v>
      </c>
      <c r="G14" s="62">
        <v>240.85324350000002</v>
      </c>
      <c r="H14" s="62">
        <v>244.85634450000001</v>
      </c>
      <c r="I14" s="62">
        <v>235.51577550000002</v>
      </c>
      <c r="J14" s="62">
        <v>0</v>
      </c>
      <c r="K14" s="62">
        <v>0</v>
      </c>
      <c r="L14" s="62">
        <v>0</v>
      </c>
      <c r="M14" s="62">
        <v>0</v>
      </c>
      <c r="N14" s="62">
        <v>0</v>
      </c>
      <c r="O14" s="62">
        <v>0</v>
      </c>
      <c r="P14" s="62">
        <v>0</v>
      </c>
      <c r="Q14" s="62">
        <v>0</v>
      </c>
      <c r="R14" s="62">
        <v>0</v>
      </c>
      <c r="S14" s="62">
        <v>0</v>
      </c>
      <c r="T14" s="62">
        <f t="shared" si="0"/>
        <v>785.27497950000009</v>
      </c>
      <c r="U14" s="62">
        <v>451.96199999999999</v>
      </c>
      <c r="V14" s="62">
        <v>319.904</v>
      </c>
      <c r="W14" s="62">
        <v>13.407</v>
      </c>
      <c r="X14" s="62">
        <f t="shared" si="1"/>
        <v>57.554616127941962</v>
      </c>
      <c r="Y14" s="62">
        <f t="shared" si="2"/>
        <v>40.737831759734547</v>
      </c>
      <c r="Z14" s="62">
        <f t="shared" si="3"/>
        <v>1.7073000350191343</v>
      </c>
      <c r="AA14" s="77"/>
      <c r="AB14" s="75" t="s">
        <v>139</v>
      </c>
      <c r="AC14" s="62">
        <f t="shared" si="28"/>
        <v>785.27300000000002</v>
      </c>
      <c r="AD14" s="62"/>
      <c r="AE14" s="50">
        <v>17</v>
      </c>
      <c r="AF14" s="62">
        <f t="shared" si="5"/>
        <v>785.27300000000002</v>
      </c>
      <c r="AG14" s="62">
        <f t="shared" si="6"/>
        <v>100</v>
      </c>
      <c r="AH14" s="62">
        <v>451.96199999999999</v>
      </c>
      <c r="AI14" s="62">
        <v>319.904</v>
      </c>
      <c r="AJ14" s="62">
        <v>13.407</v>
      </c>
      <c r="AK14" s="50"/>
      <c r="AL14" s="62"/>
      <c r="AM14" s="62"/>
      <c r="AN14" s="62"/>
      <c r="AO14" s="62"/>
      <c r="AP14" s="62"/>
      <c r="AQ14" s="77"/>
      <c r="AR14" s="62"/>
      <c r="AS14" s="62"/>
      <c r="AT14" s="62"/>
      <c r="AU14" s="62"/>
      <c r="AV14" s="62"/>
      <c r="AW14" s="77"/>
      <c r="AX14" s="62"/>
      <c r="AY14" s="62"/>
      <c r="AZ14" s="62"/>
      <c r="BA14" s="62"/>
      <c r="BB14" s="62"/>
      <c r="BC14" s="77"/>
      <c r="BD14" s="75" t="s">
        <v>139</v>
      </c>
      <c r="BE14" s="62">
        <f t="shared" si="7"/>
        <v>1.2269890624999999</v>
      </c>
      <c r="BF14" s="62"/>
      <c r="BG14" s="50">
        <v>17</v>
      </c>
      <c r="BH14" s="62">
        <f t="shared" si="8"/>
        <v>1.2269890624999999</v>
      </c>
      <c r="BI14" s="62">
        <f t="shared" si="9"/>
        <v>100</v>
      </c>
      <c r="BJ14" s="62">
        <f t="shared" si="10"/>
        <v>0.70619062499999996</v>
      </c>
      <c r="BK14" s="62">
        <f t="shared" si="11"/>
        <v>0.49985000000000002</v>
      </c>
      <c r="BL14" s="62">
        <f t="shared" si="12"/>
        <v>2.09484375E-2</v>
      </c>
      <c r="BM14" s="50"/>
      <c r="BN14" s="62"/>
      <c r="BO14" s="62"/>
      <c r="BP14" s="62"/>
      <c r="BQ14" s="62"/>
      <c r="BR14" s="62"/>
      <c r="BS14" s="77"/>
      <c r="BT14" s="62"/>
      <c r="BU14" s="62"/>
      <c r="BV14" s="62"/>
      <c r="BW14" s="62"/>
      <c r="BX14" s="62"/>
      <c r="BY14" s="77"/>
      <c r="BZ14" s="77"/>
      <c r="CA14" s="77"/>
      <c r="CB14" s="77"/>
      <c r="CC14" s="77"/>
      <c r="CD14" s="77"/>
    </row>
    <row r="15" spans="1:82" x14ac:dyDescent="0.25">
      <c r="A15" s="77" t="s">
        <v>141</v>
      </c>
      <c r="B15" s="10" t="s">
        <v>122</v>
      </c>
      <c r="C15" s="3">
        <v>19</v>
      </c>
      <c r="D15" s="77" t="s">
        <v>141</v>
      </c>
      <c r="E15" s="62">
        <v>0.88957800000000009</v>
      </c>
      <c r="F15" s="62">
        <v>73.61257950000001</v>
      </c>
      <c r="G15" s="62">
        <v>261.09114299999999</v>
      </c>
      <c r="H15" s="62">
        <v>741.68565750000005</v>
      </c>
      <c r="I15" s="62">
        <v>100.7447085</v>
      </c>
      <c r="J15" s="62">
        <v>0</v>
      </c>
      <c r="K15" s="62">
        <v>12.676486500000001</v>
      </c>
      <c r="L15" s="62">
        <v>0</v>
      </c>
      <c r="M15" s="62">
        <v>0</v>
      </c>
      <c r="N15" s="62">
        <v>22.684239000000002</v>
      </c>
      <c r="O15" s="62">
        <v>2.2239450000000001</v>
      </c>
      <c r="P15" s="62">
        <v>0</v>
      </c>
      <c r="Q15" s="62">
        <v>0</v>
      </c>
      <c r="R15" s="62">
        <v>54.041863500000005</v>
      </c>
      <c r="S15" s="62">
        <v>0</v>
      </c>
      <c r="T15" s="62">
        <f t="shared" si="0"/>
        <v>1269.6502005000002</v>
      </c>
      <c r="U15" s="62">
        <v>540.94399999999996</v>
      </c>
      <c r="V15" s="62">
        <v>618.73800000000006</v>
      </c>
      <c r="W15" s="62">
        <v>109.965</v>
      </c>
      <c r="X15" s="62">
        <f t="shared" si="1"/>
        <v>42.605750764027064</v>
      </c>
      <c r="Y15" s="62">
        <f t="shared" si="2"/>
        <v>48.732950205996517</v>
      </c>
      <c r="Z15" s="62">
        <f t="shared" si="3"/>
        <v>8.6610469526720628</v>
      </c>
      <c r="AA15" s="77"/>
      <c r="AB15" s="75" t="s">
        <v>141</v>
      </c>
      <c r="AC15" s="62">
        <f t="shared" si="28"/>
        <v>1246.963</v>
      </c>
      <c r="AD15" s="62"/>
      <c r="AE15" s="50">
        <v>19</v>
      </c>
      <c r="AF15" s="62">
        <f t="shared" si="5"/>
        <v>92.070999999999998</v>
      </c>
      <c r="AG15" s="62">
        <f t="shared" si="6"/>
        <v>7.3836192413086836</v>
      </c>
      <c r="AH15" s="62">
        <v>45.996000000000002</v>
      </c>
      <c r="AI15" s="62">
        <v>44.414999999999999</v>
      </c>
      <c r="AJ15" s="62">
        <v>1.66</v>
      </c>
      <c r="AK15" s="50">
        <v>23</v>
      </c>
      <c r="AL15" s="62">
        <f>AN15+AO15+AP15</f>
        <v>1154.8920000000001</v>
      </c>
      <c r="AM15" s="62">
        <f t="shared" ref="AM15:AM16" si="33">(AL15/AC15)*100</f>
        <v>92.616380758691321</v>
      </c>
      <c r="AN15" s="62">
        <v>494.94900000000001</v>
      </c>
      <c r="AO15" s="62">
        <v>562.98</v>
      </c>
      <c r="AP15" s="62">
        <v>96.962999999999994</v>
      </c>
      <c r="AQ15" s="77"/>
      <c r="AR15" s="62"/>
      <c r="AS15" s="62"/>
      <c r="AT15" s="62"/>
      <c r="AU15" s="62"/>
      <c r="AV15" s="62"/>
      <c r="AW15" s="77"/>
      <c r="AX15" s="62"/>
      <c r="AY15" s="62"/>
      <c r="AZ15" s="62"/>
      <c r="BA15" s="62"/>
      <c r="BB15" s="62"/>
      <c r="BC15" s="77"/>
      <c r="BD15" s="75" t="s">
        <v>141</v>
      </c>
      <c r="BE15" s="62">
        <f t="shared" si="7"/>
        <v>1.9483796874999999</v>
      </c>
      <c r="BF15" s="62"/>
      <c r="BG15" s="50">
        <v>19</v>
      </c>
      <c r="BH15" s="62">
        <f t="shared" si="8"/>
        <v>0.14386093750000001</v>
      </c>
      <c r="BI15" s="62">
        <f t="shared" si="9"/>
        <v>7.3836192413086836</v>
      </c>
      <c r="BJ15" s="62">
        <f t="shared" si="10"/>
        <v>7.1868750000000009E-2</v>
      </c>
      <c r="BK15" s="62">
        <f t="shared" si="11"/>
        <v>6.9398437499999993E-2</v>
      </c>
      <c r="BL15" s="62">
        <f t="shared" si="12"/>
        <v>2.5937499999999997E-3</v>
      </c>
      <c r="BM15" s="50">
        <v>23</v>
      </c>
      <c r="BN15" s="62">
        <f t="shared" ref="BN15:BN16" si="34">BP15+BQ15+BR15</f>
        <v>1.8045187499999999</v>
      </c>
      <c r="BO15" s="62">
        <f t="shared" ref="BO15:BO16" si="35">(BN15/BE15)*100</f>
        <v>92.616380758691321</v>
      </c>
      <c r="BP15" s="62">
        <f t="shared" ref="BP15:BP16" si="36">AN15/640</f>
        <v>0.77335781250000002</v>
      </c>
      <c r="BQ15" s="62">
        <f t="shared" ref="BQ15:BQ16" si="37">AO15/640</f>
        <v>0.87965625000000003</v>
      </c>
      <c r="BR15" s="62">
        <f t="shared" ref="BR15:BR16" si="38">AP15/640</f>
        <v>0.15150468749999998</v>
      </c>
      <c r="BS15" s="77"/>
      <c r="BT15" s="62"/>
      <c r="BU15" s="62"/>
      <c r="BV15" s="62"/>
      <c r="BW15" s="62"/>
      <c r="BX15" s="62"/>
      <c r="BY15" s="77"/>
      <c r="BZ15" s="77"/>
      <c r="CA15" s="77"/>
      <c r="CB15" s="77"/>
      <c r="CC15" s="77"/>
      <c r="CD15" s="77"/>
    </row>
    <row r="16" spans="1:82" x14ac:dyDescent="0.25">
      <c r="A16" s="77" t="s">
        <v>142</v>
      </c>
      <c r="B16" s="10" t="s">
        <v>122</v>
      </c>
      <c r="C16" s="3">
        <v>2</v>
      </c>
      <c r="D16" s="77" t="s">
        <v>142</v>
      </c>
      <c r="E16" s="62">
        <v>0</v>
      </c>
      <c r="F16" s="62">
        <v>6.2270460000000005</v>
      </c>
      <c r="G16" s="62">
        <v>307.57159350000001</v>
      </c>
      <c r="H16" s="62">
        <v>332.257383</v>
      </c>
      <c r="I16" s="62">
        <v>72.055818000000002</v>
      </c>
      <c r="J16" s="62">
        <v>0</v>
      </c>
      <c r="K16" s="62">
        <v>0</v>
      </c>
      <c r="L16" s="62">
        <v>0</v>
      </c>
      <c r="M16" s="62">
        <v>0</v>
      </c>
      <c r="N16" s="62">
        <v>0</v>
      </c>
      <c r="O16" s="62">
        <v>0</v>
      </c>
      <c r="P16" s="62">
        <v>0</v>
      </c>
      <c r="Q16" s="62">
        <v>0</v>
      </c>
      <c r="R16" s="62">
        <v>0</v>
      </c>
      <c r="S16" s="62">
        <v>0</v>
      </c>
      <c r="T16" s="62">
        <f t="shared" si="0"/>
        <v>718.11184049999997</v>
      </c>
      <c r="U16" s="62">
        <v>332.95299999999997</v>
      </c>
      <c r="V16" s="62">
        <v>367.25400000000002</v>
      </c>
      <c r="W16" s="62">
        <v>17.904</v>
      </c>
      <c r="X16" s="62">
        <f t="shared" si="1"/>
        <v>46.365061989254301</v>
      </c>
      <c r="Y16" s="62">
        <f t="shared" si="2"/>
        <v>51.141616011273669</v>
      </c>
      <c r="Z16" s="62">
        <f t="shared" si="3"/>
        <v>2.493204956422105</v>
      </c>
      <c r="AA16" s="77"/>
      <c r="AB16" s="75" t="s">
        <v>142</v>
      </c>
      <c r="AC16" s="62">
        <f t="shared" si="28"/>
        <v>718.10800000000006</v>
      </c>
      <c r="AD16" s="62"/>
      <c r="AE16" s="50">
        <v>12</v>
      </c>
      <c r="AF16" s="62">
        <f t="shared" si="5"/>
        <v>32.914000000000001</v>
      </c>
      <c r="AG16" s="62">
        <f t="shared" si="6"/>
        <v>4.5834331326207201</v>
      </c>
      <c r="AH16" s="62">
        <v>13.33</v>
      </c>
      <c r="AI16" s="62">
        <v>18.611000000000001</v>
      </c>
      <c r="AJ16" s="62">
        <v>0.97299999999999998</v>
      </c>
      <c r="AK16" s="50">
        <v>13</v>
      </c>
      <c r="AL16" s="62">
        <f>AN16+AO16+AP16</f>
        <v>68.274999999999991</v>
      </c>
      <c r="AM16" s="62">
        <f t="shared" si="33"/>
        <v>9.5076228088254116</v>
      </c>
      <c r="AN16" s="62">
        <v>29.754000000000001</v>
      </c>
      <c r="AO16" s="62">
        <v>36.704000000000001</v>
      </c>
      <c r="AP16" s="62">
        <v>1.8169999999999999</v>
      </c>
      <c r="AQ16" s="50">
        <v>17</v>
      </c>
      <c r="AR16" s="62">
        <f>AT16+AU16+AV16</f>
        <v>488.15400000000005</v>
      </c>
      <c r="AS16" s="62">
        <f>(AR16/AC16)*100</f>
        <v>67.977797211561494</v>
      </c>
      <c r="AT16" s="62">
        <v>222.68100000000001</v>
      </c>
      <c r="AU16" s="62">
        <v>253.423</v>
      </c>
      <c r="AV16" s="62">
        <v>12.05</v>
      </c>
      <c r="AW16" s="50">
        <v>18</v>
      </c>
      <c r="AX16" s="62">
        <f>AZ16+BA16+BB16</f>
        <v>128.76499999999999</v>
      </c>
      <c r="AY16" s="62">
        <f>(AX16/AC16)*100</f>
        <v>17.93114684699237</v>
      </c>
      <c r="AZ16" s="62">
        <v>67.186999999999998</v>
      </c>
      <c r="BA16" s="62">
        <v>58.515000000000001</v>
      </c>
      <c r="BB16" s="62">
        <v>3.0630000000000002</v>
      </c>
      <c r="BC16" s="77"/>
      <c r="BD16" s="75" t="s">
        <v>142</v>
      </c>
      <c r="BE16" s="62">
        <f t="shared" si="7"/>
        <v>1.12204375</v>
      </c>
      <c r="BF16" s="62"/>
      <c r="BG16" s="50">
        <v>12</v>
      </c>
      <c r="BH16" s="62">
        <f t="shared" si="8"/>
        <v>5.1428125000000005E-2</v>
      </c>
      <c r="BI16" s="62">
        <f t="shared" si="9"/>
        <v>4.5834331326207209</v>
      </c>
      <c r="BJ16" s="62">
        <f t="shared" si="10"/>
        <v>2.0828124999999999E-2</v>
      </c>
      <c r="BK16" s="62">
        <f t="shared" si="11"/>
        <v>2.90796875E-2</v>
      </c>
      <c r="BL16" s="62">
        <f t="shared" si="12"/>
        <v>1.5203125E-3</v>
      </c>
      <c r="BM16" s="50">
        <v>13</v>
      </c>
      <c r="BN16" s="62">
        <f t="shared" si="34"/>
        <v>0.1066796875</v>
      </c>
      <c r="BO16" s="62">
        <f t="shared" si="35"/>
        <v>9.5076228088254133</v>
      </c>
      <c r="BP16" s="62">
        <f t="shared" si="36"/>
        <v>4.6490625000000001E-2</v>
      </c>
      <c r="BQ16" s="62">
        <f t="shared" si="37"/>
        <v>5.7349999999999998E-2</v>
      </c>
      <c r="BR16" s="62">
        <f t="shared" si="38"/>
        <v>2.8390625E-3</v>
      </c>
      <c r="BS16" s="50">
        <v>17</v>
      </c>
      <c r="BT16" s="62">
        <f>BV16+BW16+BX16</f>
        <v>0.76274062499999995</v>
      </c>
      <c r="BU16" s="62">
        <f>(BT16/BE16)*100</f>
        <v>67.97779721156148</v>
      </c>
      <c r="BV16" s="62">
        <f>AT16/640</f>
        <v>0.34793906250000001</v>
      </c>
      <c r="BW16" s="62">
        <f t="shared" ref="BW16" si="39">AU16/640</f>
        <v>0.39597343750000003</v>
      </c>
      <c r="BX16" s="62">
        <f t="shared" ref="BX16" si="40">AV16/640</f>
        <v>1.8828125000000001E-2</v>
      </c>
      <c r="BY16" s="50">
        <v>18</v>
      </c>
      <c r="BZ16" s="62">
        <f>CB16+CC16+CD16</f>
        <v>0.2011953125</v>
      </c>
      <c r="CA16" s="62">
        <f>(BZ16/BE16)*100</f>
        <v>17.931146846992373</v>
      </c>
      <c r="CB16" s="62">
        <f>AZ16/640</f>
        <v>0.1049796875</v>
      </c>
      <c r="CC16" s="62">
        <f t="shared" ref="CC16" si="41">BA16/640</f>
        <v>9.1429687499999995E-2</v>
      </c>
      <c r="CD16" s="62">
        <f t="shared" ref="CD16" si="42">BB16/640</f>
        <v>4.7859375000000003E-3</v>
      </c>
    </row>
    <row r="17" spans="1:70" x14ac:dyDescent="0.25">
      <c r="A17" s="77" t="s">
        <v>143</v>
      </c>
      <c r="B17" s="10" t="s">
        <v>122</v>
      </c>
      <c r="C17" s="3">
        <v>20</v>
      </c>
      <c r="D17" s="77" t="s">
        <v>143</v>
      </c>
      <c r="E17" s="62">
        <v>7.3390185000000008</v>
      </c>
      <c r="F17" s="62">
        <v>32.024808</v>
      </c>
      <c r="G17" s="62">
        <v>42.922138500000003</v>
      </c>
      <c r="H17" s="62">
        <v>40.253404500000002</v>
      </c>
      <c r="I17" s="62">
        <v>113.1988005</v>
      </c>
      <c r="J17" s="62">
        <v>0</v>
      </c>
      <c r="K17" s="62">
        <v>5.7822570000000004</v>
      </c>
      <c r="L17" s="62">
        <v>0.22239450000000002</v>
      </c>
      <c r="M17" s="62">
        <v>0</v>
      </c>
      <c r="N17" s="62">
        <v>0</v>
      </c>
      <c r="O17" s="62">
        <v>2.2239450000000001</v>
      </c>
      <c r="P17" s="62">
        <v>0</v>
      </c>
      <c r="Q17" s="62">
        <v>0</v>
      </c>
      <c r="R17" s="62">
        <v>5.7822570000000004</v>
      </c>
      <c r="S17" s="62">
        <v>0</v>
      </c>
      <c r="T17" s="62">
        <f t="shared" si="0"/>
        <v>249.74902349999999</v>
      </c>
      <c r="U17" s="62">
        <v>154.95699999999999</v>
      </c>
      <c r="V17" s="62">
        <v>81.417000000000002</v>
      </c>
      <c r="W17" s="62">
        <v>13.374000000000001</v>
      </c>
      <c r="X17" s="62">
        <f t="shared" si="1"/>
        <v>62.045087435547075</v>
      </c>
      <c r="Y17" s="62">
        <f t="shared" si="2"/>
        <v>32.599526860612535</v>
      </c>
      <c r="Z17" s="62">
        <f t="shared" si="3"/>
        <v>5.3549758924282642</v>
      </c>
      <c r="AA17" s="77"/>
      <c r="AB17" s="75" t="s">
        <v>143</v>
      </c>
      <c r="AC17" s="62">
        <f t="shared" si="28"/>
        <v>249.74799999999999</v>
      </c>
      <c r="AD17" s="62"/>
      <c r="AE17" s="50">
        <v>19</v>
      </c>
      <c r="AF17" s="62">
        <f t="shared" si="5"/>
        <v>249.74799999999999</v>
      </c>
      <c r="AG17" s="62">
        <f t="shared" si="6"/>
        <v>100</v>
      </c>
      <c r="AH17" s="62">
        <v>154.95699999999999</v>
      </c>
      <c r="AI17" s="62">
        <v>81.417000000000002</v>
      </c>
      <c r="AJ17" s="62">
        <v>13.374000000000001</v>
      </c>
      <c r="AK17" s="50"/>
      <c r="AL17" s="62"/>
      <c r="AM17" s="62"/>
      <c r="AN17" s="62"/>
      <c r="AO17" s="62"/>
      <c r="AP17" s="62"/>
      <c r="AQ17" s="77"/>
      <c r="AR17" s="62"/>
      <c r="AS17" s="62"/>
      <c r="AT17" s="62"/>
      <c r="AU17" s="62"/>
      <c r="AV17" s="62"/>
      <c r="AW17" s="77"/>
      <c r="AX17" s="62"/>
      <c r="AY17" s="62"/>
      <c r="AZ17" s="62"/>
      <c r="BA17" s="62"/>
      <c r="BB17" s="62"/>
      <c r="BC17" s="77"/>
      <c r="BD17" s="75" t="s">
        <v>143</v>
      </c>
      <c r="BE17" s="62">
        <f t="shared" si="7"/>
        <v>0.39023124999999997</v>
      </c>
      <c r="BF17" s="62"/>
      <c r="BG17" s="50">
        <v>19</v>
      </c>
      <c r="BH17" s="62">
        <f t="shared" si="8"/>
        <v>0.39023124999999997</v>
      </c>
      <c r="BI17" s="62">
        <f t="shared" si="9"/>
        <v>100</v>
      </c>
      <c r="BJ17" s="62">
        <f t="shared" si="10"/>
        <v>0.24212031249999999</v>
      </c>
      <c r="BK17" s="62">
        <f t="shared" si="11"/>
        <v>0.1272140625</v>
      </c>
      <c r="BL17" s="62">
        <f t="shared" si="12"/>
        <v>2.0896875000000002E-2</v>
      </c>
      <c r="BM17" s="50"/>
      <c r="BN17" s="62"/>
      <c r="BO17" s="62"/>
      <c r="BP17" s="62"/>
      <c r="BQ17" s="62"/>
      <c r="BR17" s="62"/>
    </row>
    <row r="18" spans="1:70" x14ac:dyDescent="0.25">
      <c r="A18" s="77" t="s">
        <v>144</v>
      </c>
      <c r="B18" s="10" t="s">
        <v>122</v>
      </c>
      <c r="C18" s="3">
        <v>21</v>
      </c>
      <c r="D18" s="77" t="s">
        <v>144</v>
      </c>
      <c r="E18" s="62">
        <v>27.576918000000003</v>
      </c>
      <c r="F18" s="62">
        <v>85.177093499999998</v>
      </c>
      <c r="G18" s="62">
        <v>183.92025150000001</v>
      </c>
      <c r="H18" s="62">
        <v>152.56262700000002</v>
      </c>
      <c r="I18" s="62">
        <v>43.366927500000003</v>
      </c>
      <c r="J18" s="62">
        <v>0</v>
      </c>
      <c r="K18" s="62">
        <v>4.4478900000000001</v>
      </c>
      <c r="L18" s="62">
        <v>3.1135230000000003</v>
      </c>
      <c r="M18" s="62">
        <v>1.3343670000000001</v>
      </c>
      <c r="N18" s="62">
        <v>0</v>
      </c>
      <c r="O18" s="62">
        <v>23.796211500000002</v>
      </c>
      <c r="P18" s="62">
        <v>0</v>
      </c>
      <c r="Q18" s="62">
        <v>0</v>
      </c>
      <c r="R18" s="62">
        <v>63.604827</v>
      </c>
      <c r="S18" s="62">
        <v>47.370028500000004</v>
      </c>
      <c r="T18" s="62">
        <f t="shared" si="0"/>
        <v>636.27066449999995</v>
      </c>
      <c r="U18" s="62">
        <v>221.66200000000001</v>
      </c>
      <c r="V18" s="62">
        <v>284.74099999999999</v>
      </c>
      <c r="W18" s="62">
        <v>129.86600000000001</v>
      </c>
      <c r="X18" s="62">
        <f t="shared" si="1"/>
        <v>34.837689739191177</v>
      </c>
      <c r="Y18" s="62">
        <f t="shared" si="2"/>
        <v>44.751552426789594</v>
      </c>
      <c r="Z18" s="62">
        <f t="shared" si="3"/>
        <v>20.410496231513754</v>
      </c>
      <c r="AA18" s="77"/>
      <c r="AB18" s="75" t="s">
        <v>144</v>
      </c>
      <c r="AC18" s="62">
        <f t="shared" si="28"/>
        <v>634.93399999999997</v>
      </c>
      <c r="AD18" s="62"/>
      <c r="AE18" s="50">
        <v>19</v>
      </c>
      <c r="AF18" s="62">
        <f t="shared" si="5"/>
        <v>440.56200000000001</v>
      </c>
      <c r="AG18" s="62">
        <f t="shared" si="6"/>
        <v>69.38705440250483</v>
      </c>
      <c r="AH18" s="62">
        <v>136.828</v>
      </c>
      <c r="AI18" s="62">
        <v>192.059</v>
      </c>
      <c r="AJ18" s="62">
        <v>111.675</v>
      </c>
      <c r="AK18" s="50">
        <v>23</v>
      </c>
      <c r="AL18" s="62">
        <f>AN18+AO18+AP18</f>
        <v>194.37200000000001</v>
      </c>
      <c r="AM18" s="62">
        <f>(AL18/AC18)*100</f>
        <v>30.612945597495177</v>
      </c>
      <c r="AN18" s="62">
        <v>84.834000000000003</v>
      </c>
      <c r="AO18" s="62">
        <v>92.415000000000006</v>
      </c>
      <c r="AP18" s="62">
        <v>17.123000000000001</v>
      </c>
      <c r="AQ18" s="77"/>
      <c r="AR18" s="62"/>
      <c r="AS18" s="62"/>
      <c r="AT18" s="62"/>
      <c r="AU18" s="62"/>
      <c r="AV18" s="62"/>
      <c r="AW18" s="77"/>
      <c r="AX18" s="62"/>
      <c r="AY18" s="62"/>
      <c r="AZ18" s="62"/>
      <c r="BA18" s="62"/>
      <c r="BB18" s="62"/>
      <c r="BC18" s="77"/>
      <c r="BD18" s="75" t="s">
        <v>144</v>
      </c>
      <c r="BE18" s="62">
        <f t="shared" si="7"/>
        <v>0.99208437499999991</v>
      </c>
      <c r="BF18" s="62"/>
      <c r="BG18" s="50">
        <v>19</v>
      </c>
      <c r="BH18" s="62">
        <f t="shared" si="8"/>
        <v>0.68837812500000006</v>
      </c>
      <c r="BI18" s="62">
        <f t="shared" si="9"/>
        <v>69.387054402504845</v>
      </c>
      <c r="BJ18" s="62">
        <f t="shared" si="10"/>
        <v>0.21379375</v>
      </c>
      <c r="BK18" s="62">
        <f t="shared" si="11"/>
        <v>0.3000921875</v>
      </c>
      <c r="BL18" s="62">
        <f t="shared" si="12"/>
        <v>0.17449218750000001</v>
      </c>
      <c r="BM18" s="50">
        <v>23</v>
      </c>
      <c r="BN18" s="62">
        <f>BP18+BQ18+BR18</f>
        <v>0.30370624999999996</v>
      </c>
      <c r="BO18" s="62">
        <f>(BN18/BE18)*100</f>
        <v>30.612945597495173</v>
      </c>
      <c r="BP18" s="62">
        <f>AN18/640</f>
        <v>0.13255312499999999</v>
      </c>
      <c r="BQ18" s="62">
        <f>AO18/640</f>
        <v>0.1443984375</v>
      </c>
      <c r="BR18" s="62">
        <f>AP18/640</f>
        <v>2.6754687500000002E-2</v>
      </c>
    </row>
    <row r="19" spans="1:70" x14ac:dyDescent="0.25">
      <c r="A19" s="77" t="s">
        <v>145</v>
      </c>
      <c r="B19" s="10" t="s">
        <v>122</v>
      </c>
      <c r="C19" s="3">
        <v>22</v>
      </c>
      <c r="D19" s="77" t="s">
        <v>145</v>
      </c>
      <c r="E19" s="62">
        <v>85.177093499999998</v>
      </c>
      <c r="F19" s="62">
        <v>114.75556200000001</v>
      </c>
      <c r="G19" s="62">
        <v>130.99036050000001</v>
      </c>
      <c r="H19" s="62">
        <v>217.72421550000001</v>
      </c>
      <c r="I19" s="62">
        <v>23.351422500000002</v>
      </c>
      <c r="J19" s="62">
        <v>0</v>
      </c>
      <c r="K19" s="62">
        <v>25.352973000000002</v>
      </c>
      <c r="L19" s="62">
        <v>0</v>
      </c>
      <c r="M19" s="62">
        <v>3.7807065000000004</v>
      </c>
      <c r="N19" s="62">
        <v>0</v>
      </c>
      <c r="O19" s="62">
        <v>0</v>
      </c>
      <c r="P19" s="62">
        <v>0</v>
      </c>
      <c r="Q19" s="62">
        <v>0</v>
      </c>
      <c r="R19" s="62">
        <v>70.721451000000002</v>
      </c>
      <c r="S19" s="62">
        <v>0</v>
      </c>
      <c r="T19" s="62">
        <f t="shared" si="0"/>
        <v>671.85378450000007</v>
      </c>
      <c r="U19" s="62">
        <v>275.60599999999999</v>
      </c>
      <c r="V19" s="62">
        <v>290.27600000000001</v>
      </c>
      <c r="W19" s="62">
        <v>105.97</v>
      </c>
      <c r="X19" s="62">
        <f t="shared" si="1"/>
        <v>41.021723231805353</v>
      </c>
      <c r="Y19" s="62">
        <f t="shared" si="2"/>
        <v>43.205234040026454</v>
      </c>
      <c r="Z19" s="62">
        <f t="shared" si="3"/>
        <v>15.772777119781184</v>
      </c>
      <c r="AA19" s="77"/>
      <c r="AB19" s="75" t="s">
        <v>145</v>
      </c>
      <c r="AC19" s="62">
        <f t="shared" si="28"/>
        <v>668.07099999999991</v>
      </c>
      <c r="AD19" s="62"/>
      <c r="AE19" s="50">
        <v>19</v>
      </c>
      <c r="AF19" s="62">
        <f t="shared" si="5"/>
        <v>668.07099999999991</v>
      </c>
      <c r="AG19" s="62">
        <f t="shared" si="6"/>
        <v>100</v>
      </c>
      <c r="AH19" s="62">
        <v>275.60599999999999</v>
      </c>
      <c r="AI19" s="62">
        <v>289.52</v>
      </c>
      <c r="AJ19" s="62">
        <v>102.94499999999999</v>
      </c>
      <c r="AK19" s="50"/>
      <c r="AL19" s="62"/>
      <c r="AM19" s="62"/>
      <c r="AN19" s="62"/>
      <c r="AO19" s="62"/>
      <c r="AP19" s="62"/>
      <c r="AQ19" s="77"/>
      <c r="AR19" s="62"/>
      <c r="AS19" s="62"/>
      <c r="AT19" s="62"/>
      <c r="AU19" s="62"/>
      <c r="AV19" s="62"/>
      <c r="AW19" s="77"/>
      <c r="AX19" s="62"/>
      <c r="AY19" s="62"/>
      <c r="AZ19" s="62"/>
      <c r="BA19" s="62"/>
      <c r="BB19" s="62"/>
      <c r="BC19" s="77"/>
      <c r="BD19" s="75" t="s">
        <v>145</v>
      </c>
      <c r="BE19" s="62">
        <f t="shared" si="7"/>
        <v>1.0438609374999999</v>
      </c>
      <c r="BF19" s="62"/>
      <c r="BG19" s="50">
        <v>19</v>
      </c>
      <c r="BH19" s="62">
        <f t="shared" si="8"/>
        <v>1.0438609374999999</v>
      </c>
      <c r="BI19" s="62">
        <f t="shared" si="9"/>
        <v>100</v>
      </c>
      <c r="BJ19" s="62">
        <f t="shared" si="10"/>
        <v>0.43063437500000001</v>
      </c>
      <c r="BK19" s="62">
        <f t="shared" si="11"/>
        <v>0.45237499999999997</v>
      </c>
      <c r="BL19" s="62">
        <f t="shared" si="12"/>
        <v>0.16085156249999999</v>
      </c>
      <c r="BM19" s="50"/>
      <c r="BN19" s="62"/>
      <c r="BO19" s="62"/>
      <c r="BP19" s="62"/>
      <c r="BQ19" s="62"/>
      <c r="BR19" s="62"/>
    </row>
    <row r="20" spans="1:70" x14ac:dyDescent="0.25">
      <c r="A20" s="77" t="s">
        <v>146</v>
      </c>
      <c r="B20" s="10" t="s">
        <v>122</v>
      </c>
      <c r="C20" s="3">
        <v>23</v>
      </c>
      <c r="D20" s="77" t="s">
        <v>146</v>
      </c>
      <c r="E20" s="62">
        <v>68.275111500000008</v>
      </c>
      <c r="F20" s="62">
        <v>196.37434350000001</v>
      </c>
      <c r="G20" s="62">
        <v>133.88148900000002</v>
      </c>
      <c r="H20" s="62">
        <v>91.181745000000006</v>
      </c>
      <c r="I20" s="62">
        <v>22.906633500000002</v>
      </c>
      <c r="J20" s="62">
        <v>0</v>
      </c>
      <c r="K20" s="62">
        <v>37.362276000000001</v>
      </c>
      <c r="L20" s="62">
        <v>0</v>
      </c>
      <c r="M20" s="62">
        <v>0</v>
      </c>
      <c r="N20" s="62">
        <v>0</v>
      </c>
      <c r="O20" s="62">
        <v>3.7807065000000004</v>
      </c>
      <c r="P20" s="62">
        <v>0</v>
      </c>
      <c r="Q20" s="62">
        <v>10.230147000000001</v>
      </c>
      <c r="R20" s="62">
        <v>39.808615500000002</v>
      </c>
      <c r="S20" s="62">
        <v>0</v>
      </c>
      <c r="T20" s="62">
        <f t="shared" si="0"/>
        <v>603.80106749999982</v>
      </c>
      <c r="U20" s="62">
        <v>217.91499999999999</v>
      </c>
      <c r="V20" s="62">
        <v>308.28500000000003</v>
      </c>
      <c r="W20" s="62">
        <v>77.599999999999994</v>
      </c>
      <c r="X20" s="62">
        <f t="shared" si="1"/>
        <v>36.090529104604485</v>
      </c>
      <c r="Y20" s="62">
        <f t="shared" si="2"/>
        <v>51.057379092825158</v>
      </c>
      <c r="Z20" s="62">
        <f t="shared" si="3"/>
        <v>12.851915005930328</v>
      </c>
      <c r="AA20" s="77"/>
      <c r="AB20" s="75" t="s">
        <v>146</v>
      </c>
      <c r="AC20" s="62">
        <f t="shared" si="28"/>
        <v>603.79899999999998</v>
      </c>
      <c r="AD20" s="62"/>
      <c r="AE20" s="50">
        <v>19</v>
      </c>
      <c r="AF20" s="62">
        <f t="shared" si="5"/>
        <v>484.596</v>
      </c>
      <c r="AG20" s="62">
        <f t="shared" si="6"/>
        <v>80.257834146793883</v>
      </c>
      <c r="AH20" s="62">
        <v>187.97800000000001</v>
      </c>
      <c r="AI20" s="62">
        <v>226.66499999999999</v>
      </c>
      <c r="AJ20" s="62">
        <v>69.953000000000003</v>
      </c>
      <c r="AK20" s="50">
        <v>23</v>
      </c>
      <c r="AL20" s="62">
        <f>AN20+AO20+AP20</f>
        <v>119.20300000000002</v>
      </c>
      <c r="AM20" s="62">
        <f t="shared" ref="AM20:AM22" si="43">(AL20/AC20)*100</f>
        <v>19.742165853206121</v>
      </c>
      <c r="AN20" s="62">
        <v>29.936</v>
      </c>
      <c r="AO20" s="62">
        <v>81.62</v>
      </c>
      <c r="AP20" s="62">
        <v>7.6470000000000002</v>
      </c>
      <c r="AQ20" s="77"/>
      <c r="AR20" s="62"/>
      <c r="AS20" s="62"/>
      <c r="AT20" s="62"/>
      <c r="AU20" s="62"/>
      <c r="AV20" s="62"/>
      <c r="AW20" s="77"/>
      <c r="AX20" s="62"/>
      <c r="AY20" s="62"/>
      <c r="AZ20" s="62"/>
      <c r="BA20" s="62"/>
      <c r="BB20" s="62"/>
      <c r="BC20" s="77"/>
      <c r="BD20" s="75" t="s">
        <v>146</v>
      </c>
      <c r="BE20" s="62">
        <f t="shared" si="7"/>
        <v>0.94343593749999999</v>
      </c>
      <c r="BF20" s="62"/>
      <c r="BG20" s="50">
        <v>19</v>
      </c>
      <c r="BH20" s="62">
        <f t="shared" si="8"/>
        <v>0.75718125000000003</v>
      </c>
      <c r="BI20" s="62">
        <f t="shared" si="9"/>
        <v>80.257834146793883</v>
      </c>
      <c r="BJ20" s="62">
        <f t="shared" si="10"/>
        <v>0.29371562500000004</v>
      </c>
      <c r="BK20" s="62">
        <f t="shared" si="11"/>
        <v>0.35416406249999999</v>
      </c>
      <c r="BL20" s="62">
        <f t="shared" si="12"/>
        <v>0.1093015625</v>
      </c>
      <c r="BM20" s="50">
        <v>23</v>
      </c>
      <c r="BN20" s="62">
        <f t="shared" ref="BN20:BN22" si="44">BP20+BQ20+BR20</f>
        <v>0.18625468749999999</v>
      </c>
      <c r="BO20" s="62">
        <f t="shared" ref="BO20:BO22" si="45">(BN20/BE20)*100</f>
        <v>19.742165853206114</v>
      </c>
      <c r="BP20" s="62">
        <f t="shared" ref="BP20:BP22" si="46">AN20/640</f>
        <v>4.6774999999999997E-2</v>
      </c>
      <c r="BQ20" s="62">
        <f t="shared" ref="BQ20:BQ22" si="47">AO20/640</f>
        <v>0.12753125000000001</v>
      </c>
      <c r="BR20" s="62">
        <f t="shared" ref="BR20:BR22" si="48">AP20/640</f>
        <v>1.1948437500000001E-2</v>
      </c>
    </row>
    <row r="21" spans="1:70" x14ac:dyDescent="0.25">
      <c r="A21" s="77" t="s">
        <v>147</v>
      </c>
      <c r="B21" s="10" t="s">
        <v>122</v>
      </c>
      <c r="C21" s="3">
        <v>24</v>
      </c>
      <c r="D21" s="77" t="s">
        <v>147</v>
      </c>
      <c r="E21" s="62">
        <v>0.44478900000000005</v>
      </c>
      <c r="F21" s="62">
        <v>209.94040800000002</v>
      </c>
      <c r="G21" s="62">
        <v>420.325605</v>
      </c>
      <c r="H21" s="62">
        <v>639.16179299999999</v>
      </c>
      <c r="I21" s="62">
        <v>97.853580000000008</v>
      </c>
      <c r="J21" s="62">
        <v>0</v>
      </c>
      <c r="K21" s="62">
        <v>19.793110500000001</v>
      </c>
      <c r="L21" s="62">
        <v>0</v>
      </c>
      <c r="M21" s="62">
        <v>3.1135230000000003</v>
      </c>
      <c r="N21" s="62">
        <v>16.012404</v>
      </c>
      <c r="O21" s="62">
        <v>11.786908500000001</v>
      </c>
      <c r="P21" s="62">
        <v>0</v>
      </c>
      <c r="Q21" s="62">
        <v>0.22239450000000002</v>
      </c>
      <c r="R21" s="62">
        <v>36.027909000000001</v>
      </c>
      <c r="S21" s="62">
        <v>0</v>
      </c>
      <c r="T21" s="62">
        <f t="shared" si="0"/>
        <v>1454.6824245</v>
      </c>
      <c r="U21" s="62">
        <v>576.43600000000004</v>
      </c>
      <c r="V21" s="62">
        <v>781.84400000000005</v>
      </c>
      <c r="W21" s="62">
        <v>96.399000000000001</v>
      </c>
      <c r="X21" s="62">
        <f t="shared" si="1"/>
        <v>39.626243521717889</v>
      </c>
      <c r="Y21" s="62">
        <f t="shared" si="2"/>
        <v>53.746713841595607</v>
      </c>
      <c r="Z21" s="62">
        <f t="shared" si="3"/>
        <v>6.6268072244795304</v>
      </c>
      <c r="AA21" s="77"/>
      <c r="AB21" s="75" t="s">
        <v>147</v>
      </c>
      <c r="AC21" s="62">
        <f t="shared" si="28"/>
        <v>1435.5540000000001</v>
      </c>
      <c r="AD21" s="62"/>
      <c r="AE21" s="50">
        <v>19</v>
      </c>
      <c r="AF21" s="62">
        <f t="shared" si="5"/>
        <v>0.44600000000000006</v>
      </c>
      <c r="AG21" s="62">
        <f t="shared" si="6"/>
        <v>3.1068145120281096E-2</v>
      </c>
      <c r="AH21" s="62">
        <v>0.16500000000000001</v>
      </c>
      <c r="AI21" s="62">
        <v>0.27400000000000002</v>
      </c>
      <c r="AJ21" s="62">
        <v>7.0000000000000001E-3</v>
      </c>
      <c r="AK21" s="50">
        <v>23</v>
      </c>
      <c r="AL21" s="62">
        <f>AN21+AO21+AP21</f>
        <v>1435.1080000000002</v>
      </c>
      <c r="AM21" s="62">
        <f t="shared" si="43"/>
        <v>99.968931854879727</v>
      </c>
      <c r="AN21" s="62">
        <v>576.27200000000005</v>
      </c>
      <c r="AO21" s="62">
        <v>772.94100000000003</v>
      </c>
      <c r="AP21" s="62">
        <v>85.894999999999996</v>
      </c>
      <c r="AQ21" s="77"/>
      <c r="AR21" s="62"/>
      <c r="AS21" s="62"/>
      <c r="AT21" s="62"/>
      <c r="AU21" s="62"/>
      <c r="AV21" s="62"/>
      <c r="AW21" s="77"/>
      <c r="AX21" s="62"/>
      <c r="AY21" s="62"/>
      <c r="AZ21" s="62"/>
      <c r="BA21" s="62"/>
      <c r="BB21" s="62"/>
      <c r="BC21" s="77"/>
      <c r="BD21" s="75" t="s">
        <v>147</v>
      </c>
      <c r="BE21" s="62">
        <f t="shared" si="7"/>
        <v>2.2430531250000003</v>
      </c>
      <c r="BF21" s="62"/>
      <c r="BG21" s="50">
        <v>19</v>
      </c>
      <c r="BH21" s="62">
        <f t="shared" si="8"/>
        <v>6.9687500000000012E-4</v>
      </c>
      <c r="BI21" s="62">
        <f t="shared" si="9"/>
        <v>3.1068145120281089E-2</v>
      </c>
      <c r="BJ21" s="62">
        <f t="shared" si="10"/>
        <v>2.5781250000000001E-4</v>
      </c>
      <c r="BK21" s="62">
        <f t="shared" si="11"/>
        <v>4.2812500000000001E-4</v>
      </c>
      <c r="BL21" s="62">
        <f t="shared" si="12"/>
        <v>1.09375E-5</v>
      </c>
      <c r="BM21" s="50">
        <v>23</v>
      </c>
      <c r="BN21" s="62">
        <f t="shared" si="44"/>
        <v>2.2423562499999998</v>
      </c>
      <c r="BO21" s="62">
        <f t="shared" si="45"/>
        <v>99.968931854879699</v>
      </c>
      <c r="BP21" s="62">
        <f t="shared" si="46"/>
        <v>0.90042500000000003</v>
      </c>
      <c r="BQ21" s="62">
        <f t="shared" si="47"/>
        <v>1.2077203125</v>
      </c>
      <c r="BR21" s="62">
        <f t="shared" si="48"/>
        <v>0.13421093749999999</v>
      </c>
    </row>
    <row r="22" spans="1:70" x14ac:dyDescent="0.25">
      <c r="A22" s="77" t="s">
        <v>148</v>
      </c>
      <c r="B22" s="10" t="s">
        <v>122</v>
      </c>
      <c r="C22" s="3">
        <v>25</v>
      </c>
      <c r="D22" s="77" t="s">
        <v>148</v>
      </c>
      <c r="E22" s="62">
        <v>6.6718350000000006</v>
      </c>
      <c r="F22" s="62">
        <v>35.360725500000001</v>
      </c>
      <c r="G22" s="62">
        <v>138.32937900000002</v>
      </c>
      <c r="H22" s="62">
        <v>91.8489285</v>
      </c>
      <c r="I22" s="62">
        <v>3.5583120000000004</v>
      </c>
      <c r="J22" s="62">
        <v>0</v>
      </c>
      <c r="K22" s="62">
        <v>6.0046515000000005</v>
      </c>
      <c r="L22" s="62">
        <v>0</v>
      </c>
      <c r="M22" s="62">
        <v>0</v>
      </c>
      <c r="N22" s="62">
        <v>0</v>
      </c>
      <c r="O22" s="62">
        <v>0</v>
      </c>
      <c r="P22" s="62">
        <v>0</v>
      </c>
      <c r="Q22" s="62">
        <v>0</v>
      </c>
      <c r="R22" s="62">
        <v>30.245652000000003</v>
      </c>
      <c r="S22" s="62">
        <v>0</v>
      </c>
      <c r="T22" s="62">
        <f t="shared" si="0"/>
        <v>312.01948350000004</v>
      </c>
      <c r="U22" s="62">
        <v>109.28400000000001</v>
      </c>
      <c r="V22" s="62">
        <v>161.636</v>
      </c>
      <c r="W22" s="62">
        <v>41.097999999999999</v>
      </c>
      <c r="X22" s="62">
        <f t="shared" si="1"/>
        <v>35.024735883200059</v>
      </c>
      <c r="Y22" s="62">
        <f t="shared" si="2"/>
        <v>51.80317529754516</v>
      </c>
      <c r="Z22" s="62">
        <f t="shared" si="3"/>
        <v>13.171613368176091</v>
      </c>
      <c r="AA22" s="77"/>
      <c r="AB22" s="75" t="s">
        <v>148</v>
      </c>
      <c r="AC22" s="62">
        <f t="shared" si="28"/>
        <v>312.01800000000003</v>
      </c>
      <c r="AD22" s="62"/>
      <c r="AE22" s="50">
        <v>18</v>
      </c>
      <c r="AF22" s="62">
        <f t="shared" si="5"/>
        <v>273.09900000000005</v>
      </c>
      <c r="AG22" s="62">
        <f t="shared" si="6"/>
        <v>87.526681153010415</v>
      </c>
      <c r="AH22" s="62">
        <v>98.694000000000003</v>
      </c>
      <c r="AI22" s="62">
        <v>146.137</v>
      </c>
      <c r="AJ22" s="62">
        <v>28.268000000000001</v>
      </c>
      <c r="AK22" s="50">
        <v>19</v>
      </c>
      <c r="AL22" s="62">
        <f>AN22+AO22+AP22</f>
        <v>38.918999999999997</v>
      </c>
      <c r="AM22" s="62">
        <f t="shared" si="43"/>
        <v>12.473318846989596</v>
      </c>
      <c r="AN22" s="62">
        <v>10.59</v>
      </c>
      <c r="AO22" s="62">
        <v>15.499000000000001</v>
      </c>
      <c r="AP22" s="62">
        <v>12.83</v>
      </c>
      <c r="AQ22" s="77"/>
      <c r="AR22" s="62"/>
      <c r="AS22" s="62"/>
      <c r="AT22" s="62"/>
      <c r="AU22" s="62"/>
      <c r="AV22" s="62"/>
      <c r="AW22" s="77"/>
      <c r="AX22" s="62"/>
      <c r="AY22" s="62"/>
      <c r="AZ22" s="62"/>
      <c r="BA22" s="62"/>
      <c r="BB22" s="62"/>
      <c r="BC22" s="77"/>
      <c r="BD22" s="75" t="s">
        <v>148</v>
      </c>
      <c r="BE22" s="62">
        <f t="shared" si="7"/>
        <v>0.48752812500000003</v>
      </c>
      <c r="BF22" s="62"/>
      <c r="BG22" s="50">
        <v>18</v>
      </c>
      <c r="BH22" s="62">
        <f t="shared" si="8"/>
        <v>0.42671718750000009</v>
      </c>
      <c r="BI22" s="62">
        <f t="shared" si="9"/>
        <v>87.526681153010415</v>
      </c>
      <c r="BJ22" s="62">
        <f t="shared" si="10"/>
        <v>0.15420937500000001</v>
      </c>
      <c r="BK22" s="62">
        <f t="shared" si="11"/>
        <v>0.2283390625</v>
      </c>
      <c r="BL22" s="62">
        <f t="shared" si="12"/>
        <v>4.416875E-2</v>
      </c>
      <c r="BM22" s="50">
        <v>19</v>
      </c>
      <c r="BN22" s="62">
        <f t="shared" si="44"/>
        <v>6.0810937500000002E-2</v>
      </c>
      <c r="BO22" s="62">
        <f t="shared" si="45"/>
        <v>12.473318846989596</v>
      </c>
      <c r="BP22" s="62">
        <f t="shared" si="46"/>
        <v>1.6546874999999999E-2</v>
      </c>
      <c r="BQ22" s="62">
        <f t="shared" si="47"/>
        <v>2.4217187500000001E-2</v>
      </c>
      <c r="BR22" s="62">
        <f t="shared" si="48"/>
        <v>2.0046874999999999E-2</v>
      </c>
    </row>
    <row r="23" spans="1:70" x14ac:dyDescent="0.25">
      <c r="A23" s="77" t="s">
        <v>149</v>
      </c>
      <c r="B23" s="10" t="s">
        <v>122</v>
      </c>
      <c r="C23" s="3">
        <v>26</v>
      </c>
      <c r="D23" s="77" t="s">
        <v>149</v>
      </c>
      <c r="E23" s="62">
        <v>38.029459500000002</v>
      </c>
      <c r="F23" s="62">
        <v>29.133679500000003</v>
      </c>
      <c r="G23" s="62">
        <v>90.959350499999999</v>
      </c>
      <c r="H23" s="62">
        <v>190.814481</v>
      </c>
      <c r="I23" s="62">
        <v>156.78812250000001</v>
      </c>
      <c r="J23" s="62">
        <v>0</v>
      </c>
      <c r="K23" s="62">
        <v>38.919037500000002</v>
      </c>
      <c r="L23" s="62">
        <v>3.7807065000000004</v>
      </c>
      <c r="M23" s="62">
        <v>6.2270460000000005</v>
      </c>
      <c r="N23" s="62">
        <v>0</v>
      </c>
      <c r="O23" s="62">
        <v>2.6687340000000002</v>
      </c>
      <c r="P23" s="62">
        <v>0</v>
      </c>
      <c r="Q23" s="62">
        <v>0</v>
      </c>
      <c r="R23" s="62">
        <v>28.021707000000003</v>
      </c>
      <c r="S23" s="62">
        <v>0</v>
      </c>
      <c r="T23" s="62">
        <f t="shared" si="0"/>
        <v>585.34232399999996</v>
      </c>
      <c r="U23" s="62">
        <v>312.03399999999999</v>
      </c>
      <c r="V23" s="62">
        <v>194.55600000000001</v>
      </c>
      <c r="W23" s="62">
        <v>78.751000000000005</v>
      </c>
      <c r="X23" s="62">
        <f t="shared" si="1"/>
        <v>53.307951126390783</v>
      </c>
      <c r="Y23" s="62">
        <f t="shared" si="2"/>
        <v>33.23798605070629</v>
      </c>
      <c r="Z23" s="62">
        <f t="shared" si="3"/>
        <v>13.453836630477452</v>
      </c>
      <c r="AA23" s="77"/>
      <c r="AB23" s="75" t="s">
        <v>149</v>
      </c>
      <c r="AC23" s="62">
        <f t="shared" si="28"/>
        <v>579.11300000000006</v>
      </c>
      <c r="AD23" s="62"/>
      <c r="AE23" s="50">
        <v>19</v>
      </c>
      <c r="AF23" s="62">
        <f t="shared" si="5"/>
        <v>579.11300000000006</v>
      </c>
      <c r="AG23" s="62">
        <f t="shared" si="6"/>
        <v>100</v>
      </c>
      <c r="AH23" s="62">
        <v>312.03399999999999</v>
      </c>
      <c r="AI23" s="62">
        <v>193.31</v>
      </c>
      <c r="AJ23" s="62">
        <v>73.769000000000005</v>
      </c>
      <c r="AK23" s="50"/>
      <c r="AL23" s="62"/>
      <c r="AM23" s="62"/>
      <c r="AN23" s="62"/>
      <c r="AO23" s="62"/>
      <c r="AP23" s="62"/>
      <c r="AQ23" s="77"/>
      <c r="AR23" s="62"/>
      <c r="AS23" s="62"/>
      <c r="AT23" s="62"/>
      <c r="AU23" s="62"/>
      <c r="AV23" s="62"/>
      <c r="AW23" s="77"/>
      <c r="AX23" s="62"/>
      <c r="AY23" s="62"/>
      <c r="AZ23" s="62"/>
      <c r="BA23" s="62"/>
      <c r="BB23" s="62"/>
      <c r="BC23" s="77"/>
      <c r="BD23" s="75" t="s">
        <v>149</v>
      </c>
      <c r="BE23" s="62">
        <f t="shared" si="7"/>
        <v>0.90486406250000007</v>
      </c>
      <c r="BF23" s="62"/>
      <c r="BG23" s="50">
        <v>19</v>
      </c>
      <c r="BH23" s="62">
        <f t="shared" si="8"/>
        <v>0.90486406250000007</v>
      </c>
      <c r="BI23" s="62">
        <f t="shared" si="9"/>
        <v>100</v>
      </c>
      <c r="BJ23" s="62">
        <f t="shared" si="10"/>
        <v>0.48755312499999998</v>
      </c>
      <c r="BK23" s="62">
        <f t="shared" si="11"/>
        <v>0.30204687499999999</v>
      </c>
      <c r="BL23" s="62">
        <f t="shared" si="12"/>
        <v>0.11526406250000001</v>
      </c>
      <c r="BM23" s="50"/>
      <c r="BN23" s="62"/>
      <c r="BO23" s="62"/>
      <c r="BP23" s="62"/>
      <c r="BQ23" s="62"/>
      <c r="BR23" s="62"/>
    </row>
    <row r="24" spans="1:70" x14ac:dyDescent="0.25">
      <c r="A24" s="77" t="s">
        <v>150</v>
      </c>
      <c r="B24" s="10" t="s">
        <v>122</v>
      </c>
      <c r="C24" s="3">
        <v>27</v>
      </c>
      <c r="D24" s="77" t="s">
        <v>150</v>
      </c>
      <c r="E24" s="62">
        <v>2.6687340000000002</v>
      </c>
      <c r="F24" s="62">
        <v>28.021707000000003</v>
      </c>
      <c r="G24" s="62">
        <v>85.621882499999998</v>
      </c>
      <c r="H24" s="62">
        <v>187.70095800000001</v>
      </c>
      <c r="I24" s="62">
        <v>79.172442000000004</v>
      </c>
      <c r="J24" s="62">
        <v>0</v>
      </c>
      <c r="K24" s="62">
        <v>0</v>
      </c>
      <c r="L24" s="62">
        <v>0</v>
      </c>
      <c r="M24" s="62">
        <v>0</v>
      </c>
      <c r="N24" s="62">
        <v>0</v>
      </c>
      <c r="O24" s="62">
        <v>0</v>
      </c>
      <c r="P24" s="62">
        <v>0</v>
      </c>
      <c r="Q24" s="62">
        <v>0</v>
      </c>
      <c r="R24" s="62">
        <v>8.2285965000000001</v>
      </c>
      <c r="S24" s="62">
        <v>0</v>
      </c>
      <c r="T24" s="62">
        <f t="shared" si="0"/>
        <v>391.41431999999998</v>
      </c>
      <c r="U24" s="62">
        <v>199.352</v>
      </c>
      <c r="V24" s="62">
        <v>175.041</v>
      </c>
      <c r="W24" s="62">
        <v>17.021000000000001</v>
      </c>
      <c r="X24" s="62">
        <f t="shared" si="1"/>
        <v>50.931197407391736</v>
      </c>
      <c r="Y24" s="62">
        <f t="shared" si="2"/>
        <v>44.720131854143716</v>
      </c>
      <c r="Z24" s="62">
        <f t="shared" si="3"/>
        <v>4.3485889836631433</v>
      </c>
      <c r="AA24" s="77"/>
      <c r="AB24" s="75" t="s">
        <v>150</v>
      </c>
      <c r="AC24" s="62">
        <f t="shared" si="28"/>
        <v>391.41400000000004</v>
      </c>
      <c r="AD24" s="62"/>
      <c r="AE24" s="50">
        <v>19</v>
      </c>
      <c r="AF24" s="62">
        <f t="shared" si="5"/>
        <v>391.41400000000004</v>
      </c>
      <c r="AG24" s="62">
        <f t="shared" si="6"/>
        <v>100</v>
      </c>
      <c r="AH24" s="62">
        <v>199.352</v>
      </c>
      <c r="AI24" s="62">
        <v>175.041</v>
      </c>
      <c r="AJ24" s="62">
        <v>17.021000000000001</v>
      </c>
      <c r="AK24" s="50"/>
      <c r="AL24" s="62"/>
      <c r="AM24" s="62"/>
      <c r="AN24" s="62"/>
      <c r="AO24" s="62"/>
      <c r="AP24" s="62"/>
      <c r="AQ24" s="77"/>
      <c r="AR24" s="62"/>
      <c r="AS24" s="62"/>
      <c r="AT24" s="62"/>
      <c r="AU24" s="62"/>
      <c r="AV24" s="62"/>
      <c r="AW24" s="77"/>
      <c r="AX24" s="62"/>
      <c r="AY24" s="62"/>
      <c r="AZ24" s="62"/>
      <c r="BA24" s="62"/>
      <c r="BB24" s="62"/>
      <c r="BC24" s="77"/>
      <c r="BD24" s="75" t="s">
        <v>150</v>
      </c>
      <c r="BE24" s="62">
        <f t="shared" si="7"/>
        <v>0.61158437500000007</v>
      </c>
      <c r="BF24" s="62"/>
      <c r="BG24" s="50">
        <v>19</v>
      </c>
      <c r="BH24" s="62">
        <f t="shared" si="8"/>
        <v>0.61158437500000007</v>
      </c>
      <c r="BI24" s="62">
        <f t="shared" si="9"/>
        <v>100</v>
      </c>
      <c r="BJ24" s="62">
        <f t="shared" si="10"/>
        <v>0.31148750000000003</v>
      </c>
      <c r="BK24" s="62">
        <f t="shared" si="11"/>
        <v>0.27350156250000002</v>
      </c>
      <c r="BL24" s="62">
        <f t="shared" si="12"/>
        <v>2.6595312500000003E-2</v>
      </c>
      <c r="BM24" s="50"/>
      <c r="BN24" s="62"/>
      <c r="BO24" s="62"/>
      <c r="BP24" s="62"/>
      <c r="BQ24" s="62"/>
      <c r="BR24" s="62"/>
    </row>
    <row r="25" spans="1:70" x14ac:dyDescent="0.25">
      <c r="A25" s="77" t="s">
        <v>151</v>
      </c>
      <c r="B25" s="10" t="s">
        <v>122</v>
      </c>
      <c r="C25" s="3">
        <v>28</v>
      </c>
      <c r="D25" s="77" t="s">
        <v>151</v>
      </c>
      <c r="E25" s="62">
        <v>44.034111000000003</v>
      </c>
      <c r="F25" s="62">
        <v>159.23446200000001</v>
      </c>
      <c r="G25" s="62">
        <v>208.606041</v>
      </c>
      <c r="H25" s="62">
        <v>473.25549600000005</v>
      </c>
      <c r="I25" s="62">
        <v>250.860996</v>
      </c>
      <c r="J25" s="62">
        <v>0</v>
      </c>
      <c r="K25" s="62">
        <v>42.922138500000003</v>
      </c>
      <c r="L25" s="62">
        <v>0</v>
      </c>
      <c r="M25" s="62">
        <v>9.3405690000000003</v>
      </c>
      <c r="N25" s="62">
        <v>0</v>
      </c>
      <c r="O25" s="62">
        <v>8.8957800000000002</v>
      </c>
      <c r="P25" s="62">
        <v>0</v>
      </c>
      <c r="Q25" s="62">
        <v>0</v>
      </c>
      <c r="R25" s="62">
        <v>131.657544</v>
      </c>
      <c r="S25" s="62">
        <v>0</v>
      </c>
      <c r="T25" s="62">
        <f t="shared" si="0"/>
        <v>1328.8071375</v>
      </c>
      <c r="U25" s="62">
        <v>602.75400000000002</v>
      </c>
      <c r="V25" s="62">
        <v>527.48699999999997</v>
      </c>
      <c r="W25" s="62">
        <v>198.56200000000001</v>
      </c>
      <c r="X25" s="62">
        <f t="shared" si="1"/>
        <v>45.360532991568164</v>
      </c>
      <c r="Y25" s="62">
        <f t="shared" si="2"/>
        <v>39.696279852349903</v>
      </c>
      <c r="Z25" s="62">
        <f t="shared" si="3"/>
        <v>14.942875786592472</v>
      </c>
      <c r="AA25" s="77"/>
      <c r="AB25" s="75" t="s">
        <v>151</v>
      </c>
      <c r="AC25" s="62">
        <f t="shared" si="28"/>
        <v>1319.463</v>
      </c>
      <c r="AD25" s="62"/>
      <c r="AE25" s="50">
        <v>19</v>
      </c>
      <c r="AF25" s="62">
        <f t="shared" si="5"/>
        <v>1319.463</v>
      </c>
      <c r="AG25" s="62">
        <f t="shared" si="6"/>
        <v>100</v>
      </c>
      <c r="AH25" s="62">
        <v>602.75400000000002</v>
      </c>
      <c r="AI25" s="62">
        <v>525.61900000000003</v>
      </c>
      <c r="AJ25" s="62">
        <v>191.09</v>
      </c>
      <c r="AK25" s="50"/>
      <c r="AL25" s="62"/>
      <c r="AM25" s="62"/>
      <c r="AN25" s="62"/>
      <c r="AO25" s="62"/>
      <c r="AP25" s="62"/>
      <c r="AQ25" s="77"/>
      <c r="AR25" s="62"/>
      <c r="AS25" s="62"/>
      <c r="AT25" s="62"/>
      <c r="AU25" s="62"/>
      <c r="AV25" s="62"/>
      <c r="AW25" s="77"/>
      <c r="AX25" s="62"/>
      <c r="AY25" s="62"/>
      <c r="AZ25" s="62"/>
      <c r="BA25" s="62"/>
      <c r="BB25" s="62"/>
      <c r="BC25" s="77"/>
      <c r="BD25" s="75" t="s">
        <v>151</v>
      </c>
      <c r="BE25" s="62">
        <f t="shared" si="7"/>
        <v>2.0616609375000001</v>
      </c>
      <c r="BF25" s="62"/>
      <c r="BG25" s="50">
        <v>19</v>
      </c>
      <c r="BH25" s="62">
        <f t="shared" si="8"/>
        <v>2.0616609375000001</v>
      </c>
      <c r="BI25" s="62">
        <f t="shared" si="9"/>
        <v>100</v>
      </c>
      <c r="BJ25" s="62">
        <f t="shared" si="10"/>
        <v>0.94180312500000007</v>
      </c>
      <c r="BK25" s="62">
        <f t="shared" si="11"/>
        <v>0.82127968750000002</v>
      </c>
      <c r="BL25" s="62">
        <f t="shared" si="12"/>
        <v>0.29857812500000003</v>
      </c>
      <c r="BM25" s="50"/>
      <c r="BN25" s="62"/>
      <c r="BO25" s="62"/>
      <c r="BP25" s="62"/>
      <c r="BQ25" s="62"/>
      <c r="BR25" s="62"/>
    </row>
    <row r="26" spans="1:70" x14ac:dyDescent="0.25">
      <c r="A26" s="77" t="s">
        <v>152</v>
      </c>
      <c r="B26" s="10" t="s">
        <v>122</v>
      </c>
      <c r="C26" s="3">
        <v>29</v>
      </c>
      <c r="D26" s="77" t="s">
        <v>152</v>
      </c>
      <c r="E26" s="62">
        <v>75.39173550000001</v>
      </c>
      <c r="F26" s="62">
        <v>155.89854450000001</v>
      </c>
      <c r="G26" s="62">
        <v>190.36969200000001</v>
      </c>
      <c r="H26" s="62">
        <v>140.10853500000002</v>
      </c>
      <c r="I26" s="62">
        <v>163.90474650000002</v>
      </c>
      <c r="J26" s="62">
        <v>38.251854000000002</v>
      </c>
      <c r="K26" s="62">
        <v>9.3405690000000003</v>
      </c>
      <c r="L26" s="62">
        <v>0</v>
      </c>
      <c r="M26" s="62">
        <v>2.4463395000000001</v>
      </c>
      <c r="N26" s="62">
        <v>0</v>
      </c>
      <c r="O26" s="62">
        <v>4.003101</v>
      </c>
      <c r="P26" s="62">
        <v>0</v>
      </c>
      <c r="Q26" s="62">
        <v>0</v>
      </c>
      <c r="R26" s="62">
        <v>13.566064500000001</v>
      </c>
      <c r="S26" s="62">
        <v>10.0077525</v>
      </c>
      <c r="T26" s="62">
        <f t="shared" si="0"/>
        <v>803.28893400000004</v>
      </c>
      <c r="U26" s="62">
        <v>422.89499999999998</v>
      </c>
      <c r="V26" s="62">
        <v>338.06099999999998</v>
      </c>
      <c r="W26" s="62">
        <v>42.33</v>
      </c>
      <c r="X26" s="62">
        <f t="shared" si="1"/>
        <v>52.645440774863204</v>
      </c>
      <c r="Y26" s="62">
        <f t="shared" si="2"/>
        <v>42.084608126818786</v>
      </c>
      <c r="Z26" s="62">
        <f t="shared" si="3"/>
        <v>5.2695858499153676</v>
      </c>
      <c r="AA26" s="77"/>
      <c r="AB26" s="75" t="s">
        <v>152</v>
      </c>
      <c r="AC26" s="62">
        <f t="shared" si="28"/>
        <v>800.84</v>
      </c>
      <c r="AD26" s="62"/>
      <c r="AE26" s="50">
        <v>19</v>
      </c>
      <c r="AF26" s="62">
        <f t="shared" si="5"/>
        <v>800.84</v>
      </c>
      <c r="AG26" s="62">
        <f t="shared" si="6"/>
        <v>100</v>
      </c>
      <c r="AH26" s="62">
        <v>422.89499999999998</v>
      </c>
      <c r="AI26" s="62">
        <v>337.572</v>
      </c>
      <c r="AJ26" s="62">
        <v>40.372999999999998</v>
      </c>
      <c r="AK26" s="50"/>
      <c r="AL26" s="62"/>
      <c r="AM26" s="62"/>
      <c r="AN26" s="62"/>
      <c r="AO26" s="62"/>
      <c r="AP26" s="62"/>
      <c r="AQ26" s="77"/>
      <c r="AR26" s="62"/>
      <c r="AS26" s="62"/>
      <c r="AT26" s="62"/>
      <c r="AU26" s="62"/>
      <c r="AV26" s="62"/>
      <c r="AW26" s="77"/>
      <c r="AX26" s="62"/>
      <c r="AY26" s="62"/>
      <c r="AZ26" s="62"/>
      <c r="BA26" s="62"/>
      <c r="BB26" s="62"/>
      <c r="BC26" s="77"/>
      <c r="BD26" s="75" t="s">
        <v>152</v>
      </c>
      <c r="BE26" s="62">
        <f t="shared" si="7"/>
        <v>1.2513125</v>
      </c>
      <c r="BF26" s="62"/>
      <c r="BG26" s="50">
        <v>19</v>
      </c>
      <c r="BH26" s="62">
        <f t="shared" si="8"/>
        <v>1.2513125</v>
      </c>
      <c r="BI26" s="62">
        <f t="shared" si="9"/>
        <v>100</v>
      </c>
      <c r="BJ26" s="62">
        <f t="shared" si="10"/>
        <v>0.66077343749999995</v>
      </c>
      <c r="BK26" s="62">
        <f t="shared" si="11"/>
        <v>0.52745624999999996</v>
      </c>
      <c r="BL26" s="62">
        <f t="shared" si="12"/>
        <v>6.3082812500000002E-2</v>
      </c>
      <c r="BM26" s="50"/>
      <c r="BN26" s="62"/>
      <c r="BO26" s="62"/>
      <c r="BP26" s="62"/>
      <c r="BQ26" s="62"/>
      <c r="BR26" s="62"/>
    </row>
    <row r="27" spans="1:70" x14ac:dyDescent="0.25">
      <c r="A27" s="77" t="s">
        <v>153</v>
      </c>
      <c r="B27" s="10" t="s">
        <v>122</v>
      </c>
      <c r="C27" s="3">
        <v>30</v>
      </c>
      <c r="D27" s="77" t="s">
        <v>153</v>
      </c>
      <c r="E27" s="62">
        <v>213.7211145</v>
      </c>
      <c r="F27" s="62">
        <v>107.63893800000001</v>
      </c>
      <c r="G27" s="62">
        <v>197.70871050000002</v>
      </c>
      <c r="H27" s="62">
        <v>121.42739700000001</v>
      </c>
      <c r="I27" s="62">
        <v>68.719900500000008</v>
      </c>
      <c r="J27" s="62">
        <v>0</v>
      </c>
      <c r="K27" s="62">
        <v>5.1150735000000003</v>
      </c>
      <c r="L27" s="62">
        <v>0</v>
      </c>
      <c r="M27" s="62">
        <v>4.4478900000000001</v>
      </c>
      <c r="N27" s="62">
        <v>0</v>
      </c>
      <c r="O27" s="62">
        <v>6.6718350000000006</v>
      </c>
      <c r="P27" s="62">
        <v>0</v>
      </c>
      <c r="Q27" s="62">
        <v>0</v>
      </c>
      <c r="R27" s="62">
        <v>25.352973000000002</v>
      </c>
      <c r="S27" s="62">
        <v>16.012404</v>
      </c>
      <c r="T27" s="62">
        <f t="shared" si="0"/>
        <v>766.816236</v>
      </c>
      <c r="U27" s="62">
        <v>427.25</v>
      </c>
      <c r="V27" s="62">
        <v>281.803</v>
      </c>
      <c r="W27" s="62">
        <v>57.761000000000003</v>
      </c>
      <c r="X27" s="62">
        <f t="shared" si="1"/>
        <v>55.717390939541865</v>
      </c>
      <c r="Y27" s="62">
        <f t="shared" si="2"/>
        <v>36.749743520036787</v>
      </c>
      <c r="Z27" s="62">
        <f t="shared" si="3"/>
        <v>7.5325739451348808</v>
      </c>
      <c r="AA27" s="77"/>
      <c r="AB27" s="75" t="s">
        <v>153</v>
      </c>
      <c r="AC27" s="62">
        <f t="shared" si="28"/>
        <v>762.36699999999996</v>
      </c>
      <c r="AD27" s="62"/>
      <c r="AE27" s="50">
        <v>19</v>
      </c>
      <c r="AF27" s="62">
        <f t="shared" si="5"/>
        <v>762.36699999999996</v>
      </c>
      <c r="AG27" s="62">
        <f t="shared" si="6"/>
        <v>100</v>
      </c>
      <c r="AH27" s="62">
        <v>427.25</v>
      </c>
      <c r="AI27" s="62">
        <v>280.91399999999999</v>
      </c>
      <c r="AJ27" s="62">
        <v>54.203000000000003</v>
      </c>
      <c r="AK27" s="50"/>
      <c r="AL27" s="62"/>
      <c r="AM27" s="62"/>
      <c r="AN27" s="62"/>
      <c r="AO27" s="62"/>
      <c r="AP27" s="62"/>
      <c r="AQ27" s="77"/>
      <c r="AR27" s="62"/>
      <c r="AS27" s="62"/>
      <c r="AT27" s="62"/>
      <c r="AU27" s="62"/>
      <c r="AV27" s="62"/>
      <c r="AW27" s="77"/>
      <c r="AX27" s="62"/>
      <c r="AY27" s="62"/>
      <c r="AZ27" s="62"/>
      <c r="BA27" s="62"/>
      <c r="BB27" s="62"/>
      <c r="BC27" s="77"/>
      <c r="BD27" s="75" t="s">
        <v>153</v>
      </c>
      <c r="BE27" s="62">
        <f t="shared" si="7"/>
        <v>1.1911984375</v>
      </c>
      <c r="BF27" s="62"/>
      <c r="BG27" s="50">
        <v>19</v>
      </c>
      <c r="BH27" s="62">
        <f t="shared" si="8"/>
        <v>1.1911984375</v>
      </c>
      <c r="BI27" s="62">
        <f t="shared" si="9"/>
        <v>100</v>
      </c>
      <c r="BJ27" s="62">
        <f t="shared" si="10"/>
        <v>0.66757812500000002</v>
      </c>
      <c r="BK27" s="62">
        <f t="shared" si="11"/>
        <v>0.438928125</v>
      </c>
      <c r="BL27" s="62">
        <f t="shared" si="12"/>
        <v>8.4692187500000002E-2</v>
      </c>
      <c r="BM27" s="50"/>
      <c r="BN27" s="62"/>
      <c r="BO27" s="62"/>
      <c r="BP27" s="62"/>
      <c r="BQ27" s="62"/>
      <c r="BR27" s="62"/>
    </row>
    <row r="28" spans="1:70" x14ac:dyDescent="0.25">
      <c r="A28" s="77" t="s">
        <v>154</v>
      </c>
      <c r="B28" s="10" t="s">
        <v>122</v>
      </c>
      <c r="C28" s="3">
        <v>31</v>
      </c>
      <c r="D28" s="77" t="s">
        <v>154</v>
      </c>
      <c r="E28" s="62">
        <v>130.54557149999999</v>
      </c>
      <c r="F28" s="62">
        <v>345.82344750000004</v>
      </c>
      <c r="G28" s="62">
        <v>121.64979150000001</v>
      </c>
      <c r="H28" s="62">
        <v>122.31697500000001</v>
      </c>
      <c r="I28" s="62">
        <v>157.2329115</v>
      </c>
      <c r="J28" s="62">
        <v>0</v>
      </c>
      <c r="K28" s="62">
        <v>7.1166240000000007</v>
      </c>
      <c r="L28" s="62">
        <v>0</v>
      </c>
      <c r="M28" s="62">
        <v>0</v>
      </c>
      <c r="N28" s="62">
        <v>0</v>
      </c>
      <c r="O28" s="62">
        <v>0</v>
      </c>
      <c r="P28" s="62">
        <v>0</v>
      </c>
      <c r="Q28" s="62">
        <v>0</v>
      </c>
      <c r="R28" s="62">
        <v>5.7822570000000004</v>
      </c>
      <c r="S28" s="62">
        <v>56.932992000000006</v>
      </c>
      <c r="T28" s="62">
        <f t="shared" si="0"/>
        <v>947.40057000000013</v>
      </c>
      <c r="U28" s="62">
        <v>445.67500000000001</v>
      </c>
      <c r="V28" s="62">
        <v>426.24099999999999</v>
      </c>
      <c r="W28" s="62">
        <v>75.481999999999999</v>
      </c>
      <c r="X28" s="62">
        <f t="shared" si="1"/>
        <v>47.041875856165035</v>
      </c>
      <c r="Y28" s="62">
        <f t="shared" si="2"/>
        <v>44.990578800263961</v>
      </c>
      <c r="Z28" s="62">
        <f t="shared" si="3"/>
        <v>7.9672740749987074</v>
      </c>
      <c r="AA28" s="77"/>
      <c r="AB28" s="75" t="s">
        <v>154</v>
      </c>
      <c r="AC28" s="62">
        <f t="shared" si="28"/>
        <v>947.39799999999991</v>
      </c>
      <c r="AD28" s="62"/>
      <c r="AE28" s="50">
        <v>19</v>
      </c>
      <c r="AF28" s="62">
        <f t="shared" si="5"/>
        <v>947.39799999999991</v>
      </c>
      <c r="AG28" s="62">
        <f t="shared" si="6"/>
        <v>100</v>
      </c>
      <c r="AH28" s="62">
        <v>445.67500000000001</v>
      </c>
      <c r="AI28" s="62">
        <v>426.24099999999999</v>
      </c>
      <c r="AJ28" s="62">
        <v>75.481999999999999</v>
      </c>
      <c r="AK28" s="50"/>
      <c r="AL28" s="62"/>
      <c r="AM28" s="62"/>
      <c r="AN28" s="62"/>
      <c r="AO28" s="62"/>
      <c r="AP28" s="62"/>
      <c r="AQ28" s="77"/>
      <c r="AR28" s="62"/>
      <c r="AS28" s="62"/>
      <c r="AT28" s="62"/>
      <c r="AU28" s="62"/>
      <c r="AV28" s="62"/>
      <c r="AW28" s="77"/>
      <c r="AX28" s="62"/>
      <c r="AY28" s="62"/>
      <c r="AZ28" s="62"/>
      <c r="BA28" s="62"/>
      <c r="BB28" s="62"/>
      <c r="BC28" s="77"/>
      <c r="BD28" s="75" t="s">
        <v>154</v>
      </c>
      <c r="BE28" s="62">
        <f t="shared" si="7"/>
        <v>1.4803093749999998</v>
      </c>
      <c r="BF28" s="62"/>
      <c r="BG28" s="50">
        <v>19</v>
      </c>
      <c r="BH28" s="62">
        <f t="shared" si="8"/>
        <v>1.4803093749999998</v>
      </c>
      <c r="BI28" s="62">
        <f t="shared" si="9"/>
        <v>100</v>
      </c>
      <c r="BJ28" s="62">
        <f t="shared" si="10"/>
        <v>0.69636718750000004</v>
      </c>
      <c r="BK28" s="62">
        <f t="shared" si="11"/>
        <v>0.66600156249999998</v>
      </c>
      <c r="BL28" s="62">
        <f t="shared" si="12"/>
        <v>0.11794062499999999</v>
      </c>
      <c r="BM28" s="50"/>
      <c r="BN28" s="62"/>
      <c r="BO28" s="62"/>
      <c r="BP28" s="62"/>
      <c r="BQ28" s="62"/>
      <c r="BR28" s="62"/>
    </row>
    <row r="29" spans="1:70" x14ac:dyDescent="0.25">
      <c r="A29" s="77" t="s">
        <v>155</v>
      </c>
      <c r="B29" s="10" t="s">
        <v>122</v>
      </c>
      <c r="C29" s="3">
        <v>32</v>
      </c>
      <c r="D29" s="77" t="s">
        <v>155</v>
      </c>
      <c r="E29" s="62">
        <v>2.6687340000000002</v>
      </c>
      <c r="F29" s="62">
        <v>93.1832955</v>
      </c>
      <c r="G29" s="62">
        <v>174.802077</v>
      </c>
      <c r="H29" s="62">
        <v>466.80605550000001</v>
      </c>
      <c r="I29" s="62">
        <v>122.09458050000001</v>
      </c>
      <c r="J29" s="62">
        <v>0.66718350000000004</v>
      </c>
      <c r="K29" s="62">
        <v>0.44478900000000005</v>
      </c>
      <c r="L29" s="62">
        <v>0</v>
      </c>
      <c r="M29" s="62">
        <v>0</v>
      </c>
      <c r="N29" s="62">
        <v>0</v>
      </c>
      <c r="O29" s="62">
        <v>0.22239450000000002</v>
      </c>
      <c r="P29" s="62">
        <v>0</v>
      </c>
      <c r="Q29" s="62">
        <v>0</v>
      </c>
      <c r="R29" s="62">
        <v>0</v>
      </c>
      <c r="S29" s="62">
        <v>0.22239450000000002</v>
      </c>
      <c r="T29" s="62">
        <f t="shared" si="0"/>
        <v>861.11150399999997</v>
      </c>
      <c r="U29" s="62">
        <v>411.60199999999998</v>
      </c>
      <c r="V29" s="62">
        <v>427.59</v>
      </c>
      <c r="W29" s="62">
        <v>21.917000000000002</v>
      </c>
      <c r="X29" s="62">
        <f t="shared" si="1"/>
        <v>47.798920126841089</v>
      </c>
      <c r="Y29" s="62">
        <f t="shared" si="2"/>
        <v>49.655590247462307</v>
      </c>
      <c r="Z29" s="62">
        <f t="shared" si="3"/>
        <v>2.545198838732504</v>
      </c>
      <c r="AA29" s="77"/>
      <c r="AB29" s="75" t="s">
        <v>155</v>
      </c>
      <c r="AC29" s="62">
        <f t="shared" si="28"/>
        <v>861.10899999999992</v>
      </c>
      <c r="AD29" s="62"/>
      <c r="AE29" s="50">
        <v>14</v>
      </c>
      <c r="AF29" s="62">
        <f t="shared" si="5"/>
        <v>88.29</v>
      </c>
      <c r="AG29" s="62">
        <f t="shared" si="6"/>
        <v>10.253057394592325</v>
      </c>
      <c r="AH29" s="62">
        <v>25.193000000000001</v>
      </c>
      <c r="AI29" s="62">
        <v>61.753999999999998</v>
      </c>
      <c r="AJ29" s="62">
        <v>1.343</v>
      </c>
      <c r="AK29" s="50">
        <v>19</v>
      </c>
      <c r="AL29" s="62">
        <f>AN29+AO29+AP29</f>
        <v>772.81899999999996</v>
      </c>
      <c r="AM29" s="62">
        <f>(AL29/AC29)*100</f>
        <v>89.746942605407682</v>
      </c>
      <c r="AN29" s="62">
        <v>386.40899999999999</v>
      </c>
      <c r="AO29" s="62">
        <v>365.83600000000001</v>
      </c>
      <c r="AP29" s="62">
        <v>20.574000000000002</v>
      </c>
      <c r="AQ29" s="77"/>
      <c r="AR29" s="62"/>
      <c r="AS29" s="62"/>
      <c r="AT29" s="62"/>
      <c r="AU29" s="62"/>
      <c r="AV29" s="62"/>
      <c r="AW29" s="77"/>
      <c r="AX29" s="62"/>
      <c r="AY29" s="62"/>
      <c r="AZ29" s="62"/>
      <c r="BA29" s="62"/>
      <c r="BB29" s="62"/>
      <c r="BC29" s="77"/>
      <c r="BD29" s="75" t="s">
        <v>155</v>
      </c>
      <c r="BE29" s="62">
        <f t="shared" si="7"/>
        <v>1.3454828124999998</v>
      </c>
      <c r="BF29" s="62"/>
      <c r="BG29" s="50">
        <v>14</v>
      </c>
      <c r="BH29" s="62">
        <f t="shared" si="8"/>
        <v>0.13795312500000001</v>
      </c>
      <c r="BI29" s="62">
        <f t="shared" si="9"/>
        <v>10.253057394592325</v>
      </c>
      <c r="BJ29" s="62">
        <f t="shared" si="10"/>
        <v>3.9364062500000005E-2</v>
      </c>
      <c r="BK29" s="62">
        <f t="shared" si="11"/>
        <v>9.6490624999999997E-2</v>
      </c>
      <c r="BL29" s="62">
        <f t="shared" si="12"/>
        <v>2.0984375E-3</v>
      </c>
      <c r="BM29" s="50">
        <v>19</v>
      </c>
      <c r="BN29" s="62">
        <f>BP29+BQ29+BR29</f>
        <v>1.2075296875000001</v>
      </c>
      <c r="BO29" s="62">
        <f>(BN29/BE29)*100</f>
        <v>89.746942605407696</v>
      </c>
      <c r="BP29" s="62">
        <f>AN29/640</f>
        <v>0.60376406250000003</v>
      </c>
      <c r="BQ29" s="62">
        <f>AO29/640</f>
        <v>0.57161875000000006</v>
      </c>
      <c r="BR29" s="62">
        <f>AP29/640</f>
        <v>3.2146875000000005E-2</v>
      </c>
    </row>
    <row r="30" spans="1:70" x14ac:dyDescent="0.25">
      <c r="A30" s="77" t="s">
        <v>156</v>
      </c>
      <c r="B30" s="10" t="s">
        <v>122</v>
      </c>
      <c r="C30" s="3">
        <v>33</v>
      </c>
      <c r="D30" s="77" t="s">
        <v>156</v>
      </c>
      <c r="E30" s="62">
        <v>0</v>
      </c>
      <c r="F30" s="62">
        <v>0.66718350000000004</v>
      </c>
      <c r="G30" s="62">
        <v>8.8957800000000002</v>
      </c>
      <c r="H30" s="62">
        <v>43.366927500000003</v>
      </c>
      <c r="I30" s="62">
        <v>59.601726000000006</v>
      </c>
      <c r="J30" s="62">
        <v>0</v>
      </c>
      <c r="K30" s="62">
        <v>0</v>
      </c>
      <c r="L30" s="62">
        <v>0</v>
      </c>
      <c r="M30" s="62">
        <v>0</v>
      </c>
      <c r="N30" s="62">
        <v>0</v>
      </c>
      <c r="O30" s="62">
        <v>0</v>
      </c>
      <c r="P30" s="62">
        <v>0</v>
      </c>
      <c r="Q30" s="62">
        <v>0</v>
      </c>
      <c r="R30" s="62">
        <v>0</v>
      </c>
      <c r="S30" s="62">
        <v>0</v>
      </c>
      <c r="T30" s="62">
        <f t="shared" si="0"/>
        <v>112.53161700000001</v>
      </c>
      <c r="U30" s="62">
        <v>79.555000000000007</v>
      </c>
      <c r="V30" s="62">
        <v>31.108000000000001</v>
      </c>
      <c r="W30" s="62">
        <v>1.8680000000000001</v>
      </c>
      <c r="X30" s="62">
        <f t="shared" si="1"/>
        <v>70.695687239613733</v>
      </c>
      <c r="Y30" s="62">
        <f t="shared" si="2"/>
        <v>27.643786545784728</v>
      </c>
      <c r="Z30" s="62">
        <f t="shared" si="3"/>
        <v>1.6599779242486135</v>
      </c>
      <c r="AA30" s="77"/>
      <c r="AB30" s="75" t="s">
        <v>156</v>
      </c>
      <c r="AC30" s="62">
        <f t="shared" si="28"/>
        <v>112.53100000000001</v>
      </c>
      <c r="AD30" s="62"/>
      <c r="AE30" s="50">
        <v>14</v>
      </c>
      <c r="AF30" s="62">
        <f t="shared" si="5"/>
        <v>112.53100000000001</v>
      </c>
      <c r="AG30" s="62">
        <f t="shared" si="6"/>
        <v>100</v>
      </c>
      <c r="AH30" s="62">
        <v>79.555000000000007</v>
      </c>
      <c r="AI30" s="62">
        <v>31.108000000000001</v>
      </c>
      <c r="AJ30" s="62">
        <v>1.8680000000000001</v>
      </c>
      <c r="AK30" s="50"/>
      <c r="AL30" s="62"/>
      <c r="AM30" s="62"/>
      <c r="AN30" s="62"/>
      <c r="AO30" s="62"/>
      <c r="AP30" s="62"/>
      <c r="AQ30" s="77"/>
      <c r="AR30" s="62"/>
      <c r="AS30" s="62"/>
      <c r="AT30" s="62"/>
      <c r="AU30" s="62"/>
      <c r="AV30" s="62"/>
      <c r="AW30" s="77"/>
      <c r="AX30" s="62"/>
      <c r="AY30" s="62"/>
      <c r="AZ30" s="62"/>
      <c r="BA30" s="62"/>
      <c r="BB30" s="62"/>
      <c r="BC30" s="77"/>
      <c r="BD30" s="75" t="s">
        <v>156</v>
      </c>
      <c r="BE30" s="62">
        <f t="shared" si="7"/>
        <v>0.1758296875</v>
      </c>
      <c r="BF30" s="62"/>
      <c r="BG30" s="50">
        <v>14</v>
      </c>
      <c r="BH30" s="62">
        <f t="shared" si="8"/>
        <v>0.1758296875</v>
      </c>
      <c r="BI30" s="62">
        <f t="shared" si="9"/>
        <v>100</v>
      </c>
      <c r="BJ30" s="62">
        <f t="shared" si="10"/>
        <v>0.12430468750000001</v>
      </c>
      <c r="BK30" s="62">
        <f t="shared" si="11"/>
        <v>4.8606250000000004E-2</v>
      </c>
      <c r="BL30" s="62">
        <f t="shared" si="12"/>
        <v>2.9187500000000003E-3</v>
      </c>
      <c r="BM30" s="50"/>
      <c r="BN30" s="62"/>
      <c r="BO30" s="62"/>
      <c r="BP30" s="62"/>
      <c r="BQ30" s="62"/>
      <c r="BR30" s="62"/>
    </row>
    <row r="31" spans="1:70" x14ac:dyDescent="0.25">
      <c r="A31" s="77" t="s">
        <v>157</v>
      </c>
      <c r="B31" s="10" t="s">
        <v>122</v>
      </c>
      <c r="C31" s="3" t="s">
        <v>158</v>
      </c>
      <c r="D31" s="77" t="s">
        <v>157</v>
      </c>
      <c r="E31" s="62">
        <v>14.233248000000001</v>
      </c>
      <c r="F31" s="62">
        <v>20.460294000000001</v>
      </c>
      <c r="G31" s="62">
        <v>323.58399750000001</v>
      </c>
      <c r="H31" s="62">
        <v>937.61521200000004</v>
      </c>
      <c r="I31" s="62">
        <v>293.56074000000001</v>
      </c>
      <c r="J31" s="62">
        <v>1.7791560000000002</v>
      </c>
      <c r="K31" s="62">
        <v>0</v>
      </c>
      <c r="L31" s="62">
        <v>0</v>
      </c>
      <c r="M31" s="62">
        <v>0</v>
      </c>
      <c r="N31" s="62">
        <v>0</v>
      </c>
      <c r="O31" s="62">
        <v>0</v>
      </c>
      <c r="P31" s="62">
        <v>0</v>
      </c>
      <c r="Q31" s="62">
        <v>0</v>
      </c>
      <c r="R31" s="62">
        <v>0</v>
      </c>
      <c r="S31" s="62">
        <v>0</v>
      </c>
      <c r="T31" s="62">
        <f t="shared" si="0"/>
        <v>1591.2326475</v>
      </c>
      <c r="U31" s="62">
        <v>839.98900000000003</v>
      </c>
      <c r="V31" s="62">
        <v>708.88199999999995</v>
      </c>
      <c r="W31" s="62">
        <v>42.357999999999997</v>
      </c>
      <c r="X31" s="62">
        <f t="shared" si="1"/>
        <v>52.788572514504054</v>
      </c>
      <c r="Y31" s="62">
        <f t="shared" si="2"/>
        <v>44.549236789084915</v>
      </c>
      <c r="Z31" s="62">
        <f t="shared" si="3"/>
        <v>2.6619614716018449</v>
      </c>
      <c r="AA31" s="77"/>
      <c r="AB31" s="75" t="s">
        <v>157</v>
      </c>
      <c r="AC31" s="62">
        <f t="shared" si="28"/>
        <v>1591.2279999999998</v>
      </c>
      <c r="AD31" s="62"/>
      <c r="AE31" s="50">
        <v>14</v>
      </c>
      <c r="AF31" s="62">
        <f t="shared" si="5"/>
        <v>1215.3819999999998</v>
      </c>
      <c r="AG31" s="62">
        <f t="shared" si="6"/>
        <v>76.380129057558051</v>
      </c>
      <c r="AH31" s="62">
        <v>617.48299999999995</v>
      </c>
      <c r="AI31" s="62">
        <v>564.87699999999995</v>
      </c>
      <c r="AJ31" s="62">
        <v>33.021999999999998</v>
      </c>
      <c r="AK31" s="50">
        <v>19</v>
      </c>
      <c r="AL31" s="62">
        <f>AN31+AO31+AP31</f>
        <v>375.846</v>
      </c>
      <c r="AM31" s="62">
        <f>(AL31/AC31)*100</f>
        <v>23.619870942441938</v>
      </c>
      <c r="AN31" s="62">
        <v>222.505</v>
      </c>
      <c r="AO31" s="62">
        <v>144.005</v>
      </c>
      <c r="AP31" s="62">
        <v>9.3360000000000003</v>
      </c>
      <c r="AQ31" s="77"/>
      <c r="AR31" s="62"/>
      <c r="AS31" s="62"/>
      <c r="AT31" s="62"/>
      <c r="AU31" s="62"/>
      <c r="AV31" s="62"/>
      <c r="AW31" s="77"/>
      <c r="AX31" s="62"/>
      <c r="AY31" s="62"/>
      <c r="AZ31" s="62"/>
      <c r="BA31" s="62"/>
      <c r="BB31" s="62"/>
      <c r="BC31" s="77"/>
      <c r="BD31" s="75" t="s">
        <v>157</v>
      </c>
      <c r="BE31" s="62">
        <f t="shared" si="7"/>
        <v>2.4862937499999997</v>
      </c>
      <c r="BF31" s="62"/>
      <c r="BG31" s="50">
        <v>14</v>
      </c>
      <c r="BH31" s="62">
        <f t="shared" si="8"/>
        <v>1.8990343749999998</v>
      </c>
      <c r="BI31" s="62">
        <f t="shared" si="9"/>
        <v>76.380129057558065</v>
      </c>
      <c r="BJ31" s="62">
        <f t="shared" si="10"/>
        <v>0.9648171874999999</v>
      </c>
      <c r="BK31" s="62">
        <f t="shared" si="11"/>
        <v>0.88262031249999995</v>
      </c>
      <c r="BL31" s="62">
        <f t="shared" si="12"/>
        <v>5.1596875E-2</v>
      </c>
      <c r="BM31" s="50">
        <v>19</v>
      </c>
      <c r="BN31" s="62">
        <f>BP31+BQ31+BR31</f>
        <v>0.58725937499999992</v>
      </c>
      <c r="BO31" s="62">
        <f>(BN31/BE31)*100</f>
        <v>23.619870942441938</v>
      </c>
      <c r="BP31" s="62">
        <f>AN31/640</f>
        <v>0.34766406249999998</v>
      </c>
      <c r="BQ31" s="62">
        <f>AO31/640</f>
        <v>0.22500781249999999</v>
      </c>
      <c r="BR31" s="62">
        <f>AP31/640</f>
        <v>1.45875E-2</v>
      </c>
    </row>
    <row r="32" spans="1:70" x14ac:dyDescent="0.25">
      <c r="A32" s="77" t="s">
        <v>159</v>
      </c>
      <c r="B32" s="10" t="s">
        <v>122</v>
      </c>
      <c r="C32" s="3" t="s">
        <v>160</v>
      </c>
      <c r="D32" s="77" t="s">
        <v>159</v>
      </c>
      <c r="E32" s="62">
        <v>0</v>
      </c>
      <c r="F32" s="62">
        <v>0</v>
      </c>
      <c r="G32" s="62">
        <v>27.576918000000003</v>
      </c>
      <c r="H32" s="62">
        <v>45.146083500000003</v>
      </c>
      <c r="I32" s="62">
        <v>26.464945500000002</v>
      </c>
      <c r="J32" s="62">
        <v>0.66718350000000004</v>
      </c>
      <c r="K32" s="62">
        <v>0</v>
      </c>
      <c r="L32" s="62">
        <v>0</v>
      </c>
      <c r="M32" s="62">
        <v>0</v>
      </c>
      <c r="N32" s="62">
        <v>0</v>
      </c>
      <c r="O32" s="62">
        <v>0</v>
      </c>
      <c r="P32" s="62">
        <v>0</v>
      </c>
      <c r="Q32" s="62">
        <v>0</v>
      </c>
      <c r="R32" s="62">
        <v>0</v>
      </c>
      <c r="S32" s="62">
        <v>0</v>
      </c>
      <c r="T32" s="62">
        <f t="shared" si="0"/>
        <v>99.855130500000001</v>
      </c>
      <c r="U32" s="62">
        <v>56.161000000000001</v>
      </c>
      <c r="V32" s="62">
        <v>41.473999999999997</v>
      </c>
      <c r="W32" s="62">
        <v>2.2189999999999999</v>
      </c>
      <c r="X32" s="62">
        <f t="shared" si="1"/>
        <v>56.242478196951531</v>
      </c>
      <c r="Y32" s="62">
        <f t="shared" si="2"/>
        <v>41.534170344907814</v>
      </c>
      <c r="Z32" s="62">
        <f t="shared" si="3"/>
        <v>2.2222193180149117</v>
      </c>
      <c r="AA32" s="77"/>
      <c r="AB32" s="75" t="s">
        <v>159</v>
      </c>
      <c r="AC32" s="62">
        <f t="shared" si="28"/>
        <v>99.853999999999985</v>
      </c>
      <c r="AD32" s="62"/>
      <c r="AE32" s="50">
        <v>14</v>
      </c>
      <c r="AF32" s="62">
        <f t="shared" si="5"/>
        <v>99.853999999999985</v>
      </c>
      <c r="AG32" s="62">
        <f t="shared" si="6"/>
        <v>100</v>
      </c>
      <c r="AH32" s="62">
        <v>56.161000000000001</v>
      </c>
      <c r="AI32" s="62">
        <v>41.473999999999997</v>
      </c>
      <c r="AJ32" s="62">
        <v>2.2189999999999999</v>
      </c>
      <c r="AK32" s="50"/>
      <c r="AL32" s="62"/>
      <c r="AM32" s="62"/>
      <c r="AN32" s="62"/>
      <c r="AO32" s="62"/>
      <c r="AP32" s="62"/>
      <c r="AQ32" s="77"/>
      <c r="AR32" s="62"/>
      <c r="AS32" s="62"/>
      <c r="AT32" s="62"/>
      <c r="AU32" s="62"/>
      <c r="AV32" s="62"/>
      <c r="AW32" s="77"/>
      <c r="AX32" s="62"/>
      <c r="AY32" s="62"/>
      <c r="AZ32" s="62"/>
      <c r="BA32" s="62"/>
      <c r="BB32" s="62"/>
      <c r="BC32" s="77"/>
      <c r="BD32" s="75" t="s">
        <v>159</v>
      </c>
      <c r="BE32" s="62">
        <f t="shared" si="7"/>
        <v>0.15602187499999998</v>
      </c>
      <c r="BF32" s="62"/>
      <c r="BG32" s="50">
        <v>14</v>
      </c>
      <c r="BH32" s="62">
        <f t="shared" si="8"/>
        <v>0.15602187499999998</v>
      </c>
      <c r="BI32" s="62">
        <f t="shared" si="9"/>
        <v>100</v>
      </c>
      <c r="BJ32" s="62">
        <f t="shared" si="10"/>
        <v>8.7751562500000005E-2</v>
      </c>
      <c r="BK32" s="62">
        <f t="shared" si="11"/>
        <v>6.4803124999999989E-2</v>
      </c>
      <c r="BL32" s="62">
        <f t="shared" si="12"/>
        <v>3.4671874999999998E-3</v>
      </c>
      <c r="BM32" s="50"/>
      <c r="BN32" s="62"/>
      <c r="BO32" s="62"/>
      <c r="BP32" s="62"/>
      <c r="BQ32" s="62"/>
      <c r="BR32" s="62"/>
    </row>
    <row r="33" spans="1:70" x14ac:dyDescent="0.25">
      <c r="A33" s="77" t="s">
        <v>161</v>
      </c>
      <c r="B33" s="10" t="s">
        <v>122</v>
      </c>
      <c r="C33" s="3">
        <v>36</v>
      </c>
      <c r="D33" s="77" t="s">
        <v>161</v>
      </c>
      <c r="E33" s="62">
        <v>0</v>
      </c>
      <c r="F33" s="62">
        <v>0</v>
      </c>
      <c r="G33" s="62">
        <v>42.032560500000002</v>
      </c>
      <c r="H33" s="62">
        <v>84.954699000000005</v>
      </c>
      <c r="I33" s="62">
        <v>14.455642500000002</v>
      </c>
      <c r="J33" s="62">
        <v>0</v>
      </c>
      <c r="K33" s="62">
        <v>0</v>
      </c>
      <c r="L33" s="62">
        <v>0</v>
      </c>
      <c r="M33" s="62">
        <v>0</v>
      </c>
      <c r="N33" s="62">
        <v>0</v>
      </c>
      <c r="O33" s="62">
        <v>0</v>
      </c>
      <c r="P33" s="62">
        <v>0</v>
      </c>
      <c r="Q33" s="62">
        <v>0</v>
      </c>
      <c r="R33" s="62">
        <v>0</v>
      </c>
      <c r="S33" s="62">
        <v>0</v>
      </c>
      <c r="T33" s="62">
        <f t="shared" si="0"/>
        <v>141.442902</v>
      </c>
      <c r="U33" s="62">
        <v>67.513999999999996</v>
      </c>
      <c r="V33" s="62">
        <v>69.900000000000006</v>
      </c>
      <c r="W33" s="62">
        <v>4.0289999999999999</v>
      </c>
      <c r="X33" s="62">
        <f t="shared" si="1"/>
        <v>47.732335129832101</v>
      </c>
      <c r="Y33" s="62">
        <f t="shared" si="2"/>
        <v>49.419234907948933</v>
      </c>
      <c r="Z33" s="62">
        <f t="shared" si="3"/>
        <v>2.8484992481277001</v>
      </c>
      <c r="AA33" s="77"/>
      <c r="AB33" s="75" t="s">
        <v>161</v>
      </c>
      <c r="AC33" s="62">
        <f t="shared" si="28"/>
        <v>141.44299999999998</v>
      </c>
      <c r="AD33" s="62"/>
      <c r="AE33" s="50">
        <v>14</v>
      </c>
      <c r="AF33" s="62">
        <f t="shared" si="5"/>
        <v>141.44299999999998</v>
      </c>
      <c r="AG33" s="62">
        <f t="shared" si="6"/>
        <v>100</v>
      </c>
      <c r="AH33" s="62">
        <v>67.513999999999996</v>
      </c>
      <c r="AI33" s="62">
        <v>69.900000000000006</v>
      </c>
      <c r="AJ33" s="62">
        <v>4.0289999999999999</v>
      </c>
      <c r="AK33" s="50"/>
      <c r="AL33" s="62"/>
      <c r="AM33" s="62"/>
      <c r="AN33" s="62"/>
      <c r="AO33" s="62"/>
      <c r="AP33" s="62"/>
      <c r="AQ33" s="77"/>
      <c r="AR33" s="62"/>
      <c r="AS33" s="62"/>
      <c r="AT33" s="62"/>
      <c r="AU33" s="62"/>
      <c r="AV33" s="62"/>
      <c r="AW33" s="77"/>
      <c r="AX33" s="62"/>
      <c r="AY33" s="62"/>
      <c r="AZ33" s="62"/>
      <c r="BA33" s="62"/>
      <c r="BB33" s="62"/>
      <c r="BC33" s="77"/>
      <c r="BD33" s="75" t="s">
        <v>161</v>
      </c>
      <c r="BE33" s="62">
        <f t="shared" si="7"/>
        <v>0.22100468749999996</v>
      </c>
      <c r="BF33" s="62"/>
      <c r="BG33" s="50">
        <v>14</v>
      </c>
      <c r="BH33" s="62">
        <f t="shared" si="8"/>
        <v>0.22100468749999996</v>
      </c>
      <c r="BI33" s="62">
        <f t="shared" si="9"/>
        <v>100</v>
      </c>
      <c r="BJ33" s="62">
        <f t="shared" si="10"/>
        <v>0.10549062499999999</v>
      </c>
      <c r="BK33" s="62">
        <f t="shared" si="11"/>
        <v>0.10921875</v>
      </c>
      <c r="BL33" s="62">
        <f t="shared" si="12"/>
        <v>6.2953124999999997E-3</v>
      </c>
      <c r="BM33" s="50"/>
      <c r="BN33" s="62"/>
      <c r="BO33" s="62"/>
      <c r="BP33" s="62"/>
      <c r="BQ33" s="62"/>
      <c r="BR33" s="62"/>
    </row>
    <row r="34" spans="1:70" x14ac:dyDescent="0.25">
      <c r="A34" s="77" t="s">
        <v>162</v>
      </c>
      <c r="B34" s="10" t="s">
        <v>122</v>
      </c>
      <c r="C34" s="3">
        <v>38</v>
      </c>
      <c r="D34" s="77" t="s">
        <v>162</v>
      </c>
      <c r="E34" s="62">
        <v>44.923689000000003</v>
      </c>
      <c r="F34" s="62">
        <v>114.31077300000001</v>
      </c>
      <c r="G34" s="62">
        <v>315.35540100000003</v>
      </c>
      <c r="H34" s="62">
        <v>246.85789500000001</v>
      </c>
      <c r="I34" s="62">
        <v>112.7540115</v>
      </c>
      <c r="J34" s="62">
        <v>0</v>
      </c>
      <c r="K34" s="62">
        <v>18.458743500000001</v>
      </c>
      <c r="L34" s="62">
        <v>0</v>
      </c>
      <c r="M34" s="62">
        <v>10.674936000000001</v>
      </c>
      <c r="N34" s="62">
        <v>1.1119725</v>
      </c>
      <c r="O34" s="62">
        <v>7.3390185000000008</v>
      </c>
      <c r="P34" s="62">
        <v>0</v>
      </c>
      <c r="Q34" s="62">
        <v>0</v>
      </c>
      <c r="R34" s="62">
        <v>78.950047500000011</v>
      </c>
      <c r="S34" s="62">
        <v>0</v>
      </c>
      <c r="T34" s="62">
        <f t="shared" si="0"/>
        <v>950.73648749999995</v>
      </c>
      <c r="U34" s="62">
        <v>401.52600000000001</v>
      </c>
      <c r="V34" s="62">
        <v>430.13400000000001</v>
      </c>
      <c r="W34" s="62">
        <v>119.074</v>
      </c>
      <c r="X34" s="62">
        <f t="shared" si="1"/>
        <v>42.233153484603172</v>
      </c>
      <c r="Y34" s="62">
        <f t="shared" si="2"/>
        <v>45.242189150755621</v>
      </c>
      <c r="Z34" s="62">
        <f t="shared" si="3"/>
        <v>12.5243957253718</v>
      </c>
      <c r="AA34" s="77"/>
      <c r="AB34" s="75" t="s">
        <v>162</v>
      </c>
      <c r="AC34" s="62">
        <f t="shared" si="28"/>
        <v>938.947</v>
      </c>
      <c r="AD34" s="62"/>
      <c r="AE34" s="50">
        <v>19</v>
      </c>
      <c r="AF34" s="62">
        <f t="shared" ref="AF34:AF78" si="49">AH34+AI34+AJ34</f>
        <v>938.947</v>
      </c>
      <c r="AG34" s="62">
        <f t="shared" si="6"/>
        <v>100</v>
      </c>
      <c r="AH34" s="62">
        <v>401.52600000000001</v>
      </c>
      <c r="AI34" s="62">
        <v>427.44299999999998</v>
      </c>
      <c r="AJ34" s="62">
        <v>109.97799999999999</v>
      </c>
      <c r="AK34" s="50"/>
      <c r="AL34" s="62"/>
      <c r="AM34" s="62"/>
      <c r="AN34" s="62"/>
      <c r="AO34" s="62"/>
      <c r="AP34" s="62"/>
      <c r="AQ34" s="77"/>
      <c r="AR34" s="62"/>
      <c r="AS34" s="62"/>
      <c r="AT34" s="62"/>
      <c r="AU34" s="62"/>
      <c r="AV34" s="62"/>
      <c r="AW34" s="77"/>
      <c r="AX34" s="62"/>
      <c r="AY34" s="62"/>
      <c r="AZ34" s="62"/>
      <c r="BA34" s="62"/>
      <c r="BB34" s="62"/>
      <c r="BC34" s="77"/>
      <c r="BD34" s="75" t="s">
        <v>162</v>
      </c>
      <c r="BE34" s="62">
        <f t="shared" si="7"/>
        <v>1.4671046875</v>
      </c>
      <c r="BF34" s="62"/>
      <c r="BG34" s="50">
        <v>19</v>
      </c>
      <c r="BH34" s="62">
        <f t="shared" si="8"/>
        <v>1.4671046875</v>
      </c>
      <c r="BI34" s="62">
        <f t="shared" si="9"/>
        <v>100</v>
      </c>
      <c r="BJ34" s="62">
        <f t="shared" si="10"/>
        <v>0.62738437499999999</v>
      </c>
      <c r="BK34" s="62">
        <f t="shared" si="11"/>
        <v>0.66787968749999993</v>
      </c>
      <c r="BL34" s="62">
        <f t="shared" si="12"/>
        <v>0.171840625</v>
      </c>
      <c r="BM34" s="50"/>
      <c r="BN34" s="62"/>
      <c r="BO34" s="62"/>
      <c r="BP34" s="62"/>
      <c r="BQ34" s="62"/>
      <c r="BR34" s="62"/>
    </row>
    <row r="35" spans="1:70" x14ac:dyDescent="0.25">
      <c r="A35" s="77" t="s">
        <v>163</v>
      </c>
      <c r="B35" s="10" t="s">
        <v>122</v>
      </c>
      <c r="C35" s="3">
        <v>39</v>
      </c>
      <c r="D35" s="77" t="s">
        <v>163</v>
      </c>
      <c r="E35" s="62">
        <v>0</v>
      </c>
      <c r="F35" s="62">
        <v>94.295268000000007</v>
      </c>
      <c r="G35" s="62">
        <v>385.63206300000002</v>
      </c>
      <c r="H35" s="62">
        <v>231.06788550000002</v>
      </c>
      <c r="I35" s="62">
        <v>136.105434</v>
      </c>
      <c r="J35" s="62">
        <v>0</v>
      </c>
      <c r="K35" s="62">
        <v>5.1150735000000003</v>
      </c>
      <c r="L35" s="62">
        <v>0</v>
      </c>
      <c r="M35" s="62">
        <v>0</v>
      </c>
      <c r="N35" s="62">
        <v>0</v>
      </c>
      <c r="O35" s="62">
        <v>1.1119725</v>
      </c>
      <c r="P35" s="62">
        <v>0</v>
      </c>
      <c r="Q35" s="62">
        <v>0</v>
      </c>
      <c r="R35" s="62">
        <v>43.144533000000003</v>
      </c>
      <c r="S35" s="62">
        <v>0</v>
      </c>
      <c r="T35" s="62">
        <f t="shared" si="0"/>
        <v>896.47222950000003</v>
      </c>
      <c r="U35" s="62">
        <v>393.88</v>
      </c>
      <c r="V35" s="62">
        <v>439.96</v>
      </c>
      <c r="W35" s="62">
        <v>62.631</v>
      </c>
      <c r="X35" s="62">
        <f t="shared" si="1"/>
        <v>43.936664967266559</v>
      </c>
      <c r="Y35" s="62">
        <f t="shared" si="2"/>
        <v>49.076813036962008</v>
      </c>
      <c r="Z35" s="62">
        <f t="shared" si="3"/>
        <v>6.9863848470723884</v>
      </c>
      <c r="AA35" s="77"/>
      <c r="AB35" s="75" t="s">
        <v>163</v>
      </c>
      <c r="AC35" s="62">
        <f t="shared" si="28"/>
        <v>896.46899999999994</v>
      </c>
      <c r="AD35" s="62"/>
      <c r="AE35" s="50">
        <v>18</v>
      </c>
      <c r="AF35" s="62">
        <f t="shared" si="49"/>
        <v>724.78099999999995</v>
      </c>
      <c r="AG35" s="62">
        <f t="shared" si="6"/>
        <v>80.84841751360058</v>
      </c>
      <c r="AH35" s="62">
        <v>314.22699999999998</v>
      </c>
      <c r="AI35" s="62">
        <v>352.71199999999999</v>
      </c>
      <c r="AJ35" s="62">
        <v>57.841999999999999</v>
      </c>
      <c r="AK35" s="50">
        <v>22</v>
      </c>
      <c r="AL35" s="62">
        <f>AN35+AO35+AP35</f>
        <v>171.68800000000002</v>
      </c>
      <c r="AM35" s="62">
        <f t="shared" ref="AM35:AM36" si="50">(AL35/AC35)*100</f>
        <v>19.15158248639942</v>
      </c>
      <c r="AN35" s="62">
        <v>79.653000000000006</v>
      </c>
      <c r="AO35" s="62">
        <v>87.247</v>
      </c>
      <c r="AP35" s="62">
        <v>4.7880000000000003</v>
      </c>
      <c r="AQ35" s="77"/>
      <c r="AR35" s="62"/>
      <c r="AS35" s="62"/>
      <c r="AT35" s="62"/>
      <c r="AU35" s="62"/>
      <c r="AV35" s="62"/>
      <c r="AW35" s="77"/>
      <c r="AX35" s="62"/>
      <c r="AY35" s="62"/>
      <c r="AZ35" s="62"/>
      <c r="BA35" s="62"/>
      <c r="BB35" s="62"/>
      <c r="BC35" s="77"/>
      <c r="BD35" s="75" t="s">
        <v>163</v>
      </c>
      <c r="BE35" s="62">
        <f t="shared" si="7"/>
        <v>1.4007328124999998</v>
      </c>
      <c r="BF35" s="62"/>
      <c r="BG35" s="50">
        <v>18</v>
      </c>
      <c r="BH35" s="62">
        <f t="shared" si="8"/>
        <v>1.1324703125</v>
      </c>
      <c r="BI35" s="62">
        <f t="shared" si="9"/>
        <v>80.848417513600594</v>
      </c>
      <c r="BJ35" s="62">
        <f t="shared" si="10"/>
        <v>0.49097968749999998</v>
      </c>
      <c r="BK35" s="62">
        <f t="shared" si="11"/>
        <v>0.55111250000000001</v>
      </c>
      <c r="BL35" s="62">
        <f t="shared" si="12"/>
        <v>9.0378125000000004E-2</v>
      </c>
      <c r="BM35" s="50">
        <v>22</v>
      </c>
      <c r="BN35" s="62">
        <f t="shared" ref="BN35:BN36" si="51">BP35+BQ35+BR35</f>
        <v>0.26826250000000001</v>
      </c>
      <c r="BO35" s="62">
        <f t="shared" ref="BO35:BO36" si="52">(BN35/BE35)*100</f>
        <v>19.15158248639942</v>
      </c>
      <c r="BP35" s="62">
        <f t="shared" ref="BP35:BP36" si="53">AN35/640</f>
        <v>0.12445781250000001</v>
      </c>
      <c r="BQ35" s="62">
        <f t="shared" ref="BQ35:BQ36" si="54">AO35/640</f>
        <v>0.13632343750000001</v>
      </c>
      <c r="BR35" s="62">
        <f t="shared" ref="BR35:BR36" si="55">AP35/640</f>
        <v>7.4812500000000001E-3</v>
      </c>
    </row>
    <row r="36" spans="1:70" x14ac:dyDescent="0.25">
      <c r="A36" s="77" t="s">
        <v>164</v>
      </c>
      <c r="B36" s="10" t="s">
        <v>122</v>
      </c>
      <c r="C36" s="3">
        <v>40</v>
      </c>
      <c r="D36" s="77" t="s">
        <v>164</v>
      </c>
      <c r="E36" s="62">
        <v>0</v>
      </c>
      <c r="F36" s="62">
        <v>87.845827499999999</v>
      </c>
      <c r="G36" s="62">
        <v>733.67945550000002</v>
      </c>
      <c r="H36" s="62">
        <v>304.90285950000003</v>
      </c>
      <c r="I36" s="62">
        <v>79.394836500000011</v>
      </c>
      <c r="J36" s="62">
        <v>0</v>
      </c>
      <c r="K36" s="62">
        <v>0</v>
      </c>
      <c r="L36" s="62">
        <v>0</v>
      </c>
      <c r="M36" s="62">
        <v>0</v>
      </c>
      <c r="N36" s="62">
        <v>0</v>
      </c>
      <c r="O36" s="62">
        <v>0</v>
      </c>
      <c r="P36" s="62">
        <v>0</v>
      </c>
      <c r="Q36" s="62">
        <v>0</v>
      </c>
      <c r="R36" s="62">
        <v>2.2239450000000001</v>
      </c>
      <c r="S36" s="62">
        <v>0</v>
      </c>
      <c r="T36" s="62">
        <f t="shared" si="0"/>
        <v>1208.0469240000002</v>
      </c>
      <c r="U36" s="62">
        <v>500.78199999999998</v>
      </c>
      <c r="V36" s="62">
        <v>681.83699999999999</v>
      </c>
      <c r="W36" s="62">
        <v>25.425000000000001</v>
      </c>
      <c r="X36" s="62">
        <f t="shared" si="1"/>
        <v>41.453853327306675</v>
      </c>
      <c r="Y36" s="62">
        <f t="shared" si="2"/>
        <v>56.44126783936084</v>
      </c>
      <c r="Z36" s="62">
        <f t="shared" si="3"/>
        <v>2.1046367897543683</v>
      </c>
      <c r="AA36" s="77"/>
      <c r="AB36" s="75" t="s">
        <v>164</v>
      </c>
      <c r="AC36" s="62">
        <f t="shared" si="28"/>
        <v>1208.0440000000001</v>
      </c>
      <c r="AD36" s="62"/>
      <c r="AE36" s="50">
        <v>18</v>
      </c>
      <c r="AF36" s="62">
        <f t="shared" si="49"/>
        <v>1.5569999999999999</v>
      </c>
      <c r="AG36" s="62">
        <f t="shared" si="6"/>
        <v>0.12888603395240569</v>
      </c>
      <c r="AH36" s="62">
        <v>0.33600000000000002</v>
      </c>
      <c r="AI36" s="62">
        <v>1.218</v>
      </c>
      <c r="AJ36" s="62">
        <v>3.0000000000000001E-3</v>
      </c>
      <c r="AK36" s="50">
        <v>22</v>
      </c>
      <c r="AL36" s="62">
        <f>AN36+AO36+AP36</f>
        <v>1206.4870000000001</v>
      </c>
      <c r="AM36" s="62">
        <f t="shared" si="50"/>
        <v>99.871113966047602</v>
      </c>
      <c r="AN36" s="62">
        <v>500.44600000000003</v>
      </c>
      <c r="AO36" s="62">
        <v>680.61900000000003</v>
      </c>
      <c r="AP36" s="62">
        <v>25.422000000000001</v>
      </c>
      <c r="AQ36" s="77"/>
      <c r="AR36" s="62"/>
      <c r="AS36" s="62"/>
      <c r="AT36" s="62"/>
      <c r="AU36" s="62"/>
      <c r="AV36" s="62"/>
      <c r="AW36" s="77"/>
      <c r="AX36" s="62"/>
      <c r="AY36" s="62"/>
      <c r="AZ36" s="62"/>
      <c r="BA36" s="62"/>
      <c r="BB36" s="62"/>
      <c r="BC36" s="77"/>
      <c r="BD36" s="75" t="s">
        <v>164</v>
      </c>
      <c r="BE36" s="62">
        <f t="shared" si="7"/>
        <v>1.8875687500000002</v>
      </c>
      <c r="BF36" s="62"/>
      <c r="BG36" s="50">
        <v>18</v>
      </c>
      <c r="BH36" s="62">
        <f t="shared" si="8"/>
        <v>2.4328125000000001E-3</v>
      </c>
      <c r="BI36" s="62">
        <f t="shared" si="9"/>
        <v>0.12888603395240569</v>
      </c>
      <c r="BJ36" s="62">
        <f t="shared" si="10"/>
        <v>5.2500000000000008E-4</v>
      </c>
      <c r="BK36" s="62">
        <f t="shared" si="11"/>
        <v>1.9031249999999999E-3</v>
      </c>
      <c r="BL36" s="62">
        <f t="shared" si="12"/>
        <v>4.6875000000000004E-6</v>
      </c>
      <c r="BM36" s="50">
        <v>22</v>
      </c>
      <c r="BN36" s="62">
        <f t="shared" si="51"/>
        <v>1.8851359375000001</v>
      </c>
      <c r="BO36" s="62">
        <f t="shared" si="52"/>
        <v>99.871113966047588</v>
      </c>
      <c r="BP36" s="62">
        <f t="shared" si="53"/>
        <v>0.78194687500000004</v>
      </c>
      <c r="BQ36" s="62">
        <f t="shared" si="54"/>
        <v>1.0634671875000001</v>
      </c>
      <c r="BR36" s="62">
        <f t="shared" si="55"/>
        <v>3.9721875000000004E-2</v>
      </c>
    </row>
    <row r="37" spans="1:70" x14ac:dyDescent="0.25">
      <c r="A37" s="77" t="s">
        <v>165</v>
      </c>
      <c r="B37" s="10" t="s">
        <v>122</v>
      </c>
      <c r="C37" s="3">
        <v>41</v>
      </c>
      <c r="D37" s="77" t="s">
        <v>165</v>
      </c>
      <c r="E37" s="62">
        <v>0</v>
      </c>
      <c r="F37" s="62">
        <v>12.231697500000001</v>
      </c>
      <c r="G37" s="62">
        <v>287.33369400000004</v>
      </c>
      <c r="H37" s="62">
        <v>130.32317700000002</v>
      </c>
      <c r="I37" s="62">
        <v>34.915936500000001</v>
      </c>
      <c r="J37" s="62">
        <v>0</v>
      </c>
      <c r="K37" s="62">
        <v>0</v>
      </c>
      <c r="L37" s="62">
        <v>0</v>
      </c>
      <c r="M37" s="62">
        <v>0</v>
      </c>
      <c r="N37" s="62">
        <v>0</v>
      </c>
      <c r="O37" s="62">
        <v>0</v>
      </c>
      <c r="P37" s="62">
        <v>0</v>
      </c>
      <c r="Q37" s="62">
        <v>0</v>
      </c>
      <c r="R37" s="62">
        <v>1.1119725</v>
      </c>
      <c r="S37" s="62">
        <v>0</v>
      </c>
      <c r="T37" s="62">
        <f t="shared" si="0"/>
        <v>465.91647749999998</v>
      </c>
      <c r="U37" s="62">
        <v>200.453</v>
      </c>
      <c r="V37" s="62">
        <v>254.828</v>
      </c>
      <c r="W37" s="62">
        <v>10.635</v>
      </c>
      <c r="X37" s="62">
        <f t="shared" si="1"/>
        <v>43.023376437679225</v>
      </c>
      <c r="Y37" s="62">
        <f t="shared" si="2"/>
        <v>54.693923118441333</v>
      </c>
      <c r="Z37" s="62">
        <f t="shared" si="3"/>
        <v>2.2825979576994033</v>
      </c>
      <c r="AA37" s="77"/>
      <c r="AB37" s="75" t="s">
        <v>165</v>
      </c>
      <c r="AC37" s="62">
        <f t="shared" si="28"/>
        <v>465.916</v>
      </c>
      <c r="AD37" s="62"/>
      <c r="AE37" s="50">
        <v>22</v>
      </c>
      <c r="AF37" s="62">
        <f t="shared" si="49"/>
        <v>465.916</v>
      </c>
      <c r="AG37" s="62">
        <f t="shared" si="6"/>
        <v>100</v>
      </c>
      <c r="AH37" s="62">
        <v>200.453</v>
      </c>
      <c r="AI37" s="62">
        <v>254.828</v>
      </c>
      <c r="AJ37" s="62">
        <v>10.635</v>
      </c>
      <c r="AK37" s="50"/>
      <c r="AL37" s="62"/>
      <c r="AM37" s="62"/>
      <c r="AN37" s="62"/>
      <c r="AO37" s="62"/>
      <c r="AP37" s="62"/>
      <c r="AQ37" s="77"/>
      <c r="AR37" s="62"/>
      <c r="AS37" s="62"/>
      <c r="AT37" s="62"/>
      <c r="AU37" s="62"/>
      <c r="AV37" s="62"/>
      <c r="AW37" s="77"/>
      <c r="AX37" s="62"/>
      <c r="AY37" s="62"/>
      <c r="AZ37" s="62"/>
      <c r="BA37" s="62"/>
      <c r="BB37" s="62"/>
      <c r="BC37" s="77"/>
      <c r="BD37" s="75" t="s">
        <v>165</v>
      </c>
      <c r="BE37" s="62">
        <f t="shared" si="7"/>
        <v>0.72799375</v>
      </c>
      <c r="BF37" s="62"/>
      <c r="BG37" s="50">
        <v>22</v>
      </c>
      <c r="BH37" s="62">
        <f t="shared" si="8"/>
        <v>0.72799375</v>
      </c>
      <c r="BI37" s="62">
        <f t="shared" si="9"/>
        <v>100</v>
      </c>
      <c r="BJ37" s="62">
        <f t="shared" si="10"/>
        <v>0.31320781250000002</v>
      </c>
      <c r="BK37" s="62">
        <f t="shared" si="11"/>
        <v>0.39816875000000002</v>
      </c>
      <c r="BL37" s="62">
        <f t="shared" si="12"/>
        <v>1.6617187499999998E-2</v>
      </c>
      <c r="BM37" s="50"/>
      <c r="BN37" s="62"/>
      <c r="BO37" s="62"/>
      <c r="BP37" s="62"/>
      <c r="BQ37" s="62"/>
      <c r="BR37" s="62"/>
    </row>
    <row r="38" spans="1:70" x14ac:dyDescent="0.25">
      <c r="A38" s="77" t="s">
        <v>166</v>
      </c>
      <c r="B38" s="10" t="s">
        <v>122</v>
      </c>
      <c r="C38" s="3" t="s">
        <v>167</v>
      </c>
      <c r="D38" s="77" t="s">
        <v>166</v>
      </c>
      <c r="E38" s="62">
        <v>0</v>
      </c>
      <c r="F38" s="62">
        <v>0.88957800000000009</v>
      </c>
      <c r="G38" s="62">
        <v>266.8734</v>
      </c>
      <c r="H38" s="62">
        <v>196.151949</v>
      </c>
      <c r="I38" s="62">
        <v>212.8315365</v>
      </c>
      <c r="J38" s="62">
        <v>0</v>
      </c>
      <c r="K38" s="62">
        <v>0</v>
      </c>
      <c r="L38" s="62">
        <v>2.4463395000000001</v>
      </c>
      <c r="M38" s="62">
        <v>0</v>
      </c>
      <c r="N38" s="62">
        <v>0</v>
      </c>
      <c r="O38" s="62">
        <v>0</v>
      </c>
      <c r="P38" s="62">
        <v>0</v>
      </c>
      <c r="Q38" s="62">
        <v>0</v>
      </c>
      <c r="R38" s="62">
        <v>1.3343670000000001</v>
      </c>
      <c r="S38" s="62">
        <v>0</v>
      </c>
      <c r="T38" s="62">
        <f t="shared" si="0"/>
        <v>680.52717000000007</v>
      </c>
      <c r="U38" s="62">
        <v>389.37</v>
      </c>
      <c r="V38" s="62">
        <v>275.77100000000002</v>
      </c>
      <c r="W38" s="62">
        <v>15.385</v>
      </c>
      <c r="X38" s="62">
        <f t="shared" si="1"/>
        <v>57.215937462129538</v>
      </c>
      <c r="Y38" s="62">
        <f t="shared" si="2"/>
        <v>40.523143256719642</v>
      </c>
      <c r="Z38" s="62">
        <f t="shared" si="3"/>
        <v>2.260747355612561</v>
      </c>
      <c r="AA38" s="77"/>
      <c r="AB38" s="75" t="s">
        <v>166</v>
      </c>
      <c r="AC38" s="62">
        <f t="shared" si="28"/>
        <v>680.52600000000007</v>
      </c>
      <c r="AD38" s="62"/>
      <c r="AE38" s="50">
        <v>22</v>
      </c>
      <c r="AF38" s="62">
        <f t="shared" si="49"/>
        <v>680.52600000000007</v>
      </c>
      <c r="AG38" s="62">
        <f t="shared" si="6"/>
        <v>100</v>
      </c>
      <c r="AH38" s="62">
        <v>389.37</v>
      </c>
      <c r="AI38" s="62">
        <v>275.77100000000002</v>
      </c>
      <c r="AJ38" s="62">
        <v>15.385</v>
      </c>
      <c r="AK38" s="50"/>
      <c r="AL38" s="62"/>
      <c r="AM38" s="62"/>
      <c r="AN38" s="62"/>
      <c r="AO38" s="62"/>
      <c r="AP38" s="62"/>
      <c r="AQ38" s="77"/>
      <c r="AR38" s="62"/>
      <c r="AS38" s="62"/>
      <c r="AT38" s="62"/>
      <c r="AU38" s="62"/>
      <c r="AV38" s="62"/>
      <c r="AW38" s="77"/>
      <c r="AX38" s="62"/>
      <c r="AY38" s="62"/>
      <c r="AZ38" s="62"/>
      <c r="BA38" s="62"/>
      <c r="BB38" s="62"/>
      <c r="BC38" s="77"/>
      <c r="BD38" s="75" t="s">
        <v>166</v>
      </c>
      <c r="BE38" s="62">
        <f t="shared" si="7"/>
        <v>1.0633218750000002</v>
      </c>
      <c r="BF38" s="62"/>
      <c r="BG38" s="50">
        <v>22</v>
      </c>
      <c r="BH38" s="62">
        <f t="shared" si="8"/>
        <v>1.0633218750000002</v>
      </c>
      <c r="BI38" s="62">
        <f t="shared" si="9"/>
        <v>100</v>
      </c>
      <c r="BJ38" s="62">
        <f t="shared" si="10"/>
        <v>0.60839062499999996</v>
      </c>
      <c r="BK38" s="62">
        <f t="shared" si="11"/>
        <v>0.43089218750000002</v>
      </c>
      <c r="BL38" s="62">
        <f t="shared" si="12"/>
        <v>2.40390625E-2</v>
      </c>
      <c r="BM38" s="50"/>
      <c r="BN38" s="62"/>
      <c r="BO38" s="62"/>
      <c r="BP38" s="62"/>
      <c r="BQ38" s="62"/>
      <c r="BR38" s="62"/>
    </row>
    <row r="39" spans="1:70" x14ac:dyDescent="0.25">
      <c r="A39" s="77" t="s">
        <v>168</v>
      </c>
      <c r="B39" s="10" t="s">
        <v>122</v>
      </c>
      <c r="C39" s="3" t="s">
        <v>169</v>
      </c>
      <c r="D39" s="77" t="s">
        <v>168</v>
      </c>
      <c r="E39" s="62">
        <v>0</v>
      </c>
      <c r="F39" s="62">
        <v>32.914386</v>
      </c>
      <c r="G39" s="62">
        <v>313.13145600000001</v>
      </c>
      <c r="H39" s="62">
        <v>199.93265550000001</v>
      </c>
      <c r="I39" s="62">
        <v>21.349872000000001</v>
      </c>
      <c r="J39" s="62">
        <v>0</v>
      </c>
      <c r="K39" s="62">
        <v>0.22239450000000002</v>
      </c>
      <c r="L39" s="62">
        <v>1.5567615000000001</v>
      </c>
      <c r="M39" s="62">
        <v>0</v>
      </c>
      <c r="N39" s="62">
        <v>0</v>
      </c>
      <c r="O39" s="62">
        <v>0</v>
      </c>
      <c r="P39" s="62">
        <v>0</v>
      </c>
      <c r="Q39" s="62">
        <v>0</v>
      </c>
      <c r="R39" s="62">
        <v>4.6702845000000002</v>
      </c>
      <c r="S39" s="62">
        <v>0</v>
      </c>
      <c r="T39" s="62">
        <f t="shared" si="0"/>
        <v>573.77780999999993</v>
      </c>
      <c r="U39" s="62">
        <v>232.364</v>
      </c>
      <c r="V39" s="62">
        <v>322.45800000000003</v>
      </c>
      <c r="W39" s="62">
        <v>18.954999999999998</v>
      </c>
      <c r="X39" s="62">
        <f t="shared" si="1"/>
        <v>40.497209189738456</v>
      </c>
      <c r="Y39" s="62">
        <f t="shared" si="2"/>
        <v>56.199106061630388</v>
      </c>
      <c r="Z39" s="62">
        <f t="shared" si="3"/>
        <v>3.3035435790031689</v>
      </c>
      <c r="AA39" s="77"/>
      <c r="AB39" s="75" t="s">
        <v>168</v>
      </c>
      <c r="AC39" s="62">
        <f t="shared" si="28"/>
        <v>573.77700000000004</v>
      </c>
      <c r="AD39" s="62"/>
      <c r="AE39" s="50">
        <v>18</v>
      </c>
      <c r="AF39" s="62">
        <f t="shared" si="49"/>
        <v>310.01799999999997</v>
      </c>
      <c r="AG39" s="62">
        <f t="shared" si="6"/>
        <v>54.031095704428708</v>
      </c>
      <c r="AH39" s="62">
        <v>125.822</v>
      </c>
      <c r="AI39" s="62">
        <v>173.22399999999999</v>
      </c>
      <c r="AJ39" s="62">
        <v>10.972</v>
      </c>
      <c r="AK39" s="50">
        <v>22</v>
      </c>
      <c r="AL39" s="62">
        <f>AN39+AO39+AP39</f>
        <v>263.75900000000001</v>
      </c>
      <c r="AM39" s="62">
        <f>(AL39/AC39)*100</f>
        <v>45.968904295571271</v>
      </c>
      <c r="AN39" s="62">
        <v>106.542</v>
      </c>
      <c r="AO39" s="62">
        <v>149.23400000000001</v>
      </c>
      <c r="AP39" s="62">
        <v>7.9829999999999997</v>
      </c>
      <c r="AQ39" s="77"/>
      <c r="AR39" s="62"/>
      <c r="AS39" s="62"/>
      <c r="AT39" s="62"/>
      <c r="AU39" s="62"/>
      <c r="AV39" s="62"/>
      <c r="AW39" s="77"/>
      <c r="AX39" s="62"/>
      <c r="AY39" s="62"/>
      <c r="AZ39" s="62"/>
      <c r="BA39" s="62"/>
      <c r="BB39" s="62"/>
      <c r="BC39" s="77"/>
      <c r="BD39" s="75" t="s">
        <v>168</v>
      </c>
      <c r="BE39" s="62">
        <f t="shared" si="7"/>
        <v>0.89652656250000007</v>
      </c>
      <c r="BF39" s="62"/>
      <c r="BG39" s="50">
        <v>18</v>
      </c>
      <c r="BH39" s="62">
        <f t="shared" si="8"/>
        <v>0.48440312499999993</v>
      </c>
      <c r="BI39" s="62">
        <f t="shared" si="9"/>
        <v>54.031095704428708</v>
      </c>
      <c r="BJ39" s="62">
        <f t="shared" si="10"/>
        <v>0.196596875</v>
      </c>
      <c r="BK39" s="62">
        <f t="shared" si="11"/>
        <v>0.27066249999999997</v>
      </c>
      <c r="BL39" s="62">
        <f t="shared" si="12"/>
        <v>1.7143749999999999E-2</v>
      </c>
      <c r="BM39" s="50">
        <v>22</v>
      </c>
      <c r="BN39" s="62">
        <f>BP39+BQ39+BR39</f>
        <v>0.41212343750000002</v>
      </c>
      <c r="BO39" s="62">
        <f>(BN39/BE39)*100</f>
        <v>45.968904295571271</v>
      </c>
      <c r="BP39" s="62">
        <f>AN39/640</f>
        <v>0.16647187499999999</v>
      </c>
      <c r="BQ39" s="62">
        <f>AO39/640</f>
        <v>0.23317812500000001</v>
      </c>
      <c r="BR39" s="62">
        <f>AP39/640</f>
        <v>1.24734375E-2</v>
      </c>
    </row>
    <row r="40" spans="1:70" x14ac:dyDescent="0.25">
      <c r="A40" s="77" t="s">
        <v>170</v>
      </c>
      <c r="B40" s="10" t="s">
        <v>122</v>
      </c>
      <c r="C40" s="3" t="s">
        <v>171</v>
      </c>
      <c r="D40" s="77" t="s">
        <v>170</v>
      </c>
      <c r="E40" s="62">
        <v>0</v>
      </c>
      <c r="F40" s="62">
        <v>0</v>
      </c>
      <c r="G40" s="62">
        <v>15.122826000000002</v>
      </c>
      <c r="H40" s="62">
        <v>10.674936000000001</v>
      </c>
      <c r="I40" s="62">
        <v>0</v>
      </c>
      <c r="J40" s="62">
        <v>0</v>
      </c>
      <c r="K40" s="62">
        <v>0</v>
      </c>
      <c r="L40" s="62">
        <v>0.22239450000000002</v>
      </c>
      <c r="M40" s="62">
        <v>0</v>
      </c>
      <c r="N40" s="62">
        <v>0</v>
      </c>
      <c r="O40" s="62">
        <v>0</v>
      </c>
      <c r="P40" s="62">
        <v>0</v>
      </c>
      <c r="Q40" s="62">
        <v>0</v>
      </c>
      <c r="R40" s="62">
        <v>0.44478900000000005</v>
      </c>
      <c r="S40" s="62">
        <v>0</v>
      </c>
      <c r="T40" s="62">
        <f t="shared" si="0"/>
        <v>26.464945500000002</v>
      </c>
      <c r="U40" s="62">
        <v>10.398999999999999</v>
      </c>
      <c r="V40" s="62">
        <v>14.766999999999999</v>
      </c>
      <c r="W40" s="62">
        <v>1.2989999999999999</v>
      </c>
      <c r="X40" s="62">
        <f t="shared" si="1"/>
        <v>39.293487303799658</v>
      </c>
      <c r="Y40" s="62">
        <f t="shared" si="2"/>
        <v>55.798338976364029</v>
      </c>
      <c r="Z40" s="62">
        <f t="shared" si="3"/>
        <v>4.9083796526238821</v>
      </c>
      <c r="AA40" s="77"/>
      <c r="AB40" s="75" t="s">
        <v>170</v>
      </c>
      <c r="AC40" s="62">
        <f t="shared" si="28"/>
        <v>26.464999999999996</v>
      </c>
      <c r="AD40" s="62"/>
      <c r="AE40" s="50">
        <v>22</v>
      </c>
      <c r="AF40" s="62">
        <f t="shared" si="49"/>
        <v>26.464999999999996</v>
      </c>
      <c r="AG40" s="62">
        <f t="shared" si="6"/>
        <v>100</v>
      </c>
      <c r="AH40" s="62">
        <v>10.398999999999999</v>
      </c>
      <c r="AI40" s="62">
        <v>14.766999999999999</v>
      </c>
      <c r="AJ40" s="62">
        <v>1.2989999999999999</v>
      </c>
      <c r="AK40" s="50"/>
      <c r="AL40" s="62"/>
      <c r="AM40" s="62"/>
      <c r="AN40" s="62"/>
      <c r="AO40" s="62"/>
      <c r="AP40" s="62"/>
      <c r="AQ40" s="77"/>
      <c r="AR40" s="62"/>
      <c r="AS40" s="62"/>
      <c r="AT40" s="62"/>
      <c r="AU40" s="62"/>
      <c r="AV40" s="62"/>
      <c r="AW40" s="77"/>
      <c r="AX40" s="62"/>
      <c r="AY40" s="62"/>
      <c r="AZ40" s="62"/>
      <c r="BA40" s="62"/>
      <c r="BB40" s="62"/>
      <c r="BC40" s="77"/>
      <c r="BD40" s="75" t="s">
        <v>170</v>
      </c>
      <c r="BE40" s="62">
        <f t="shared" si="7"/>
        <v>4.1351562499999994E-2</v>
      </c>
      <c r="BF40" s="62"/>
      <c r="BG40" s="50">
        <v>22</v>
      </c>
      <c r="BH40" s="62">
        <f t="shared" si="8"/>
        <v>4.1351562499999994E-2</v>
      </c>
      <c r="BI40" s="62">
        <f t="shared" si="9"/>
        <v>100</v>
      </c>
      <c r="BJ40" s="62">
        <f t="shared" si="10"/>
        <v>1.6248437499999997E-2</v>
      </c>
      <c r="BK40" s="62">
        <f t="shared" si="11"/>
        <v>2.3073437499999998E-2</v>
      </c>
      <c r="BL40" s="62">
        <f t="shared" si="12"/>
        <v>2.0296874999999998E-3</v>
      </c>
      <c r="BM40" s="50"/>
      <c r="BN40" s="62"/>
      <c r="BO40" s="62"/>
      <c r="BP40" s="62"/>
      <c r="BQ40" s="62"/>
      <c r="BR40" s="62"/>
    </row>
    <row r="41" spans="1:70" x14ac:dyDescent="0.25">
      <c r="A41" s="77" t="s">
        <v>172</v>
      </c>
      <c r="B41" s="10" t="s">
        <v>122</v>
      </c>
      <c r="C41" s="3" t="s">
        <v>173</v>
      </c>
      <c r="D41" s="77" t="s">
        <v>172</v>
      </c>
      <c r="E41" s="62">
        <v>1.5567615000000001</v>
      </c>
      <c r="F41" s="62">
        <v>1.3343670000000001</v>
      </c>
      <c r="G41" s="62">
        <v>14.678037000000002</v>
      </c>
      <c r="H41" s="62">
        <v>11.342119500000001</v>
      </c>
      <c r="I41" s="62">
        <v>11.786908500000001</v>
      </c>
      <c r="J41" s="62">
        <v>0</v>
      </c>
      <c r="K41" s="62">
        <v>0</v>
      </c>
      <c r="L41" s="62">
        <v>0.22239450000000002</v>
      </c>
      <c r="M41" s="62">
        <v>0</v>
      </c>
      <c r="N41" s="62">
        <v>0</v>
      </c>
      <c r="O41" s="62">
        <v>0</v>
      </c>
      <c r="P41" s="62">
        <v>0</v>
      </c>
      <c r="Q41" s="62">
        <v>0</v>
      </c>
      <c r="R41" s="62">
        <v>3.3359175000000003</v>
      </c>
      <c r="S41" s="62">
        <v>0</v>
      </c>
      <c r="T41" s="62">
        <f t="shared" si="0"/>
        <v>44.256505500000003</v>
      </c>
      <c r="U41" s="62">
        <v>23.542999999999999</v>
      </c>
      <c r="V41" s="62">
        <v>16.504000000000001</v>
      </c>
      <c r="W41" s="62">
        <v>4.21</v>
      </c>
      <c r="X41" s="62">
        <f t="shared" si="1"/>
        <v>53.196698957625557</v>
      </c>
      <c r="Y41" s="62">
        <f t="shared" si="2"/>
        <v>37.291692630363684</v>
      </c>
      <c r="Z41" s="62">
        <f t="shared" si="3"/>
        <v>9.512725761865676</v>
      </c>
      <c r="AA41" s="77"/>
      <c r="AB41" s="75" t="s">
        <v>172</v>
      </c>
      <c r="AC41" s="62">
        <f t="shared" si="28"/>
        <v>44.256999999999998</v>
      </c>
      <c r="AD41" s="62"/>
      <c r="AE41" s="50">
        <v>22</v>
      </c>
      <c r="AF41" s="62">
        <f t="shared" si="49"/>
        <v>44.256999999999998</v>
      </c>
      <c r="AG41" s="62">
        <f t="shared" si="6"/>
        <v>100</v>
      </c>
      <c r="AH41" s="62">
        <v>23.542999999999999</v>
      </c>
      <c r="AI41" s="62">
        <v>16.504000000000001</v>
      </c>
      <c r="AJ41" s="62">
        <v>4.21</v>
      </c>
      <c r="AK41" s="50"/>
      <c r="AL41" s="62"/>
      <c r="AM41" s="62"/>
      <c r="AN41" s="62"/>
      <c r="AO41" s="62"/>
      <c r="AP41" s="62"/>
      <c r="AQ41" s="77"/>
      <c r="AR41" s="62"/>
      <c r="AS41" s="62"/>
      <c r="AT41" s="62"/>
      <c r="AU41" s="62"/>
      <c r="AV41" s="62"/>
      <c r="AW41" s="77"/>
      <c r="AX41" s="62"/>
      <c r="AY41" s="62"/>
      <c r="AZ41" s="62"/>
      <c r="BA41" s="62"/>
      <c r="BB41" s="62"/>
      <c r="BC41" s="77"/>
      <c r="BD41" s="75" t="s">
        <v>172</v>
      </c>
      <c r="BE41" s="62">
        <f t="shared" si="7"/>
        <v>6.9151562499999999E-2</v>
      </c>
      <c r="BF41" s="62"/>
      <c r="BG41" s="50">
        <v>22</v>
      </c>
      <c r="BH41" s="62">
        <f t="shared" si="8"/>
        <v>6.9151562499999999E-2</v>
      </c>
      <c r="BI41" s="62">
        <f t="shared" si="9"/>
        <v>100</v>
      </c>
      <c r="BJ41" s="62">
        <f t="shared" si="10"/>
        <v>3.6785937499999997E-2</v>
      </c>
      <c r="BK41" s="62">
        <f t="shared" si="11"/>
        <v>2.5787500000000001E-2</v>
      </c>
      <c r="BL41" s="62">
        <f t="shared" si="12"/>
        <v>6.5781249999999998E-3</v>
      </c>
      <c r="BM41" s="50"/>
      <c r="BN41" s="62"/>
      <c r="BO41" s="62"/>
      <c r="BP41" s="62"/>
      <c r="BQ41" s="62"/>
      <c r="BR41" s="62"/>
    </row>
    <row r="42" spans="1:70" x14ac:dyDescent="0.25">
      <c r="A42" s="77" t="s">
        <v>174</v>
      </c>
      <c r="B42" s="10" t="s">
        <v>122</v>
      </c>
      <c r="C42" s="3">
        <v>44</v>
      </c>
      <c r="D42" s="77" t="s">
        <v>174</v>
      </c>
      <c r="E42" s="62">
        <v>4.8926790000000002</v>
      </c>
      <c r="F42" s="62">
        <v>8.4509910000000001</v>
      </c>
      <c r="G42" s="62">
        <v>24.241000500000002</v>
      </c>
      <c r="H42" s="62">
        <v>24.685789500000002</v>
      </c>
      <c r="I42" s="62">
        <v>7.3390185000000008</v>
      </c>
      <c r="J42" s="62">
        <v>0</v>
      </c>
      <c r="K42" s="62">
        <v>0</v>
      </c>
      <c r="L42" s="62">
        <v>0</v>
      </c>
      <c r="M42" s="62">
        <v>0</v>
      </c>
      <c r="N42" s="62">
        <v>0</v>
      </c>
      <c r="O42" s="62">
        <v>0</v>
      </c>
      <c r="P42" s="62">
        <v>0</v>
      </c>
      <c r="Q42" s="62">
        <v>0</v>
      </c>
      <c r="R42" s="62">
        <v>0</v>
      </c>
      <c r="S42" s="62">
        <v>0</v>
      </c>
      <c r="T42" s="62">
        <f t="shared" si="0"/>
        <v>69.609478499999994</v>
      </c>
      <c r="U42" s="62">
        <v>33.548000000000002</v>
      </c>
      <c r="V42" s="62">
        <v>34.71</v>
      </c>
      <c r="W42" s="62">
        <v>1.351</v>
      </c>
      <c r="X42" s="62">
        <f t="shared" si="1"/>
        <v>48.194586028970186</v>
      </c>
      <c r="Y42" s="62">
        <f t="shared" si="2"/>
        <v>49.863898922903154</v>
      </c>
      <c r="Z42" s="62">
        <f t="shared" si="3"/>
        <v>1.940827641741347</v>
      </c>
      <c r="AA42" s="77"/>
      <c r="AB42" s="75" t="s">
        <v>174</v>
      </c>
      <c r="AC42" s="62">
        <f t="shared" si="28"/>
        <v>69.609000000000009</v>
      </c>
      <c r="AD42" s="62"/>
      <c r="AE42" s="50">
        <v>22</v>
      </c>
      <c r="AF42" s="62">
        <f t="shared" si="49"/>
        <v>69.609000000000009</v>
      </c>
      <c r="AG42" s="62">
        <f t="shared" si="6"/>
        <v>100</v>
      </c>
      <c r="AH42" s="62">
        <v>33.548000000000002</v>
      </c>
      <c r="AI42" s="62">
        <v>34.71</v>
      </c>
      <c r="AJ42" s="62">
        <v>1.351</v>
      </c>
      <c r="AK42" s="50"/>
      <c r="AL42" s="62"/>
      <c r="AM42" s="62"/>
      <c r="AN42" s="62"/>
      <c r="AO42" s="62"/>
      <c r="AP42" s="62"/>
      <c r="AQ42" s="77"/>
      <c r="AR42" s="62"/>
      <c r="AS42" s="62"/>
      <c r="AT42" s="62"/>
      <c r="AU42" s="62"/>
      <c r="AV42" s="62"/>
      <c r="AW42" s="77"/>
      <c r="AX42" s="62"/>
      <c r="AY42" s="62"/>
      <c r="AZ42" s="62"/>
      <c r="BA42" s="62"/>
      <c r="BB42" s="62"/>
      <c r="BC42" s="77"/>
      <c r="BD42" s="75" t="s">
        <v>174</v>
      </c>
      <c r="BE42" s="62">
        <f t="shared" si="7"/>
        <v>0.10876406250000001</v>
      </c>
      <c r="BF42" s="62"/>
      <c r="BG42" s="50">
        <v>22</v>
      </c>
      <c r="BH42" s="62">
        <f t="shared" si="8"/>
        <v>0.10876406250000001</v>
      </c>
      <c r="BI42" s="62">
        <f t="shared" si="9"/>
        <v>100</v>
      </c>
      <c r="BJ42" s="62">
        <f t="shared" si="10"/>
        <v>5.241875E-2</v>
      </c>
      <c r="BK42" s="62">
        <f t="shared" si="11"/>
        <v>5.4234375000000001E-2</v>
      </c>
      <c r="BL42" s="62">
        <f t="shared" si="12"/>
        <v>2.1109375E-3</v>
      </c>
      <c r="BM42" s="50"/>
      <c r="BN42" s="62"/>
      <c r="BO42" s="62"/>
      <c r="BP42" s="62"/>
      <c r="BQ42" s="62"/>
      <c r="BR42" s="62"/>
    </row>
    <row r="43" spans="1:70" x14ac:dyDescent="0.25">
      <c r="A43" s="77" t="s">
        <v>175</v>
      </c>
      <c r="B43" s="10" t="s">
        <v>122</v>
      </c>
      <c r="C43" s="3">
        <v>45</v>
      </c>
      <c r="D43" s="77" t="s">
        <v>175</v>
      </c>
      <c r="E43" s="62">
        <v>0</v>
      </c>
      <c r="F43" s="62">
        <v>16.6795875</v>
      </c>
      <c r="G43" s="62">
        <v>108.3061215</v>
      </c>
      <c r="H43" s="62">
        <v>18.236349000000001</v>
      </c>
      <c r="I43" s="62">
        <v>5.3374680000000003</v>
      </c>
      <c r="J43" s="62">
        <v>0</v>
      </c>
      <c r="K43" s="62">
        <v>2.8911285000000002</v>
      </c>
      <c r="L43" s="62">
        <v>2.2239450000000001</v>
      </c>
      <c r="M43" s="62">
        <v>1.5567615000000001</v>
      </c>
      <c r="N43" s="62">
        <v>0</v>
      </c>
      <c r="O43" s="62">
        <v>0</v>
      </c>
      <c r="P43" s="62">
        <v>0</v>
      </c>
      <c r="Q43" s="62">
        <v>0</v>
      </c>
      <c r="R43" s="62">
        <v>1.1119725</v>
      </c>
      <c r="S43" s="62">
        <v>0</v>
      </c>
      <c r="T43" s="62">
        <f t="shared" si="0"/>
        <v>156.3433335</v>
      </c>
      <c r="U43" s="62">
        <v>56.518999999999998</v>
      </c>
      <c r="V43" s="62">
        <v>90.653000000000006</v>
      </c>
      <c r="W43" s="62">
        <v>9.17</v>
      </c>
      <c r="X43" s="62">
        <f t="shared" si="1"/>
        <v>36.15056602333479</v>
      </c>
      <c r="Y43" s="62">
        <f t="shared" si="2"/>
        <v>57.983284589489713</v>
      </c>
      <c r="Z43" s="62">
        <f t="shared" si="3"/>
        <v>5.8652964566602384</v>
      </c>
      <c r="AA43" s="77"/>
      <c r="AB43" s="75" t="s">
        <v>175</v>
      </c>
      <c r="AC43" s="62">
        <f t="shared" si="28"/>
        <v>154.786</v>
      </c>
      <c r="AD43" s="62"/>
      <c r="AE43" s="50">
        <v>22</v>
      </c>
      <c r="AF43" s="62">
        <f t="shared" si="49"/>
        <v>154.786</v>
      </c>
      <c r="AG43" s="62">
        <f t="shared" si="6"/>
        <v>100</v>
      </c>
      <c r="AH43" s="62">
        <v>56.518999999999998</v>
      </c>
      <c r="AI43" s="62">
        <v>90.341999999999999</v>
      </c>
      <c r="AJ43" s="62">
        <v>7.9249999999999998</v>
      </c>
      <c r="AK43" s="50"/>
      <c r="AL43" s="62"/>
      <c r="AM43" s="62"/>
      <c r="AN43" s="62"/>
      <c r="AO43" s="62"/>
      <c r="AP43" s="62"/>
      <c r="AQ43" s="77"/>
      <c r="AR43" s="62"/>
      <c r="AS43" s="62"/>
      <c r="AT43" s="62"/>
      <c r="AU43" s="62"/>
      <c r="AV43" s="62"/>
      <c r="AW43" s="77"/>
      <c r="AX43" s="62"/>
      <c r="AY43" s="62"/>
      <c r="AZ43" s="62"/>
      <c r="BA43" s="62"/>
      <c r="BB43" s="62"/>
      <c r="BC43" s="77"/>
      <c r="BD43" s="75" t="s">
        <v>175</v>
      </c>
      <c r="BE43" s="62">
        <f t="shared" si="7"/>
        <v>0.241853125</v>
      </c>
      <c r="BF43" s="62"/>
      <c r="BG43" s="50">
        <v>22</v>
      </c>
      <c r="BH43" s="62">
        <f t="shared" si="8"/>
        <v>0.241853125</v>
      </c>
      <c r="BI43" s="62">
        <f t="shared" si="9"/>
        <v>100</v>
      </c>
      <c r="BJ43" s="62">
        <f t="shared" si="10"/>
        <v>8.8310937499999992E-2</v>
      </c>
      <c r="BK43" s="62">
        <f t="shared" si="11"/>
        <v>0.141159375</v>
      </c>
      <c r="BL43" s="62">
        <f t="shared" si="12"/>
        <v>1.23828125E-2</v>
      </c>
      <c r="BM43" s="50"/>
      <c r="BN43" s="62"/>
      <c r="BO43" s="62"/>
      <c r="BP43" s="62"/>
      <c r="BQ43" s="62"/>
      <c r="BR43" s="62"/>
    </row>
    <row r="44" spans="1:70" x14ac:dyDescent="0.25">
      <c r="A44" s="77" t="s">
        <v>176</v>
      </c>
      <c r="B44" s="10" t="s">
        <v>122</v>
      </c>
      <c r="C44" s="3">
        <v>46</v>
      </c>
      <c r="D44" s="77" t="s">
        <v>176</v>
      </c>
      <c r="E44" s="62">
        <v>0</v>
      </c>
      <c r="F44" s="62">
        <v>12.009303000000001</v>
      </c>
      <c r="G44" s="62">
        <v>228.17675700000001</v>
      </c>
      <c r="H44" s="62">
        <v>75.614130000000003</v>
      </c>
      <c r="I44" s="62">
        <v>28.466496000000003</v>
      </c>
      <c r="J44" s="62">
        <v>0</v>
      </c>
      <c r="K44" s="62">
        <v>0</v>
      </c>
      <c r="L44" s="62">
        <v>0</v>
      </c>
      <c r="M44" s="62">
        <v>0</v>
      </c>
      <c r="N44" s="62">
        <v>0</v>
      </c>
      <c r="O44" s="62">
        <v>0</v>
      </c>
      <c r="P44" s="62">
        <v>0</v>
      </c>
      <c r="Q44" s="62">
        <v>0</v>
      </c>
      <c r="R44" s="62">
        <v>0</v>
      </c>
      <c r="S44" s="62">
        <v>0</v>
      </c>
      <c r="T44" s="62">
        <f t="shared" si="0"/>
        <v>344.26668599999999</v>
      </c>
      <c r="U44" s="62">
        <v>147.77600000000001</v>
      </c>
      <c r="V44" s="62">
        <v>190.042</v>
      </c>
      <c r="W44" s="62">
        <v>6.4470000000000001</v>
      </c>
      <c r="X44" s="62">
        <f t="shared" si="1"/>
        <v>42.924862035590635</v>
      </c>
      <c r="Y44" s="62">
        <f t="shared" si="2"/>
        <v>55.201972112979881</v>
      </c>
      <c r="Z44" s="62">
        <f t="shared" si="3"/>
        <v>1.8726761148187312</v>
      </c>
      <c r="AA44" s="77"/>
      <c r="AB44" s="75" t="s">
        <v>176</v>
      </c>
      <c r="AC44" s="62">
        <f t="shared" si="28"/>
        <v>344.26499999999999</v>
      </c>
      <c r="AD44" s="62"/>
      <c r="AE44" s="50">
        <v>22</v>
      </c>
      <c r="AF44" s="62">
        <f t="shared" si="49"/>
        <v>344.26499999999999</v>
      </c>
      <c r="AG44" s="62">
        <f t="shared" si="6"/>
        <v>100</v>
      </c>
      <c r="AH44" s="62">
        <v>147.77600000000001</v>
      </c>
      <c r="AI44" s="62">
        <v>190.042</v>
      </c>
      <c r="AJ44" s="62">
        <v>6.4470000000000001</v>
      </c>
      <c r="AK44" s="50"/>
      <c r="AL44" s="62"/>
      <c r="AM44" s="62"/>
      <c r="AN44" s="62"/>
      <c r="AO44" s="62"/>
      <c r="AP44" s="62"/>
      <c r="AQ44" s="77"/>
      <c r="AR44" s="62"/>
      <c r="AS44" s="62"/>
      <c r="AT44" s="62"/>
      <c r="AU44" s="62"/>
      <c r="AV44" s="62"/>
      <c r="AW44" s="77"/>
      <c r="AX44" s="62"/>
      <c r="AY44" s="62"/>
      <c r="AZ44" s="62"/>
      <c r="BA44" s="62"/>
      <c r="BB44" s="62"/>
      <c r="BC44" s="77"/>
      <c r="BD44" s="75" t="s">
        <v>176</v>
      </c>
      <c r="BE44" s="62">
        <f t="shared" si="7"/>
        <v>0.53791406249999996</v>
      </c>
      <c r="BF44" s="62"/>
      <c r="BG44" s="50">
        <v>22</v>
      </c>
      <c r="BH44" s="62">
        <f t="shared" si="8"/>
        <v>0.53791406249999996</v>
      </c>
      <c r="BI44" s="62">
        <f t="shared" si="9"/>
        <v>100</v>
      </c>
      <c r="BJ44" s="62">
        <f t="shared" si="10"/>
        <v>0.23090000000000002</v>
      </c>
      <c r="BK44" s="62">
        <f t="shared" si="11"/>
        <v>0.29694062500000001</v>
      </c>
      <c r="BL44" s="62">
        <f t="shared" si="12"/>
        <v>1.0073437500000001E-2</v>
      </c>
      <c r="BM44" s="50"/>
      <c r="BN44" s="62"/>
      <c r="BO44" s="62"/>
      <c r="BP44" s="62"/>
      <c r="BQ44" s="62"/>
      <c r="BR44" s="62"/>
    </row>
    <row r="45" spans="1:70" x14ac:dyDescent="0.25">
      <c r="A45" s="77" t="s">
        <v>177</v>
      </c>
      <c r="B45" s="10" t="s">
        <v>122</v>
      </c>
      <c r="C45" s="3">
        <v>47</v>
      </c>
      <c r="D45" s="77" t="s">
        <v>177</v>
      </c>
      <c r="E45" s="62">
        <v>0</v>
      </c>
      <c r="F45" s="62">
        <v>0.44478900000000005</v>
      </c>
      <c r="G45" s="62">
        <v>44.256505500000003</v>
      </c>
      <c r="H45" s="62">
        <v>10.0077525</v>
      </c>
      <c r="I45" s="62">
        <v>0</v>
      </c>
      <c r="J45" s="62">
        <v>0</v>
      </c>
      <c r="K45" s="62">
        <v>0</v>
      </c>
      <c r="L45" s="62">
        <v>0</v>
      </c>
      <c r="M45" s="62">
        <v>0</v>
      </c>
      <c r="N45" s="62">
        <v>0</v>
      </c>
      <c r="O45" s="62">
        <v>0</v>
      </c>
      <c r="P45" s="62">
        <v>0</v>
      </c>
      <c r="Q45" s="62">
        <v>0</v>
      </c>
      <c r="R45" s="62">
        <v>0</v>
      </c>
      <c r="S45" s="62">
        <v>0</v>
      </c>
      <c r="T45" s="62">
        <f t="shared" si="0"/>
        <v>54.709047000000005</v>
      </c>
      <c r="U45" s="62">
        <v>20.963000000000001</v>
      </c>
      <c r="V45" s="62">
        <v>32.682000000000002</v>
      </c>
      <c r="W45" s="62">
        <v>1.0640000000000001</v>
      </c>
      <c r="X45" s="62">
        <f t="shared" si="1"/>
        <v>38.317245774725336</v>
      </c>
      <c r="Y45" s="62">
        <f t="shared" si="2"/>
        <v>59.737834585201234</v>
      </c>
      <c r="Z45" s="62">
        <f t="shared" si="3"/>
        <v>1.9448337310646262</v>
      </c>
      <c r="AA45" s="77"/>
      <c r="AB45" s="75" t="s">
        <v>177</v>
      </c>
      <c r="AC45" s="62">
        <f t="shared" si="28"/>
        <v>54.709000000000003</v>
      </c>
      <c r="AD45" s="62"/>
      <c r="AE45" s="50">
        <v>22</v>
      </c>
      <c r="AF45" s="62">
        <f t="shared" si="49"/>
        <v>54.709000000000003</v>
      </c>
      <c r="AG45" s="62">
        <f t="shared" si="6"/>
        <v>100</v>
      </c>
      <c r="AH45" s="62">
        <v>20.963000000000001</v>
      </c>
      <c r="AI45" s="62">
        <v>32.682000000000002</v>
      </c>
      <c r="AJ45" s="62">
        <v>1.0640000000000001</v>
      </c>
      <c r="AK45" s="50"/>
      <c r="AL45" s="62"/>
      <c r="AM45" s="62"/>
      <c r="AN45" s="62"/>
      <c r="AO45" s="62"/>
      <c r="AP45" s="62"/>
      <c r="AQ45" s="77"/>
      <c r="AR45" s="62"/>
      <c r="AS45" s="62"/>
      <c r="AT45" s="62"/>
      <c r="AU45" s="62"/>
      <c r="AV45" s="62"/>
      <c r="AW45" s="77"/>
      <c r="AX45" s="62"/>
      <c r="AY45" s="62"/>
      <c r="AZ45" s="62"/>
      <c r="BA45" s="62"/>
      <c r="BB45" s="62"/>
      <c r="BC45" s="77"/>
      <c r="BD45" s="75" t="s">
        <v>177</v>
      </c>
      <c r="BE45" s="62">
        <f t="shared" si="7"/>
        <v>8.5482812500000005E-2</v>
      </c>
      <c r="BF45" s="62"/>
      <c r="BG45" s="50">
        <v>22</v>
      </c>
      <c r="BH45" s="62">
        <f t="shared" si="8"/>
        <v>8.5482812500000005E-2</v>
      </c>
      <c r="BI45" s="62">
        <f t="shared" si="9"/>
        <v>100</v>
      </c>
      <c r="BJ45" s="62">
        <f t="shared" si="10"/>
        <v>3.2754687500000004E-2</v>
      </c>
      <c r="BK45" s="62">
        <f t="shared" si="11"/>
        <v>5.1065625000000003E-2</v>
      </c>
      <c r="BL45" s="62">
        <f t="shared" si="12"/>
        <v>1.6625000000000001E-3</v>
      </c>
      <c r="BM45" s="50"/>
      <c r="BN45" s="62"/>
      <c r="BO45" s="62"/>
      <c r="BP45" s="62"/>
      <c r="BQ45" s="62"/>
      <c r="BR45" s="62"/>
    </row>
    <row r="46" spans="1:70" x14ac:dyDescent="0.25">
      <c r="A46" s="77" t="s">
        <v>178</v>
      </c>
      <c r="B46" s="10" t="s">
        <v>122</v>
      </c>
      <c r="C46" s="3">
        <v>48</v>
      </c>
      <c r="D46" s="77" t="s">
        <v>178</v>
      </c>
      <c r="E46" s="62">
        <v>0</v>
      </c>
      <c r="F46" s="62">
        <v>52.040313000000005</v>
      </c>
      <c r="G46" s="62">
        <v>84.954699000000005</v>
      </c>
      <c r="H46" s="62">
        <v>70.721451000000002</v>
      </c>
      <c r="I46" s="62">
        <v>141.88769100000002</v>
      </c>
      <c r="J46" s="62">
        <v>0</v>
      </c>
      <c r="K46" s="62">
        <v>0</v>
      </c>
      <c r="L46" s="62">
        <v>0</v>
      </c>
      <c r="M46" s="62">
        <v>0</v>
      </c>
      <c r="N46" s="62">
        <v>0</v>
      </c>
      <c r="O46" s="62">
        <v>0</v>
      </c>
      <c r="P46" s="62">
        <v>0</v>
      </c>
      <c r="Q46" s="62">
        <v>0</v>
      </c>
      <c r="R46" s="62">
        <v>0</v>
      </c>
      <c r="S46" s="62">
        <v>0</v>
      </c>
      <c r="T46" s="62">
        <f t="shared" si="0"/>
        <v>349.60415399999999</v>
      </c>
      <c r="U46" s="62">
        <v>207.93799999999999</v>
      </c>
      <c r="V46" s="62">
        <v>137.56200000000001</v>
      </c>
      <c r="W46" s="62">
        <v>4.1029999999999998</v>
      </c>
      <c r="X46" s="62">
        <f t="shared" si="1"/>
        <v>59.478126223866326</v>
      </c>
      <c r="Y46" s="62">
        <f t="shared" si="2"/>
        <v>39.347930631281919</v>
      </c>
      <c r="Z46" s="62">
        <f t="shared" si="3"/>
        <v>1.1736130572407328</v>
      </c>
      <c r="AA46" s="77"/>
      <c r="AB46" s="75" t="s">
        <v>178</v>
      </c>
      <c r="AC46" s="62">
        <f t="shared" si="28"/>
        <v>349.60300000000001</v>
      </c>
      <c r="AD46" s="62"/>
      <c r="AE46" s="50">
        <v>22</v>
      </c>
      <c r="AF46" s="62">
        <f t="shared" si="49"/>
        <v>349.60300000000001</v>
      </c>
      <c r="AG46" s="62">
        <f t="shared" si="6"/>
        <v>100</v>
      </c>
      <c r="AH46" s="62">
        <v>207.93799999999999</v>
      </c>
      <c r="AI46" s="62">
        <v>137.56200000000001</v>
      </c>
      <c r="AJ46" s="62">
        <v>4.1029999999999998</v>
      </c>
      <c r="AK46" s="50"/>
      <c r="AL46" s="62"/>
      <c r="AM46" s="62"/>
      <c r="AN46" s="62"/>
      <c r="AO46" s="62"/>
      <c r="AP46" s="62"/>
      <c r="AQ46" s="77"/>
      <c r="AR46" s="62"/>
      <c r="AS46" s="62"/>
      <c r="AT46" s="62"/>
      <c r="AU46" s="62"/>
      <c r="AV46" s="62"/>
      <c r="AW46" s="77"/>
      <c r="AX46" s="62"/>
      <c r="AY46" s="62"/>
      <c r="AZ46" s="62"/>
      <c r="BA46" s="62"/>
      <c r="BB46" s="62"/>
      <c r="BC46" s="77"/>
      <c r="BD46" s="75" t="s">
        <v>178</v>
      </c>
      <c r="BE46" s="62">
        <f t="shared" si="7"/>
        <v>0.54625468750000006</v>
      </c>
      <c r="BF46" s="62"/>
      <c r="BG46" s="50">
        <v>22</v>
      </c>
      <c r="BH46" s="62">
        <f t="shared" si="8"/>
        <v>0.54625468750000006</v>
      </c>
      <c r="BI46" s="62">
        <f t="shared" si="9"/>
        <v>100</v>
      </c>
      <c r="BJ46" s="62">
        <f t="shared" si="10"/>
        <v>0.32490312499999996</v>
      </c>
      <c r="BK46" s="62">
        <f t="shared" si="11"/>
        <v>0.21494062500000002</v>
      </c>
      <c r="BL46" s="62">
        <f t="shared" si="12"/>
        <v>6.4109375E-3</v>
      </c>
      <c r="BM46" s="50"/>
      <c r="BN46" s="62"/>
      <c r="BO46" s="62"/>
      <c r="BP46" s="62"/>
      <c r="BQ46" s="62"/>
      <c r="BR46" s="62"/>
    </row>
    <row r="47" spans="1:70" x14ac:dyDescent="0.25">
      <c r="A47" s="77" t="s">
        <v>179</v>
      </c>
      <c r="B47" s="10" t="s">
        <v>122</v>
      </c>
      <c r="C47" s="3">
        <v>49</v>
      </c>
      <c r="D47" s="77" t="s">
        <v>179</v>
      </c>
      <c r="E47" s="62">
        <v>2.4463395000000001</v>
      </c>
      <c r="F47" s="62">
        <v>12.231697500000001</v>
      </c>
      <c r="G47" s="62">
        <v>121.64979150000001</v>
      </c>
      <c r="H47" s="62">
        <v>100.7447085</v>
      </c>
      <c r="I47" s="62">
        <v>30.9128355</v>
      </c>
      <c r="J47" s="62">
        <v>0</v>
      </c>
      <c r="K47" s="62">
        <v>0</v>
      </c>
      <c r="L47" s="62">
        <v>0</v>
      </c>
      <c r="M47" s="62">
        <v>0</v>
      </c>
      <c r="N47" s="62">
        <v>0</v>
      </c>
      <c r="O47" s="62">
        <v>0</v>
      </c>
      <c r="P47" s="62">
        <v>0</v>
      </c>
      <c r="Q47" s="62">
        <v>0</v>
      </c>
      <c r="R47" s="62">
        <v>0</v>
      </c>
      <c r="S47" s="62">
        <v>0</v>
      </c>
      <c r="T47" s="62">
        <f t="shared" si="0"/>
        <v>267.98537250000004</v>
      </c>
      <c r="U47" s="62">
        <v>124.483</v>
      </c>
      <c r="V47" s="62">
        <v>137.64699999999999</v>
      </c>
      <c r="W47" s="62">
        <v>5.8550000000000004</v>
      </c>
      <c r="X47" s="62">
        <f t="shared" si="1"/>
        <v>46.451415925695713</v>
      </c>
      <c r="Y47" s="62">
        <f t="shared" si="2"/>
        <v>51.363624333637823</v>
      </c>
      <c r="Z47" s="62">
        <f t="shared" si="3"/>
        <v>2.1848207405424711</v>
      </c>
      <c r="AA47" s="77"/>
      <c r="AB47" s="75" t="s">
        <v>179</v>
      </c>
      <c r="AC47" s="62">
        <f t="shared" si="28"/>
        <v>267.98500000000001</v>
      </c>
      <c r="AD47" s="62"/>
      <c r="AE47" s="50">
        <v>22</v>
      </c>
      <c r="AF47" s="62">
        <f t="shared" si="49"/>
        <v>267.98500000000001</v>
      </c>
      <c r="AG47" s="62">
        <f t="shared" si="6"/>
        <v>100</v>
      </c>
      <c r="AH47" s="62">
        <v>124.483</v>
      </c>
      <c r="AI47" s="62">
        <v>137.64699999999999</v>
      </c>
      <c r="AJ47" s="62">
        <v>5.8550000000000004</v>
      </c>
      <c r="AK47" s="50"/>
      <c r="AL47" s="62"/>
      <c r="AM47" s="62"/>
      <c r="AN47" s="62"/>
      <c r="AO47" s="62"/>
      <c r="AP47" s="62"/>
      <c r="AQ47" s="77"/>
      <c r="AR47" s="62"/>
      <c r="AS47" s="62"/>
      <c r="AT47" s="62"/>
      <c r="AU47" s="62"/>
      <c r="AV47" s="62"/>
      <c r="AW47" s="77"/>
      <c r="AX47" s="62"/>
      <c r="AY47" s="62"/>
      <c r="AZ47" s="62"/>
      <c r="BA47" s="62"/>
      <c r="BB47" s="62"/>
      <c r="BC47" s="77"/>
      <c r="BD47" s="75" t="s">
        <v>179</v>
      </c>
      <c r="BE47" s="62">
        <f t="shared" si="7"/>
        <v>0.41872656250000001</v>
      </c>
      <c r="BF47" s="62"/>
      <c r="BG47" s="50">
        <v>22</v>
      </c>
      <c r="BH47" s="62">
        <f t="shared" si="8"/>
        <v>0.41872656250000001</v>
      </c>
      <c r="BI47" s="62">
        <f t="shared" si="9"/>
        <v>100</v>
      </c>
      <c r="BJ47" s="62">
        <f t="shared" si="10"/>
        <v>0.1945046875</v>
      </c>
      <c r="BK47" s="62">
        <f t="shared" si="11"/>
        <v>0.21507343749999999</v>
      </c>
      <c r="BL47" s="62">
        <f t="shared" si="12"/>
        <v>9.1484375000000003E-3</v>
      </c>
      <c r="BM47" s="50"/>
      <c r="BN47" s="62"/>
      <c r="BO47" s="62"/>
      <c r="BP47" s="62"/>
      <c r="BQ47" s="62"/>
      <c r="BR47" s="62"/>
    </row>
    <row r="48" spans="1:70" x14ac:dyDescent="0.25">
      <c r="A48" s="77" t="s">
        <v>180</v>
      </c>
      <c r="B48" s="10" t="s">
        <v>122</v>
      </c>
      <c r="C48" s="3">
        <v>5</v>
      </c>
      <c r="D48" s="77" t="s">
        <v>180</v>
      </c>
      <c r="E48" s="62">
        <v>6.6718350000000006</v>
      </c>
      <c r="F48" s="62">
        <v>16.457193</v>
      </c>
      <c r="G48" s="62">
        <v>87.623433000000006</v>
      </c>
      <c r="H48" s="62">
        <v>67.607928000000001</v>
      </c>
      <c r="I48" s="62">
        <v>21.794661000000001</v>
      </c>
      <c r="J48" s="62">
        <v>0</v>
      </c>
      <c r="K48" s="62">
        <v>0</v>
      </c>
      <c r="L48" s="62">
        <v>0</v>
      </c>
      <c r="M48" s="62">
        <v>0</v>
      </c>
      <c r="N48" s="62">
        <v>0</v>
      </c>
      <c r="O48" s="62">
        <v>0</v>
      </c>
      <c r="P48" s="62">
        <v>0</v>
      </c>
      <c r="Q48" s="62">
        <v>0</v>
      </c>
      <c r="R48" s="62">
        <v>0</v>
      </c>
      <c r="S48" s="62">
        <v>0</v>
      </c>
      <c r="T48" s="62">
        <f t="shared" si="0"/>
        <v>200.15504999999999</v>
      </c>
      <c r="U48" s="62">
        <v>93.347999999999999</v>
      </c>
      <c r="V48" s="62">
        <v>102.788</v>
      </c>
      <c r="W48" s="62">
        <v>4.0190000000000001</v>
      </c>
      <c r="X48" s="62">
        <f t="shared" si="1"/>
        <v>46.63784401143014</v>
      </c>
      <c r="Y48" s="62">
        <f t="shared" si="2"/>
        <v>51.354187666011931</v>
      </c>
      <c r="Z48" s="62">
        <f t="shared" si="3"/>
        <v>2.0079433419241735</v>
      </c>
      <c r="AA48" s="77"/>
      <c r="AB48" s="75" t="s">
        <v>180</v>
      </c>
      <c r="AC48" s="62">
        <f t="shared" si="28"/>
        <v>200.155</v>
      </c>
      <c r="AD48" s="62"/>
      <c r="AE48" s="50">
        <v>18</v>
      </c>
      <c r="AF48" s="62">
        <f t="shared" si="49"/>
        <v>200.155</v>
      </c>
      <c r="AG48" s="62">
        <f t="shared" si="6"/>
        <v>100</v>
      </c>
      <c r="AH48" s="62">
        <v>93.347999999999999</v>
      </c>
      <c r="AI48" s="62">
        <v>102.788</v>
      </c>
      <c r="AJ48" s="62">
        <v>4.0190000000000001</v>
      </c>
      <c r="AK48" s="50"/>
      <c r="AL48" s="62"/>
      <c r="AM48" s="62"/>
      <c r="AN48" s="62"/>
      <c r="AO48" s="62"/>
      <c r="AP48" s="62"/>
      <c r="AQ48" s="77"/>
      <c r="AR48" s="62"/>
      <c r="AS48" s="62"/>
      <c r="AT48" s="62"/>
      <c r="AU48" s="62"/>
      <c r="AV48" s="62"/>
      <c r="AW48" s="77"/>
      <c r="AX48" s="62"/>
      <c r="AY48" s="62"/>
      <c r="AZ48" s="62"/>
      <c r="BA48" s="62"/>
      <c r="BB48" s="62"/>
      <c r="BC48" s="77"/>
      <c r="BD48" s="75" t="s">
        <v>180</v>
      </c>
      <c r="BE48" s="62">
        <f t="shared" si="7"/>
        <v>0.31274218749999999</v>
      </c>
      <c r="BF48" s="62"/>
      <c r="BG48" s="50">
        <v>18</v>
      </c>
      <c r="BH48" s="62">
        <f t="shared" si="8"/>
        <v>0.31274218749999999</v>
      </c>
      <c r="BI48" s="62">
        <f t="shared" si="9"/>
        <v>100</v>
      </c>
      <c r="BJ48" s="62">
        <f t="shared" si="10"/>
        <v>0.14585624999999999</v>
      </c>
      <c r="BK48" s="62">
        <f t="shared" si="11"/>
        <v>0.16060625000000001</v>
      </c>
      <c r="BL48" s="62">
        <f t="shared" si="12"/>
        <v>6.2796875000000005E-3</v>
      </c>
      <c r="BM48" s="50"/>
      <c r="BN48" s="62"/>
      <c r="BO48" s="62"/>
      <c r="BP48" s="62"/>
      <c r="BQ48" s="62"/>
      <c r="BR48" s="62"/>
    </row>
    <row r="49" spans="1:82" x14ac:dyDescent="0.25">
      <c r="A49" s="77" t="s">
        <v>181</v>
      </c>
      <c r="B49" s="10" t="s">
        <v>122</v>
      </c>
      <c r="C49" s="3">
        <v>50</v>
      </c>
      <c r="D49" s="77" t="s">
        <v>181</v>
      </c>
      <c r="E49" s="62">
        <v>0</v>
      </c>
      <c r="F49" s="62">
        <v>2.4463395000000001</v>
      </c>
      <c r="G49" s="62">
        <v>54.041863500000005</v>
      </c>
      <c r="H49" s="62">
        <v>36.917487000000001</v>
      </c>
      <c r="I49" s="62">
        <v>34.248753000000001</v>
      </c>
      <c r="J49" s="62">
        <v>0</v>
      </c>
      <c r="K49" s="62">
        <v>0</v>
      </c>
      <c r="L49" s="62">
        <v>0</v>
      </c>
      <c r="M49" s="62">
        <v>1.1119725</v>
      </c>
      <c r="N49" s="62">
        <v>0</v>
      </c>
      <c r="O49" s="62">
        <v>0</v>
      </c>
      <c r="P49" s="62">
        <v>0</v>
      </c>
      <c r="Q49" s="62">
        <v>0</v>
      </c>
      <c r="R49" s="62">
        <v>1.1119725</v>
      </c>
      <c r="S49" s="62">
        <v>0</v>
      </c>
      <c r="T49" s="62">
        <f t="shared" si="0"/>
        <v>129.87838800000003</v>
      </c>
      <c r="U49" s="62">
        <v>69.608999999999995</v>
      </c>
      <c r="V49" s="62">
        <v>55.98</v>
      </c>
      <c r="W49" s="62">
        <v>4.2889999999999997</v>
      </c>
      <c r="X49" s="62">
        <f t="shared" si="1"/>
        <v>53.595521989385929</v>
      </c>
      <c r="Y49" s="62">
        <f t="shared" si="2"/>
        <v>43.101859256214347</v>
      </c>
      <c r="Z49" s="62">
        <f t="shared" si="3"/>
        <v>3.3023200133959154</v>
      </c>
      <c r="AA49" s="77"/>
      <c r="AB49" s="75" t="s">
        <v>181</v>
      </c>
      <c r="AC49" s="62">
        <f t="shared" si="28"/>
        <v>128.76599999999999</v>
      </c>
      <c r="AD49" s="62"/>
      <c r="AE49" s="50">
        <v>22</v>
      </c>
      <c r="AF49" s="62">
        <f t="shared" si="49"/>
        <v>128.76599999999999</v>
      </c>
      <c r="AG49" s="62">
        <f t="shared" si="6"/>
        <v>100</v>
      </c>
      <c r="AH49" s="62">
        <v>69.608999999999995</v>
      </c>
      <c r="AI49" s="62">
        <v>55.758000000000003</v>
      </c>
      <c r="AJ49" s="62">
        <v>3.399</v>
      </c>
      <c r="AK49" s="50"/>
      <c r="AL49" s="62"/>
      <c r="AM49" s="62"/>
      <c r="AN49" s="62"/>
      <c r="AO49" s="62"/>
      <c r="AP49" s="62"/>
      <c r="AQ49" s="77"/>
      <c r="AR49" s="62"/>
      <c r="AS49" s="62"/>
      <c r="AT49" s="62"/>
      <c r="AU49" s="62"/>
      <c r="AV49" s="62"/>
      <c r="AW49" s="77"/>
      <c r="AX49" s="62"/>
      <c r="AY49" s="62"/>
      <c r="AZ49" s="62"/>
      <c r="BA49" s="62"/>
      <c r="BB49" s="62"/>
      <c r="BC49" s="77"/>
      <c r="BD49" s="75" t="s">
        <v>181</v>
      </c>
      <c r="BE49" s="62">
        <f t="shared" si="7"/>
        <v>0.201196875</v>
      </c>
      <c r="BF49" s="62"/>
      <c r="BG49" s="50">
        <v>22</v>
      </c>
      <c r="BH49" s="62">
        <f t="shared" si="8"/>
        <v>0.201196875</v>
      </c>
      <c r="BI49" s="62">
        <f t="shared" si="9"/>
        <v>100</v>
      </c>
      <c r="BJ49" s="62">
        <f t="shared" si="10"/>
        <v>0.10876406249999999</v>
      </c>
      <c r="BK49" s="62">
        <f t="shared" si="11"/>
        <v>8.7121875000000001E-2</v>
      </c>
      <c r="BL49" s="62">
        <f t="shared" si="12"/>
        <v>5.3109374999999997E-3</v>
      </c>
      <c r="BM49" s="50"/>
      <c r="BN49" s="62"/>
      <c r="BO49" s="62"/>
      <c r="BP49" s="62"/>
      <c r="BQ49" s="62"/>
      <c r="BR49" s="62"/>
      <c r="BS49" s="77"/>
      <c r="BT49" s="62"/>
      <c r="BU49" s="62"/>
      <c r="BV49" s="62"/>
      <c r="BW49" s="62"/>
      <c r="BX49" s="62"/>
      <c r="BY49" s="77"/>
      <c r="BZ49" s="77"/>
      <c r="CA49" s="77"/>
      <c r="CB49" s="77"/>
      <c r="CC49" s="77"/>
      <c r="CD49" s="77"/>
    </row>
    <row r="50" spans="1:82" x14ac:dyDescent="0.25">
      <c r="A50" s="77" t="s">
        <v>182</v>
      </c>
      <c r="B50" s="10" t="s">
        <v>122</v>
      </c>
      <c r="C50" s="3">
        <v>51</v>
      </c>
      <c r="D50" s="77" t="s">
        <v>182</v>
      </c>
      <c r="E50" s="62">
        <v>14.233248000000001</v>
      </c>
      <c r="F50" s="62">
        <v>77.17089150000001</v>
      </c>
      <c r="G50" s="62">
        <v>490.15747800000003</v>
      </c>
      <c r="H50" s="62">
        <v>326.919915</v>
      </c>
      <c r="I50" s="62">
        <v>100.2999195</v>
      </c>
      <c r="J50" s="62">
        <v>0</v>
      </c>
      <c r="K50" s="62">
        <v>0</v>
      </c>
      <c r="L50" s="62">
        <v>0</v>
      </c>
      <c r="M50" s="62">
        <v>0</v>
      </c>
      <c r="N50" s="62">
        <v>0</v>
      </c>
      <c r="O50" s="62">
        <v>0</v>
      </c>
      <c r="P50" s="62">
        <v>0</v>
      </c>
      <c r="Q50" s="62">
        <v>0</v>
      </c>
      <c r="R50" s="62">
        <v>0</v>
      </c>
      <c r="S50" s="62">
        <v>0</v>
      </c>
      <c r="T50" s="62">
        <f t="shared" si="0"/>
        <v>1008.7814519999999</v>
      </c>
      <c r="U50" s="62">
        <v>452.65199999999999</v>
      </c>
      <c r="V50" s="62">
        <v>535.69799999999998</v>
      </c>
      <c r="W50" s="62">
        <v>20.428999999999998</v>
      </c>
      <c r="X50" s="62">
        <f t="shared" si="1"/>
        <v>44.871166009503519</v>
      </c>
      <c r="Y50" s="62">
        <f t="shared" si="2"/>
        <v>53.10347438862307</v>
      </c>
      <c r="Z50" s="62">
        <f t="shared" si="3"/>
        <v>2.025116536341709</v>
      </c>
      <c r="AA50" s="77"/>
      <c r="AB50" s="75" t="s">
        <v>182</v>
      </c>
      <c r="AC50" s="62">
        <f t="shared" si="28"/>
        <v>1008.7789999999999</v>
      </c>
      <c r="AD50" s="62"/>
      <c r="AE50" s="50">
        <v>22</v>
      </c>
      <c r="AF50" s="62">
        <f t="shared" si="49"/>
        <v>653.39399999999989</v>
      </c>
      <c r="AG50" s="62">
        <f t="shared" si="6"/>
        <v>64.770777345682248</v>
      </c>
      <c r="AH50" s="62">
        <v>296.89600000000002</v>
      </c>
      <c r="AI50" s="62">
        <v>343.47199999999998</v>
      </c>
      <c r="AJ50" s="62">
        <v>13.026</v>
      </c>
      <c r="AK50" s="50">
        <v>23</v>
      </c>
      <c r="AL50" s="62">
        <f>AN50+AO50+AP50</f>
        <v>355.38499999999999</v>
      </c>
      <c r="AM50" s="62">
        <f>(AL50/AC50)*100</f>
        <v>35.229222654317752</v>
      </c>
      <c r="AN50" s="62">
        <v>155.756</v>
      </c>
      <c r="AO50" s="62">
        <v>192.226</v>
      </c>
      <c r="AP50" s="62">
        <v>7.4029999999999996</v>
      </c>
      <c r="AQ50" s="77"/>
      <c r="AR50" s="62"/>
      <c r="AS50" s="62"/>
      <c r="AT50" s="62"/>
      <c r="AU50" s="62"/>
      <c r="AV50" s="62"/>
      <c r="AW50" s="77"/>
      <c r="AX50" s="62"/>
      <c r="AY50" s="62"/>
      <c r="AZ50" s="62"/>
      <c r="BA50" s="62"/>
      <c r="BB50" s="62"/>
      <c r="BC50" s="77"/>
      <c r="BD50" s="75" t="s">
        <v>182</v>
      </c>
      <c r="BE50" s="62">
        <f t="shared" si="7"/>
        <v>1.5762171874999997</v>
      </c>
      <c r="BF50" s="62"/>
      <c r="BG50" s="50">
        <v>22</v>
      </c>
      <c r="BH50" s="62">
        <f t="shared" si="8"/>
        <v>1.0209281249999997</v>
      </c>
      <c r="BI50" s="62">
        <f t="shared" si="9"/>
        <v>64.770777345682248</v>
      </c>
      <c r="BJ50" s="62">
        <f t="shared" si="10"/>
        <v>0.46390000000000003</v>
      </c>
      <c r="BK50" s="62">
        <f t="shared" si="11"/>
        <v>0.53667500000000001</v>
      </c>
      <c r="BL50" s="62">
        <f t="shared" si="12"/>
        <v>2.0353125E-2</v>
      </c>
      <c r="BM50" s="50">
        <v>23</v>
      </c>
      <c r="BN50" s="62">
        <f>BP50+BQ50+BR50</f>
        <v>0.55528906249999999</v>
      </c>
      <c r="BO50" s="62">
        <f>(BN50/BE50)*100</f>
        <v>35.229222654317752</v>
      </c>
      <c r="BP50" s="62">
        <f>AN50/640</f>
        <v>0.24336874999999999</v>
      </c>
      <c r="BQ50" s="62">
        <f>AO50/640</f>
        <v>0.300353125</v>
      </c>
      <c r="BR50" s="62">
        <f>AP50/640</f>
        <v>1.1567187499999999E-2</v>
      </c>
      <c r="BS50" s="77"/>
      <c r="BT50" s="62"/>
      <c r="BU50" s="62"/>
      <c r="BV50" s="62"/>
      <c r="BW50" s="62"/>
      <c r="BX50" s="62"/>
      <c r="BY50" s="77"/>
      <c r="BZ50" s="77"/>
      <c r="CA50" s="77"/>
      <c r="CB50" s="77"/>
      <c r="CC50" s="77"/>
      <c r="CD50" s="77"/>
    </row>
    <row r="51" spans="1:82" x14ac:dyDescent="0.25">
      <c r="A51" s="77" t="s">
        <v>183</v>
      </c>
      <c r="B51" s="10" t="s">
        <v>122</v>
      </c>
      <c r="C51" s="3">
        <v>53</v>
      </c>
      <c r="D51" s="77" t="s">
        <v>183</v>
      </c>
      <c r="E51" s="62">
        <v>0</v>
      </c>
      <c r="F51" s="62">
        <v>6.4494405000000006</v>
      </c>
      <c r="G51" s="62">
        <v>24.908184000000002</v>
      </c>
      <c r="H51" s="62">
        <v>10.897330500000001</v>
      </c>
      <c r="I51" s="62">
        <v>29.800863000000003</v>
      </c>
      <c r="J51" s="62">
        <v>0</v>
      </c>
      <c r="K51" s="62">
        <v>0</v>
      </c>
      <c r="L51" s="62">
        <v>0</v>
      </c>
      <c r="M51" s="62">
        <v>0.44478900000000005</v>
      </c>
      <c r="N51" s="62">
        <v>0</v>
      </c>
      <c r="O51" s="62">
        <v>0</v>
      </c>
      <c r="P51" s="62">
        <v>0</v>
      </c>
      <c r="Q51" s="62">
        <v>0</v>
      </c>
      <c r="R51" s="62">
        <v>0.88957800000000009</v>
      </c>
      <c r="S51" s="62">
        <v>0</v>
      </c>
      <c r="T51" s="62">
        <f t="shared" si="0"/>
        <v>73.390185000000002</v>
      </c>
      <c r="U51" s="62">
        <v>43.655999999999999</v>
      </c>
      <c r="V51" s="62">
        <v>27.678999999999998</v>
      </c>
      <c r="W51" s="62">
        <v>2.0550000000000002</v>
      </c>
      <c r="X51" s="62">
        <f t="shared" si="1"/>
        <v>59.484793504744538</v>
      </c>
      <c r="Y51" s="62">
        <f t="shared" si="2"/>
        <v>37.714852469713762</v>
      </c>
      <c r="Z51" s="62">
        <f t="shared" si="3"/>
        <v>2.8001019482373564</v>
      </c>
      <c r="AA51" s="77"/>
      <c r="AB51" s="75" t="s">
        <v>183</v>
      </c>
      <c r="AC51" s="62">
        <f t="shared" si="28"/>
        <v>72.944999999999993</v>
      </c>
      <c r="AD51" s="62"/>
      <c r="AE51" s="50">
        <v>23</v>
      </c>
      <c r="AF51" s="62">
        <f t="shared" si="49"/>
        <v>72.944999999999993</v>
      </c>
      <c r="AG51" s="62">
        <f t="shared" si="6"/>
        <v>100</v>
      </c>
      <c r="AH51" s="62">
        <v>43.655999999999999</v>
      </c>
      <c r="AI51" s="62">
        <v>27.59</v>
      </c>
      <c r="AJ51" s="62">
        <v>1.6990000000000001</v>
      </c>
      <c r="AK51" s="50"/>
      <c r="AL51" s="62"/>
      <c r="AM51" s="62"/>
      <c r="AN51" s="62"/>
      <c r="AO51" s="62"/>
      <c r="AP51" s="62"/>
      <c r="AQ51" s="77"/>
      <c r="AR51" s="62"/>
      <c r="AS51" s="62"/>
      <c r="AT51" s="62"/>
      <c r="AU51" s="62"/>
      <c r="AV51" s="62"/>
      <c r="AW51" s="77"/>
      <c r="AX51" s="62"/>
      <c r="AY51" s="62"/>
      <c r="AZ51" s="62"/>
      <c r="BA51" s="62"/>
      <c r="BB51" s="62"/>
      <c r="BC51" s="77"/>
      <c r="BD51" s="75" t="s">
        <v>183</v>
      </c>
      <c r="BE51" s="62">
        <f t="shared" si="7"/>
        <v>0.11397656249999999</v>
      </c>
      <c r="BF51" s="62"/>
      <c r="BG51" s="50">
        <v>23</v>
      </c>
      <c r="BH51" s="62">
        <f t="shared" si="8"/>
        <v>0.11397656249999999</v>
      </c>
      <c r="BI51" s="62">
        <f t="shared" si="9"/>
        <v>100</v>
      </c>
      <c r="BJ51" s="62">
        <f t="shared" si="10"/>
        <v>6.8212499999999995E-2</v>
      </c>
      <c r="BK51" s="62">
        <f t="shared" si="11"/>
        <v>4.3109374999999998E-2</v>
      </c>
      <c r="BL51" s="62">
        <f t="shared" si="12"/>
        <v>2.6546874999999999E-3</v>
      </c>
      <c r="BM51" s="50"/>
      <c r="BN51" s="62"/>
      <c r="BO51" s="62"/>
      <c r="BP51" s="62"/>
      <c r="BQ51" s="62"/>
      <c r="BR51" s="62"/>
      <c r="BS51" s="77"/>
      <c r="BT51" s="62"/>
      <c r="BU51" s="62"/>
      <c r="BV51" s="62"/>
      <c r="BW51" s="62"/>
      <c r="BX51" s="62"/>
      <c r="BY51" s="77"/>
      <c r="BZ51" s="77"/>
      <c r="CA51" s="77"/>
      <c r="CB51" s="77"/>
      <c r="CC51" s="77"/>
      <c r="CD51" s="77"/>
    </row>
    <row r="52" spans="1:82" x14ac:dyDescent="0.25">
      <c r="A52" s="77" t="s">
        <v>184</v>
      </c>
      <c r="B52" s="10" t="s">
        <v>122</v>
      </c>
      <c r="C52" s="3">
        <v>54</v>
      </c>
      <c r="D52" s="77" t="s">
        <v>184</v>
      </c>
      <c r="E52" s="62">
        <v>0</v>
      </c>
      <c r="F52" s="62">
        <v>6.4494405000000006</v>
      </c>
      <c r="G52" s="62">
        <v>65.828772000000001</v>
      </c>
      <c r="H52" s="62">
        <v>27.576918000000003</v>
      </c>
      <c r="I52" s="62">
        <v>5.5598625000000004</v>
      </c>
      <c r="J52" s="62">
        <v>0</v>
      </c>
      <c r="K52" s="62">
        <v>0</v>
      </c>
      <c r="L52" s="62">
        <v>0</v>
      </c>
      <c r="M52" s="62">
        <v>0</v>
      </c>
      <c r="N52" s="62">
        <v>0</v>
      </c>
      <c r="O52" s="62">
        <v>0</v>
      </c>
      <c r="P52" s="62">
        <v>0</v>
      </c>
      <c r="Q52" s="62">
        <v>0</v>
      </c>
      <c r="R52" s="62">
        <v>0</v>
      </c>
      <c r="S52" s="62">
        <v>0</v>
      </c>
      <c r="T52" s="62">
        <f t="shared" si="0"/>
        <v>105.414993</v>
      </c>
      <c r="U52" s="62">
        <v>43.273000000000003</v>
      </c>
      <c r="V52" s="62">
        <v>60.051000000000002</v>
      </c>
      <c r="W52" s="62">
        <v>2.0910000000000002</v>
      </c>
      <c r="X52" s="62">
        <f t="shared" si="1"/>
        <v>41.050137905904911</v>
      </c>
      <c r="Y52" s="62">
        <f t="shared" si="2"/>
        <v>56.966279929459375</v>
      </c>
      <c r="Z52" s="62">
        <f t="shared" si="3"/>
        <v>1.9835888050573607</v>
      </c>
      <c r="AA52" s="77"/>
      <c r="AB52" s="75" t="s">
        <v>184</v>
      </c>
      <c r="AC52" s="62">
        <f t="shared" si="28"/>
        <v>105.41500000000001</v>
      </c>
      <c r="AD52" s="62"/>
      <c r="AE52" s="50">
        <v>23</v>
      </c>
      <c r="AF52" s="62">
        <f t="shared" si="49"/>
        <v>105.41500000000001</v>
      </c>
      <c r="AG52" s="62">
        <f t="shared" si="6"/>
        <v>100</v>
      </c>
      <c r="AH52" s="62">
        <v>43.273000000000003</v>
      </c>
      <c r="AI52" s="62">
        <v>60.051000000000002</v>
      </c>
      <c r="AJ52" s="62">
        <v>2.0910000000000002</v>
      </c>
      <c r="AK52" s="50"/>
      <c r="AL52" s="62"/>
      <c r="AM52" s="62"/>
      <c r="AN52" s="62"/>
      <c r="AO52" s="62"/>
      <c r="AP52" s="62"/>
      <c r="AQ52" s="77"/>
      <c r="AR52" s="62"/>
      <c r="AS52" s="62"/>
      <c r="AT52" s="62"/>
      <c r="AU52" s="62"/>
      <c r="AV52" s="62"/>
      <c r="AW52" s="77"/>
      <c r="AX52" s="62"/>
      <c r="AY52" s="62"/>
      <c r="AZ52" s="62"/>
      <c r="BA52" s="62"/>
      <c r="BB52" s="62"/>
      <c r="BC52" s="77"/>
      <c r="BD52" s="75" t="s">
        <v>184</v>
      </c>
      <c r="BE52" s="62">
        <f t="shared" si="7"/>
        <v>0.16471093750000002</v>
      </c>
      <c r="BF52" s="62"/>
      <c r="BG52" s="50">
        <v>23</v>
      </c>
      <c r="BH52" s="62">
        <f t="shared" si="8"/>
        <v>0.16471093750000002</v>
      </c>
      <c r="BI52" s="62">
        <f t="shared" si="9"/>
        <v>100</v>
      </c>
      <c r="BJ52" s="62">
        <f t="shared" si="10"/>
        <v>6.7614062500000002E-2</v>
      </c>
      <c r="BK52" s="62">
        <f t="shared" si="11"/>
        <v>9.3829687500000009E-2</v>
      </c>
      <c r="BL52" s="62">
        <f t="shared" si="12"/>
        <v>3.2671875000000001E-3</v>
      </c>
      <c r="BM52" s="50"/>
      <c r="BN52" s="62"/>
      <c r="BO52" s="62"/>
      <c r="BP52" s="62"/>
      <c r="BQ52" s="62"/>
      <c r="BR52" s="62"/>
      <c r="BS52" s="77"/>
      <c r="BT52" s="62"/>
      <c r="BU52" s="62"/>
      <c r="BV52" s="62"/>
      <c r="BW52" s="62"/>
      <c r="BX52" s="62"/>
      <c r="BY52" s="77"/>
      <c r="BZ52" s="77"/>
      <c r="CA52" s="77"/>
      <c r="CB52" s="77"/>
      <c r="CC52" s="77"/>
      <c r="CD52" s="77"/>
    </row>
    <row r="53" spans="1:82" x14ac:dyDescent="0.25">
      <c r="A53" s="77" t="s">
        <v>185</v>
      </c>
      <c r="B53" s="10" t="s">
        <v>122</v>
      </c>
      <c r="C53" s="3">
        <v>55</v>
      </c>
      <c r="D53" s="77" t="s">
        <v>185</v>
      </c>
      <c r="E53" s="62">
        <v>0</v>
      </c>
      <c r="F53" s="62">
        <v>18.458743500000001</v>
      </c>
      <c r="G53" s="62">
        <v>100.7447085</v>
      </c>
      <c r="H53" s="62">
        <v>45.813267000000003</v>
      </c>
      <c r="I53" s="62">
        <v>16.901982</v>
      </c>
      <c r="J53" s="62">
        <v>0</v>
      </c>
      <c r="K53" s="62">
        <v>0</v>
      </c>
      <c r="L53" s="62">
        <v>0</v>
      </c>
      <c r="M53" s="62">
        <v>0</v>
      </c>
      <c r="N53" s="62">
        <v>0</v>
      </c>
      <c r="O53" s="62">
        <v>0</v>
      </c>
      <c r="P53" s="62">
        <v>0</v>
      </c>
      <c r="Q53" s="62">
        <v>0</v>
      </c>
      <c r="R53" s="62">
        <v>0.66718350000000004</v>
      </c>
      <c r="S53" s="62">
        <v>0</v>
      </c>
      <c r="T53" s="62">
        <f t="shared" si="0"/>
        <v>182.58588449999999</v>
      </c>
      <c r="U53" s="62">
        <v>77.454999999999998</v>
      </c>
      <c r="V53" s="62">
        <v>101.119</v>
      </c>
      <c r="W53" s="62">
        <v>4.0110000000000001</v>
      </c>
      <c r="X53" s="62">
        <f t="shared" si="1"/>
        <v>42.421132505453897</v>
      </c>
      <c r="Y53" s="62">
        <f t="shared" si="2"/>
        <v>55.381608647847038</v>
      </c>
      <c r="Z53" s="62">
        <f t="shared" si="3"/>
        <v>2.1967744171373775</v>
      </c>
      <c r="AA53" s="77"/>
      <c r="AB53" s="75" t="s">
        <v>185</v>
      </c>
      <c r="AC53" s="62">
        <f t="shared" si="28"/>
        <v>182.58500000000001</v>
      </c>
      <c r="AD53" s="62"/>
      <c r="AE53" s="50">
        <v>23</v>
      </c>
      <c r="AF53" s="62">
        <f t="shared" si="49"/>
        <v>182.58500000000001</v>
      </c>
      <c r="AG53" s="62">
        <f t="shared" si="6"/>
        <v>100</v>
      </c>
      <c r="AH53" s="62">
        <v>77.454999999999998</v>
      </c>
      <c r="AI53" s="62">
        <v>101.119</v>
      </c>
      <c r="AJ53" s="62">
        <v>4.0110000000000001</v>
      </c>
      <c r="AK53" s="50"/>
      <c r="AL53" s="62"/>
      <c r="AM53" s="62"/>
      <c r="AN53" s="62"/>
      <c r="AO53" s="62"/>
      <c r="AP53" s="62"/>
      <c r="AQ53" s="77"/>
      <c r="AR53" s="62"/>
      <c r="AS53" s="62"/>
      <c r="AT53" s="62"/>
      <c r="AU53" s="62"/>
      <c r="AV53" s="62"/>
      <c r="AW53" s="77"/>
      <c r="AX53" s="62"/>
      <c r="AY53" s="62"/>
      <c r="AZ53" s="62"/>
      <c r="BA53" s="62"/>
      <c r="BB53" s="62"/>
      <c r="BC53" s="77"/>
      <c r="BD53" s="75" t="s">
        <v>185</v>
      </c>
      <c r="BE53" s="62">
        <f t="shared" si="7"/>
        <v>0.28528906250000002</v>
      </c>
      <c r="BF53" s="62"/>
      <c r="BG53" s="50">
        <v>23</v>
      </c>
      <c r="BH53" s="62">
        <f t="shared" si="8"/>
        <v>0.28528906250000002</v>
      </c>
      <c r="BI53" s="62">
        <f t="shared" si="9"/>
        <v>100</v>
      </c>
      <c r="BJ53" s="62">
        <f t="shared" si="10"/>
        <v>0.1210234375</v>
      </c>
      <c r="BK53" s="62">
        <f t="shared" si="11"/>
        <v>0.15799843750000001</v>
      </c>
      <c r="BL53" s="62">
        <f t="shared" si="12"/>
        <v>6.2671875000000002E-3</v>
      </c>
      <c r="BM53" s="50"/>
      <c r="BN53" s="62"/>
      <c r="BO53" s="62"/>
      <c r="BP53" s="62"/>
      <c r="BQ53" s="62"/>
      <c r="BR53" s="62"/>
      <c r="BS53" s="77"/>
      <c r="BT53" s="62"/>
      <c r="BU53" s="62"/>
      <c r="BV53" s="62"/>
      <c r="BW53" s="62"/>
      <c r="BX53" s="62"/>
      <c r="BY53" s="77"/>
      <c r="BZ53" s="77"/>
      <c r="CA53" s="77"/>
      <c r="CB53" s="77"/>
      <c r="CC53" s="77"/>
      <c r="CD53" s="77"/>
    </row>
    <row r="54" spans="1:82" x14ac:dyDescent="0.25">
      <c r="A54" s="77" t="s">
        <v>186</v>
      </c>
      <c r="B54" s="10" t="s">
        <v>122</v>
      </c>
      <c r="C54" s="3">
        <v>56</v>
      </c>
      <c r="D54" s="77" t="s">
        <v>186</v>
      </c>
      <c r="E54" s="62">
        <v>0</v>
      </c>
      <c r="F54" s="62">
        <v>128.98881</v>
      </c>
      <c r="G54" s="62">
        <v>1285.6626045</v>
      </c>
      <c r="H54" s="62">
        <v>505.05790950000005</v>
      </c>
      <c r="I54" s="62">
        <v>169.01982000000001</v>
      </c>
      <c r="J54" s="62">
        <v>0</v>
      </c>
      <c r="K54" s="62">
        <v>0</v>
      </c>
      <c r="L54" s="62">
        <v>0</v>
      </c>
      <c r="M54" s="62">
        <v>0</v>
      </c>
      <c r="N54" s="62">
        <v>0</v>
      </c>
      <c r="O54" s="62">
        <v>4.8926790000000002</v>
      </c>
      <c r="P54" s="62">
        <v>0</v>
      </c>
      <c r="Q54" s="62">
        <v>0</v>
      </c>
      <c r="R54" s="62">
        <v>0.22239450000000002</v>
      </c>
      <c r="S54" s="62">
        <v>0</v>
      </c>
      <c r="T54" s="62">
        <f t="shared" si="0"/>
        <v>2093.8442175000005</v>
      </c>
      <c r="U54" s="62">
        <v>888.04600000000005</v>
      </c>
      <c r="V54" s="62">
        <v>1165.595</v>
      </c>
      <c r="W54" s="62">
        <v>40.198999999999998</v>
      </c>
      <c r="X54" s="62">
        <f t="shared" si="1"/>
        <v>42.412228788458087</v>
      </c>
      <c r="Y54" s="62">
        <f t="shared" si="2"/>
        <v>55.667703941780943</v>
      </c>
      <c r="Z54" s="62">
        <f t="shared" si="3"/>
        <v>1.9198658459890887</v>
      </c>
      <c r="AA54" s="77"/>
      <c r="AB54" s="75" t="s">
        <v>186</v>
      </c>
      <c r="AC54" s="62">
        <f t="shared" si="28"/>
        <v>2093.84</v>
      </c>
      <c r="AD54" s="62"/>
      <c r="AE54" s="50">
        <v>23</v>
      </c>
      <c r="AF54" s="62">
        <f t="shared" si="49"/>
        <v>2093.84</v>
      </c>
      <c r="AG54" s="62">
        <f t="shared" si="6"/>
        <v>100</v>
      </c>
      <c r="AH54" s="62">
        <v>888.04600000000005</v>
      </c>
      <c r="AI54" s="62">
        <v>1165.595</v>
      </c>
      <c r="AJ54" s="62">
        <v>40.198999999999998</v>
      </c>
      <c r="AK54" s="50"/>
      <c r="AL54" s="62"/>
      <c r="AM54" s="62"/>
      <c r="AN54" s="62"/>
      <c r="AO54" s="62"/>
      <c r="AP54" s="62"/>
      <c r="AQ54" s="77"/>
      <c r="AR54" s="62"/>
      <c r="AS54" s="62"/>
      <c r="AT54" s="62"/>
      <c r="AU54" s="62"/>
      <c r="AV54" s="62"/>
      <c r="AW54" s="77"/>
      <c r="AX54" s="62"/>
      <c r="AY54" s="62"/>
      <c r="AZ54" s="62"/>
      <c r="BA54" s="62"/>
      <c r="BB54" s="62"/>
      <c r="BC54" s="77"/>
      <c r="BD54" s="75" t="s">
        <v>186</v>
      </c>
      <c r="BE54" s="62">
        <f t="shared" si="7"/>
        <v>3.2716250000000002</v>
      </c>
      <c r="BF54" s="62"/>
      <c r="BG54" s="50">
        <v>23</v>
      </c>
      <c r="BH54" s="62">
        <f t="shared" si="8"/>
        <v>3.2716250000000002</v>
      </c>
      <c r="BI54" s="62">
        <f t="shared" si="9"/>
        <v>100</v>
      </c>
      <c r="BJ54" s="62">
        <f t="shared" si="10"/>
        <v>1.3875718750000001</v>
      </c>
      <c r="BK54" s="62">
        <f t="shared" si="11"/>
        <v>1.8212421875</v>
      </c>
      <c r="BL54" s="62">
        <f t="shared" si="12"/>
        <v>6.2810937499999997E-2</v>
      </c>
      <c r="BM54" s="50"/>
      <c r="BN54" s="62"/>
      <c r="BO54" s="62"/>
      <c r="BP54" s="62"/>
      <c r="BQ54" s="62"/>
      <c r="BR54" s="62"/>
      <c r="BS54" s="77"/>
      <c r="BT54" s="62"/>
      <c r="BU54" s="62"/>
      <c r="BV54" s="62"/>
      <c r="BW54" s="62"/>
      <c r="BX54" s="62"/>
      <c r="BY54" s="77"/>
      <c r="BZ54" s="77"/>
      <c r="CA54" s="77"/>
      <c r="CB54" s="77"/>
      <c r="CC54" s="77"/>
      <c r="CD54" s="77"/>
    </row>
    <row r="55" spans="1:82" x14ac:dyDescent="0.25">
      <c r="A55" s="77" t="s">
        <v>187</v>
      </c>
      <c r="B55" s="10" t="s">
        <v>122</v>
      </c>
      <c r="C55" s="3">
        <v>57</v>
      </c>
      <c r="D55" s="77" t="s">
        <v>187</v>
      </c>
      <c r="E55" s="62">
        <v>0</v>
      </c>
      <c r="F55" s="62">
        <v>5.1150735000000003</v>
      </c>
      <c r="G55" s="62">
        <v>255.97606950000002</v>
      </c>
      <c r="H55" s="62">
        <v>54.709047000000005</v>
      </c>
      <c r="I55" s="62">
        <v>9.1181745000000003</v>
      </c>
      <c r="J55" s="62">
        <v>0</v>
      </c>
      <c r="K55" s="62">
        <v>0</v>
      </c>
      <c r="L55" s="62">
        <v>0</v>
      </c>
      <c r="M55" s="62">
        <v>0</v>
      </c>
      <c r="N55" s="62">
        <v>0</v>
      </c>
      <c r="O55" s="62">
        <v>0</v>
      </c>
      <c r="P55" s="62">
        <v>0</v>
      </c>
      <c r="Q55" s="62">
        <v>0</v>
      </c>
      <c r="R55" s="62">
        <v>0</v>
      </c>
      <c r="S55" s="62">
        <v>0</v>
      </c>
      <c r="T55" s="62">
        <f t="shared" si="0"/>
        <v>324.91836450000005</v>
      </c>
      <c r="U55" s="62">
        <v>128.964</v>
      </c>
      <c r="V55" s="62">
        <v>189.92599999999999</v>
      </c>
      <c r="W55" s="62">
        <v>6.0279999999999996</v>
      </c>
      <c r="X55" s="62">
        <f t="shared" si="1"/>
        <v>39.691200649263386</v>
      </c>
      <c r="Y55" s="62">
        <f t="shared" si="2"/>
        <v>58.453451928538179</v>
      </c>
      <c r="Z55" s="62">
        <f t="shared" si="3"/>
        <v>1.8552352401736896</v>
      </c>
      <c r="AA55" s="77"/>
      <c r="AB55" s="75" t="s">
        <v>187</v>
      </c>
      <c r="AC55" s="62">
        <f t="shared" si="28"/>
        <v>324.91800000000001</v>
      </c>
      <c r="AD55" s="62"/>
      <c r="AE55" s="50">
        <v>22</v>
      </c>
      <c r="AF55" s="62">
        <f t="shared" si="49"/>
        <v>324.91800000000001</v>
      </c>
      <c r="AG55" s="62">
        <f t="shared" si="6"/>
        <v>100</v>
      </c>
      <c r="AH55" s="62">
        <v>128.964</v>
      </c>
      <c r="AI55" s="62">
        <v>189.92599999999999</v>
      </c>
      <c r="AJ55" s="62">
        <v>6.0279999999999996</v>
      </c>
      <c r="AK55" s="50"/>
      <c r="AL55" s="62"/>
      <c r="AM55" s="62"/>
      <c r="AN55" s="62"/>
      <c r="AO55" s="62"/>
      <c r="AP55" s="62"/>
      <c r="AQ55" s="77"/>
      <c r="AR55" s="62"/>
      <c r="AS55" s="62"/>
      <c r="AT55" s="62"/>
      <c r="AU55" s="62"/>
      <c r="AV55" s="62"/>
      <c r="AW55" s="77"/>
      <c r="AX55" s="62"/>
      <c r="AY55" s="62"/>
      <c r="AZ55" s="62"/>
      <c r="BA55" s="62"/>
      <c r="BB55" s="62"/>
      <c r="BC55" s="77"/>
      <c r="BD55" s="75" t="s">
        <v>187</v>
      </c>
      <c r="BE55" s="62">
        <f t="shared" si="7"/>
        <v>0.50768437499999997</v>
      </c>
      <c r="BF55" s="62"/>
      <c r="BG55" s="50">
        <v>22</v>
      </c>
      <c r="BH55" s="62">
        <f t="shared" si="8"/>
        <v>0.50768437499999997</v>
      </c>
      <c r="BI55" s="62">
        <f t="shared" si="9"/>
        <v>100</v>
      </c>
      <c r="BJ55" s="62">
        <f t="shared" si="10"/>
        <v>0.20150625</v>
      </c>
      <c r="BK55" s="62">
        <f t="shared" si="11"/>
        <v>0.29675937499999999</v>
      </c>
      <c r="BL55" s="62">
        <f t="shared" si="12"/>
        <v>9.41875E-3</v>
      </c>
      <c r="BM55" s="50"/>
      <c r="BN55" s="62"/>
      <c r="BO55" s="62"/>
      <c r="BP55" s="62"/>
      <c r="BQ55" s="62"/>
      <c r="BR55" s="62"/>
      <c r="BS55" s="77"/>
      <c r="BT55" s="62"/>
      <c r="BU55" s="62"/>
      <c r="BV55" s="62"/>
      <c r="BW55" s="62"/>
      <c r="BX55" s="62"/>
      <c r="BY55" s="77"/>
      <c r="BZ55" s="77"/>
      <c r="CA55" s="77"/>
      <c r="CB55" s="77"/>
      <c r="CC55" s="77"/>
      <c r="CD55" s="77"/>
    </row>
    <row r="56" spans="1:82" x14ac:dyDescent="0.25">
      <c r="A56" s="77" t="s">
        <v>188</v>
      </c>
      <c r="B56" s="10" t="s">
        <v>122</v>
      </c>
      <c r="C56" s="3">
        <v>58</v>
      </c>
      <c r="D56" s="77" t="s">
        <v>188</v>
      </c>
      <c r="E56" s="62">
        <v>4.2254955000000001</v>
      </c>
      <c r="F56" s="62">
        <v>185.92180200000001</v>
      </c>
      <c r="G56" s="62">
        <v>130.54557149999999</v>
      </c>
      <c r="H56" s="62">
        <v>147.4475535</v>
      </c>
      <c r="I56" s="62">
        <v>333.59174999999999</v>
      </c>
      <c r="J56" s="62">
        <v>0</v>
      </c>
      <c r="K56" s="62">
        <v>24.908184000000002</v>
      </c>
      <c r="L56" s="62">
        <v>1.1119725</v>
      </c>
      <c r="M56" s="62">
        <v>3.7807065000000004</v>
      </c>
      <c r="N56" s="62">
        <v>0</v>
      </c>
      <c r="O56" s="62">
        <v>0</v>
      </c>
      <c r="P56" s="62">
        <v>0</v>
      </c>
      <c r="Q56" s="62">
        <v>0</v>
      </c>
      <c r="R56" s="62">
        <v>165.2391135</v>
      </c>
      <c r="S56" s="62">
        <v>0</v>
      </c>
      <c r="T56" s="62">
        <f t="shared" si="0"/>
        <v>996.7721489999999</v>
      </c>
      <c r="U56" s="62">
        <v>471.11500000000001</v>
      </c>
      <c r="V56" s="62">
        <v>327.363</v>
      </c>
      <c r="W56" s="62">
        <v>198.292</v>
      </c>
      <c r="X56" s="62">
        <f t="shared" si="1"/>
        <v>47.264061347685193</v>
      </c>
      <c r="Y56" s="62">
        <f t="shared" si="2"/>
        <v>32.842310083445163</v>
      </c>
      <c r="Z56" s="62">
        <f t="shared" si="3"/>
        <v>19.893412972958178</v>
      </c>
      <c r="AA56" s="77"/>
      <c r="AB56" s="75" t="s">
        <v>188</v>
      </c>
      <c r="AC56" s="62">
        <f t="shared" si="28"/>
        <v>992.99</v>
      </c>
      <c r="AD56" s="62"/>
      <c r="AE56" s="50">
        <v>18</v>
      </c>
      <c r="AF56" s="62">
        <f t="shared" si="49"/>
        <v>945.62</v>
      </c>
      <c r="AG56" s="62">
        <f t="shared" si="6"/>
        <v>95.229559210062547</v>
      </c>
      <c r="AH56" s="62">
        <v>464.20299999999997</v>
      </c>
      <c r="AI56" s="62">
        <v>311.154</v>
      </c>
      <c r="AJ56" s="62">
        <v>170.26300000000001</v>
      </c>
      <c r="AK56" s="50">
        <v>22</v>
      </c>
      <c r="AL56" s="62">
        <f>AN56+AO56+AP56</f>
        <v>47.37</v>
      </c>
      <c r="AM56" s="62">
        <f t="shared" ref="AM56:AM57" si="56">(AL56/AC56)*100</f>
        <v>4.770440789937461</v>
      </c>
      <c r="AN56" s="62">
        <v>6.9119999999999999</v>
      </c>
      <c r="AO56" s="62">
        <v>15.452999999999999</v>
      </c>
      <c r="AP56" s="62">
        <v>25.004999999999999</v>
      </c>
      <c r="AQ56" s="77"/>
      <c r="AR56" s="62"/>
      <c r="AS56" s="62"/>
      <c r="AT56" s="62"/>
      <c r="AU56" s="62"/>
      <c r="AV56" s="62"/>
      <c r="AW56" s="77"/>
      <c r="AX56" s="62"/>
      <c r="AY56" s="62"/>
      <c r="AZ56" s="62"/>
      <c r="BA56" s="62"/>
      <c r="BB56" s="62"/>
      <c r="BC56" s="77"/>
      <c r="BD56" s="75" t="s">
        <v>188</v>
      </c>
      <c r="BE56" s="62">
        <f t="shared" si="7"/>
        <v>1.5515468750000001</v>
      </c>
      <c r="BF56" s="62"/>
      <c r="BG56" s="50">
        <v>18</v>
      </c>
      <c r="BH56" s="62">
        <f t="shared" si="8"/>
        <v>1.47753125</v>
      </c>
      <c r="BI56" s="62">
        <f t="shared" si="9"/>
        <v>95.229559210062533</v>
      </c>
      <c r="BJ56" s="62">
        <f t="shared" si="10"/>
        <v>0.72531718749999996</v>
      </c>
      <c r="BK56" s="62">
        <f t="shared" si="11"/>
        <v>0.48617812500000002</v>
      </c>
      <c r="BL56" s="62">
        <f t="shared" si="12"/>
        <v>0.26603593749999999</v>
      </c>
      <c r="BM56" s="50">
        <v>22</v>
      </c>
      <c r="BN56" s="62">
        <f t="shared" ref="BN56:BN57" si="57">BP56+BQ56+BR56</f>
        <v>7.4015625000000002E-2</v>
      </c>
      <c r="BO56" s="62">
        <f t="shared" ref="BO56:BO57" si="58">(BN56/BE56)*100</f>
        <v>4.770440789937461</v>
      </c>
      <c r="BP56" s="62">
        <f t="shared" ref="BP56:BP57" si="59">AN56/640</f>
        <v>1.0800000000000001E-2</v>
      </c>
      <c r="BQ56" s="62">
        <f t="shared" ref="BQ56:BQ57" si="60">AO56/640</f>
        <v>2.4145312499999998E-2</v>
      </c>
      <c r="BR56" s="62">
        <f t="shared" ref="BR56:BR57" si="61">AP56/640</f>
        <v>3.9070312499999996E-2</v>
      </c>
      <c r="BS56" s="77"/>
      <c r="BT56" s="62"/>
      <c r="BU56" s="62"/>
      <c r="BV56" s="62"/>
      <c r="BW56" s="62"/>
      <c r="BX56" s="62"/>
      <c r="BY56" s="77"/>
      <c r="BZ56" s="77"/>
      <c r="CA56" s="77"/>
      <c r="CB56" s="77"/>
      <c r="CC56" s="77"/>
      <c r="CD56" s="77"/>
    </row>
    <row r="57" spans="1:82" x14ac:dyDescent="0.25">
      <c r="A57" s="77" t="s">
        <v>189</v>
      </c>
      <c r="B57" s="10" t="s">
        <v>122</v>
      </c>
      <c r="C57" s="3">
        <v>6</v>
      </c>
      <c r="D57" s="77" t="s">
        <v>189</v>
      </c>
      <c r="E57" s="62">
        <v>0</v>
      </c>
      <c r="F57" s="62">
        <v>34.248753000000001</v>
      </c>
      <c r="G57" s="62">
        <v>380.29459500000002</v>
      </c>
      <c r="H57" s="62">
        <v>212.60914200000002</v>
      </c>
      <c r="I57" s="62">
        <v>53.597074500000005</v>
      </c>
      <c r="J57" s="62">
        <v>0</v>
      </c>
      <c r="K57" s="62">
        <v>0</v>
      </c>
      <c r="L57" s="62">
        <v>0</v>
      </c>
      <c r="M57" s="62">
        <v>0</v>
      </c>
      <c r="N57" s="62">
        <v>0</v>
      </c>
      <c r="O57" s="62">
        <v>0</v>
      </c>
      <c r="P57" s="62">
        <v>0</v>
      </c>
      <c r="Q57" s="62">
        <v>0</v>
      </c>
      <c r="R57" s="62">
        <v>0</v>
      </c>
      <c r="S57" s="62">
        <v>0</v>
      </c>
      <c r="T57" s="62">
        <f t="shared" si="0"/>
        <v>680.74956450000002</v>
      </c>
      <c r="U57" s="62">
        <v>293.80700000000002</v>
      </c>
      <c r="V57" s="62">
        <v>372.73200000000003</v>
      </c>
      <c r="W57" s="62">
        <v>14.209</v>
      </c>
      <c r="X57" s="62">
        <f t="shared" si="1"/>
        <v>43.159337195580392</v>
      </c>
      <c r="Y57" s="62">
        <f t="shared" si="2"/>
        <v>54.753174946761206</v>
      </c>
      <c r="Z57" s="62">
        <f t="shared" si="3"/>
        <v>2.087258037459971</v>
      </c>
      <c r="AA57" s="77"/>
      <c r="AB57" s="75" t="s">
        <v>189</v>
      </c>
      <c r="AC57" s="62">
        <f t="shared" si="28"/>
        <v>680.74699999999996</v>
      </c>
      <c r="AD57" s="62"/>
      <c r="AE57" s="50">
        <v>18</v>
      </c>
      <c r="AF57" s="62">
        <f t="shared" si="49"/>
        <v>567.99399999999991</v>
      </c>
      <c r="AG57" s="62">
        <f t="shared" si="6"/>
        <v>83.436871554336619</v>
      </c>
      <c r="AH57" s="62">
        <v>246.19</v>
      </c>
      <c r="AI57" s="62">
        <v>309.82299999999998</v>
      </c>
      <c r="AJ57" s="62">
        <v>11.981</v>
      </c>
      <c r="AK57" s="50">
        <v>21</v>
      </c>
      <c r="AL57" s="62">
        <f>AN57+AO57+AP57</f>
        <v>84.509000000000015</v>
      </c>
      <c r="AM57" s="62">
        <f t="shared" si="56"/>
        <v>12.414156801278599</v>
      </c>
      <c r="AN57" s="62">
        <v>34.889000000000003</v>
      </c>
      <c r="AO57" s="62">
        <v>47.97</v>
      </c>
      <c r="AP57" s="62">
        <v>1.65</v>
      </c>
      <c r="AQ57" s="50">
        <v>22</v>
      </c>
      <c r="AR57" s="62">
        <f>AT57+AU57+AV57</f>
        <v>28.244</v>
      </c>
      <c r="AS57" s="62">
        <f>(AR57/AC57)*100</f>
        <v>4.1489716443847717</v>
      </c>
      <c r="AT57" s="62">
        <v>12.728</v>
      </c>
      <c r="AU57" s="62">
        <v>14.939</v>
      </c>
      <c r="AV57" s="62">
        <v>0.57699999999999996</v>
      </c>
      <c r="AW57" s="77"/>
      <c r="AX57" s="62"/>
      <c r="AY57" s="62"/>
      <c r="AZ57" s="62"/>
      <c r="BA57" s="62"/>
      <c r="BB57" s="62"/>
      <c r="BC57" s="77"/>
      <c r="BD57" s="75" t="s">
        <v>189</v>
      </c>
      <c r="BE57" s="62">
        <f t="shared" si="7"/>
        <v>1.0636671874999999</v>
      </c>
      <c r="BF57" s="62"/>
      <c r="BG57" s="50">
        <v>18</v>
      </c>
      <c r="BH57" s="62">
        <f t="shared" si="8"/>
        <v>0.88749062499999987</v>
      </c>
      <c r="BI57" s="62">
        <f t="shared" si="9"/>
        <v>83.436871554336633</v>
      </c>
      <c r="BJ57" s="62">
        <f t="shared" si="10"/>
        <v>0.384671875</v>
      </c>
      <c r="BK57" s="62">
        <f t="shared" si="11"/>
        <v>0.48409843749999998</v>
      </c>
      <c r="BL57" s="62">
        <f t="shared" si="12"/>
        <v>1.8720312499999999E-2</v>
      </c>
      <c r="BM57" s="50">
        <v>21</v>
      </c>
      <c r="BN57" s="62">
        <f t="shared" si="57"/>
        <v>0.13204531249999998</v>
      </c>
      <c r="BO57" s="62">
        <f t="shared" si="58"/>
        <v>12.414156801278594</v>
      </c>
      <c r="BP57" s="62">
        <f t="shared" si="59"/>
        <v>5.4514062500000002E-2</v>
      </c>
      <c r="BQ57" s="62">
        <f t="shared" si="60"/>
        <v>7.4953124999999995E-2</v>
      </c>
      <c r="BR57" s="62">
        <f t="shared" si="61"/>
        <v>2.5781249999999997E-3</v>
      </c>
      <c r="BS57" s="50">
        <v>22</v>
      </c>
      <c r="BT57" s="62">
        <f>BV57+BW57+BX57</f>
        <v>4.4131250000000004E-2</v>
      </c>
      <c r="BU57" s="62">
        <f>(BT57/BE57)*100</f>
        <v>4.1489716443847726</v>
      </c>
      <c r="BV57" s="62">
        <f>AT57/640</f>
        <v>1.9887499999999999E-2</v>
      </c>
      <c r="BW57" s="62">
        <f t="shared" ref="BW57" si="62">AU57/640</f>
        <v>2.33421875E-2</v>
      </c>
      <c r="BX57" s="62">
        <f t="shared" ref="BX57" si="63">AV57/640</f>
        <v>9.0156249999999991E-4</v>
      </c>
      <c r="BY57" s="77"/>
      <c r="BZ57" s="77"/>
      <c r="CA57" s="77"/>
      <c r="CB57" s="77"/>
      <c r="CC57" s="77"/>
      <c r="CD57" s="77"/>
    </row>
    <row r="58" spans="1:82" x14ac:dyDescent="0.25">
      <c r="A58" s="77" t="s">
        <v>190</v>
      </c>
      <c r="B58" s="10" t="s">
        <v>122</v>
      </c>
      <c r="C58" s="3">
        <v>61</v>
      </c>
      <c r="D58" s="77" t="s">
        <v>190</v>
      </c>
      <c r="E58" s="62">
        <v>0</v>
      </c>
      <c r="F58" s="62">
        <v>0.88957800000000009</v>
      </c>
      <c r="G58" s="62">
        <v>6.8942295000000007</v>
      </c>
      <c r="H58" s="62">
        <v>0.88957800000000009</v>
      </c>
      <c r="I58" s="62">
        <v>0</v>
      </c>
      <c r="J58" s="62">
        <v>0</v>
      </c>
      <c r="K58" s="62">
        <v>0</v>
      </c>
      <c r="L58" s="62">
        <v>0</v>
      </c>
      <c r="M58" s="62">
        <v>0</v>
      </c>
      <c r="N58" s="62">
        <v>0</v>
      </c>
      <c r="O58" s="62">
        <v>0</v>
      </c>
      <c r="P58" s="62">
        <v>0</v>
      </c>
      <c r="Q58" s="62">
        <v>0</v>
      </c>
      <c r="R58" s="62">
        <v>0</v>
      </c>
      <c r="S58" s="62">
        <v>0</v>
      </c>
      <c r="T58" s="62">
        <f t="shared" ref="T58:T112" si="64">SUM(E58:S58)</f>
        <v>8.6733855000000002</v>
      </c>
      <c r="U58" s="62">
        <v>3.12</v>
      </c>
      <c r="V58" s="62">
        <v>5.4139999999999997</v>
      </c>
      <c r="W58" s="62">
        <v>0.13900000000000001</v>
      </c>
      <c r="X58" s="62">
        <f t="shared" ref="X58:X112" si="65">(U58/T58)*100</f>
        <v>35.972112619691579</v>
      </c>
      <c r="Y58" s="62">
        <f t="shared" ref="Y58:Y112" si="66">(V58/T58)*100</f>
        <v>62.420839013785326</v>
      </c>
      <c r="Z58" s="62">
        <f t="shared" ref="Z58:Z112" si="67">(W58/T58)*100</f>
        <v>1.6026037353003624</v>
      </c>
      <c r="AA58" s="77"/>
      <c r="AB58" s="75" t="s">
        <v>190</v>
      </c>
      <c r="AC58" s="62">
        <f t="shared" si="28"/>
        <v>8.6729999999999983</v>
      </c>
      <c r="AD58" s="62"/>
      <c r="AE58" s="50">
        <v>22</v>
      </c>
      <c r="AF58" s="62">
        <f t="shared" si="49"/>
        <v>8.6729999999999983</v>
      </c>
      <c r="AG58" s="62">
        <f t="shared" ref="AG58:AG112" si="68">(AF58/AC58)*100</f>
        <v>100</v>
      </c>
      <c r="AH58" s="62">
        <v>3.12</v>
      </c>
      <c r="AI58" s="62">
        <v>5.4139999999999997</v>
      </c>
      <c r="AJ58" s="62">
        <v>0.13900000000000001</v>
      </c>
      <c r="AK58" s="50"/>
      <c r="AL58" s="62"/>
      <c r="AM58" s="62"/>
      <c r="AN58" s="62"/>
      <c r="AO58" s="62"/>
      <c r="AP58" s="62"/>
      <c r="AQ58" s="77"/>
      <c r="AR58" s="62"/>
      <c r="AS58" s="62"/>
      <c r="AT58" s="62"/>
      <c r="AU58" s="62"/>
      <c r="AV58" s="62"/>
      <c r="AW58" s="77"/>
      <c r="AX58" s="62"/>
      <c r="AY58" s="62"/>
      <c r="AZ58" s="62"/>
      <c r="BA58" s="62"/>
      <c r="BB58" s="62"/>
      <c r="BC58" s="77"/>
      <c r="BD58" s="75" t="s">
        <v>190</v>
      </c>
      <c r="BE58" s="62">
        <f t="shared" ref="BE58:BE112" si="69">AC58/640</f>
        <v>1.3551562499999998E-2</v>
      </c>
      <c r="BF58" s="62"/>
      <c r="BG58" s="50">
        <v>22</v>
      </c>
      <c r="BH58" s="62">
        <f t="shared" ref="BH58:BH112" si="70">AF58/640</f>
        <v>1.3551562499999998E-2</v>
      </c>
      <c r="BI58" s="62">
        <f t="shared" ref="BI58:BI112" si="71">(BH58/BE58)*100</f>
        <v>100</v>
      </c>
      <c r="BJ58" s="62">
        <f t="shared" ref="BJ58:BJ112" si="72">AH58/640</f>
        <v>4.875E-3</v>
      </c>
      <c r="BK58" s="62">
        <f t="shared" ref="BK58:BK112" si="73">AI58/640</f>
        <v>8.4593749999999999E-3</v>
      </c>
      <c r="BL58" s="62">
        <f t="shared" ref="BL58:BL112" si="74">AJ58/640</f>
        <v>2.1718750000000001E-4</v>
      </c>
      <c r="BM58" s="50"/>
      <c r="BN58" s="62"/>
      <c r="BO58" s="62"/>
      <c r="BP58" s="62"/>
      <c r="BQ58" s="62"/>
      <c r="BR58" s="62"/>
      <c r="BS58" s="77"/>
      <c r="BT58" s="62"/>
      <c r="BU58" s="62"/>
      <c r="BV58" s="62"/>
      <c r="BW58" s="62"/>
      <c r="BX58" s="62"/>
      <c r="BY58" s="77"/>
      <c r="BZ58" s="77"/>
      <c r="CA58" s="77"/>
      <c r="CB58" s="77"/>
      <c r="CC58" s="77"/>
      <c r="CD58" s="77"/>
    </row>
    <row r="59" spans="1:82" x14ac:dyDescent="0.25">
      <c r="A59" s="77" t="s">
        <v>191</v>
      </c>
      <c r="B59" s="10" t="s">
        <v>122</v>
      </c>
      <c r="C59" s="3">
        <v>62</v>
      </c>
      <c r="D59" s="77" t="s">
        <v>191</v>
      </c>
      <c r="E59" s="62">
        <v>0</v>
      </c>
      <c r="F59" s="62">
        <v>8.006202</v>
      </c>
      <c r="G59" s="62">
        <v>176.13644400000001</v>
      </c>
      <c r="H59" s="62">
        <v>38.919037500000002</v>
      </c>
      <c r="I59" s="62">
        <v>12.454092000000001</v>
      </c>
      <c r="J59" s="62">
        <v>0</v>
      </c>
      <c r="K59" s="62">
        <v>0</v>
      </c>
      <c r="L59" s="62">
        <v>0</v>
      </c>
      <c r="M59" s="62">
        <v>0</v>
      </c>
      <c r="N59" s="62">
        <v>0</v>
      </c>
      <c r="O59" s="62">
        <v>0</v>
      </c>
      <c r="P59" s="62">
        <v>0</v>
      </c>
      <c r="Q59" s="62">
        <v>0</v>
      </c>
      <c r="R59" s="62">
        <v>0</v>
      </c>
      <c r="S59" s="62">
        <v>0</v>
      </c>
      <c r="T59" s="62">
        <f t="shared" si="64"/>
        <v>235.51577550000002</v>
      </c>
      <c r="U59" s="62">
        <v>96.036000000000001</v>
      </c>
      <c r="V59" s="62">
        <v>135.28</v>
      </c>
      <c r="W59" s="62">
        <v>4.1989999999999998</v>
      </c>
      <c r="X59" s="62">
        <f t="shared" si="65"/>
        <v>40.776886302463417</v>
      </c>
      <c r="Y59" s="62">
        <f t="shared" si="66"/>
        <v>57.439888989516966</v>
      </c>
      <c r="Z59" s="62">
        <f t="shared" si="67"/>
        <v>1.7828954307139395</v>
      </c>
      <c r="AA59" s="77"/>
      <c r="AB59" s="75" t="s">
        <v>191</v>
      </c>
      <c r="AC59" s="62">
        <f t="shared" si="28"/>
        <v>235.51500000000001</v>
      </c>
      <c r="AD59" s="62"/>
      <c r="AE59" s="50">
        <v>22</v>
      </c>
      <c r="AF59" s="62">
        <f t="shared" si="49"/>
        <v>235.51500000000001</v>
      </c>
      <c r="AG59" s="62">
        <f t="shared" si="68"/>
        <v>100</v>
      </c>
      <c r="AH59" s="62">
        <v>96.036000000000001</v>
      </c>
      <c r="AI59" s="62">
        <v>135.28</v>
      </c>
      <c r="AJ59" s="62">
        <v>4.1989999999999998</v>
      </c>
      <c r="AK59" s="50"/>
      <c r="AL59" s="62"/>
      <c r="AM59" s="62"/>
      <c r="AN59" s="62"/>
      <c r="AO59" s="62"/>
      <c r="AP59" s="62"/>
      <c r="AQ59" s="77"/>
      <c r="AR59" s="62"/>
      <c r="AS59" s="62"/>
      <c r="AT59" s="62"/>
      <c r="AU59" s="62"/>
      <c r="AV59" s="62"/>
      <c r="AW59" s="77"/>
      <c r="AX59" s="62"/>
      <c r="AY59" s="62"/>
      <c r="AZ59" s="62"/>
      <c r="BA59" s="62"/>
      <c r="BB59" s="62"/>
      <c r="BC59" s="77"/>
      <c r="BD59" s="75" t="s">
        <v>191</v>
      </c>
      <c r="BE59" s="62">
        <f t="shared" si="69"/>
        <v>0.36799218750000001</v>
      </c>
      <c r="BF59" s="62"/>
      <c r="BG59" s="50">
        <v>22</v>
      </c>
      <c r="BH59" s="62">
        <f t="shared" si="70"/>
        <v>0.36799218750000001</v>
      </c>
      <c r="BI59" s="62">
        <f t="shared" si="71"/>
        <v>100</v>
      </c>
      <c r="BJ59" s="62">
        <f t="shared" si="72"/>
        <v>0.15005625</v>
      </c>
      <c r="BK59" s="62">
        <f t="shared" si="73"/>
        <v>0.21137500000000001</v>
      </c>
      <c r="BL59" s="62">
        <f t="shared" si="74"/>
        <v>6.5609374999999999E-3</v>
      </c>
      <c r="BM59" s="50"/>
      <c r="BN59" s="62"/>
      <c r="BO59" s="62"/>
      <c r="BP59" s="62"/>
      <c r="BQ59" s="62"/>
      <c r="BR59" s="62"/>
      <c r="BS59" s="77"/>
      <c r="BT59" s="62"/>
      <c r="BU59" s="62"/>
      <c r="BV59" s="62"/>
      <c r="BW59" s="62"/>
      <c r="BX59" s="62"/>
      <c r="BY59" s="77"/>
      <c r="BZ59" s="77"/>
      <c r="CA59" s="77"/>
      <c r="CB59" s="77"/>
      <c r="CC59" s="77"/>
      <c r="CD59" s="77"/>
    </row>
    <row r="60" spans="1:82" x14ac:dyDescent="0.25">
      <c r="A60" s="77" t="s">
        <v>192</v>
      </c>
      <c r="B60" s="10" t="s">
        <v>122</v>
      </c>
      <c r="C60" s="3">
        <v>7</v>
      </c>
      <c r="D60" s="77" t="s">
        <v>192</v>
      </c>
      <c r="E60" s="62">
        <v>9.7853580000000004</v>
      </c>
      <c r="F60" s="62">
        <v>25.575367500000002</v>
      </c>
      <c r="G60" s="62">
        <v>271.09889550000003</v>
      </c>
      <c r="H60" s="62">
        <v>340.04119050000003</v>
      </c>
      <c r="I60" s="62">
        <v>95.4072405</v>
      </c>
      <c r="J60" s="62">
        <v>0</v>
      </c>
      <c r="K60" s="62">
        <v>0</v>
      </c>
      <c r="L60" s="62">
        <v>0</v>
      </c>
      <c r="M60" s="62">
        <v>0</v>
      </c>
      <c r="N60" s="62">
        <v>0</v>
      </c>
      <c r="O60" s="62">
        <v>0</v>
      </c>
      <c r="P60" s="62">
        <v>0</v>
      </c>
      <c r="Q60" s="62">
        <v>0</v>
      </c>
      <c r="R60" s="62">
        <v>0</v>
      </c>
      <c r="S60" s="62">
        <v>0</v>
      </c>
      <c r="T60" s="62">
        <f t="shared" si="64"/>
        <v>741.908052</v>
      </c>
      <c r="U60" s="62">
        <v>358.60599999999999</v>
      </c>
      <c r="V60" s="62">
        <v>365.63200000000001</v>
      </c>
      <c r="W60" s="62">
        <v>17.667999999999999</v>
      </c>
      <c r="X60" s="62">
        <f t="shared" si="65"/>
        <v>48.335639306419068</v>
      </c>
      <c r="Y60" s="62">
        <f t="shared" si="66"/>
        <v>49.282656929567871</v>
      </c>
      <c r="Z60" s="62">
        <f t="shared" si="67"/>
        <v>2.381427179873767</v>
      </c>
      <c r="AA60" s="77"/>
      <c r="AB60" s="75" t="s">
        <v>192</v>
      </c>
      <c r="AC60" s="62">
        <f t="shared" si="28"/>
        <v>741.90600000000006</v>
      </c>
      <c r="AD60" s="62"/>
      <c r="AE60" s="50">
        <v>18</v>
      </c>
      <c r="AF60" s="62">
        <f t="shared" si="49"/>
        <v>741.90600000000006</v>
      </c>
      <c r="AG60" s="62">
        <f t="shared" si="68"/>
        <v>100</v>
      </c>
      <c r="AH60" s="62">
        <v>358.60599999999999</v>
      </c>
      <c r="AI60" s="62">
        <v>365.63200000000001</v>
      </c>
      <c r="AJ60" s="62">
        <v>17.667999999999999</v>
      </c>
      <c r="AK60" s="50"/>
      <c r="AL60" s="62"/>
      <c r="AM60" s="62"/>
      <c r="AN60" s="62"/>
      <c r="AO60" s="62"/>
      <c r="AP60" s="62"/>
      <c r="AQ60" s="77"/>
      <c r="AR60" s="62"/>
      <c r="AS60" s="62"/>
      <c r="AT60" s="62"/>
      <c r="AU60" s="62"/>
      <c r="AV60" s="62"/>
      <c r="AW60" s="77"/>
      <c r="AX60" s="62"/>
      <c r="AY60" s="62"/>
      <c r="AZ60" s="62"/>
      <c r="BA60" s="62"/>
      <c r="BB60" s="62"/>
      <c r="BC60" s="77"/>
      <c r="BD60" s="75" t="s">
        <v>192</v>
      </c>
      <c r="BE60" s="62">
        <f t="shared" si="69"/>
        <v>1.1592281250000001</v>
      </c>
      <c r="BF60" s="62"/>
      <c r="BG60" s="50">
        <v>18</v>
      </c>
      <c r="BH60" s="62">
        <f t="shared" si="70"/>
        <v>1.1592281250000001</v>
      </c>
      <c r="BI60" s="62">
        <f t="shared" si="71"/>
        <v>100</v>
      </c>
      <c r="BJ60" s="62">
        <f t="shared" si="72"/>
        <v>0.56032187499999997</v>
      </c>
      <c r="BK60" s="62">
        <f t="shared" si="73"/>
        <v>0.57130000000000003</v>
      </c>
      <c r="BL60" s="62">
        <f t="shared" si="74"/>
        <v>2.7606249999999999E-2</v>
      </c>
      <c r="BM60" s="50"/>
      <c r="BN60" s="62"/>
      <c r="BO60" s="62"/>
      <c r="BP60" s="62"/>
      <c r="BQ60" s="62"/>
      <c r="BR60" s="62"/>
      <c r="BS60" s="77"/>
      <c r="BT60" s="62"/>
      <c r="BU60" s="62"/>
      <c r="BV60" s="62"/>
      <c r="BW60" s="62"/>
      <c r="BX60" s="62"/>
      <c r="BY60" s="77"/>
      <c r="BZ60" s="77"/>
      <c r="CA60" s="77"/>
      <c r="CB60" s="77"/>
      <c r="CC60" s="77"/>
      <c r="CD60" s="77"/>
    </row>
    <row r="61" spans="1:82" x14ac:dyDescent="0.25">
      <c r="A61" s="77" t="s">
        <v>193</v>
      </c>
      <c r="B61" s="10" t="s">
        <v>122</v>
      </c>
      <c r="C61" s="3" t="s">
        <v>194</v>
      </c>
      <c r="D61" s="77" t="s">
        <v>193</v>
      </c>
      <c r="E61" s="62">
        <v>237.29493150000002</v>
      </c>
      <c r="F61" s="62">
        <v>52.929891000000005</v>
      </c>
      <c r="G61" s="62">
        <v>33.359175</v>
      </c>
      <c r="H61" s="62">
        <v>67.385533500000008</v>
      </c>
      <c r="I61" s="62">
        <v>236.40535350000002</v>
      </c>
      <c r="J61" s="62">
        <v>0</v>
      </c>
      <c r="K61" s="62">
        <v>0</v>
      </c>
      <c r="L61" s="62">
        <v>0</v>
      </c>
      <c r="M61" s="62">
        <v>0</v>
      </c>
      <c r="N61" s="62">
        <v>0</v>
      </c>
      <c r="O61" s="62">
        <v>0</v>
      </c>
      <c r="P61" s="62">
        <v>0</v>
      </c>
      <c r="Q61" s="62">
        <v>0</v>
      </c>
      <c r="R61" s="62">
        <v>6.8942295000000007</v>
      </c>
      <c r="S61" s="62">
        <v>24.685789500000002</v>
      </c>
      <c r="T61" s="62">
        <f t="shared" si="64"/>
        <v>658.95490350000011</v>
      </c>
      <c r="U61" s="62">
        <v>514.60199999999998</v>
      </c>
      <c r="V61" s="62">
        <v>109.57599999999999</v>
      </c>
      <c r="W61" s="62">
        <v>34.776000000000003</v>
      </c>
      <c r="X61" s="62">
        <f t="shared" si="65"/>
        <v>78.09365971278487</v>
      </c>
      <c r="Y61" s="62">
        <f t="shared" si="66"/>
        <v>16.628755536682942</v>
      </c>
      <c r="Z61" s="62">
        <f t="shared" si="67"/>
        <v>5.2774476394802328</v>
      </c>
      <c r="AA61" s="77"/>
      <c r="AB61" s="75" t="s">
        <v>193</v>
      </c>
      <c r="AC61" s="62">
        <f t="shared" si="28"/>
        <v>658.95399999999995</v>
      </c>
      <c r="AD61" s="62"/>
      <c r="AE61" s="50">
        <v>19</v>
      </c>
      <c r="AF61" s="62">
        <f t="shared" si="49"/>
        <v>658.95399999999995</v>
      </c>
      <c r="AG61" s="62">
        <f t="shared" si="68"/>
        <v>100</v>
      </c>
      <c r="AH61" s="62">
        <v>514.60199999999998</v>
      </c>
      <c r="AI61" s="62">
        <v>109.57599999999999</v>
      </c>
      <c r="AJ61" s="62">
        <v>34.776000000000003</v>
      </c>
      <c r="AK61" s="50"/>
      <c r="AL61" s="62"/>
      <c r="AM61" s="62"/>
      <c r="AN61" s="62"/>
      <c r="AO61" s="62"/>
      <c r="AP61" s="62"/>
      <c r="AQ61" s="77"/>
      <c r="AR61" s="62"/>
      <c r="AS61" s="62"/>
      <c r="AT61" s="62"/>
      <c r="AU61" s="62"/>
      <c r="AV61" s="62"/>
      <c r="AW61" s="77"/>
      <c r="AX61" s="62"/>
      <c r="AY61" s="62"/>
      <c r="AZ61" s="62"/>
      <c r="BA61" s="62"/>
      <c r="BB61" s="62"/>
      <c r="BC61" s="77"/>
      <c r="BD61" s="75" t="s">
        <v>193</v>
      </c>
      <c r="BE61" s="62">
        <f t="shared" si="69"/>
        <v>1.0296156249999999</v>
      </c>
      <c r="BF61" s="62"/>
      <c r="BG61" s="50">
        <v>19</v>
      </c>
      <c r="BH61" s="62">
        <f t="shared" si="70"/>
        <v>1.0296156249999999</v>
      </c>
      <c r="BI61" s="62">
        <f t="shared" si="71"/>
        <v>100</v>
      </c>
      <c r="BJ61" s="62">
        <f t="shared" si="72"/>
        <v>0.80406562500000001</v>
      </c>
      <c r="BK61" s="62">
        <f t="shared" si="73"/>
        <v>0.17121249999999999</v>
      </c>
      <c r="BL61" s="62">
        <f t="shared" si="74"/>
        <v>5.4337500000000004E-2</v>
      </c>
      <c r="BM61" s="50"/>
      <c r="BN61" s="62"/>
      <c r="BO61" s="62"/>
      <c r="BP61" s="62"/>
      <c r="BQ61" s="62"/>
      <c r="BR61" s="62"/>
      <c r="BS61" s="77"/>
      <c r="BT61" s="62"/>
      <c r="BU61" s="62"/>
      <c r="BV61" s="62"/>
      <c r="BW61" s="62"/>
      <c r="BX61" s="62"/>
      <c r="BY61" s="77"/>
      <c r="BZ61" s="77"/>
      <c r="CA61" s="77"/>
      <c r="CB61" s="77"/>
      <c r="CC61" s="77"/>
      <c r="CD61" s="77"/>
    </row>
    <row r="62" spans="1:82" x14ac:dyDescent="0.25">
      <c r="A62" s="77" t="s">
        <v>195</v>
      </c>
      <c r="B62" s="10" t="s">
        <v>122</v>
      </c>
      <c r="C62" s="3" t="s">
        <v>196</v>
      </c>
      <c r="D62" s="77" t="s">
        <v>195</v>
      </c>
      <c r="E62" s="62">
        <v>129.878388</v>
      </c>
      <c r="F62" s="62">
        <v>125.430498</v>
      </c>
      <c r="G62" s="62">
        <v>1356.1616610000001</v>
      </c>
      <c r="H62" s="62">
        <v>1663.7332545000002</v>
      </c>
      <c r="I62" s="62">
        <v>665.18194950000009</v>
      </c>
      <c r="J62" s="62">
        <v>2.0015505</v>
      </c>
      <c r="K62" s="62">
        <v>52.262707500000005</v>
      </c>
      <c r="L62" s="62">
        <v>0</v>
      </c>
      <c r="M62" s="62">
        <v>0</v>
      </c>
      <c r="N62" s="62">
        <v>0</v>
      </c>
      <c r="O62" s="62">
        <v>7.3390185000000008</v>
      </c>
      <c r="P62" s="62">
        <v>0</v>
      </c>
      <c r="Q62" s="62">
        <v>0</v>
      </c>
      <c r="R62" s="62">
        <v>65.828772000000001</v>
      </c>
      <c r="S62" s="62">
        <v>0</v>
      </c>
      <c r="T62" s="62">
        <f t="shared" si="64"/>
        <v>4067.8177995000001</v>
      </c>
      <c r="U62" s="62">
        <v>2037.5889999999999</v>
      </c>
      <c r="V62" s="62">
        <v>1832.3420000000001</v>
      </c>
      <c r="W62" s="62">
        <v>197.87700000000001</v>
      </c>
      <c r="X62" s="62">
        <f t="shared" si="65"/>
        <v>50.090468659890618</v>
      </c>
      <c r="Y62" s="62">
        <f t="shared" si="66"/>
        <v>45.044839526126864</v>
      </c>
      <c r="Z62" s="62">
        <f t="shared" si="67"/>
        <v>4.8644509108623852</v>
      </c>
      <c r="AA62" s="77"/>
      <c r="AB62" s="75" t="s">
        <v>195</v>
      </c>
      <c r="AC62" s="62">
        <f t="shared" si="28"/>
        <v>4067.8069999999998</v>
      </c>
      <c r="AD62" s="62"/>
      <c r="AE62" s="50">
        <v>13</v>
      </c>
      <c r="AF62" s="62">
        <f t="shared" si="49"/>
        <v>735.23400000000004</v>
      </c>
      <c r="AG62" s="62">
        <f t="shared" si="68"/>
        <v>18.074456334826113</v>
      </c>
      <c r="AH62" s="62">
        <v>336.464</v>
      </c>
      <c r="AI62" s="62">
        <v>382.661</v>
      </c>
      <c r="AJ62" s="62">
        <v>16.109000000000002</v>
      </c>
      <c r="AK62" s="50">
        <v>14</v>
      </c>
      <c r="AL62" s="62">
        <f>AN62+AO62+AP62</f>
        <v>2072.489</v>
      </c>
      <c r="AM62" s="62">
        <f>(AL62/AC62)*100</f>
        <v>50.948557785558656</v>
      </c>
      <c r="AN62" s="62">
        <v>1045.307</v>
      </c>
      <c r="AO62" s="62">
        <v>958.85699999999997</v>
      </c>
      <c r="AP62" s="62">
        <v>68.325000000000003</v>
      </c>
      <c r="AQ62" s="50">
        <v>18</v>
      </c>
      <c r="AR62" s="62">
        <f>AT62+AU62+AV62</f>
        <v>92.070999999999998</v>
      </c>
      <c r="AS62" s="62">
        <f>(AR62/AC62)*100</f>
        <v>2.2634063022164028</v>
      </c>
      <c r="AT62" s="62">
        <v>43.527000000000001</v>
      </c>
      <c r="AU62" s="62">
        <v>47.67</v>
      </c>
      <c r="AV62" s="62">
        <v>0.874</v>
      </c>
      <c r="AW62" s="50">
        <v>19</v>
      </c>
      <c r="AX62" s="62">
        <f>AZ62+BA62+BB62</f>
        <v>1168.0129999999999</v>
      </c>
      <c r="AY62" s="62">
        <f>(AX62/AC62)*100</f>
        <v>28.713579577398828</v>
      </c>
      <c r="AZ62" s="62">
        <v>612.29100000000005</v>
      </c>
      <c r="BA62" s="62">
        <v>443.15300000000002</v>
      </c>
      <c r="BB62" s="62">
        <v>112.569</v>
      </c>
      <c r="BC62" s="77"/>
      <c r="BD62" s="75" t="s">
        <v>195</v>
      </c>
      <c r="BE62" s="62">
        <f t="shared" si="69"/>
        <v>6.3559484374999995</v>
      </c>
      <c r="BF62" s="62"/>
      <c r="BG62" s="50">
        <v>13</v>
      </c>
      <c r="BH62" s="62">
        <f t="shared" si="70"/>
        <v>1.1488031250000001</v>
      </c>
      <c r="BI62" s="62">
        <f t="shared" si="71"/>
        <v>18.074456334826113</v>
      </c>
      <c r="BJ62" s="62">
        <f t="shared" si="72"/>
        <v>0.525725</v>
      </c>
      <c r="BK62" s="62">
        <f t="shared" si="73"/>
        <v>0.59790781250000002</v>
      </c>
      <c r="BL62" s="62">
        <f t="shared" si="74"/>
        <v>2.5170312500000003E-2</v>
      </c>
      <c r="BM62" s="50">
        <v>14</v>
      </c>
      <c r="BN62" s="62">
        <f>BP62+BQ62+BR62</f>
        <v>3.2382640625000003</v>
      </c>
      <c r="BO62" s="62">
        <f>(BN62/BE62)*100</f>
        <v>50.94855778555867</v>
      </c>
      <c r="BP62" s="62">
        <f>AN62/640</f>
        <v>1.6332921874999999</v>
      </c>
      <c r="BQ62" s="62">
        <f>AO62/640</f>
        <v>1.4982140625</v>
      </c>
      <c r="BR62" s="62">
        <f>AP62/640</f>
        <v>0.10675781250000001</v>
      </c>
      <c r="BS62" s="50">
        <v>18</v>
      </c>
      <c r="BT62" s="62">
        <f>BV62+BW62+BX62</f>
        <v>0.14386093750000004</v>
      </c>
      <c r="BU62" s="62">
        <f>(BT62/BE62)*100</f>
        <v>2.2634063022164037</v>
      </c>
      <c r="BV62" s="62">
        <f>AT62/640</f>
        <v>6.8010937500000007E-2</v>
      </c>
      <c r="BW62" s="62">
        <f t="shared" ref="BW62" si="75">AU62/640</f>
        <v>7.4484375000000005E-2</v>
      </c>
      <c r="BX62" s="62">
        <f t="shared" ref="BX62" si="76">AV62/640</f>
        <v>1.3656250000000001E-3</v>
      </c>
      <c r="BY62" s="50">
        <v>19</v>
      </c>
      <c r="BZ62" s="62">
        <f>CB62+CC62+CD62</f>
        <v>1.8250203125</v>
      </c>
      <c r="CA62" s="62">
        <f>(BZ62/BE62)*100</f>
        <v>28.713579577398828</v>
      </c>
      <c r="CB62" s="62">
        <f>AZ62/640</f>
        <v>0.95670468750000004</v>
      </c>
      <c r="CC62" s="62">
        <f t="shared" ref="CC62" si="77">BA62/640</f>
        <v>0.69242656250000001</v>
      </c>
      <c r="CD62" s="62">
        <f t="shared" ref="CD62" si="78">BB62/640</f>
        <v>0.1758890625</v>
      </c>
    </row>
    <row r="63" spans="1:82" x14ac:dyDescent="0.25">
      <c r="A63" s="77" t="s">
        <v>197</v>
      </c>
      <c r="B63" s="10" t="s">
        <v>122</v>
      </c>
      <c r="C63" s="3" t="s">
        <v>198</v>
      </c>
      <c r="D63" s="77" t="s">
        <v>197</v>
      </c>
      <c r="E63" s="62">
        <v>29.800863000000003</v>
      </c>
      <c r="F63" s="62">
        <v>23.129028000000002</v>
      </c>
      <c r="G63" s="62">
        <v>89.624983499999999</v>
      </c>
      <c r="H63" s="62">
        <v>404.09080650000004</v>
      </c>
      <c r="I63" s="62">
        <v>245.74592250000001</v>
      </c>
      <c r="J63" s="62">
        <v>2.8911285000000002</v>
      </c>
      <c r="K63" s="62">
        <v>4.003101</v>
      </c>
      <c r="L63" s="62">
        <v>0</v>
      </c>
      <c r="M63" s="62">
        <v>0</v>
      </c>
      <c r="N63" s="62">
        <v>0</v>
      </c>
      <c r="O63" s="62">
        <v>4.4478900000000001</v>
      </c>
      <c r="P63" s="62">
        <v>0</v>
      </c>
      <c r="Q63" s="62">
        <v>19.793110500000001</v>
      </c>
      <c r="R63" s="62">
        <v>0</v>
      </c>
      <c r="S63" s="62">
        <v>23.573817000000002</v>
      </c>
      <c r="T63" s="62">
        <f t="shared" si="64"/>
        <v>847.10065050000014</v>
      </c>
      <c r="U63" s="62">
        <v>484.82299999999998</v>
      </c>
      <c r="V63" s="62">
        <v>317.346</v>
      </c>
      <c r="W63" s="62">
        <v>44.929000000000002</v>
      </c>
      <c r="X63" s="62">
        <f t="shared" si="65"/>
        <v>57.233222488240777</v>
      </c>
      <c r="Y63" s="62">
        <f t="shared" si="66"/>
        <v>37.462608464848529</v>
      </c>
      <c r="Z63" s="62">
        <f t="shared" si="67"/>
        <v>5.303856156110931</v>
      </c>
      <c r="AA63" s="77"/>
      <c r="AB63" s="75" t="s">
        <v>197</v>
      </c>
      <c r="AC63" s="62">
        <f t="shared" si="28"/>
        <v>847.09799999999996</v>
      </c>
      <c r="AD63" s="62"/>
      <c r="AE63" s="50">
        <v>14</v>
      </c>
      <c r="AF63" s="62">
        <f t="shared" si="49"/>
        <v>847.09799999999996</v>
      </c>
      <c r="AG63" s="62">
        <f t="shared" si="68"/>
        <v>100</v>
      </c>
      <c r="AH63" s="62">
        <v>484.82299999999998</v>
      </c>
      <c r="AI63" s="62">
        <v>317.346</v>
      </c>
      <c r="AJ63" s="62">
        <v>44.929000000000002</v>
      </c>
      <c r="AK63" s="50"/>
      <c r="AL63" s="62"/>
      <c r="AM63" s="62"/>
      <c r="AN63" s="62"/>
      <c r="AO63" s="62"/>
      <c r="AP63" s="62"/>
      <c r="AQ63" s="77"/>
      <c r="AR63" s="62"/>
      <c r="AS63" s="62"/>
      <c r="AT63" s="62"/>
      <c r="AU63" s="62"/>
      <c r="AV63" s="62"/>
      <c r="AW63" s="77"/>
      <c r="AX63" s="62"/>
      <c r="AY63" s="62"/>
      <c r="AZ63" s="62"/>
      <c r="BA63" s="62"/>
      <c r="BB63" s="62"/>
      <c r="BC63" s="77"/>
      <c r="BD63" s="75" t="s">
        <v>197</v>
      </c>
      <c r="BE63" s="62">
        <f t="shared" si="69"/>
        <v>1.323590625</v>
      </c>
      <c r="BF63" s="62"/>
      <c r="BG63" s="50">
        <v>14</v>
      </c>
      <c r="BH63" s="62">
        <f t="shared" si="70"/>
        <v>1.323590625</v>
      </c>
      <c r="BI63" s="62">
        <f t="shared" si="71"/>
        <v>100</v>
      </c>
      <c r="BJ63" s="62">
        <f t="shared" si="72"/>
        <v>0.75753593749999992</v>
      </c>
      <c r="BK63" s="62">
        <f t="shared" si="73"/>
        <v>0.49585312500000001</v>
      </c>
      <c r="BL63" s="62">
        <f t="shared" si="74"/>
        <v>7.0201562500000009E-2</v>
      </c>
      <c r="BM63" s="50"/>
      <c r="BN63" s="62"/>
      <c r="BO63" s="62"/>
      <c r="BP63" s="62"/>
      <c r="BQ63" s="62"/>
      <c r="BR63" s="62"/>
      <c r="BS63" s="77"/>
      <c r="BT63" s="62"/>
      <c r="BU63" s="62"/>
      <c r="BV63" s="62"/>
      <c r="BW63" s="62"/>
      <c r="BX63" s="62"/>
      <c r="BY63" s="77"/>
      <c r="BZ63" s="77"/>
      <c r="CA63" s="77"/>
      <c r="CB63" s="77"/>
      <c r="CC63" s="77"/>
      <c r="CD63" s="77"/>
    </row>
    <row r="64" spans="1:82" x14ac:dyDescent="0.25">
      <c r="A64" s="77" t="s">
        <v>199</v>
      </c>
      <c r="B64" s="10" t="s">
        <v>122</v>
      </c>
      <c r="C64" s="3" t="s">
        <v>200</v>
      </c>
      <c r="D64" s="77" t="s">
        <v>199</v>
      </c>
      <c r="E64" s="62">
        <v>193.26082050000002</v>
      </c>
      <c r="F64" s="62">
        <v>334.25893350000001</v>
      </c>
      <c r="G64" s="62">
        <v>843.31994400000008</v>
      </c>
      <c r="H64" s="62">
        <v>716.11029000000008</v>
      </c>
      <c r="I64" s="62">
        <v>362.72542950000002</v>
      </c>
      <c r="J64" s="62">
        <v>40.698193500000002</v>
      </c>
      <c r="K64" s="62">
        <v>0</v>
      </c>
      <c r="L64" s="62">
        <v>0</v>
      </c>
      <c r="M64" s="62">
        <v>0</v>
      </c>
      <c r="N64" s="62">
        <v>0</v>
      </c>
      <c r="O64" s="62">
        <v>4.003101</v>
      </c>
      <c r="P64" s="62">
        <v>0</v>
      </c>
      <c r="Q64" s="62">
        <v>0</v>
      </c>
      <c r="R64" s="62">
        <v>3.5583120000000004</v>
      </c>
      <c r="S64" s="62">
        <v>0</v>
      </c>
      <c r="T64" s="62">
        <f t="shared" si="64"/>
        <v>2497.9350240000003</v>
      </c>
      <c r="U64" s="62">
        <v>1266.1579999999999</v>
      </c>
      <c r="V64" s="62">
        <v>1186.518</v>
      </c>
      <c r="W64" s="62">
        <v>45.253</v>
      </c>
      <c r="X64" s="62">
        <f t="shared" si="65"/>
        <v>50.688187956645571</v>
      </c>
      <c r="Y64" s="62">
        <f t="shared" si="66"/>
        <v>47.499954506422739</v>
      </c>
      <c r="Z64" s="62">
        <f t="shared" si="67"/>
        <v>1.8116163777364931</v>
      </c>
      <c r="AA64" s="77"/>
      <c r="AB64" s="75" t="s">
        <v>199</v>
      </c>
      <c r="AC64" s="62">
        <f t="shared" si="28"/>
        <v>2497.9289999999996</v>
      </c>
      <c r="AD64" s="62"/>
      <c r="AE64" s="50">
        <v>13</v>
      </c>
      <c r="AF64" s="62">
        <f t="shared" si="49"/>
        <v>283.32900000000001</v>
      </c>
      <c r="AG64" s="62">
        <f t="shared" si="68"/>
        <v>11.342556173534158</v>
      </c>
      <c r="AH64" s="62">
        <v>139.17400000000001</v>
      </c>
      <c r="AI64" s="62">
        <v>138.083</v>
      </c>
      <c r="AJ64" s="62">
        <v>6.0720000000000001</v>
      </c>
      <c r="AK64" s="50">
        <v>14</v>
      </c>
      <c r="AL64" s="62">
        <f>AN64+AO64+AP64</f>
        <v>22.907</v>
      </c>
      <c r="AM64" s="62">
        <f>(AL64/AC64)*100</f>
        <v>0.91703967566732303</v>
      </c>
      <c r="AN64" s="62">
        <v>11.478</v>
      </c>
      <c r="AO64" s="62">
        <v>10.802</v>
      </c>
      <c r="AP64" s="62">
        <v>0.627</v>
      </c>
      <c r="AQ64" s="50">
        <v>18</v>
      </c>
      <c r="AR64" s="62">
        <f>AT64+AU64+AV64</f>
        <v>1243.8499999999999</v>
      </c>
      <c r="AS64" s="62">
        <f>(AR64/AC64)*100</f>
        <v>49.795250385419287</v>
      </c>
      <c r="AT64" s="62">
        <v>606.82899999999995</v>
      </c>
      <c r="AU64" s="62">
        <v>611.34900000000005</v>
      </c>
      <c r="AV64" s="62">
        <v>25.672000000000001</v>
      </c>
      <c r="AW64" s="50">
        <v>19</v>
      </c>
      <c r="AX64" s="62">
        <f>AZ64+BA64+BB64</f>
        <v>947.84299999999996</v>
      </c>
      <c r="AY64" s="62">
        <f>(AX64/AC64)*100</f>
        <v>37.945153765379239</v>
      </c>
      <c r="AZ64" s="62">
        <v>508.67700000000002</v>
      </c>
      <c r="BA64" s="62">
        <v>426.28500000000003</v>
      </c>
      <c r="BB64" s="62">
        <v>12.881</v>
      </c>
      <c r="BC64" s="77"/>
      <c r="BD64" s="75" t="s">
        <v>199</v>
      </c>
      <c r="BE64" s="62">
        <f t="shared" si="69"/>
        <v>3.9030140624999996</v>
      </c>
      <c r="BF64" s="62"/>
      <c r="BG64" s="50">
        <v>13</v>
      </c>
      <c r="BH64" s="62">
        <f t="shared" si="70"/>
        <v>0.44270156250000003</v>
      </c>
      <c r="BI64" s="62">
        <f t="shared" si="71"/>
        <v>11.342556173534158</v>
      </c>
      <c r="BJ64" s="62">
        <f t="shared" si="72"/>
        <v>0.21745937500000001</v>
      </c>
      <c r="BK64" s="62">
        <f t="shared" si="73"/>
        <v>0.21575468749999999</v>
      </c>
      <c r="BL64" s="62">
        <f t="shared" si="74"/>
        <v>9.4874999999999994E-3</v>
      </c>
      <c r="BM64" s="50">
        <v>14</v>
      </c>
      <c r="BN64" s="62">
        <f>BP64+BQ64+BR64</f>
        <v>3.5792187499999996E-2</v>
      </c>
      <c r="BO64" s="62">
        <f>(BN64/BE64)*100</f>
        <v>0.91703967566732281</v>
      </c>
      <c r="BP64" s="62">
        <f>AN64/640</f>
        <v>1.7934374999999999E-2</v>
      </c>
      <c r="BQ64" s="62">
        <f>AO64/640</f>
        <v>1.6878125000000001E-2</v>
      </c>
      <c r="BR64" s="62">
        <f>AP64/640</f>
        <v>9.7968750000000009E-4</v>
      </c>
      <c r="BS64" s="50">
        <v>18</v>
      </c>
      <c r="BT64" s="62">
        <f>BV64+BW64+BX64</f>
        <v>1.9435156250000001</v>
      </c>
      <c r="BU64" s="62">
        <f>(BT64/BE64)*100</f>
        <v>49.795250385419287</v>
      </c>
      <c r="BV64" s="62">
        <f>AT64/640</f>
        <v>0.94817031249999995</v>
      </c>
      <c r="BW64" s="62">
        <f t="shared" ref="BW64" si="79">AU64/640</f>
        <v>0.95523281250000003</v>
      </c>
      <c r="BX64" s="62">
        <f t="shared" ref="BX64" si="80">AV64/640</f>
        <v>4.0112500000000002E-2</v>
      </c>
      <c r="BY64" s="50">
        <v>19</v>
      </c>
      <c r="BZ64" s="62">
        <f>CB64+CC64+CD64</f>
        <v>1.4810046875</v>
      </c>
      <c r="CA64" s="62">
        <f>(BZ64/BE64)*100</f>
        <v>37.945153765379246</v>
      </c>
      <c r="CB64" s="62">
        <f>AZ64/640</f>
        <v>0.79480781249999999</v>
      </c>
      <c r="CC64" s="62">
        <f t="shared" ref="CC64" si="81">BA64/640</f>
        <v>0.66607031250000004</v>
      </c>
      <c r="CD64" s="62">
        <f t="shared" ref="CD64" si="82">BB64/640</f>
        <v>2.01265625E-2</v>
      </c>
    </row>
    <row r="65" spans="1:76" x14ac:dyDescent="0.25">
      <c r="A65" s="77" t="s">
        <v>201</v>
      </c>
      <c r="B65" s="10" t="s">
        <v>122</v>
      </c>
      <c r="C65" s="3">
        <v>8</v>
      </c>
      <c r="D65" s="77" t="s">
        <v>201</v>
      </c>
      <c r="E65" s="62">
        <v>29.578468500000003</v>
      </c>
      <c r="F65" s="62">
        <v>69.164689500000009</v>
      </c>
      <c r="G65" s="62">
        <v>254.64170250000001</v>
      </c>
      <c r="H65" s="62">
        <v>214.16590350000001</v>
      </c>
      <c r="I65" s="62">
        <v>116.75711250000001</v>
      </c>
      <c r="J65" s="62">
        <v>0</v>
      </c>
      <c r="K65" s="62">
        <v>12.898881000000001</v>
      </c>
      <c r="L65" s="62">
        <v>0</v>
      </c>
      <c r="M65" s="62">
        <v>3.5583120000000004</v>
      </c>
      <c r="N65" s="62">
        <v>0</v>
      </c>
      <c r="O65" s="62">
        <v>1.7791560000000002</v>
      </c>
      <c r="P65" s="62">
        <v>0</v>
      </c>
      <c r="Q65" s="62">
        <v>0</v>
      </c>
      <c r="R65" s="62">
        <v>44.923689000000003</v>
      </c>
      <c r="S65" s="62">
        <v>0</v>
      </c>
      <c r="T65" s="62">
        <f t="shared" si="64"/>
        <v>747.46791449999989</v>
      </c>
      <c r="U65" s="62">
        <v>344.23</v>
      </c>
      <c r="V65" s="62">
        <v>331.93700000000001</v>
      </c>
      <c r="W65" s="62">
        <v>71.298000000000002</v>
      </c>
      <c r="X65" s="62">
        <f t="shared" si="65"/>
        <v>46.05281287963566</v>
      </c>
      <c r="Y65" s="62">
        <f t="shared" si="66"/>
        <v>44.408193791440667</v>
      </c>
      <c r="Z65" s="62">
        <f t="shared" si="67"/>
        <v>9.5386034125214625</v>
      </c>
      <c r="AA65" s="77"/>
      <c r="AB65" s="75" t="s">
        <v>201</v>
      </c>
      <c r="AC65" s="62">
        <f t="shared" si="28"/>
        <v>743.90800000000002</v>
      </c>
      <c r="AD65" s="62"/>
      <c r="AE65" s="50">
        <v>18</v>
      </c>
      <c r="AF65" s="62">
        <f t="shared" si="49"/>
        <v>743.90800000000002</v>
      </c>
      <c r="AG65" s="62">
        <f t="shared" si="68"/>
        <v>100</v>
      </c>
      <c r="AH65" s="62">
        <v>344.23</v>
      </c>
      <c r="AI65" s="62">
        <v>331.226</v>
      </c>
      <c r="AJ65" s="62">
        <v>68.451999999999998</v>
      </c>
      <c r="AK65" s="50"/>
      <c r="AL65" s="62"/>
      <c r="AM65" s="62"/>
      <c r="AN65" s="62"/>
      <c r="AO65" s="62"/>
      <c r="AP65" s="62"/>
      <c r="AQ65" s="77"/>
      <c r="AR65" s="62"/>
      <c r="AS65" s="62"/>
      <c r="AT65" s="62"/>
      <c r="AU65" s="62"/>
      <c r="AV65" s="62"/>
      <c r="AW65" s="77"/>
      <c r="AX65" s="62"/>
      <c r="AY65" s="62"/>
      <c r="AZ65" s="62"/>
      <c r="BA65" s="62"/>
      <c r="BB65" s="62"/>
      <c r="BC65" s="77"/>
      <c r="BD65" s="75" t="s">
        <v>201</v>
      </c>
      <c r="BE65" s="62">
        <f t="shared" si="69"/>
        <v>1.16235625</v>
      </c>
      <c r="BF65" s="62"/>
      <c r="BG65" s="50">
        <v>18</v>
      </c>
      <c r="BH65" s="62">
        <f t="shared" si="70"/>
        <v>1.16235625</v>
      </c>
      <c r="BI65" s="62">
        <f t="shared" si="71"/>
        <v>100</v>
      </c>
      <c r="BJ65" s="62">
        <f t="shared" si="72"/>
        <v>0.53785937500000003</v>
      </c>
      <c r="BK65" s="62">
        <f t="shared" si="73"/>
        <v>0.51754062499999998</v>
      </c>
      <c r="BL65" s="62">
        <f t="shared" si="74"/>
        <v>0.10695625</v>
      </c>
      <c r="BM65" s="50"/>
      <c r="BN65" s="62"/>
      <c r="BO65" s="62"/>
      <c r="BP65" s="62"/>
      <c r="BQ65" s="62"/>
      <c r="BR65" s="62"/>
      <c r="BS65" s="77"/>
      <c r="BT65" s="62"/>
      <c r="BU65" s="62"/>
      <c r="BV65" s="62"/>
      <c r="BW65" s="62"/>
      <c r="BX65" s="62"/>
    </row>
    <row r="66" spans="1:76" x14ac:dyDescent="0.25">
      <c r="A66" s="77" t="s">
        <v>202</v>
      </c>
      <c r="B66" s="10" t="s">
        <v>122</v>
      </c>
      <c r="C66" s="3">
        <v>9</v>
      </c>
      <c r="D66" s="77" t="s">
        <v>202</v>
      </c>
      <c r="E66" s="62">
        <v>8.8957800000000002</v>
      </c>
      <c r="F66" s="62">
        <v>2.8911285000000002</v>
      </c>
      <c r="G66" s="62">
        <v>36.027909000000001</v>
      </c>
      <c r="H66" s="62">
        <v>108.52851600000001</v>
      </c>
      <c r="I66" s="62">
        <v>47.592423000000004</v>
      </c>
      <c r="J66" s="62">
        <v>0</v>
      </c>
      <c r="K66" s="62">
        <v>0</v>
      </c>
      <c r="L66" s="62">
        <v>0</v>
      </c>
      <c r="M66" s="62">
        <v>0</v>
      </c>
      <c r="N66" s="62">
        <v>0</v>
      </c>
      <c r="O66" s="62">
        <v>0</v>
      </c>
      <c r="P66" s="62">
        <v>0</v>
      </c>
      <c r="Q66" s="62">
        <v>0</v>
      </c>
      <c r="R66" s="62">
        <v>0</v>
      </c>
      <c r="S66" s="62">
        <v>0</v>
      </c>
      <c r="T66" s="62">
        <f t="shared" si="64"/>
        <v>203.93575650000002</v>
      </c>
      <c r="U66" s="62">
        <v>116.82599999999999</v>
      </c>
      <c r="V66" s="62">
        <v>82.227999999999994</v>
      </c>
      <c r="W66" s="62">
        <v>4.8819999999999997</v>
      </c>
      <c r="X66" s="62">
        <f t="shared" si="65"/>
        <v>57.285687416958673</v>
      </c>
      <c r="Y66" s="62">
        <f t="shared" si="66"/>
        <v>40.320540846401293</v>
      </c>
      <c r="Z66" s="62">
        <f t="shared" si="67"/>
        <v>2.393891136986563</v>
      </c>
      <c r="AA66" s="77"/>
      <c r="AB66" s="75" t="s">
        <v>202</v>
      </c>
      <c r="AC66" s="62">
        <f t="shared" si="28"/>
        <v>203.93599999999998</v>
      </c>
      <c r="AD66" s="62"/>
      <c r="AE66" s="50">
        <v>18</v>
      </c>
      <c r="AF66" s="62">
        <f t="shared" si="49"/>
        <v>203.93599999999998</v>
      </c>
      <c r="AG66" s="62">
        <f t="shared" si="68"/>
        <v>100</v>
      </c>
      <c r="AH66" s="62">
        <v>116.82599999999999</v>
      </c>
      <c r="AI66" s="62">
        <v>82.227999999999994</v>
      </c>
      <c r="AJ66" s="62">
        <v>4.8819999999999997</v>
      </c>
      <c r="AK66" s="50"/>
      <c r="AL66" s="62"/>
      <c r="AM66" s="62"/>
      <c r="AN66" s="62"/>
      <c r="AO66" s="62"/>
      <c r="AP66" s="62"/>
      <c r="AQ66" s="77"/>
      <c r="AR66" s="62"/>
      <c r="AS66" s="62"/>
      <c r="AT66" s="62"/>
      <c r="AU66" s="62"/>
      <c r="AV66" s="62"/>
      <c r="AW66" s="77"/>
      <c r="AX66" s="62"/>
      <c r="AY66" s="62"/>
      <c r="AZ66" s="62"/>
      <c r="BA66" s="62"/>
      <c r="BB66" s="62"/>
      <c r="BC66" s="77"/>
      <c r="BD66" s="75" t="s">
        <v>202</v>
      </c>
      <c r="BE66" s="62">
        <f t="shared" si="69"/>
        <v>0.31864999999999999</v>
      </c>
      <c r="BF66" s="62"/>
      <c r="BG66" s="50">
        <v>18</v>
      </c>
      <c r="BH66" s="62">
        <f t="shared" si="70"/>
        <v>0.31864999999999999</v>
      </c>
      <c r="BI66" s="62">
        <f t="shared" si="71"/>
        <v>100</v>
      </c>
      <c r="BJ66" s="62">
        <f t="shared" si="72"/>
        <v>0.18254062499999998</v>
      </c>
      <c r="BK66" s="62">
        <f t="shared" si="73"/>
        <v>0.12848124999999999</v>
      </c>
      <c r="BL66" s="62">
        <f t="shared" si="74"/>
        <v>7.6281249999999995E-3</v>
      </c>
      <c r="BM66" s="50"/>
      <c r="BN66" s="62"/>
      <c r="BO66" s="62"/>
      <c r="BP66" s="62"/>
      <c r="BQ66" s="62"/>
      <c r="BR66" s="62"/>
      <c r="BS66" s="77"/>
      <c r="BT66" s="62"/>
      <c r="BU66" s="62"/>
      <c r="BV66" s="62"/>
      <c r="BW66" s="62"/>
      <c r="BX66" s="62"/>
    </row>
    <row r="67" spans="1:76" s="24" customFormat="1" x14ac:dyDescent="0.25">
      <c r="A67" s="77" t="s">
        <v>203</v>
      </c>
      <c r="B67" s="10" t="s">
        <v>204</v>
      </c>
      <c r="C67" s="3" t="s">
        <v>205</v>
      </c>
      <c r="D67" s="77" t="s">
        <v>203</v>
      </c>
      <c r="E67" s="62">
        <v>0</v>
      </c>
      <c r="F67" s="62">
        <v>1.1119725</v>
      </c>
      <c r="G67" s="62">
        <v>188.14574700000003</v>
      </c>
      <c r="H67" s="62">
        <v>52.707496500000005</v>
      </c>
      <c r="I67" s="62">
        <v>38.251854000000002</v>
      </c>
      <c r="J67" s="62">
        <v>0</v>
      </c>
      <c r="K67" s="62">
        <v>0</v>
      </c>
      <c r="L67" s="62">
        <v>0</v>
      </c>
      <c r="M67" s="62">
        <v>0</v>
      </c>
      <c r="N67" s="62">
        <v>0</v>
      </c>
      <c r="O67" s="62">
        <v>0</v>
      </c>
      <c r="P67" s="62">
        <v>0</v>
      </c>
      <c r="Q67" s="62">
        <v>0</v>
      </c>
      <c r="R67" s="62">
        <v>0</v>
      </c>
      <c r="S67" s="62">
        <v>0</v>
      </c>
      <c r="T67" s="62">
        <v>280.21707000000004</v>
      </c>
      <c r="U67" s="62">
        <v>129.88300000000001</v>
      </c>
      <c r="V67" s="62">
        <v>145.40300000000002</v>
      </c>
      <c r="W67" s="62">
        <v>4.931</v>
      </c>
      <c r="X67" s="62">
        <v>46.350852216105174</v>
      </c>
      <c r="Y67" s="62">
        <v>51.889415587708484</v>
      </c>
      <c r="Z67" s="62">
        <v>1.7597072155525713</v>
      </c>
      <c r="AA67" s="77"/>
      <c r="AB67" s="75" t="s">
        <v>203</v>
      </c>
      <c r="AC67" s="62">
        <v>280.21699999999998</v>
      </c>
      <c r="AD67" s="62"/>
      <c r="AE67" s="50">
        <v>3</v>
      </c>
      <c r="AF67" s="62">
        <v>280.21699999999998</v>
      </c>
      <c r="AG67" s="62">
        <v>100</v>
      </c>
      <c r="AH67" s="62">
        <v>129.88300000000001</v>
      </c>
      <c r="AI67" s="62">
        <v>145.40300000000002</v>
      </c>
      <c r="AJ67" s="62">
        <v>4.931</v>
      </c>
      <c r="AK67" s="50"/>
      <c r="AL67" s="62"/>
      <c r="AM67" s="62"/>
      <c r="AN67" s="62"/>
      <c r="AO67" s="62"/>
      <c r="AP67" s="62"/>
      <c r="AQ67" s="77"/>
      <c r="AR67" s="62"/>
      <c r="AS67" s="62"/>
      <c r="AT67" s="62"/>
      <c r="AU67" s="62"/>
      <c r="AV67" s="62"/>
      <c r="AW67" s="77"/>
      <c r="AX67" s="62"/>
      <c r="AY67" s="62"/>
      <c r="AZ67" s="62"/>
      <c r="BA67" s="62"/>
      <c r="BB67" s="62"/>
      <c r="BC67" s="77"/>
      <c r="BD67" s="75" t="s">
        <v>203</v>
      </c>
      <c r="BE67" s="62">
        <v>0.43783906249999999</v>
      </c>
      <c r="BF67" s="62"/>
      <c r="BG67" s="50">
        <v>3</v>
      </c>
      <c r="BH67" s="62">
        <v>0.43783906249999999</v>
      </c>
      <c r="BI67" s="62">
        <v>100</v>
      </c>
      <c r="BJ67" s="62">
        <v>0.20294218749999998</v>
      </c>
      <c r="BK67" s="62">
        <v>0.22719218750000003</v>
      </c>
      <c r="BL67" s="62">
        <v>7.7046874999999997E-3</v>
      </c>
      <c r="BM67" s="50"/>
      <c r="BN67" s="62"/>
      <c r="BO67" s="62"/>
      <c r="BP67" s="62"/>
      <c r="BQ67" s="62"/>
      <c r="BR67" s="62"/>
      <c r="BS67" s="77"/>
      <c r="BT67" s="62"/>
      <c r="BU67" s="62"/>
      <c r="BV67" s="62"/>
      <c r="BW67" s="62"/>
      <c r="BX67" s="62"/>
    </row>
    <row r="68" spans="1:76" x14ac:dyDescent="0.25">
      <c r="A68" s="77" t="s">
        <v>206</v>
      </c>
      <c r="B68" s="10" t="s">
        <v>204</v>
      </c>
      <c r="C68" s="3">
        <v>10</v>
      </c>
      <c r="D68" s="77" t="s">
        <v>206</v>
      </c>
      <c r="E68" s="62">
        <v>0</v>
      </c>
      <c r="F68" s="62">
        <v>0</v>
      </c>
      <c r="G68" s="62">
        <v>15.567615</v>
      </c>
      <c r="H68" s="62">
        <v>122.53936950000001</v>
      </c>
      <c r="I68" s="62">
        <v>15.345220500000002</v>
      </c>
      <c r="J68" s="62">
        <v>0</v>
      </c>
      <c r="K68" s="62">
        <v>0</v>
      </c>
      <c r="L68" s="62">
        <v>0</v>
      </c>
      <c r="M68" s="62">
        <v>0</v>
      </c>
      <c r="N68" s="62">
        <v>0</v>
      </c>
      <c r="O68" s="62">
        <v>0</v>
      </c>
      <c r="P68" s="62">
        <v>0</v>
      </c>
      <c r="Q68" s="62">
        <v>0</v>
      </c>
      <c r="R68" s="62">
        <v>0</v>
      </c>
      <c r="S68" s="62">
        <v>0</v>
      </c>
      <c r="T68" s="62">
        <f t="shared" si="64"/>
        <v>153.45220500000002</v>
      </c>
      <c r="U68" s="62">
        <v>75.480999999999995</v>
      </c>
      <c r="V68" s="62">
        <v>72.835999999999999</v>
      </c>
      <c r="W68" s="62">
        <v>5.1349999999999998</v>
      </c>
      <c r="X68" s="62">
        <f t="shared" si="65"/>
        <v>49.188605663893838</v>
      </c>
      <c r="Y68" s="62">
        <f t="shared" si="66"/>
        <v>47.46494193420029</v>
      </c>
      <c r="Z68" s="62">
        <f t="shared" si="67"/>
        <v>3.3463188098209464</v>
      </c>
      <c r="AA68" s="77"/>
      <c r="AB68" s="75" t="s">
        <v>206</v>
      </c>
      <c r="AC68" s="62">
        <f t="shared" si="28"/>
        <v>153.452</v>
      </c>
      <c r="AD68" s="62"/>
      <c r="AE68" s="50">
        <v>5</v>
      </c>
      <c r="AF68" s="62">
        <f t="shared" si="49"/>
        <v>153.452</v>
      </c>
      <c r="AG68" s="62">
        <f t="shared" si="68"/>
        <v>100</v>
      </c>
      <c r="AH68" s="62">
        <v>75.480999999999995</v>
      </c>
      <c r="AI68" s="62">
        <v>72.835999999999999</v>
      </c>
      <c r="AJ68" s="62">
        <v>5.1349999999999998</v>
      </c>
      <c r="AK68" s="50"/>
      <c r="AL68" s="62"/>
      <c r="AM68" s="62"/>
      <c r="AN68" s="62"/>
      <c r="AO68" s="62"/>
      <c r="AP68" s="62"/>
      <c r="AQ68" s="77"/>
      <c r="AR68" s="62"/>
      <c r="AS68" s="62"/>
      <c r="AT68" s="62"/>
      <c r="AU68" s="62"/>
      <c r="AV68" s="62"/>
      <c r="AW68" s="77"/>
      <c r="AX68" s="62"/>
      <c r="AY68" s="62"/>
      <c r="AZ68" s="62"/>
      <c r="BA68" s="62"/>
      <c r="BB68" s="62"/>
      <c r="BC68" s="77"/>
      <c r="BD68" s="75" t="s">
        <v>206</v>
      </c>
      <c r="BE68" s="62">
        <f t="shared" si="69"/>
        <v>0.23976875</v>
      </c>
      <c r="BF68" s="62"/>
      <c r="BG68" s="50">
        <v>5</v>
      </c>
      <c r="BH68" s="62">
        <f t="shared" si="70"/>
        <v>0.23976875</v>
      </c>
      <c r="BI68" s="62">
        <f t="shared" si="71"/>
        <v>100</v>
      </c>
      <c r="BJ68" s="62">
        <f t="shared" si="72"/>
        <v>0.1179390625</v>
      </c>
      <c r="BK68" s="62">
        <f t="shared" si="73"/>
        <v>0.11380625</v>
      </c>
      <c r="BL68" s="62">
        <f t="shared" si="74"/>
        <v>8.0234374999999993E-3</v>
      </c>
      <c r="BM68" s="50"/>
      <c r="BN68" s="62"/>
      <c r="BO68" s="62"/>
      <c r="BP68" s="62"/>
      <c r="BQ68" s="62"/>
      <c r="BR68" s="62"/>
      <c r="BS68" s="77"/>
      <c r="BT68" s="62"/>
      <c r="BU68" s="62"/>
      <c r="BV68" s="62"/>
      <c r="BW68" s="62"/>
      <c r="BX68" s="62"/>
    </row>
    <row r="69" spans="1:76" x14ac:dyDescent="0.25">
      <c r="A69" s="77" t="s">
        <v>207</v>
      </c>
      <c r="B69" s="10" t="s">
        <v>204</v>
      </c>
      <c r="C69" s="3">
        <v>11</v>
      </c>
      <c r="D69" s="77" t="s">
        <v>207</v>
      </c>
      <c r="E69" s="62">
        <v>0</v>
      </c>
      <c r="F69" s="62">
        <v>8.2285965000000001</v>
      </c>
      <c r="G69" s="62">
        <v>99.632736000000008</v>
      </c>
      <c r="H69" s="62">
        <v>755.02932750000002</v>
      </c>
      <c r="I69" s="62">
        <v>87.401038499999999</v>
      </c>
      <c r="J69" s="62">
        <v>0</v>
      </c>
      <c r="K69" s="62">
        <v>0</v>
      </c>
      <c r="L69" s="62">
        <v>0</v>
      </c>
      <c r="M69" s="62">
        <v>0</v>
      </c>
      <c r="N69" s="62">
        <v>0</v>
      </c>
      <c r="O69" s="62">
        <v>0</v>
      </c>
      <c r="P69" s="62">
        <v>0</v>
      </c>
      <c r="Q69" s="62">
        <v>0</v>
      </c>
      <c r="R69" s="62">
        <v>0</v>
      </c>
      <c r="S69" s="62">
        <v>0</v>
      </c>
      <c r="T69" s="62">
        <f t="shared" si="64"/>
        <v>950.29169850000005</v>
      </c>
      <c r="U69" s="62">
        <v>461.221</v>
      </c>
      <c r="V69" s="62">
        <v>457.37299999999999</v>
      </c>
      <c r="W69" s="62">
        <v>31.696000000000002</v>
      </c>
      <c r="X69" s="62">
        <f t="shared" si="65"/>
        <v>48.534676323914027</v>
      </c>
      <c r="Y69" s="62">
        <f t="shared" si="66"/>
        <v>48.129748025995198</v>
      </c>
      <c r="Z69" s="62">
        <f t="shared" si="67"/>
        <v>3.3353969154977312</v>
      </c>
      <c r="AA69" s="77"/>
      <c r="AB69" s="75" t="s">
        <v>207</v>
      </c>
      <c r="AC69" s="62">
        <f t="shared" si="28"/>
        <v>950.29</v>
      </c>
      <c r="AD69" s="62"/>
      <c r="AE69" s="50">
        <v>5</v>
      </c>
      <c r="AF69" s="62">
        <f t="shared" si="49"/>
        <v>630.48699999999997</v>
      </c>
      <c r="AG69" s="62">
        <f t="shared" si="68"/>
        <v>66.346799398078488</v>
      </c>
      <c r="AH69" s="62">
        <v>301.786</v>
      </c>
      <c r="AI69" s="62">
        <v>307.92700000000002</v>
      </c>
      <c r="AJ69" s="62">
        <v>20.774000000000001</v>
      </c>
      <c r="AK69" s="50">
        <v>6</v>
      </c>
      <c r="AL69" s="62">
        <f>AN69+AO69+AP69</f>
        <v>319.803</v>
      </c>
      <c r="AM69" s="62">
        <f>(AL69/AC69)*100</f>
        <v>33.653200601921519</v>
      </c>
      <c r="AN69" s="62">
        <v>159.434</v>
      </c>
      <c r="AO69" s="62">
        <v>149.447</v>
      </c>
      <c r="AP69" s="62">
        <v>10.922000000000001</v>
      </c>
      <c r="AQ69" s="77"/>
      <c r="AR69" s="62"/>
      <c r="AS69" s="62"/>
      <c r="AT69" s="62"/>
      <c r="AU69" s="62"/>
      <c r="AV69" s="62"/>
      <c r="AW69" s="77"/>
      <c r="AX69" s="62"/>
      <c r="AY69" s="62"/>
      <c r="AZ69" s="62"/>
      <c r="BA69" s="62"/>
      <c r="BB69" s="62"/>
      <c r="BC69" s="77"/>
      <c r="BD69" s="75" t="s">
        <v>207</v>
      </c>
      <c r="BE69" s="62">
        <f t="shared" si="69"/>
        <v>1.4848281249999999</v>
      </c>
      <c r="BF69" s="62"/>
      <c r="BG69" s="50">
        <v>5</v>
      </c>
      <c r="BH69" s="62">
        <f t="shared" si="70"/>
        <v>0.98513593749999995</v>
      </c>
      <c r="BI69" s="62">
        <f t="shared" si="71"/>
        <v>66.346799398078488</v>
      </c>
      <c r="BJ69" s="62">
        <f t="shared" si="72"/>
        <v>0.47154062499999999</v>
      </c>
      <c r="BK69" s="62">
        <f t="shared" si="73"/>
        <v>0.48113593750000005</v>
      </c>
      <c r="BL69" s="62">
        <f t="shared" si="74"/>
        <v>3.2459374999999999E-2</v>
      </c>
      <c r="BM69" s="50">
        <v>6</v>
      </c>
      <c r="BN69" s="62">
        <f>BP69+BQ69+BR69</f>
        <v>0.4996921875</v>
      </c>
      <c r="BO69" s="62">
        <f>(BN69/BE69)*100</f>
        <v>33.653200601921519</v>
      </c>
      <c r="BP69" s="62">
        <f>AN69/640</f>
        <v>0.24911562500000001</v>
      </c>
      <c r="BQ69" s="62">
        <f>AO69/640</f>
        <v>0.23351093750000002</v>
      </c>
      <c r="BR69" s="62">
        <f>AP69/640</f>
        <v>1.7065625000000001E-2</v>
      </c>
      <c r="BS69" s="77"/>
      <c r="BT69" s="62"/>
      <c r="BU69" s="62"/>
      <c r="BV69" s="62"/>
      <c r="BW69" s="62"/>
      <c r="BX69" s="62"/>
    </row>
    <row r="70" spans="1:76" x14ac:dyDescent="0.25">
      <c r="A70" s="77" t="s">
        <v>208</v>
      </c>
      <c r="B70" s="10" t="s">
        <v>204</v>
      </c>
      <c r="C70" s="3">
        <v>12</v>
      </c>
      <c r="D70" s="77" t="s">
        <v>208</v>
      </c>
      <c r="E70" s="62">
        <v>0</v>
      </c>
      <c r="F70" s="62">
        <v>0</v>
      </c>
      <c r="G70" s="62">
        <v>16.012404</v>
      </c>
      <c r="H70" s="62">
        <v>106.0821765</v>
      </c>
      <c r="I70" s="62">
        <v>88.513011000000006</v>
      </c>
      <c r="J70" s="62">
        <v>0</v>
      </c>
      <c r="K70" s="62">
        <v>0</v>
      </c>
      <c r="L70" s="62">
        <v>0</v>
      </c>
      <c r="M70" s="62">
        <v>0</v>
      </c>
      <c r="N70" s="62">
        <v>0</v>
      </c>
      <c r="O70" s="62">
        <v>0</v>
      </c>
      <c r="P70" s="62">
        <v>0</v>
      </c>
      <c r="Q70" s="62">
        <v>0</v>
      </c>
      <c r="R70" s="62">
        <v>0</v>
      </c>
      <c r="S70" s="62">
        <v>0</v>
      </c>
      <c r="T70" s="62">
        <f t="shared" si="64"/>
        <v>210.60759150000001</v>
      </c>
      <c r="U70" s="62">
        <v>137.749</v>
      </c>
      <c r="V70" s="62">
        <v>68.375</v>
      </c>
      <c r="W70" s="62">
        <v>4.4829999999999997</v>
      </c>
      <c r="X70" s="62">
        <f t="shared" si="65"/>
        <v>65.405524567712462</v>
      </c>
      <c r="Y70" s="62">
        <f t="shared" si="66"/>
        <v>32.465591345979568</v>
      </c>
      <c r="Z70" s="62">
        <f t="shared" si="67"/>
        <v>2.1286032322343895</v>
      </c>
      <c r="AA70" s="77"/>
      <c r="AB70" s="75" t="s">
        <v>208</v>
      </c>
      <c r="AC70" s="62">
        <f t="shared" si="28"/>
        <v>210.607</v>
      </c>
      <c r="AD70" s="62"/>
      <c r="AE70" s="50">
        <v>5</v>
      </c>
      <c r="AF70" s="62">
        <f t="shared" si="49"/>
        <v>210.607</v>
      </c>
      <c r="AG70" s="62">
        <f t="shared" si="68"/>
        <v>100</v>
      </c>
      <c r="AH70" s="62">
        <v>137.749</v>
      </c>
      <c r="AI70" s="62">
        <v>68.375</v>
      </c>
      <c r="AJ70" s="62">
        <v>4.4829999999999997</v>
      </c>
      <c r="AK70" s="50"/>
      <c r="AL70" s="62"/>
      <c r="AM70" s="62"/>
      <c r="AN70" s="62"/>
      <c r="AO70" s="62"/>
      <c r="AP70" s="62"/>
      <c r="AQ70" s="77"/>
      <c r="AR70" s="62"/>
      <c r="AS70" s="62"/>
      <c r="AT70" s="62"/>
      <c r="AU70" s="62"/>
      <c r="AV70" s="62"/>
      <c r="AW70" s="77"/>
      <c r="AX70" s="62"/>
      <c r="AY70" s="62"/>
      <c r="AZ70" s="62"/>
      <c r="BA70" s="62"/>
      <c r="BB70" s="62"/>
      <c r="BC70" s="77"/>
      <c r="BD70" s="75" t="s">
        <v>208</v>
      </c>
      <c r="BE70" s="62">
        <f t="shared" si="69"/>
        <v>0.32907343750000001</v>
      </c>
      <c r="BF70" s="62"/>
      <c r="BG70" s="50">
        <v>5</v>
      </c>
      <c r="BH70" s="62">
        <f t="shared" si="70"/>
        <v>0.32907343750000001</v>
      </c>
      <c r="BI70" s="62">
        <f t="shared" si="71"/>
        <v>100</v>
      </c>
      <c r="BJ70" s="62">
        <f t="shared" si="72"/>
        <v>0.21523281249999998</v>
      </c>
      <c r="BK70" s="62">
        <f t="shared" si="73"/>
        <v>0.10683593750000001</v>
      </c>
      <c r="BL70" s="62">
        <f t="shared" si="74"/>
        <v>7.0046874999999996E-3</v>
      </c>
      <c r="BM70" s="50"/>
      <c r="BN70" s="62"/>
      <c r="BO70" s="62"/>
      <c r="BP70" s="62"/>
      <c r="BQ70" s="62"/>
      <c r="BR70" s="62"/>
      <c r="BS70" s="77"/>
      <c r="BT70" s="62"/>
      <c r="BU70" s="62"/>
      <c r="BV70" s="62"/>
      <c r="BW70" s="62"/>
      <c r="BX70" s="62"/>
    </row>
    <row r="71" spans="1:76" x14ac:dyDescent="0.25">
      <c r="A71" s="77" t="s">
        <v>209</v>
      </c>
      <c r="B71" s="10" t="s">
        <v>204</v>
      </c>
      <c r="C71" s="3">
        <v>13</v>
      </c>
      <c r="D71" s="77" t="s">
        <v>209</v>
      </c>
      <c r="E71" s="62">
        <v>0</v>
      </c>
      <c r="F71" s="62">
        <v>4.4478900000000001</v>
      </c>
      <c r="G71" s="62">
        <v>30.245652000000003</v>
      </c>
      <c r="H71" s="62">
        <v>84.732304499999998</v>
      </c>
      <c r="I71" s="62">
        <v>36.027909000000001</v>
      </c>
      <c r="J71" s="62">
        <v>0</v>
      </c>
      <c r="K71" s="62">
        <v>0</v>
      </c>
      <c r="L71" s="62">
        <v>0</v>
      </c>
      <c r="M71" s="62">
        <v>0</v>
      </c>
      <c r="N71" s="62">
        <v>0</v>
      </c>
      <c r="O71" s="62">
        <v>0</v>
      </c>
      <c r="P71" s="62">
        <v>0</v>
      </c>
      <c r="Q71" s="62">
        <v>0</v>
      </c>
      <c r="R71" s="62">
        <v>0</v>
      </c>
      <c r="S71" s="62">
        <v>0</v>
      </c>
      <c r="T71" s="62">
        <f t="shared" si="64"/>
        <v>155.4537555</v>
      </c>
      <c r="U71" s="62">
        <v>84.391999999999996</v>
      </c>
      <c r="V71" s="62">
        <v>67.218999999999994</v>
      </c>
      <c r="W71" s="62">
        <v>3.843</v>
      </c>
      <c r="X71" s="62">
        <f t="shared" si="65"/>
        <v>54.287527328344275</v>
      </c>
      <c r="Y71" s="62">
        <f t="shared" si="66"/>
        <v>43.24051212773692</v>
      </c>
      <c r="Z71" s="62">
        <f t="shared" si="67"/>
        <v>2.472117825419792</v>
      </c>
      <c r="AA71" s="77"/>
      <c r="AB71" s="75" t="s">
        <v>209</v>
      </c>
      <c r="AC71" s="62">
        <f t="shared" si="28"/>
        <v>155.45399999999998</v>
      </c>
      <c r="AD71" s="62"/>
      <c r="AE71" s="50">
        <v>5</v>
      </c>
      <c r="AF71" s="62">
        <f t="shared" si="49"/>
        <v>155.45399999999998</v>
      </c>
      <c r="AG71" s="62">
        <f t="shared" si="68"/>
        <v>100</v>
      </c>
      <c r="AH71" s="62">
        <v>84.391999999999996</v>
      </c>
      <c r="AI71" s="62">
        <v>67.218999999999994</v>
      </c>
      <c r="AJ71" s="62">
        <v>3.843</v>
      </c>
      <c r="AK71" s="50"/>
      <c r="AL71" s="62"/>
      <c r="AM71" s="62"/>
      <c r="AN71" s="62"/>
      <c r="AO71" s="62"/>
      <c r="AP71" s="62"/>
      <c r="AQ71" s="77"/>
      <c r="AR71" s="62"/>
      <c r="AS71" s="62"/>
      <c r="AT71" s="62"/>
      <c r="AU71" s="62"/>
      <c r="AV71" s="62"/>
      <c r="AW71" s="77"/>
      <c r="AX71" s="62"/>
      <c r="AY71" s="62"/>
      <c r="AZ71" s="62"/>
      <c r="BA71" s="62"/>
      <c r="BB71" s="62"/>
      <c r="BC71" s="77"/>
      <c r="BD71" s="75" t="s">
        <v>209</v>
      </c>
      <c r="BE71" s="62">
        <f t="shared" si="69"/>
        <v>0.24289687499999996</v>
      </c>
      <c r="BF71" s="62"/>
      <c r="BG71" s="50">
        <v>5</v>
      </c>
      <c r="BH71" s="62">
        <f t="shared" si="70"/>
        <v>0.24289687499999996</v>
      </c>
      <c r="BI71" s="62">
        <f t="shared" si="71"/>
        <v>100</v>
      </c>
      <c r="BJ71" s="62">
        <f t="shared" si="72"/>
        <v>0.13186249999999999</v>
      </c>
      <c r="BK71" s="62">
        <f t="shared" si="73"/>
        <v>0.1050296875</v>
      </c>
      <c r="BL71" s="62">
        <f t="shared" si="74"/>
        <v>6.0046874999999996E-3</v>
      </c>
      <c r="BM71" s="50"/>
      <c r="BN71" s="62"/>
      <c r="BO71" s="62"/>
      <c r="BP71" s="62"/>
      <c r="BQ71" s="62"/>
      <c r="BR71" s="62"/>
      <c r="BS71" s="77"/>
      <c r="BT71" s="62"/>
      <c r="BU71" s="62"/>
      <c r="BV71" s="62"/>
      <c r="BW71" s="62"/>
      <c r="BX71" s="62"/>
    </row>
    <row r="72" spans="1:76" x14ac:dyDescent="0.25">
      <c r="A72" s="77" t="s">
        <v>210</v>
      </c>
      <c r="B72" s="10" t="s">
        <v>204</v>
      </c>
      <c r="C72" s="3">
        <v>14</v>
      </c>
      <c r="D72" s="77" t="s">
        <v>210</v>
      </c>
      <c r="E72" s="62">
        <v>0</v>
      </c>
      <c r="F72" s="62">
        <v>0</v>
      </c>
      <c r="G72" s="62">
        <v>67.385533500000008</v>
      </c>
      <c r="H72" s="62">
        <v>259.53438149999999</v>
      </c>
      <c r="I72" s="62">
        <v>177.6932055</v>
      </c>
      <c r="J72" s="62">
        <v>0</v>
      </c>
      <c r="K72" s="62">
        <v>0</v>
      </c>
      <c r="L72" s="62">
        <v>0</v>
      </c>
      <c r="M72" s="62">
        <v>0</v>
      </c>
      <c r="N72" s="62">
        <v>0</v>
      </c>
      <c r="O72" s="62">
        <v>0</v>
      </c>
      <c r="P72" s="62">
        <v>0</v>
      </c>
      <c r="Q72" s="62">
        <v>0</v>
      </c>
      <c r="R72" s="62">
        <v>0</v>
      </c>
      <c r="S72" s="62">
        <v>0</v>
      </c>
      <c r="T72" s="62">
        <f t="shared" si="64"/>
        <v>504.61312050000004</v>
      </c>
      <c r="U72" s="62">
        <v>310.53100000000001</v>
      </c>
      <c r="V72" s="62">
        <v>182.68899999999999</v>
      </c>
      <c r="W72" s="62">
        <v>11.391999999999999</v>
      </c>
      <c r="X72" s="62">
        <f t="shared" si="65"/>
        <v>61.538431599302811</v>
      </c>
      <c r="Y72" s="62">
        <f t="shared" si="66"/>
        <v>36.203775244484547</v>
      </c>
      <c r="Z72" s="62">
        <f t="shared" si="67"/>
        <v>2.2575711049114502</v>
      </c>
      <c r="AA72" s="77"/>
      <c r="AB72" s="75" t="s">
        <v>210</v>
      </c>
      <c r="AC72" s="62">
        <f t="shared" si="28"/>
        <v>504.61200000000002</v>
      </c>
      <c r="AD72" s="62"/>
      <c r="AE72" s="50">
        <v>5</v>
      </c>
      <c r="AF72" s="62">
        <f t="shared" si="49"/>
        <v>504.61200000000002</v>
      </c>
      <c r="AG72" s="62">
        <f t="shared" si="68"/>
        <v>100</v>
      </c>
      <c r="AH72" s="62">
        <v>310.53100000000001</v>
      </c>
      <c r="AI72" s="62">
        <v>182.68899999999999</v>
      </c>
      <c r="AJ72" s="62">
        <v>11.391999999999999</v>
      </c>
      <c r="AK72" s="50"/>
      <c r="AL72" s="62"/>
      <c r="AM72" s="62"/>
      <c r="AN72" s="62"/>
      <c r="AO72" s="62"/>
      <c r="AP72" s="62"/>
      <c r="AQ72" s="77"/>
      <c r="AR72" s="62"/>
      <c r="AS72" s="62"/>
      <c r="AT72" s="62"/>
      <c r="AU72" s="62"/>
      <c r="AV72" s="62"/>
      <c r="AW72" s="77"/>
      <c r="AX72" s="62"/>
      <c r="AY72" s="62"/>
      <c r="AZ72" s="62"/>
      <c r="BA72" s="62"/>
      <c r="BB72" s="62"/>
      <c r="BC72" s="77"/>
      <c r="BD72" s="75" t="s">
        <v>210</v>
      </c>
      <c r="BE72" s="62">
        <f t="shared" si="69"/>
        <v>0.78845625000000008</v>
      </c>
      <c r="BF72" s="62"/>
      <c r="BG72" s="50">
        <v>5</v>
      </c>
      <c r="BH72" s="62">
        <f t="shared" si="70"/>
        <v>0.78845625000000008</v>
      </c>
      <c r="BI72" s="62">
        <f t="shared" si="71"/>
        <v>100</v>
      </c>
      <c r="BJ72" s="62">
        <f t="shared" si="72"/>
        <v>0.48520468750000001</v>
      </c>
      <c r="BK72" s="62">
        <f t="shared" si="73"/>
        <v>0.28545156249999998</v>
      </c>
      <c r="BL72" s="62">
        <f t="shared" si="74"/>
        <v>1.78E-2</v>
      </c>
      <c r="BM72" s="50"/>
      <c r="BN72" s="62"/>
      <c r="BO72" s="62"/>
      <c r="BP72" s="62"/>
      <c r="BQ72" s="62"/>
      <c r="BR72" s="62"/>
      <c r="BS72" s="77"/>
      <c r="BT72" s="62"/>
      <c r="BU72" s="62"/>
      <c r="BV72" s="62"/>
      <c r="BW72" s="62"/>
      <c r="BX72" s="62"/>
    </row>
    <row r="73" spans="1:76" x14ac:dyDescent="0.25">
      <c r="A73" s="77" t="s">
        <v>211</v>
      </c>
      <c r="B73" s="10" t="s">
        <v>204</v>
      </c>
      <c r="C73" s="3">
        <v>15</v>
      </c>
      <c r="D73" s="77" t="s">
        <v>211</v>
      </c>
      <c r="E73" s="62">
        <v>0</v>
      </c>
      <c r="F73" s="62">
        <v>0</v>
      </c>
      <c r="G73" s="62">
        <v>72.723001500000009</v>
      </c>
      <c r="H73" s="62">
        <v>215.5002705</v>
      </c>
      <c r="I73" s="62">
        <v>99.187947000000008</v>
      </c>
      <c r="J73" s="62">
        <v>0</v>
      </c>
      <c r="K73" s="62">
        <v>0</v>
      </c>
      <c r="L73" s="62">
        <v>0</v>
      </c>
      <c r="M73" s="62">
        <v>0</v>
      </c>
      <c r="N73" s="62">
        <v>0</v>
      </c>
      <c r="O73" s="62">
        <v>0</v>
      </c>
      <c r="P73" s="62">
        <v>0</v>
      </c>
      <c r="Q73" s="62">
        <v>0</v>
      </c>
      <c r="R73" s="62">
        <v>0</v>
      </c>
      <c r="S73" s="62">
        <v>0</v>
      </c>
      <c r="T73" s="62">
        <f t="shared" si="64"/>
        <v>387.41121900000002</v>
      </c>
      <c r="U73" s="62">
        <v>218.11099999999999</v>
      </c>
      <c r="V73" s="62">
        <v>159.589</v>
      </c>
      <c r="W73" s="62">
        <v>9.7110000000000003</v>
      </c>
      <c r="X73" s="62">
        <f t="shared" si="65"/>
        <v>56.299608607875648</v>
      </c>
      <c r="Y73" s="62">
        <f t="shared" si="66"/>
        <v>41.193696045235072</v>
      </c>
      <c r="Z73" s="62">
        <f t="shared" si="67"/>
        <v>2.5066388178087324</v>
      </c>
      <c r="AA73" s="77"/>
      <c r="AB73" s="75" t="s">
        <v>211</v>
      </c>
      <c r="AC73" s="62">
        <f t="shared" si="28"/>
        <v>387.411</v>
      </c>
      <c r="AD73" s="62"/>
      <c r="AE73" s="50">
        <v>5</v>
      </c>
      <c r="AF73" s="62">
        <f t="shared" si="49"/>
        <v>387.411</v>
      </c>
      <c r="AG73" s="62">
        <f t="shared" si="68"/>
        <v>100</v>
      </c>
      <c r="AH73" s="62">
        <v>218.11099999999999</v>
      </c>
      <c r="AI73" s="62">
        <v>159.589</v>
      </c>
      <c r="AJ73" s="62">
        <v>9.7110000000000003</v>
      </c>
      <c r="AK73" s="50"/>
      <c r="AL73" s="62"/>
      <c r="AM73" s="62"/>
      <c r="AN73" s="62"/>
      <c r="AO73" s="62"/>
      <c r="AP73" s="62"/>
      <c r="AQ73" s="77"/>
      <c r="AR73" s="62"/>
      <c r="AS73" s="62"/>
      <c r="AT73" s="62"/>
      <c r="AU73" s="62"/>
      <c r="AV73" s="62"/>
      <c r="AW73" s="77"/>
      <c r="AX73" s="62"/>
      <c r="AY73" s="62"/>
      <c r="AZ73" s="62"/>
      <c r="BA73" s="62"/>
      <c r="BB73" s="62"/>
      <c r="BC73" s="77"/>
      <c r="BD73" s="75" t="s">
        <v>211</v>
      </c>
      <c r="BE73" s="62">
        <f t="shared" si="69"/>
        <v>0.60532968750000005</v>
      </c>
      <c r="BF73" s="62"/>
      <c r="BG73" s="50">
        <v>5</v>
      </c>
      <c r="BH73" s="62">
        <f t="shared" si="70"/>
        <v>0.60532968750000005</v>
      </c>
      <c r="BI73" s="62">
        <f t="shared" si="71"/>
        <v>100</v>
      </c>
      <c r="BJ73" s="62">
        <f t="shared" si="72"/>
        <v>0.3407984375</v>
      </c>
      <c r="BK73" s="62">
        <f t="shared" si="73"/>
        <v>0.2493578125</v>
      </c>
      <c r="BL73" s="62">
        <f t="shared" si="74"/>
        <v>1.5173437500000001E-2</v>
      </c>
      <c r="BM73" s="50"/>
      <c r="BN73" s="62"/>
      <c r="BO73" s="62"/>
      <c r="BP73" s="62"/>
      <c r="BQ73" s="62"/>
      <c r="BR73" s="62"/>
      <c r="BS73" s="77"/>
      <c r="BT73" s="62"/>
      <c r="BU73" s="62"/>
      <c r="BV73" s="62"/>
      <c r="BW73" s="62"/>
      <c r="BX73" s="62"/>
    </row>
    <row r="74" spans="1:76" x14ac:dyDescent="0.25">
      <c r="A74" s="77" t="s">
        <v>212</v>
      </c>
      <c r="B74" s="10" t="s">
        <v>204</v>
      </c>
      <c r="C74" s="3">
        <v>16</v>
      </c>
      <c r="D74" s="77" t="s">
        <v>212</v>
      </c>
      <c r="E74" s="62">
        <v>0.22239450000000002</v>
      </c>
      <c r="F74" s="62">
        <v>0</v>
      </c>
      <c r="G74" s="62">
        <v>40.253404500000002</v>
      </c>
      <c r="H74" s="62">
        <v>91.626534000000007</v>
      </c>
      <c r="I74" s="62">
        <v>13.343670000000001</v>
      </c>
      <c r="J74" s="62">
        <v>0</v>
      </c>
      <c r="K74" s="62">
        <v>0</v>
      </c>
      <c r="L74" s="62">
        <v>0</v>
      </c>
      <c r="M74" s="62">
        <v>0</v>
      </c>
      <c r="N74" s="62">
        <v>0</v>
      </c>
      <c r="O74" s="62">
        <v>0</v>
      </c>
      <c r="P74" s="62">
        <v>0</v>
      </c>
      <c r="Q74" s="62">
        <v>0</v>
      </c>
      <c r="R74" s="62">
        <v>0</v>
      </c>
      <c r="S74" s="62">
        <v>0</v>
      </c>
      <c r="T74" s="62">
        <f t="shared" si="64"/>
        <v>145.44600300000002</v>
      </c>
      <c r="U74" s="62">
        <v>69.024000000000001</v>
      </c>
      <c r="V74" s="62">
        <v>72.152000000000001</v>
      </c>
      <c r="W74" s="62">
        <v>4.2690000000000001</v>
      </c>
      <c r="X74" s="62">
        <f t="shared" si="65"/>
        <v>47.456787107446324</v>
      </c>
      <c r="Y74" s="62">
        <f t="shared" si="66"/>
        <v>49.607413412385071</v>
      </c>
      <c r="Z74" s="62">
        <f t="shared" si="67"/>
        <v>2.9351098771686424</v>
      </c>
      <c r="AA74" s="77"/>
      <c r="AB74" s="75" t="s">
        <v>212</v>
      </c>
      <c r="AC74" s="62">
        <f t="shared" si="28"/>
        <v>145.44499999999999</v>
      </c>
      <c r="AD74" s="62"/>
      <c r="AE74" s="50">
        <v>5</v>
      </c>
      <c r="AF74" s="62">
        <f t="shared" si="49"/>
        <v>145.44499999999999</v>
      </c>
      <c r="AG74" s="62">
        <f t="shared" si="68"/>
        <v>100</v>
      </c>
      <c r="AH74" s="62">
        <v>69.024000000000001</v>
      </c>
      <c r="AI74" s="62">
        <v>72.152000000000001</v>
      </c>
      <c r="AJ74" s="62">
        <v>4.2690000000000001</v>
      </c>
      <c r="AK74" s="50"/>
      <c r="AL74" s="62"/>
      <c r="AM74" s="62"/>
      <c r="AN74" s="62"/>
      <c r="AO74" s="62"/>
      <c r="AP74" s="62"/>
      <c r="AQ74" s="77"/>
      <c r="AR74" s="62"/>
      <c r="AS74" s="62"/>
      <c r="AT74" s="62"/>
      <c r="AU74" s="62"/>
      <c r="AV74" s="62"/>
      <c r="AW74" s="77"/>
      <c r="AX74" s="62"/>
      <c r="AY74" s="62"/>
      <c r="AZ74" s="62"/>
      <c r="BA74" s="62"/>
      <c r="BB74" s="62"/>
      <c r="BC74" s="77"/>
      <c r="BD74" s="75" t="s">
        <v>212</v>
      </c>
      <c r="BE74" s="62">
        <f t="shared" si="69"/>
        <v>0.22725781249999999</v>
      </c>
      <c r="BF74" s="62"/>
      <c r="BG74" s="50">
        <v>5</v>
      </c>
      <c r="BH74" s="62">
        <f t="shared" si="70"/>
        <v>0.22725781249999999</v>
      </c>
      <c r="BI74" s="62">
        <f t="shared" si="71"/>
        <v>100</v>
      </c>
      <c r="BJ74" s="62">
        <f t="shared" si="72"/>
        <v>0.10785</v>
      </c>
      <c r="BK74" s="62">
        <f t="shared" si="73"/>
        <v>0.1127375</v>
      </c>
      <c r="BL74" s="62">
        <f t="shared" si="74"/>
        <v>6.6703125E-3</v>
      </c>
      <c r="BM74" s="50"/>
      <c r="BN74" s="62"/>
      <c r="BO74" s="62"/>
      <c r="BP74" s="62"/>
      <c r="BQ74" s="62"/>
      <c r="BR74" s="62"/>
      <c r="BS74" s="77"/>
      <c r="BT74" s="62"/>
      <c r="BU74" s="62"/>
      <c r="BV74" s="62"/>
      <c r="BW74" s="62"/>
      <c r="BX74" s="62"/>
    </row>
    <row r="75" spans="1:76" x14ac:dyDescent="0.25">
      <c r="A75" s="77" t="s">
        <v>213</v>
      </c>
      <c r="B75" s="10" t="s">
        <v>204</v>
      </c>
      <c r="C75" s="3" t="s">
        <v>214</v>
      </c>
      <c r="D75" s="77" t="s">
        <v>215</v>
      </c>
      <c r="E75" s="62">
        <v>7.5614130000000008</v>
      </c>
      <c r="F75" s="62">
        <v>2.8911285000000002</v>
      </c>
      <c r="G75" s="62">
        <v>34.026358500000001</v>
      </c>
      <c r="H75" s="62">
        <v>110.9748555</v>
      </c>
      <c r="I75" s="62">
        <v>3.5583120000000004</v>
      </c>
      <c r="J75" s="62">
        <v>0</v>
      </c>
      <c r="K75" s="62">
        <v>1.5567615000000001</v>
      </c>
      <c r="L75" s="62">
        <v>2.8911285000000002</v>
      </c>
      <c r="M75" s="62">
        <v>4.003101</v>
      </c>
      <c r="N75" s="62">
        <v>0</v>
      </c>
      <c r="O75" s="62">
        <v>0</v>
      </c>
      <c r="P75" s="62">
        <v>0</v>
      </c>
      <c r="Q75" s="62">
        <v>0</v>
      </c>
      <c r="R75" s="62">
        <v>6.6718350000000006</v>
      </c>
      <c r="S75" s="62">
        <v>0</v>
      </c>
      <c r="T75" s="62">
        <f t="shared" si="64"/>
        <v>174.13489349999998</v>
      </c>
      <c r="U75" s="62">
        <v>74.019000000000005</v>
      </c>
      <c r="V75" s="62">
        <v>81.366</v>
      </c>
      <c r="W75" s="62">
        <v>18.748999999999999</v>
      </c>
      <c r="X75" s="62">
        <f t="shared" si="65"/>
        <v>42.506701851803193</v>
      </c>
      <c r="Y75" s="62">
        <f t="shared" si="66"/>
        <v>46.725844754371423</v>
      </c>
      <c r="Z75" s="62">
        <f t="shared" si="67"/>
        <v>10.766940285865223</v>
      </c>
      <c r="AA75" s="77"/>
      <c r="AB75" s="75" t="s">
        <v>213</v>
      </c>
      <c r="AC75" s="62">
        <f t="shared" si="28"/>
        <v>170.131</v>
      </c>
      <c r="AD75" s="62"/>
      <c r="AE75" s="50">
        <v>5</v>
      </c>
      <c r="AF75" s="62">
        <f t="shared" si="49"/>
        <v>170.131</v>
      </c>
      <c r="AG75" s="62">
        <f t="shared" si="68"/>
        <v>100</v>
      </c>
      <c r="AH75" s="62">
        <v>74.019000000000005</v>
      </c>
      <c r="AI75" s="62">
        <v>80.566000000000003</v>
      </c>
      <c r="AJ75" s="62">
        <v>15.545999999999999</v>
      </c>
      <c r="AK75" s="50"/>
      <c r="AL75" s="62"/>
      <c r="AM75" s="62"/>
      <c r="AN75" s="62"/>
      <c r="AO75" s="62"/>
      <c r="AP75" s="62"/>
      <c r="AQ75" s="77"/>
      <c r="AR75" s="62"/>
      <c r="AS75" s="62"/>
      <c r="AT75" s="62"/>
      <c r="AU75" s="62"/>
      <c r="AV75" s="62"/>
      <c r="AW75" s="77"/>
      <c r="AX75" s="62"/>
      <c r="AY75" s="62"/>
      <c r="AZ75" s="62"/>
      <c r="BA75" s="62"/>
      <c r="BB75" s="62"/>
      <c r="BC75" s="77"/>
      <c r="BD75" s="75" t="s">
        <v>213</v>
      </c>
      <c r="BE75" s="62">
        <f t="shared" si="69"/>
        <v>0.26582968750000002</v>
      </c>
      <c r="BF75" s="62"/>
      <c r="BG75" s="50">
        <v>5</v>
      </c>
      <c r="BH75" s="62">
        <f t="shared" si="70"/>
        <v>0.26582968750000002</v>
      </c>
      <c r="BI75" s="62">
        <f t="shared" si="71"/>
        <v>100</v>
      </c>
      <c r="BJ75" s="62">
        <f t="shared" si="72"/>
        <v>0.11565468750000001</v>
      </c>
      <c r="BK75" s="62">
        <f t="shared" si="73"/>
        <v>0.12588437499999999</v>
      </c>
      <c r="BL75" s="62">
        <f t="shared" si="74"/>
        <v>2.4290625E-2</v>
      </c>
      <c r="BM75" s="50"/>
      <c r="BN75" s="62"/>
      <c r="BO75" s="62"/>
      <c r="BP75" s="62"/>
      <c r="BQ75" s="62"/>
      <c r="BR75" s="62"/>
      <c r="BS75" s="77"/>
      <c r="BT75" s="62"/>
      <c r="BU75" s="62"/>
      <c r="BV75" s="62"/>
      <c r="BW75" s="62"/>
      <c r="BX75" s="62"/>
    </row>
    <row r="76" spans="1:76" x14ac:dyDescent="0.25">
      <c r="A76" s="77" t="s">
        <v>216</v>
      </c>
      <c r="B76" s="10" t="s">
        <v>204</v>
      </c>
      <c r="C76" s="3" t="s">
        <v>217</v>
      </c>
      <c r="D76" s="77" t="s">
        <v>218</v>
      </c>
      <c r="E76" s="62">
        <v>0</v>
      </c>
      <c r="F76" s="62">
        <v>6.2270460000000005</v>
      </c>
      <c r="G76" s="62">
        <v>132.10233300000002</v>
      </c>
      <c r="H76" s="62">
        <v>172.3557375</v>
      </c>
      <c r="I76" s="62">
        <v>128.32162650000001</v>
      </c>
      <c r="J76" s="62">
        <v>0</v>
      </c>
      <c r="K76" s="62">
        <v>0</v>
      </c>
      <c r="L76" s="62">
        <v>0</v>
      </c>
      <c r="M76" s="62">
        <v>0</v>
      </c>
      <c r="N76" s="62">
        <v>0</v>
      </c>
      <c r="O76" s="62">
        <v>0</v>
      </c>
      <c r="P76" s="62">
        <v>0</v>
      </c>
      <c r="Q76" s="62">
        <v>0</v>
      </c>
      <c r="R76" s="62">
        <v>0</v>
      </c>
      <c r="S76" s="62">
        <v>0</v>
      </c>
      <c r="T76" s="62">
        <f t="shared" si="64"/>
        <v>439.00674300000003</v>
      </c>
      <c r="U76" s="62">
        <v>249.52600000000001</v>
      </c>
      <c r="V76" s="62">
        <v>180.60400000000001</v>
      </c>
      <c r="W76" s="62">
        <v>8.8759999999999994</v>
      </c>
      <c r="X76" s="62">
        <f t="shared" si="65"/>
        <v>56.838762497094486</v>
      </c>
      <c r="Y76" s="62">
        <f t="shared" si="66"/>
        <v>41.139231430893993</v>
      </c>
      <c r="Z76" s="62">
        <f t="shared" si="67"/>
        <v>2.0218368263195443</v>
      </c>
      <c r="AA76" s="77"/>
      <c r="AB76" s="75" t="s">
        <v>216</v>
      </c>
      <c r="AC76" s="62">
        <f t="shared" ref="AC76:AC132" si="83">AF76+AL76+AR76+AX76</f>
        <v>439.00599999999997</v>
      </c>
      <c r="AD76" s="62"/>
      <c r="AE76" s="50">
        <v>5</v>
      </c>
      <c r="AF76" s="62">
        <f t="shared" si="49"/>
        <v>439.00599999999997</v>
      </c>
      <c r="AG76" s="62">
        <f t="shared" si="68"/>
        <v>100</v>
      </c>
      <c r="AH76" s="62">
        <v>249.52600000000001</v>
      </c>
      <c r="AI76" s="62">
        <v>180.60400000000001</v>
      </c>
      <c r="AJ76" s="62">
        <v>8.8759999999999994</v>
      </c>
      <c r="AK76" s="50"/>
      <c r="AL76" s="62"/>
      <c r="AM76" s="62"/>
      <c r="AN76" s="62"/>
      <c r="AO76" s="62"/>
      <c r="AP76" s="62"/>
      <c r="AQ76" s="77"/>
      <c r="AR76" s="62"/>
      <c r="AS76" s="62"/>
      <c r="AT76" s="62"/>
      <c r="AU76" s="62"/>
      <c r="AV76" s="62"/>
      <c r="AW76" s="77"/>
      <c r="AX76" s="62"/>
      <c r="AY76" s="62"/>
      <c r="AZ76" s="62"/>
      <c r="BA76" s="62"/>
      <c r="BB76" s="62"/>
      <c r="BC76" s="77"/>
      <c r="BD76" s="75" t="s">
        <v>216</v>
      </c>
      <c r="BE76" s="62">
        <f t="shared" si="69"/>
        <v>0.68594687499999996</v>
      </c>
      <c r="BF76" s="62"/>
      <c r="BG76" s="50">
        <v>5</v>
      </c>
      <c r="BH76" s="62">
        <f t="shared" si="70"/>
        <v>0.68594687499999996</v>
      </c>
      <c r="BI76" s="62">
        <f t="shared" si="71"/>
        <v>100</v>
      </c>
      <c r="BJ76" s="62">
        <f t="shared" si="72"/>
        <v>0.38988437500000001</v>
      </c>
      <c r="BK76" s="62">
        <f t="shared" si="73"/>
        <v>0.28219375000000002</v>
      </c>
      <c r="BL76" s="62">
        <f t="shared" si="74"/>
        <v>1.3868749999999999E-2</v>
      </c>
      <c r="BM76" s="50"/>
      <c r="BN76" s="62"/>
      <c r="BO76" s="62"/>
      <c r="BP76" s="62"/>
      <c r="BQ76" s="62"/>
      <c r="BR76" s="62"/>
      <c r="BS76" s="77"/>
      <c r="BT76" s="62"/>
      <c r="BU76" s="62"/>
      <c r="BV76" s="62"/>
      <c r="BW76" s="62"/>
      <c r="BX76" s="62"/>
    </row>
    <row r="77" spans="1:76" x14ac:dyDescent="0.25">
      <c r="A77" s="77" t="s">
        <v>219</v>
      </c>
      <c r="B77" s="10" t="s">
        <v>204</v>
      </c>
      <c r="C77" s="3">
        <v>18</v>
      </c>
      <c r="D77" s="77" t="s">
        <v>219</v>
      </c>
      <c r="E77" s="62">
        <v>0</v>
      </c>
      <c r="F77" s="62">
        <v>0.88957800000000009</v>
      </c>
      <c r="G77" s="62">
        <v>60.268909500000007</v>
      </c>
      <c r="H77" s="62">
        <v>146.78037</v>
      </c>
      <c r="I77" s="62">
        <v>45.590872500000003</v>
      </c>
      <c r="J77" s="62">
        <v>0</v>
      </c>
      <c r="K77" s="62">
        <v>0.22239450000000002</v>
      </c>
      <c r="L77" s="62">
        <v>0</v>
      </c>
      <c r="M77" s="62">
        <v>0</v>
      </c>
      <c r="N77" s="62">
        <v>0</v>
      </c>
      <c r="O77" s="62">
        <v>0</v>
      </c>
      <c r="P77" s="62">
        <v>0</v>
      </c>
      <c r="Q77" s="62">
        <v>0</v>
      </c>
      <c r="R77" s="62">
        <v>0</v>
      </c>
      <c r="S77" s="62">
        <v>0</v>
      </c>
      <c r="T77" s="62">
        <f t="shared" si="64"/>
        <v>253.75212450000004</v>
      </c>
      <c r="U77" s="62">
        <v>131.83099999999999</v>
      </c>
      <c r="V77" s="62">
        <v>114.95699999999999</v>
      </c>
      <c r="W77" s="62">
        <v>6.9640000000000004</v>
      </c>
      <c r="X77" s="62">
        <f t="shared" si="65"/>
        <v>51.95266847903769</v>
      </c>
      <c r="Y77" s="62">
        <f t="shared" si="66"/>
        <v>45.302871937137212</v>
      </c>
      <c r="Z77" s="62">
        <f t="shared" si="67"/>
        <v>2.7444105201964524</v>
      </c>
      <c r="AA77" s="77"/>
      <c r="AB77" s="75" t="s">
        <v>219</v>
      </c>
      <c r="AC77" s="62">
        <f t="shared" si="83"/>
        <v>253.75199999999998</v>
      </c>
      <c r="AD77" s="62"/>
      <c r="AE77" s="50">
        <v>5</v>
      </c>
      <c r="AF77" s="62">
        <f t="shared" si="49"/>
        <v>253.75199999999998</v>
      </c>
      <c r="AG77" s="62">
        <f t="shared" si="68"/>
        <v>100</v>
      </c>
      <c r="AH77" s="62">
        <v>131.83099999999999</v>
      </c>
      <c r="AI77" s="62">
        <v>114.95699999999999</v>
      </c>
      <c r="AJ77" s="62">
        <v>6.9640000000000004</v>
      </c>
      <c r="AK77" s="50"/>
      <c r="AL77" s="62"/>
      <c r="AM77" s="62"/>
      <c r="AN77" s="62"/>
      <c r="AO77" s="62"/>
      <c r="AP77" s="62"/>
      <c r="AQ77" s="77"/>
      <c r="AR77" s="62"/>
      <c r="AS77" s="62"/>
      <c r="AT77" s="62"/>
      <c r="AU77" s="62"/>
      <c r="AV77" s="62"/>
      <c r="AW77" s="77"/>
      <c r="AX77" s="62"/>
      <c r="AY77" s="62"/>
      <c r="AZ77" s="62"/>
      <c r="BA77" s="62"/>
      <c r="BB77" s="62"/>
      <c r="BC77" s="77"/>
      <c r="BD77" s="75" t="s">
        <v>219</v>
      </c>
      <c r="BE77" s="62">
        <f t="shared" si="69"/>
        <v>0.39648749999999999</v>
      </c>
      <c r="BF77" s="62"/>
      <c r="BG77" s="50">
        <v>5</v>
      </c>
      <c r="BH77" s="62">
        <f t="shared" si="70"/>
        <v>0.39648749999999999</v>
      </c>
      <c r="BI77" s="62">
        <f t="shared" si="71"/>
        <v>100</v>
      </c>
      <c r="BJ77" s="62">
        <f t="shared" si="72"/>
        <v>0.20598593749999999</v>
      </c>
      <c r="BK77" s="62">
        <f t="shared" si="73"/>
        <v>0.17962031249999999</v>
      </c>
      <c r="BL77" s="62">
        <f t="shared" si="74"/>
        <v>1.088125E-2</v>
      </c>
      <c r="BM77" s="50"/>
      <c r="BN77" s="62"/>
      <c r="BO77" s="62"/>
      <c r="BP77" s="62"/>
      <c r="BQ77" s="62"/>
      <c r="BR77" s="62"/>
      <c r="BS77" s="77"/>
      <c r="BT77" s="62"/>
      <c r="BU77" s="62"/>
      <c r="BV77" s="62"/>
      <c r="BW77" s="62"/>
      <c r="BX77" s="62"/>
    </row>
    <row r="78" spans="1:76" x14ac:dyDescent="0.25">
      <c r="A78" s="77" t="s">
        <v>220</v>
      </c>
      <c r="B78" s="10" t="s">
        <v>204</v>
      </c>
      <c r="C78" s="3">
        <v>19</v>
      </c>
      <c r="D78" s="77" t="s">
        <v>220</v>
      </c>
      <c r="E78" s="62">
        <v>0</v>
      </c>
      <c r="F78" s="62">
        <v>4.6702845000000002</v>
      </c>
      <c r="G78" s="62">
        <v>296.45186849999999</v>
      </c>
      <c r="H78" s="62">
        <v>833.75698050000005</v>
      </c>
      <c r="I78" s="62">
        <v>144.55642500000002</v>
      </c>
      <c r="J78" s="62">
        <v>0</v>
      </c>
      <c r="K78" s="62">
        <v>0</v>
      </c>
      <c r="L78" s="62">
        <v>0</v>
      </c>
      <c r="M78" s="62">
        <v>0</v>
      </c>
      <c r="N78" s="62">
        <v>0</v>
      </c>
      <c r="O78" s="62">
        <v>0</v>
      </c>
      <c r="P78" s="62">
        <v>0</v>
      </c>
      <c r="Q78" s="62">
        <v>0</v>
      </c>
      <c r="R78" s="62">
        <v>0</v>
      </c>
      <c r="S78" s="62">
        <v>0</v>
      </c>
      <c r="T78" s="62">
        <f t="shared" si="64"/>
        <v>1279.4355585000001</v>
      </c>
      <c r="U78" s="62">
        <v>623.09199999999998</v>
      </c>
      <c r="V78" s="62">
        <v>618.54300000000001</v>
      </c>
      <c r="W78" s="62">
        <v>37.796999999999997</v>
      </c>
      <c r="X78" s="62">
        <f t="shared" si="65"/>
        <v>48.700537972424968</v>
      </c>
      <c r="Y78" s="62">
        <f t="shared" si="66"/>
        <v>48.344990561711043</v>
      </c>
      <c r="Z78" s="62">
        <f t="shared" si="67"/>
        <v>2.9541933354043164</v>
      </c>
      <c r="AA78" s="77"/>
      <c r="AB78" s="75" t="s">
        <v>220</v>
      </c>
      <c r="AC78" s="62">
        <f t="shared" si="83"/>
        <v>1279.433</v>
      </c>
      <c r="AD78" s="62"/>
      <c r="AE78" s="50">
        <v>5</v>
      </c>
      <c r="AF78" s="62">
        <f t="shared" si="49"/>
        <v>296.89599999999996</v>
      </c>
      <c r="AG78" s="62">
        <f t="shared" si="68"/>
        <v>23.205279213526612</v>
      </c>
      <c r="AH78" s="62">
        <v>137.87799999999999</v>
      </c>
      <c r="AI78" s="62">
        <v>150.21</v>
      </c>
      <c r="AJ78" s="62">
        <v>8.8079999999999998</v>
      </c>
      <c r="AK78" s="50">
        <v>6</v>
      </c>
      <c r="AL78" s="62">
        <f>AN78+AO78+AP78</f>
        <v>982.53700000000003</v>
      </c>
      <c r="AM78" s="62">
        <f>(AL78/AC78)*100</f>
        <v>76.794720786473391</v>
      </c>
      <c r="AN78" s="62">
        <v>485.21499999999997</v>
      </c>
      <c r="AO78" s="62">
        <v>468.33300000000003</v>
      </c>
      <c r="AP78" s="62">
        <v>28.989000000000001</v>
      </c>
      <c r="AQ78" s="77"/>
      <c r="AR78" s="62"/>
      <c r="AS78" s="62"/>
      <c r="AT78" s="62"/>
      <c r="AU78" s="62"/>
      <c r="AV78" s="62"/>
      <c r="AW78" s="77"/>
      <c r="AX78" s="62"/>
      <c r="AY78" s="62"/>
      <c r="AZ78" s="62"/>
      <c r="BA78" s="62"/>
      <c r="BB78" s="62"/>
      <c r="BC78" s="77"/>
      <c r="BD78" s="75" t="s">
        <v>220</v>
      </c>
      <c r="BE78" s="62">
        <f t="shared" si="69"/>
        <v>1.9991140624999999</v>
      </c>
      <c r="BF78" s="62"/>
      <c r="BG78" s="50">
        <v>5</v>
      </c>
      <c r="BH78" s="62">
        <f t="shared" si="70"/>
        <v>0.46389999999999992</v>
      </c>
      <c r="BI78" s="62">
        <f t="shared" si="71"/>
        <v>23.205279213526612</v>
      </c>
      <c r="BJ78" s="62">
        <f t="shared" si="72"/>
        <v>0.21543437499999998</v>
      </c>
      <c r="BK78" s="62">
        <f t="shared" si="73"/>
        <v>0.23470312500000001</v>
      </c>
      <c r="BL78" s="62">
        <f t="shared" si="74"/>
        <v>1.37625E-2</v>
      </c>
      <c r="BM78" s="50">
        <v>6</v>
      </c>
      <c r="BN78" s="62">
        <f>BP78+BQ78+BR78</f>
        <v>1.5352140624999999</v>
      </c>
      <c r="BO78" s="62">
        <f>(BN78/BE78)*100</f>
        <v>76.794720786473377</v>
      </c>
      <c r="BP78" s="62">
        <f>AN78/640</f>
        <v>0.75814843749999994</v>
      </c>
      <c r="BQ78" s="62">
        <f>AO78/640</f>
        <v>0.73177031250000002</v>
      </c>
      <c r="BR78" s="62">
        <f>AP78/640</f>
        <v>4.5295312500000004E-2</v>
      </c>
      <c r="BS78" s="77"/>
      <c r="BT78" s="62"/>
      <c r="BU78" s="62"/>
      <c r="BV78" s="62"/>
      <c r="BW78" s="62"/>
      <c r="BX78" s="62"/>
    </row>
    <row r="79" spans="1:76" x14ac:dyDescent="0.25">
      <c r="A79" s="77" t="s">
        <v>221</v>
      </c>
      <c r="B79" s="10" t="s">
        <v>204</v>
      </c>
      <c r="C79" s="3">
        <v>20</v>
      </c>
      <c r="D79" s="77" t="s">
        <v>221</v>
      </c>
      <c r="E79" s="62">
        <v>0</v>
      </c>
      <c r="F79" s="62">
        <v>7.7838075</v>
      </c>
      <c r="G79" s="62">
        <v>28.466496000000003</v>
      </c>
      <c r="H79" s="62">
        <v>58.712148000000006</v>
      </c>
      <c r="I79" s="62">
        <v>71.611029000000002</v>
      </c>
      <c r="J79" s="62">
        <v>0</v>
      </c>
      <c r="K79" s="62">
        <v>0</v>
      </c>
      <c r="L79" s="62">
        <v>0</v>
      </c>
      <c r="M79" s="62">
        <v>0</v>
      </c>
      <c r="N79" s="62">
        <v>0</v>
      </c>
      <c r="O79" s="62">
        <v>0</v>
      </c>
      <c r="P79" s="62">
        <v>0</v>
      </c>
      <c r="Q79" s="62">
        <v>0</v>
      </c>
      <c r="R79" s="62">
        <v>0</v>
      </c>
      <c r="S79" s="62">
        <v>0</v>
      </c>
      <c r="T79" s="62">
        <f t="shared" si="64"/>
        <v>166.57348050000002</v>
      </c>
      <c r="U79" s="62">
        <v>106.462</v>
      </c>
      <c r="V79" s="62">
        <v>57.335000000000001</v>
      </c>
      <c r="W79" s="62">
        <v>2.7749999999999999</v>
      </c>
      <c r="X79" s="62">
        <f t="shared" si="65"/>
        <v>63.912934808371247</v>
      </c>
      <c r="Y79" s="62">
        <f t="shared" si="66"/>
        <v>34.420244944092403</v>
      </c>
      <c r="Z79" s="62">
        <f t="shared" si="67"/>
        <v>1.6659314505948621</v>
      </c>
      <c r="AA79" s="77"/>
      <c r="AB79" s="75" t="s">
        <v>221</v>
      </c>
      <c r="AC79" s="62">
        <f t="shared" si="83"/>
        <v>166.572</v>
      </c>
      <c r="AD79" s="62"/>
      <c r="AE79" s="50">
        <v>5</v>
      </c>
      <c r="AF79" s="62">
        <f>AH79+AI79+AJ79</f>
        <v>166.572</v>
      </c>
      <c r="AG79" s="62">
        <f t="shared" si="68"/>
        <v>100</v>
      </c>
      <c r="AH79" s="62">
        <v>106.462</v>
      </c>
      <c r="AI79" s="62">
        <v>57.335000000000001</v>
      </c>
      <c r="AJ79" s="62">
        <v>2.7749999999999999</v>
      </c>
      <c r="AK79" s="50"/>
      <c r="AL79" s="62"/>
      <c r="AM79" s="62"/>
      <c r="AN79" s="62"/>
      <c r="AO79" s="62"/>
      <c r="AP79" s="62"/>
      <c r="AQ79" s="77"/>
      <c r="AR79" s="62"/>
      <c r="AS79" s="62"/>
      <c r="AT79" s="62"/>
      <c r="AU79" s="62"/>
      <c r="AV79" s="62"/>
      <c r="AW79" s="77"/>
      <c r="AX79" s="62"/>
      <c r="AY79" s="62"/>
      <c r="AZ79" s="62"/>
      <c r="BA79" s="62"/>
      <c r="BB79" s="62"/>
      <c r="BC79" s="77"/>
      <c r="BD79" s="75" t="s">
        <v>221</v>
      </c>
      <c r="BE79" s="62">
        <f t="shared" si="69"/>
        <v>0.26026874999999999</v>
      </c>
      <c r="BF79" s="62"/>
      <c r="BG79" s="50">
        <v>5</v>
      </c>
      <c r="BH79" s="62">
        <f t="shared" si="70"/>
        <v>0.26026874999999999</v>
      </c>
      <c r="BI79" s="62">
        <f t="shared" si="71"/>
        <v>100</v>
      </c>
      <c r="BJ79" s="62">
        <f t="shared" si="72"/>
        <v>0.16634687500000001</v>
      </c>
      <c r="BK79" s="62">
        <f t="shared" si="73"/>
        <v>8.9585937500000004E-2</v>
      </c>
      <c r="BL79" s="62">
        <f t="shared" si="74"/>
        <v>4.3359374999999995E-3</v>
      </c>
      <c r="BM79" s="50"/>
      <c r="BN79" s="62"/>
      <c r="BO79" s="62"/>
      <c r="BP79" s="62"/>
      <c r="BQ79" s="62"/>
      <c r="BR79" s="62"/>
      <c r="BS79" s="77"/>
      <c r="BT79" s="62"/>
      <c r="BU79" s="62"/>
      <c r="BV79" s="62"/>
      <c r="BW79" s="62"/>
      <c r="BX79" s="62"/>
    </row>
    <row r="80" spans="1:76" x14ac:dyDescent="0.25">
      <c r="A80" s="77" t="s">
        <v>222</v>
      </c>
      <c r="B80" s="10" t="s">
        <v>204</v>
      </c>
      <c r="C80" s="3">
        <v>21</v>
      </c>
      <c r="D80" s="77" t="s">
        <v>222</v>
      </c>
      <c r="E80" s="62">
        <v>0</v>
      </c>
      <c r="F80" s="62">
        <v>1.3343670000000001</v>
      </c>
      <c r="G80" s="62">
        <v>68.719900500000008</v>
      </c>
      <c r="H80" s="62">
        <v>303.790887</v>
      </c>
      <c r="I80" s="62">
        <v>297.11905200000001</v>
      </c>
      <c r="J80" s="62">
        <v>0</v>
      </c>
      <c r="K80" s="62">
        <v>0</v>
      </c>
      <c r="L80" s="62">
        <v>0</v>
      </c>
      <c r="M80" s="62">
        <v>0</v>
      </c>
      <c r="N80" s="62">
        <v>0</v>
      </c>
      <c r="O80" s="62">
        <v>0</v>
      </c>
      <c r="P80" s="62">
        <v>0</v>
      </c>
      <c r="Q80" s="62">
        <v>0</v>
      </c>
      <c r="R80" s="62">
        <v>0</v>
      </c>
      <c r="S80" s="62">
        <v>0</v>
      </c>
      <c r="T80" s="62">
        <f t="shared" si="64"/>
        <v>670.96420650000005</v>
      </c>
      <c r="U80" s="62">
        <v>444.64800000000002</v>
      </c>
      <c r="V80" s="62">
        <v>213.13200000000001</v>
      </c>
      <c r="W80" s="62">
        <v>13.182</v>
      </c>
      <c r="X80" s="62">
        <f t="shared" si="65"/>
        <v>66.270003033313813</v>
      </c>
      <c r="Y80" s="62">
        <f t="shared" si="66"/>
        <v>31.765032759612637</v>
      </c>
      <c r="Z80" s="62">
        <f t="shared" si="67"/>
        <v>1.9646353519753665</v>
      </c>
      <c r="AA80" s="77"/>
      <c r="AB80" s="75" t="s">
        <v>222</v>
      </c>
      <c r="AC80" s="62">
        <f t="shared" si="83"/>
        <v>670.96199999999999</v>
      </c>
      <c r="AD80" s="62"/>
      <c r="AE80" s="50">
        <v>5</v>
      </c>
      <c r="AF80" s="62">
        <f>AH80+AI80+AJ80</f>
        <v>670.96199999999999</v>
      </c>
      <c r="AG80" s="62">
        <f t="shared" si="68"/>
        <v>100</v>
      </c>
      <c r="AH80" s="62">
        <v>444.64800000000002</v>
      </c>
      <c r="AI80" s="62">
        <v>213.13200000000001</v>
      </c>
      <c r="AJ80" s="62">
        <v>13.182</v>
      </c>
      <c r="AK80" s="50"/>
      <c r="AL80" s="62"/>
      <c r="AM80" s="62"/>
      <c r="AN80" s="62"/>
      <c r="AO80" s="62"/>
      <c r="AP80" s="62"/>
      <c r="AQ80" s="77"/>
      <c r="AR80" s="62"/>
      <c r="AS80" s="62"/>
      <c r="AT80" s="62"/>
      <c r="AU80" s="62"/>
      <c r="AV80" s="62"/>
      <c r="AW80" s="77"/>
      <c r="AX80" s="62"/>
      <c r="AY80" s="62"/>
      <c r="AZ80" s="62"/>
      <c r="BA80" s="62"/>
      <c r="BB80" s="62"/>
      <c r="BC80" s="77"/>
      <c r="BD80" s="75" t="s">
        <v>222</v>
      </c>
      <c r="BE80" s="62">
        <f t="shared" si="69"/>
        <v>1.0483781249999999</v>
      </c>
      <c r="BF80" s="62"/>
      <c r="BG80" s="50">
        <v>5</v>
      </c>
      <c r="BH80" s="62">
        <f t="shared" si="70"/>
        <v>1.0483781249999999</v>
      </c>
      <c r="BI80" s="62">
        <f t="shared" si="71"/>
        <v>100</v>
      </c>
      <c r="BJ80" s="62">
        <f t="shared" si="72"/>
        <v>0.69476250000000006</v>
      </c>
      <c r="BK80" s="62">
        <f t="shared" si="73"/>
        <v>0.33301875000000003</v>
      </c>
      <c r="BL80" s="62">
        <f t="shared" si="74"/>
        <v>2.0596875000000001E-2</v>
      </c>
      <c r="BM80" s="50"/>
      <c r="BN80" s="62"/>
      <c r="BO80" s="62"/>
      <c r="BP80" s="62"/>
      <c r="BQ80" s="62"/>
      <c r="BR80" s="62"/>
      <c r="BS80" s="77"/>
      <c r="BT80" s="62"/>
      <c r="BU80" s="62"/>
      <c r="BV80" s="62"/>
      <c r="BW80" s="62"/>
      <c r="BX80" s="62"/>
    </row>
    <row r="81" spans="1:82" s="24" customFormat="1" x14ac:dyDescent="0.25">
      <c r="A81" s="77" t="s">
        <v>223</v>
      </c>
      <c r="B81" s="10" t="s">
        <v>204</v>
      </c>
      <c r="C81" s="3" t="s">
        <v>224</v>
      </c>
      <c r="D81" s="77" t="s">
        <v>225</v>
      </c>
      <c r="E81" s="62">
        <v>0</v>
      </c>
      <c r="F81" s="62">
        <v>0</v>
      </c>
      <c r="G81" s="62">
        <v>65.161588500000008</v>
      </c>
      <c r="H81" s="62">
        <v>7.1166240000000007</v>
      </c>
      <c r="I81" s="62">
        <v>0</v>
      </c>
      <c r="J81" s="62">
        <v>0</v>
      </c>
      <c r="K81" s="62">
        <v>0</v>
      </c>
      <c r="L81" s="62">
        <v>0</v>
      </c>
      <c r="M81" s="62">
        <v>0</v>
      </c>
      <c r="N81" s="62">
        <v>0</v>
      </c>
      <c r="O81" s="62">
        <v>0</v>
      </c>
      <c r="P81" s="62">
        <v>0</v>
      </c>
      <c r="Q81" s="62">
        <v>0</v>
      </c>
      <c r="R81" s="62">
        <v>0</v>
      </c>
      <c r="S81" s="62">
        <v>0</v>
      </c>
      <c r="T81" s="62">
        <v>72.278212500000009</v>
      </c>
      <c r="U81" s="62">
        <v>27.312999999999999</v>
      </c>
      <c r="V81" s="62">
        <v>43.702999999999996</v>
      </c>
      <c r="W81" s="62">
        <v>1.2629999999999999</v>
      </c>
      <c r="X81" s="62">
        <v>37.788704306986006</v>
      </c>
      <c r="Y81" s="62">
        <v>60.464970685322342</v>
      </c>
      <c r="Z81" s="62">
        <v>1.7474145476411715</v>
      </c>
      <c r="AA81" s="77"/>
      <c r="AB81" s="75" t="s">
        <v>223</v>
      </c>
      <c r="AC81" s="62">
        <v>72.278999999999996</v>
      </c>
      <c r="AD81" s="62"/>
      <c r="AE81" s="50">
        <v>3</v>
      </c>
      <c r="AF81" s="62">
        <v>72.278999999999996</v>
      </c>
      <c r="AG81" s="62">
        <v>100</v>
      </c>
      <c r="AH81" s="62">
        <v>27.312999999999999</v>
      </c>
      <c r="AI81" s="62">
        <v>43.702999999999996</v>
      </c>
      <c r="AJ81" s="62">
        <v>1.2629999999999999</v>
      </c>
      <c r="AK81" s="50"/>
      <c r="AL81" s="62"/>
      <c r="AM81" s="62"/>
      <c r="AN81" s="62"/>
      <c r="AO81" s="62"/>
      <c r="AP81" s="62"/>
      <c r="AQ81" s="77"/>
      <c r="AR81" s="62"/>
      <c r="AS81" s="62"/>
      <c r="AT81" s="62"/>
      <c r="AU81" s="62"/>
      <c r="AV81" s="62"/>
      <c r="AW81" s="77"/>
      <c r="AX81" s="62"/>
      <c r="AY81" s="62"/>
      <c r="AZ81" s="62"/>
      <c r="BA81" s="62"/>
      <c r="BB81" s="62"/>
      <c r="BC81" s="77"/>
      <c r="BD81" s="75" t="s">
        <v>223</v>
      </c>
      <c r="BE81" s="62">
        <v>0.1129359375</v>
      </c>
      <c r="BF81" s="62"/>
      <c r="BG81" s="50">
        <v>3</v>
      </c>
      <c r="BH81" s="62">
        <v>0.1129359375</v>
      </c>
      <c r="BI81" s="62">
        <v>100</v>
      </c>
      <c r="BJ81" s="62">
        <v>4.2676562500000001E-2</v>
      </c>
      <c r="BK81" s="62">
        <v>6.8285937500000005E-2</v>
      </c>
      <c r="BL81" s="62">
        <v>1.9734374999999999E-3</v>
      </c>
      <c r="BM81" s="50"/>
      <c r="BN81" s="62"/>
      <c r="BO81" s="62"/>
      <c r="BP81" s="62"/>
      <c r="BQ81" s="62"/>
      <c r="BR81" s="62"/>
      <c r="BS81" s="77"/>
      <c r="BT81" s="62"/>
      <c r="BU81" s="62"/>
      <c r="BV81" s="62"/>
      <c r="BW81" s="62"/>
      <c r="BX81" s="62"/>
      <c r="BY81" s="77"/>
      <c r="BZ81" s="77"/>
      <c r="CA81" s="77"/>
      <c r="CB81" s="77"/>
      <c r="CC81" s="77"/>
      <c r="CD81" s="77"/>
    </row>
    <row r="82" spans="1:82" x14ac:dyDescent="0.25">
      <c r="A82" s="77" t="s">
        <v>226</v>
      </c>
      <c r="B82" s="10" t="s">
        <v>204</v>
      </c>
      <c r="C82" s="3">
        <v>22</v>
      </c>
      <c r="D82" s="77" t="s">
        <v>226</v>
      </c>
      <c r="E82" s="62">
        <v>0</v>
      </c>
      <c r="F82" s="62">
        <v>0.22239450000000002</v>
      </c>
      <c r="G82" s="62">
        <v>27.354523500000003</v>
      </c>
      <c r="H82" s="62">
        <v>16.6795875</v>
      </c>
      <c r="I82" s="62">
        <v>0</v>
      </c>
      <c r="J82" s="62">
        <v>0</v>
      </c>
      <c r="K82" s="62">
        <v>0</v>
      </c>
      <c r="L82" s="62">
        <v>0</v>
      </c>
      <c r="M82" s="62">
        <v>0</v>
      </c>
      <c r="N82" s="62">
        <v>0</v>
      </c>
      <c r="O82" s="62">
        <v>0</v>
      </c>
      <c r="P82" s="62">
        <v>0</v>
      </c>
      <c r="Q82" s="62">
        <v>0</v>
      </c>
      <c r="R82" s="62">
        <v>0</v>
      </c>
      <c r="S82" s="62">
        <v>0</v>
      </c>
      <c r="T82" s="62">
        <f t="shared" si="64"/>
        <v>44.256505500000003</v>
      </c>
      <c r="U82" s="62">
        <v>17.669</v>
      </c>
      <c r="V82" s="62">
        <v>25.51</v>
      </c>
      <c r="W82" s="62">
        <v>1.077</v>
      </c>
      <c r="X82" s="62">
        <f t="shared" si="65"/>
        <v>39.924073987269509</v>
      </c>
      <c r="Y82" s="62">
        <f t="shared" si="66"/>
        <v>57.641243274392728</v>
      </c>
      <c r="Z82" s="62">
        <f t="shared" si="67"/>
        <v>2.433540533379889</v>
      </c>
      <c r="AA82" s="77"/>
      <c r="AB82" s="75" t="s">
        <v>226</v>
      </c>
      <c r="AC82" s="62">
        <f t="shared" si="83"/>
        <v>44.256</v>
      </c>
      <c r="AD82" s="62"/>
      <c r="AE82" s="50">
        <v>5</v>
      </c>
      <c r="AF82" s="62">
        <f>AH82+AI82+AJ82</f>
        <v>44.256</v>
      </c>
      <c r="AG82" s="62">
        <f t="shared" si="68"/>
        <v>100</v>
      </c>
      <c r="AH82" s="62">
        <v>17.669</v>
      </c>
      <c r="AI82" s="62">
        <v>25.51</v>
      </c>
      <c r="AJ82" s="62">
        <v>1.077</v>
      </c>
      <c r="AK82" s="50"/>
      <c r="AL82" s="62"/>
      <c r="AM82" s="62"/>
      <c r="AN82" s="62"/>
      <c r="AO82" s="62"/>
      <c r="AP82" s="62"/>
      <c r="AQ82" s="77"/>
      <c r="AR82" s="62"/>
      <c r="AS82" s="62"/>
      <c r="AT82" s="62"/>
      <c r="AU82" s="62"/>
      <c r="AV82" s="62"/>
      <c r="AW82" s="77"/>
      <c r="AX82" s="62"/>
      <c r="AY82" s="62"/>
      <c r="AZ82" s="62"/>
      <c r="BA82" s="62"/>
      <c r="BB82" s="62"/>
      <c r="BC82" s="77"/>
      <c r="BD82" s="75" t="s">
        <v>226</v>
      </c>
      <c r="BE82" s="62">
        <f t="shared" si="69"/>
        <v>6.9150000000000003E-2</v>
      </c>
      <c r="BF82" s="62"/>
      <c r="BG82" s="50">
        <v>5</v>
      </c>
      <c r="BH82" s="62">
        <f t="shared" si="70"/>
        <v>6.9150000000000003E-2</v>
      </c>
      <c r="BI82" s="62">
        <f t="shared" si="71"/>
        <v>100</v>
      </c>
      <c r="BJ82" s="62">
        <f t="shared" si="72"/>
        <v>2.7607812500000002E-2</v>
      </c>
      <c r="BK82" s="62">
        <f t="shared" si="73"/>
        <v>3.9859375000000002E-2</v>
      </c>
      <c r="BL82" s="62">
        <f t="shared" si="74"/>
        <v>1.6828124999999998E-3</v>
      </c>
      <c r="BM82" s="50"/>
      <c r="BN82" s="62"/>
      <c r="BO82" s="62"/>
      <c r="BP82" s="62"/>
      <c r="BQ82" s="62"/>
      <c r="BR82" s="62"/>
      <c r="BS82" s="77"/>
      <c r="BT82" s="62"/>
      <c r="BU82" s="62"/>
      <c r="BV82" s="62"/>
      <c r="BW82" s="62"/>
      <c r="BX82" s="62"/>
      <c r="BY82" s="77"/>
      <c r="BZ82" s="77"/>
      <c r="CA82" s="77"/>
      <c r="CB82" s="77"/>
      <c r="CC82" s="77"/>
      <c r="CD82" s="77"/>
    </row>
    <row r="83" spans="1:82" x14ac:dyDescent="0.25">
      <c r="A83" s="77" t="s">
        <v>227</v>
      </c>
      <c r="B83" s="10" t="s">
        <v>204</v>
      </c>
      <c r="C83" s="3" t="s">
        <v>228</v>
      </c>
      <c r="D83" s="77" t="s">
        <v>229</v>
      </c>
      <c r="E83" s="62">
        <v>0</v>
      </c>
      <c r="F83" s="62">
        <v>30.245652000000003</v>
      </c>
      <c r="G83" s="62">
        <v>263.53748250000001</v>
      </c>
      <c r="H83" s="62">
        <v>84.509910000000005</v>
      </c>
      <c r="I83" s="62">
        <v>19.348321500000001</v>
      </c>
      <c r="J83" s="62">
        <v>0</v>
      </c>
      <c r="K83" s="62">
        <v>0</v>
      </c>
      <c r="L83" s="62">
        <v>0</v>
      </c>
      <c r="M83" s="62">
        <v>0</v>
      </c>
      <c r="N83" s="62">
        <v>0</v>
      </c>
      <c r="O83" s="62">
        <v>0</v>
      </c>
      <c r="P83" s="62">
        <v>0</v>
      </c>
      <c r="Q83" s="62">
        <v>0</v>
      </c>
      <c r="R83" s="62">
        <v>0</v>
      </c>
      <c r="S83" s="62">
        <v>0</v>
      </c>
      <c r="T83" s="62">
        <f t="shared" si="64"/>
        <v>397.641366</v>
      </c>
      <c r="U83" s="62">
        <v>159.666</v>
      </c>
      <c r="V83" s="62">
        <v>230.64099999999999</v>
      </c>
      <c r="W83" s="62">
        <v>7.3330000000000002</v>
      </c>
      <c r="X83" s="62">
        <f t="shared" si="65"/>
        <v>40.153267152794157</v>
      </c>
      <c r="Y83" s="62">
        <f t="shared" si="66"/>
        <v>58.002265287460055</v>
      </c>
      <c r="Z83" s="62">
        <f t="shared" si="67"/>
        <v>1.8441240341177181</v>
      </c>
      <c r="AA83" s="77"/>
      <c r="AB83" s="75" t="s">
        <v>227</v>
      </c>
      <c r="AC83" s="62">
        <f t="shared" si="83"/>
        <v>397.64000000000004</v>
      </c>
      <c r="AD83" s="62"/>
      <c r="AE83" s="50">
        <v>3</v>
      </c>
      <c r="AF83" s="62">
        <f>AH83+AI83+AJ83</f>
        <v>397.64000000000004</v>
      </c>
      <c r="AG83" s="62">
        <f t="shared" si="68"/>
        <v>100</v>
      </c>
      <c r="AH83" s="62">
        <v>159.666</v>
      </c>
      <c r="AI83" s="62">
        <v>230.64099999999999</v>
      </c>
      <c r="AJ83" s="62">
        <v>7.3330000000000002</v>
      </c>
      <c r="AK83" s="50"/>
      <c r="AL83" s="62"/>
      <c r="AM83" s="62"/>
      <c r="AN83" s="62"/>
      <c r="AO83" s="62"/>
      <c r="AP83" s="62"/>
      <c r="AQ83" s="77"/>
      <c r="AR83" s="62"/>
      <c r="AS83" s="62"/>
      <c r="AT83" s="62"/>
      <c r="AU83" s="62"/>
      <c r="AV83" s="62"/>
      <c r="AW83" s="77"/>
      <c r="AX83" s="62"/>
      <c r="AY83" s="62"/>
      <c r="AZ83" s="62"/>
      <c r="BA83" s="62"/>
      <c r="BB83" s="62"/>
      <c r="BC83" s="77"/>
      <c r="BD83" s="75" t="s">
        <v>227</v>
      </c>
      <c r="BE83" s="62">
        <f t="shared" si="69"/>
        <v>0.62131250000000005</v>
      </c>
      <c r="BF83" s="62"/>
      <c r="BG83" s="50">
        <v>3</v>
      </c>
      <c r="BH83" s="62">
        <f t="shared" si="70"/>
        <v>0.62131250000000005</v>
      </c>
      <c r="BI83" s="62">
        <f t="shared" si="71"/>
        <v>100</v>
      </c>
      <c r="BJ83" s="62">
        <f t="shared" si="72"/>
        <v>0.249478125</v>
      </c>
      <c r="BK83" s="62">
        <f t="shared" si="73"/>
        <v>0.3603765625</v>
      </c>
      <c r="BL83" s="62">
        <f t="shared" si="74"/>
        <v>1.1457812500000001E-2</v>
      </c>
      <c r="BM83" s="50"/>
      <c r="BN83" s="62"/>
      <c r="BO83" s="62"/>
      <c r="BP83" s="62"/>
      <c r="BQ83" s="62"/>
      <c r="BR83" s="62"/>
      <c r="BS83" s="77"/>
      <c r="BT83" s="62"/>
      <c r="BU83" s="62"/>
      <c r="BV83" s="62"/>
      <c r="BW83" s="62"/>
      <c r="BX83" s="62"/>
      <c r="BY83" s="77"/>
      <c r="BZ83" s="77"/>
      <c r="CA83" s="77"/>
      <c r="CB83" s="77"/>
      <c r="CC83" s="77"/>
      <c r="CD83" s="77"/>
    </row>
    <row r="84" spans="1:82" x14ac:dyDescent="0.25">
      <c r="A84" s="77" t="s">
        <v>230</v>
      </c>
      <c r="B84" s="10" t="s">
        <v>204</v>
      </c>
      <c r="C84" s="3">
        <v>23</v>
      </c>
      <c r="D84" s="77" t="s">
        <v>230</v>
      </c>
      <c r="E84" s="62">
        <v>0</v>
      </c>
      <c r="F84" s="62">
        <v>23.129028000000002</v>
      </c>
      <c r="G84" s="62">
        <v>232.17985800000002</v>
      </c>
      <c r="H84" s="62">
        <v>43.589322000000003</v>
      </c>
      <c r="I84" s="62">
        <v>11.342119500000001</v>
      </c>
      <c r="J84" s="62">
        <v>0</v>
      </c>
      <c r="K84" s="62">
        <v>0</v>
      </c>
      <c r="L84" s="62">
        <v>0</v>
      </c>
      <c r="M84" s="62">
        <v>0</v>
      </c>
      <c r="N84" s="62">
        <v>0</v>
      </c>
      <c r="O84" s="62">
        <v>0</v>
      </c>
      <c r="P84" s="62">
        <v>0</v>
      </c>
      <c r="Q84" s="62">
        <v>0</v>
      </c>
      <c r="R84" s="62">
        <v>0</v>
      </c>
      <c r="S84" s="62">
        <v>0</v>
      </c>
      <c r="T84" s="62">
        <f t="shared" si="64"/>
        <v>310.24032750000003</v>
      </c>
      <c r="U84" s="62">
        <v>120.691</v>
      </c>
      <c r="V84" s="62">
        <v>184.322</v>
      </c>
      <c r="W84" s="62">
        <v>5.226</v>
      </c>
      <c r="X84" s="62">
        <f t="shared" si="65"/>
        <v>38.902421542860182</v>
      </c>
      <c r="Y84" s="62">
        <f t="shared" si="66"/>
        <v>59.412650020490965</v>
      </c>
      <c r="Z84" s="62">
        <f t="shared" si="67"/>
        <v>1.6845005425672779</v>
      </c>
      <c r="AA84" s="77"/>
      <c r="AB84" s="75" t="s">
        <v>230</v>
      </c>
      <c r="AC84" s="62">
        <f t="shared" si="83"/>
        <v>310.23900000000003</v>
      </c>
      <c r="AD84" s="62"/>
      <c r="AE84" s="50">
        <v>5</v>
      </c>
      <c r="AF84" s="62">
        <f t="shared" ref="AF84:AF121" si="84">AH84+AI84+AJ84</f>
        <v>45.811999999999998</v>
      </c>
      <c r="AG84" s="62">
        <f t="shared" si="68"/>
        <v>14.766679882284301</v>
      </c>
      <c r="AH84" s="62">
        <v>16.856999999999999</v>
      </c>
      <c r="AI84" s="62">
        <v>28.238</v>
      </c>
      <c r="AJ84" s="62">
        <v>0.71699999999999997</v>
      </c>
      <c r="AK84" s="50">
        <v>6</v>
      </c>
      <c r="AL84" s="62">
        <f>AN84+AO84+AP84</f>
        <v>264.42700000000002</v>
      </c>
      <c r="AM84" s="62">
        <f>(AL84/AC84)*100</f>
        <v>85.233320117715692</v>
      </c>
      <c r="AN84" s="62">
        <v>103.834</v>
      </c>
      <c r="AO84" s="62">
        <v>156.084</v>
      </c>
      <c r="AP84" s="62">
        <v>4.5090000000000003</v>
      </c>
      <c r="AQ84" s="77"/>
      <c r="AR84" s="62"/>
      <c r="AS84" s="62"/>
      <c r="AT84" s="62"/>
      <c r="AU84" s="62"/>
      <c r="AV84" s="62"/>
      <c r="AW84" s="77"/>
      <c r="AX84" s="62"/>
      <c r="AY84" s="62"/>
      <c r="AZ84" s="62"/>
      <c r="BA84" s="62"/>
      <c r="BB84" s="62"/>
      <c r="BC84" s="77"/>
      <c r="BD84" s="75" t="s">
        <v>230</v>
      </c>
      <c r="BE84" s="62">
        <f t="shared" si="69"/>
        <v>0.48474843750000007</v>
      </c>
      <c r="BF84" s="62"/>
      <c r="BG84" s="50">
        <v>5</v>
      </c>
      <c r="BH84" s="62">
        <f t="shared" si="70"/>
        <v>7.1581249999999999E-2</v>
      </c>
      <c r="BI84" s="62">
        <f t="shared" si="71"/>
        <v>14.766679882284301</v>
      </c>
      <c r="BJ84" s="62">
        <f t="shared" si="72"/>
        <v>2.63390625E-2</v>
      </c>
      <c r="BK84" s="62">
        <f t="shared" si="73"/>
        <v>4.4121874999999998E-2</v>
      </c>
      <c r="BL84" s="62">
        <f t="shared" si="74"/>
        <v>1.1203125E-3</v>
      </c>
      <c r="BM84" s="50">
        <v>6</v>
      </c>
      <c r="BN84" s="62">
        <f>BP84+BQ84+BR84</f>
        <v>0.41316718749999998</v>
      </c>
      <c r="BO84" s="62">
        <f>(BN84/BE84)*100</f>
        <v>85.233320117715678</v>
      </c>
      <c r="BP84" s="62">
        <f>AN84/640</f>
        <v>0.162240625</v>
      </c>
      <c r="BQ84" s="62">
        <f>AO84/640</f>
        <v>0.24388124999999999</v>
      </c>
      <c r="BR84" s="62">
        <f>AP84/640</f>
        <v>7.0453125000000004E-3</v>
      </c>
      <c r="BS84" s="77"/>
      <c r="BT84" s="62"/>
      <c r="BU84" s="62"/>
      <c r="BV84" s="62"/>
      <c r="BW84" s="62"/>
      <c r="BX84" s="62"/>
      <c r="BY84" s="77"/>
      <c r="BZ84" s="77"/>
      <c r="CA84" s="77"/>
      <c r="CB84" s="77"/>
      <c r="CC84" s="77"/>
      <c r="CD84" s="77"/>
    </row>
    <row r="85" spans="1:82" x14ac:dyDescent="0.25">
      <c r="A85" s="77" t="s">
        <v>231</v>
      </c>
      <c r="B85" s="10" t="s">
        <v>204</v>
      </c>
      <c r="C85" s="3">
        <v>24</v>
      </c>
      <c r="D85" s="77" t="s">
        <v>231</v>
      </c>
      <c r="E85" s="62">
        <v>0</v>
      </c>
      <c r="F85" s="62">
        <v>0</v>
      </c>
      <c r="G85" s="62">
        <v>52.485102000000005</v>
      </c>
      <c r="H85" s="62">
        <v>22.239450000000001</v>
      </c>
      <c r="I85" s="62">
        <v>1.5567615000000001</v>
      </c>
      <c r="J85" s="62">
        <v>0</v>
      </c>
      <c r="K85" s="62">
        <v>0</v>
      </c>
      <c r="L85" s="62">
        <v>0</v>
      </c>
      <c r="M85" s="62">
        <v>0</v>
      </c>
      <c r="N85" s="62">
        <v>0</v>
      </c>
      <c r="O85" s="62">
        <v>0</v>
      </c>
      <c r="P85" s="62">
        <v>0</v>
      </c>
      <c r="Q85" s="62">
        <v>0</v>
      </c>
      <c r="R85" s="62">
        <v>0</v>
      </c>
      <c r="S85" s="62">
        <v>0</v>
      </c>
      <c r="T85" s="62">
        <f t="shared" si="64"/>
        <v>76.281313499999996</v>
      </c>
      <c r="U85" s="62">
        <v>30.905999999999999</v>
      </c>
      <c r="V85" s="62">
        <v>43.698</v>
      </c>
      <c r="W85" s="62">
        <v>1.677</v>
      </c>
      <c r="X85" s="62">
        <f t="shared" si="65"/>
        <v>40.515820430910644</v>
      </c>
      <c r="Y85" s="62">
        <f t="shared" si="66"/>
        <v>57.285327159449082</v>
      </c>
      <c r="Z85" s="62">
        <f t="shared" si="67"/>
        <v>2.1984414308754663</v>
      </c>
      <c r="AA85" s="77"/>
      <c r="AB85" s="75" t="s">
        <v>231</v>
      </c>
      <c r="AC85" s="62">
        <f t="shared" si="83"/>
        <v>76.281000000000006</v>
      </c>
      <c r="AD85" s="62"/>
      <c r="AE85" s="50">
        <v>5</v>
      </c>
      <c r="AF85" s="62">
        <f t="shared" si="84"/>
        <v>76.281000000000006</v>
      </c>
      <c r="AG85" s="62">
        <f t="shared" si="68"/>
        <v>100</v>
      </c>
      <c r="AH85" s="62">
        <v>30.905999999999999</v>
      </c>
      <c r="AI85" s="62">
        <v>43.698</v>
      </c>
      <c r="AJ85" s="62">
        <v>1.677</v>
      </c>
      <c r="AK85" s="50"/>
      <c r="AL85" s="62"/>
      <c r="AM85" s="62"/>
      <c r="AN85" s="62"/>
      <c r="AO85" s="62"/>
      <c r="AP85" s="62"/>
      <c r="AQ85" s="77"/>
      <c r="AR85" s="62"/>
      <c r="AS85" s="62"/>
      <c r="AT85" s="62"/>
      <c r="AU85" s="62"/>
      <c r="AV85" s="62"/>
      <c r="AW85" s="77"/>
      <c r="AX85" s="62"/>
      <c r="AY85" s="62"/>
      <c r="AZ85" s="62"/>
      <c r="BA85" s="62"/>
      <c r="BB85" s="62"/>
      <c r="BC85" s="77"/>
      <c r="BD85" s="75" t="s">
        <v>231</v>
      </c>
      <c r="BE85" s="62">
        <f t="shared" si="69"/>
        <v>0.11918906250000001</v>
      </c>
      <c r="BF85" s="62"/>
      <c r="BG85" s="50">
        <v>5</v>
      </c>
      <c r="BH85" s="62">
        <f t="shared" si="70"/>
        <v>0.11918906250000001</v>
      </c>
      <c r="BI85" s="62">
        <f t="shared" si="71"/>
        <v>100</v>
      </c>
      <c r="BJ85" s="62">
        <f t="shared" si="72"/>
        <v>4.8290624999999997E-2</v>
      </c>
      <c r="BK85" s="62">
        <f t="shared" si="73"/>
        <v>6.8278124999999995E-2</v>
      </c>
      <c r="BL85" s="62">
        <f t="shared" si="74"/>
        <v>2.6203125000000002E-3</v>
      </c>
      <c r="BM85" s="50"/>
      <c r="BN85" s="62"/>
      <c r="BO85" s="62"/>
      <c r="BP85" s="62"/>
      <c r="BQ85" s="62"/>
      <c r="BR85" s="62"/>
      <c r="BS85" s="77"/>
      <c r="BT85" s="62"/>
      <c r="BU85" s="62"/>
      <c r="BV85" s="62"/>
      <c r="BW85" s="62"/>
      <c r="BX85" s="62"/>
      <c r="BY85" s="77"/>
      <c r="BZ85" s="77"/>
      <c r="CA85" s="77"/>
      <c r="CB85" s="77"/>
      <c r="CC85" s="77"/>
      <c r="CD85" s="77"/>
    </row>
    <row r="86" spans="1:82" x14ac:dyDescent="0.25">
      <c r="A86" s="77" t="s">
        <v>232</v>
      </c>
      <c r="B86" s="10" t="s">
        <v>204</v>
      </c>
      <c r="C86" s="3" t="s">
        <v>233</v>
      </c>
      <c r="D86" s="77" t="s">
        <v>398</v>
      </c>
      <c r="E86" s="62">
        <v>0.44478900000000005</v>
      </c>
      <c r="F86" s="62">
        <v>2.0015505</v>
      </c>
      <c r="G86" s="62">
        <v>39.141432000000002</v>
      </c>
      <c r="H86" s="62">
        <v>33.1367805</v>
      </c>
      <c r="I86" s="62">
        <v>6.8942295000000007</v>
      </c>
      <c r="J86" s="62">
        <v>0</v>
      </c>
      <c r="K86" s="62">
        <v>0</v>
      </c>
      <c r="L86" s="62">
        <v>0</v>
      </c>
      <c r="M86" s="62">
        <v>0</v>
      </c>
      <c r="N86" s="62">
        <v>0</v>
      </c>
      <c r="O86" s="62">
        <v>0</v>
      </c>
      <c r="P86" s="62">
        <v>0</v>
      </c>
      <c r="Q86" s="62">
        <v>0</v>
      </c>
      <c r="R86" s="62">
        <v>0</v>
      </c>
      <c r="S86" s="62">
        <v>0</v>
      </c>
      <c r="T86" s="62">
        <f t="shared" si="64"/>
        <v>81.618781499999997</v>
      </c>
      <c r="U86" s="62">
        <v>36.768000000000001</v>
      </c>
      <c r="V86" s="62">
        <v>42.938000000000002</v>
      </c>
      <c r="W86" s="62">
        <v>1.913</v>
      </c>
      <c r="X86" s="62">
        <f t="shared" si="65"/>
        <v>45.048454931908047</v>
      </c>
      <c r="Y86" s="62">
        <f t="shared" si="66"/>
        <v>52.607989498103457</v>
      </c>
      <c r="Z86" s="62">
        <f t="shared" si="67"/>
        <v>2.3438232779792232</v>
      </c>
      <c r="AA86" s="77"/>
      <c r="AB86" s="75" t="s">
        <v>232</v>
      </c>
      <c r="AC86" s="62">
        <f t="shared" si="83"/>
        <v>81.619</v>
      </c>
      <c r="AD86" s="62"/>
      <c r="AE86" s="50">
        <v>5</v>
      </c>
      <c r="AF86" s="62">
        <f t="shared" si="84"/>
        <v>81.619</v>
      </c>
      <c r="AG86" s="62">
        <f t="shared" si="68"/>
        <v>100</v>
      </c>
      <c r="AH86" s="62">
        <v>36.768000000000001</v>
      </c>
      <c r="AI86" s="62">
        <v>42.938000000000002</v>
      </c>
      <c r="AJ86" s="62">
        <v>1.913</v>
      </c>
      <c r="AK86" s="50"/>
      <c r="AL86" s="62"/>
      <c r="AM86" s="62"/>
      <c r="AN86" s="62"/>
      <c r="AO86" s="62"/>
      <c r="AP86" s="62"/>
      <c r="AQ86" s="77"/>
      <c r="AR86" s="62"/>
      <c r="AS86" s="62"/>
      <c r="AT86" s="62"/>
      <c r="AU86" s="62"/>
      <c r="AV86" s="62"/>
      <c r="AW86" s="77"/>
      <c r="AX86" s="62"/>
      <c r="AY86" s="62"/>
      <c r="AZ86" s="62"/>
      <c r="BA86" s="62"/>
      <c r="BB86" s="62"/>
      <c r="BC86" s="77"/>
      <c r="BD86" s="75" t="s">
        <v>232</v>
      </c>
      <c r="BE86" s="62">
        <f t="shared" si="69"/>
        <v>0.12752968749999999</v>
      </c>
      <c r="BF86" s="62"/>
      <c r="BG86" s="50">
        <v>5</v>
      </c>
      <c r="BH86" s="62">
        <f t="shared" si="70"/>
        <v>0.12752968749999999</v>
      </c>
      <c r="BI86" s="62">
        <f t="shared" si="71"/>
        <v>100</v>
      </c>
      <c r="BJ86" s="62">
        <f t="shared" si="72"/>
        <v>5.7450000000000001E-2</v>
      </c>
      <c r="BK86" s="62">
        <f t="shared" si="73"/>
        <v>6.7090625000000001E-2</v>
      </c>
      <c r="BL86" s="62">
        <f t="shared" si="74"/>
        <v>2.9890625E-3</v>
      </c>
      <c r="BM86" s="50"/>
      <c r="BN86" s="62"/>
      <c r="BO86" s="62"/>
      <c r="BP86" s="62"/>
      <c r="BQ86" s="62"/>
      <c r="BR86" s="62"/>
      <c r="BS86" s="77"/>
      <c r="BT86" s="62"/>
      <c r="BU86" s="62"/>
      <c r="BV86" s="62"/>
      <c r="BW86" s="62"/>
      <c r="BX86" s="62"/>
      <c r="BY86" s="77"/>
      <c r="BZ86" s="77"/>
      <c r="CA86" s="77"/>
      <c r="CB86" s="77"/>
      <c r="CC86" s="77"/>
      <c r="CD86" s="77"/>
    </row>
    <row r="87" spans="1:82" x14ac:dyDescent="0.25">
      <c r="A87" s="77" t="s">
        <v>235</v>
      </c>
      <c r="B87" s="10" t="s">
        <v>204</v>
      </c>
      <c r="C87" s="3" t="s">
        <v>236</v>
      </c>
      <c r="D87" s="77" t="s">
        <v>398</v>
      </c>
      <c r="E87" s="62">
        <v>0</v>
      </c>
      <c r="F87" s="62">
        <v>0</v>
      </c>
      <c r="G87" s="62">
        <v>0</v>
      </c>
      <c r="H87" s="62">
        <v>15.7900095</v>
      </c>
      <c r="I87" s="62">
        <v>13.566064500000001</v>
      </c>
      <c r="J87" s="62">
        <v>0</v>
      </c>
      <c r="K87" s="62">
        <v>0</v>
      </c>
      <c r="L87" s="62">
        <v>0</v>
      </c>
      <c r="M87" s="62">
        <v>0</v>
      </c>
      <c r="N87" s="62">
        <v>0</v>
      </c>
      <c r="O87" s="62">
        <v>0</v>
      </c>
      <c r="P87" s="62">
        <v>0</v>
      </c>
      <c r="Q87" s="62">
        <v>0</v>
      </c>
      <c r="R87" s="62">
        <v>0</v>
      </c>
      <c r="S87" s="62">
        <v>0</v>
      </c>
      <c r="T87" s="62">
        <f t="shared" si="64"/>
        <v>29.356074</v>
      </c>
      <c r="U87" s="62">
        <v>19.992999999999999</v>
      </c>
      <c r="V87" s="62">
        <v>8.7309999999999999</v>
      </c>
      <c r="W87" s="62">
        <v>0.63200000000000001</v>
      </c>
      <c r="X87" s="62">
        <f t="shared" si="65"/>
        <v>68.105156023247517</v>
      </c>
      <c r="Y87" s="62">
        <f t="shared" si="66"/>
        <v>29.741715462360531</v>
      </c>
      <c r="Z87" s="62">
        <f t="shared" si="67"/>
        <v>2.1528764370876021</v>
      </c>
      <c r="AA87" s="77"/>
      <c r="AB87" s="75" t="s">
        <v>235</v>
      </c>
      <c r="AC87" s="62">
        <f t="shared" si="83"/>
        <v>29.355999999999998</v>
      </c>
      <c r="AD87" s="62"/>
      <c r="AE87" s="50">
        <v>5</v>
      </c>
      <c r="AF87" s="62">
        <f t="shared" si="84"/>
        <v>29.355999999999998</v>
      </c>
      <c r="AG87" s="62">
        <f t="shared" si="68"/>
        <v>100</v>
      </c>
      <c r="AH87" s="62">
        <v>19.992999999999999</v>
      </c>
      <c r="AI87" s="62">
        <v>8.7309999999999999</v>
      </c>
      <c r="AJ87" s="62">
        <v>0.63200000000000001</v>
      </c>
      <c r="AK87" s="50"/>
      <c r="AL87" s="62"/>
      <c r="AM87" s="62"/>
      <c r="AN87" s="62"/>
      <c r="AO87" s="62"/>
      <c r="AP87" s="62"/>
      <c r="AQ87" s="77"/>
      <c r="AR87" s="62"/>
      <c r="AS87" s="62"/>
      <c r="AT87" s="62"/>
      <c r="AU87" s="62"/>
      <c r="AV87" s="62"/>
      <c r="AW87" s="77"/>
      <c r="AX87" s="62"/>
      <c r="AY87" s="62"/>
      <c r="AZ87" s="62"/>
      <c r="BA87" s="62"/>
      <c r="BB87" s="62"/>
      <c r="BC87" s="77"/>
      <c r="BD87" s="75" t="s">
        <v>235</v>
      </c>
      <c r="BE87" s="62">
        <f t="shared" si="69"/>
        <v>4.586875E-2</v>
      </c>
      <c r="BF87" s="62"/>
      <c r="BG87" s="50">
        <v>5</v>
      </c>
      <c r="BH87" s="62">
        <f t="shared" si="70"/>
        <v>4.586875E-2</v>
      </c>
      <c r="BI87" s="62">
        <f t="shared" si="71"/>
        <v>100</v>
      </c>
      <c r="BJ87" s="62">
        <f t="shared" si="72"/>
        <v>3.1239062499999998E-2</v>
      </c>
      <c r="BK87" s="62">
        <f t="shared" si="73"/>
        <v>1.36421875E-2</v>
      </c>
      <c r="BL87" s="62">
        <f t="shared" si="74"/>
        <v>9.875000000000001E-4</v>
      </c>
      <c r="BM87" s="50"/>
      <c r="BN87" s="62"/>
      <c r="BO87" s="62"/>
      <c r="BP87" s="62"/>
      <c r="BQ87" s="62"/>
      <c r="BR87" s="62"/>
      <c r="BS87" s="77"/>
      <c r="BT87" s="62"/>
      <c r="BU87" s="62"/>
      <c r="BV87" s="62"/>
      <c r="BW87" s="62"/>
      <c r="BX87" s="62"/>
      <c r="BY87" s="77"/>
      <c r="BZ87" s="77"/>
      <c r="CA87" s="77"/>
      <c r="CB87" s="77"/>
      <c r="CC87" s="77"/>
      <c r="CD87" s="77"/>
    </row>
    <row r="88" spans="1:82" x14ac:dyDescent="0.25">
      <c r="A88" s="77" t="s">
        <v>238</v>
      </c>
      <c r="B88" s="10" t="s">
        <v>204</v>
      </c>
      <c r="C88" s="3">
        <v>26</v>
      </c>
      <c r="D88" s="77" t="s">
        <v>238</v>
      </c>
      <c r="E88" s="62">
        <v>0</v>
      </c>
      <c r="F88" s="62">
        <v>8.4509910000000001</v>
      </c>
      <c r="G88" s="62">
        <v>269.31973950000003</v>
      </c>
      <c r="H88" s="62">
        <v>56.488203000000006</v>
      </c>
      <c r="I88" s="62">
        <v>33.1367805</v>
      </c>
      <c r="J88" s="62">
        <v>0</v>
      </c>
      <c r="K88" s="62">
        <v>0.22239450000000002</v>
      </c>
      <c r="L88" s="62">
        <v>0.66718350000000004</v>
      </c>
      <c r="M88" s="62">
        <v>0</v>
      </c>
      <c r="N88" s="62">
        <v>0</v>
      </c>
      <c r="O88" s="62">
        <v>0</v>
      </c>
      <c r="P88" s="62">
        <v>0</v>
      </c>
      <c r="Q88" s="62">
        <v>0</v>
      </c>
      <c r="R88" s="62">
        <v>1.7791560000000002</v>
      </c>
      <c r="S88" s="62">
        <v>0</v>
      </c>
      <c r="T88" s="62">
        <f t="shared" si="64"/>
        <v>370.06444800000003</v>
      </c>
      <c r="U88" s="62">
        <v>158.15299999999999</v>
      </c>
      <c r="V88" s="62">
        <v>203.042</v>
      </c>
      <c r="W88" s="62">
        <v>8.8680000000000003</v>
      </c>
      <c r="X88" s="62">
        <f t="shared" si="65"/>
        <v>42.736610029612997</v>
      </c>
      <c r="Y88" s="62">
        <f t="shared" si="66"/>
        <v>54.866659333889856</v>
      </c>
      <c r="Z88" s="62">
        <f t="shared" si="67"/>
        <v>2.3963393533009687</v>
      </c>
      <c r="AA88" s="77"/>
      <c r="AB88" s="75" t="s">
        <v>238</v>
      </c>
      <c r="AC88" s="62">
        <f t="shared" si="83"/>
        <v>370.06299999999999</v>
      </c>
      <c r="AD88" s="62"/>
      <c r="AE88" s="50">
        <v>5</v>
      </c>
      <c r="AF88" s="62">
        <f t="shared" si="84"/>
        <v>61.158000000000008</v>
      </c>
      <c r="AG88" s="62">
        <f t="shared" si="68"/>
        <v>16.526375238810694</v>
      </c>
      <c r="AH88" s="62">
        <v>22.504000000000001</v>
      </c>
      <c r="AI88" s="62">
        <v>35.090000000000003</v>
      </c>
      <c r="AJ88" s="62">
        <v>3.5640000000000001</v>
      </c>
      <c r="AK88" s="50">
        <v>6</v>
      </c>
      <c r="AL88" s="62">
        <f>AN88+AO88+AP88</f>
        <v>308.90499999999997</v>
      </c>
      <c r="AM88" s="62">
        <f t="shared" ref="AM88:AM91" si="85">(AL88/AC88)*100</f>
        <v>83.473624761189299</v>
      </c>
      <c r="AN88" s="62">
        <v>135.649</v>
      </c>
      <c r="AO88" s="62">
        <v>167.952</v>
      </c>
      <c r="AP88" s="62">
        <v>5.3040000000000003</v>
      </c>
      <c r="AQ88" s="77"/>
      <c r="AR88" s="62"/>
      <c r="AS88" s="62"/>
      <c r="AT88" s="62"/>
      <c r="AU88" s="62"/>
      <c r="AV88" s="62"/>
      <c r="AW88" s="77"/>
      <c r="AX88" s="62"/>
      <c r="AY88" s="62"/>
      <c r="AZ88" s="62"/>
      <c r="BA88" s="62"/>
      <c r="BB88" s="62"/>
      <c r="BC88" s="77"/>
      <c r="BD88" s="75" t="s">
        <v>238</v>
      </c>
      <c r="BE88" s="62">
        <f t="shared" si="69"/>
        <v>0.57822343749999994</v>
      </c>
      <c r="BF88" s="62"/>
      <c r="BG88" s="50">
        <v>5</v>
      </c>
      <c r="BH88" s="62">
        <f t="shared" si="70"/>
        <v>9.5559375000000016E-2</v>
      </c>
      <c r="BI88" s="62">
        <f t="shared" si="71"/>
        <v>16.526375238810694</v>
      </c>
      <c r="BJ88" s="62">
        <f t="shared" si="72"/>
        <v>3.5162499999999999E-2</v>
      </c>
      <c r="BK88" s="62">
        <f t="shared" si="73"/>
        <v>5.4828125000000005E-2</v>
      </c>
      <c r="BL88" s="62">
        <f t="shared" si="74"/>
        <v>5.5687499999999999E-3</v>
      </c>
      <c r="BM88" s="50">
        <v>6</v>
      </c>
      <c r="BN88" s="62">
        <f t="shared" ref="BN88:BN91" si="86">BP88+BQ88+BR88</f>
        <v>0.48266406250000005</v>
      </c>
      <c r="BO88" s="62">
        <f t="shared" ref="BO88:BO91" si="87">(BN88/BE88)*100</f>
        <v>83.473624761189328</v>
      </c>
      <c r="BP88" s="62">
        <f t="shared" ref="BP88:BP91" si="88">AN88/640</f>
        <v>0.2119515625</v>
      </c>
      <c r="BQ88" s="62">
        <f t="shared" ref="BQ88:BQ91" si="89">AO88/640</f>
        <v>0.26242500000000002</v>
      </c>
      <c r="BR88" s="62">
        <f t="shared" ref="BR88:BR91" si="90">AP88/640</f>
        <v>8.2874999999999997E-3</v>
      </c>
      <c r="BS88" s="77"/>
      <c r="BT88" s="62"/>
      <c r="BU88" s="62"/>
      <c r="BV88" s="62"/>
      <c r="BW88" s="62"/>
      <c r="BX88" s="62"/>
      <c r="BY88" s="77"/>
      <c r="BZ88" s="77"/>
      <c r="CA88" s="77"/>
      <c r="CB88" s="77"/>
      <c r="CC88" s="77"/>
      <c r="CD88" s="77"/>
    </row>
    <row r="89" spans="1:82" x14ac:dyDescent="0.25">
      <c r="A89" s="77" t="s">
        <v>239</v>
      </c>
      <c r="B89" s="10" t="s">
        <v>204</v>
      </c>
      <c r="C89" s="3">
        <v>27</v>
      </c>
      <c r="D89" s="77" t="s">
        <v>239</v>
      </c>
      <c r="E89" s="62">
        <v>0</v>
      </c>
      <c r="F89" s="62">
        <v>0</v>
      </c>
      <c r="G89" s="62">
        <v>112.3092225</v>
      </c>
      <c r="H89" s="62">
        <v>172.80052650000002</v>
      </c>
      <c r="I89" s="62">
        <v>40.031010000000002</v>
      </c>
      <c r="J89" s="62">
        <v>0</v>
      </c>
      <c r="K89" s="62">
        <v>0</v>
      </c>
      <c r="L89" s="62">
        <v>0</v>
      </c>
      <c r="M89" s="62">
        <v>0</v>
      </c>
      <c r="N89" s="62">
        <v>0</v>
      </c>
      <c r="O89" s="62">
        <v>0</v>
      </c>
      <c r="P89" s="62">
        <v>0</v>
      </c>
      <c r="Q89" s="62">
        <v>0</v>
      </c>
      <c r="R89" s="62">
        <v>0</v>
      </c>
      <c r="S89" s="62">
        <v>0</v>
      </c>
      <c r="T89" s="62">
        <f t="shared" si="64"/>
        <v>325.140759</v>
      </c>
      <c r="U89" s="62">
        <v>157.34399999999999</v>
      </c>
      <c r="V89" s="62">
        <v>159.19999999999999</v>
      </c>
      <c r="W89" s="62">
        <v>8.5969999999999995</v>
      </c>
      <c r="X89" s="62">
        <f t="shared" si="65"/>
        <v>48.392579412044732</v>
      </c>
      <c r="Y89" s="62">
        <f t="shared" si="66"/>
        <v>48.963409106146543</v>
      </c>
      <c r="Z89" s="62">
        <f t="shared" si="67"/>
        <v>2.6440856035523987</v>
      </c>
      <c r="AA89" s="77"/>
      <c r="AB89" s="75" t="s">
        <v>239</v>
      </c>
      <c r="AC89" s="62">
        <f t="shared" si="83"/>
        <v>325.13799999999998</v>
      </c>
      <c r="AD89" s="62"/>
      <c r="AE89" s="50">
        <v>5</v>
      </c>
      <c r="AF89" s="62">
        <f t="shared" si="84"/>
        <v>111.41799999999999</v>
      </c>
      <c r="AG89" s="62">
        <f t="shared" si="68"/>
        <v>34.267910856313321</v>
      </c>
      <c r="AH89" s="62">
        <v>63.085999999999999</v>
      </c>
      <c r="AI89" s="62">
        <v>45.546999999999997</v>
      </c>
      <c r="AJ89" s="62">
        <v>2.7850000000000001</v>
      </c>
      <c r="AK89" s="50">
        <v>8</v>
      </c>
      <c r="AL89" s="62">
        <f>AN89+AO89+AP89</f>
        <v>213.72</v>
      </c>
      <c r="AM89" s="62">
        <f t="shared" si="85"/>
        <v>65.732089143686693</v>
      </c>
      <c r="AN89" s="62">
        <v>94.257000000000005</v>
      </c>
      <c r="AO89" s="62">
        <v>113.652</v>
      </c>
      <c r="AP89" s="62">
        <v>5.8109999999999999</v>
      </c>
      <c r="AQ89" s="77"/>
      <c r="AR89" s="62"/>
      <c r="AS89" s="62"/>
      <c r="AT89" s="62"/>
      <c r="AU89" s="62"/>
      <c r="AV89" s="62"/>
      <c r="AW89" s="77"/>
      <c r="AX89" s="62"/>
      <c r="AY89" s="62"/>
      <c r="AZ89" s="62"/>
      <c r="BA89" s="62"/>
      <c r="BB89" s="62"/>
      <c r="BC89" s="77"/>
      <c r="BD89" s="75" t="s">
        <v>239</v>
      </c>
      <c r="BE89" s="62">
        <f t="shared" si="69"/>
        <v>0.50802812499999994</v>
      </c>
      <c r="BF89" s="62"/>
      <c r="BG89" s="50">
        <v>5</v>
      </c>
      <c r="BH89" s="62">
        <f t="shared" si="70"/>
        <v>0.174090625</v>
      </c>
      <c r="BI89" s="62">
        <f t="shared" si="71"/>
        <v>34.267910856313321</v>
      </c>
      <c r="BJ89" s="62">
        <f t="shared" si="72"/>
        <v>9.8571875000000003E-2</v>
      </c>
      <c r="BK89" s="62">
        <f t="shared" si="73"/>
        <v>7.1167187499999993E-2</v>
      </c>
      <c r="BL89" s="62">
        <f t="shared" si="74"/>
        <v>4.3515625000000004E-3</v>
      </c>
      <c r="BM89" s="50">
        <v>8</v>
      </c>
      <c r="BN89" s="62">
        <f t="shared" si="86"/>
        <v>0.3339375</v>
      </c>
      <c r="BO89" s="62">
        <f t="shared" si="87"/>
        <v>65.732089143686693</v>
      </c>
      <c r="BP89" s="62">
        <f t="shared" si="88"/>
        <v>0.14727656250000001</v>
      </c>
      <c r="BQ89" s="62">
        <f t="shared" si="89"/>
        <v>0.17758125</v>
      </c>
      <c r="BR89" s="62">
        <f t="shared" si="90"/>
        <v>9.0796874999999992E-3</v>
      </c>
      <c r="BS89" s="77"/>
      <c r="BT89" s="62"/>
      <c r="BU89" s="62"/>
      <c r="BV89" s="62"/>
      <c r="BW89" s="62"/>
      <c r="BX89" s="62"/>
      <c r="BY89" s="77"/>
      <c r="BZ89" s="77"/>
      <c r="CA89" s="77"/>
      <c r="CB89" s="77"/>
      <c r="CC89" s="77"/>
      <c r="CD89" s="77"/>
    </row>
    <row r="90" spans="1:82" x14ac:dyDescent="0.25">
      <c r="A90" s="77" t="s">
        <v>240</v>
      </c>
      <c r="B90" s="10" t="s">
        <v>204</v>
      </c>
      <c r="C90" s="3">
        <v>28</v>
      </c>
      <c r="D90" s="77" t="s">
        <v>240</v>
      </c>
      <c r="E90" s="62">
        <v>0</v>
      </c>
      <c r="F90" s="62">
        <v>0</v>
      </c>
      <c r="G90" s="62">
        <v>42.922138500000003</v>
      </c>
      <c r="H90" s="62">
        <v>185.92180200000001</v>
      </c>
      <c r="I90" s="62">
        <v>83.397937499999998</v>
      </c>
      <c r="J90" s="62">
        <v>0</v>
      </c>
      <c r="K90" s="62">
        <v>0</v>
      </c>
      <c r="L90" s="62">
        <v>0</v>
      </c>
      <c r="M90" s="62">
        <v>0</v>
      </c>
      <c r="N90" s="62">
        <v>0</v>
      </c>
      <c r="O90" s="62">
        <v>0</v>
      </c>
      <c r="P90" s="62">
        <v>0</v>
      </c>
      <c r="Q90" s="62">
        <v>0</v>
      </c>
      <c r="R90" s="62">
        <v>0</v>
      </c>
      <c r="S90" s="62">
        <v>0</v>
      </c>
      <c r="T90" s="62">
        <f t="shared" si="64"/>
        <v>312.24187800000004</v>
      </c>
      <c r="U90" s="62">
        <v>178.774</v>
      </c>
      <c r="V90" s="62">
        <v>125.387</v>
      </c>
      <c r="W90" s="62">
        <v>8.0809999999999995</v>
      </c>
      <c r="X90" s="62">
        <f t="shared" si="65"/>
        <v>57.254972057271573</v>
      </c>
      <c r="Y90" s="62">
        <f t="shared" si="66"/>
        <v>40.157009304177954</v>
      </c>
      <c r="Z90" s="62">
        <f t="shared" si="67"/>
        <v>2.5880577108237857</v>
      </c>
      <c r="AA90" s="77"/>
      <c r="AB90" s="75" t="s">
        <v>240</v>
      </c>
      <c r="AC90" s="62">
        <f t="shared" si="83"/>
        <v>312.24200000000002</v>
      </c>
      <c r="AD90" s="62"/>
      <c r="AE90" s="50">
        <v>6</v>
      </c>
      <c r="AF90" s="62">
        <f t="shared" si="84"/>
        <v>62.271000000000001</v>
      </c>
      <c r="AG90" s="62">
        <f t="shared" si="68"/>
        <v>19.943185093613288</v>
      </c>
      <c r="AH90" s="62">
        <v>39.661999999999999</v>
      </c>
      <c r="AI90" s="62">
        <v>21.238</v>
      </c>
      <c r="AJ90" s="62">
        <v>1.371</v>
      </c>
      <c r="AK90" s="50">
        <v>9</v>
      </c>
      <c r="AL90" s="62">
        <f>AN90+AO90+AP90</f>
        <v>249.971</v>
      </c>
      <c r="AM90" s="62">
        <f t="shared" si="85"/>
        <v>80.056814906386705</v>
      </c>
      <c r="AN90" s="62">
        <v>139.11199999999999</v>
      </c>
      <c r="AO90" s="62">
        <v>104.149</v>
      </c>
      <c r="AP90" s="62">
        <v>6.71</v>
      </c>
      <c r="AQ90" s="77"/>
      <c r="AR90" s="62"/>
      <c r="AS90" s="62"/>
      <c r="AT90" s="62"/>
      <c r="AU90" s="62"/>
      <c r="AV90" s="62"/>
      <c r="AW90" s="77"/>
      <c r="AX90" s="62"/>
      <c r="AY90" s="62"/>
      <c r="AZ90" s="62"/>
      <c r="BA90" s="62"/>
      <c r="BB90" s="62"/>
      <c r="BC90" s="77"/>
      <c r="BD90" s="75" t="s">
        <v>240</v>
      </c>
      <c r="BE90" s="62">
        <f t="shared" si="69"/>
        <v>0.48787812500000005</v>
      </c>
      <c r="BF90" s="62"/>
      <c r="BG90" s="50">
        <v>6</v>
      </c>
      <c r="BH90" s="62">
        <f t="shared" si="70"/>
        <v>9.7298437500000001E-2</v>
      </c>
      <c r="BI90" s="62">
        <f t="shared" si="71"/>
        <v>19.943185093613288</v>
      </c>
      <c r="BJ90" s="62">
        <f t="shared" si="72"/>
        <v>6.1971874999999996E-2</v>
      </c>
      <c r="BK90" s="62">
        <f t="shared" si="73"/>
        <v>3.3184375000000002E-2</v>
      </c>
      <c r="BL90" s="62">
        <f t="shared" si="74"/>
        <v>2.1421875E-3</v>
      </c>
      <c r="BM90" s="50">
        <v>9</v>
      </c>
      <c r="BN90" s="62">
        <f t="shared" si="86"/>
        <v>0.39057968749999994</v>
      </c>
      <c r="BO90" s="62">
        <f t="shared" si="87"/>
        <v>80.056814906386691</v>
      </c>
      <c r="BP90" s="62">
        <f t="shared" si="88"/>
        <v>0.21736249999999999</v>
      </c>
      <c r="BQ90" s="62">
        <f t="shared" si="89"/>
        <v>0.16273281249999999</v>
      </c>
      <c r="BR90" s="62">
        <f t="shared" si="90"/>
        <v>1.0484375000000001E-2</v>
      </c>
      <c r="BS90" s="77"/>
      <c r="BT90" s="62"/>
      <c r="BU90" s="62"/>
      <c r="BV90" s="62"/>
      <c r="BW90" s="62"/>
      <c r="BX90" s="62"/>
      <c r="BY90" s="77"/>
      <c r="BZ90" s="77"/>
      <c r="CA90" s="77"/>
      <c r="CB90" s="77"/>
      <c r="CC90" s="77"/>
      <c r="CD90" s="77"/>
    </row>
    <row r="91" spans="1:82" x14ac:dyDescent="0.25">
      <c r="A91" s="77" t="s">
        <v>241</v>
      </c>
      <c r="B91" s="10" t="s">
        <v>204</v>
      </c>
      <c r="C91" s="3">
        <v>29</v>
      </c>
      <c r="D91" s="77" t="s">
        <v>241</v>
      </c>
      <c r="E91" s="62">
        <v>0</v>
      </c>
      <c r="F91" s="62">
        <v>5.7822570000000004</v>
      </c>
      <c r="G91" s="62">
        <v>127.87683750000001</v>
      </c>
      <c r="H91" s="62">
        <v>9.7853580000000004</v>
      </c>
      <c r="I91" s="62">
        <v>0</v>
      </c>
      <c r="J91" s="62">
        <v>0</v>
      </c>
      <c r="K91" s="62">
        <v>0</v>
      </c>
      <c r="L91" s="62">
        <v>0</v>
      </c>
      <c r="M91" s="62">
        <v>0</v>
      </c>
      <c r="N91" s="62">
        <v>0</v>
      </c>
      <c r="O91" s="62">
        <v>0</v>
      </c>
      <c r="P91" s="62">
        <v>0</v>
      </c>
      <c r="Q91" s="62">
        <v>0</v>
      </c>
      <c r="R91" s="62">
        <v>0</v>
      </c>
      <c r="S91" s="62">
        <v>0</v>
      </c>
      <c r="T91" s="62">
        <f t="shared" si="64"/>
        <v>143.44445250000001</v>
      </c>
      <c r="U91" s="62">
        <v>52.816000000000003</v>
      </c>
      <c r="V91" s="62">
        <v>88.317999999999998</v>
      </c>
      <c r="W91" s="62">
        <v>2.31</v>
      </c>
      <c r="X91" s="62">
        <f t="shared" si="65"/>
        <v>36.819827521737032</v>
      </c>
      <c r="Y91" s="62">
        <f t="shared" si="66"/>
        <v>61.569477564843432</v>
      </c>
      <c r="Z91" s="62">
        <f t="shared" si="67"/>
        <v>1.6103794603001462</v>
      </c>
      <c r="AA91" s="77"/>
      <c r="AB91" s="75" t="s">
        <v>241</v>
      </c>
      <c r="AC91" s="62">
        <f t="shared" si="83"/>
        <v>143.44399999999999</v>
      </c>
      <c r="AD91" s="62"/>
      <c r="AE91" s="50">
        <v>5</v>
      </c>
      <c r="AF91" s="62">
        <f t="shared" si="84"/>
        <v>2.4460000000000002</v>
      </c>
      <c r="AG91" s="62">
        <f t="shared" si="68"/>
        <v>1.7051950586988651</v>
      </c>
      <c r="AH91" s="62">
        <v>0.878</v>
      </c>
      <c r="AI91" s="62">
        <v>1.5209999999999999</v>
      </c>
      <c r="AJ91" s="62">
        <v>4.7E-2</v>
      </c>
      <c r="AK91" s="50">
        <v>6</v>
      </c>
      <c r="AL91" s="62">
        <f>AN91+AO91+AP91</f>
        <v>84.731999999999999</v>
      </c>
      <c r="AM91" s="62">
        <f t="shared" si="85"/>
        <v>59.069741501910158</v>
      </c>
      <c r="AN91" s="62">
        <v>31.649000000000001</v>
      </c>
      <c r="AO91" s="62">
        <v>51.673000000000002</v>
      </c>
      <c r="AP91" s="62">
        <v>1.41</v>
      </c>
      <c r="AQ91" s="50">
        <v>8</v>
      </c>
      <c r="AR91" s="62">
        <f>AT91+AU91+AV91</f>
        <v>28.020999999999997</v>
      </c>
      <c r="AS91" s="62">
        <f>(AR91/AC91)*100</f>
        <v>19.534452469256294</v>
      </c>
      <c r="AT91" s="62">
        <v>9.6069999999999993</v>
      </c>
      <c r="AU91" s="62">
        <v>18.056999999999999</v>
      </c>
      <c r="AV91" s="62">
        <v>0.35699999999999998</v>
      </c>
      <c r="AW91" s="50">
        <v>9</v>
      </c>
      <c r="AX91" s="62">
        <f>AZ91+BA91+BB91</f>
        <v>28.245000000000001</v>
      </c>
      <c r="AY91" s="62">
        <f>(AX91/AC91)*100</f>
        <v>19.690610970134689</v>
      </c>
      <c r="AZ91" s="62">
        <v>10.682</v>
      </c>
      <c r="BA91" s="62">
        <v>17.067</v>
      </c>
      <c r="BB91" s="62">
        <v>0.496</v>
      </c>
      <c r="BC91" s="77"/>
      <c r="BD91" s="75" t="s">
        <v>241</v>
      </c>
      <c r="BE91" s="62">
        <f t="shared" si="69"/>
        <v>0.22413124999999998</v>
      </c>
      <c r="BF91" s="62"/>
      <c r="BG91" s="50">
        <v>5</v>
      </c>
      <c r="BH91" s="62">
        <f t="shared" si="70"/>
        <v>3.8218750000000002E-3</v>
      </c>
      <c r="BI91" s="62">
        <f t="shared" si="71"/>
        <v>1.7051950586988651</v>
      </c>
      <c r="BJ91" s="62">
        <f t="shared" si="72"/>
        <v>1.371875E-3</v>
      </c>
      <c r="BK91" s="62">
        <f t="shared" si="73"/>
        <v>2.3765624999999998E-3</v>
      </c>
      <c r="BL91" s="62">
        <f t="shared" si="74"/>
        <v>7.3437500000000003E-5</v>
      </c>
      <c r="BM91" s="50">
        <v>6</v>
      </c>
      <c r="BN91" s="62">
        <f t="shared" si="86"/>
        <v>0.13239375</v>
      </c>
      <c r="BO91" s="62">
        <f t="shared" si="87"/>
        <v>59.069741501910165</v>
      </c>
      <c r="BP91" s="62">
        <f t="shared" si="88"/>
        <v>4.9451562500000004E-2</v>
      </c>
      <c r="BQ91" s="62">
        <f t="shared" si="89"/>
        <v>8.07390625E-2</v>
      </c>
      <c r="BR91" s="62">
        <f t="shared" si="90"/>
        <v>2.2031249999999998E-3</v>
      </c>
      <c r="BS91" s="50">
        <v>8</v>
      </c>
      <c r="BT91" s="62">
        <f>BV91+BW91+BX91</f>
        <v>4.3782812499999997E-2</v>
      </c>
      <c r="BU91" s="62">
        <f>(BT91/BE91)*100</f>
        <v>19.534452469256298</v>
      </c>
      <c r="BV91" s="62">
        <f>AT91/640</f>
        <v>1.5010937499999998E-2</v>
      </c>
      <c r="BW91" s="62">
        <f t="shared" ref="BW91" si="91">AU91/640</f>
        <v>2.8214062499999998E-2</v>
      </c>
      <c r="BX91" s="62">
        <f t="shared" ref="BX91" si="92">AV91/640</f>
        <v>5.5781249999999993E-4</v>
      </c>
      <c r="BY91" s="50">
        <v>9</v>
      </c>
      <c r="BZ91" s="62">
        <f>CB91+CC91+CD91</f>
        <v>4.41328125E-2</v>
      </c>
      <c r="CA91" s="62">
        <f>(BZ91/BE91)*100</f>
        <v>19.690610970134689</v>
      </c>
      <c r="CB91" s="62">
        <f>AZ91/640</f>
        <v>1.6690625000000001E-2</v>
      </c>
      <c r="CC91" s="62">
        <f t="shared" ref="CC91" si="93">BA91/640</f>
        <v>2.6667187500000002E-2</v>
      </c>
      <c r="CD91" s="62">
        <f t="shared" ref="CD91" si="94">BB91/640</f>
        <v>7.7499999999999997E-4</v>
      </c>
    </row>
    <row r="92" spans="1:82" s="24" customFormat="1" x14ac:dyDescent="0.25">
      <c r="A92" s="77" t="s">
        <v>242</v>
      </c>
      <c r="B92" s="10" t="s">
        <v>204</v>
      </c>
      <c r="C92" s="3" t="s">
        <v>243</v>
      </c>
      <c r="D92" s="77" t="s">
        <v>242</v>
      </c>
      <c r="E92" s="62">
        <v>0</v>
      </c>
      <c r="F92" s="62">
        <v>4.6702845000000002</v>
      </c>
      <c r="G92" s="62">
        <v>111.64203900000001</v>
      </c>
      <c r="H92" s="62">
        <v>48.926790000000004</v>
      </c>
      <c r="I92" s="62">
        <v>30.468046500000003</v>
      </c>
      <c r="J92" s="62">
        <v>0</v>
      </c>
      <c r="K92" s="62">
        <v>0</v>
      </c>
      <c r="L92" s="62">
        <v>0</v>
      </c>
      <c r="M92" s="62">
        <v>0</v>
      </c>
      <c r="N92" s="62">
        <v>0</v>
      </c>
      <c r="O92" s="62">
        <v>0</v>
      </c>
      <c r="P92" s="62">
        <v>0</v>
      </c>
      <c r="Q92" s="62">
        <v>0</v>
      </c>
      <c r="R92" s="62">
        <v>0</v>
      </c>
      <c r="S92" s="62">
        <v>0</v>
      </c>
      <c r="T92" s="62">
        <v>195.70716000000002</v>
      </c>
      <c r="U92" s="62">
        <v>93.156000000000006</v>
      </c>
      <c r="V92" s="62">
        <v>98.918000000000006</v>
      </c>
      <c r="W92" s="62">
        <v>3.6320000000000001</v>
      </c>
      <c r="X92" s="62">
        <v>47.599689249999841</v>
      </c>
      <c r="Y92" s="62">
        <v>50.543884035719486</v>
      </c>
      <c r="Z92" s="62">
        <v>1.8558339919704521</v>
      </c>
      <c r="AA92" s="77"/>
      <c r="AB92" s="75" t="s">
        <v>242</v>
      </c>
      <c r="AC92" s="62">
        <v>195.70599999999999</v>
      </c>
      <c r="AD92" s="62"/>
      <c r="AE92" s="50">
        <v>3</v>
      </c>
      <c r="AF92" s="62">
        <v>195.70599999999999</v>
      </c>
      <c r="AG92" s="62">
        <v>100</v>
      </c>
      <c r="AH92" s="62">
        <v>93.156000000000006</v>
      </c>
      <c r="AI92" s="62">
        <v>98.918000000000006</v>
      </c>
      <c r="AJ92" s="62">
        <v>3.6320000000000001</v>
      </c>
      <c r="AK92" s="50"/>
      <c r="AL92" s="62"/>
      <c r="AM92" s="62"/>
      <c r="AN92" s="62"/>
      <c r="AO92" s="62"/>
      <c r="AP92" s="62"/>
      <c r="AQ92" s="77"/>
      <c r="AR92" s="62"/>
      <c r="AS92" s="62"/>
      <c r="AT92" s="62"/>
      <c r="AU92" s="62"/>
      <c r="AV92" s="62"/>
      <c r="AW92" s="77"/>
      <c r="AX92" s="62"/>
      <c r="AY92" s="62"/>
      <c r="AZ92" s="62"/>
      <c r="BA92" s="62"/>
      <c r="BB92" s="62"/>
      <c r="BC92" s="77"/>
      <c r="BD92" s="75" t="s">
        <v>242</v>
      </c>
      <c r="BE92" s="62">
        <v>0.30579062499999998</v>
      </c>
      <c r="BF92" s="62"/>
      <c r="BG92" s="50">
        <v>3</v>
      </c>
      <c r="BH92" s="62">
        <v>0.30579062499999998</v>
      </c>
      <c r="BI92" s="62">
        <v>100</v>
      </c>
      <c r="BJ92" s="62">
        <v>0.14555625</v>
      </c>
      <c r="BK92" s="62">
        <v>0.154559375</v>
      </c>
      <c r="BL92" s="62">
        <v>5.6750000000000004E-3</v>
      </c>
      <c r="BM92" s="50"/>
      <c r="BN92" s="62"/>
      <c r="BO92" s="62"/>
      <c r="BP92" s="62"/>
      <c r="BQ92" s="62"/>
      <c r="BR92" s="62"/>
      <c r="BS92" s="77"/>
      <c r="BT92" s="62"/>
      <c r="BU92" s="62"/>
      <c r="BV92" s="62"/>
      <c r="BW92" s="62"/>
      <c r="BX92" s="62"/>
      <c r="BY92" s="77"/>
      <c r="BZ92" s="77"/>
      <c r="CA92" s="77"/>
      <c r="CB92" s="77"/>
      <c r="CC92" s="77"/>
      <c r="CD92" s="77"/>
    </row>
    <row r="93" spans="1:82" x14ac:dyDescent="0.25">
      <c r="A93" s="77" t="s">
        <v>244</v>
      </c>
      <c r="B93" s="10" t="s">
        <v>204</v>
      </c>
      <c r="C93" s="3">
        <v>30</v>
      </c>
      <c r="D93" s="77" t="s">
        <v>244</v>
      </c>
      <c r="E93" s="62">
        <v>0</v>
      </c>
      <c r="F93" s="62">
        <v>3.7807065000000004</v>
      </c>
      <c r="G93" s="62">
        <v>55.153836000000005</v>
      </c>
      <c r="H93" s="62">
        <v>219.50337150000001</v>
      </c>
      <c r="I93" s="62">
        <v>57.377781000000006</v>
      </c>
      <c r="J93" s="62">
        <v>0</v>
      </c>
      <c r="K93" s="62">
        <v>0</v>
      </c>
      <c r="L93" s="62">
        <v>0</v>
      </c>
      <c r="M93" s="62">
        <v>0</v>
      </c>
      <c r="N93" s="62">
        <v>0</v>
      </c>
      <c r="O93" s="62">
        <v>0</v>
      </c>
      <c r="P93" s="62">
        <v>0</v>
      </c>
      <c r="Q93" s="62">
        <v>0</v>
      </c>
      <c r="R93" s="62">
        <v>0</v>
      </c>
      <c r="S93" s="62">
        <v>0</v>
      </c>
      <c r="T93" s="62">
        <f t="shared" si="64"/>
        <v>335.81569500000006</v>
      </c>
      <c r="U93" s="62">
        <v>174.41</v>
      </c>
      <c r="V93" s="62">
        <v>151.797</v>
      </c>
      <c r="W93" s="62">
        <v>9.6069999999999993</v>
      </c>
      <c r="X93" s="62">
        <f t="shared" si="65"/>
        <v>51.936226506625893</v>
      </c>
      <c r="Y93" s="62">
        <f t="shared" si="66"/>
        <v>45.202473338835446</v>
      </c>
      <c r="Z93" s="62">
        <f t="shared" si="67"/>
        <v>2.8607954133888822</v>
      </c>
      <c r="AA93" s="77"/>
      <c r="AB93" s="75" t="s">
        <v>244</v>
      </c>
      <c r="AC93" s="62">
        <f t="shared" si="83"/>
        <v>335.81399999999996</v>
      </c>
      <c r="AD93" s="62"/>
      <c r="AE93" s="50">
        <v>9</v>
      </c>
      <c r="AF93" s="62">
        <f t="shared" si="84"/>
        <v>335.81399999999996</v>
      </c>
      <c r="AG93" s="62">
        <f t="shared" si="68"/>
        <v>100</v>
      </c>
      <c r="AH93" s="62">
        <v>174.41</v>
      </c>
      <c r="AI93" s="62">
        <v>151.797</v>
      </c>
      <c r="AJ93" s="62">
        <v>9.6069999999999993</v>
      </c>
      <c r="AK93" s="50"/>
      <c r="AL93" s="62"/>
      <c r="AM93" s="62"/>
      <c r="AN93" s="62"/>
      <c r="AO93" s="62"/>
      <c r="AP93" s="62"/>
      <c r="AQ93" s="77"/>
      <c r="AR93" s="62"/>
      <c r="AS93" s="62"/>
      <c r="AT93" s="62"/>
      <c r="AU93" s="62"/>
      <c r="AV93" s="62"/>
      <c r="AW93" s="77"/>
      <c r="AX93" s="62"/>
      <c r="AY93" s="62"/>
      <c r="AZ93" s="62"/>
      <c r="BA93" s="62"/>
      <c r="BB93" s="62"/>
      <c r="BC93" s="77"/>
      <c r="BD93" s="75" t="s">
        <v>244</v>
      </c>
      <c r="BE93" s="62">
        <f t="shared" si="69"/>
        <v>0.52470937499999992</v>
      </c>
      <c r="BF93" s="62"/>
      <c r="BG93" s="50">
        <v>9</v>
      </c>
      <c r="BH93" s="62">
        <f t="shared" si="70"/>
        <v>0.52470937499999992</v>
      </c>
      <c r="BI93" s="62">
        <f t="shared" si="71"/>
        <v>100</v>
      </c>
      <c r="BJ93" s="62">
        <f t="shared" si="72"/>
        <v>0.27251562499999998</v>
      </c>
      <c r="BK93" s="62">
        <f t="shared" si="73"/>
        <v>0.23718281250000001</v>
      </c>
      <c r="BL93" s="62">
        <f t="shared" si="74"/>
        <v>1.5010937499999998E-2</v>
      </c>
      <c r="BM93" s="50"/>
      <c r="BN93" s="62"/>
      <c r="BO93" s="62"/>
      <c r="BP93" s="62"/>
      <c r="BQ93" s="62"/>
      <c r="BR93" s="62"/>
      <c r="BS93" s="77"/>
      <c r="BT93" s="62"/>
      <c r="BU93" s="62"/>
      <c r="BV93" s="62"/>
      <c r="BW93" s="62"/>
      <c r="BX93" s="62"/>
      <c r="BY93" s="77"/>
      <c r="BZ93" s="77"/>
      <c r="CA93" s="77"/>
      <c r="CB93" s="77"/>
      <c r="CC93" s="77"/>
      <c r="CD93" s="77"/>
    </row>
    <row r="94" spans="1:82" x14ac:dyDescent="0.25">
      <c r="A94" s="77" t="s">
        <v>245</v>
      </c>
      <c r="B94" s="10" t="s">
        <v>204</v>
      </c>
      <c r="C94" s="3">
        <v>31</v>
      </c>
      <c r="D94" s="77" t="s">
        <v>245</v>
      </c>
      <c r="E94" s="62">
        <v>0</v>
      </c>
      <c r="F94" s="62">
        <v>0</v>
      </c>
      <c r="G94" s="62">
        <v>90.514561499999999</v>
      </c>
      <c r="H94" s="62">
        <v>205.71491250000003</v>
      </c>
      <c r="I94" s="62">
        <v>37.807065000000001</v>
      </c>
      <c r="J94" s="62">
        <v>0</v>
      </c>
      <c r="K94" s="62">
        <v>0</v>
      </c>
      <c r="L94" s="62">
        <v>0</v>
      </c>
      <c r="M94" s="62">
        <v>0</v>
      </c>
      <c r="N94" s="62">
        <v>0</v>
      </c>
      <c r="O94" s="62">
        <v>0</v>
      </c>
      <c r="P94" s="62">
        <v>0</v>
      </c>
      <c r="Q94" s="62">
        <v>0</v>
      </c>
      <c r="R94" s="62">
        <v>0</v>
      </c>
      <c r="S94" s="62">
        <v>0</v>
      </c>
      <c r="T94" s="62">
        <f t="shared" si="64"/>
        <v>334.03653900000006</v>
      </c>
      <c r="U94" s="62">
        <v>161.97800000000001</v>
      </c>
      <c r="V94" s="62">
        <v>162.471</v>
      </c>
      <c r="W94" s="62">
        <v>9.5860000000000003</v>
      </c>
      <c r="X94" s="62">
        <f t="shared" si="65"/>
        <v>48.491102346141837</v>
      </c>
      <c r="Y94" s="62">
        <f t="shared" si="66"/>
        <v>48.638690990628412</v>
      </c>
      <c r="Z94" s="62">
        <f t="shared" si="67"/>
        <v>2.8697459351894432</v>
      </c>
      <c r="AA94" s="77"/>
      <c r="AB94" s="75" t="s">
        <v>245</v>
      </c>
      <c r="AC94" s="62">
        <f t="shared" si="83"/>
        <v>334.03500000000003</v>
      </c>
      <c r="AD94" s="62"/>
      <c r="AE94" s="50">
        <v>8</v>
      </c>
      <c r="AF94" s="62">
        <f t="shared" si="84"/>
        <v>334.03500000000003</v>
      </c>
      <c r="AG94" s="62">
        <f t="shared" si="68"/>
        <v>100</v>
      </c>
      <c r="AH94" s="62">
        <v>161.97800000000001</v>
      </c>
      <c r="AI94" s="62">
        <v>162.471</v>
      </c>
      <c r="AJ94" s="62">
        <v>9.5860000000000003</v>
      </c>
      <c r="AK94" s="50"/>
      <c r="AL94" s="62"/>
      <c r="AM94" s="62"/>
      <c r="AN94" s="62"/>
      <c r="AO94" s="62"/>
      <c r="AP94" s="62"/>
      <c r="AQ94" s="77"/>
      <c r="AR94" s="62"/>
      <c r="AS94" s="62"/>
      <c r="AT94" s="62"/>
      <c r="AU94" s="62"/>
      <c r="AV94" s="62"/>
      <c r="AW94" s="77"/>
      <c r="AX94" s="62"/>
      <c r="AY94" s="62"/>
      <c r="AZ94" s="62"/>
      <c r="BA94" s="62"/>
      <c r="BB94" s="62"/>
      <c r="BC94" s="77"/>
      <c r="BD94" s="75" t="s">
        <v>245</v>
      </c>
      <c r="BE94" s="62">
        <f t="shared" si="69"/>
        <v>0.52192968750000002</v>
      </c>
      <c r="BF94" s="62"/>
      <c r="BG94" s="50">
        <v>8</v>
      </c>
      <c r="BH94" s="62">
        <f t="shared" si="70"/>
        <v>0.52192968750000002</v>
      </c>
      <c r="BI94" s="62">
        <f t="shared" si="71"/>
        <v>100</v>
      </c>
      <c r="BJ94" s="62">
        <f t="shared" si="72"/>
        <v>0.25309062500000001</v>
      </c>
      <c r="BK94" s="62">
        <f t="shared" si="73"/>
        <v>0.25386093749999999</v>
      </c>
      <c r="BL94" s="62">
        <f t="shared" si="74"/>
        <v>1.4978125E-2</v>
      </c>
      <c r="BM94" s="50"/>
      <c r="BN94" s="62"/>
      <c r="BO94" s="62"/>
      <c r="BP94" s="62"/>
      <c r="BQ94" s="62"/>
      <c r="BR94" s="62"/>
      <c r="BS94" s="77"/>
      <c r="BT94" s="62"/>
      <c r="BU94" s="62"/>
      <c r="BV94" s="62"/>
      <c r="BW94" s="62"/>
      <c r="BX94" s="62"/>
      <c r="BY94" s="77"/>
      <c r="BZ94" s="77"/>
      <c r="CA94" s="77"/>
      <c r="CB94" s="77"/>
      <c r="CC94" s="77"/>
      <c r="CD94" s="77"/>
    </row>
    <row r="95" spans="1:82" x14ac:dyDescent="0.25">
      <c r="A95" s="77" t="s">
        <v>246</v>
      </c>
      <c r="B95" s="10" t="s">
        <v>204</v>
      </c>
      <c r="C95" s="3">
        <v>32</v>
      </c>
      <c r="D95" s="77" t="s">
        <v>246</v>
      </c>
      <c r="E95" s="62">
        <v>0</v>
      </c>
      <c r="F95" s="62">
        <v>0</v>
      </c>
      <c r="G95" s="62">
        <v>71.388634500000009</v>
      </c>
      <c r="H95" s="62">
        <v>73.390185000000002</v>
      </c>
      <c r="I95" s="62">
        <v>16.2347985</v>
      </c>
      <c r="J95" s="62">
        <v>0</v>
      </c>
      <c r="K95" s="62">
        <v>0</v>
      </c>
      <c r="L95" s="62">
        <v>0</v>
      </c>
      <c r="M95" s="62">
        <v>0</v>
      </c>
      <c r="N95" s="62">
        <v>0</v>
      </c>
      <c r="O95" s="62">
        <v>0</v>
      </c>
      <c r="P95" s="62">
        <v>0</v>
      </c>
      <c r="Q95" s="62">
        <v>0</v>
      </c>
      <c r="R95" s="62">
        <v>0</v>
      </c>
      <c r="S95" s="62">
        <v>0</v>
      </c>
      <c r="T95" s="62">
        <f t="shared" si="64"/>
        <v>161.01361800000001</v>
      </c>
      <c r="U95" s="62">
        <v>74.861999999999995</v>
      </c>
      <c r="V95" s="62">
        <v>82.144999999999996</v>
      </c>
      <c r="W95" s="62">
        <v>4.0060000000000002</v>
      </c>
      <c r="X95" s="62">
        <f t="shared" si="65"/>
        <v>46.494203987143493</v>
      </c>
      <c r="Y95" s="62">
        <f t="shared" si="66"/>
        <v>51.01742388025837</v>
      </c>
      <c r="Z95" s="62">
        <f t="shared" si="67"/>
        <v>2.4879883141312931</v>
      </c>
      <c r="AA95" s="77"/>
      <c r="AB95" s="75" t="s">
        <v>246</v>
      </c>
      <c r="AC95" s="62">
        <f t="shared" si="83"/>
        <v>161.01300000000001</v>
      </c>
      <c r="AD95" s="62"/>
      <c r="AE95" s="50">
        <v>8</v>
      </c>
      <c r="AF95" s="62">
        <f t="shared" si="84"/>
        <v>161.01300000000001</v>
      </c>
      <c r="AG95" s="62">
        <f t="shared" si="68"/>
        <v>100</v>
      </c>
      <c r="AH95" s="62">
        <v>74.861999999999995</v>
      </c>
      <c r="AI95" s="62">
        <v>82.144999999999996</v>
      </c>
      <c r="AJ95" s="62">
        <v>4.0060000000000002</v>
      </c>
      <c r="AK95" s="50"/>
      <c r="AL95" s="62"/>
      <c r="AM95" s="62"/>
      <c r="AN95" s="62"/>
      <c r="AO95" s="62"/>
      <c r="AP95" s="62"/>
      <c r="AQ95" s="77"/>
      <c r="AR95" s="62"/>
      <c r="AS95" s="62"/>
      <c r="AT95" s="62"/>
      <c r="AU95" s="62"/>
      <c r="AV95" s="62"/>
      <c r="AW95" s="77"/>
      <c r="AX95" s="62"/>
      <c r="AY95" s="62"/>
      <c r="AZ95" s="62"/>
      <c r="BA95" s="62"/>
      <c r="BB95" s="62"/>
      <c r="BC95" s="77"/>
      <c r="BD95" s="75" t="s">
        <v>246</v>
      </c>
      <c r="BE95" s="62">
        <f t="shared" si="69"/>
        <v>0.25158281250000003</v>
      </c>
      <c r="BF95" s="62"/>
      <c r="BG95" s="50">
        <v>8</v>
      </c>
      <c r="BH95" s="62">
        <f t="shared" si="70"/>
        <v>0.25158281250000003</v>
      </c>
      <c r="BI95" s="62">
        <f t="shared" si="71"/>
        <v>100</v>
      </c>
      <c r="BJ95" s="62">
        <f t="shared" si="72"/>
        <v>0.11697187499999999</v>
      </c>
      <c r="BK95" s="62">
        <f t="shared" si="73"/>
        <v>0.12835156249999999</v>
      </c>
      <c r="BL95" s="62">
        <f t="shared" si="74"/>
        <v>6.2593750000000002E-3</v>
      </c>
      <c r="BM95" s="50"/>
      <c r="BN95" s="62"/>
      <c r="BO95" s="62"/>
      <c r="BP95" s="62"/>
      <c r="BQ95" s="62"/>
      <c r="BR95" s="62"/>
      <c r="BS95" s="77"/>
      <c r="BT95" s="62"/>
      <c r="BU95" s="62"/>
      <c r="BV95" s="62"/>
      <c r="BW95" s="62"/>
      <c r="BX95" s="62"/>
      <c r="BY95" s="77"/>
      <c r="BZ95" s="77"/>
      <c r="CA95" s="77"/>
      <c r="CB95" s="77"/>
      <c r="CC95" s="77"/>
      <c r="CD95" s="77"/>
    </row>
    <row r="96" spans="1:82" x14ac:dyDescent="0.25">
      <c r="A96" s="77" t="s">
        <v>247</v>
      </c>
      <c r="B96" s="10" t="s">
        <v>204</v>
      </c>
      <c r="C96" s="3">
        <v>33</v>
      </c>
      <c r="D96" s="77" t="s">
        <v>247</v>
      </c>
      <c r="E96" s="62">
        <v>0</v>
      </c>
      <c r="F96" s="62">
        <v>1.1119725</v>
      </c>
      <c r="G96" s="62">
        <v>198.37589400000002</v>
      </c>
      <c r="H96" s="62">
        <v>233.51422500000001</v>
      </c>
      <c r="I96" s="62">
        <v>20.015505000000001</v>
      </c>
      <c r="J96" s="62">
        <v>0</v>
      </c>
      <c r="K96" s="62">
        <v>0</v>
      </c>
      <c r="L96" s="62">
        <v>0</v>
      </c>
      <c r="M96" s="62">
        <v>0</v>
      </c>
      <c r="N96" s="62">
        <v>0</v>
      </c>
      <c r="O96" s="62">
        <v>0</v>
      </c>
      <c r="P96" s="62">
        <v>0</v>
      </c>
      <c r="Q96" s="62">
        <v>0</v>
      </c>
      <c r="R96" s="62">
        <v>0</v>
      </c>
      <c r="S96" s="62">
        <v>0</v>
      </c>
      <c r="T96" s="62">
        <f t="shared" si="64"/>
        <v>453.01759650000002</v>
      </c>
      <c r="U96" s="62">
        <v>197.70599999999999</v>
      </c>
      <c r="V96" s="62">
        <v>242.994</v>
      </c>
      <c r="W96" s="62">
        <v>12.316000000000001</v>
      </c>
      <c r="X96" s="62">
        <f t="shared" si="65"/>
        <v>43.642013362719339</v>
      </c>
      <c r="Y96" s="62">
        <f t="shared" si="66"/>
        <v>53.638976030371474</v>
      </c>
      <c r="Z96" s="62">
        <f t="shared" si="67"/>
        <v>2.7186581923424247</v>
      </c>
      <c r="AA96" s="77"/>
      <c r="AB96" s="75" t="s">
        <v>247</v>
      </c>
      <c r="AC96" s="62">
        <f t="shared" si="83"/>
        <v>453.01599999999996</v>
      </c>
      <c r="AD96" s="62"/>
      <c r="AE96" s="50">
        <v>8</v>
      </c>
      <c r="AF96" s="62">
        <f t="shared" si="84"/>
        <v>453.01599999999996</v>
      </c>
      <c r="AG96" s="62">
        <f t="shared" si="68"/>
        <v>100</v>
      </c>
      <c r="AH96" s="62">
        <v>197.70599999999999</v>
      </c>
      <c r="AI96" s="62">
        <v>242.994</v>
      </c>
      <c r="AJ96" s="62">
        <v>12.316000000000001</v>
      </c>
      <c r="AK96" s="50"/>
      <c r="AL96" s="62"/>
      <c r="AM96" s="62"/>
      <c r="AN96" s="62"/>
      <c r="AO96" s="62"/>
      <c r="AP96" s="62"/>
      <c r="AQ96" s="77"/>
      <c r="AR96" s="62"/>
      <c r="AS96" s="62"/>
      <c r="AT96" s="62"/>
      <c r="AU96" s="62"/>
      <c r="AV96" s="62"/>
      <c r="AW96" s="77"/>
      <c r="AX96" s="62"/>
      <c r="AY96" s="62"/>
      <c r="AZ96" s="62"/>
      <c r="BA96" s="62"/>
      <c r="BB96" s="62"/>
      <c r="BC96" s="77"/>
      <c r="BD96" s="75" t="s">
        <v>247</v>
      </c>
      <c r="BE96" s="62">
        <f t="shared" si="69"/>
        <v>0.7078374999999999</v>
      </c>
      <c r="BF96" s="62"/>
      <c r="BG96" s="50">
        <v>8</v>
      </c>
      <c r="BH96" s="62">
        <f t="shared" si="70"/>
        <v>0.7078374999999999</v>
      </c>
      <c r="BI96" s="62">
        <f t="shared" si="71"/>
        <v>100</v>
      </c>
      <c r="BJ96" s="62">
        <f t="shared" si="72"/>
        <v>0.30891562499999997</v>
      </c>
      <c r="BK96" s="62">
        <f t="shared" si="73"/>
        <v>0.37967812499999998</v>
      </c>
      <c r="BL96" s="62">
        <f t="shared" si="74"/>
        <v>1.924375E-2</v>
      </c>
      <c r="BM96" s="50"/>
      <c r="BN96" s="62"/>
      <c r="BO96" s="62"/>
      <c r="BP96" s="62"/>
      <c r="BQ96" s="62"/>
      <c r="BR96" s="62"/>
      <c r="BS96" s="77"/>
      <c r="BT96" s="62"/>
      <c r="BU96" s="62"/>
      <c r="BV96" s="62"/>
      <c r="BW96" s="62"/>
      <c r="BX96" s="62"/>
      <c r="BY96" s="77"/>
      <c r="BZ96" s="77"/>
      <c r="CA96" s="77"/>
      <c r="CB96" s="77"/>
      <c r="CC96" s="77"/>
      <c r="CD96" s="77"/>
    </row>
    <row r="97" spans="1:76" x14ac:dyDescent="0.25">
      <c r="A97" s="77" t="s">
        <v>248</v>
      </c>
      <c r="B97" s="10" t="s">
        <v>204</v>
      </c>
      <c r="C97" s="3">
        <v>34</v>
      </c>
      <c r="D97" s="77" t="s">
        <v>248</v>
      </c>
      <c r="E97" s="62">
        <v>0</v>
      </c>
      <c r="F97" s="62">
        <v>1.1119725</v>
      </c>
      <c r="G97" s="62">
        <v>286.88890500000002</v>
      </c>
      <c r="H97" s="62">
        <v>155.23136100000002</v>
      </c>
      <c r="I97" s="62">
        <v>48.704395500000004</v>
      </c>
      <c r="J97" s="62">
        <v>0</v>
      </c>
      <c r="K97" s="62">
        <v>0</v>
      </c>
      <c r="L97" s="62">
        <v>0</v>
      </c>
      <c r="M97" s="62">
        <v>0</v>
      </c>
      <c r="N97" s="62">
        <v>0</v>
      </c>
      <c r="O97" s="62">
        <v>0</v>
      </c>
      <c r="P97" s="62">
        <v>0</v>
      </c>
      <c r="Q97" s="62">
        <v>0</v>
      </c>
      <c r="R97" s="62">
        <v>0</v>
      </c>
      <c r="S97" s="62">
        <v>0</v>
      </c>
      <c r="T97" s="62">
        <f t="shared" si="64"/>
        <v>491.93663400000003</v>
      </c>
      <c r="U97" s="62">
        <v>222.483</v>
      </c>
      <c r="V97" s="62">
        <v>258.94</v>
      </c>
      <c r="W97" s="62">
        <v>10.513</v>
      </c>
      <c r="X97" s="62">
        <f t="shared" si="65"/>
        <v>45.225946722235769</v>
      </c>
      <c r="Y97" s="62">
        <f t="shared" si="66"/>
        <v>52.636860543303222</v>
      </c>
      <c r="Z97" s="62">
        <f t="shared" si="67"/>
        <v>2.1370638560737882</v>
      </c>
      <c r="AA97" s="77"/>
      <c r="AB97" s="75" t="s">
        <v>248</v>
      </c>
      <c r="AC97" s="62">
        <f t="shared" si="83"/>
        <v>491.93599999999998</v>
      </c>
      <c r="AD97" s="62"/>
      <c r="AE97" s="50">
        <v>8</v>
      </c>
      <c r="AF97" s="62">
        <f t="shared" si="84"/>
        <v>491.93599999999998</v>
      </c>
      <c r="AG97" s="62">
        <f t="shared" si="68"/>
        <v>100</v>
      </c>
      <c r="AH97" s="62">
        <v>222.483</v>
      </c>
      <c r="AI97" s="62">
        <v>258.94</v>
      </c>
      <c r="AJ97" s="62">
        <v>10.513</v>
      </c>
      <c r="AK97" s="50"/>
      <c r="AL97" s="62"/>
      <c r="AM97" s="62"/>
      <c r="AN97" s="62"/>
      <c r="AO97" s="62"/>
      <c r="AP97" s="62"/>
      <c r="AQ97" s="77"/>
      <c r="AR97" s="62"/>
      <c r="AS97" s="62"/>
      <c r="AT97" s="62"/>
      <c r="AU97" s="62"/>
      <c r="AV97" s="62"/>
      <c r="AW97" s="77"/>
      <c r="AX97" s="62"/>
      <c r="AY97" s="62"/>
      <c r="AZ97" s="62"/>
      <c r="BA97" s="62"/>
      <c r="BB97" s="62"/>
      <c r="BC97" s="77"/>
      <c r="BD97" s="75" t="s">
        <v>248</v>
      </c>
      <c r="BE97" s="62">
        <f t="shared" si="69"/>
        <v>0.76864999999999994</v>
      </c>
      <c r="BF97" s="62"/>
      <c r="BG97" s="50">
        <v>8</v>
      </c>
      <c r="BH97" s="62">
        <f t="shared" si="70"/>
        <v>0.76864999999999994</v>
      </c>
      <c r="BI97" s="62">
        <f t="shared" si="71"/>
        <v>100</v>
      </c>
      <c r="BJ97" s="62">
        <f t="shared" si="72"/>
        <v>0.34762968750000001</v>
      </c>
      <c r="BK97" s="62">
        <f t="shared" si="73"/>
        <v>0.40459374999999997</v>
      </c>
      <c r="BL97" s="62">
        <f t="shared" si="74"/>
        <v>1.6426562499999998E-2</v>
      </c>
      <c r="BM97" s="50"/>
      <c r="BN97" s="62"/>
      <c r="BO97" s="62"/>
      <c r="BP97" s="62"/>
      <c r="BQ97" s="62"/>
      <c r="BR97" s="62"/>
      <c r="BS97" s="77"/>
      <c r="BT97" s="62"/>
      <c r="BU97" s="62"/>
      <c r="BV97" s="62"/>
      <c r="BW97" s="62"/>
      <c r="BX97" s="62"/>
    </row>
    <row r="98" spans="1:76" x14ac:dyDescent="0.25">
      <c r="A98" s="77" t="s">
        <v>249</v>
      </c>
      <c r="B98" s="10" t="s">
        <v>204</v>
      </c>
      <c r="C98" s="3">
        <v>35</v>
      </c>
      <c r="D98" s="77" t="s">
        <v>249</v>
      </c>
      <c r="E98" s="62">
        <v>0</v>
      </c>
      <c r="F98" s="62">
        <v>0.44478900000000005</v>
      </c>
      <c r="G98" s="62">
        <v>153.89699400000001</v>
      </c>
      <c r="H98" s="62">
        <v>113.6435895</v>
      </c>
      <c r="I98" s="62">
        <v>11.786908500000001</v>
      </c>
      <c r="J98" s="62">
        <v>0</v>
      </c>
      <c r="K98" s="62">
        <v>0</v>
      </c>
      <c r="L98" s="62">
        <v>0</v>
      </c>
      <c r="M98" s="62">
        <v>0</v>
      </c>
      <c r="N98" s="62">
        <v>0</v>
      </c>
      <c r="O98" s="62">
        <v>0</v>
      </c>
      <c r="P98" s="62">
        <v>0</v>
      </c>
      <c r="Q98" s="62">
        <v>0</v>
      </c>
      <c r="R98" s="62">
        <v>0.66718350000000004</v>
      </c>
      <c r="S98" s="62">
        <v>0</v>
      </c>
      <c r="T98" s="62">
        <f t="shared" si="64"/>
        <v>280.43946449999999</v>
      </c>
      <c r="U98" s="62">
        <v>119.363</v>
      </c>
      <c r="V98" s="62">
        <v>153.554</v>
      </c>
      <c r="W98" s="62">
        <v>7.5209999999999999</v>
      </c>
      <c r="X98" s="62">
        <f t="shared" si="65"/>
        <v>42.562839796037338</v>
      </c>
      <c r="Y98" s="62">
        <f t="shared" si="66"/>
        <v>54.754775785132061</v>
      </c>
      <c r="Z98" s="62">
        <f t="shared" si="67"/>
        <v>2.6818622027428671</v>
      </c>
      <c r="AA98" s="77"/>
      <c r="AB98" s="75" t="s">
        <v>249</v>
      </c>
      <c r="AC98" s="62">
        <f t="shared" si="83"/>
        <v>280.43800000000005</v>
      </c>
      <c r="AD98" s="62"/>
      <c r="AE98" s="50">
        <v>8</v>
      </c>
      <c r="AF98" s="62">
        <f t="shared" si="84"/>
        <v>280.43800000000005</v>
      </c>
      <c r="AG98" s="62">
        <f t="shared" si="68"/>
        <v>100</v>
      </c>
      <c r="AH98" s="62">
        <v>119.363</v>
      </c>
      <c r="AI98" s="62">
        <v>153.554</v>
      </c>
      <c r="AJ98" s="62">
        <v>7.5209999999999999</v>
      </c>
      <c r="AK98" s="50"/>
      <c r="AL98" s="62"/>
      <c r="AM98" s="62"/>
      <c r="AN98" s="62"/>
      <c r="AO98" s="62"/>
      <c r="AP98" s="62"/>
      <c r="AQ98" s="77"/>
      <c r="AR98" s="62"/>
      <c r="AS98" s="62"/>
      <c r="AT98" s="62"/>
      <c r="AU98" s="62"/>
      <c r="AV98" s="62"/>
      <c r="AW98" s="77"/>
      <c r="AX98" s="62"/>
      <c r="AY98" s="62"/>
      <c r="AZ98" s="62"/>
      <c r="BA98" s="62"/>
      <c r="BB98" s="62"/>
      <c r="BC98" s="77"/>
      <c r="BD98" s="75" t="s">
        <v>249</v>
      </c>
      <c r="BE98" s="62">
        <f t="shared" si="69"/>
        <v>0.43818437500000007</v>
      </c>
      <c r="BF98" s="62"/>
      <c r="BG98" s="50">
        <v>8</v>
      </c>
      <c r="BH98" s="62">
        <f t="shared" si="70"/>
        <v>0.43818437500000007</v>
      </c>
      <c r="BI98" s="62">
        <f t="shared" si="71"/>
        <v>100</v>
      </c>
      <c r="BJ98" s="62">
        <f t="shared" si="72"/>
        <v>0.18650468749999999</v>
      </c>
      <c r="BK98" s="62">
        <f t="shared" si="73"/>
        <v>0.23992812499999999</v>
      </c>
      <c r="BL98" s="62">
        <f t="shared" si="74"/>
        <v>1.17515625E-2</v>
      </c>
      <c r="BM98" s="50"/>
      <c r="BN98" s="62"/>
      <c r="BO98" s="62"/>
      <c r="BP98" s="62"/>
      <c r="BQ98" s="62"/>
      <c r="BR98" s="62"/>
      <c r="BS98" s="77"/>
      <c r="BT98" s="62"/>
      <c r="BU98" s="62"/>
      <c r="BV98" s="62"/>
      <c r="BW98" s="62"/>
      <c r="BX98" s="62"/>
    </row>
    <row r="99" spans="1:76" s="24" customFormat="1" x14ac:dyDescent="0.25">
      <c r="A99" s="77" t="s">
        <v>250</v>
      </c>
      <c r="B99" s="10" t="s">
        <v>204</v>
      </c>
      <c r="C99" s="3" t="s">
        <v>251</v>
      </c>
      <c r="D99" s="77" t="s">
        <v>250</v>
      </c>
      <c r="E99" s="62">
        <v>0</v>
      </c>
      <c r="F99" s="62">
        <v>20.460294000000001</v>
      </c>
      <c r="G99" s="62">
        <v>91.404139499999999</v>
      </c>
      <c r="H99" s="62">
        <v>135.215856</v>
      </c>
      <c r="I99" s="62">
        <v>8.006202</v>
      </c>
      <c r="J99" s="62">
        <v>0</v>
      </c>
      <c r="K99" s="62">
        <v>3.3359175000000003</v>
      </c>
      <c r="L99" s="62">
        <v>0</v>
      </c>
      <c r="M99" s="62">
        <v>0</v>
      </c>
      <c r="N99" s="62">
        <v>0</v>
      </c>
      <c r="O99" s="62">
        <v>0</v>
      </c>
      <c r="P99" s="62">
        <v>0</v>
      </c>
      <c r="Q99" s="62">
        <v>0</v>
      </c>
      <c r="R99" s="62">
        <v>0</v>
      </c>
      <c r="S99" s="62">
        <v>0</v>
      </c>
      <c r="T99" s="62">
        <v>258.42240900000002</v>
      </c>
      <c r="U99" s="62">
        <v>106.16</v>
      </c>
      <c r="V99" s="62">
        <v>142.64700000000002</v>
      </c>
      <c r="W99" s="62">
        <v>9.6159999999999997</v>
      </c>
      <c r="X99" s="62">
        <v>41.080028783417148</v>
      </c>
      <c r="Y99" s="62">
        <v>55.199160379315245</v>
      </c>
      <c r="Z99" s="62">
        <v>3.7210395326049293</v>
      </c>
      <c r="AA99" s="77"/>
      <c r="AB99" s="75" t="s">
        <v>250</v>
      </c>
      <c r="AC99" s="62">
        <v>258.42100000000005</v>
      </c>
      <c r="AD99" s="62"/>
      <c r="AE99" s="50">
        <v>8</v>
      </c>
      <c r="AF99" s="62">
        <v>173.91200000000001</v>
      </c>
      <c r="AG99" s="62">
        <v>67.297936313225307</v>
      </c>
      <c r="AH99" s="62">
        <v>72.036000000000001</v>
      </c>
      <c r="AI99" s="62">
        <v>94.695999999999998</v>
      </c>
      <c r="AJ99" s="62">
        <v>7.18</v>
      </c>
      <c r="AK99" s="50">
        <v>9</v>
      </c>
      <c r="AL99" s="62">
        <v>84.509000000000015</v>
      </c>
      <c r="AM99" s="62">
        <v>32.702063686774679</v>
      </c>
      <c r="AN99" s="62">
        <v>34.124000000000002</v>
      </c>
      <c r="AO99" s="62">
        <v>47.95</v>
      </c>
      <c r="AP99" s="62">
        <v>2.4350000000000001</v>
      </c>
      <c r="AQ99" s="77"/>
      <c r="AR99" s="62"/>
      <c r="AS99" s="62"/>
      <c r="AT99" s="62"/>
      <c r="AU99" s="62"/>
      <c r="AV99" s="62"/>
      <c r="AW99" s="77"/>
      <c r="AX99" s="62"/>
      <c r="AY99" s="62"/>
      <c r="AZ99" s="62"/>
      <c r="BA99" s="62"/>
      <c r="BB99" s="62"/>
      <c r="BC99" s="77"/>
      <c r="BD99" s="75" t="s">
        <v>250</v>
      </c>
      <c r="BE99" s="62">
        <v>0.40378281250000009</v>
      </c>
      <c r="BF99" s="62"/>
      <c r="BG99" s="50">
        <v>8</v>
      </c>
      <c r="BH99" s="62">
        <v>0.27173750000000002</v>
      </c>
      <c r="BI99" s="62">
        <v>67.297936313225307</v>
      </c>
      <c r="BJ99" s="62">
        <v>0.11255625</v>
      </c>
      <c r="BK99" s="62">
        <v>0.14796250000000002</v>
      </c>
      <c r="BL99" s="62">
        <v>1.121875E-2</v>
      </c>
      <c r="BM99" s="50">
        <v>9</v>
      </c>
      <c r="BN99" s="62">
        <v>0.13204531249999998</v>
      </c>
      <c r="BO99" s="62">
        <v>32.702063686774672</v>
      </c>
      <c r="BP99" s="62">
        <v>5.3318750000000005E-2</v>
      </c>
      <c r="BQ99" s="62">
        <v>7.4921874999999999E-2</v>
      </c>
      <c r="BR99" s="62">
        <v>3.8046874999999999E-3</v>
      </c>
      <c r="BS99" s="77"/>
      <c r="BT99" s="62"/>
      <c r="BU99" s="62"/>
      <c r="BV99" s="62"/>
      <c r="BW99" s="62"/>
      <c r="BX99" s="62"/>
    </row>
    <row r="100" spans="1:76" x14ac:dyDescent="0.25">
      <c r="A100" s="77" t="s">
        <v>252</v>
      </c>
      <c r="B100" s="10" t="s">
        <v>204</v>
      </c>
      <c r="C100" s="3">
        <v>37</v>
      </c>
      <c r="D100" s="77" t="s">
        <v>252</v>
      </c>
      <c r="E100" s="62">
        <v>0</v>
      </c>
      <c r="F100" s="62">
        <v>0</v>
      </c>
      <c r="G100" s="62">
        <v>73.834974000000003</v>
      </c>
      <c r="H100" s="62">
        <v>34.026358500000001</v>
      </c>
      <c r="I100" s="62">
        <v>3.5583120000000004</v>
      </c>
      <c r="J100" s="62">
        <v>0</v>
      </c>
      <c r="K100" s="62">
        <v>0</v>
      </c>
      <c r="L100" s="62">
        <v>0</v>
      </c>
      <c r="M100" s="62">
        <v>0</v>
      </c>
      <c r="N100" s="62">
        <v>0</v>
      </c>
      <c r="O100" s="62">
        <v>0</v>
      </c>
      <c r="P100" s="62">
        <v>0</v>
      </c>
      <c r="Q100" s="62">
        <v>0</v>
      </c>
      <c r="R100" s="62">
        <v>0.44478900000000005</v>
      </c>
      <c r="S100" s="62">
        <v>0</v>
      </c>
      <c r="T100" s="62">
        <f t="shared" si="64"/>
        <v>111.8644335</v>
      </c>
      <c r="U100" s="62">
        <v>46.011000000000003</v>
      </c>
      <c r="V100" s="62">
        <v>62.94</v>
      </c>
      <c r="W100" s="62">
        <v>2.9129999999999998</v>
      </c>
      <c r="X100" s="62">
        <f t="shared" si="65"/>
        <v>41.131035629836717</v>
      </c>
      <c r="Y100" s="62">
        <f t="shared" si="66"/>
        <v>56.264532014994742</v>
      </c>
      <c r="Z100" s="62">
        <f t="shared" si="67"/>
        <v>2.6040448325338366</v>
      </c>
      <c r="AA100" s="77"/>
      <c r="AB100" s="75" t="s">
        <v>252</v>
      </c>
      <c r="AC100" s="62">
        <f t="shared" si="83"/>
        <v>111.86399999999999</v>
      </c>
      <c r="AD100" s="62"/>
      <c r="AE100" s="50">
        <v>8</v>
      </c>
      <c r="AF100" s="62">
        <f t="shared" si="84"/>
        <v>111.86399999999999</v>
      </c>
      <c r="AG100" s="62">
        <f t="shared" si="68"/>
        <v>100</v>
      </c>
      <c r="AH100" s="62">
        <v>46.011000000000003</v>
      </c>
      <c r="AI100" s="62">
        <v>62.94</v>
      </c>
      <c r="AJ100" s="62">
        <v>2.9129999999999998</v>
      </c>
      <c r="AK100" s="50"/>
      <c r="AL100" s="62"/>
      <c r="AM100" s="62"/>
      <c r="AN100" s="62"/>
      <c r="AO100" s="62"/>
      <c r="AP100" s="62"/>
      <c r="AQ100" s="77"/>
      <c r="AR100" s="62"/>
      <c r="AS100" s="62"/>
      <c r="AT100" s="62"/>
      <c r="AU100" s="62"/>
      <c r="AV100" s="62"/>
      <c r="AW100" s="77"/>
      <c r="AX100" s="62"/>
      <c r="AY100" s="62"/>
      <c r="AZ100" s="62"/>
      <c r="BA100" s="62"/>
      <c r="BB100" s="62"/>
      <c r="BC100" s="77"/>
      <c r="BD100" s="75" t="s">
        <v>252</v>
      </c>
      <c r="BE100" s="62">
        <f t="shared" si="69"/>
        <v>0.17478749999999998</v>
      </c>
      <c r="BF100" s="62"/>
      <c r="BG100" s="50">
        <v>8</v>
      </c>
      <c r="BH100" s="62">
        <f t="shared" si="70"/>
        <v>0.17478749999999998</v>
      </c>
      <c r="BI100" s="62">
        <f t="shared" si="71"/>
        <v>100</v>
      </c>
      <c r="BJ100" s="62">
        <f t="shared" si="72"/>
        <v>7.189218750000001E-2</v>
      </c>
      <c r="BK100" s="62">
        <f t="shared" si="73"/>
        <v>9.8343749999999994E-2</v>
      </c>
      <c r="BL100" s="62">
        <f t="shared" si="74"/>
        <v>4.5515625000000001E-3</v>
      </c>
      <c r="BM100" s="50"/>
      <c r="BN100" s="62"/>
      <c r="BO100" s="62"/>
      <c r="BP100" s="62"/>
      <c r="BQ100" s="62"/>
      <c r="BR100" s="62"/>
      <c r="BS100" s="77"/>
      <c r="BT100" s="62"/>
      <c r="BU100" s="62"/>
      <c r="BV100" s="62"/>
      <c r="BW100" s="62"/>
      <c r="BX100" s="62"/>
    </row>
    <row r="101" spans="1:76" x14ac:dyDescent="0.25">
      <c r="A101" s="77" t="s">
        <v>253</v>
      </c>
      <c r="B101" s="10" t="s">
        <v>204</v>
      </c>
      <c r="C101" s="3">
        <v>38</v>
      </c>
      <c r="D101" s="77" t="s">
        <v>253</v>
      </c>
      <c r="E101" s="62">
        <v>0</v>
      </c>
      <c r="F101" s="62">
        <v>4.2254955000000001</v>
      </c>
      <c r="G101" s="62">
        <v>455.6863305</v>
      </c>
      <c r="H101" s="62">
        <v>197.931105</v>
      </c>
      <c r="I101" s="62">
        <v>41.587771500000002</v>
      </c>
      <c r="J101" s="62">
        <v>0</v>
      </c>
      <c r="K101" s="62">
        <v>0</v>
      </c>
      <c r="L101" s="62">
        <v>0</v>
      </c>
      <c r="M101" s="62">
        <v>0</v>
      </c>
      <c r="N101" s="62">
        <v>0</v>
      </c>
      <c r="O101" s="62">
        <v>0</v>
      </c>
      <c r="P101" s="62">
        <v>0</v>
      </c>
      <c r="Q101" s="62">
        <v>0</v>
      </c>
      <c r="R101" s="62">
        <v>0</v>
      </c>
      <c r="S101" s="62">
        <v>0</v>
      </c>
      <c r="T101" s="62">
        <f t="shared" si="64"/>
        <v>699.43070250000005</v>
      </c>
      <c r="U101" s="62">
        <v>297.983</v>
      </c>
      <c r="V101" s="62">
        <v>386.69299999999998</v>
      </c>
      <c r="W101" s="62">
        <v>14.753</v>
      </c>
      <c r="X101" s="62">
        <f t="shared" si="65"/>
        <v>42.603648786778841</v>
      </c>
      <c r="Y101" s="62">
        <f t="shared" si="66"/>
        <v>55.286820927052446</v>
      </c>
      <c r="Z101" s="62">
        <f t="shared" si="67"/>
        <v>2.1092868739201505</v>
      </c>
      <c r="AA101" s="77"/>
      <c r="AB101" s="75" t="s">
        <v>253</v>
      </c>
      <c r="AC101" s="62">
        <f t="shared" si="83"/>
        <v>699.42899999999997</v>
      </c>
      <c r="AD101" s="62"/>
      <c r="AE101" s="50">
        <v>8</v>
      </c>
      <c r="AF101" s="62">
        <f t="shared" si="84"/>
        <v>699.42899999999997</v>
      </c>
      <c r="AG101" s="62">
        <f t="shared" si="68"/>
        <v>100</v>
      </c>
      <c r="AH101" s="62">
        <v>297.983</v>
      </c>
      <c r="AI101" s="62">
        <v>386.69299999999998</v>
      </c>
      <c r="AJ101" s="62">
        <v>14.753</v>
      </c>
      <c r="AK101" s="50"/>
      <c r="AL101" s="62"/>
      <c r="AM101" s="62"/>
      <c r="AN101" s="62"/>
      <c r="AO101" s="62"/>
      <c r="AP101" s="62"/>
      <c r="AQ101" s="77"/>
      <c r="AR101" s="62"/>
      <c r="AS101" s="62"/>
      <c r="AT101" s="62"/>
      <c r="AU101" s="62"/>
      <c r="AV101" s="62"/>
      <c r="AW101" s="77"/>
      <c r="AX101" s="62"/>
      <c r="AY101" s="62"/>
      <c r="AZ101" s="62"/>
      <c r="BA101" s="62"/>
      <c r="BB101" s="62"/>
      <c r="BC101" s="77"/>
      <c r="BD101" s="75" t="s">
        <v>253</v>
      </c>
      <c r="BE101" s="62">
        <f t="shared" si="69"/>
        <v>1.0928578124999999</v>
      </c>
      <c r="BF101" s="62"/>
      <c r="BG101" s="50">
        <v>8</v>
      </c>
      <c r="BH101" s="62">
        <f t="shared" si="70"/>
        <v>1.0928578124999999</v>
      </c>
      <c r="BI101" s="62">
        <f t="shared" si="71"/>
        <v>100</v>
      </c>
      <c r="BJ101" s="62">
        <f t="shared" si="72"/>
        <v>0.46559843750000002</v>
      </c>
      <c r="BK101" s="62">
        <f t="shared" si="73"/>
        <v>0.6042078125</v>
      </c>
      <c r="BL101" s="62">
        <f t="shared" si="74"/>
        <v>2.3051562500000001E-2</v>
      </c>
      <c r="BM101" s="50"/>
      <c r="BN101" s="62"/>
      <c r="BO101" s="62"/>
      <c r="BP101" s="62"/>
      <c r="BQ101" s="62"/>
      <c r="BR101" s="62"/>
      <c r="BS101" s="77"/>
      <c r="BT101" s="62"/>
      <c r="BU101" s="62"/>
      <c r="BV101" s="62"/>
      <c r="BW101" s="62"/>
      <c r="BX101" s="62"/>
    </row>
    <row r="102" spans="1:76" s="24" customFormat="1" x14ac:dyDescent="0.25">
      <c r="A102" s="77" t="s">
        <v>254</v>
      </c>
      <c r="B102" s="10" t="s">
        <v>204</v>
      </c>
      <c r="C102" s="3" t="s">
        <v>255</v>
      </c>
      <c r="D102" s="77" t="s">
        <v>254</v>
      </c>
      <c r="E102" s="62">
        <v>0</v>
      </c>
      <c r="F102" s="62">
        <v>0</v>
      </c>
      <c r="G102" s="62">
        <v>180.58433400000001</v>
      </c>
      <c r="H102" s="62">
        <v>76.058919000000003</v>
      </c>
      <c r="I102" s="62">
        <v>6.8942294999999998</v>
      </c>
      <c r="J102" s="62">
        <v>0</v>
      </c>
      <c r="K102" s="62">
        <v>0</v>
      </c>
      <c r="L102" s="62">
        <v>0</v>
      </c>
      <c r="M102" s="62">
        <v>0</v>
      </c>
      <c r="N102" s="62">
        <v>0</v>
      </c>
      <c r="O102" s="62">
        <v>0</v>
      </c>
      <c r="P102" s="62">
        <v>0</v>
      </c>
      <c r="Q102" s="62">
        <v>0</v>
      </c>
      <c r="R102" s="62">
        <v>0.44478900000000005</v>
      </c>
      <c r="S102" s="62">
        <v>0</v>
      </c>
      <c r="T102" s="62">
        <v>263.98227150000002</v>
      </c>
      <c r="U102" s="62">
        <v>107.592</v>
      </c>
      <c r="V102" s="62">
        <v>150.19400000000002</v>
      </c>
      <c r="W102" s="62">
        <v>6.1959999999999997</v>
      </c>
      <c r="X102" s="62">
        <v>40.757282445006915</v>
      </c>
      <c r="Y102" s="62">
        <v>56.895487392606967</v>
      </c>
      <c r="Z102" s="62">
        <v>2.3471273145704403</v>
      </c>
      <c r="AA102" s="77"/>
      <c r="AB102" s="75" t="s">
        <v>254</v>
      </c>
      <c r="AC102" s="62">
        <v>263.98199999999997</v>
      </c>
      <c r="AD102" s="62"/>
      <c r="AE102" s="50">
        <v>8</v>
      </c>
      <c r="AF102" s="62">
        <v>263.98199999999997</v>
      </c>
      <c r="AG102" s="62">
        <v>100</v>
      </c>
      <c r="AH102" s="62">
        <v>107.592</v>
      </c>
      <c r="AI102" s="62">
        <v>150.19400000000002</v>
      </c>
      <c r="AJ102" s="62">
        <v>6.1959999999999997</v>
      </c>
      <c r="AK102" s="50"/>
      <c r="AL102" s="62"/>
      <c r="AM102" s="62"/>
      <c r="AN102" s="62"/>
      <c r="AO102" s="62"/>
      <c r="AP102" s="62"/>
      <c r="AQ102" s="77"/>
      <c r="AR102" s="62"/>
      <c r="AS102" s="62"/>
      <c r="AT102" s="62"/>
      <c r="AU102" s="62"/>
      <c r="AV102" s="62"/>
      <c r="AW102" s="77"/>
      <c r="AX102" s="62"/>
      <c r="AY102" s="62"/>
      <c r="AZ102" s="62"/>
      <c r="BA102" s="62"/>
      <c r="BB102" s="62"/>
      <c r="BC102" s="77"/>
      <c r="BD102" s="75" t="s">
        <v>254</v>
      </c>
      <c r="BE102" s="62">
        <v>0.41247187499999993</v>
      </c>
      <c r="BF102" s="62"/>
      <c r="BG102" s="50">
        <v>8</v>
      </c>
      <c r="BH102" s="62">
        <v>0.41247187499999993</v>
      </c>
      <c r="BI102" s="62">
        <v>100</v>
      </c>
      <c r="BJ102" s="62">
        <v>0.1681125</v>
      </c>
      <c r="BK102" s="62">
        <v>0.23467812500000002</v>
      </c>
      <c r="BL102" s="62">
        <v>9.6812499999999989E-3</v>
      </c>
      <c r="BM102" s="50"/>
      <c r="BN102" s="62"/>
      <c r="BO102" s="62"/>
      <c r="BP102" s="62"/>
      <c r="BQ102" s="62"/>
      <c r="BR102" s="62"/>
      <c r="BS102" s="77"/>
      <c r="BT102" s="62"/>
      <c r="BU102" s="62"/>
      <c r="BV102" s="62"/>
      <c r="BW102" s="62"/>
      <c r="BX102" s="62"/>
    </row>
    <row r="103" spans="1:76" x14ac:dyDescent="0.25">
      <c r="A103" s="77" t="s">
        <v>256</v>
      </c>
      <c r="B103" s="10" t="s">
        <v>204</v>
      </c>
      <c r="C103" s="3">
        <v>4</v>
      </c>
      <c r="D103" s="77" t="s">
        <v>256</v>
      </c>
      <c r="E103" s="62">
        <v>0</v>
      </c>
      <c r="F103" s="62">
        <v>12.676486500000001</v>
      </c>
      <c r="G103" s="62">
        <v>86.956249499999998</v>
      </c>
      <c r="H103" s="62">
        <v>133.65909450000001</v>
      </c>
      <c r="I103" s="62">
        <v>133.4367</v>
      </c>
      <c r="J103" s="62">
        <v>0</v>
      </c>
      <c r="K103" s="62">
        <v>0</v>
      </c>
      <c r="L103" s="62">
        <v>0</v>
      </c>
      <c r="M103" s="62">
        <v>0</v>
      </c>
      <c r="N103" s="62">
        <v>0</v>
      </c>
      <c r="O103" s="62">
        <v>0</v>
      </c>
      <c r="P103" s="62">
        <v>0</v>
      </c>
      <c r="Q103" s="62">
        <v>0</v>
      </c>
      <c r="R103" s="62">
        <v>0</v>
      </c>
      <c r="S103" s="62">
        <v>0</v>
      </c>
      <c r="T103" s="62">
        <f t="shared" si="64"/>
        <v>366.72853050000003</v>
      </c>
      <c r="U103" s="62">
        <v>221.49299999999999</v>
      </c>
      <c r="V103" s="62">
        <v>138.584</v>
      </c>
      <c r="W103" s="62">
        <v>6.6509999999999998</v>
      </c>
      <c r="X103" s="62">
        <f t="shared" si="65"/>
        <v>60.396991665201242</v>
      </c>
      <c r="Y103" s="62">
        <f t="shared" si="66"/>
        <v>37.789260576768783</v>
      </c>
      <c r="Z103" s="62">
        <f t="shared" si="67"/>
        <v>1.8136031006183193</v>
      </c>
      <c r="AA103" s="77"/>
      <c r="AB103" s="75" t="s">
        <v>256</v>
      </c>
      <c r="AC103" s="62">
        <f t="shared" si="83"/>
        <v>366.72800000000001</v>
      </c>
      <c r="AD103" s="62"/>
      <c r="AE103" s="50">
        <v>3</v>
      </c>
      <c r="AF103" s="62">
        <f t="shared" si="84"/>
        <v>366.72800000000001</v>
      </c>
      <c r="AG103" s="62">
        <f t="shared" si="68"/>
        <v>100</v>
      </c>
      <c r="AH103" s="62">
        <v>221.49299999999999</v>
      </c>
      <c r="AI103" s="62">
        <v>138.584</v>
      </c>
      <c r="AJ103" s="62">
        <v>6.6509999999999998</v>
      </c>
      <c r="AK103" s="50"/>
      <c r="AL103" s="62"/>
      <c r="AM103" s="62"/>
      <c r="AN103" s="62"/>
      <c r="AO103" s="62"/>
      <c r="AP103" s="62"/>
      <c r="AQ103" s="77"/>
      <c r="AR103" s="62"/>
      <c r="AS103" s="62"/>
      <c r="AT103" s="62"/>
      <c r="AU103" s="62"/>
      <c r="AV103" s="62"/>
      <c r="AW103" s="77"/>
      <c r="AX103" s="62"/>
      <c r="AY103" s="62"/>
      <c r="AZ103" s="62"/>
      <c r="BA103" s="62"/>
      <c r="BB103" s="62"/>
      <c r="BC103" s="77"/>
      <c r="BD103" s="75" t="s">
        <v>256</v>
      </c>
      <c r="BE103" s="62">
        <f t="shared" si="69"/>
        <v>0.57301250000000004</v>
      </c>
      <c r="BF103" s="62"/>
      <c r="BG103" s="50">
        <v>3</v>
      </c>
      <c r="BH103" s="62">
        <f t="shared" si="70"/>
        <v>0.57301250000000004</v>
      </c>
      <c r="BI103" s="62">
        <f t="shared" si="71"/>
        <v>100</v>
      </c>
      <c r="BJ103" s="62">
        <f t="shared" si="72"/>
        <v>0.3460828125</v>
      </c>
      <c r="BK103" s="62">
        <f t="shared" si="73"/>
        <v>0.21653749999999999</v>
      </c>
      <c r="BL103" s="62">
        <f t="shared" si="74"/>
        <v>1.03921875E-2</v>
      </c>
      <c r="BM103" s="50"/>
      <c r="BN103" s="62"/>
      <c r="BO103" s="62"/>
      <c r="BP103" s="62"/>
      <c r="BQ103" s="62"/>
      <c r="BR103" s="62"/>
      <c r="BS103" s="77"/>
      <c r="BT103" s="62"/>
      <c r="BU103" s="62"/>
      <c r="BV103" s="62"/>
      <c r="BW103" s="62"/>
      <c r="BX103" s="62"/>
    </row>
    <row r="104" spans="1:76" x14ac:dyDescent="0.25">
      <c r="A104" s="77" t="s">
        <v>257</v>
      </c>
      <c r="B104" s="10" t="s">
        <v>204</v>
      </c>
      <c r="C104" s="3">
        <v>40</v>
      </c>
      <c r="D104" s="77" t="s">
        <v>257</v>
      </c>
      <c r="E104" s="62">
        <v>0</v>
      </c>
      <c r="F104" s="62">
        <v>0</v>
      </c>
      <c r="G104" s="62">
        <v>51.595524000000005</v>
      </c>
      <c r="H104" s="62">
        <v>70.054267500000009</v>
      </c>
      <c r="I104" s="62">
        <v>7.3390185000000008</v>
      </c>
      <c r="J104" s="62">
        <v>0</v>
      </c>
      <c r="K104" s="62">
        <v>0</v>
      </c>
      <c r="L104" s="62">
        <v>0</v>
      </c>
      <c r="M104" s="62">
        <v>0</v>
      </c>
      <c r="N104" s="62">
        <v>0</v>
      </c>
      <c r="O104" s="62">
        <v>0</v>
      </c>
      <c r="P104" s="62">
        <v>0.88957800000000009</v>
      </c>
      <c r="Q104" s="62">
        <v>0</v>
      </c>
      <c r="R104" s="62">
        <v>1.5567615000000001</v>
      </c>
      <c r="S104" s="62">
        <v>0</v>
      </c>
      <c r="T104" s="62">
        <f t="shared" si="64"/>
        <v>131.43514950000002</v>
      </c>
      <c r="U104" s="62">
        <v>57.587000000000003</v>
      </c>
      <c r="V104" s="62">
        <v>68.715000000000003</v>
      </c>
      <c r="W104" s="62">
        <v>5.133</v>
      </c>
      <c r="X104" s="62">
        <f t="shared" si="65"/>
        <v>43.814002737524937</v>
      </c>
      <c r="Y104" s="62">
        <f t="shared" si="66"/>
        <v>52.280535504697689</v>
      </c>
      <c r="Z104" s="62">
        <f t="shared" si="67"/>
        <v>3.9053480134703231</v>
      </c>
      <c r="AA104" s="77"/>
      <c r="AB104" s="75" t="s">
        <v>257</v>
      </c>
      <c r="AC104" s="62">
        <f t="shared" si="83"/>
        <v>131.435</v>
      </c>
      <c r="AD104" s="62"/>
      <c r="AE104" s="50">
        <v>8</v>
      </c>
      <c r="AF104" s="62">
        <f t="shared" si="84"/>
        <v>131.435</v>
      </c>
      <c r="AG104" s="62">
        <f t="shared" si="68"/>
        <v>100</v>
      </c>
      <c r="AH104" s="62">
        <v>57.587000000000003</v>
      </c>
      <c r="AI104" s="62">
        <v>68.715000000000003</v>
      </c>
      <c r="AJ104" s="62">
        <v>5.133</v>
      </c>
      <c r="AK104" s="50"/>
      <c r="AL104" s="62"/>
      <c r="AM104" s="62"/>
      <c r="AN104" s="62"/>
      <c r="AO104" s="62"/>
      <c r="AP104" s="62"/>
      <c r="AQ104" s="77"/>
      <c r="AR104" s="62"/>
      <c r="AS104" s="62"/>
      <c r="AT104" s="62"/>
      <c r="AU104" s="62"/>
      <c r="AV104" s="62"/>
      <c r="AW104" s="77"/>
      <c r="AX104" s="62"/>
      <c r="AY104" s="62"/>
      <c r="AZ104" s="62"/>
      <c r="BA104" s="62"/>
      <c r="BB104" s="62"/>
      <c r="BC104" s="77"/>
      <c r="BD104" s="75" t="s">
        <v>257</v>
      </c>
      <c r="BE104" s="62">
        <f t="shared" si="69"/>
        <v>0.20536718749999999</v>
      </c>
      <c r="BF104" s="62"/>
      <c r="BG104" s="50">
        <v>8</v>
      </c>
      <c r="BH104" s="62">
        <f t="shared" si="70"/>
        <v>0.20536718749999999</v>
      </c>
      <c r="BI104" s="62">
        <f t="shared" si="71"/>
        <v>100</v>
      </c>
      <c r="BJ104" s="62">
        <f t="shared" si="72"/>
        <v>8.9979687500000002E-2</v>
      </c>
      <c r="BK104" s="62">
        <f t="shared" si="73"/>
        <v>0.1073671875</v>
      </c>
      <c r="BL104" s="62">
        <f t="shared" si="74"/>
        <v>8.0203124999999997E-3</v>
      </c>
      <c r="BM104" s="50"/>
      <c r="BN104" s="62"/>
      <c r="BO104" s="62"/>
      <c r="BP104" s="62"/>
      <c r="BQ104" s="62"/>
      <c r="BR104" s="62"/>
      <c r="BS104" s="77"/>
      <c r="BT104" s="62"/>
      <c r="BU104" s="62"/>
      <c r="BV104" s="62"/>
      <c r="BW104" s="62"/>
      <c r="BX104" s="62"/>
    </row>
    <row r="105" spans="1:76" x14ac:dyDescent="0.25">
      <c r="A105" s="77" t="s">
        <v>258</v>
      </c>
      <c r="B105" s="10" t="s">
        <v>204</v>
      </c>
      <c r="C105" s="3">
        <v>41</v>
      </c>
      <c r="D105" s="77" t="s">
        <v>258</v>
      </c>
      <c r="E105" s="62">
        <v>0</v>
      </c>
      <c r="F105" s="62">
        <v>8.6733855000000002</v>
      </c>
      <c r="G105" s="62">
        <v>373.84515450000004</v>
      </c>
      <c r="H105" s="62">
        <v>27.576918000000003</v>
      </c>
      <c r="I105" s="62">
        <v>6.6718350000000006</v>
      </c>
      <c r="J105" s="62">
        <v>0</v>
      </c>
      <c r="K105" s="62">
        <v>0</v>
      </c>
      <c r="L105" s="62">
        <v>0</v>
      </c>
      <c r="M105" s="62">
        <v>0</v>
      </c>
      <c r="N105" s="62">
        <v>0</v>
      </c>
      <c r="O105" s="62">
        <v>0</v>
      </c>
      <c r="P105" s="62">
        <v>0</v>
      </c>
      <c r="Q105" s="62">
        <v>0</v>
      </c>
      <c r="R105" s="62">
        <v>0</v>
      </c>
      <c r="S105" s="62">
        <v>0</v>
      </c>
      <c r="T105" s="62">
        <f t="shared" si="64"/>
        <v>416.767293</v>
      </c>
      <c r="U105" s="62">
        <v>158.71799999999999</v>
      </c>
      <c r="V105" s="62">
        <v>251.33699999999999</v>
      </c>
      <c r="W105" s="62">
        <v>6.7110000000000003</v>
      </c>
      <c r="X105" s="62">
        <f t="shared" si="65"/>
        <v>38.083122803976842</v>
      </c>
      <c r="Y105" s="62">
        <f t="shared" si="66"/>
        <v>60.306315831746417</v>
      </c>
      <c r="Z105" s="62">
        <f t="shared" si="67"/>
        <v>1.6102511192019091</v>
      </c>
      <c r="AA105" s="77"/>
      <c r="AB105" s="75" t="s">
        <v>258</v>
      </c>
      <c r="AC105" s="62">
        <f t="shared" si="83"/>
        <v>416.76600000000002</v>
      </c>
      <c r="AD105" s="62"/>
      <c r="AE105" s="50">
        <v>8</v>
      </c>
      <c r="AF105" s="62">
        <f t="shared" si="84"/>
        <v>22.906000000000002</v>
      </c>
      <c r="AG105" s="62">
        <f t="shared" si="68"/>
        <v>5.4961297226741141</v>
      </c>
      <c r="AH105" s="62">
        <v>8.4350000000000005</v>
      </c>
      <c r="AI105" s="62">
        <v>14.131</v>
      </c>
      <c r="AJ105" s="62">
        <v>0.34</v>
      </c>
      <c r="AK105" s="50">
        <v>9</v>
      </c>
      <c r="AL105" s="62">
        <f>AN105+AO105+AP105</f>
        <v>393.86</v>
      </c>
      <c r="AM105" s="62">
        <f>(AL105/AC105)*100</f>
        <v>94.503870277325888</v>
      </c>
      <c r="AN105" s="62">
        <v>150.28299999999999</v>
      </c>
      <c r="AO105" s="62">
        <v>237.20699999999999</v>
      </c>
      <c r="AP105" s="62">
        <v>6.37</v>
      </c>
      <c r="AQ105" s="77"/>
      <c r="AR105" s="62"/>
      <c r="AS105" s="62"/>
      <c r="AT105" s="62"/>
      <c r="AU105" s="62"/>
      <c r="AV105" s="62"/>
      <c r="AW105" s="77"/>
      <c r="AX105" s="62"/>
      <c r="AY105" s="62"/>
      <c r="AZ105" s="62"/>
      <c r="BA105" s="62"/>
      <c r="BB105" s="62"/>
      <c r="BC105" s="77"/>
      <c r="BD105" s="75" t="s">
        <v>258</v>
      </c>
      <c r="BE105" s="62">
        <f t="shared" si="69"/>
        <v>0.65119687500000001</v>
      </c>
      <c r="BF105" s="62"/>
      <c r="BG105" s="50">
        <v>8</v>
      </c>
      <c r="BH105" s="62">
        <f t="shared" si="70"/>
        <v>3.5790625000000006E-2</v>
      </c>
      <c r="BI105" s="62">
        <f t="shared" si="71"/>
        <v>5.496129722674115</v>
      </c>
      <c r="BJ105" s="62">
        <f t="shared" si="72"/>
        <v>1.31796875E-2</v>
      </c>
      <c r="BK105" s="62">
        <f t="shared" si="73"/>
        <v>2.20796875E-2</v>
      </c>
      <c r="BL105" s="62">
        <f t="shared" si="74"/>
        <v>5.3125000000000004E-4</v>
      </c>
      <c r="BM105" s="50">
        <v>9</v>
      </c>
      <c r="BN105" s="62">
        <f>BP105+BQ105+BR105</f>
        <v>0.61540624999999993</v>
      </c>
      <c r="BO105" s="62">
        <f>(BN105/BE105)*100</f>
        <v>94.503870277325873</v>
      </c>
      <c r="BP105" s="62">
        <f>AN105/640</f>
        <v>0.23481718749999997</v>
      </c>
      <c r="BQ105" s="62">
        <f>AO105/640</f>
        <v>0.37063593750000001</v>
      </c>
      <c r="BR105" s="62">
        <f>AP105/640</f>
        <v>9.9531250000000002E-3</v>
      </c>
      <c r="BS105" s="77"/>
      <c r="BT105" s="62"/>
      <c r="BU105" s="62"/>
      <c r="BV105" s="62"/>
      <c r="BW105" s="62"/>
      <c r="BX105" s="62"/>
    </row>
    <row r="106" spans="1:76" x14ac:dyDescent="0.25">
      <c r="A106" s="77" t="s">
        <v>259</v>
      </c>
      <c r="B106" s="10" t="s">
        <v>204</v>
      </c>
      <c r="C106" s="3">
        <v>42</v>
      </c>
      <c r="D106" s="77" t="s">
        <v>259</v>
      </c>
      <c r="E106" s="62">
        <v>0</v>
      </c>
      <c r="F106" s="62">
        <v>4.6702845000000002</v>
      </c>
      <c r="G106" s="62">
        <v>84.287515499999998</v>
      </c>
      <c r="H106" s="62">
        <v>12.009303000000001</v>
      </c>
      <c r="I106" s="62">
        <v>0</v>
      </c>
      <c r="J106" s="62">
        <v>0</v>
      </c>
      <c r="K106" s="62">
        <v>0</v>
      </c>
      <c r="L106" s="62">
        <v>0</v>
      </c>
      <c r="M106" s="62">
        <v>0</v>
      </c>
      <c r="N106" s="62">
        <v>0</v>
      </c>
      <c r="O106" s="62">
        <v>0</v>
      </c>
      <c r="P106" s="62">
        <v>0</v>
      </c>
      <c r="Q106" s="62">
        <v>0</v>
      </c>
      <c r="R106" s="62">
        <v>2.6687340000000002</v>
      </c>
      <c r="S106" s="62">
        <v>0</v>
      </c>
      <c r="T106" s="62">
        <f t="shared" si="64"/>
        <v>103.635837</v>
      </c>
      <c r="U106" s="62">
        <v>37.478000000000002</v>
      </c>
      <c r="V106" s="62">
        <v>61.744</v>
      </c>
      <c r="W106" s="62">
        <v>4.4130000000000003</v>
      </c>
      <c r="X106" s="62">
        <f t="shared" si="65"/>
        <v>36.163166222124502</v>
      </c>
      <c r="Y106" s="62">
        <f t="shared" si="66"/>
        <v>59.577846609180185</v>
      </c>
      <c r="Z106" s="62">
        <f t="shared" si="67"/>
        <v>4.2581795330123118</v>
      </c>
      <c r="AA106" s="77"/>
      <c r="AB106" s="75" t="s">
        <v>259</v>
      </c>
      <c r="AC106" s="62">
        <f t="shared" si="83"/>
        <v>103.63500000000001</v>
      </c>
      <c r="AD106" s="62"/>
      <c r="AE106" s="50">
        <v>8</v>
      </c>
      <c r="AF106" s="62">
        <f t="shared" si="84"/>
        <v>103.63500000000001</v>
      </c>
      <c r="AG106" s="62">
        <f t="shared" si="68"/>
        <v>100</v>
      </c>
      <c r="AH106" s="62">
        <v>37.478000000000002</v>
      </c>
      <c r="AI106" s="62">
        <v>61.744</v>
      </c>
      <c r="AJ106" s="62">
        <v>4.4130000000000003</v>
      </c>
      <c r="AK106" s="50"/>
      <c r="AL106" s="62"/>
      <c r="AM106" s="62"/>
      <c r="AN106" s="62"/>
      <c r="AO106" s="62"/>
      <c r="AP106" s="62"/>
      <c r="AQ106" s="77"/>
      <c r="AR106" s="62"/>
      <c r="AS106" s="62"/>
      <c r="AT106" s="62"/>
      <c r="AU106" s="62"/>
      <c r="AV106" s="62"/>
      <c r="AW106" s="77"/>
      <c r="AX106" s="62"/>
      <c r="AY106" s="62"/>
      <c r="AZ106" s="62"/>
      <c r="BA106" s="62"/>
      <c r="BB106" s="62"/>
      <c r="BC106" s="77"/>
      <c r="BD106" s="75" t="s">
        <v>259</v>
      </c>
      <c r="BE106" s="62">
        <f t="shared" si="69"/>
        <v>0.1619296875</v>
      </c>
      <c r="BF106" s="62"/>
      <c r="BG106" s="50">
        <v>8</v>
      </c>
      <c r="BH106" s="62">
        <f t="shared" si="70"/>
        <v>0.1619296875</v>
      </c>
      <c r="BI106" s="62">
        <f t="shared" si="71"/>
        <v>100</v>
      </c>
      <c r="BJ106" s="62">
        <f t="shared" si="72"/>
        <v>5.8559375000000004E-2</v>
      </c>
      <c r="BK106" s="62">
        <f t="shared" si="73"/>
        <v>9.6475000000000005E-2</v>
      </c>
      <c r="BL106" s="62">
        <f t="shared" si="74"/>
        <v>6.8953125000000004E-3</v>
      </c>
      <c r="BM106" s="50"/>
      <c r="BN106" s="62"/>
      <c r="BO106" s="62"/>
      <c r="BP106" s="62"/>
      <c r="BQ106" s="62"/>
      <c r="BR106" s="62"/>
      <c r="BS106" s="77"/>
      <c r="BT106" s="62"/>
      <c r="BU106" s="62"/>
      <c r="BV106" s="62"/>
      <c r="BW106" s="62"/>
      <c r="BX106" s="62"/>
    </row>
    <row r="107" spans="1:76" x14ac:dyDescent="0.25">
      <c r="A107" s="77" t="s">
        <v>260</v>
      </c>
      <c r="B107" s="10" t="s">
        <v>204</v>
      </c>
      <c r="C107" s="3">
        <v>43</v>
      </c>
      <c r="D107" s="77" t="s">
        <v>260</v>
      </c>
      <c r="E107" s="62">
        <v>0.88957800000000009</v>
      </c>
      <c r="F107" s="62">
        <v>7.1166240000000007</v>
      </c>
      <c r="G107" s="62">
        <v>167.0182695</v>
      </c>
      <c r="H107" s="62">
        <v>28.021707000000003</v>
      </c>
      <c r="I107" s="62">
        <v>14.455642500000002</v>
      </c>
      <c r="J107" s="62">
        <v>0</v>
      </c>
      <c r="K107" s="62">
        <v>1.1119725</v>
      </c>
      <c r="L107" s="62">
        <v>0</v>
      </c>
      <c r="M107" s="62">
        <v>1.3343670000000001</v>
      </c>
      <c r="N107" s="62">
        <v>0</v>
      </c>
      <c r="O107" s="62">
        <v>0</v>
      </c>
      <c r="P107" s="62">
        <v>0</v>
      </c>
      <c r="Q107" s="62">
        <v>0</v>
      </c>
      <c r="R107" s="62">
        <v>3.3359175000000003</v>
      </c>
      <c r="S107" s="62">
        <v>0</v>
      </c>
      <c r="T107" s="62">
        <f t="shared" si="64"/>
        <v>223.28407799999999</v>
      </c>
      <c r="U107" s="62">
        <v>90.381</v>
      </c>
      <c r="V107" s="62">
        <v>123.928</v>
      </c>
      <c r="W107" s="62">
        <v>8.9749999999999996</v>
      </c>
      <c r="X107" s="62">
        <f t="shared" si="65"/>
        <v>40.478031756478401</v>
      </c>
      <c r="Y107" s="62">
        <f t="shared" si="66"/>
        <v>55.502390098769162</v>
      </c>
      <c r="Z107" s="62">
        <f t="shared" si="67"/>
        <v>4.0195432116749492</v>
      </c>
      <c r="AA107" s="77"/>
      <c r="AB107" s="75" t="s">
        <v>260</v>
      </c>
      <c r="AC107" s="62">
        <f t="shared" si="83"/>
        <v>221.94900000000001</v>
      </c>
      <c r="AD107" s="62"/>
      <c r="AE107" s="50">
        <v>8</v>
      </c>
      <c r="AF107" s="62">
        <f t="shared" si="84"/>
        <v>221.727</v>
      </c>
      <c r="AG107" s="62">
        <f t="shared" si="68"/>
        <v>99.899977021748228</v>
      </c>
      <c r="AH107" s="62">
        <v>90.299000000000007</v>
      </c>
      <c r="AI107" s="62">
        <v>123.524</v>
      </c>
      <c r="AJ107" s="62">
        <v>7.9039999999999999</v>
      </c>
      <c r="AK107" s="50">
        <v>9</v>
      </c>
      <c r="AL107" s="62">
        <f>AN107+AO107+AP107</f>
        <v>0.22200000000000003</v>
      </c>
      <c r="AM107" s="62">
        <f>(AL107/AC107)*100</f>
        <v>0.10002297825176054</v>
      </c>
      <c r="AN107" s="62">
        <v>8.2000000000000003E-2</v>
      </c>
      <c r="AO107" s="62">
        <v>0.13700000000000001</v>
      </c>
      <c r="AP107" s="62">
        <v>3.0000000000000001E-3</v>
      </c>
      <c r="AQ107" s="77"/>
      <c r="AR107" s="62"/>
      <c r="AS107" s="62"/>
      <c r="AT107" s="62"/>
      <c r="AU107" s="62"/>
      <c r="AV107" s="62"/>
      <c r="AW107" s="77"/>
      <c r="AX107" s="62"/>
      <c r="AY107" s="62"/>
      <c r="AZ107" s="62"/>
      <c r="BA107" s="62"/>
      <c r="BB107" s="62"/>
      <c r="BC107" s="77"/>
      <c r="BD107" s="75" t="s">
        <v>260</v>
      </c>
      <c r="BE107" s="62">
        <f t="shared" si="69"/>
        <v>0.34679531250000001</v>
      </c>
      <c r="BF107" s="62"/>
      <c r="BG107" s="50">
        <v>8</v>
      </c>
      <c r="BH107" s="62">
        <f t="shared" si="70"/>
        <v>0.34644843749999998</v>
      </c>
      <c r="BI107" s="62">
        <f t="shared" si="71"/>
        <v>99.899977021748228</v>
      </c>
      <c r="BJ107" s="62">
        <f t="shared" si="72"/>
        <v>0.14109218750000002</v>
      </c>
      <c r="BK107" s="62">
        <f t="shared" si="73"/>
        <v>0.19300624999999999</v>
      </c>
      <c r="BL107" s="62">
        <f t="shared" si="74"/>
        <v>1.235E-2</v>
      </c>
      <c r="BM107" s="50">
        <v>9</v>
      </c>
      <c r="BN107" s="62">
        <f>BP107+BQ107+BR107</f>
        <v>3.4687500000000007E-4</v>
      </c>
      <c r="BO107" s="62">
        <f>(BN107/BE107)*100</f>
        <v>0.10002297825176057</v>
      </c>
      <c r="BP107" s="62">
        <f>AN107/640</f>
        <v>1.2812500000000001E-4</v>
      </c>
      <c r="BQ107" s="62">
        <f>AO107/640</f>
        <v>2.1406250000000001E-4</v>
      </c>
      <c r="BR107" s="62">
        <f>AP107/640</f>
        <v>4.6875000000000004E-6</v>
      </c>
      <c r="BS107" s="77"/>
      <c r="BT107" s="62"/>
      <c r="BU107" s="62"/>
      <c r="BV107" s="62"/>
      <c r="BW107" s="62"/>
      <c r="BX107" s="62"/>
    </row>
    <row r="108" spans="1:76" s="24" customFormat="1" x14ac:dyDescent="0.25">
      <c r="A108" s="77" t="s">
        <v>261</v>
      </c>
      <c r="B108" s="10" t="s">
        <v>204</v>
      </c>
      <c r="C108" s="3" t="s">
        <v>262</v>
      </c>
      <c r="D108" s="77" t="s">
        <v>261</v>
      </c>
      <c r="E108" s="62">
        <v>0</v>
      </c>
      <c r="F108" s="62">
        <v>6.8942295000000007</v>
      </c>
      <c r="G108" s="62">
        <v>195.48476550000001</v>
      </c>
      <c r="H108" s="62">
        <v>4.2254955000000001</v>
      </c>
      <c r="I108" s="62">
        <v>0.44478900000000005</v>
      </c>
      <c r="J108" s="62">
        <v>0</v>
      </c>
      <c r="K108" s="62">
        <v>0</v>
      </c>
      <c r="L108" s="62">
        <v>0</v>
      </c>
      <c r="M108" s="62">
        <v>0</v>
      </c>
      <c r="N108" s="62">
        <v>0</v>
      </c>
      <c r="O108" s="62">
        <v>0</v>
      </c>
      <c r="P108" s="62">
        <v>0</v>
      </c>
      <c r="Q108" s="62">
        <v>0</v>
      </c>
      <c r="R108" s="62">
        <v>0</v>
      </c>
      <c r="S108" s="62">
        <v>0</v>
      </c>
      <c r="T108" s="62">
        <v>207.04927949999998</v>
      </c>
      <c r="U108" s="62">
        <v>75.962999999999994</v>
      </c>
      <c r="V108" s="62">
        <v>127.98399999999999</v>
      </c>
      <c r="W108" s="62">
        <v>3.101</v>
      </c>
      <c r="X108" s="62">
        <v>36.688367225156171</v>
      </c>
      <c r="Y108" s="62">
        <v>61.813303726082282</v>
      </c>
      <c r="Z108" s="62">
        <v>1.4977110799364071</v>
      </c>
      <c r="AA108" s="77"/>
      <c r="AB108" s="75" t="s">
        <v>261</v>
      </c>
      <c r="AC108" s="62">
        <v>207.04799999999997</v>
      </c>
      <c r="AD108" s="62"/>
      <c r="AE108" s="50">
        <v>8</v>
      </c>
      <c r="AF108" s="62">
        <v>164.12599999999998</v>
      </c>
      <c r="AG108" s="62">
        <v>79.26954136238939</v>
      </c>
      <c r="AH108" s="62">
        <v>60.281999999999996</v>
      </c>
      <c r="AI108" s="62">
        <v>101.36999999999999</v>
      </c>
      <c r="AJ108" s="62">
        <v>2.4740000000000002</v>
      </c>
      <c r="AK108" s="50">
        <v>9</v>
      </c>
      <c r="AL108" s="62">
        <v>42.922000000000004</v>
      </c>
      <c r="AM108" s="62">
        <v>20.730458637610607</v>
      </c>
      <c r="AN108" s="62">
        <v>15.680999999999999</v>
      </c>
      <c r="AO108" s="62">
        <v>26.614000000000001</v>
      </c>
      <c r="AP108" s="62">
        <v>0.627</v>
      </c>
      <c r="AQ108" s="77"/>
      <c r="AR108" s="62"/>
      <c r="AS108" s="62"/>
      <c r="AT108" s="62"/>
      <c r="AU108" s="62"/>
      <c r="AV108" s="62"/>
      <c r="AW108" s="77"/>
      <c r="AX108" s="62"/>
      <c r="AY108" s="62"/>
      <c r="AZ108" s="62"/>
      <c r="BA108" s="62"/>
      <c r="BB108" s="62"/>
      <c r="BC108" s="77"/>
      <c r="BD108" s="75" t="s">
        <v>261</v>
      </c>
      <c r="BE108" s="62">
        <v>0.32351249999999998</v>
      </c>
      <c r="BF108" s="62"/>
      <c r="BG108" s="50">
        <v>8</v>
      </c>
      <c r="BH108" s="62">
        <v>0.25644687499999996</v>
      </c>
      <c r="BI108" s="62">
        <v>79.26954136238939</v>
      </c>
      <c r="BJ108" s="62">
        <v>9.4190625E-2</v>
      </c>
      <c r="BK108" s="62">
        <v>0.15839062500000001</v>
      </c>
      <c r="BL108" s="62">
        <v>3.8656250000000001E-3</v>
      </c>
      <c r="BM108" s="50">
        <v>9</v>
      </c>
      <c r="BN108" s="62">
        <v>6.7065625000000004E-2</v>
      </c>
      <c r="BO108" s="62">
        <v>20.730458637610603</v>
      </c>
      <c r="BP108" s="62">
        <v>2.4501562499999997E-2</v>
      </c>
      <c r="BQ108" s="62">
        <v>4.1584375E-2</v>
      </c>
      <c r="BR108" s="62">
        <v>9.7968750000000009E-4</v>
      </c>
      <c r="BS108" s="77"/>
      <c r="BT108" s="62"/>
      <c r="BU108" s="62"/>
      <c r="BV108" s="62"/>
      <c r="BW108" s="62"/>
      <c r="BX108" s="62"/>
    </row>
    <row r="109" spans="1:76" x14ac:dyDescent="0.25">
      <c r="A109" s="77" t="s">
        <v>263</v>
      </c>
      <c r="B109" s="10" t="s">
        <v>204</v>
      </c>
      <c r="C109" s="3">
        <v>45</v>
      </c>
      <c r="D109" s="77" t="s">
        <v>263</v>
      </c>
      <c r="E109" s="62">
        <v>0</v>
      </c>
      <c r="F109" s="62">
        <v>2.6687340000000002</v>
      </c>
      <c r="G109" s="62">
        <v>82.730754000000005</v>
      </c>
      <c r="H109" s="62">
        <v>9.5629635000000004</v>
      </c>
      <c r="I109" s="62">
        <v>0</v>
      </c>
      <c r="J109" s="62">
        <v>0</v>
      </c>
      <c r="K109" s="62">
        <v>0</v>
      </c>
      <c r="L109" s="62">
        <v>0</v>
      </c>
      <c r="M109" s="62">
        <v>0</v>
      </c>
      <c r="N109" s="62">
        <v>0</v>
      </c>
      <c r="O109" s="62">
        <v>0</v>
      </c>
      <c r="P109" s="62">
        <v>0</v>
      </c>
      <c r="Q109" s="62">
        <v>0</v>
      </c>
      <c r="R109" s="62">
        <v>0</v>
      </c>
      <c r="S109" s="62">
        <v>0</v>
      </c>
      <c r="T109" s="62">
        <f t="shared" si="64"/>
        <v>94.9624515</v>
      </c>
      <c r="U109" s="62">
        <v>35.420999999999999</v>
      </c>
      <c r="V109" s="62">
        <v>57.917999999999999</v>
      </c>
      <c r="W109" s="62">
        <v>1.623</v>
      </c>
      <c r="X109" s="62">
        <f t="shared" si="65"/>
        <v>37.300005887063683</v>
      </c>
      <c r="Y109" s="62">
        <f t="shared" si="66"/>
        <v>60.99042209330495</v>
      </c>
      <c r="Z109" s="62">
        <f t="shared" si="67"/>
        <v>1.7090965685526767</v>
      </c>
      <c r="AA109" s="77"/>
      <c r="AB109" s="75" t="s">
        <v>263</v>
      </c>
      <c r="AC109" s="62">
        <f t="shared" si="83"/>
        <v>94.962999999999994</v>
      </c>
      <c r="AD109" s="62"/>
      <c r="AE109" s="50">
        <v>8</v>
      </c>
      <c r="AF109" s="62">
        <f t="shared" si="84"/>
        <v>2.0020000000000002</v>
      </c>
      <c r="AG109" s="62">
        <f t="shared" si="68"/>
        <v>2.1081895053863087</v>
      </c>
      <c r="AH109" s="62">
        <v>0.70099999999999996</v>
      </c>
      <c r="AI109" s="62">
        <v>1.274</v>
      </c>
      <c r="AJ109" s="62">
        <v>2.7E-2</v>
      </c>
      <c r="AK109" s="50">
        <v>9</v>
      </c>
      <c r="AL109" s="62">
        <f>AN109+AO109+AP109</f>
        <v>92.960999999999999</v>
      </c>
      <c r="AM109" s="62">
        <f t="shared" ref="AM109" si="95">(AL109/AC109)*100</f>
        <v>97.891810494613694</v>
      </c>
      <c r="AN109" s="62">
        <v>34.72</v>
      </c>
      <c r="AO109" s="62">
        <v>56.643999999999998</v>
      </c>
      <c r="AP109" s="62">
        <v>1.597</v>
      </c>
      <c r="AQ109" s="77"/>
      <c r="AR109" s="62"/>
      <c r="AS109" s="62"/>
      <c r="AT109" s="62"/>
      <c r="AU109" s="62"/>
      <c r="AV109" s="62"/>
      <c r="AW109" s="77"/>
      <c r="AX109" s="62"/>
      <c r="AY109" s="62"/>
      <c r="AZ109" s="62"/>
      <c r="BA109" s="62"/>
      <c r="BB109" s="62"/>
      <c r="BC109" s="77"/>
      <c r="BD109" s="75" t="s">
        <v>263</v>
      </c>
      <c r="BE109" s="62">
        <f t="shared" si="69"/>
        <v>0.1483796875</v>
      </c>
      <c r="BF109" s="62"/>
      <c r="BG109" s="50">
        <v>8</v>
      </c>
      <c r="BH109" s="62">
        <f t="shared" si="70"/>
        <v>3.1281250000000003E-3</v>
      </c>
      <c r="BI109" s="62">
        <f t="shared" si="71"/>
        <v>2.1081895053863087</v>
      </c>
      <c r="BJ109" s="62">
        <f t="shared" si="72"/>
        <v>1.0953124999999999E-3</v>
      </c>
      <c r="BK109" s="62">
        <f t="shared" si="73"/>
        <v>1.9906250000000002E-3</v>
      </c>
      <c r="BL109" s="62">
        <f t="shared" si="74"/>
        <v>4.2187500000000002E-5</v>
      </c>
      <c r="BM109" s="50">
        <v>9</v>
      </c>
      <c r="BN109" s="62">
        <f t="shared" ref="BN109" si="96">BP109+BQ109+BR109</f>
        <v>0.14525156250000001</v>
      </c>
      <c r="BO109" s="62">
        <f t="shared" ref="BO109" si="97">(BN109/BE109)*100</f>
        <v>97.891810494613708</v>
      </c>
      <c r="BP109" s="62">
        <f t="shared" ref="BP109" si="98">AN109/640</f>
        <v>5.425E-2</v>
      </c>
      <c r="BQ109" s="62">
        <f t="shared" ref="BQ109" si="99">AO109/640</f>
        <v>8.8506249999999995E-2</v>
      </c>
      <c r="BR109" s="62">
        <f t="shared" ref="BR109" si="100">AP109/640</f>
        <v>2.4953125000000001E-3</v>
      </c>
      <c r="BS109" s="77"/>
      <c r="BT109" s="62"/>
      <c r="BU109" s="62"/>
      <c r="BV109" s="62"/>
      <c r="BW109" s="62"/>
      <c r="BX109" s="62"/>
    </row>
    <row r="110" spans="1:76" x14ac:dyDescent="0.25">
      <c r="A110" s="77" t="s">
        <v>264</v>
      </c>
      <c r="B110" s="10" t="s">
        <v>204</v>
      </c>
      <c r="C110" s="3">
        <v>46</v>
      </c>
      <c r="D110" s="77" t="s">
        <v>264</v>
      </c>
      <c r="E110" s="62">
        <v>0</v>
      </c>
      <c r="F110" s="62">
        <v>0</v>
      </c>
      <c r="G110" s="62">
        <v>116.08992900000001</v>
      </c>
      <c r="H110" s="62">
        <v>82.953148499999998</v>
      </c>
      <c r="I110" s="62">
        <v>19.570716000000001</v>
      </c>
      <c r="J110" s="62">
        <v>0</v>
      </c>
      <c r="K110" s="62">
        <v>0</v>
      </c>
      <c r="L110" s="62">
        <v>0</v>
      </c>
      <c r="M110" s="62">
        <v>0</v>
      </c>
      <c r="N110" s="62">
        <v>0</v>
      </c>
      <c r="O110" s="62">
        <v>0</v>
      </c>
      <c r="P110" s="62">
        <v>0</v>
      </c>
      <c r="Q110" s="62">
        <v>0</v>
      </c>
      <c r="R110" s="62">
        <v>0</v>
      </c>
      <c r="S110" s="62">
        <v>0</v>
      </c>
      <c r="T110" s="62">
        <f t="shared" si="64"/>
        <v>218.61379350000001</v>
      </c>
      <c r="U110" s="62">
        <v>98.873999999999995</v>
      </c>
      <c r="V110" s="62">
        <v>114.68</v>
      </c>
      <c r="W110" s="62">
        <v>5.0590000000000002</v>
      </c>
      <c r="X110" s="62">
        <f t="shared" si="65"/>
        <v>45.227704261945391</v>
      </c>
      <c r="Y110" s="62">
        <f t="shared" si="66"/>
        <v>52.457806144789302</v>
      </c>
      <c r="Z110" s="62">
        <f t="shared" si="67"/>
        <v>2.3141266244025904</v>
      </c>
      <c r="AA110" s="77"/>
      <c r="AB110" s="75" t="s">
        <v>264</v>
      </c>
      <c r="AC110" s="62">
        <f t="shared" si="83"/>
        <v>218.613</v>
      </c>
      <c r="AD110" s="62"/>
      <c r="AE110" s="50">
        <v>8</v>
      </c>
      <c r="AF110" s="62">
        <f t="shared" si="84"/>
        <v>218.613</v>
      </c>
      <c r="AG110" s="62">
        <f t="shared" si="68"/>
        <v>100</v>
      </c>
      <c r="AH110" s="62">
        <v>98.873999999999995</v>
      </c>
      <c r="AI110" s="62">
        <v>114.68</v>
      </c>
      <c r="AJ110" s="62">
        <v>5.0590000000000002</v>
      </c>
      <c r="AK110" s="50"/>
      <c r="AL110" s="62"/>
      <c r="AM110" s="62"/>
      <c r="AN110" s="62"/>
      <c r="AO110" s="62"/>
      <c r="AP110" s="62"/>
      <c r="AQ110" s="77"/>
      <c r="AR110" s="62"/>
      <c r="AS110" s="62"/>
      <c r="AT110" s="62"/>
      <c r="AU110" s="62"/>
      <c r="AV110" s="62"/>
      <c r="AW110" s="77"/>
      <c r="AX110" s="62"/>
      <c r="AY110" s="62"/>
      <c r="AZ110" s="62"/>
      <c r="BA110" s="62"/>
      <c r="BB110" s="62"/>
      <c r="BC110" s="77"/>
      <c r="BD110" s="75" t="s">
        <v>264</v>
      </c>
      <c r="BE110" s="62">
        <f t="shared" si="69"/>
        <v>0.3415828125</v>
      </c>
      <c r="BF110" s="62"/>
      <c r="BG110" s="50">
        <v>8</v>
      </c>
      <c r="BH110" s="62">
        <f t="shared" si="70"/>
        <v>0.3415828125</v>
      </c>
      <c r="BI110" s="62">
        <f t="shared" si="71"/>
        <v>100</v>
      </c>
      <c r="BJ110" s="62">
        <f t="shared" si="72"/>
        <v>0.15449062499999999</v>
      </c>
      <c r="BK110" s="62">
        <f t="shared" si="73"/>
        <v>0.1791875</v>
      </c>
      <c r="BL110" s="62">
        <f t="shared" si="74"/>
        <v>7.9046875000000003E-3</v>
      </c>
      <c r="BM110" s="50"/>
      <c r="BN110" s="62"/>
      <c r="BO110" s="62"/>
      <c r="BP110" s="62"/>
      <c r="BQ110" s="62"/>
      <c r="BR110" s="62"/>
      <c r="BS110" s="77"/>
      <c r="BT110" s="62"/>
      <c r="BU110" s="62"/>
      <c r="BV110" s="62"/>
      <c r="BW110" s="62"/>
      <c r="BX110" s="62"/>
    </row>
    <row r="111" spans="1:76" x14ac:dyDescent="0.25">
      <c r="A111" s="77" t="s">
        <v>265</v>
      </c>
      <c r="B111" s="10" t="s">
        <v>204</v>
      </c>
      <c r="C111" s="3">
        <v>47</v>
      </c>
      <c r="D111" s="77" t="s">
        <v>265</v>
      </c>
      <c r="E111" s="62">
        <v>0</v>
      </c>
      <c r="F111" s="62">
        <v>0</v>
      </c>
      <c r="G111" s="62">
        <v>24.685789500000002</v>
      </c>
      <c r="H111" s="62">
        <v>11.342119500000001</v>
      </c>
      <c r="I111" s="62">
        <v>0</v>
      </c>
      <c r="J111" s="62">
        <v>0</v>
      </c>
      <c r="K111" s="62">
        <v>0</v>
      </c>
      <c r="L111" s="62">
        <v>0</v>
      </c>
      <c r="M111" s="62">
        <v>0</v>
      </c>
      <c r="N111" s="62">
        <v>0</v>
      </c>
      <c r="O111" s="62">
        <v>0</v>
      </c>
      <c r="P111" s="62">
        <v>0</v>
      </c>
      <c r="Q111" s="62">
        <v>0</v>
      </c>
      <c r="R111" s="62">
        <v>0</v>
      </c>
      <c r="S111" s="62">
        <v>0</v>
      </c>
      <c r="T111" s="62">
        <f t="shared" si="64"/>
        <v>36.027909000000001</v>
      </c>
      <c r="U111" s="62">
        <v>14.238</v>
      </c>
      <c r="V111" s="62">
        <v>20.966000000000001</v>
      </c>
      <c r="W111" s="62">
        <v>0.82399999999999995</v>
      </c>
      <c r="X111" s="62">
        <f t="shared" si="65"/>
        <v>39.519362614133392</v>
      </c>
      <c r="Y111" s="62">
        <f t="shared" si="66"/>
        <v>58.193774165467119</v>
      </c>
      <c r="Z111" s="62">
        <f t="shared" si="67"/>
        <v>2.2871158023631066</v>
      </c>
      <c r="AA111" s="77"/>
      <c r="AB111" s="75" t="s">
        <v>265</v>
      </c>
      <c r="AC111" s="62">
        <f t="shared" si="83"/>
        <v>36.027999999999999</v>
      </c>
      <c r="AD111" s="62"/>
      <c r="AE111" s="50">
        <v>8</v>
      </c>
      <c r="AF111" s="62">
        <f t="shared" si="84"/>
        <v>25.574999999999999</v>
      </c>
      <c r="AG111" s="62">
        <f t="shared" si="68"/>
        <v>70.986454979460419</v>
      </c>
      <c r="AH111" s="62">
        <v>10.121</v>
      </c>
      <c r="AI111" s="62">
        <v>14.865</v>
      </c>
      <c r="AJ111" s="62">
        <v>0.58899999999999997</v>
      </c>
      <c r="AK111" s="50">
        <v>9</v>
      </c>
      <c r="AL111" s="62">
        <f>AN111+AO111+AP111</f>
        <v>10.452999999999999</v>
      </c>
      <c r="AM111" s="62">
        <f>(AL111/AC111)*100</f>
        <v>29.013545020539578</v>
      </c>
      <c r="AN111" s="62">
        <v>4.117</v>
      </c>
      <c r="AO111" s="62">
        <v>6.101</v>
      </c>
      <c r="AP111" s="62">
        <v>0.23499999999999999</v>
      </c>
      <c r="AQ111" s="77"/>
      <c r="AR111" s="62"/>
      <c r="AS111" s="62"/>
      <c r="AT111" s="62"/>
      <c r="AU111" s="62"/>
      <c r="AV111" s="62"/>
      <c r="AW111" s="77"/>
      <c r="AX111" s="62"/>
      <c r="AY111" s="62"/>
      <c r="AZ111" s="62"/>
      <c r="BA111" s="62"/>
      <c r="BB111" s="62"/>
      <c r="BC111" s="77"/>
      <c r="BD111" s="75" t="s">
        <v>265</v>
      </c>
      <c r="BE111" s="62">
        <f t="shared" si="69"/>
        <v>5.6293749999999997E-2</v>
      </c>
      <c r="BF111" s="62"/>
      <c r="BG111" s="50">
        <v>8</v>
      </c>
      <c r="BH111" s="62">
        <f t="shared" si="70"/>
        <v>3.9960937500000002E-2</v>
      </c>
      <c r="BI111" s="62">
        <f t="shared" si="71"/>
        <v>70.986454979460419</v>
      </c>
      <c r="BJ111" s="62">
        <f t="shared" si="72"/>
        <v>1.58140625E-2</v>
      </c>
      <c r="BK111" s="62">
        <f t="shared" si="73"/>
        <v>2.3226562499999999E-2</v>
      </c>
      <c r="BL111" s="62">
        <f t="shared" si="74"/>
        <v>9.2031249999999991E-4</v>
      </c>
      <c r="BM111" s="50">
        <v>9</v>
      </c>
      <c r="BN111" s="62">
        <f>BP111+BQ111+BR111</f>
        <v>1.6332812500000002E-2</v>
      </c>
      <c r="BO111" s="62">
        <f>(BN111/BE111)*100</f>
        <v>29.013545020539581</v>
      </c>
      <c r="BP111" s="62">
        <f>AN111/640</f>
        <v>6.4328125000000002E-3</v>
      </c>
      <c r="BQ111" s="62">
        <f>AO111/640</f>
        <v>9.5328124999999996E-3</v>
      </c>
      <c r="BR111" s="62">
        <f>AP111/640</f>
        <v>3.671875E-4</v>
      </c>
      <c r="BS111" s="77"/>
      <c r="BT111" s="62"/>
      <c r="BU111" s="62"/>
      <c r="BV111" s="62"/>
      <c r="BW111" s="62"/>
      <c r="BX111" s="62"/>
    </row>
    <row r="112" spans="1:76" x14ac:dyDescent="0.25">
      <c r="A112" s="77" t="s">
        <v>266</v>
      </c>
      <c r="B112" s="10" t="s">
        <v>204</v>
      </c>
      <c r="C112" s="3">
        <v>48</v>
      </c>
      <c r="D112" s="77" t="s">
        <v>266</v>
      </c>
      <c r="E112" s="62">
        <v>0</v>
      </c>
      <c r="F112" s="62">
        <v>0</v>
      </c>
      <c r="G112" s="62">
        <v>7.5614130000000008</v>
      </c>
      <c r="H112" s="62">
        <v>18.013954500000001</v>
      </c>
      <c r="I112" s="62">
        <v>15.122826000000002</v>
      </c>
      <c r="J112" s="62">
        <v>0</v>
      </c>
      <c r="K112" s="62">
        <v>0</v>
      </c>
      <c r="L112" s="62">
        <v>0</v>
      </c>
      <c r="M112" s="62">
        <v>0</v>
      </c>
      <c r="N112" s="62">
        <v>0</v>
      </c>
      <c r="O112" s="62">
        <v>0</v>
      </c>
      <c r="P112" s="62">
        <v>0</v>
      </c>
      <c r="Q112" s="62">
        <v>0</v>
      </c>
      <c r="R112" s="62">
        <v>1.1119725</v>
      </c>
      <c r="S112" s="62">
        <v>0</v>
      </c>
      <c r="T112" s="62">
        <f t="shared" si="64"/>
        <v>41.810166000000002</v>
      </c>
      <c r="U112" s="62">
        <v>25.271000000000001</v>
      </c>
      <c r="V112" s="62">
        <v>14.593</v>
      </c>
      <c r="W112" s="62">
        <v>1.946</v>
      </c>
      <c r="X112" s="62">
        <f t="shared" si="65"/>
        <v>60.442237899749074</v>
      </c>
      <c r="Y112" s="62">
        <f t="shared" si="66"/>
        <v>34.902994644890903</v>
      </c>
      <c r="Z112" s="62">
        <f t="shared" si="67"/>
        <v>4.6543704227340301</v>
      </c>
      <c r="AA112" s="77"/>
      <c r="AB112" s="75" t="s">
        <v>266</v>
      </c>
      <c r="AC112" s="62">
        <f t="shared" si="83"/>
        <v>41.81</v>
      </c>
      <c r="AD112" s="62"/>
      <c r="AE112" s="50">
        <v>9</v>
      </c>
      <c r="AF112" s="62">
        <f t="shared" si="84"/>
        <v>41.81</v>
      </c>
      <c r="AG112" s="62">
        <f t="shared" si="68"/>
        <v>100</v>
      </c>
      <c r="AH112" s="62">
        <v>25.271000000000001</v>
      </c>
      <c r="AI112" s="62">
        <v>14.593</v>
      </c>
      <c r="AJ112" s="62">
        <v>1.946</v>
      </c>
      <c r="AK112" s="50"/>
      <c r="AL112" s="62"/>
      <c r="AM112" s="62"/>
      <c r="AN112" s="62"/>
      <c r="AO112" s="62"/>
      <c r="AP112" s="62"/>
      <c r="AQ112" s="77"/>
      <c r="AR112" s="62"/>
      <c r="AS112" s="62"/>
      <c r="AT112" s="62"/>
      <c r="AU112" s="62"/>
      <c r="AV112" s="62"/>
      <c r="AW112" s="77"/>
      <c r="AX112" s="62"/>
      <c r="AY112" s="62"/>
      <c r="AZ112" s="62"/>
      <c r="BA112" s="62"/>
      <c r="BB112" s="62"/>
      <c r="BC112" s="77"/>
      <c r="BD112" s="75" t="s">
        <v>266</v>
      </c>
      <c r="BE112" s="62">
        <f t="shared" si="69"/>
        <v>6.5328125000000001E-2</v>
      </c>
      <c r="BF112" s="62"/>
      <c r="BG112" s="50">
        <v>9</v>
      </c>
      <c r="BH112" s="62">
        <f t="shared" si="70"/>
        <v>6.5328125000000001E-2</v>
      </c>
      <c r="BI112" s="62">
        <f t="shared" si="71"/>
        <v>100</v>
      </c>
      <c r="BJ112" s="62">
        <f t="shared" si="72"/>
        <v>3.9485937499999998E-2</v>
      </c>
      <c r="BK112" s="62">
        <f t="shared" si="73"/>
        <v>2.2801562500000001E-2</v>
      </c>
      <c r="BL112" s="62">
        <f t="shared" si="74"/>
        <v>3.0406249999999999E-3</v>
      </c>
      <c r="BM112" s="50"/>
      <c r="BN112" s="62"/>
      <c r="BO112" s="62"/>
      <c r="BP112" s="62"/>
      <c r="BQ112" s="62"/>
      <c r="BR112" s="62"/>
      <c r="BS112" s="77"/>
      <c r="BT112" s="62"/>
      <c r="BU112" s="62"/>
      <c r="BV112" s="62"/>
      <c r="BW112" s="62"/>
      <c r="BX112" s="62"/>
    </row>
    <row r="113" spans="1:76" s="24" customFormat="1" x14ac:dyDescent="0.25">
      <c r="A113" s="77" t="s">
        <v>267</v>
      </c>
      <c r="B113" s="10" t="s">
        <v>204</v>
      </c>
      <c r="C113" s="3" t="s">
        <v>268</v>
      </c>
      <c r="D113" s="77" t="s">
        <v>267</v>
      </c>
      <c r="E113" s="62">
        <v>0</v>
      </c>
      <c r="F113" s="62">
        <v>3.1135230000000003</v>
      </c>
      <c r="G113" s="62">
        <v>162.34798499999999</v>
      </c>
      <c r="H113" s="62">
        <v>172.57813199999998</v>
      </c>
      <c r="I113" s="62">
        <v>39.141432000000002</v>
      </c>
      <c r="J113" s="62">
        <v>0</v>
      </c>
      <c r="K113" s="62">
        <v>0</v>
      </c>
      <c r="L113" s="62">
        <v>2.6687340000000002</v>
      </c>
      <c r="M113" s="62">
        <v>0</v>
      </c>
      <c r="N113" s="62">
        <v>0</v>
      </c>
      <c r="O113" s="62">
        <v>0</v>
      </c>
      <c r="P113" s="62">
        <v>0</v>
      </c>
      <c r="Q113" s="62">
        <v>0</v>
      </c>
      <c r="R113" s="62">
        <v>8.6733855000000002</v>
      </c>
      <c r="S113" s="62">
        <v>0</v>
      </c>
      <c r="T113" s="62">
        <v>388.52319150000005</v>
      </c>
      <c r="U113" s="62">
        <v>175.505</v>
      </c>
      <c r="V113" s="62">
        <v>192.60399999999998</v>
      </c>
      <c r="W113" s="62">
        <v>20.414000000000001</v>
      </c>
      <c r="X113" s="62">
        <v>45.172335613329786</v>
      </c>
      <c r="Y113" s="62">
        <v>49.573359895557218</v>
      </c>
      <c r="Z113" s="62">
        <v>5.2542552019060098</v>
      </c>
      <c r="AA113" s="77"/>
      <c r="AB113" s="75" t="s">
        <v>267</v>
      </c>
      <c r="AC113" s="62">
        <v>388.52199999999999</v>
      </c>
      <c r="AD113" s="62"/>
      <c r="AE113" s="50">
        <v>12</v>
      </c>
      <c r="AF113" s="62">
        <v>58.044999999999995</v>
      </c>
      <c r="AG113" s="62">
        <v>14.939951920354574</v>
      </c>
      <c r="AH113" s="62">
        <v>23.353999999999999</v>
      </c>
      <c r="AI113" s="62">
        <v>33.049999999999997</v>
      </c>
      <c r="AJ113" s="62">
        <v>1.641</v>
      </c>
      <c r="AK113" s="50">
        <v>8</v>
      </c>
      <c r="AL113" s="62">
        <v>329.14299999999997</v>
      </c>
      <c r="AM113" s="62">
        <v>84.716695579658278</v>
      </c>
      <c r="AN113" s="62">
        <v>151.58600000000001</v>
      </c>
      <c r="AO113" s="62">
        <v>158.827</v>
      </c>
      <c r="AP113" s="62">
        <v>18.73</v>
      </c>
      <c r="AQ113" s="77">
        <v>9</v>
      </c>
      <c r="AR113" s="62">
        <v>1.3339999999999999</v>
      </c>
      <c r="AS113" s="62">
        <v>0.34335249998713069</v>
      </c>
      <c r="AT113" s="62">
        <v>0.56499999999999995</v>
      </c>
      <c r="AU113" s="62">
        <v>0.72699999999999998</v>
      </c>
      <c r="AV113" s="62">
        <v>4.2000000000000003E-2</v>
      </c>
      <c r="AW113" s="77"/>
      <c r="AX113" s="62"/>
      <c r="AY113" s="62"/>
      <c r="AZ113" s="62"/>
      <c r="BA113" s="62"/>
      <c r="BB113" s="62"/>
      <c r="BC113" s="77"/>
      <c r="BD113" s="75" t="s">
        <v>267</v>
      </c>
      <c r="BE113" s="62">
        <v>0.60706562499999994</v>
      </c>
      <c r="BF113" s="62"/>
      <c r="BG113" s="50">
        <v>12</v>
      </c>
      <c r="BH113" s="62">
        <v>9.0695312499999986E-2</v>
      </c>
      <c r="BI113" s="62">
        <v>14.939951920354574</v>
      </c>
      <c r="BJ113" s="62">
        <v>3.6490624999999999E-2</v>
      </c>
      <c r="BK113" s="62">
        <v>5.1640624999999996E-2</v>
      </c>
      <c r="BL113" s="62">
        <v>2.5640624999999999E-3</v>
      </c>
      <c r="BM113" s="50">
        <v>8</v>
      </c>
      <c r="BN113" s="62">
        <v>0.51428593749999996</v>
      </c>
      <c r="BO113" s="62">
        <v>84.716695579658293</v>
      </c>
      <c r="BP113" s="62">
        <v>0.236853125</v>
      </c>
      <c r="BQ113" s="62">
        <v>0.2481671875</v>
      </c>
      <c r="BR113" s="62">
        <v>2.9265625000000003E-2</v>
      </c>
      <c r="BS113" s="77">
        <v>9</v>
      </c>
      <c r="BT113" s="62">
        <v>2.0843749999999999E-3</v>
      </c>
      <c r="BU113" s="62">
        <v>0.17167647092889321</v>
      </c>
      <c r="BV113" s="62">
        <v>8.8281249999999992E-4</v>
      </c>
      <c r="BW113" s="62">
        <v>1.1359375E-3</v>
      </c>
      <c r="BX113" s="62">
        <v>6.5625000000000009E-5</v>
      </c>
    </row>
    <row r="114" spans="1:76" x14ac:dyDescent="0.25">
      <c r="A114" s="77" t="s">
        <v>269</v>
      </c>
      <c r="B114" s="10" t="s">
        <v>204</v>
      </c>
      <c r="C114" s="3">
        <v>5</v>
      </c>
      <c r="D114" s="77" t="s">
        <v>269</v>
      </c>
      <c r="E114" s="62">
        <v>0.44478900000000005</v>
      </c>
      <c r="F114" s="62">
        <v>131.43514949999999</v>
      </c>
      <c r="G114" s="62">
        <v>777.04638299999999</v>
      </c>
      <c r="H114" s="62">
        <v>254.64170250000001</v>
      </c>
      <c r="I114" s="62">
        <v>53.152285500000005</v>
      </c>
      <c r="J114" s="62">
        <v>0</v>
      </c>
      <c r="K114" s="62">
        <v>0</v>
      </c>
      <c r="L114" s="62">
        <v>0</v>
      </c>
      <c r="M114" s="62">
        <v>0</v>
      </c>
      <c r="N114" s="62">
        <v>0</v>
      </c>
      <c r="O114" s="62">
        <v>0.66718350000000004</v>
      </c>
      <c r="P114" s="62">
        <v>0</v>
      </c>
      <c r="Q114" s="62">
        <v>0</v>
      </c>
      <c r="R114" s="62">
        <v>0</v>
      </c>
      <c r="S114" s="62">
        <v>0</v>
      </c>
      <c r="T114" s="62">
        <f t="shared" ref="T114:T175" si="101">SUM(E114:S114)</f>
        <v>1217.3874929999999</v>
      </c>
      <c r="U114" s="62">
        <v>478.00700000000001</v>
      </c>
      <c r="V114" s="62">
        <v>717.47</v>
      </c>
      <c r="W114" s="62">
        <v>21.908000000000001</v>
      </c>
      <c r="X114" s="62">
        <f t="shared" ref="X114:X175" si="102">(U114/T114)*100</f>
        <v>39.264983643133256</v>
      </c>
      <c r="Y114" s="62">
        <f t="shared" ref="Y114:Y175" si="103">(V114/T114)*100</f>
        <v>58.935220225726439</v>
      </c>
      <c r="Z114" s="62">
        <f t="shared" ref="Z114:Z175" si="104">(W114/T114)*100</f>
        <v>1.7995913483563282</v>
      </c>
      <c r="AA114" s="77"/>
      <c r="AB114" s="75" t="s">
        <v>269</v>
      </c>
      <c r="AC114" s="62">
        <f t="shared" si="83"/>
        <v>1217.385</v>
      </c>
      <c r="AD114" s="62"/>
      <c r="AE114" s="50">
        <v>3</v>
      </c>
      <c r="AF114" s="62">
        <f t="shared" si="84"/>
        <v>1213.604</v>
      </c>
      <c r="AG114" s="62">
        <f t="shared" ref="AG114:AG175" si="105">(AF114/AC114)*100</f>
        <v>99.689416248762726</v>
      </c>
      <c r="AH114" s="62">
        <v>476.51900000000001</v>
      </c>
      <c r="AI114" s="62">
        <v>715.26099999999997</v>
      </c>
      <c r="AJ114" s="62">
        <v>21.824000000000002</v>
      </c>
      <c r="AK114" s="50">
        <v>4</v>
      </c>
      <c r="AL114" s="62">
        <f>AN114+AO114+AP114</f>
        <v>3.7810000000000001</v>
      </c>
      <c r="AM114" s="62">
        <f>(AL114/AC114)*100</f>
        <v>0.31058375123728321</v>
      </c>
      <c r="AN114" s="62">
        <v>1.488</v>
      </c>
      <c r="AO114" s="62">
        <v>2.2080000000000002</v>
      </c>
      <c r="AP114" s="62">
        <v>8.5000000000000006E-2</v>
      </c>
      <c r="AQ114" s="77"/>
      <c r="AR114" s="62"/>
      <c r="AS114" s="62"/>
      <c r="AT114" s="62"/>
      <c r="AU114" s="62"/>
      <c r="AV114" s="62"/>
      <c r="AW114" s="77"/>
      <c r="AX114" s="62"/>
      <c r="AY114" s="62"/>
      <c r="AZ114" s="62"/>
      <c r="BA114" s="62"/>
      <c r="BB114" s="62"/>
      <c r="BC114" s="77"/>
      <c r="BD114" s="75" t="s">
        <v>269</v>
      </c>
      <c r="BE114" s="62">
        <f t="shared" ref="BE114:BE175" si="106">AC114/640</f>
        <v>1.9021640625</v>
      </c>
      <c r="BF114" s="62"/>
      <c r="BG114" s="50">
        <v>3</v>
      </c>
      <c r="BH114" s="62">
        <f t="shared" ref="BH114:BH175" si="107">AF114/640</f>
        <v>1.89625625</v>
      </c>
      <c r="BI114" s="62">
        <f t="shared" ref="BI114:BI175" si="108">(BH114/BE114)*100</f>
        <v>99.689416248762726</v>
      </c>
      <c r="BJ114" s="62">
        <f t="shared" ref="BJ114:BJ175" si="109">AH114/640</f>
        <v>0.74456093749999996</v>
      </c>
      <c r="BK114" s="62">
        <f t="shared" ref="BK114:BK175" si="110">AI114/640</f>
        <v>1.1175953125</v>
      </c>
      <c r="BL114" s="62">
        <f t="shared" ref="BL114:BL175" si="111">AJ114/640</f>
        <v>3.4100000000000005E-2</v>
      </c>
      <c r="BM114" s="50">
        <v>4</v>
      </c>
      <c r="BN114" s="62">
        <f>BP114+BQ114+BR114</f>
        <v>5.9078125000000007E-3</v>
      </c>
      <c r="BO114" s="62">
        <f>(BN114/BE114)*100</f>
        <v>0.31058375123728321</v>
      </c>
      <c r="BP114" s="62">
        <f>AN114/640</f>
        <v>2.3249999999999998E-3</v>
      </c>
      <c r="BQ114" s="62">
        <f>AO114/640</f>
        <v>3.4500000000000004E-3</v>
      </c>
      <c r="BR114" s="62">
        <f>AP114/640</f>
        <v>1.3281250000000001E-4</v>
      </c>
      <c r="BS114" s="77"/>
      <c r="BT114" s="62"/>
      <c r="BU114" s="62"/>
      <c r="BV114" s="62"/>
      <c r="BW114" s="62"/>
      <c r="BX114" s="62"/>
    </row>
    <row r="115" spans="1:76" x14ac:dyDescent="0.25">
      <c r="A115" s="77" t="s">
        <v>270</v>
      </c>
      <c r="B115" s="10" t="s">
        <v>204</v>
      </c>
      <c r="C115" s="3">
        <v>50</v>
      </c>
      <c r="D115" s="77" t="s">
        <v>270</v>
      </c>
      <c r="E115" s="62">
        <v>0</v>
      </c>
      <c r="F115" s="62">
        <v>2.2239450000000001</v>
      </c>
      <c r="G115" s="62">
        <v>83.842726499999998</v>
      </c>
      <c r="H115" s="62">
        <v>45.368478000000003</v>
      </c>
      <c r="I115" s="62">
        <v>16.012404</v>
      </c>
      <c r="J115" s="62">
        <v>0</v>
      </c>
      <c r="K115" s="62">
        <v>6.2270460000000005</v>
      </c>
      <c r="L115" s="62">
        <v>2.6687340000000002</v>
      </c>
      <c r="M115" s="62">
        <v>0</v>
      </c>
      <c r="N115" s="62">
        <v>0</v>
      </c>
      <c r="O115" s="62">
        <v>0</v>
      </c>
      <c r="P115" s="62">
        <v>0</v>
      </c>
      <c r="Q115" s="62">
        <v>0</v>
      </c>
      <c r="R115" s="62">
        <v>14.900431500000002</v>
      </c>
      <c r="S115" s="62">
        <v>0</v>
      </c>
      <c r="T115" s="62">
        <f t="shared" si="101"/>
        <v>171.243765</v>
      </c>
      <c r="U115" s="62">
        <v>67.072000000000003</v>
      </c>
      <c r="V115" s="62">
        <v>78.504000000000005</v>
      </c>
      <c r="W115" s="62">
        <v>25.667999999999999</v>
      </c>
      <c r="X115" s="62">
        <f t="shared" si="102"/>
        <v>39.16755742902523</v>
      </c>
      <c r="Y115" s="62">
        <f t="shared" si="103"/>
        <v>45.843420926887475</v>
      </c>
      <c r="Z115" s="62">
        <f t="shared" si="104"/>
        <v>14.989158875361097</v>
      </c>
      <c r="AA115" s="77"/>
      <c r="AB115" s="75" t="s">
        <v>270</v>
      </c>
      <c r="AC115" s="62">
        <f t="shared" si="83"/>
        <v>171.24400000000003</v>
      </c>
      <c r="AD115" s="62"/>
      <c r="AE115" s="50">
        <v>8</v>
      </c>
      <c r="AF115" s="62">
        <f t="shared" si="84"/>
        <v>171.24400000000003</v>
      </c>
      <c r="AG115" s="62">
        <f t="shared" si="105"/>
        <v>100</v>
      </c>
      <c r="AH115" s="62">
        <v>67.072000000000003</v>
      </c>
      <c r="AI115" s="62">
        <v>78.504000000000005</v>
      </c>
      <c r="AJ115" s="62">
        <v>25.667999999999999</v>
      </c>
      <c r="AK115" s="50"/>
      <c r="AL115" s="62"/>
      <c r="AM115" s="62"/>
      <c r="AN115" s="62"/>
      <c r="AO115" s="62"/>
      <c r="AP115" s="62"/>
      <c r="AQ115" s="77"/>
      <c r="AR115" s="62"/>
      <c r="AS115" s="62"/>
      <c r="AT115" s="62"/>
      <c r="AU115" s="62"/>
      <c r="AV115" s="62"/>
      <c r="AW115" s="77"/>
      <c r="AX115" s="62"/>
      <c r="AY115" s="62"/>
      <c r="AZ115" s="62"/>
      <c r="BA115" s="62"/>
      <c r="BB115" s="62"/>
      <c r="BC115" s="77"/>
      <c r="BD115" s="75" t="s">
        <v>270</v>
      </c>
      <c r="BE115" s="62">
        <f t="shared" si="106"/>
        <v>0.26756875000000002</v>
      </c>
      <c r="BF115" s="62"/>
      <c r="BG115" s="50">
        <v>8</v>
      </c>
      <c r="BH115" s="62">
        <f t="shared" si="107"/>
        <v>0.26756875000000002</v>
      </c>
      <c r="BI115" s="62">
        <f t="shared" si="108"/>
        <v>100</v>
      </c>
      <c r="BJ115" s="62">
        <f t="shared" si="109"/>
        <v>0.1048</v>
      </c>
      <c r="BK115" s="62">
        <f t="shared" si="110"/>
        <v>0.12266250000000001</v>
      </c>
      <c r="BL115" s="62">
        <f t="shared" si="111"/>
        <v>4.0106249999999996E-2</v>
      </c>
      <c r="BM115" s="50"/>
      <c r="BN115" s="62"/>
      <c r="BO115" s="62"/>
      <c r="BP115" s="62"/>
      <c r="BQ115" s="62"/>
      <c r="BR115" s="62"/>
      <c r="BS115" s="77"/>
      <c r="BT115" s="62"/>
      <c r="BU115" s="62"/>
      <c r="BV115" s="62"/>
      <c r="BW115" s="62"/>
      <c r="BX115" s="62"/>
    </row>
    <row r="116" spans="1:76" x14ac:dyDescent="0.25">
      <c r="A116" s="77" t="s">
        <v>271</v>
      </c>
      <c r="B116" s="10" t="s">
        <v>204</v>
      </c>
      <c r="C116" s="3">
        <v>51</v>
      </c>
      <c r="D116" s="77" t="s">
        <v>271</v>
      </c>
      <c r="E116" s="62">
        <v>0</v>
      </c>
      <c r="F116" s="62">
        <v>0</v>
      </c>
      <c r="G116" s="62">
        <v>118.09147950000001</v>
      </c>
      <c r="H116" s="62">
        <v>85.399488000000005</v>
      </c>
      <c r="I116" s="62">
        <v>14.900431500000002</v>
      </c>
      <c r="J116" s="62">
        <v>0</v>
      </c>
      <c r="K116" s="62">
        <v>0</v>
      </c>
      <c r="L116" s="62">
        <v>0</v>
      </c>
      <c r="M116" s="62">
        <v>0</v>
      </c>
      <c r="N116" s="62">
        <v>0</v>
      </c>
      <c r="O116" s="62">
        <v>0</v>
      </c>
      <c r="P116" s="62">
        <v>0</v>
      </c>
      <c r="Q116" s="62">
        <v>0</v>
      </c>
      <c r="R116" s="62">
        <v>0</v>
      </c>
      <c r="S116" s="62">
        <v>0</v>
      </c>
      <c r="T116" s="62">
        <f t="shared" si="101"/>
        <v>218.39139900000001</v>
      </c>
      <c r="U116" s="62">
        <v>96.278999999999996</v>
      </c>
      <c r="V116" s="62">
        <v>116.925</v>
      </c>
      <c r="W116" s="62">
        <v>5.1870000000000003</v>
      </c>
      <c r="X116" s="62">
        <f t="shared" si="102"/>
        <v>44.085527379216977</v>
      </c>
      <c r="Y116" s="62">
        <f t="shared" si="103"/>
        <v>53.539196385659857</v>
      </c>
      <c r="Z116" s="62">
        <f t="shared" si="104"/>
        <v>2.3750935356204206</v>
      </c>
      <c r="AA116" s="77"/>
      <c r="AB116" s="75" t="s">
        <v>271</v>
      </c>
      <c r="AC116" s="62">
        <f t="shared" si="83"/>
        <v>218.39100000000002</v>
      </c>
      <c r="AD116" s="62"/>
      <c r="AE116" s="50">
        <v>8</v>
      </c>
      <c r="AF116" s="62">
        <f t="shared" si="84"/>
        <v>218.39100000000002</v>
      </c>
      <c r="AG116" s="62">
        <f t="shared" si="105"/>
        <v>100</v>
      </c>
      <c r="AH116" s="62">
        <v>96.278999999999996</v>
      </c>
      <c r="AI116" s="62">
        <v>116.925</v>
      </c>
      <c r="AJ116" s="62">
        <v>5.1870000000000003</v>
      </c>
      <c r="AK116" s="50"/>
      <c r="AL116" s="62"/>
      <c r="AM116" s="62"/>
      <c r="AN116" s="62"/>
      <c r="AO116" s="62"/>
      <c r="AP116" s="62"/>
      <c r="AQ116" s="77"/>
      <c r="AR116" s="62"/>
      <c r="AS116" s="62"/>
      <c r="AT116" s="62"/>
      <c r="AU116" s="62"/>
      <c r="AV116" s="62"/>
      <c r="AW116" s="77"/>
      <c r="AX116" s="62"/>
      <c r="AY116" s="62"/>
      <c r="AZ116" s="62"/>
      <c r="BA116" s="62"/>
      <c r="BB116" s="62"/>
      <c r="BC116" s="77"/>
      <c r="BD116" s="75" t="s">
        <v>271</v>
      </c>
      <c r="BE116" s="62">
        <f t="shared" si="106"/>
        <v>0.34123593750000003</v>
      </c>
      <c r="BF116" s="62"/>
      <c r="BG116" s="50">
        <v>8</v>
      </c>
      <c r="BH116" s="62">
        <f t="shared" si="107"/>
        <v>0.34123593750000003</v>
      </c>
      <c r="BI116" s="62">
        <f t="shared" si="108"/>
        <v>100</v>
      </c>
      <c r="BJ116" s="62">
        <f t="shared" si="109"/>
        <v>0.15043593750000001</v>
      </c>
      <c r="BK116" s="62">
        <f t="shared" si="110"/>
        <v>0.18269531249999998</v>
      </c>
      <c r="BL116" s="62">
        <f t="shared" si="111"/>
        <v>8.1046875000000008E-3</v>
      </c>
      <c r="BM116" s="50"/>
      <c r="BN116" s="62"/>
      <c r="BO116" s="62"/>
      <c r="BP116" s="62"/>
      <c r="BQ116" s="62"/>
      <c r="BR116" s="62"/>
      <c r="BS116" s="77"/>
      <c r="BT116" s="62"/>
      <c r="BU116" s="62"/>
      <c r="BV116" s="62"/>
      <c r="BW116" s="62"/>
      <c r="BX116" s="62"/>
    </row>
    <row r="117" spans="1:76" x14ac:dyDescent="0.25">
      <c r="A117" s="77" t="s">
        <v>272</v>
      </c>
      <c r="B117" s="10" t="s">
        <v>204</v>
      </c>
      <c r="C117" s="3">
        <v>52</v>
      </c>
      <c r="D117" s="77" t="s">
        <v>272</v>
      </c>
      <c r="E117" s="62">
        <v>0</v>
      </c>
      <c r="F117" s="62">
        <v>5.3374680000000003</v>
      </c>
      <c r="G117" s="62">
        <v>101.1894975</v>
      </c>
      <c r="H117" s="62">
        <v>495.27255150000002</v>
      </c>
      <c r="I117" s="62">
        <v>149.67149850000001</v>
      </c>
      <c r="J117" s="62">
        <v>0</v>
      </c>
      <c r="K117" s="62">
        <v>0</v>
      </c>
      <c r="L117" s="62">
        <v>0</v>
      </c>
      <c r="M117" s="62">
        <v>0</v>
      </c>
      <c r="N117" s="62">
        <v>0</v>
      </c>
      <c r="O117" s="62">
        <v>0</v>
      </c>
      <c r="P117" s="62">
        <v>0</v>
      </c>
      <c r="Q117" s="62">
        <v>0</v>
      </c>
      <c r="R117" s="62">
        <v>0</v>
      </c>
      <c r="S117" s="62">
        <v>0</v>
      </c>
      <c r="T117" s="62">
        <f t="shared" si="101"/>
        <v>751.47101550000002</v>
      </c>
      <c r="U117" s="62">
        <v>403.51400000000001</v>
      </c>
      <c r="V117" s="62">
        <v>326.62700000000001</v>
      </c>
      <c r="W117" s="62">
        <v>21.329000000000001</v>
      </c>
      <c r="X117" s="62">
        <f t="shared" si="102"/>
        <v>53.696548726036667</v>
      </c>
      <c r="Y117" s="62">
        <f t="shared" si="103"/>
        <v>43.465016382923956</v>
      </c>
      <c r="Z117" s="62">
        <f t="shared" si="104"/>
        <v>2.8382997560868666</v>
      </c>
      <c r="AA117" s="77"/>
      <c r="AB117" s="75" t="s">
        <v>272</v>
      </c>
      <c r="AC117" s="62">
        <f t="shared" si="83"/>
        <v>751.47</v>
      </c>
      <c r="AD117" s="62"/>
      <c r="AE117" s="50">
        <v>5</v>
      </c>
      <c r="AF117" s="62">
        <f t="shared" si="84"/>
        <v>751.47</v>
      </c>
      <c r="AG117" s="62">
        <f t="shared" si="105"/>
        <v>100</v>
      </c>
      <c r="AH117" s="62">
        <v>403.51400000000001</v>
      </c>
      <c r="AI117" s="62">
        <v>326.62700000000001</v>
      </c>
      <c r="AJ117" s="62">
        <v>21.329000000000001</v>
      </c>
      <c r="AK117" s="50"/>
      <c r="AL117" s="62"/>
      <c r="AM117" s="62"/>
      <c r="AN117" s="62"/>
      <c r="AO117" s="62"/>
      <c r="AP117" s="62"/>
      <c r="AQ117" s="77"/>
      <c r="AR117" s="62"/>
      <c r="AS117" s="62"/>
      <c r="AT117" s="62"/>
      <c r="AU117" s="62"/>
      <c r="AV117" s="62"/>
      <c r="AW117" s="77"/>
      <c r="AX117" s="62"/>
      <c r="AY117" s="62"/>
      <c r="AZ117" s="62"/>
      <c r="BA117" s="62"/>
      <c r="BB117" s="62"/>
      <c r="BC117" s="77"/>
      <c r="BD117" s="75" t="s">
        <v>272</v>
      </c>
      <c r="BE117" s="62">
        <f t="shared" si="106"/>
        <v>1.1741718750000001</v>
      </c>
      <c r="BF117" s="62"/>
      <c r="BG117" s="50">
        <v>5</v>
      </c>
      <c r="BH117" s="62">
        <f t="shared" si="107"/>
        <v>1.1741718750000001</v>
      </c>
      <c r="BI117" s="62">
        <f t="shared" si="108"/>
        <v>100</v>
      </c>
      <c r="BJ117" s="62">
        <f t="shared" si="109"/>
        <v>0.63049062499999997</v>
      </c>
      <c r="BK117" s="62">
        <f t="shared" si="110"/>
        <v>0.51035468750000001</v>
      </c>
      <c r="BL117" s="62">
        <f t="shared" si="111"/>
        <v>3.3326562500000004E-2</v>
      </c>
      <c r="BM117" s="50"/>
      <c r="BN117" s="62"/>
      <c r="BO117" s="62"/>
      <c r="BP117" s="62"/>
      <c r="BQ117" s="62"/>
      <c r="BR117" s="62"/>
      <c r="BS117" s="77"/>
      <c r="BT117" s="62"/>
      <c r="BU117" s="62"/>
      <c r="BV117" s="62"/>
      <c r="BW117" s="62"/>
      <c r="BX117" s="62"/>
    </row>
    <row r="118" spans="1:76" x14ac:dyDescent="0.25">
      <c r="A118" s="77" t="s">
        <v>273</v>
      </c>
      <c r="B118" s="10" t="s">
        <v>204</v>
      </c>
      <c r="C118" s="3">
        <v>53</v>
      </c>
      <c r="D118" s="77" t="s">
        <v>273</v>
      </c>
      <c r="E118" s="62">
        <v>0</v>
      </c>
      <c r="F118" s="62">
        <v>0.44478900000000005</v>
      </c>
      <c r="G118" s="62">
        <v>122.53936950000001</v>
      </c>
      <c r="H118" s="62">
        <v>18.013954500000001</v>
      </c>
      <c r="I118" s="62">
        <v>0</v>
      </c>
      <c r="J118" s="62">
        <v>0</v>
      </c>
      <c r="K118" s="62">
        <v>0.88957800000000009</v>
      </c>
      <c r="L118" s="62">
        <v>0.22239450000000002</v>
      </c>
      <c r="M118" s="62">
        <v>0</v>
      </c>
      <c r="N118" s="62">
        <v>0</v>
      </c>
      <c r="O118" s="62">
        <v>2.6687340000000002</v>
      </c>
      <c r="P118" s="62">
        <v>0</v>
      </c>
      <c r="Q118" s="62">
        <v>0</v>
      </c>
      <c r="R118" s="62">
        <v>5.7822570000000004</v>
      </c>
      <c r="S118" s="62">
        <v>0</v>
      </c>
      <c r="T118" s="62">
        <f t="shared" si="101"/>
        <v>150.56107650000001</v>
      </c>
      <c r="U118" s="62">
        <v>53.53</v>
      </c>
      <c r="V118" s="62">
        <v>87.465999999999994</v>
      </c>
      <c r="W118" s="62">
        <v>9.5640000000000001</v>
      </c>
      <c r="X118" s="62">
        <f t="shared" si="102"/>
        <v>35.553677779396054</v>
      </c>
      <c r="Y118" s="62">
        <f t="shared" si="103"/>
        <v>58.093367843315058</v>
      </c>
      <c r="Z118" s="62">
        <f t="shared" si="104"/>
        <v>6.3522393850577963</v>
      </c>
      <c r="AA118" s="77"/>
      <c r="AB118" s="75" t="s">
        <v>273</v>
      </c>
      <c r="AC118" s="62">
        <f t="shared" si="83"/>
        <v>150.55999999999997</v>
      </c>
      <c r="AD118" s="62"/>
      <c r="AE118" s="50">
        <v>8</v>
      </c>
      <c r="AF118" s="62">
        <f t="shared" si="84"/>
        <v>150.55999999999997</v>
      </c>
      <c r="AG118" s="62">
        <f t="shared" si="105"/>
        <v>100</v>
      </c>
      <c r="AH118" s="62">
        <v>53.53</v>
      </c>
      <c r="AI118" s="62">
        <v>87.465999999999994</v>
      </c>
      <c r="AJ118" s="62">
        <v>9.5640000000000001</v>
      </c>
      <c r="AK118" s="50"/>
      <c r="AL118" s="62"/>
      <c r="AM118" s="62"/>
      <c r="AN118" s="62"/>
      <c r="AO118" s="62"/>
      <c r="AP118" s="62"/>
      <c r="AQ118" s="77"/>
      <c r="AR118" s="62"/>
      <c r="AS118" s="62"/>
      <c r="AT118" s="62"/>
      <c r="AU118" s="62"/>
      <c r="AV118" s="62"/>
      <c r="AW118" s="77"/>
      <c r="AX118" s="62"/>
      <c r="AY118" s="62"/>
      <c r="AZ118" s="62"/>
      <c r="BA118" s="62"/>
      <c r="BB118" s="62"/>
      <c r="BC118" s="77"/>
      <c r="BD118" s="75" t="s">
        <v>273</v>
      </c>
      <c r="BE118" s="62">
        <f t="shared" si="106"/>
        <v>0.23524999999999996</v>
      </c>
      <c r="BF118" s="62"/>
      <c r="BG118" s="50">
        <v>8</v>
      </c>
      <c r="BH118" s="62">
        <f t="shared" si="107"/>
        <v>0.23524999999999996</v>
      </c>
      <c r="BI118" s="62">
        <f t="shared" si="108"/>
        <v>100</v>
      </c>
      <c r="BJ118" s="62">
        <f t="shared" si="109"/>
        <v>8.3640624999999996E-2</v>
      </c>
      <c r="BK118" s="62">
        <f t="shared" si="110"/>
        <v>0.13666562499999999</v>
      </c>
      <c r="BL118" s="62">
        <f t="shared" si="111"/>
        <v>1.494375E-2</v>
      </c>
      <c r="BM118" s="50"/>
      <c r="BN118" s="62"/>
      <c r="BO118" s="62"/>
      <c r="BP118" s="62"/>
      <c r="BQ118" s="62"/>
      <c r="BR118" s="62"/>
      <c r="BS118" s="77"/>
      <c r="BT118" s="62"/>
      <c r="BU118" s="62"/>
      <c r="BV118" s="62"/>
      <c r="BW118" s="62"/>
      <c r="BX118" s="62"/>
    </row>
    <row r="119" spans="1:76" x14ac:dyDescent="0.25">
      <c r="A119" s="77" t="s">
        <v>274</v>
      </c>
      <c r="B119" s="10" t="s">
        <v>204</v>
      </c>
      <c r="C119" s="3">
        <v>54</v>
      </c>
      <c r="D119" s="77" t="s">
        <v>274</v>
      </c>
      <c r="E119" s="62">
        <v>0</v>
      </c>
      <c r="F119" s="62">
        <v>0</v>
      </c>
      <c r="G119" s="62">
        <v>151.22826000000001</v>
      </c>
      <c r="H119" s="62">
        <v>2.0015505</v>
      </c>
      <c r="I119" s="62">
        <v>0</v>
      </c>
      <c r="J119" s="62">
        <v>0</v>
      </c>
      <c r="K119" s="62">
        <v>0</v>
      </c>
      <c r="L119" s="62">
        <v>0</v>
      </c>
      <c r="M119" s="62">
        <v>0</v>
      </c>
      <c r="N119" s="62">
        <v>0</v>
      </c>
      <c r="O119" s="62">
        <v>0</v>
      </c>
      <c r="P119" s="62">
        <v>0</v>
      </c>
      <c r="Q119" s="62">
        <v>0</v>
      </c>
      <c r="R119" s="62">
        <v>0.22239450000000002</v>
      </c>
      <c r="S119" s="62">
        <v>0</v>
      </c>
      <c r="T119" s="62">
        <f t="shared" si="101"/>
        <v>153.45220500000002</v>
      </c>
      <c r="U119" s="62">
        <v>56.854999999999997</v>
      </c>
      <c r="V119" s="62">
        <v>94.025999999999996</v>
      </c>
      <c r="W119" s="62">
        <v>2.5710000000000002</v>
      </c>
      <c r="X119" s="62">
        <f t="shared" si="102"/>
        <v>37.050624329575442</v>
      </c>
      <c r="Y119" s="62">
        <f t="shared" si="103"/>
        <v>61.27380183295508</v>
      </c>
      <c r="Z119" s="62">
        <f t="shared" si="104"/>
        <v>1.6754402453845481</v>
      </c>
      <c r="AA119" s="77"/>
      <c r="AB119" s="75" t="s">
        <v>274</v>
      </c>
      <c r="AC119" s="62">
        <f t="shared" si="83"/>
        <v>153.452</v>
      </c>
      <c r="AD119" s="62"/>
      <c r="AE119" s="50">
        <v>8</v>
      </c>
      <c r="AF119" s="62">
        <f t="shared" si="84"/>
        <v>153.452</v>
      </c>
      <c r="AG119" s="62">
        <f t="shared" si="105"/>
        <v>100</v>
      </c>
      <c r="AH119" s="62">
        <v>56.854999999999997</v>
      </c>
      <c r="AI119" s="62">
        <v>94.025999999999996</v>
      </c>
      <c r="AJ119" s="62">
        <v>2.5710000000000002</v>
      </c>
      <c r="AK119" s="50"/>
      <c r="AL119" s="62"/>
      <c r="AM119" s="62"/>
      <c r="AN119" s="62"/>
      <c r="AO119" s="62"/>
      <c r="AP119" s="62"/>
      <c r="AQ119" s="77"/>
      <c r="AR119" s="62"/>
      <c r="AS119" s="62"/>
      <c r="AT119" s="62"/>
      <c r="AU119" s="62"/>
      <c r="AV119" s="62"/>
      <c r="AW119" s="77"/>
      <c r="AX119" s="62"/>
      <c r="AY119" s="62"/>
      <c r="AZ119" s="62"/>
      <c r="BA119" s="62"/>
      <c r="BB119" s="62"/>
      <c r="BC119" s="77"/>
      <c r="BD119" s="75" t="s">
        <v>274</v>
      </c>
      <c r="BE119" s="62">
        <f t="shared" si="106"/>
        <v>0.23976875</v>
      </c>
      <c r="BF119" s="62"/>
      <c r="BG119" s="50">
        <v>8</v>
      </c>
      <c r="BH119" s="62">
        <f t="shared" si="107"/>
        <v>0.23976875</v>
      </c>
      <c r="BI119" s="62">
        <f t="shared" si="108"/>
        <v>100</v>
      </c>
      <c r="BJ119" s="62">
        <f t="shared" si="109"/>
        <v>8.883593749999999E-2</v>
      </c>
      <c r="BK119" s="62">
        <f t="shared" si="110"/>
        <v>0.14691562499999999</v>
      </c>
      <c r="BL119" s="62">
        <f t="shared" si="111"/>
        <v>4.0171874999999999E-3</v>
      </c>
      <c r="BM119" s="50"/>
      <c r="BN119" s="62"/>
      <c r="BO119" s="62"/>
      <c r="BP119" s="62"/>
      <c r="BQ119" s="62"/>
      <c r="BR119" s="62"/>
      <c r="BS119" s="77"/>
      <c r="BT119" s="62"/>
      <c r="BU119" s="62"/>
      <c r="BV119" s="62"/>
      <c r="BW119" s="62"/>
      <c r="BX119" s="62"/>
    </row>
    <row r="120" spans="1:76" x14ac:dyDescent="0.25">
      <c r="A120" s="77" t="s">
        <v>275</v>
      </c>
      <c r="B120" s="10" t="s">
        <v>204</v>
      </c>
      <c r="C120" s="3">
        <v>55</v>
      </c>
      <c r="D120" s="77" t="s">
        <v>275</v>
      </c>
      <c r="E120" s="62">
        <v>0</v>
      </c>
      <c r="F120" s="62">
        <v>9.1181745000000003</v>
      </c>
      <c r="G120" s="62">
        <v>368.73008100000004</v>
      </c>
      <c r="H120" s="62">
        <v>47.370028500000004</v>
      </c>
      <c r="I120" s="62">
        <v>16.901982</v>
      </c>
      <c r="J120" s="62">
        <v>0</v>
      </c>
      <c r="K120" s="62">
        <v>0</v>
      </c>
      <c r="L120" s="62">
        <v>0</v>
      </c>
      <c r="M120" s="62">
        <v>0</v>
      </c>
      <c r="N120" s="62">
        <v>0</v>
      </c>
      <c r="O120" s="62">
        <v>0</v>
      </c>
      <c r="P120" s="62">
        <v>0</v>
      </c>
      <c r="Q120" s="62">
        <v>0</v>
      </c>
      <c r="R120" s="62">
        <v>0</v>
      </c>
      <c r="S120" s="62">
        <v>0</v>
      </c>
      <c r="T120" s="62">
        <f t="shared" si="101"/>
        <v>442.12026600000002</v>
      </c>
      <c r="U120" s="62">
        <v>175.536</v>
      </c>
      <c r="V120" s="62">
        <v>259.15800000000002</v>
      </c>
      <c r="W120" s="62">
        <v>7.4260000000000002</v>
      </c>
      <c r="X120" s="62">
        <f t="shared" si="102"/>
        <v>39.703224099661604</v>
      </c>
      <c r="Y120" s="62">
        <f t="shared" si="103"/>
        <v>58.617082257885009</v>
      </c>
      <c r="Z120" s="62">
        <f t="shared" si="104"/>
        <v>1.6796334778284061</v>
      </c>
      <c r="AA120" s="77"/>
      <c r="AB120" s="75" t="s">
        <v>275</v>
      </c>
      <c r="AC120" s="62">
        <f t="shared" si="83"/>
        <v>442.12</v>
      </c>
      <c r="AD120" s="62"/>
      <c r="AE120" s="50">
        <v>11</v>
      </c>
      <c r="AF120" s="62">
        <f t="shared" si="84"/>
        <v>15.568</v>
      </c>
      <c r="AG120" s="62">
        <f t="shared" si="105"/>
        <v>3.5212159594680172</v>
      </c>
      <c r="AH120" s="62">
        <v>5.867</v>
      </c>
      <c r="AI120" s="62">
        <v>9.3539999999999992</v>
      </c>
      <c r="AJ120" s="62">
        <v>0.34699999999999998</v>
      </c>
      <c r="AK120" s="50">
        <v>8</v>
      </c>
      <c r="AL120" s="62">
        <f>AN120+AO120+AP120</f>
        <v>426.55200000000002</v>
      </c>
      <c r="AM120" s="62">
        <f>(AL120/AC120)*100</f>
        <v>96.478784040531991</v>
      </c>
      <c r="AN120" s="62">
        <v>169.66900000000001</v>
      </c>
      <c r="AO120" s="62">
        <v>249.804</v>
      </c>
      <c r="AP120" s="62">
        <v>7.0789999999999997</v>
      </c>
      <c r="AQ120" s="77"/>
      <c r="AR120" s="62"/>
      <c r="AS120" s="62"/>
      <c r="AT120" s="62"/>
      <c r="AU120" s="62"/>
      <c r="AV120" s="62"/>
      <c r="AW120" s="77"/>
      <c r="AX120" s="62"/>
      <c r="AY120" s="62"/>
      <c r="AZ120" s="62"/>
      <c r="BA120" s="62"/>
      <c r="BB120" s="62"/>
      <c r="BC120" s="77"/>
      <c r="BD120" s="75" t="s">
        <v>275</v>
      </c>
      <c r="BE120" s="62">
        <f t="shared" si="106"/>
        <v>0.69081250000000005</v>
      </c>
      <c r="BF120" s="62"/>
      <c r="BG120" s="50">
        <v>11</v>
      </c>
      <c r="BH120" s="62">
        <f t="shared" si="107"/>
        <v>2.4324999999999999E-2</v>
      </c>
      <c r="BI120" s="62">
        <f t="shared" si="108"/>
        <v>3.5212159594680172</v>
      </c>
      <c r="BJ120" s="62">
        <f t="shared" si="109"/>
        <v>9.1671875E-3</v>
      </c>
      <c r="BK120" s="62">
        <f t="shared" si="110"/>
        <v>1.4615624999999998E-2</v>
      </c>
      <c r="BL120" s="62">
        <f t="shared" si="111"/>
        <v>5.4218749999999992E-4</v>
      </c>
      <c r="BM120" s="50">
        <v>8</v>
      </c>
      <c r="BN120" s="62">
        <f>BP120+BQ120+BR120</f>
        <v>0.66648750000000001</v>
      </c>
      <c r="BO120" s="62">
        <f>(BN120/BE120)*100</f>
        <v>96.478784040531977</v>
      </c>
      <c r="BP120" s="62">
        <f>AN120/640</f>
        <v>0.26510781250000004</v>
      </c>
      <c r="BQ120" s="62">
        <f>AO120/640</f>
        <v>0.39031874999999999</v>
      </c>
      <c r="BR120" s="62">
        <f>AP120/640</f>
        <v>1.10609375E-2</v>
      </c>
      <c r="BS120" s="77"/>
      <c r="BT120" s="62"/>
      <c r="BU120" s="62"/>
      <c r="BV120" s="62"/>
      <c r="BW120" s="62"/>
      <c r="BX120" s="62"/>
    </row>
    <row r="121" spans="1:76" x14ac:dyDescent="0.25">
      <c r="A121" s="77" t="s">
        <v>276</v>
      </c>
      <c r="B121" s="10" t="s">
        <v>204</v>
      </c>
      <c r="C121" s="3">
        <v>56</v>
      </c>
      <c r="D121" s="77" t="s">
        <v>276</v>
      </c>
      <c r="E121" s="62">
        <v>0</v>
      </c>
      <c r="F121" s="62">
        <v>9.1181745000000003</v>
      </c>
      <c r="G121" s="62">
        <v>136.7726175</v>
      </c>
      <c r="H121" s="62">
        <v>3.5583120000000004</v>
      </c>
      <c r="I121" s="62">
        <v>1.5567615000000001</v>
      </c>
      <c r="J121" s="62">
        <v>0</v>
      </c>
      <c r="K121" s="62">
        <v>0</v>
      </c>
      <c r="L121" s="62">
        <v>0</v>
      </c>
      <c r="M121" s="62">
        <v>0</v>
      </c>
      <c r="N121" s="62">
        <v>0</v>
      </c>
      <c r="O121" s="62">
        <v>0</v>
      </c>
      <c r="P121" s="62">
        <v>0</v>
      </c>
      <c r="Q121" s="62">
        <v>0</v>
      </c>
      <c r="R121" s="62">
        <v>0</v>
      </c>
      <c r="S121" s="62">
        <v>0</v>
      </c>
      <c r="T121" s="62">
        <f t="shared" si="101"/>
        <v>151.0058655</v>
      </c>
      <c r="U121" s="62">
        <v>55.417999999999999</v>
      </c>
      <c r="V121" s="62">
        <v>93.393000000000001</v>
      </c>
      <c r="W121" s="62">
        <v>2.194</v>
      </c>
      <c r="X121" s="62">
        <f t="shared" si="102"/>
        <v>36.699236692895212</v>
      </c>
      <c r="Y121" s="62">
        <f t="shared" si="103"/>
        <v>61.847266456017238</v>
      </c>
      <c r="Z121" s="62">
        <f t="shared" si="104"/>
        <v>1.4529236945435076</v>
      </c>
      <c r="AA121" s="77"/>
      <c r="AB121" s="75" t="s">
        <v>276</v>
      </c>
      <c r="AC121" s="62">
        <f t="shared" si="83"/>
        <v>151.005</v>
      </c>
      <c r="AD121" s="62"/>
      <c r="AE121" s="50">
        <v>8</v>
      </c>
      <c r="AF121" s="62">
        <f t="shared" si="84"/>
        <v>151.005</v>
      </c>
      <c r="AG121" s="62">
        <f t="shared" si="105"/>
        <v>100</v>
      </c>
      <c r="AH121" s="62">
        <v>55.417999999999999</v>
      </c>
      <c r="AI121" s="62">
        <v>93.393000000000001</v>
      </c>
      <c r="AJ121" s="62">
        <v>2.194</v>
      </c>
      <c r="AK121" s="50"/>
      <c r="AL121" s="62"/>
      <c r="AM121" s="62"/>
      <c r="AN121" s="62"/>
      <c r="AO121" s="62"/>
      <c r="AP121" s="62"/>
      <c r="AQ121" s="77"/>
      <c r="AR121" s="62"/>
      <c r="AS121" s="62"/>
      <c r="AT121" s="62"/>
      <c r="AU121" s="62"/>
      <c r="AV121" s="62"/>
      <c r="AW121" s="77"/>
      <c r="AX121" s="62"/>
      <c r="AY121" s="62"/>
      <c r="AZ121" s="62"/>
      <c r="BA121" s="62"/>
      <c r="BB121" s="62"/>
      <c r="BC121" s="77"/>
      <c r="BD121" s="75" t="s">
        <v>276</v>
      </c>
      <c r="BE121" s="62">
        <f t="shared" si="106"/>
        <v>0.2359453125</v>
      </c>
      <c r="BF121" s="62"/>
      <c r="BG121" s="50">
        <v>8</v>
      </c>
      <c r="BH121" s="62">
        <f t="shared" si="107"/>
        <v>0.2359453125</v>
      </c>
      <c r="BI121" s="62">
        <f t="shared" si="108"/>
        <v>100</v>
      </c>
      <c r="BJ121" s="62">
        <f t="shared" si="109"/>
        <v>8.6590625000000004E-2</v>
      </c>
      <c r="BK121" s="62">
        <f t="shared" si="110"/>
        <v>0.1459265625</v>
      </c>
      <c r="BL121" s="62">
        <f t="shared" si="111"/>
        <v>3.4281249999999997E-3</v>
      </c>
      <c r="BM121" s="50"/>
      <c r="BN121" s="62"/>
      <c r="BO121" s="62"/>
      <c r="BP121" s="62"/>
      <c r="BQ121" s="62"/>
      <c r="BR121" s="62"/>
      <c r="BS121" s="77"/>
      <c r="BT121" s="62"/>
      <c r="BU121" s="62"/>
      <c r="BV121" s="62"/>
      <c r="BW121" s="62"/>
      <c r="BX121" s="62"/>
    </row>
    <row r="122" spans="1:76" x14ac:dyDescent="0.25">
      <c r="A122" s="77" t="s">
        <v>277</v>
      </c>
      <c r="B122" s="10" t="s">
        <v>204</v>
      </c>
      <c r="C122" s="3">
        <v>6</v>
      </c>
      <c r="D122" s="77" t="s">
        <v>277</v>
      </c>
      <c r="E122" s="62">
        <v>2.8911285000000002</v>
      </c>
      <c r="F122" s="62">
        <v>28.688890500000003</v>
      </c>
      <c r="G122" s="62">
        <v>431.44533000000001</v>
      </c>
      <c r="H122" s="62">
        <v>177.24841650000002</v>
      </c>
      <c r="I122" s="62">
        <v>65.161588500000008</v>
      </c>
      <c r="J122" s="62">
        <v>0</v>
      </c>
      <c r="K122" s="62">
        <v>1.7791560000000002</v>
      </c>
      <c r="L122" s="62">
        <v>0</v>
      </c>
      <c r="M122" s="62">
        <v>0</v>
      </c>
      <c r="N122" s="62">
        <v>0</v>
      </c>
      <c r="O122" s="62">
        <v>0</v>
      </c>
      <c r="P122" s="62">
        <v>0</v>
      </c>
      <c r="Q122" s="62">
        <v>0</v>
      </c>
      <c r="R122" s="62">
        <v>0</v>
      </c>
      <c r="S122" s="62">
        <v>0</v>
      </c>
      <c r="T122" s="62">
        <f t="shared" si="101"/>
        <v>707.21451000000002</v>
      </c>
      <c r="U122" s="62">
        <v>309.64100000000002</v>
      </c>
      <c r="V122" s="62">
        <v>382.49799999999999</v>
      </c>
      <c r="W122" s="62">
        <v>15.074</v>
      </c>
      <c r="X122" s="62">
        <f t="shared" si="102"/>
        <v>43.783179731422649</v>
      </c>
      <c r="Y122" s="62">
        <f t="shared" si="103"/>
        <v>54.085145962290845</v>
      </c>
      <c r="Z122" s="62">
        <f t="shared" si="104"/>
        <v>2.1314607925677316</v>
      </c>
      <c r="AA122" s="77"/>
      <c r="AB122" s="75" t="s">
        <v>277</v>
      </c>
      <c r="AC122" s="62">
        <f t="shared" si="83"/>
        <v>707.21299999999997</v>
      </c>
      <c r="AD122" s="62"/>
      <c r="AE122" s="50">
        <v>3</v>
      </c>
      <c r="AF122" s="62">
        <f t="shared" ref="AF122:AF159" si="112">AH122+AI122+AJ122</f>
        <v>707.21299999999997</v>
      </c>
      <c r="AG122" s="62">
        <f t="shared" si="105"/>
        <v>100</v>
      </c>
      <c r="AH122" s="62">
        <v>309.64100000000002</v>
      </c>
      <c r="AI122" s="62">
        <v>382.49799999999999</v>
      </c>
      <c r="AJ122" s="62">
        <v>15.074</v>
      </c>
      <c r="AK122" s="50"/>
      <c r="AL122" s="62"/>
      <c r="AM122" s="62"/>
      <c r="AN122" s="62"/>
      <c r="AO122" s="62"/>
      <c r="AP122" s="62"/>
      <c r="AQ122" s="77"/>
      <c r="AR122" s="62"/>
      <c r="AS122" s="62"/>
      <c r="AT122" s="62"/>
      <c r="AU122" s="62"/>
      <c r="AV122" s="62"/>
      <c r="AW122" s="77"/>
      <c r="AX122" s="62"/>
      <c r="AY122" s="62"/>
      <c r="AZ122" s="62"/>
      <c r="BA122" s="62"/>
      <c r="BB122" s="62"/>
      <c r="BC122" s="77"/>
      <c r="BD122" s="75" t="s">
        <v>277</v>
      </c>
      <c r="BE122" s="62">
        <f t="shared" si="106"/>
        <v>1.1050203125</v>
      </c>
      <c r="BF122" s="62"/>
      <c r="BG122" s="50">
        <v>3</v>
      </c>
      <c r="BH122" s="62">
        <f t="shared" si="107"/>
        <v>1.1050203125</v>
      </c>
      <c r="BI122" s="62">
        <f t="shared" si="108"/>
        <v>100</v>
      </c>
      <c r="BJ122" s="62">
        <f t="shared" si="109"/>
        <v>0.48381406250000003</v>
      </c>
      <c r="BK122" s="62">
        <f t="shared" si="110"/>
        <v>0.59765312500000001</v>
      </c>
      <c r="BL122" s="62">
        <f t="shared" si="111"/>
        <v>2.3553125000000001E-2</v>
      </c>
      <c r="BM122" s="50"/>
      <c r="BN122" s="62"/>
      <c r="BO122" s="62"/>
      <c r="BP122" s="62"/>
      <c r="BQ122" s="62"/>
      <c r="BR122" s="62"/>
      <c r="BS122" s="77"/>
      <c r="BT122" s="62"/>
      <c r="BU122" s="62"/>
      <c r="BV122" s="62"/>
      <c r="BW122" s="62"/>
      <c r="BX122" s="62"/>
    </row>
    <row r="123" spans="1:76" x14ac:dyDescent="0.25">
      <c r="A123" s="77" t="s">
        <v>278</v>
      </c>
      <c r="B123" s="10" t="s">
        <v>204</v>
      </c>
      <c r="C123" s="3">
        <v>62</v>
      </c>
      <c r="D123" s="77" t="s">
        <v>278</v>
      </c>
      <c r="E123" s="62">
        <v>0</v>
      </c>
      <c r="F123" s="62">
        <v>4.003101</v>
      </c>
      <c r="G123" s="62">
        <v>37.807065000000001</v>
      </c>
      <c r="H123" s="62">
        <v>4.2254955000000001</v>
      </c>
      <c r="I123" s="62">
        <v>0.22239450000000002</v>
      </c>
      <c r="J123" s="62">
        <v>0</v>
      </c>
      <c r="K123" s="62">
        <v>5.1150735000000003</v>
      </c>
      <c r="L123" s="62">
        <v>0</v>
      </c>
      <c r="M123" s="62">
        <v>0</v>
      </c>
      <c r="N123" s="62">
        <v>0</v>
      </c>
      <c r="O123" s="62">
        <v>0</v>
      </c>
      <c r="P123" s="62">
        <v>0</v>
      </c>
      <c r="Q123" s="62">
        <v>0</v>
      </c>
      <c r="R123" s="62">
        <v>0</v>
      </c>
      <c r="S123" s="62">
        <v>0</v>
      </c>
      <c r="T123" s="62">
        <f t="shared" si="101"/>
        <v>51.373129500000005</v>
      </c>
      <c r="U123" s="62">
        <v>16.861999999999998</v>
      </c>
      <c r="V123" s="62">
        <v>29.427</v>
      </c>
      <c r="W123" s="62">
        <v>5.0839999999999996</v>
      </c>
      <c r="X123" s="62">
        <f t="shared" si="102"/>
        <v>32.822606222577889</v>
      </c>
      <c r="Y123" s="62">
        <f t="shared" si="103"/>
        <v>57.280917643921214</v>
      </c>
      <c r="Z123" s="62">
        <f t="shared" si="104"/>
        <v>9.8962240561965356</v>
      </c>
      <c r="AA123" s="77"/>
      <c r="AB123" s="75" t="s">
        <v>278</v>
      </c>
      <c r="AC123" s="62">
        <f t="shared" si="83"/>
        <v>51.373000000000005</v>
      </c>
      <c r="AD123" s="62"/>
      <c r="AE123" s="50">
        <v>8</v>
      </c>
      <c r="AF123" s="62">
        <f t="shared" si="112"/>
        <v>51.373000000000005</v>
      </c>
      <c r="AG123" s="62">
        <f t="shared" si="105"/>
        <v>100</v>
      </c>
      <c r="AH123" s="62">
        <v>16.861999999999998</v>
      </c>
      <c r="AI123" s="62">
        <v>29.427</v>
      </c>
      <c r="AJ123" s="62">
        <v>5.0839999999999996</v>
      </c>
      <c r="AK123" s="50"/>
      <c r="AL123" s="62"/>
      <c r="AM123" s="62"/>
      <c r="AN123" s="62"/>
      <c r="AO123" s="62"/>
      <c r="AP123" s="62"/>
      <c r="AQ123" s="77"/>
      <c r="AR123" s="62"/>
      <c r="AS123" s="62"/>
      <c r="AT123" s="62"/>
      <c r="AU123" s="62"/>
      <c r="AV123" s="62"/>
      <c r="AW123" s="77"/>
      <c r="AX123" s="62"/>
      <c r="AY123" s="62"/>
      <c r="AZ123" s="62"/>
      <c r="BA123" s="62"/>
      <c r="BB123" s="62"/>
      <c r="BC123" s="77"/>
      <c r="BD123" s="75" t="s">
        <v>278</v>
      </c>
      <c r="BE123" s="62">
        <f t="shared" si="106"/>
        <v>8.027031250000001E-2</v>
      </c>
      <c r="BF123" s="62"/>
      <c r="BG123" s="50">
        <v>8</v>
      </c>
      <c r="BH123" s="62">
        <f t="shared" si="107"/>
        <v>8.027031250000001E-2</v>
      </c>
      <c r="BI123" s="62">
        <f t="shared" si="108"/>
        <v>100</v>
      </c>
      <c r="BJ123" s="62">
        <f t="shared" si="109"/>
        <v>2.6346874999999999E-2</v>
      </c>
      <c r="BK123" s="62">
        <f t="shared" si="110"/>
        <v>4.5979687499999998E-2</v>
      </c>
      <c r="BL123" s="62">
        <f t="shared" si="111"/>
        <v>7.9437499999999994E-3</v>
      </c>
      <c r="BM123" s="50"/>
      <c r="BN123" s="62"/>
      <c r="BO123" s="62"/>
      <c r="BP123" s="62"/>
      <c r="BQ123" s="62"/>
      <c r="BR123" s="62"/>
      <c r="BS123" s="77"/>
      <c r="BT123" s="62"/>
      <c r="BU123" s="62"/>
      <c r="BV123" s="62"/>
      <c r="BW123" s="62"/>
      <c r="BX123" s="62"/>
    </row>
    <row r="124" spans="1:76" x14ac:dyDescent="0.25">
      <c r="A124" s="77" t="s">
        <v>279</v>
      </c>
      <c r="B124" s="10" t="s">
        <v>204</v>
      </c>
      <c r="C124" s="3">
        <v>63</v>
      </c>
      <c r="D124" s="77" t="s">
        <v>279</v>
      </c>
      <c r="E124" s="62">
        <v>0</v>
      </c>
      <c r="F124" s="62">
        <v>16.901982</v>
      </c>
      <c r="G124" s="62">
        <v>408.0939075</v>
      </c>
      <c r="H124" s="62">
        <v>34.248753000000001</v>
      </c>
      <c r="I124" s="62">
        <v>14.233248000000001</v>
      </c>
      <c r="J124" s="62">
        <v>0</v>
      </c>
      <c r="K124" s="62">
        <v>0</v>
      </c>
      <c r="L124" s="62">
        <v>0</v>
      </c>
      <c r="M124" s="62">
        <v>0</v>
      </c>
      <c r="N124" s="62">
        <v>0</v>
      </c>
      <c r="O124" s="62">
        <v>0</v>
      </c>
      <c r="P124" s="62">
        <v>0</v>
      </c>
      <c r="Q124" s="62">
        <v>0</v>
      </c>
      <c r="R124" s="62">
        <v>0</v>
      </c>
      <c r="S124" s="62">
        <v>0</v>
      </c>
      <c r="T124" s="62">
        <f t="shared" si="101"/>
        <v>473.4778905</v>
      </c>
      <c r="U124" s="62">
        <v>183.13900000000001</v>
      </c>
      <c r="V124" s="62">
        <v>282.846</v>
      </c>
      <c r="W124" s="62">
        <v>7.4909999999999997</v>
      </c>
      <c r="X124" s="62">
        <f t="shared" si="102"/>
        <v>38.679525205834295</v>
      </c>
      <c r="Y124" s="62">
        <f t="shared" si="103"/>
        <v>59.73795306499111</v>
      </c>
      <c r="Z124" s="62">
        <f t="shared" si="104"/>
        <v>1.5821224497070785</v>
      </c>
      <c r="AA124" s="77"/>
      <c r="AB124" s="75" t="s">
        <v>279</v>
      </c>
      <c r="AC124" s="62">
        <f t="shared" si="83"/>
        <v>473.47599999999994</v>
      </c>
      <c r="AD124" s="62"/>
      <c r="AE124" s="50">
        <v>5</v>
      </c>
      <c r="AF124" s="62">
        <f t="shared" si="112"/>
        <v>46.257999999999996</v>
      </c>
      <c r="AG124" s="62">
        <f t="shared" si="105"/>
        <v>9.7698721793712888</v>
      </c>
      <c r="AH124" s="62">
        <v>15.772</v>
      </c>
      <c r="AI124" s="62">
        <v>29.9</v>
      </c>
      <c r="AJ124" s="62">
        <v>0.58599999999999997</v>
      </c>
      <c r="AK124" s="50">
        <v>6</v>
      </c>
      <c r="AL124" s="62">
        <f>AN124+AO124+AP124</f>
        <v>427.21799999999996</v>
      </c>
      <c r="AM124" s="62">
        <f t="shared" ref="AM124:AM125" si="113">(AL124/AC124)*100</f>
        <v>90.230127820628709</v>
      </c>
      <c r="AN124" s="62">
        <v>167.36699999999999</v>
      </c>
      <c r="AO124" s="62">
        <v>252.946</v>
      </c>
      <c r="AP124" s="62">
        <v>6.9050000000000002</v>
      </c>
      <c r="AQ124" s="77"/>
      <c r="AR124" s="62"/>
      <c r="AS124" s="62"/>
      <c r="AT124" s="62"/>
      <c r="AU124" s="62"/>
      <c r="AV124" s="62"/>
      <c r="AW124" s="77"/>
      <c r="AX124" s="62"/>
      <c r="AY124" s="62"/>
      <c r="AZ124" s="62"/>
      <c r="BA124" s="62"/>
      <c r="BB124" s="62"/>
      <c r="BC124" s="77"/>
      <c r="BD124" s="75" t="s">
        <v>279</v>
      </c>
      <c r="BE124" s="62">
        <f t="shared" si="106"/>
        <v>0.73980624999999989</v>
      </c>
      <c r="BF124" s="62"/>
      <c r="BG124" s="50">
        <v>5</v>
      </c>
      <c r="BH124" s="62">
        <f t="shared" si="107"/>
        <v>7.2278124999999999E-2</v>
      </c>
      <c r="BI124" s="62">
        <f t="shared" si="108"/>
        <v>9.7698721793712888</v>
      </c>
      <c r="BJ124" s="62">
        <f t="shared" si="109"/>
        <v>2.4643749999999999E-2</v>
      </c>
      <c r="BK124" s="62">
        <f t="shared" si="110"/>
        <v>4.6718749999999996E-2</v>
      </c>
      <c r="BL124" s="62">
        <f t="shared" si="111"/>
        <v>9.1562499999999999E-4</v>
      </c>
      <c r="BM124" s="50">
        <v>6</v>
      </c>
      <c r="BN124" s="62">
        <f t="shared" ref="BN124:BN125" si="114">BP124+BQ124+BR124</f>
        <v>0.66752812500000003</v>
      </c>
      <c r="BO124" s="62">
        <f t="shared" ref="BO124:BO125" si="115">(BN124/BE124)*100</f>
        <v>90.230127820628724</v>
      </c>
      <c r="BP124" s="62">
        <f t="shared" ref="BP124:BP125" si="116">AN124/640</f>
        <v>0.26151093749999998</v>
      </c>
      <c r="BQ124" s="62">
        <f t="shared" ref="BQ124:BQ125" si="117">AO124/640</f>
        <v>0.39522812499999999</v>
      </c>
      <c r="BR124" s="62">
        <f t="shared" ref="BR124:BR125" si="118">AP124/640</f>
        <v>1.07890625E-2</v>
      </c>
      <c r="BS124" s="77"/>
      <c r="BT124" s="62"/>
      <c r="BU124" s="62"/>
      <c r="BV124" s="62"/>
      <c r="BW124" s="62"/>
      <c r="BX124" s="62"/>
    </row>
    <row r="125" spans="1:76" x14ac:dyDescent="0.25">
      <c r="A125" s="77" t="s">
        <v>280</v>
      </c>
      <c r="B125" s="10" t="s">
        <v>204</v>
      </c>
      <c r="C125" s="3">
        <v>64</v>
      </c>
      <c r="D125" s="77" t="s">
        <v>280</v>
      </c>
      <c r="E125" s="62">
        <v>0</v>
      </c>
      <c r="F125" s="62">
        <v>1.3343670000000001</v>
      </c>
      <c r="G125" s="62">
        <v>28.466496000000003</v>
      </c>
      <c r="H125" s="62">
        <v>15.7900095</v>
      </c>
      <c r="I125" s="62">
        <v>4.2254955000000001</v>
      </c>
      <c r="J125" s="62">
        <v>0</v>
      </c>
      <c r="K125" s="62">
        <v>0</v>
      </c>
      <c r="L125" s="62">
        <v>0</v>
      </c>
      <c r="M125" s="62">
        <v>0</v>
      </c>
      <c r="N125" s="62">
        <v>0</v>
      </c>
      <c r="O125" s="62">
        <v>0</v>
      </c>
      <c r="P125" s="62">
        <v>0</v>
      </c>
      <c r="Q125" s="62">
        <v>0</v>
      </c>
      <c r="R125" s="62">
        <v>0</v>
      </c>
      <c r="S125" s="62">
        <v>0</v>
      </c>
      <c r="T125" s="62">
        <f t="shared" si="101"/>
        <v>49.816368000000004</v>
      </c>
      <c r="U125" s="62">
        <v>21.905999999999999</v>
      </c>
      <c r="V125" s="62">
        <v>26.852</v>
      </c>
      <c r="W125" s="62">
        <v>1.0589999999999999</v>
      </c>
      <c r="X125" s="62">
        <f t="shared" si="102"/>
        <v>43.973498830745747</v>
      </c>
      <c r="Y125" s="62">
        <f t="shared" si="103"/>
        <v>53.901962503569102</v>
      </c>
      <c r="Z125" s="62">
        <f t="shared" si="104"/>
        <v>2.1258073250141396</v>
      </c>
      <c r="AA125" s="77"/>
      <c r="AB125" s="75" t="s">
        <v>280</v>
      </c>
      <c r="AC125" s="62">
        <f t="shared" si="83"/>
        <v>49.817000000000007</v>
      </c>
      <c r="AD125" s="62"/>
      <c r="AE125" s="50">
        <v>8</v>
      </c>
      <c r="AF125" s="62">
        <f t="shared" si="112"/>
        <v>15.346</v>
      </c>
      <c r="AG125" s="62">
        <f t="shared" si="105"/>
        <v>30.804745368047048</v>
      </c>
      <c r="AH125" s="62">
        <v>5.6870000000000003</v>
      </c>
      <c r="AI125" s="62">
        <v>9.3710000000000004</v>
      </c>
      <c r="AJ125" s="62">
        <v>0.28799999999999998</v>
      </c>
      <c r="AK125" s="50">
        <v>9</v>
      </c>
      <c r="AL125" s="62">
        <f>AN125+AO125+AP125</f>
        <v>34.471000000000004</v>
      </c>
      <c r="AM125" s="62">
        <f t="shared" si="113"/>
        <v>69.195254631952935</v>
      </c>
      <c r="AN125" s="62">
        <v>16.219000000000001</v>
      </c>
      <c r="AO125" s="62">
        <v>17.481000000000002</v>
      </c>
      <c r="AP125" s="62">
        <v>0.77100000000000002</v>
      </c>
      <c r="AQ125" s="77"/>
      <c r="AR125" s="62"/>
      <c r="AS125" s="62"/>
      <c r="AT125" s="62"/>
      <c r="AU125" s="62"/>
      <c r="AV125" s="62"/>
      <c r="AW125" s="77"/>
      <c r="AX125" s="62"/>
      <c r="AY125" s="62"/>
      <c r="AZ125" s="62"/>
      <c r="BA125" s="62"/>
      <c r="BB125" s="62"/>
      <c r="BC125" s="77"/>
      <c r="BD125" s="75" t="s">
        <v>280</v>
      </c>
      <c r="BE125" s="62">
        <f t="shared" si="106"/>
        <v>7.7839062500000014E-2</v>
      </c>
      <c r="BF125" s="62"/>
      <c r="BG125" s="50">
        <v>8</v>
      </c>
      <c r="BH125" s="62">
        <f t="shared" si="107"/>
        <v>2.3978124999999999E-2</v>
      </c>
      <c r="BI125" s="62">
        <f t="shared" si="108"/>
        <v>30.804745368047048</v>
      </c>
      <c r="BJ125" s="62">
        <f t="shared" si="109"/>
        <v>8.8859374999999997E-3</v>
      </c>
      <c r="BK125" s="62">
        <f t="shared" si="110"/>
        <v>1.4642187500000001E-2</v>
      </c>
      <c r="BL125" s="62">
        <f t="shared" si="111"/>
        <v>4.4999999999999999E-4</v>
      </c>
      <c r="BM125" s="50">
        <v>9</v>
      </c>
      <c r="BN125" s="62">
        <f t="shared" si="114"/>
        <v>5.3860937500000004E-2</v>
      </c>
      <c r="BO125" s="62">
        <f t="shared" si="115"/>
        <v>69.195254631952935</v>
      </c>
      <c r="BP125" s="62">
        <f t="shared" si="116"/>
        <v>2.5342187500000002E-2</v>
      </c>
      <c r="BQ125" s="62">
        <f t="shared" si="117"/>
        <v>2.7314062500000003E-2</v>
      </c>
      <c r="BR125" s="62">
        <f t="shared" si="118"/>
        <v>1.2046875E-3</v>
      </c>
      <c r="BS125" s="77"/>
      <c r="BT125" s="62"/>
      <c r="BU125" s="62"/>
      <c r="BV125" s="62"/>
      <c r="BW125" s="62"/>
      <c r="BX125" s="62"/>
    </row>
    <row r="126" spans="1:76" x14ac:dyDescent="0.25">
      <c r="A126" s="77" t="s">
        <v>281</v>
      </c>
      <c r="B126" s="10" t="s">
        <v>204</v>
      </c>
      <c r="C126" s="3">
        <v>65</v>
      </c>
      <c r="D126" s="77" t="s">
        <v>281</v>
      </c>
      <c r="E126" s="62">
        <v>0</v>
      </c>
      <c r="F126" s="62">
        <v>24.463395000000002</v>
      </c>
      <c r="G126" s="62">
        <v>177.02602200000001</v>
      </c>
      <c r="H126" s="62">
        <v>34.915936500000001</v>
      </c>
      <c r="I126" s="62">
        <v>15.122826000000002</v>
      </c>
      <c r="J126" s="62">
        <v>0</v>
      </c>
      <c r="K126" s="62">
        <v>0</v>
      </c>
      <c r="L126" s="62">
        <v>0</v>
      </c>
      <c r="M126" s="62">
        <v>0</v>
      </c>
      <c r="N126" s="62">
        <v>0</v>
      </c>
      <c r="O126" s="62">
        <v>0</v>
      </c>
      <c r="P126" s="62">
        <v>0</v>
      </c>
      <c r="Q126" s="62">
        <v>0</v>
      </c>
      <c r="R126" s="62">
        <v>0</v>
      </c>
      <c r="S126" s="62">
        <v>0</v>
      </c>
      <c r="T126" s="62">
        <f t="shared" si="101"/>
        <v>251.52817949999999</v>
      </c>
      <c r="U126" s="62">
        <v>100.226</v>
      </c>
      <c r="V126" s="62">
        <v>147.249</v>
      </c>
      <c r="W126" s="62">
        <v>4.0519999999999996</v>
      </c>
      <c r="X126" s="62">
        <f t="shared" si="102"/>
        <v>39.846827579810004</v>
      </c>
      <c r="Y126" s="62">
        <f t="shared" si="103"/>
        <v>58.54175078621757</v>
      </c>
      <c r="Z126" s="62">
        <f t="shared" si="104"/>
        <v>1.610952700430927</v>
      </c>
      <c r="AA126" s="77"/>
      <c r="AB126" s="75" t="s">
        <v>281</v>
      </c>
      <c r="AC126" s="62">
        <f t="shared" si="83"/>
        <v>251.52699999999999</v>
      </c>
      <c r="AD126" s="62"/>
      <c r="AE126" s="50">
        <v>8</v>
      </c>
      <c r="AF126" s="62">
        <f t="shared" si="112"/>
        <v>251.52699999999999</v>
      </c>
      <c r="AG126" s="62">
        <f t="shared" si="105"/>
        <v>100</v>
      </c>
      <c r="AH126" s="62">
        <v>100.226</v>
      </c>
      <c r="AI126" s="62">
        <v>147.249</v>
      </c>
      <c r="AJ126" s="62">
        <v>4.0519999999999996</v>
      </c>
      <c r="AK126" s="50"/>
      <c r="AL126" s="62"/>
      <c r="AM126" s="62"/>
      <c r="AN126" s="62"/>
      <c r="AO126" s="62"/>
      <c r="AP126" s="62"/>
      <c r="AQ126" s="77"/>
      <c r="AR126" s="62"/>
      <c r="AS126" s="62"/>
      <c r="AT126" s="62"/>
      <c r="AU126" s="62"/>
      <c r="AV126" s="62"/>
      <c r="AW126" s="77"/>
      <c r="AX126" s="62"/>
      <c r="AY126" s="62"/>
      <c r="AZ126" s="62"/>
      <c r="BA126" s="62"/>
      <c r="BB126" s="62"/>
      <c r="BC126" s="77"/>
      <c r="BD126" s="75" t="s">
        <v>281</v>
      </c>
      <c r="BE126" s="62">
        <f t="shared" si="106"/>
        <v>0.39301093749999999</v>
      </c>
      <c r="BF126" s="62"/>
      <c r="BG126" s="50">
        <v>8</v>
      </c>
      <c r="BH126" s="62">
        <f t="shared" si="107"/>
        <v>0.39301093749999999</v>
      </c>
      <c r="BI126" s="62">
        <f t="shared" si="108"/>
        <v>100</v>
      </c>
      <c r="BJ126" s="62">
        <f t="shared" si="109"/>
        <v>0.15660312500000001</v>
      </c>
      <c r="BK126" s="62">
        <f t="shared" si="110"/>
        <v>0.2300765625</v>
      </c>
      <c r="BL126" s="62">
        <f t="shared" si="111"/>
        <v>6.3312499999999992E-3</v>
      </c>
      <c r="BM126" s="50"/>
      <c r="BN126" s="62"/>
      <c r="BO126" s="62"/>
      <c r="BP126" s="62"/>
      <c r="BQ126" s="62"/>
      <c r="BR126" s="62"/>
      <c r="BS126" s="77"/>
      <c r="BT126" s="62"/>
      <c r="BU126" s="62"/>
      <c r="BV126" s="62"/>
      <c r="BW126" s="62"/>
      <c r="BX126" s="62"/>
    </row>
    <row r="127" spans="1:76" x14ac:dyDescent="0.25">
      <c r="A127" s="77" t="s">
        <v>282</v>
      </c>
      <c r="B127" s="10" t="s">
        <v>204</v>
      </c>
      <c r="C127" s="3">
        <v>66</v>
      </c>
      <c r="D127" s="77" t="s">
        <v>282</v>
      </c>
      <c r="E127" s="62">
        <v>0</v>
      </c>
      <c r="F127" s="62">
        <v>0.44478900000000005</v>
      </c>
      <c r="G127" s="62">
        <v>27.132129000000003</v>
      </c>
      <c r="H127" s="62">
        <v>5.3374680000000003</v>
      </c>
      <c r="I127" s="62">
        <v>4.003101</v>
      </c>
      <c r="J127" s="62">
        <v>0</v>
      </c>
      <c r="K127" s="62">
        <v>0</v>
      </c>
      <c r="L127" s="62">
        <v>0</v>
      </c>
      <c r="M127" s="62">
        <v>0</v>
      </c>
      <c r="N127" s="62">
        <v>0</v>
      </c>
      <c r="O127" s="62">
        <v>0</v>
      </c>
      <c r="P127" s="62">
        <v>0</v>
      </c>
      <c r="Q127" s="62">
        <v>0</v>
      </c>
      <c r="R127" s="62">
        <v>0.66718350000000004</v>
      </c>
      <c r="S127" s="62">
        <v>0</v>
      </c>
      <c r="T127" s="62">
        <f t="shared" si="101"/>
        <v>37.584670500000001</v>
      </c>
      <c r="U127" s="62">
        <v>16.327999999999999</v>
      </c>
      <c r="V127" s="62">
        <v>19.969000000000001</v>
      </c>
      <c r="W127" s="62">
        <v>1.288</v>
      </c>
      <c r="X127" s="62">
        <f t="shared" si="102"/>
        <v>43.44324370224291</v>
      </c>
      <c r="Y127" s="62">
        <f t="shared" si="103"/>
        <v>53.130703912915777</v>
      </c>
      <c r="Z127" s="62">
        <f t="shared" si="104"/>
        <v>3.4269290720534586</v>
      </c>
      <c r="AA127" s="77"/>
      <c r="AB127" s="75" t="s">
        <v>282</v>
      </c>
      <c r="AC127" s="62">
        <f t="shared" si="83"/>
        <v>37.584999999999994</v>
      </c>
      <c r="AD127" s="62"/>
      <c r="AE127" s="50">
        <v>8</v>
      </c>
      <c r="AF127" s="62">
        <f t="shared" si="112"/>
        <v>37.584999999999994</v>
      </c>
      <c r="AG127" s="62">
        <f t="shared" si="105"/>
        <v>100</v>
      </c>
      <c r="AH127" s="62">
        <v>16.327999999999999</v>
      </c>
      <c r="AI127" s="62">
        <v>19.969000000000001</v>
      </c>
      <c r="AJ127" s="62">
        <v>1.288</v>
      </c>
      <c r="AK127" s="50"/>
      <c r="AL127" s="62"/>
      <c r="AM127" s="62"/>
      <c r="AN127" s="62"/>
      <c r="AO127" s="62"/>
      <c r="AP127" s="62"/>
      <c r="AQ127" s="77"/>
      <c r="AR127" s="62"/>
      <c r="AS127" s="62"/>
      <c r="AT127" s="62"/>
      <c r="AU127" s="62"/>
      <c r="AV127" s="62"/>
      <c r="AW127" s="77"/>
      <c r="AX127" s="62"/>
      <c r="AY127" s="62"/>
      <c r="AZ127" s="62"/>
      <c r="BA127" s="62"/>
      <c r="BB127" s="62"/>
      <c r="BC127" s="77"/>
      <c r="BD127" s="75" t="s">
        <v>282</v>
      </c>
      <c r="BE127" s="62">
        <f t="shared" si="106"/>
        <v>5.8726562499999989E-2</v>
      </c>
      <c r="BF127" s="62"/>
      <c r="BG127" s="50">
        <v>8</v>
      </c>
      <c r="BH127" s="62">
        <f t="shared" si="107"/>
        <v>5.8726562499999989E-2</v>
      </c>
      <c r="BI127" s="62">
        <f t="shared" si="108"/>
        <v>100</v>
      </c>
      <c r="BJ127" s="62">
        <f t="shared" si="109"/>
        <v>2.55125E-2</v>
      </c>
      <c r="BK127" s="62">
        <f t="shared" si="110"/>
        <v>3.1201562500000002E-2</v>
      </c>
      <c r="BL127" s="62">
        <f t="shared" si="111"/>
        <v>2.0125E-3</v>
      </c>
      <c r="BM127" s="50"/>
      <c r="BN127" s="62"/>
      <c r="BO127" s="62"/>
      <c r="BP127" s="62"/>
      <c r="BQ127" s="62"/>
      <c r="BR127" s="62"/>
      <c r="BS127" s="77"/>
      <c r="BT127" s="62"/>
      <c r="BU127" s="62"/>
      <c r="BV127" s="62"/>
      <c r="BW127" s="62"/>
      <c r="BX127" s="62"/>
    </row>
    <row r="128" spans="1:76" x14ac:dyDescent="0.25">
      <c r="A128" s="77" t="s">
        <v>283</v>
      </c>
      <c r="B128" s="10" t="s">
        <v>204</v>
      </c>
      <c r="C128" s="3">
        <v>7</v>
      </c>
      <c r="D128" s="77" t="s">
        <v>283</v>
      </c>
      <c r="E128" s="62">
        <v>0</v>
      </c>
      <c r="F128" s="62">
        <v>35.138331000000001</v>
      </c>
      <c r="G128" s="62">
        <v>741.908052</v>
      </c>
      <c r="H128" s="62">
        <v>146.33558100000002</v>
      </c>
      <c r="I128" s="62">
        <v>30.245652000000003</v>
      </c>
      <c r="J128" s="62">
        <v>0</v>
      </c>
      <c r="K128" s="62">
        <v>0</v>
      </c>
      <c r="L128" s="62">
        <v>0</v>
      </c>
      <c r="M128" s="62">
        <v>0</v>
      </c>
      <c r="N128" s="62">
        <v>0</v>
      </c>
      <c r="O128" s="62">
        <v>0</v>
      </c>
      <c r="P128" s="62">
        <v>0</v>
      </c>
      <c r="Q128" s="62">
        <v>0</v>
      </c>
      <c r="R128" s="62">
        <v>1.1119725</v>
      </c>
      <c r="S128" s="62">
        <v>0</v>
      </c>
      <c r="T128" s="62">
        <f t="shared" si="101"/>
        <v>954.73958849999997</v>
      </c>
      <c r="U128" s="62">
        <v>375.76600000000002</v>
      </c>
      <c r="V128" s="62">
        <v>560.87800000000004</v>
      </c>
      <c r="W128" s="62">
        <v>18.094000000000001</v>
      </c>
      <c r="X128" s="62">
        <f t="shared" si="102"/>
        <v>39.357957345245254</v>
      </c>
      <c r="Y128" s="62">
        <f t="shared" si="103"/>
        <v>58.746699807557015</v>
      </c>
      <c r="Z128" s="62">
        <f t="shared" si="104"/>
        <v>1.8951764667502318</v>
      </c>
      <c r="AA128" s="77"/>
      <c r="AB128" s="75" t="s">
        <v>283</v>
      </c>
      <c r="AC128" s="62">
        <f t="shared" si="83"/>
        <v>954.73800000000006</v>
      </c>
      <c r="AD128" s="62"/>
      <c r="AE128" s="50">
        <v>3</v>
      </c>
      <c r="AF128" s="62">
        <f t="shared" si="112"/>
        <v>954.73800000000006</v>
      </c>
      <c r="AG128" s="62">
        <f t="shared" si="105"/>
        <v>100</v>
      </c>
      <c r="AH128" s="62">
        <v>375.76600000000002</v>
      </c>
      <c r="AI128" s="62">
        <v>560.87800000000004</v>
      </c>
      <c r="AJ128" s="62">
        <v>18.094000000000001</v>
      </c>
      <c r="AK128" s="50"/>
      <c r="AL128" s="62"/>
      <c r="AM128" s="62"/>
      <c r="AN128" s="62"/>
      <c r="AO128" s="62"/>
      <c r="AP128" s="62"/>
      <c r="AQ128" s="77"/>
      <c r="AR128" s="62"/>
      <c r="AS128" s="62"/>
      <c r="AT128" s="62"/>
      <c r="AU128" s="62"/>
      <c r="AV128" s="62"/>
      <c r="AW128" s="77"/>
      <c r="AX128" s="62"/>
      <c r="AY128" s="62"/>
      <c r="AZ128" s="62"/>
      <c r="BA128" s="62"/>
      <c r="BB128" s="62"/>
      <c r="BC128" s="77"/>
      <c r="BD128" s="75" t="s">
        <v>283</v>
      </c>
      <c r="BE128" s="62">
        <f t="shared" si="106"/>
        <v>1.4917781250000002</v>
      </c>
      <c r="BF128" s="62"/>
      <c r="BG128" s="50">
        <v>3</v>
      </c>
      <c r="BH128" s="62">
        <f t="shared" si="107"/>
        <v>1.4917781250000002</v>
      </c>
      <c r="BI128" s="62">
        <f t="shared" si="108"/>
        <v>100</v>
      </c>
      <c r="BJ128" s="62">
        <f t="shared" si="109"/>
        <v>0.58713437499999999</v>
      </c>
      <c r="BK128" s="62">
        <f t="shared" si="110"/>
        <v>0.87637187500000002</v>
      </c>
      <c r="BL128" s="62">
        <f t="shared" si="111"/>
        <v>2.8271875000000002E-2</v>
      </c>
      <c r="BM128" s="50"/>
      <c r="BN128" s="62"/>
      <c r="BO128" s="62"/>
      <c r="BP128" s="62"/>
      <c r="BQ128" s="62"/>
      <c r="BR128" s="62"/>
      <c r="BS128" s="77"/>
      <c r="BT128" s="62"/>
      <c r="BU128" s="62"/>
      <c r="BV128" s="62"/>
      <c r="BW128" s="62"/>
      <c r="BX128" s="62"/>
    </row>
    <row r="129" spans="1:82" x14ac:dyDescent="0.25">
      <c r="A129" s="77" t="s">
        <v>284</v>
      </c>
      <c r="B129" s="10" t="s">
        <v>204</v>
      </c>
      <c r="C129" s="3">
        <v>8</v>
      </c>
      <c r="D129" s="77" t="s">
        <v>284</v>
      </c>
      <c r="E129" s="62">
        <v>0</v>
      </c>
      <c r="F129" s="62">
        <v>12.898881000000001</v>
      </c>
      <c r="G129" s="62">
        <v>282.21862050000004</v>
      </c>
      <c r="H129" s="62">
        <v>92.2937175</v>
      </c>
      <c r="I129" s="62">
        <v>32.914386</v>
      </c>
      <c r="J129" s="62">
        <v>0</v>
      </c>
      <c r="K129" s="62">
        <v>0.44478900000000005</v>
      </c>
      <c r="L129" s="62">
        <v>0</v>
      </c>
      <c r="M129" s="62">
        <v>0</v>
      </c>
      <c r="N129" s="62">
        <v>0</v>
      </c>
      <c r="O129" s="62">
        <v>0</v>
      </c>
      <c r="P129" s="62">
        <v>0</v>
      </c>
      <c r="Q129" s="62">
        <v>0</v>
      </c>
      <c r="R129" s="62">
        <v>1.1119725</v>
      </c>
      <c r="S129" s="62">
        <v>0</v>
      </c>
      <c r="T129" s="62">
        <f t="shared" si="101"/>
        <v>421.88236650000005</v>
      </c>
      <c r="U129" s="62">
        <v>179.672</v>
      </c>
      <c r="V129" s="62">
        <v>232.79400000000001</v>
      </c>
      <c r="W129" s="62">
        <v>9.4149999999999991</v>
      </c>
      <c r="X129" s="62">
        <f t="shared" si="102"/>
        <v>42.588174872201009</v>
      </c>
      <c r="Y129" s="62">
        <f t="shared" si="103"/>
        <v>55.179836486481825</v>
      </c>
      <c r="Z129" s="62">
        <f t="shared" si="104"/>
        <v>2.2316647358618624</v>
      </c>
      <c r="AA129" s="77"/>
      <c r="AB129" s="75" t="s">
        <v>284</v>
      </c>
      <c r="AC129" s="62">
        <f t="shared" si="83"/>
        <v>421.88100000000003</v>
      </c>
      <c r="AD129" s="62"/>
      <c r="AE129" s="50">
        <v>3</v>
      </c>
      <c r="AF129" s="62">
        <f t="shared" si="112"/>
        <v>421.88100000000003</v>
      </c>
      <c r="AG129" s="62">
        <f t="shared" si="105"/>
        <v>100</v>
      </c>
      <c r="AH129" s="62">
        <v>179.672</v>
      </c>
      <c r="AI129" s="62">
        <v>232.79400000000001</v>
      </c>
      <c r="AJ129" s="62">
        <v>9.4149999999999991</v>
      </c>
      <c r="AK129" s="50"/>
      <c r="AL129" s="62"/>
      <c r="AM129" s="62"/>
      <c r="AN129" s="62"/>
      <c r="AO129" s="62"/>
      <c r="AP129" s="62"/>
      <c r="AQ129" s="77"/>
      <c r="AR129" s="62"/>
      <c r="AS129" s="62"/>
      <c r="AT129" s="62"/>
      <c r="AU129" s="62"/>
      <c r="AV129" s="62"/>
      <c r="AW129" s="77"/>
      <c r="AX129" s="62"/>
      <c r="AY129" s="62"/>
      <c r="AZ129" s="62"/>
      <c r="BA129" s="62"/>
      <c r="BB129" s="62"/>
      <c r="BC129" s="77"/>
      <c r="BD129" s="75" t="s">
        <v>284</v>
      </c>
      <c r="BE129" s="62">
        <f t="shared" si="106"/>
        <v>0.65918906250000009</v>
      </c>
      <c r="BF129" s="62"/>
      <c r="BG129" s="50">
        <v>3</v>
      </c>
      <c r="BH129" s="62">
        <f t="shared" si="107"/>
        <v>0.65918906250000009</v>
      </c>
      <c r="BI129" s="62">
        <f t="shared" si="108"/>
        <v>100</v>
      </c>
      <c r="BJ129" s="62">
        <f t="shared" si="109"/>
        <v>0.28073749999999997</v>
      </c>
      <c r="BK129" s="62">
        <f t="shared" si="110"/>
        <v>0.36374062500000004</v>
      </c>
      <c r="BL129" s="62">
        <f t="shared" si="111"/>
        <v>1.4710937499999998E-2</v>
      </c>
      <c r="BM129" s="50"/>
      <c r="BN129" s="62"/>
      <c r="BO129" s="62"/>
      <c r="BP129" s="62"/>
      <c r="BQ129" s="62"/>
      <c r="BR129" s="62"/>
      <c r="BS129" s="77"/>
      <c r="BT129" s="62"/>
      <c r="BU129" s="62"/>
      <c r="BV129" s="62"/>
      <c r="BW129" s="62"/>
      <c r="BX129" s="62"/>
      <c r="BY129" s="77"/>
      <c r="BZ129" s="77"/>
      <c r="CA129" s="77"/>
      <c r="CB129" s="77"/>
      <c r="CC129" s="77"/>
      <c r="CD129" s="77"/>
    </row>
    <row r="130" spans="1:82" x14ac:dyDescent="0.25">
      <c r="A130" s="77" t="s">
        <v>285</v>
      </c>
      <c r="B130" s="10" t="s">
        <v>204</v>
      </c>
      <c r="C130" s="3">
        <v>9</v>
      </c>
      <c r="D130" s="77" t="s">
        <v>285</v>
      </c>
      <c r="E130" s="62">
        <v>0</v>
      </c>
      <c r="F130" s="62">
        <v>4.003101</v>
      </c>
      <c r="G130" s="62">
        <v>159.0120675</v>
      </c>
      <c r="H130" s="62">
        <v>464.35971600000005</v>
      </c>
      <c r="I130" s="62">
        <v>122.31697500000001</v>
      </c>
      <c r="J130" s="62">
        <v>0</v>
      </c>
      <c r="K130" s="62">
        <v>0</v>
      </c>
      <c r="L130" s="62">
        <v>0</v>
      </c>
      <c r="M130" s="62">
        <v>0</v>
      </c>
      <c r="N130" s="62">
        <v>0</v>
      </c>
      <c r="O130" s="62">
        <v>0</v>
      </c>
      <c r="P130" s="62">
        <v>0</v>
      </c>
      <c r="Q130" s="62">
        <v>0</v>
      </c>
      <c r="R130" s="62">
        <v>0</v>
      </c>
      <c r="S130" s="62">
        <v>0</v>
      </c>
      <c r="T130" s="62">
        <f t="shared" si="101"/>
        <v>749.69185949999996</v>
      </c>
      <c r="U130" s="62">
        <v>384.75700000000001</v>
      </c>
      <c r="V130" s="62">
        <v>343.97300000000001</v>
      </c>
      <c r="W130" s="62">
        <v>20.96</v>
      </c>
      <c r="X130" s="62">
        <f t="shared" si="102"/>
        <v>51.322019190205715</v>
      </c>
      <c r="Y130" s="62">
        <f t="shared" si="103"/>
        <v>45.881917435972909</v>
      </c>
      <c r="Z130" s="62">
        <f t="shared" si="104"/>
        <v>2.7958153385817845</v>
      </c>
      <c r="AA130" s="77"/>
      <c r="AB130" s="75" t="s">
        <v>285</v>
      </c>
      <c r="AC130" s="62">
        <f t="shared" si="83"/>
        <v>749.68999999999994</v>
      </c>
      <c r="AD130" s="62"/>
      <c r="AE130" s="50">
        <v>3</v>
      </c>
      <c r="AF130" s="62">
        <f t="shared" si="112"/>
        <v>465.02599999999995</v>
      </c>
      <c r="AG130" s="62">
        <f t="shared" si="105"/>
        <v>62.029105363550265</v>
      </c>
      <c r="AH130" s="62">
        <v>238.76</v>
      </c>
      <c r="AI130" s="62">
        <v>213.732</v>
      </c>
      <c r="AJ130" s="62">
        <v>12.534000000000001</v>
      </c>
      <c r="AK130" s="50">
        <v>4</v>
      </c>
      <c r="AL130" s="62">
        <f>AN130+AO130+AP130</f>
        <v>1.7789999999999999</v>
      </c>
      <c r="AM130" s="62">
        <f t="shared" ref="AM130:AM133" si="119">(AL130/AC130)*100</f>
        <v>0.23729808320772589</v>
      </c>
      <c r="AN130" s="62">
        <v>0.72899999999999998</v>
      </c>
      <c r="AO130" s="62">
        <v>1.0009999999999999</v>
      </c>
      <c r="AP130" s="62">
        <v>4.9000000000000002E-2</v>
      </c>
      <c r="AQ130" s="50">
        <v>5</v>
      </c>
      <c r="AR130" s="62">
        <f>AT130+AU130+AV130</f>
        <v>282.88499999999999</v>
      </c>
      <c r="AS130" s="62">
        <f>(AR130/AC130)*100</f>
        <v>37.733596553242009</v>
      </c>
      <c r="AT130" s="62">
        <v>145.268</v>
      </c>
      <c r="AU130" s="62">
        <v>129.24100000000001</v>
      </c>
      <c r="AV130" s="62">
        <v>8.3759999999999994</v>
      </c>
      <c r="AW130" s="77"/>
      <c r="AX130" s="62"/>
      <c r="AY130" s="62"/>
      <c r="AZ130" s="62"/>
      <c r="BA130" s="62"/>
      <c r="BB130" s="62"/>
      <c r="BC130" s="77"/>
      <c r="BD130" s="75" t="s">
        <v>285</v>
      </c>
      <c r="BE130" s="62">
        <f t="shared" si="106"/>
        <v>1.1713906249999999</v>
      </c>
      <c r="BF130" s="62"/>
      <c r="BG130" s="50">
        <v>3</v>
      </c>
      <c r="BH130" s="62">
        <f t="shared" si="107"/>
        <v>0.72660312499999991</v>
      </c>
      <c r="BI130" s="62">
        <f t="shared" si="108"/>
        <v>62.029105363550265</v>
      </c>
      <c r="BJ130" s="62">
        <f t="shared" si="109"/>
        <v>0.37306249999999996</v>
      </c>
      <c r="BK130" s="62">
        <f t="shared" si="110"/>
        <v>0.33395625000000001</v>
      </c>
      <c r="BL130" s="62">
        <f t="shared" si="111"/>
        <v>1.9584375000000001E-2</v>
      </c>
      <c r="BM130" s="50">
        <v>4</v>
      </c>
      <c r="BN130" s="62">
        <f t="shared" ref="BN130:BN133" si="120">BP130+BQ130+BR130</f>
        <v>2.7796874999999996E-3</v>
      </c>
      <c r="BO130" s="62">
        <f t="shared" ref="BO130:BO133" si="121">(BN130/BE130)*100</f>
        <v>0.23729808320772586</v>
      </c>
      <c r="BP130" s="62">
        <f t="shared" ref="BP130:BP133" si="122">AN130/640</f>
        <v>1.1390624999999999E-3</v>
      </c>
      <c r="BQ130" s="62">
        <f t="shared" ref="BQ130:BQ133" si="123">AO130/640</f>
        <v>1.5640624999999999E-3</v>
      </c>
      <c r="BR130" s="62">
        <f t="shared" ref="BR130:BR133" si="124">AP130/640</f>
        <v>7.6562499999999998E-5</v>
      </c>
      <c r="BS130" s="50">
        <v>5</v>
      </c>
      <c r="BT130" s="62">
        <f>BV130+BW130+BX130</f>
        <v>0.44200781249999999</v>
      </c>
      <c r="BU130" s="62">
        <f>(BT130/BE130)*100</f>
        <v>37.733596553242009</v>
      </c>
      <c r="BV130" s="62">
        <f>AT130/640</f>
        <v>0.22698125</v>
      </c>
      <c r="BW130" s="62">
        <f t="shared" ref="BW130" si="125">AU130/640</f>
        <v>0.20193906250000002</v>
      </c>
      <c r="BX130" s="62">
        <f t="shared" ref="BX130" si="126">AV130/640</f>
        <v>1.3087499999999998E-2</v>
      </c>
      <c r="BY130" s="77"/>
      <c r="BZ130" s="77"/>
      <c r="CA130" s="77"/>
      <c r="CB130" s="77"/>
      <c r="CC130" s="77"/>
      <c r="CD130" s="77"/>
    </row>
    <row r="131" spans="1:82" x14ac:dyDescent="0.25">
      <c r="A131" s="77" t="s">
        <v>286</v>
      </c>
      <c r="B131" s="10" t="s">
        <v>287</v>
      </c>
      <c r="C131" s="3">
        <v>1</v>
      </c>
      <c r="D131" s="77" t="s">
        <v>286</v>
      </c>
      <c r="E131" s="62">
        <v>8.6733855000000002</v>
      </c>
      <c r="F131" s="62">
        <v>302.011731</v>
      </c>
      <c r="G131" s="62">
        <v>2224.6121834999999</v>
      </c>
      <c r="H131" s="62">
        <v>212.16435300000001</v>
      </c>
      <c r="I131" s="62">
        <v>138.32937900000002</v>
      </c>
      <c r="J131" s="62">
        <v>20.237899500000001</v>
      </c>
      <c r="K131" s="62">
        <v>5.3374680000000003</v>
      </c>
      <c r="L131" s="62">
        <v>0</v>
      </c>
      <c r="M131" s="62">
        <v>0</v>
      </c>
      <c r="N131" s="62">
        <v>0</v>
      </c>
      <c r="O131" s="62">
        <v>6.4494405000000006</v>
      </c>
      <c r="P131" s="62">
        <v>0</v>
      </c>
      <c r="Q131" s="62">
        <v>0</v>
      </c>
      <c r="R131" s="62">
        <v>3.3359175000000003</v>
      </c>
      <c r="S131" s="62">
        <v>0</v>
      </c>
      <c r="T131" s="62">
        <f t="shared" si="101"/>
        <v>2921.1517575000003</v>
      </c>
      <c r="U131" s="62">
        <v>1131.2249999999999</v>
      </c>
      <c r="V131" s="62">
        <v>1739.547</v>
      </c>
      <c r="W131" s="62">
        <v>50.372999999999998</v>
      </c>
      <c r="X131" s="62">
        <f t="shared" si="102"/>
        <v>38.725307478312338</v>
      </c>
      <c r="Y131" s="62">
        <f t="shared" si="103"/>
        <v>59.550038628898584</v>
      </c>
      <c r="Z131" s="62">
        <f t="shared" si="104"/>
        <v>1.7244225628014123</v>
      </c>
      <c r="AA131" s="77"/>
      <c r="AB131" s="75" t="s">
        <v>286</v>
      </c>
      <c r="AC131" s="62">
        <f t="shared" si="83"/>
        <v>2921.1440000000002</v>
      </c>
      <c r="AD131" s="62"/>
      <c r="AE131" s="50">
        <v>2</v>
      </c>
      <c r="AF131" s="62">
        <f t="shared" si="112"/>
        <v>1790.271</v>
      </c>
      <c r="AG131" s="62">
        <f t="shared" si="105"/>
        <v>61.286639754835768</v>
      </c>
      <c r="AH131" s="62">
        <v>694.96100000000001</v>
      </c>
      <c r="AI131" s="62">
        <v>1070.155</v>
      </c>
      <c r="AJ131" s="62">
        <v>25.155000000000001</v>
      </c>
      <c r="AK131" s="50">
        <v>4</v>
      </c>
      <c r="AL131" s="62">
        <f>AN131+AO131+AP131</f>
        <v>1130.873</v>
      </c>
      <c r="AM131" s="62">
        <f t="shared" si="119"/>
        <v>38.713360245164225</v>
      </c>
      <c r="AN131" s="62">
        <v>436.26400000000001</v>
      </c>
      <c r="AO131" s="62">
        <v>669.39099999999996</v>
      </c>
      <c r="AP131" s="62">
        <v>25.218</v>
      </c>
      <c r="AQ131" s="77"/>
      <c r="AR131" s="62"/>
      <c r="AS131" s="62"/>
      <c r="AT131" s="62"/>
      <c r="AU131" s="62"/>
      <c r="AV131" s="62"/>
      <c r="AW131" s="77"/>
      <c r="AX131" s="62"/>
      <c r="AY131" s="62"/>
      <c r="AZ131" s="62"/>
      <c r="BA131" s="62"/>
      <c r="BB131" s="62"/>
      <c r="BC131" s="77"/>
      <c r="BD131" s="75" t="s">
        <v>286</v>
      </c>
      <c r="BE131" s="62">
        <f t="shared" si="106"/>
        <v>4.5642875000000007</v>
      </c>
      <c r="BF131" s="62"/>
      <c r="BG131" s="50">
        <v>2</v>
      </c>
      <c r="BH131" s="62">
        <f t="shared" si="107"/>
        <v>2.7972984374999998</v>
      </c>
      <c r="BI131" s="62">
        <f t="shared" si="108"/>
        <v>61.286639754835761</v>
      </c>
      <c r="BJ131" s="62">
        <f t="shared" si="109"/>
        <v>1.0858765625</v>
      </c>
      <c r="BK131" s="62">
        <f t="shared" si="110"/>
        <v>1.6721171875</v>
      </c>
      <c r="BL131" s="62">
        <f t="shared" si="111"/>
        <v>3.9304687500000005E-2</v>
      </c>
      <c r="BM131" s="50">
        <v>4</v>
      </c>
      <c r="BN131" s="62">
        <f t="shared" si="120"/>
        <v>1.7669890625</v>
      </c>
      <c r="BO131" s="62">
        <f t="shared" si="121"/>
        <v>38.713360245164218</v>
      </c>
      <c r="BP131" s="62">
        <f t="shared" si="122"/>
        <v>0.68166250000000006</v>
      </c>
      <c r="BQ131" s="62">
        <f t="shared" si="123"/>
        <v>1.0459234374999999</v>
      </c>
      <c r="BR131" s="62">
        <f t="shared" si="124"/>
        <v>3.9403124999999997E-2</v>
      </c>
      <c r="BS131" s="77"/>
      <c r="BT131" s="62"/>
      <c r="BU131" s="62"/>
      <c r="BV131" s="62"/>
      <c r="BW131" s="62"/>
      <c r="BX131" s="62"/>
      <c r="BY131" s="77"/>
      <c r="BZ131" s="77"/>
      <c r="CA131" s="77"/>
      <c r="CB131" s="77"/>
      <c r="CC131" s="77"/>
      <c r="CD131" s="77"/>
    </row>
    <row r="132" spans="1:82" x14ac:dyDescent="0.25">
      <c r="A132" s="77" t="s">
        <v>288</v>
      </c>
      <c r="B132" s="10" t="s">
        <v>287</v>
      </c>
      <c r="C132" s="3" t="s">
        <v>289</v>
      </c>
      <c r="D132" s="77" t="s">
        <v>290</v>
      </c>
      <c r="E132" s="62">
        <v>0.22239450000000002</v>
      </c>
      <c r="F132" s="62">
        <v>133.88148900000002</v>
      </c>
      <c r="G132" s="62">
        <v>398.53094400000003</v>
      </c>
      <c r="H132" s="62">
        <v>1947.731031</v>
      </c>
      <c r="I132" s="62">
        <v>628.931646</v>
      </c>
      <c r="J132" s="62">
        <v>0</v>
      </c>
      <c r="K132" s="62">
        <v>0</v>
      </c>
      <c r="L132" s="62">
        <v>0</v>
      </c>
      <c r="M132" s="62">
        <v>0</v>
      </c>
      <c r="N132" s="62">
        <v>0</v>
      </c>
      <c r="O132" s="62">
        <v>0</v>
      </c>
      <c r="P132" s="62">
        <v>0</v>
      </c>
      <c r="Q132" s="62">
        <v>0</v>
      </c>
      <c r="R132" s="62">
        <v>0</v>
      </c>
      <c r="S132" s="62">
        <v>0</v>
      </c>
      <c r="T132" s="62">
        <f t="shared" si="101"/>
        <v>3109.2975045000003</v>
      </c>
      <c r="U132" s="62">
        <v>1647.076</v>
      </c>
      <c r="V132" s="62">
        <v>1378.327</v>
      </c>
      <c r="W132" s="62">
        <v>83.887</v>
      </c>
      <c r="X132" s="62">
        <f t="shared" si="102"/>
        <v>52.972608687854169</v>
      </c>
      <c r="Y132" s="62">
        <f t="shared" si="103"/>
        <v>44.329209347294217</v>
      </c>
      <c r="Z132" s="62">
        <f t="shared" si="104"/>
        <v>2.6979406080824582</v>
      </c>
      <c r="AA132" s="77"/>
      <c r="AB132" s="75" t="s">
        <v>288</v>
      </c>
      <c r="AC132" s="62">
        <f t="shared" si="83"/>
        <v>3109.2889999999998</v>
      </c>
      <c r="AD132" s="62"/>
      <c r="AE132" s="50">
        <v>4</v>
      </c>
      <c r="AF132" s="62">
        <f t="shared" si="112"/>
        <v>217.72299999999998</v>
      </c>
      <c r="AG132" s="62">
        <f t="shared" si="105"/>
        <v>7.0023404064401857</v>
      </c>
      <c r="AH132" s="62">
        <v>104.011</v>
      </c>
      <c r="AI132" s="62">
        <v>106.47799999999999</v>
      </c>
      <c r="AJ132" s="62">
        <v>7.234</v>
      </c>
      <c r="AK132" s="50">
        <v>5</v>
      </c>
      <c r="AL132" s="62">
        <f>AN132+AO132+AP132</f>
        <v>9.7850000000000001</v>
      </c>
      <c r="AM132" s="62">
        <f t="shared" si="119"/>
        <v>0.31470217146106394</v>
      </c>
      <c r="AN132" s="62">
        <v>4.1189999999999998</v>
      </c>
      <c r="AO132" s="62">
        <v>5.3639999999999999</v>
      </c>
      <c r="AP132" s="62">
        <v>0.30199999999999999</v>
      </c>
      <c r="AQ132" s="50">
        <v>6</v>
      </c>
      <c r="AR132" s="62">
        <f>AT132+AU132+AV132</f>
        <v>2814.3960000000002</v>
      </c>
      <c r="AS132" s="62">
        <f>(AR132/AC132)*100</f>
        <v>90.515741701720245</v>
      </c>
      <c r="AT132" s="62">
        <v>1494.027</v>
      </c>
      <c r="AU132" s="62">
        <v>1245.3130000000001</v>
      </c>
      <c r="AV132" s="62">
        <v>75.055999999999997</v>
      </c>
      <c r="AW132" s="50">
        <v>7</v>
      </c>
      <c r="AX132" s="62">
        <f>AZ132+BA132+BB132</f>
        <v>67.384999999999991</v>
      </c>
      <c r="AY132" s="62">
        <f>(AX132/AC132)*100</f>
        <v>2.1672157203785174</v>
      </c>
      <c r="AZ132" s="62">
        <v>44.918999999999997</v>
      </c>
      <c r="BA132" s="62">
        <v>21.172000000000001</v>
      </c>
      <c r="BB132" s="62">
        <v>1.294</v>
      </c>
      <c r="BC132" s="77"/>
      <c r="BD132" s="75" t="s">
        <v>288</v>
      </c>
      <c r="BE132" s="62">
        <f t="shared" si="106"/>
        <v>4.8582640625</v>
      </c>
      <c r="BF132" s="62"/>
      <c r="BG132" s="50">
        <v>4</v>
      </c>
      <c r="BH132" s="62">
        <f t="shared" si="107"/>
        <v>0.34019218749999997</v>
      </c>
      <c r="BI132" s="62">
        <f t="shared" si="108"/>
        <v>7.0023404064401857</v>
      </c>
      <c r="BJ132" s="62">
        <f t="shared" si="109"/>
        <v>0.16251718749999999</v>
      </c>
      <c r="BK132" s="62">
        <f t="shared" si="110"/>
        <v>0.166371875</v>
      </c>
      <c r="BL132" s="62">
        <f t="shared" si="111"/>
        <v>1.1303125000000001E-2</v>
      </c>
      <c r="BM132" s="50">
        <v>5</v>
      </c>
      <c r="BN132" s="62">
        <f t="shared" si="120"/>
        <v>1.5289062499999999E-2</v>
      </c>
      <c r="BO132" s="62">
        <f t="shared" si="121"/>
        <v>0.31470217146106394</v>
      </c>
      <c r="BP132" s="62">
        <f t="shared" si="122"/>
        <v>6.4359374999999998E-3</v>
      </c>
      <c r="BQ132" s="62">
        <f t="shared" si="123"/>
        <v>8.3812499999999998E-3</v>
      </c>
      <c r="BR132" s="62">
        <f t="shared" si="124"/>
        <v>4.7187499999999996E-4</v>
      </c>
      <c r="BS132" s="50">
        <v>6</v>
      </c>
      <c r="BT132" s="62">
        <f>BV132+BW132+BX132</f>
        <v>4.3974937500000006</v>
      </c>
      <c r="BU132" s="62">
        <f>(BT132/BE132)*100</f>
        <v>90.515741701720245</v>
      </c>
      <c r="BV132" s="62">
        <f>AT132/640</f>
        <v>2.3344171875000002</v>
      </c>
      <c r="BW132" s="62">
        <f t="shared" ref="BW132" si="127">AU132/640</f>
        <v>1.9458015625000002</v>
      </c>
      <c r="BX132" s="62">
        <f t="shared" ref="BX132" si="128">AV132/640</f>
        <v>0.11727499999999999</v>
      </c>
      <c r="BY132" s="50">
        <v>7</v>
      </c>
      <c r="BZ132" s="62">
        <f>CB132+CC132+CD132</f>
        <v>0.1052890625</v>
      </c>
      <c r="CA132" s="62">
        <f>(BZ132/BE132)*100</f>
        <v>2.1672157203785174</v>
      </c>
      <c r="CB132" s="62">
        <f>AZ132/640</f>
        <v>7.018593749999999E-2</v>
      </c>
      <c r="CC132" s="62">
        <f t="shared" ref="CC132" si="129">BA132/640</f>
        <v>3.308125E-2</v>
      </c>
      <c r="CD132" s="62">
        <f t="shared" ref="CD132" si="130">BB132/640</f>
        <v>2.0218750000000002E-3</v>
      </c>
    </row>
    <row r="133" spans="1:82" x14ac:dyDescent="0.25">
      <c r="A133" s="77" t="s">
        <v>291</v>
      </c>
      <c r="B133" s="10" t="s">
        <v>287</v>
      </c>
      <c r="C133" s="3" t="s">
        <v>292</v>
      </c>
      <c r="D133" s="77" t="s">
        <v>293</v>
      </c>
      <c r="E133" s="62">
        <v>0</v>
      </c>
      <c r="F133" s="62">
        <v>26.909734500000003</v>
      </c>
      <c r="G133" s="62">
        <v>251.97296850000001</v>
      </c>
      <c r="H133" s="62">
        <v>880.90461450000009</v>
      </c>
      <c r="I133" s="62">
        <v>305.570043</v>
      </c>
      <c r="J133" s="62">
        <v>0</v>
      </c>
      <c r="K133" s="62">
        <v>0</v>
      </c>
      <c r="L133" s="62">
        <v>0</v>
      </c>
      <c r="M133" s="62">
        <v>0</v>
      </c>
      <c r="N133" s="62">
        <v>0</v>
      </c>
      <c r="O133" s="62">
        <v>0</v>
      </c>
      <c r="P133" s="62">
        <v>0</v>
      </c>
      <c r="Q133" s="62">
        <v>0</v>
      </c>
      <c r="R133" s="62">
        <v>0</v>
      </c>
      <c r="S133" s="62">
        <v>0</v>
      </c>
      <c r="T133" s="62">
        <f t="shared" si="101"/>
        <v>1465.3573604999999</v>
      </c>
      <c r="U133" s="62">
        <v>785.04</v>
      </c>
      <c r="V133" s="62">
        <v>641.29899999999998</v>
      </c>
      <c r="W133" s="62">
        <v>39.015999999999998</v>
      </c>
      <c r="X133" s="62">
        <f t="shared" si="102"/>
        <v>53.573279881170663</v>
      </c>
      <c r="Y133" s="62">
        <f t="shared" si="103"/>
        <v>43.764000324206243</v>
      </c>
      <c r="Z133" s="62">
        <f t="shared" si="104"/>
        <v>2.662558707637515</v>
      </c>
      <c r="AA133" s="77"/>
      <c r="AB133" s="75" t="s">
        <v>291</v>
      </c>
      <c r="AC133" s="62">
        <f t="shared" ref="AC133:AC194" si="131">AF133+AL133+AR133+AX133</f>
        <v>1465.3530000000001</v>
      </c>
      <c r="AD133" s="62"/>
      <c r="AE133" s="50">
        <v>6</v>
      </c>
      <c r="AF133" s="62">
        <f t="shared" si="112"/>
        <v>1375.5060000000001</v>
      </c>
      <c r="AG133" s="62">
        <f t="shared" si="105"/>
        <v>93.868576377159627</v>
      </c>
      <c r="AH133" s="62">
        <v>740.42700000000002</v>
      </c>
      <c r="AI133" s="62">
        <v>598.53300000000002</v>
      </c>
      <c r="AJ133" s="62">
        <v>36.545999999999999</v>
      </c>
      <c r="AK133" s="50">
        <v>7</v>
      </c>
      <c r="AL133" s="62">
        <f>AN133+AO133+AP133</f>
        <v>89.847000000000008</v>
      </c>
      <c r="AM133" s="62">
        <f t="shared" si="119"/>
        <v>6.1314236228403676</v>
      </c>
      <c r="AN133" s="62">
        <v>44.612000000000002</v>
      </c>
      <c r="AO133" s="62">
        <v>42.765000000000001</v>
      </c>
      <c r="AP133" s="62">
        <v>2.4700000000000002</v>
      </c>
      <c r="AQ133" s="77"/>
      <c r="AR133" s="62"/>
      <c r="AS133" s="62"/>
      <c r="AT133" s="62"/>
      <c r="AU133" s="62"/>
      <c r="AV133" s="62"/>
      <c r="AW133" s="77"/>
      <c r="AX133" s="62"/>
      <c r="AY133" s="62"/>
      <c r="AZ133" s="62"/>
      <c r="BA133" s="62"/>
      <c r="BB133" s="62"/>
      <c r="BC133" s="77"/>
      <c r="BD133" s="75" t="s">
        <v>291</v>
      </c>
      <c r="BE133" s="62">
        <f t="shared" si="106"/>
        <v>2.2896140625000001</v>
      </c>
      <c r="BF133" s="62"/>
      <c r="BG133" s="50">
        <v>6</v>
      </c>
      <c r="BH133" s="62">
        <f t="shared" si="107"/>
        <v>2.149228125</v>
      </c>
      <c r="BI133" s="62">
        <f t="shared" si="108"/>
        <v>93.868576377159627</v>
      </c>
      <c r="BJ133" s="62">
        <f t="shared" si="109"/>
        <v>1.1569171874999999</v>
      </c>
      <c r="BK133" s="62">
        <f t="shared" si="110"/>
        <v>0.93520781250000007</v>
      </c>
      <c r="BL133" s="62">
        <f t="shared" si="111"/>
        <v>5.7103124999999998E-2</v>
      </c>
      <c r="BM133" s="50">
        <v>7</v>
      </c>
      <c r="BN133" s="62">
        <f t="shared" si="120"/>
        <v>0.1403859375</v>
      </c>
      <c r="BO133" s="62">
        <f t="shared" si="121"/>
        <v>6.1314236228403667</v>
      </c>
      <c r="BP133" s="62">
        <f t="shared" si="122"/>
        <v>6.9706249999999997E-2</v>
      </c>
      <c r="BQ133" s="62">
        <f t="shared" si="123"/>
        <v>6.6820312500000006E-2</v>
      </c>
      <c r="BR133" s="62">
        <f t="shared" si="124"/>
        <v>3.8593750000000004E-3</v>
      </c>
      <c r="BS133" s="77"/>
      <c r="BT133" s="62"/>
      <c r="BU133" s="62"/>
      <c r="BV133" s="62"/>
      <c r="BW133" s="62"/>
      <c r="BX133" s="62"/>
      <c r="BY133" s="77"/>
      <c r="BZ133" s="77"/>
      <c r="CA133" s="77"/>
      <c r="CB133" s="77"/>
      <c r="CC133" s="77"/>
      <c r="CD133" s="77"/>
    </row>
    <row r="134" spans="1:82" x14ac:dyDescent="0.25">
      <c r="A134" s="77" t="s">
        <v>294</v>
      </c>
      <c r="B134" s="10" t="s">
        <v>287</v>
      </c>
      <c r="C134" s="3">
        <v>11</v>
      </c>
      <c r="D134" s="77" t="s">
        <v>294</v>
      </c>
      <c r="E134" s="62">
        <v>0</v>
      </c>
      <c r="F134" s="62">
        <v>11.342119500000001</v>
      </c>
      <c r="G134" s="62">
        <v>178.360389</v>
      </c>
      <c r="H134" s="62">
        <v>616.47755400000005</v>
      </c>
      <c r="I134" s="62">
        <v>258.20001450000001</v>
      </c>
      <c r="J134" s="62">
        <v>0</v>
      </c>
      <c r="K134" s="62">
        <v>0</v>
      </c>
      <c r="L134" s="62">
        <v>0</v>
      </c>
      <c r="M134" s="62">
        <v>0</v>
      </c>
      <c r="N134" s="62">
        <v>0</v>
      </c>
      <c r="O134" s="62">
        <v>0</v>
      </c>
      <c r="P134" s="62">
        <v>0</v>
      </c>
      <c r="Q134" s="62">
        <v>0</v>
      </c>
      <c r="R134" s="62">
        <v>0</v>
      </c>
      <c r="S134" s="62">
        <v>0</v>
      </c>
      <c r="T134" s="62">
        <f t="shared" si="101"/>
        <v>1064.380077</v>
      </c>
      <c r="U134" s="62">
        <v>590.85199999999998</v>
      </c>
      <c r="V134" s="62">
        <v>446.19099999999997</v>
      </c>
      <c r="W134" s="62">
        <v>27.334</v>
      </c>
      <c r="X134" s="62">
        <f t="shared" si="102"/>
        <v>55.511373499712732</v>
      </c>
      <c r="Y134" s="62">
        <f t="shared" si="103"/>
        <v>41.920269802269132</v>
      </c>
      <c r="Z134" s="62">
        <f t="shared" si="104"/>
        <v>2.5680676095556043</v>
      </c>
      <c r="AA134" s="77"/>
      <c r="AB134" s="75" t="s">
        <v>294</v>
      </c>
      <c r="AC134" s="62">
        <f t="shared" si="131"/>
        <v>1064.377</v>
      </c>
      <c r="AD134" s="62"/>
      <c r="AE134" s="50">
        <v>7</v>
      </c>
      <c r="AF134" s="62">
        <f t="shared" si="112"/>
        <v>1064.377</v>
      </c>
      <c r="AG134" s="62">
        <f t="shared" si="105"/>
        <v>100</v>
      </c>
      <c r="AH134" s="62">
        <v>590.85199999999998</v>
      </c>
      <c r="AI134" s="62">
        <v>446.19099999999997</v>
      </c>
      <c r="AJ134" s="62">
        <v>27.334</v>
      </c>
      <c r="AK134" s="50"/>
      <c r="AL134" s="62"/>
      <c r="AM134" s="62"/>
      <c r="AN134" s="62"/>
      <c r="AO134" s="62"/>
      <c r="AP134" s="62"/>
      <c r="AQ134" s="77"/>
      <c r="AR134" s="62"/>
      <c r="AS134" s="62"/>
      <c r="AT134" s="62"/>
      <c r="AU134" s="62"/>
      <c r="AV134" s="62"/>
      <c r="AW134" s="77"/>
      <c r="AX134" s="62"/>
      <c r="AY134" s="62"/>
      <c r="AZ134" s="62"/>
      <c r="BA134" s="62"/>
      <c r="BB134" s="62"/>
      <c r="BC134" s="77"/>
      <c r="BD134" s="75" t="s">
        <v>294</v>
      </c>
      <c r="BE134" s="62">
        <f t="shared" si="106"/>
        <v>1.6630890624999999</v>
      </c>
      <c r="BF134" s="62"/>
      <c r="BG134" s="50">
        <v>7</v>
      </c>
      <c r="BH134" s="62">
        <f t="shared" si="107"/>
        <v>1.6630890624999999</v>
      </c>
      <c r="BI134" s="62">
        <f t="shared" si="108"/>
        <v>100</v>
      </c>
      <c r="BJ134" s="62">
        <f t="shared" si="109"/>
        <v>0.92320625000000001</v>
      </c>
      <c r="BK134" s="62">
        <f t="shared" si="110"/>
        <v>0.69717343749999994</v>
      </c>
      <c r="BL134" s="62">
        <f t="shared" si="111"/>
        <v>4.2709375000000001E-2</v>
      </c>
      <c r="BM134" s="50"/>
      <c r="BN134" s="62"/>
      <c r="BO134" s="62"/>
      <c r="BP134" s="62"/>
      <c r="BQ134" s="62"/>
      <c r="BR134" s="62"/>
      <c r="BS134" s="77"/>
      <c r="BT134" s="62"/>
      <c r="BU134" s="62"/>
      <c r="BV134" s="62"/>
      <c r="BW134" s="62"/>
      <c r="BX134" s="62"/>
      <c r="BY134" s="77"/>
      <c r="BZ134" s="77"/>
      <c r="CA134" s="77"/>
      <c r="CB134" s="77"/>
      <c r="CC134" s="77"/>
      <c r="CD134" s="77"/>
    </row>
    <row r="135" spans="1:82" x14ac:dyDescent="0.25">
      <c r="A135" s="77" t="s">
        <v>295</v>
      </c>
      <c r="B135" s="10" t="s">
        <v>287</v>
      </c>
      <c r="C135" s="3">
        <v>12</v>
      </c>
      <c r="D135" s="77" t="s">
        <v>295</v>
      </c>
      <c r="E135" s="62">
        <v>0</v>
      </c>
      <c r="F135" s="62">
        <v>0</v>
      </c>
      <c r="G135" s="62">
        <v>33.1367805</v>
      </c>
      <c r="H135" s="62">
        <v>124.985709</v>
      </c>
      <c r="I135" s="62">
        <v>60.936093000000007</v>
      </c>
      <c r="J135" s="62">
        <v>0</v>
      </c>
      <c r="K135" s="62">
        <v>0</v>
      </c>
      <c r="L135" s="62">
        <v>0</v>
      </c>
      <c r="M135" s="62">
        <v>0</v>
      </c>
      <c r="N135" s="62">
        <v>0</v>
      </c>
      <c r="O135" s="62">
        <v>0</v>
      </c>
      <c r="P135" s="62">
        <v>0</v>
      </c>
      <c r="Q135" s="62">
        <v>0</v>
      </c>
      <c r="R135" s="62">
        <v>0</v>
      </c>
      <c r="S135" s="62">
        <v>0</v>
      </c>
      <c r="T135" s="62">
        <f t="shared" si="101"/>
        <v>219.0585825</v>
      </c>
      <c r="U135" s="62">
        <v>126.393</v>
      </c>
      <c r="V135" s="62">
        <v>87.168000000000006</v>
      </c>
      <c r="W135" s="62">
        <v>5.4960000000000004</v>
      </c>
      <c r="X135" s="62">
        <f t="shared" si="102"/>
        <v>57.698264344424857</v>
      </c>
      <c r="Y135" s="62">
        <f t="shared" si="103"/>
        <v>39.792095340523808</v>
      </c>
      <c r="Z135" s="62">
        <f t="shared" si="104"/>
        <v>2.5089179055561543</v>
      </c>
      <c r="AA135" s="77"/>
      <c r="AB135" s="75" t="s">
        <v>295</v>
      </c>
      <c r="AC135" s="62">
        <f t="shared" si="131"/>
        <v>219.05800000000002</v>
      </c>
      <c r="AD135" s="62"/>
      <c r="AE135" s="50">
        <v>6</v>
      </c>
      <c r="AF135" s="62">
        <f t="shared" si="112"/>
        <v>24.686</v>
      </c>
      <c r="AG135" s="62">
        <f t="shared" si="105"/>
        <v>11.269161591907165</v>
      </c>
      <c r="AH135" s="62">
        <v>12.977</v>
      </c>
      <c r="AI135" s="62">
        <v>11.010999999999999</v>
      </c>
      <c r="AJ135" s="62">
        <v>0.69799999999999995</v>
      </c>
      <c r="AK135" s="50">
        <v>7</v>
      </c>
      <c r="AL135" s="62">
        <f>AN135+AO135+AP135</f>
        <v>194.37200000000001</v>
      </c>
      <c r="AM135" s="62">
        <f>(AL135/AC135)*100</f>
        <v>88.730838408092822</v>
      </c>
      <c r="AN135" s="62">
        <v>113.416</v>
      </c>
      <c r="AO135" s="62">
        <v>76.158000000000001</v>
      </c>
      <c r="AP135" s="62">
        <v>4.798</v>
      </c>
      <c r="AQ135" s="77"/>
      <c r="AR135" s="62"/>
      <c r="AS135" s="62"/>
      <c r="AT135" s="62"/>
      <c r="AU135" s="62"/>
      <c r="AV135" s="62"/>
      <c r="AW135" s="77"/>
      <c r="AX135" s="62"/>
      <c r="AY135" s="62"/>
      <c r="AZ135" s="62"/>
      <c r="BA135" s="62"/>
      <c r="BB135" s="62"/>
      <c r="BC135" s="77"/>
      <c r="BD135" s="75" t="s">
        <v>295</v>
      </c>
      <c r="BE135" s="62">
        <f t="shared" si="106"/>
        <v>0.34227812500000004</v>
      </c>
      <c r="BF135" s="62"/>
      <c r="BG135" s="50">
        <v>6</v>
      </c>
      <c r="BH135" s="62">
        <f t="shared" si="107"/>
        <v>3.8571874999999999E-2</v>
      </c>
      <c r="BI135" s="62">
        <f t="shared" si="108"/>
        <v>11.269161591907165</v>
      </c>
      <c r="BJ135" s="62">
        <f t="shared" si="109"/>
        <v>2.0276562500000001E-2</v>
      </c>
      <c r="BK135" s="62">
        <f t="shared" si="110"/>
        <v>1.7204687499999999E-2</v>
      </c>
      <c r="BL135" s="62">
        <f t="shared" si="111"/>
        <v>1.090625E-3</v>
      </c>
      <c r="BM135" s="50">
        <v>7</v>
      </c>
      <c r="BN135" s="62">
        <f>BP135+BQ135+BR135</f>
        <v>0.30370625000000001</v>
      </c>
      <c r="BO135" s="62">
        <f>(BN135/BE135)*100</f>
        <v>88.730838408092822</v>
      </c>
      <c r="BP135" s="62">
        <f>AN135/640</f>
        <v>0.1772125</v>
      </c>
      <c r="BQ135" s="62">
        <f>AO135/640</f>
        <v>0.118996875</v>
      </c>
      <c r="BR135" s="62">
        <f>AP135/640</f>
        <v>7.4968750000000001E-3</v>
      </c>
      <c r="BS135" s="77"/>
      <c r="BT135" s="62"/>
      <c r="BU135" s="62"/>
      <c r="BV135" s="62"/>
      <c r="BW135" s="62"/>
      <c r="BX135" s="62"/>
      <c r="BY135" s="77"/>
      <c r="BZ135" s="77"/>
      <c r="CA135" s="77"/>
      <c r="CB135" s="77"/>
      <c r="CC135" s="77"/>
      <c r="CD135" s="77"/>
    </row>
    <row r="136" spans="1:82" x14ac:dyDescent="0.25">
      <c r="A136" s="77" t="s">
        <v>296</v>
      </c>
      <c r="B136" s="10" t="s">
        <v>287</v>
      </c>
      <c r="C136" s="3">
        <v>13</v>
      </c>
      <c r="D136" s="77" t="s">
        <v>296</v>
      </c>
      <c r="E136" s="62">
        <v>0.66718350000000004</v>
      </c>
      <c r="F136" s="62">
        <v>8.8957800000000002</v>
      </c>
      <c r="G136" s="62">
        <v>66.718350000000001</v>
      </c>
      <c r="H136" s="62">
        <v>426.33025650000002</v>
      </c>
      <c r="I136" s="62">
        <v>217.72421550000001</v>
      </c>
      <c r="J136" s="62">
        <v>0</v>
      </c>
      <c r="K136" s="62">
        <v>0</v>
      </c>
      <c r="L136" s="62">
        <v>0</v>
      </c>
      <c r="M136" s="62">
        <v>0</v>
      </c>
      <c r="N136" s="62">
        <v>0</v>
      </c>
      <c r="O136" s="62">
        <v>0.44478900000000005</v>
      </c>
      <c r="P136" s="62">
        <v>0</v>
      </c>
      <c r="Q136" s="62">
        <v>0</v>
      </c>
      <c r="R136" s="62">
        <v>0</v>
      </c>
      <c r="S136" s="62">
        <v>0</v>
      </c>
      <c r="T136" s="62">
        <f t="shared" si="101"/>
        <v>720.78057450000006</v>
      </c>
      <c r="U136" s="62">
        <v>425.72899999999998</v>
      </c>
      <c r="V136" s="62">
        <v>276.952</v>
      </c>
      <c r="W136" s="62">
        <v>18.097999999999999</v>
      </c>
      <c r="X136" s="62">
        <f t="shared" si="102"/>
        <v>59.064993572464807</v>
      </c>
      <c r="Y136" s="62">
        <f t="shared" si="103"/>
        <v>38.423899005896416</v>
      </c>
      <c r="Z136" s="62">
        <f t="shared" si="104"/>
        <v>2.5108889779048833</v>
      </c>
      <c r="AA136" s="77"/>
      <c r="AB136" s="75" t="s">
        <v>296</v>
      </c>
      <c r="AC136" s="62">
        <f t="shared" si="131"/>
        <v>720.779</v>
      </c>
      <c r="AD136" s="62"/>
      <c r="AE136" s="50">
        <v>7</v>
      </c>
      <c r="AF136" s="62">
        <f t="shared" si="112"/>
        <v>720.779</v>
      </c>
      <c r="AG136" s="62">
        <f t="shared" si="105"/>
        <v>100</v>
      </c>
      <c r="AH136" s="62">
        <v>425.72899999999998</v>
      </c>
      <c r="AI136" s="62">
        <v>276.952</v>
      </c>
      <c r="AJ136" s="62">
        <v>18.097999999999999</v>
      </c>
      <c r="AK136" s="50"/>
      <c r="AL136" s="62"/>
      <c r="AM136" s="62"/>
      <c r="AN136" s="62"/>
      <c r="AO136" s="62"/>
      <c r="AP136" s="62"/>
      <c r="AQ136" s="77"/>
      <c r="AR136" s="62"/>
      <c r="AS136" s="62"/>
      <c r="AT136" s="62"/>
      <c r="AU136" s="62"/>
      <c r="AV136" s="62"/>
      <c r="AW136" s="77"/>
      <c r="AX136" s="62"/>
      <c r="AY136" s="62"/>
      <c r="AZ136" s="62"/>
      <c r="BA136" s="62"/>
      <c r="BB136" s="62"/>
      <c r="BC136" s="77"/>
      <c r="BD136" s="75" t="s">
        <v>296</v>
      </c>
      <c r="BE136" s="62">
        <f t="shared" si="106"/>
        <v>1.1262171875</v>
      </c>
      <c r="BF136" s="62"/>
      <c r="BG136" s="50">
        <v>7</v>
      </c>
      <c r="BH136" s="62">
        <f t="shared" si="107"/>
        <v>1.1262171875</v>
      </c>
      <c r="BI136" s="62">
        <f t="shared" si="108"/>
        <v>100</v>
      </c>
      <c r="BJ136" s="62">
        <f t="shared" si="109"/>
        <v>0.66520156249999995</v>
      </c>
      <c r="BK136" s="62">
        <f t="shared" si="110"/>
        <v>0.4327375</v>
      </c>
      <c r="BL136" s="62">
        <f t="shared" si="111"/>
        <v>2.8278124999999998E-2</v>
      </c>
      <c r="BM136" s="50"/>
      <c r="BN136" s="62"/>
      <c r="BO136" s="62"/>
      <c r="BP136" s="62"/>
      <c r="BQ136" s="62"/>
      <c r="BR136" s="62"/>
      <c r="BS136" s="77"/>
      <c r="BT136" s="62"/>
      <c r="BU136" s="62"/>
      <c r="BV136" s="62"/>
      <c r="BW136" s="62"/>
      <c r="BX136" s="62"/>
      <c r="BY136" s="77"/>
      <c r="BZ136" s="77"/>
      <c r="CA136" s="77"/>
      <c r="CB136" s="77"/>
      <c r="CC136" s="77"/>
      <c r="CD136" s="77"/>
    </row>
    <row r="137" spans="1:82" x14ac:dyDescent="0.25">
      <c r="A137" s="77" t="s">
        <v>297</v>
      </c>
      <c r="B137" s="10" t="s">
        <v>287</v>
      </c>
      <c r="C137" s="3">
        <v>14</v>
      </c>
      <c r="D137" s="77" t="s">
        <v>297</v>
      </c>
      <c r="E137" s="62">
        <v>0.44478900000000005</v>
      </c>
      <c r="F137" s="62">
        <v>26.020156500000002</v>
      </c>
      <c r="G137" s="62">
        <v>66.051166500000008</v>
      </c>
      <c r="H137" s="62">
        <v>433.22448600000001</v>
      </c>
      <c r="I137" s="62">
        <v>164.79432450000002</v>
      </c>
      <c r="J137" s="62">
        <v>0</v>
      </c>
      <c r="K137" s="62">
        <v>0</v>
      </c>
      <c r="L137" s="62">
        <v>0</v>
      </c>
      <c r="M137" s="62">
        <v>0</v>
      </c>
      <c r="N137" s="62">
        <v>0</v>
      </c>
      <c r="O137" s="62">
        <v>1.1119725</v>
      </c>
      <c r="P137" s="62">
        <v>0</v>
      </c>
      <c r="Q137" s="62">
        <v>0</v>
      </c>
      <c r="R137" s="62">
        <v>0</v>
      </c>
      <c r="S137" s="62">
        <v>0</v>
      </c>
      <c r="T137" s="62">
        <f t="shared" si="101"/>
        <v>691.64689499999997</v>
      </c>
      <c r="U137" s="62">
        <v>381.33199999999999</v>
      </c>
      <c r="V137" s="62">
        <v>291.88200000000001</v>
      </c>
      <c r="W137" s="62">
        <v>18.431000000000001</v>
      </c>
      <c r="X137" s="62">
        <f t="shared" si="102"/>
        <v>55.133913382203502</v>
      </c>
      <c r="Y137" s="62">
        <f t="shared" si="103"/>
        <v>42.20101356776857</v>
      </c>
      <c r="Z137" s="62">
        <f t="shared" si="104"/>
        <v>2.6647990662923458</v>
      </c>
      <c r="AA137" s="77"/>
      <c r="AB137" s="75" t="s">
        <v>297</v>
      </c>
      <c r="AC137" s="62">
        <f t="shared" si="131"/>
        <v>691.6450000000001</v>
      </c>
      <c r="AD137" s="62"/>
      <c r="AE137" s="50">
        <v>6</v>
      </c>
      <c r="AF137" s="62">
        <f t="shared" si="112"/>
        <v>310.46200000000005</v>
      </c>
      <c r="AG137" s="62">
        <f t="shared" si="105"/>
        <v>44.887478402937923</v>
      </c>
      <c r="AH137" s="62">
        <v>181.06</v>
      </c>
      <c r="AI137" s="62">
        <v>121.905</v>
      </c>
      <c r="AJ137" s="62">
        <v>7.4969999999999999</v>
      </c>
      <c r="AK137" s="50">
        <v>7</v>
      </c>
      <c r="AL137" s="62">
        <f>AN137+AO137+AP137</f>
        <v>381.18300000000005</v>
      </c>
      <c r="AM137" s="62">
        <f>(AL137/AC137)*100</f>
        <v>55.112521597062084</v>
      </c>
      <c r="AN137" s="62">
        <v>200.27199999999999</v>
      </c>
      <c r="AO137" s="62">
        <v>169.977</v>
      </c>
      <c r="AP137" s="62">
        <v>10.933999999999999</v>
      </c>
      <c r="AQ137" s="77"/>
      <c r="AR137" s="62"/>
      <c r="AS137" s="62"/>
      <c r="AT137" s="62"/>
      <c r="AU137" s="62"/>
      <c r="AV137" s="62"/>
      <c r="AW137" s="77"/>
      <c r="AX137" s="62"/>
      <c r="AY137" s="62"/>
      <c r="AZ137" s="62"/>
      <c r="BA137" s="62"/>
      <c r="BB137" s="62"/>
      <c r="BC137" s="77"/>
      <c r="BD137" s="75" t="s">
        <v>297</v>
      </c>
      <c r="BE137" s="62">
        <f t="shared" si="106"/>
        <v>1.0806953125000001</v>
      </c>
      <c r="BF137" s="62"/>
      <c r="BG137" s="50">
        <v>6</v>
      </c>
      <c r="BH137" s="62">
        <f t="shared" si="107"/>
        <v>0.48509687500000009</v>
      </c>
      <c r="BI137" s="62">
        <f t="shared" si="108"/>
        <v>44.88747840293793</v>
      </c>
      <c r="BJ137" s="62">
        <f t="shared" si="109"/>
        <v>0.28290625000000003</v>
      </c>
      <c r="BK137" s="62">
        <f t="shared" si="110"/>
        <v>0.1904765625</v>
      </c>
      <c r="BL137" s="62">
        <f t="shared" si="111"/>
        <v>1.1714062500000001E-2</v>
      </c>
      <c r="BM137" s="50">
        <v>7</v>
      </c>
      <c r="BN137" s="62">
        <f>BP137+BQ137+BR137</f>
        <v>0.59559843750000008</v>
      </c>
      <c r="BO137" s="62">
        <f>(BN137/BE137)*100</f>
        <v>55.112521597062084</v>
      </c>
      <c r="BP137" s="62">
        <f>AN137/640</f>
        <v>0.31292500000000001</v>
      </c>
      <c r="BQ137" s="62">
        <f>AO137/640</f>
        <v>0.26558906250000003</v>
      </c>
      <c r="BR137" s="62">
        <f>AP137/640</f>
        <v>1.7084374999999999E-2</v>
      </c>
      <c r="BS137" s="77"/>
      <c r="BT137" s="62"/>
      <c r="BU137" s="62"/>
      <c r="BV137" s="62"/>
      <c r="BW137" s="62"/>
      <c r="BX137" s="62"/>
      <c r="BY137" s="77"/>
      <c r="BZ137" s="77"/>
      <c r="CA137" s="77"/>
      <c r="CB137" s="77"/>
      <c r="CC137" s="77"/>
      <c r="CD137" s="77"/>
    </row>
    <row r="138" spans="1:82" x14ac:dyDescent="0.25">
      <c r="A138" s="77" t="s">
        <v>298</v>
      </c>
      <c r="B138" s="10" t="s">
        <v>287</v>
      </c>
      <c r="C138" s="3">
        <v>15</v>
      </c>
      <c r="D138" s="77" t="s">
        <v>298</v>
      </c>
      <c r="E138" s="62">
        <v>19.125927000000001</v>
      </c>
      <c r="F138" s="62">
        <v>6.0046515000000005</v>
      </c>
      <c r="G138" s="62">
        <v>88.513011000000006</v>
      </c>
      <c r="H138" s="62">
        <v>723.44930850000003</v>
      </c>
      <c r="I138" s="62">
        <v>531.52285500000005</v>
      </c>
      <c r="J138" s="62">
        <v>0</v>
      </c>
      <c r="K138" s="62">
        <v>0</v>
      </c>
      <c r="L138" s="62">
        <v>0</v>
      </c>
      <c r="M138" s="62">
        <v>0</v>
      </c>
      <c r="N138" s="62">
        <v>0</v>
      </c>
      <c r="O138" s="62">
        <v>0</v>
      </c>
      <c r="P138" s="62">
        <v>0</v>
      </c>
      <c r="Q138" s="62">
        <v>0</v>
      </c>
      <c r="R138" s="62">
        <v>0</v>
      </c>
      <c r="S138" s="62">
        <v>0</v>
      </c>
      <c r="T138" s="62">
        <f t="shared" si="101"/>
        <v>1368.615753</v>
      </c>
      <c r="U138" s="62">
        <v>883.51300000000003</v>
      </c>
      <c r="V138" s="62">
        <v>454.83300000000003</v>
      </c>
      <c r="W138" s="62">
        <v>30.265999999999998</v>
      </c>
      <c r="X138" s="62">
        <f t="shared" si="102"/>
        <v>64.555226553789353</v>
      </c>
      <c r="Y138" s="62">
        <f t="shared" si="103"/>
        <v>33.233067718459907</v>
      </c>
      <c r="Z138" s="62">
        <f t="shared" si="104"/>
        <v>2.211431509074556</v>
      </c>
      <c r="AA138" s="77"/>
      <c r="AB138" s="75" t="s">
        <v>298</v>
      </c>
      <c r="AC138" s="62">
        <f t="shared" si="131"/>
        <v>1368.6120000000001</v>
      </c>
      <c r="AD138" s="62"/>
      <c r="AE138" s="50">
        <v>7</v>
      </c>
      <c r="AF138" s="62">
        <f t="shared" si="112"/>
        <v>1368.6120000000001</v>
      </c>
      <c r="AG138" s="62">
        <f t="shared" si="105"/>
        <v>100</v>
      </c>
      <c r="AH138" s="62">
        <v>883.51300000000003</v>
      </c>
      <c r="AI138" s="62">
        <v>454.83300000000003</v>
      </c>
      <c r="AJ138" s="62">
        <v>30.265999999999998</v>
      </c>
      <c r="AK138" s="50"/>
      <c r="AL138" s="62"/>
      <c r="AM138" s="62"/>
      <c r="AN138" s="62"/>
      <c r="AO138" s="62"/>
      <c r="AP138" s="62"/>
      <c r="AQ138" s="77"/>
      <c r="AR138" s="62"/>
      <c r="AS138" s="62"/>
      <c r="AT138" s="62"/>
      <c r="AU138" s="62"/>
      <c r="AV138" s="62"/>
      <c r="AW138" s="77"/>
      <c r="AX138" s="62"/>
      <c r="AY138" s="62"/>
      <c r="AZ138" s="62"/>
      <c r="BA138" s="62"/>
      <c r="BB138" s="62"/>
      <c r="BC138" s="77"/>
      <c r="BD138" s="75" t="s">
        <v>298</v>
      </c>
      <c r="BE138" s="62">
        <f t="shared" si="106"/>
        <v>2.1384562499999999</v>
      </c>
      <c r="BF138" s="62"/>
      <c r="BG138" s="50">
        <v>7</v>
      </c>
      <c r="BH138" s="62">
        <f t="shared" si="107"/>
        <v>2.1384562499999999</v>
      </c>
      <c r="BI138" s="62">
        <f t="shared" si="108"/>
        <v>100</v>
      </c>
      <c r="BJ138" s="62">
        <f t="shared" si="109"/>
        <v>1.3804890625000001</v>
      </c>
      <c r="BK138" s="62">
        <f t="shared" si="110"/>
        <v>0.7106765625</v>
      </c>
      <c r="BL138" s="62">
        <f t="shared" si="111"/>
        <v>4.7290624999999996E-2</v>
      </c>
      <c r="BM138" s="50"/>
      <c r="BN138" s="62"/>
      <c r="BO138" s="62"/>
      <c r="BP138" s="62"/>
      <c r="BQ138" s="62"/>
      <c r="BR138" s="62"/>
      <c r="BS138" s="77"/>
      <c r="BT138" s="62"/>
      <c r="BU138" s="62"/>
      <c r="BV138" s="62"/>
      <c r="BW138" s="62"/>
      <c r="BX138" s="62"/>
      <c r="BY138" s="77"/>
      <c r="BZ138" s="77"/>
      <c r="CA138" s="77"/>
      <c r="CB138" s="77"/>
      <c r="CC138" s="77"/>
      <c r="CD138" s="77"/>
    </row>
    <row r="139" spans="1:82" x14ac:dyDescent="0.25">
      <c r="A139" s="77" t="s">
        <v>299</v>
      </c>
      <c r="B139" s="10" t="s">
        <v>287</v>
      </c>
      <c r="C139" s="3">
        <v>16</v>
      </c>
      <c r="D139" s="77" t="s">
        <v>299</v>
      </c>
      <c r="E139" s="62">
        <v>0</v>
      </c>
      <c r="F139" s="62">
        <v>50.705946000000004</v>
      </c>
      <c r="G139" s="62">
        <v>400.53249450000004</v>
      </c>
      <c r="H139" s="62">
        <v>3787.6007295000004</v>
      </c>
      <c r="I139" s="62">
        <v>1180.6924005000001</v>
      </c>
      <c r="J139" s="62">
        <v>0</v>
      </c>
      <c r="K139" s="62">
        <v>0</v>
      </c>
      <c r="L139" s="62">
        <v>0</v>
      </c>
      <c r="M139" s="62">
        <v>0</v>
      </c>
      <c r="N139" s="62">
        <v>0</v>
      </c>
      <c r="O139" s="62">
        <v>0</v>
      </c>
      <c r="P139" s="62">
        <v>0</v>
      </c>
      <c r="Q139" s="62">
        <v>0</v>
      </c>
      <c r="R139" s="62">
        <v>0</v>
      </c>
      <c r="S139" s="62">
        <v>0</v>
      </c>
      <c r="T139" s="62">
        <f t="shared" si="101"/>
        <v>5419.5315705000003</v>
      </c>
      <c r="U139" s="62">
        <v>2983.902</v>
      </c>
      <c r="V139" s="62">
        <v>2278.105</v>
      </c>
      <c r="W139" s="62">
        <v>157.512</v>
      </c>
      <c r="X139" s="62">
        <f t="shared" si="102"/>
        <v>55.058300910030653</v>
      </c>
      <c r="Y139" s="62">
        <f t="shared" si="103"/>
        <v>42.03509049380488</v>
      </c>
      <c r="Z139" s="62">
        <f t="shared" si="104"/>
        <v>2.9063766480738136</v>
      </c>
      <c r="AA139" s="77"/>
      <c r="AB139" s="75" t="s">
        <v>299</v>
      </c>
      <c r="AC139" s="62">
        <f t="shared" si="131"/>
        <v>5419.518</v>
      </c>
      <c r="AD139" s="62"/>
      <c r="AE139" s="50">
        <v>6</v>
      </c>
      <c r="AF139" s="62">
        <f t="shared" si="112"/>
        <v>5405.5079999999998</v>
      </c>
      <c r="AG139" s="62">
        <f t="shared" si="105"/>
        <v>99.741489925856868</v>
      </c>
      <c r="AH139" s="62">
        <v>2977.1660000000002</v>
      </c>
      <c r="AI139" s="62">
        <v>2271.3069999999998</v>
      </c>
      <c r="AJ139" s="62">
        <v>157.035</v>
      </c>
      <c r="AK139" s="50">
        <v>7</v>
      </c>
      <c r="AL139" s="62">
        <f>AN139+AO139+AP139</f>
        <v>14.01</v>
      </c>
      <c r="AM139" s="62">
        <f t="shared" ref="AM139:AM141" si="132">(AL139/AC139)*100</f>
        <v>0.25851007414312493</v>
      </c>
      <c r="AN139" s="62">
        <v>6.7359999999999998</v>
      </c>
      <c r="AO139" s="62">
        <v>6.7969999999999997</v>
      </c>
      <c r="AP139" s="62">
        <v>0.47699999999999998</v>
      </c>
      <c r="AQ139" s="77"/>
      <c r="AR139" s="62"/>
      <c r="AS139" s="62"/>
      <c r="AT139" s="62"/>
      <c r="AU139" s="62"/>
      <c r="AV139" s="62"/>
      <c r="AW139" s="77"/>
      <c r="AX139" s="62"/>
      <c r="AY139" s="62"/>
      <c r="AZ139" s="62"/>
      <c r="BA139" s="62"/>
      <c r="BB139" s="62"/>
      <c r="BC139" s="77"/>
      <c r="BD139" s="75" t="s">
        <v>299</v>
      </c>
      <c r="BE139" s="62">
        <f t="shared" si="106"/>
        <v>8.4679968750000008</v>
      </c>
      <c r="BF139" s="62"/>
      <c r="BG139" s="50">
        <v>6</v>
      </c>
      <c r="BH139" s="62">
        <f t="shared" si="107"/>
        <v>8.4461062499999997</v>
      </c>
      <c r="BI139" s="62">
        <f t="shared" si="108"/>
        <v>99.741489925856868</v>
      </c>
      <c r="BJ139" s="62">
        <f t="shared" si="109"/>
        <v>4.6518218750000004</v>
      </c>
      <c r="BK139" s="62">
        <f t="shared" si="110"/>
        <v>3.5489171874999998</v>
      </c>
      <c r="BL139" s="62">
        <f t="shared" si="111"/>
        <v>0.2453671875</v>
      </c>
      <c r="BM139" s="50">
        <v>7</v>
      </c>
      <c r="BN139" s="62">
        <f t="shared" ref="BN139:BN141" si="133">BP139+BQ139+BR139</f>
        <v>2.1890625E-2</v>
      </c>
      <c r="BO139" s="62">
        <f t="shared" ref="BO139:BO141" si="134">(BN139/BE139)*100</f>
        <v>0.25851007414312488</v>
      </c>
      <c r="BP139" s="62">
        <f t="shared" ref="BP139:BP141" si="135">AN139/640</f>
        <v>1.0525E-2</v>
      </c>
      <c r="BQ139" s="62">
        <f t="shared" ref="BQ139:BQ141" si="136">AO139/640</f>
        <v>1.06203125E-2</v>
      </c>
      <c r="BR139" s="62">
        <f t="shared" ref="BR139:BR141" si="137">AP139/640</f>
        <v>7.4531249999999999E-4</v>
      </c>
      <c r="BS139" s="77"/>
      <c r="BT139" s="62"/>
      <c r="BU139" s="62"/>
      <c r="BV139" s="62"/>
      <c r="BW139" s="62"/>
      <c r="BX139" s="62"/>
      <c r="BY139" s="77"/>
      <c r="BZ139" s="77"/>
      <c r="CA139" s="77"/>
      <c r="CB139" s="77"/>
      <c r="CC139" s="77"/>
      <c r="CD139" s="77"/>
    </row>
    <row r="140" spans="1:82" x14ac:dyDescent="0.25">
      <c r="A140" s="77" t="s">
        <v>300</v>
      </c>
      <c r="B140" s="10" t="s">
        <v>287</v>
      </c>
      <c r="C140" s="3">
        <v>17</v>
      </c>
      <c r="D140" s="77" t="s">
        <v>300</v>
      </c>
      <c r="E140" s="62">
        <v>8.6733855000000002</v>
      </c>
      <c r="F140" s="62">
        <v>0</v>
      </c>
      <c r="G140" s="62">
        <v>6.2270460000000005</v>
      </c>
      <c r="H140" s="62">
        <v>359.38951200000002</v>
      </c>
      <c r="I140" s="62">
        <v>252.41775750000002</v>
      </c>
      <c r="J140" s="62">
        <v>0</v>
      </c>
      <c r="K140" s="62">
        <v>0</v>
      </c>
      <c r="L140" s="62">
        <v>0</v>
      </c>
      <c r="M140" s="62">
        <v>0</v>
      </c>
      <c r="N140" s="62">
        <v>0</v>
      </c>
      <c r="O140" s="62">
        <v>0</v>
      </c>
      <c r="P140" s="62">
        <v>0</v>
      </c>
      <c r="Q140" s="62">
        <v>0</v>
      </c>
      <c r="R140" s="62">
        <v>0</v>
      </c>
      <c r="S140" s="62">
        <v>0</v>
      </c>
      <c r="T140" s="62">
        <f t="shared" si="101"/>
        <v>626.70770100000004</v>
      </c>
      <c r="U140" s="62">
        <v>412.49900000000002</v>
      </c>
      <c r="V140" s="62">
        <v>199.739</v>
      </c>
      <c r="W140" s="62">
        <v>14.468999999999999</v>
      </c>
      <c r="X140" s="62">
        <f t="shared" si="102"/>
        <v>65.819998596123838</v>
      </c>
      <c r="Y140" s="62">
        <f t="shared" si="103"/>
        <v>31.871157747270125</v>
      </c>
      <c r="Z140" s="62">
        <f t="shared" si="104"/>
        <v>2.3087318022281647</v>
      </c>
      <c r="AA140" s="77"/>
      <c r="AB140" s="75" t="s">
        <v>300</v>
      </c>
      <c r="AC140" s="62">
        <f t="shared" si="131"/>
        <v>626.7059999999999</v>
      </c>
      <c r="AD140" s="62"/>
      <c r="AE140" s="50">
        <v>6</v>
      </c>
      <c r="AF140" s="62">
        <f t="shared" si="112"/>
        <v>153.452</v>
      </c>
      <c r="AG140" s="62">
        <f t="shared" si="105"/>
        <v>24.485484421722468</v>
      </c>
      <c r="AH140" s="62">
        <v>94.206000000000003</v>
      </c>
      <c r="AI140" s="62">
        <v>55.155000000000001</v>
      </c>
      <c r="AJ140" s="62">
        <v>4.0910000000000002</v>
      </c>
      <c r="AK140" s="50">
        <v>7</v>
      </c>
      <c r="AL140" s="62">
        <f>AN140+AO140+AP140</f>
        <v>473.25399999999996</v>
      </c>
      <c r="AM140" s="62">
        <f t="shared" si="132"/>
        <v>75.514515578277539</v>
      </c>
      <c r="AN140" s="62">
        <v>318.29199999999997</v>
      </c>
      <c r="AO140" s="62">
        <v>144.584</v>
      </c>
      <c r="AP140" s="62">
        <v>10.378</v>
      </c>
      <c r="AQ140" s="77"/>
      <c r="AR140" s="62"/>
      <c r="AS140" s="62"/>
      <c r="AT140" s="62"/>
      <c r="AU140" s="62"/>
      <c r="AV140" s="62"/>
      <c r="AW140" s="77"/>
      <c r="AX140" s="62"/>
      <c r="AY140" s="62"/>
      <c r="AZ140" s="62"/>
      <c r="BA140" s="62"/>
      <c r="BB140" s="62"/>
      <c r="BC140" s="77"/>
      <c r="BD140" s="75" t="s">
        <v>300</v>
      </c>
      <c r="BE140" s="62">
        <f t="shared" si="106"/>
        <v>0.97922812499999989</v>
      </c>
      <c r="BF140" s="62"/>
      <c r="BG140" s="50">
        <v>6</v>
      </c>
      <c r="BH140" s="62">
        <f t="shared" si="107"/>
        <v>0.23976875</v>
      </c>
      <c r="BI140" s="62">
        <f t="shared" si="108"/>
        <v>24.485484421722468</v>
      </c>
      <c r="BJ140" s="62">
        <f t="shared" si="109"/>
        <v>0.147196875</v>
      </c>
      <c r="BK140" s="62">
        <f t="shared" si="110"/>
        <v>8.6179687500000005E-2</v>
      </c>
      <c r="BL140" s="62">
        <f t="shared" si="111"/>
        <v>6.3921875000000003E-3</v>
      </c>
      <c r="BM140" s="50">
        <v>7</v>
      </c>
      <c r="BN140" s="62">
        <f t="shared" si="133"/>
        <v>0.73945937499999992</v>
      </c>
      <c r="BO140" s="62">
        <f t="shared" si="134"/>
        <v>75.514515578277525</v>
      </c>
      <c r="BP140" s="62">
        <f t="shared" si="135"/>
        <v>0.49733124999999995</v>
      </c>
      <c r="BQ140" s="62">
        <f t="shared" si="136"/>
        <v>0.22591250000000002</v>
      </c>
      <c r="BR140" s="62">
        <f t="shared" si="137"/>
        <v>1.6215625000000001E-2</v>
      </c>
      <c r="BS140" s="77"/>
      <c r="BT140" s="62"/>
      <c r="BU140" s="62"/>
      <c r="BV140" s="62"/>
      <c r="BW140" s="62"/>
      <c r="BX140" s="62"/>
      <c r="BY140" s="77"/>
      <c r="BZ140" s="77"/>
      <c r="CA140" s="77"/>
      <c r="CB140" s="77"/>
      <c r="CC140" s="77"/>
      <c r="CD140" s="77"/>
    </row>
    <row r="141" spans="1:82" x14ac:dyDescent="0.25">
      <c r="A141" s="77" t="s">
        <v>301</v>
      </c>
      <c r="B141" s="10" t="s">
        <v>287</v>
      </c>
      <c r="C141" s="3">
        <v>18</v>
      </c>
      <c r="D141" s="77" t="s">
        <v>301</v>
      </c>
      <c r="E141" s="62">
        <v>3.3359175000000003</v>
      </c>
      <c r="F141" s="62">
        <v>3.5583120000000004</v>
      </c>
      <c r="G141" s="62">
        <v>112.53161700000001</v>
      </c>
      <c r="H141" s="62">
        <v>1218.277071</v>
      </c>
      <c r="I141" s="62">
        <v>769.48497000000009</v>
      </c>
      <c r="J141" s="62">
        <v>0</v>
      </c>
      <c r="K141" s="62">
        <v>0</v>
      </c>
      <c r="L141" s="62">
        <v>0</v>
      </c>
      <c r="M141" s="62">
        <v>0</v>
      </c>
      <c r="N141" s="62">
        <v>0</v>
      </c>
      <c r="O141" s="62">
        <v>0</v>
      </c>
      <c r="P141" s="62">
        <v>0</v>
      </c>
      <c r="Q141" s="62">
        <v>0</v>
      </c>
      <c r="R141" s="62">
        <v>0</v>
      </c>
      <c r="S141" s="62">
        <v>0</v>
      </c>
      <c r="T141" s="62">
        <f t="shared" si="101"/>
        <v>2107.1878875000002</v>
      </c>
      <c r="U141" s="62">
        <v>1324.8810000000001</v>
      </c>
      <c r="V141" s="62">
        <v>731.88300000000004</v>
      </c>
      <c r="W141" s="62">
        <v>50.418999999999997</v>
      </c>
      <c r="X141" s="62">
        <f t="shared" si="102"/>
        <v>62.874364828086549</v>
      </c>
      <c r="Y141" s="62">
        <f t="shared" si="103"/>
        <v>34.732688259152681</v>
      </c>
      <c r="Z141" s="62">
        <f t="shared" si="104"/>
        <v>2.3927149685649471</v>
      </c>
      <c r="AA141" s="77"/>
      <c r="AB141" s="75" t="s">
        <v>301</v>
      </c>
      <c r="AC141" s="62">
        <f t="shared" si="131"/>
        <v>2107.183</v>
      </c>
      <c r="AD141" s="62"/>
      <c r="AE141" s="50">
        <v>6</v>
      </c>
      <c r="AF141" s="62">
        <f t="shared" si="112"/>
        <v>1717.9930000000002</v>
      </c>
      <c r="AG141" s="62">
        <f t="shared" si="105"/>
        <v>81.530317964789973</v>
      </c>
      <c r="AH141" s="62">
        <v>1050.5509999999999</v>
      </c>
      <c r="AI141" s="62">
        <v>623.90700000000004</v>
      </c>
      <c r="AJ141" s="62">
        <v>43.534999999999997</v>
      </c>
      <c r="AK141" s="50">
        <v>7</v>
      </c>
      <c r="AL141" s="62">
        <f>AN141+AO141+AP141</f>
        <v>389.19</v>
      </c>
      <c r="AM141" s="62">
        <f t="shared" si="132"/>
        <v>18.469682035210042</v>
      </c>
      <c r="AN141" s="62">
        <v>274.33</v>
      </c>
      <c r="AO141" s="62">
        <v>107.976</v>
      </c>
      <c r="AP141" s="62">
        <v>6.8840000000000003</v>
      </c>
      <c r="AQ141" s="77"/>
      <c r="AR141" s="62"/>
      <c r="AS141" s="62"/>
      <c r="AT141" s="62"/>
      <c r="AU141" s="62"/>
      <c r="AV141" s="62"/>
      <c r="AW141" s="77"/>
      <c r="AX141" s="62"/>
      <c r="AY141" s="62"/>
      <c r="AZ141" s="62"/>
      <c r="BA141" s="62"/>
      <c r="BB141" s="62"/>
      <c r="BC141" s="77"/>
      <c r="BD141" s="75" t="s">
        <v>301</v>
      </c>
      <c r="BE141" s="62">
        <f t="shared" si="106"/>
        <v>3.2924734375</v>
      </c>
      <c r="BF141" s="62"/>
      <c r="BG141" s="50">
        <v>6</v>
      </c>
      <c r="BH141" s="62">
        <f t="shared" si="107"/>
        <v>2.6843640625000003</v>
      </c>
      <c r="BI141" s="62">
        <f t="shared" si="108"/>
        <v>81.530317964789973</v>
      </c>
      <c r="BJ141" s="62">
        <f t="shared" si="109"/>
        <v>1.6414859374999999</v>
      </c>
      <c r="BK141" s="62">
        <f t="shared" si="110"/>
        <v>0.97485468750000004</v>
      </c>
      <c r="BL141" s="62">
        <f t="shared" si="111"/>
        <v>6.8023437499999992E-2</v>
      </c>
      <c r="BM141" s="50">
        <v>7</v>
      </c>
      <c r="BN141" s="62">
        <f t="shared" si="133"/>
        <v>0.60810937499999995</v>
      </c>
      <c r="BO141" s="62">
        <f t="shared" si="134"/>
        <v>18.469682035210038</v>
      </c>
      <c r="BP141" s="62">
        <f t="shared" si="135"/>
        <v>0.428640625</v>
      </c>
      <c r="BQ141" s="62">
        <f t="shared" si="136"/>
        <v>0.16871249999999999</v>
      </c>
      <c r="BR141" s="62">
        <f t="shared" si="137"/>
        <v>1.075625E-2</v>
      </c>
      <c r="BS141" s="77"/>
      <c r="BT141" s="62"/>
      <c r="BU141" s="62"/>
      <c r="BV141" s="62"/>
      <c r="BW141" s="62"/>
      <c r="BX141" s="62"/>
      <c r="BY141" s="77"/>
      <c r="BZ141" s="77"/>
      <c r="CA141" s="77"/>
      <c r="CB141" s="77"/>
      <c r="CC141" s="77"/>
      <c r="CD141" s="77"/>
    </row>
    <row r="142" spans="1:82" x14ac:dyDescent="0.25">
      <c r="A142" s="77" t="s">
        <v>302</v>
      </c>
      <c r="B142" s="10" t="s">
        <v>287</v>
      </c>
      <c r="C142" s="3">
        <v>19</v>
      </c>
      <c r="D142" s="77" t="s">
        <v>302</v>
      </c>
      <c r="E142" s="62">
        <v>8.006202</v>
      </c>
      <c r="F142" s="62">
        <v>7.7838075</v>
      </c>
      <c r="G142" s="62">
        <v>59.601726000000006</v>
      </c>
      <c r="H142" s="62">
        <v>472.81070700000004</v>
      </c>
      <c r="I142" s="62">
        <v>373.40036550000002</v>
      </c>
      <c r="J142" s="62">
        <v>0</v>
      </c>
      <c r="K142" s="62">
        <v>0</v>
      </c>
      <c r="L142" s="62">
        <v>0</v>
      </c>
      <c r="M142" s="62">
        <v>0</v>
      </c>
      <c r="N142" s="62">
        <v>0</v>
      </c>
      <c r="O142" s="62">
        <v>0</v>
      </c>
      <c r="P142" s="62">
        <v>0</v>
      </c>
      <c r="Q142" s="62">
        <v>0</v>
      </c>
      <c r="R142" s="62">
        <v>0</v>
      </c>
      <c r="S142" s="62">
        <v>0</v>
      </c>
      <c r="T142" s="62">
        <f t="shared" si="101"/>
        <v>921.6028080000001</v>
      </c>
      <c r="U142" s="62">
        <v>599.03099999999995</v>
      </c>
      <c r="V142" s="62">
        <v>302.76299999999998</v>
      </c>
      <c r="W142" s="62">
        <v>19.806000000000001</v>
      </c>
      <c r="X142" s="62">
        <f t="shared" si="102"/>
        <v>64.998825394203863</v>
      </c>
      <c r="Y142" s="62">
        <f t="shared" si="103"/>
        <v>32.851787925541991</v>
      </c>
      <c r="Z142" s="62">
        <f t="shared" si="104"/>
        <v>2.1490819936824672</v>
      </c>
      <c r="AA142" s="77"/>
      <c r="AB142" s="75" t="s">
        <v>302</v>
      </c>
      <c r="AC142" s="62">
        <f t="shared" si="131"/>
        <v>921.59999999999991</v>
      </c>
      <c r="AD142" s="62"/>
      <c r="AE142" s="50">
        <v>7</v>
      </c>
      <c r="AF142" s="62">
        <f t="shared" si="112"/>
        <v>921.59999999999991</v>
      </c>
      <c r="AG142" s="62">
        <f t="shared" si="105"/>
        <v>100</v>
      </c>
      <c r="AH142" s="62">
        <v>599.03099999999995</v>
      </c>
      <c r="AI142" s="62">
        <v>302.76299999999998</v>
      </c>
      <c r="AJ142" s="62">
        <v>19.806000000000001</v>
      </c>
      <c r="AK142" s="50"/>
      <c r="AL142" s="62"/>
      <c r="AM142" s="62"/>
      <c r="AN142" s="62"/>
      <c r="AO142" s="62"/>
      <c r="AP142" s="62"/>
      <c r="AQ142" s="77"/>
      <c r="AR142" s="62"/>
      <c r="AS142" s="62"/>
      <c r="AT142" s="62"/>
      <c r="AU142" s="62"/>
      <c r="AV142" s="62"/>
      <c r="AW142" s="77"/>
      <c r="AX142" s="62"/>
      <c r="AY142" s="62"/>
      <c r="AZ142" s="62"/>
      <c r="BA142" s="62"/>
      <c r="BB142" s="62"/>
      <c r="BC142" s="77"/>
      <c r="BD142" s="75" t="s">
        <v>302</v>
      </c>
      <c r="BE142" s="62">
        <f t="shared" si="106"/>
        <v>1.44</v>
      </c>
      <c r="BF142" s="62"/>
      <c r="BG142" s="50">
        <v>7</v>
      </c>
      <c r="BH142" s="62">
        <f t="shared" si="107"/>
        <v>1.44</v>
      </c>
      <c r="BI142" s="62">
        <f t="shared" si="108"/>
        <v>100</v>
      </c>
      <c r="BJ142" s="62">
        <f t="shared" si="109"/>
        <v>0.93598593749999992</v>
      </c>
      <c r="BK142" s="62">
        <f t="shared" si="110"/>
        <v>0.47306718749999999</v>
      </c>
      <c r="BL142" s="62">
        <f t="shared" si="111"/>
        <v>3.0946875000000002E-2</v>
      </c>
      <c r="BM142" s="50"/>
      <c r="BN142" s="62"/>
      <c r="BO142" s="62"/>
      <c r="BP142" s="62"/>
      <c r="BQ142" s="62"/>
      <c r="BR142" s="62"/>
      <c r="BS142" s="77"/>
      <c r="BT142" s="62"/>
      <c r="BU142" s="62"/>
      <c r="BV142" s="62"/>
      <c r="BW142" s="62"/>
      <c r="BX142" s="62"/>
      <c r="BY142" s="77"/>
      <c r="BZ142" s="77"/>
      <c r="CA142" s="77"/>
      <c r="CB142" s="77"/>
      <c r="CC142" s="77"/>
      <c r="CD142" s="77"/>
    </row>
    <row r="143" spans="1:82" x14ac:dyDescent="0.25">
      <c r="A143" s="77" t="s">
        <v>303</v>
      </c>
      <c r="B143" s="10" t="s">
        <v>287</v>
      </c>
      <c r="C143" s="3">
        <v>2</v>
      </c>
      <c r="D143" s="77" t="s">
        <v>303</v>
      </c>
      <c r="E143" s="62">
        <v>15.567615</v>
      </c>
      <c r="F143" s="62">
        <v>181.918701</v>
      </c>
      <c r="G143" s="62">
        <v>1534.2996555</v>
      </c>
      <c r="H143" s="62">
        <v>674.07772950000003</v>
      </c>
      <c r="I143" s="62">
        <v>324.69597000000005</v>
      </c>
      <c r="J143" s="62">
        <v>21.349872000000001</v>
      </c>
      <c r="K143" s="62">
        <v>0.88957800000000009</v>
      </c>
      <c r="L143" s="62">
        <v>0</v>
      </c>
      <c r="M143" s="62">
        <v>1.3343670000000001</v>
      </c>
      <c r="N143" s="62">
        <v>0</v>
      </c>
      <c r="O143" s="62">
        <v>23.129028000000002</v>
      </c>
      <c r="P143" s="62">
        <v>4.2254955000000001</v>
      </c>
      <c r="Q143" s="62">
        <v>0</v>
      </c>
      <c r="R143" s="62">
        <v>2.6687340000000002</v>
      </c>
      <c r="S143" s="62">
        <v>0</v>
      </c>
      <c r="T143" s="62">
        <f t="shared" si="101"/>
        <v>2784.1567454999995</v>
      </c>
      <c r="U143" s="62">
        <v>1245.6289999999999</v>
      </c>
      <c r="V143" s="62">
        <v>1481.739</v>
      </c>
      <c r="W143" s="62">
        <v>56.783000000000001</v>
      </c>
      <c r="X143" s="62">
        <f t="shared" si="102"/>
        <v>44.7399020192845</v>
      </c>
      <c r="Y143" s="62">
        <f t="shared" si="103"/>
        <v>53.220387192456663</v>
      </c>
      <c r="Z143" s="62">
        <f t="shared" si="104"/>
        <v>2.0395044241592259</v>
      </c>
      <c r="AA143" s="77"/>
      <c r="AB143" s="75" t="s">
        <v>303</v>
      </c>
      <c r="AC143" s="62">
        <f t="shared" si="131"/>
        <v>2782.8159999999998</v>
      </c>
      <c r="AD143" s="62"/>
      <c r="AE143" s="50">
        <v>2</v>
      </c>
      <c r="AF143" s="62">
        <f t="shared" si="112"/>
        <v>38.695999999999998</v>
      </c>
      <c r="AG143" s="62">
        <f t="shared" si="105"/>
        <v>1.3905339052240608</v>
      </c>
      <c r="AH143" s="62">
        <v>13.964</v>
      </c>
      <c r="AI143" s="62">
        <v>24.164999999999999</v>
      </c>
      <c r="AJ143" s="62">
        <v>0.56699999999999995</v>
      </c>
      <c r="AK143" s="50">
        <v>4</v>
      </c>
      <c r="AL143" s="62">
        <f>AN143+AO143+AP143</f>
        <v>2707.2019999999998</v>
      </c>
      <c r="AM143" s="62">
        <f t="shared" ref="AM143:AM144" si="138">(AL143/AC143)*100</f>
        <v>97.282824304589312</v>
      </c>
      <c r="AN143" s="62">
        <v>1221.979</v>
      </c>
      <c r="AO143" s="62">
        <v>1430.4670000000001</v>
      </c>
      <c r="AP143" s="62">
        <v>54.756</v>
      </c>
      <c r="AQ143" s="50">
        <v>7</v>
      </c>
      <c r="AR143" s="62">
        <f>AT143+AU143+AV143</f>
        <v>36.917999999999999</v>
      </c>
      <c r="AS143" s="62">
        <f>(AR143/AC143)*100</f>
        <v>1.3266417901866312</v>
      </c>
      <c r="AT143" s="62">
        <v>9.6850000000000005</v>
      </c>
      <c r="AU143" s="62">
        <v>26.84</v>
      </c>
      <c r="AV143" s="62">
        <v>0.39300000000000002</v>
      </c>
      <c r="AW143" s="77"/>
      <c r="AX143" s="62"/>
      <c r="AY143" s="62"/>
      <c r="AZ143" s="62"/>
      <c r="BA143" s="62"/>
      <c r="BB143" s="62"/>
      <c r="BC143" s="77"/>
      <c r="BD143" s="75" t="s">
        <v>303</v>
      </c>
      <c r="BE143" s="62">
        <f t="shared" si="106"/>
        <v>4.3481499999999995</v>
      </c>
      <c r="BF143" s="62"/>
      <c r="BG143" s="50">
        <v>2</v>
      </c>
      <c r="BH143" s="62">
        <f t="shared" si="107"/>
        <v>6.0462499999999995E-2</v>
      </c>
      <c r="BI143" s="62">
        <f t="shared" si="108"/>
        <v>1.3905339052240608</v>
      </c>
      <c r="BJ143" s="62">
        <f t="shared" si="109"/>
        <v>2.1818750000000001E-2</v>
      </c>
      <c r="BK143" s="62">
        <f t="shared" si="110"/>
        <v>3.7757812500000001E-2</v>
      </c>
      <c r="BL143" s="62">
        <f t="shared" si="111"/>
        <v>8.859374999999999E-4</v>
      </c>
      <c r="BM143" s="50">
        <v>4</v>
      </c>
      <c r="BN143" s="62">
        <f t="shared" ref="BN143:BN144" si="139">BP143+BQ143+BR143</f>
        <v>4.2300031249999996</v>
      </c>
      <c r="BO143" s="62">
        <f t="shared" ref="BO143:BO144" si="140">(BN143/BE143)*100</f>
        <v>97.282824304589312</v>
      </c>
      <c r="BP143" s="62">
        <f t="shared" ref="BP143:BP144" si="141">AN143/640</f>
        <v>1.9093421875000001</v>
      </c>
      <c r="BQ143" s="62">
        <f t="shared" ref="BQ143:BQ144" si="142">AO143/640</f>
        <v>2.2351046875000002</v>
      </c>
      <c r="BR143" s="62">
        <f t="shared" ref="BR143:BR144" si="143">AP143/640</f>
        <v>8.555625E-2</v>
      </c>
      <c r="BS143" s="50">
        <v>7</v>
      </c>
      <c r="BT143" s="62">
        <f>BV143+BW143+BX143</f>
        <v>5.7684375000000003E-2</v>
      </c>
      <c r="BU143" s="62">
        <f>(BT143/BE143)*100</f>
        <v>1.3266417901866314</v>
      </c>
      <c r="BV143" s="62">
        <f>AT143/640</f>
        <v>1.51328125E-2</v>
      </c>
      <c r="BW143" s="62">
        <f t="shared" ref="BW143" si="144">AU143/640</f>
        <v>4.1937500000000003E-2</v>
      </c>
      <c r="BX143" s="62">
        <f t="shared" ref="BX143" si="145">AV143/640</f>
        <v>6.1406250000000002E-4</v>
      </c>
      <c r="BY143" s="77"/>
      <c r="BZ143" s="77"/>
      <c r="CA143" s="77"/>
      <c r="CB143" s="77"/>
      <c r="CC143" s="77"/>
      <c r="CD143" s="77"/>
    </row>
    <row r="144" spans="1:82" x14ac:dyDescent="0.25">
      <c r="A144" s="77" t="s">
        <v>304</v>
      </c>
      <c r="B144" s="10" t="s">
        <v>287</v>
      </c>
      <c r="C144" s="3">
        <v>20</v>
      </c>
      <c r="D144" s="77" t="s">
        <v>304</v>
      </c>
      <c r="E144" s="62">
        <v>2.6687340000000002</v>
      </c>
      <c r="F144" s="62">
        <v>2.2239450000000001</v>
      </c>
      <c r="G144" s="62">
        <v>100.2999195</v>
      </c>
      <c r="H144" s="62">
        <v>984.76284600000008</v>
      </c>
      <c r="I144" s="62">
        <v>483.26324850000003</v>
      </c>
      <c r="J144" s="62">
        <v>0</v>
      </c>
      <c r="K144" s="62">
        <v>0</v>
      </c>
      <c r="L144" s="62">
        <v>0</v>
      </c>
      <c r="M144" s="62">
        <v>0</v>
      </c>
      <c r="N144" s="62">
        <v>0</v>
      </c>
      <c r="O144" s="62">
        <v>0</v>
      </c>
      <c r="P144" s="62">
        <v>0</v>
      </c>
      <c r="Q144" s="62">
        <v>0</v>
      </c>
      <c r="R144" s="62">
        <v>0</v>
      </c>
      <c r="S144" s="62">
        <v>0</v>
      </c>
      <c r="T144" s="62">
        <f t="shared" si="101"/>
        <v>1573.2186930000003</v>
      </c>
      <c r="U144" s="62">
        <v>942.44299999999998</v>
      </c>
      <c r="V144" s="62">
        <v>589.87699999999995</v>
      </c>
      <c r="W144" s="62">
        <v>40.895000000000003</v>
      </c>
      <c r="X144" s="62">
        <f t="shared" si="102"/>
        <v>59.905403119946264</v>
      </c>
      <c r="Y144" s="62">
        <f t="shared" si="103"/>
        <v>37.494914256018177</v>
      </c>
      <c r="Z144" s="62">
        <f t="shared" si="104"/>
        <v>2.5994478823549039</v>
      </c>
      <c r="AA144" s="77"/>
      <c r="AB144" s="75" t="s">
        <v>304</v>
      </c>
      <c r="AC144" s="62">
        <f t="shared" si="131"/>
        <v>1573.2149999999999</v>
      </c>
      <c r="AD144" s="62"/>
      <c r="AE144" s="50">
        <v>6</v>
      </c>
      <c r="AF144" s="62">
        <f t="shared" si="112"/>
        <v>618.255</v>
      </c>
      <c r="AG144" s="62">
        <f t="shared" si="105"/>
        <v>39.298824381918557</v>
      </c>
      <c r="AH144" s="62">
        <v>336.45100000000002</v>
      </c>
      <c r="AI144" s="62">
        <v>264.40300000000002</v>
      </c>
      <c r="AJ144" s="62">
        <v>17.401</v>
      </c>
      <c r="AK144" s="50">
        <v>7</v>
      </c>
      <c r="AL144" s="62">
        <f>AN144+AO144+AP144</f>
        <v>954.95999999999992</v>
      </c>
      <c r="AM144" s="62">
        <f t="shared" si="138"/>
        <v>60.701175618081436</v>
      </c>
      <c r="AN144" s="62">
        <v>605.99199999999996</v>
      </c>
      <c r="AO144" s="62">
        <v>325.47399999999999</v>
      </c>
      <c r="AP144" s="62">
        <v>23.494</v>
      </c>
      <c r="AQ144" s="77"/>
      <c r="AR144" s="62"/>
      <c r="AS144" s="62"/>
      <c r="AT144" s="62"/>
      <c r="AU144" s="62"/>
      <c r="AV144" s="62"/>
      <c r="AW144" s="77"/>
      <c r="AX144" s="62"/>
      <c r="AY144" s="62"/>
      <c r="AZ144" s="62"/>
      <c r="BA144" s="62"/>
      <c r="BB144" s="62"/>
      <c r="BC144" s="77"/>
      <c r="BD144" s="75" t="s">
        <v>304</v>
      </c>
      <c r="BE144" s="62">
        <f t="shared" si="106"/>
        <v>2.4581484374999998</v>
      </c>
      <c r="BF144" s="62"/>
      <c r="BG144" s="50">
        <v>6</v>
      </c>
      <c r="BH144" s="62">
        <f t="shared" si="107"/>
        <v>0.96602343749999997</v>
      </c>
      <c r="BI144" s="62">
        <f t="shared" si="108"/>
        <v>39.298824381918557</v>
      </c>
      <c r="BJ144" s="62">
        <f t="shared" si="109"/>
        <v>0.52570468749999999</v>
      </c>
      <c r="BK144" s="62">
        <f t="shared" si="110"/>
        <v>0.41312968750000001</v>
      </c>
      <c r="BL144" s="62">
        <f t="shared" si="111"/>
        <v>2.71890625E-2</v>
      </c>
      <c r="BM144" s="50">
        <v>7</v>
      </c>
      <c r="BN144" s="62">
        <f t="shared" si="139"/>
        <v>1.4921249999999999</v>
      </c>
      <c r="BO144" s="62">
        <f t="shared" si="140"/>
        <v>60.70117561808145</v>
      </c>
      <c r="BP144" s="62">
        <f t="shared" si="141"/>
        <v>0.94686249999999994</v>
      </c>
      <c r="BQ144" s="62">
        <f t="shared" si="142"/>
        <v>0.50855312499999994</v>
      </c>
      <c r="BR144" s="62">
        <f t="shared" si="143"/>
        <v>3.6709375000000002E-2</v>
      </c>
      <c r="BS144" s="77"/>
      <c r="BT144" s="62"/>
      <c r="BU144" s="62"/>
      <c r="BV144" s="62"/>
      <c r="BW144" s="62"/>
      <c r="BX144" s="62"/>
      <c r="BY144" s="77"/>
      <c r="BZ144" s="77"/>
      <c r="CA144" s="77"/>
      <c r="CB144" s="77"/>
      <c r="CC144" s="77"/>
      <c r="CD144" s="77"/>
    </row>
    <row r="145" spans="1:82" x14ac:dyDescent="0.25">
      <c r="A145" s="77" t="s">
        <v>305</v>
      </c>
      <c r="B145" s="10" t="s">
        <v>287</v>
      </c>
      <c r="C145" s="3">
        <v>21</v>
      </c>
      <c r="D145" s="77" t="s">
        <v>305</v>
      </c>
      <c r="E145" s="62">
        <v>13.343670000000001</v>
      </c>
      <c r="F145" s="62">
        <v>6.6718350000000006</v>
      </c>
      <c r="G145" s="62">
        <v>54.709047000000005</v>
      </c>
      <c r="H145" s="62">
        <v>516.62242350000008</v>
      </c>
      <c r="I145" s="62">
        <v>519.06876299999999</v>
      </c>
      <c r="J145" s="62">
        <v>0</v>
      </c>
      <c r="K145" s="62">
        <v>0</v>
      </c>
      <c r="L145" s="62">
        <v>0</v>
      </c>
      <c r="M145" s="62">
        <v>0</v>
      </c>
      <c r="N145" s="62">
        <v>0</v>
      </c>
      <c r="O145" s="62">
        <v>0</v>
      </c>
      <c r="P145" s="62">
        <v>0</v>
      </c>
      <c r="Q145" s="62">
        <v>0</v>
      </c>
      <c r="R145" s="62">
        <v>0</v>
      </c>
      <c r="S145" s="62">
        <v>0</v>
      </c>
      <c r="T145" s="62">
        <f t="shared" si="101"/>
        <v>1110.4157385000001</v>
      </c>
      <c r="U145" s="62">
        <v>760.447</v>
      </c>
      <c r="V145" s="62">
        <v>328.48</v>
      </c>
      <c r="W145" s="62">
        <v>21.484999999999999</v>
      </c>
      <c r="X145" s="62">
        <f t="shared" si="102"/>
        <v>68.483089138059796</v>
      </c>
      <c r="Y145" s="62">
        <f t="shared" si="103"/>
        <v>29.581713281885371</v>
      </c>
      <c r="Z145" s="62">
        <f t="shared" si="104"/>
        <v>1.9348609043512759</v>
      </c>
      <c r="AA145" s="77"/>
      <c r="AB145" s="75" t="s">
        <v>305</v>
      </c>
      <c r="AC145" s="62">
        <f t="shared" si="131"/>
        <v>1110.412</v>
      </c>
      <c r="AD145" s="62"/>
      <c r="AE145" s="50">
        <v>7</v>
      </c>
      <c r="AF145" s="62">
        <f t="shared" si="112"/>
        <v>1110.412</v>
      </c>
      <c r="AG145" s="62">
        <f t="shared" si="105"/>
        <v>100</v>
      </c>
      <c r="AH145" s="62">
        <v>760.447</v>
      </c>
      <c r="AI145" s="62">
        <v>328.48</v>
      </c>
      <c r="AJ145" s="62">
        <v>21.484999999999999</v>
      </c>
      <c r="AK145" s="50"/>
      <c r="AL145" s="62"/>
      <c r="AM145" s="62"/>
      <c r="AN145" s="62"/>
      <c r="AO145" s="62"/>
      <c r="AP145" s="62"/>
      <c r="AQ145" s="77"/>
      <c r="AR145" s="62"/>
      <c r="AS145" s="62"/>
      <c r="AT145" s="62"/>
      <c r="AU145" s="62"/>
      <c r="AV145" s="62"/>
      <c r="AW145" s="77"/>
      <c r="AX145" s="62"/>
      <c r="AY145" s="62"/>
      <c r="AZ145" s="62"/>
      <c r="BA145" s="62"/>
      <c r="BB145" s="62"/>
      <c r="BC145" s="77"/>
      <c r="BD145" s="75" t="s">
        <v>305</v>
      </c>
      <c r="BE145" s="62">
        <f t="shared" si="106"/>
        <v>1.7350187500000001</v>
      </c>
      <c r="BF145" s="62"/>
      <c r="BG145" s="50">
        <v>7</v>
      </c>
      <c r="BH145" s="62">
        <f t="shared" si="107"/>
        <v>1.7350187500000001</v>
      </c>
      <c r="BI145" s="62">
        <f t="shared" si="108"/>
        <v>100</v>
      </c>
      <c r="BJ145" s="62">
        <f t="shared" si="109"/>
        <v>1.1881984375000001</v>
      </c>
      <c r="BK145" s="62">
        <f t="shared" si="110"/>
        <v>0.51324999999999998</v>
      </c>
      <c r="BL145" s="62">
        <f t="shared" si="111"/>
        <v>3.3570312499999998E-2</v>
      </c>
      <c r="BM145" s="50"/>
      <c r="BN145" s="62"/>
      <c r="BO145" s="62"/>
      <c r="BP145" s="62"/>
      <c r="BQ145" s="62"/>
      <c r="BR145" s="62"/>
      <c r="BS145" s="77"/>
      <c r="BT145" s="62"/>
      <c r="BU145" s="62"/>
      <c r="BV145" s="62"/>
      <c r="BW145" s="62"/>
      <c r="BX145" s="62"/>
      <c r="BY145" s="77"/>
      <c r="BZ145" s="77"/>
      <c r="CA145" s="77"/>
      <c r="CB145" s="77"/>
      <c r="CC145" s="77"/>
      <c r="CD145" s="77"/>
    </row>
    <row r="146" spans="1:82" x14ac:dyDescent="0.25">
      <c r="A146" s="77" t="s">
        <v>306</v>
      </c>
      <c r="B146" s="10" t="s">
        <v>287</v>
      </c>
      <c r="C146" s="3">
        <v>22</v>
      </c>
      <c r="D146" s="77" t="s">
        <v>306</v>
      </c>
      <c r="E146" s="62">
        <v>4.003101</v>
      </c>
      <c r="F146" s="62">
        <v>0</v>
      </c>
      <c r="G146" s="62">
        <v>1.5567615000000001</v>
      </c>
      <c r="H146" s="62">
        <v>17.1243765</v>
      </c>
      <c r="I146" s="62">
        <v>104.97020400000001</v>
      </c>
      <c r="J146" s="62">
        <v>0</v>
      </c>
      <c r="K146" s="62">
        <v>0</v>
      </c>
      <c r="L146" s="62">
        <v>0</v>
      </c>
      <c r="M146" s="62">
        <v>0</v>
      </c>
      <c r="N146" s="62">
        <v>0</v>
      </c>
      <c r="O146" s="62">
        <v>0</v>
      </c>
      <c r="P146" s="62">
        <v>0</v>
      </c>
      <c r="Q146" s="62">
        <v>0</v>
      </c>
      <c r="R146" s="62">
        <v>0</v>
      </c>
      <c r="S146" s="62">
        <v>0</v>
      </c>
      <c r="T146" s="62">
        <f t="shared" si="101"/>
        <v>127.65444300000001</v>
      </c>
      <c r="U146" s="62">
        <v>112.006</v>
      </c>
      <c r="V146" s="62">
        <v>14.939</v>
      </c>
      <c r="W146" s="62">
        <v>0.70799999999999996</v>
      </c>
      <c r="X146" s="62">
        <f t="shared" si="102"/>
        <v>87.741560236959387</v>
      </c>
      <c r="Y146" s="62">
        <f t="shared" si="103"/>
        <v>11.702687073727624</v>
      </c>
      <c r="Z146" s="62">
        <f t="shared" si="104"/>
        <v>0.5546222938750357</v>
      </c>
      <c r="AA146" s="77"/>
      <c r="AB146" s="75" t="s">
        <v>306</v>
      </c>
      <c r="AC146" s="62">
        <f t="shared" si="131"/>
        <v>127.65299999999999</v>
      </c>
      <c r="AD146" s="62"/>
      <c r="AE146" s="50">
        <v>7</v>
      </c>
      <c r="AF146" s="62">
        <f t="shared" si="112"/>
        <v>127.65299999999999</v>
      </c>
      <c r="AG146" s="62">
        <f t="shared" si="105"/>
        <v>100</v>
      </c>
      <c r="AH146" s="62">
        <v>112.006</v>
      </c>
      <c r="AI146" s="62">
        <v>14.939</v>
      </c>
      <c r="AJ146" s="62">
        <v>0.70799999999999996</v>
      </c>
      <c r="AK146" s="50"/>
      <c r="AL146" s="62"/>
      <c r="AM146" s="62"/>
      <c r="AN146" s="62"/>
      <c r="AO146" s="62"/>
      <c r="AP146" s="62"/>
      <c r="AQ146" s="77"/>
      <c r="AR146" s="62"/>
      <c r="AS146" s="62"/>
      <c r="AT146" s="62"/>
      <c r="AU146" s="62"/>
      <c r="AV146" s="62"/>
      <c r="AW146" s="77"/>
      <c r="AX146" s="62"/>
      <c r="AY146" s="62"/>
      <c r="AZ146" s="62"/>
      <c r="BA146" s="62"/>
      <c r="BB146" s="62"/>
      <c r="BC146" s="77"/>
      <c r="BD146" s="75" t="s">
        <v>306</v>
      </c>
      <c r="BE146" s="62">
        <f t="shared" si="106"/>
        <v>0.1994578125</v>
      </c>
      <c r="BF146" s="62"/>
      <c r="BG146" s="50">
        <v>7</v>
      </c>
      <c r="BH146" s="62">
        <f t="shared" si="107"/>
        <v>0.1994578125</v>
      </c>
      <c r="BI146" s="62">
        <f t="shared" si="108"/>
        <v>100</v>
      </c>
      <c r="BJ146" s="62">
        <f t="shared" si="109"/>
        <v>0.17500937499999999</v>
      </c>
      <c r="BK146" s="62">
        <f t="shared" si="110"/>
        <v>2.33421875E-2</v>
      </c>
      <c r="BL146" s="62">
        <f t="shared" si="111"/>
        <v>1.10625E-3</v>
      </c>
      <c r="BM146" s="50"/>
      <c r="BN146" s="62"/>
      <c r="BO146" s="62"/>
      <c r="BP146" s="62"/>
      <c r="BQ146" s="62"/>
      <c r="BR146" s="62"/>
      <c r="BS146" s="77"/>
      <c r="BT146" s="62"/>
      <c r="BU146" s="62"/>
      <c r="BV146" s="62"/>
      <c r="BW146" s="62"/>
      <c r="BX146" s="62"/>
      <c r="BY146" s="77"/>
      <c r="BZ146" s="77"/>
      <c r="CA146" s="77"/>
      <c r="CB146" s="77"/>
      <c r="CC146" s="77"/>
      <c r="CD146" s="77"/>
    </row>
    <row r="147" spans="1:82" x14ac:dyDescent="0.25">
      <c r="A147" s="77" t="s">
        <v>307</v>
      </c>
      <c r="B147" s="10" t="s">
        <v>287</v>
      </c>
      <c r="C147" s="3">
        <v>23</v>
      </c>
      <c r="D147" s="77" t="s">
        <v>307</v>
      </c>
      <c r="E147" s="62">
        <v>2.8911285000000002</v>
      </c>
      <c r="F147" s="62">
        <v>59.156937000000006</v>
      </c>
      <c r="G147" s="62">
        <v>310.907511</v>
      </c>
      <c r="H147" s="62">
        <v>812.1847140000001</v>
      </c>
      <c r="I147" s="62">
        <v>560.21174550000001</v>
      </c>
      <c r="J147" s="62">
        <v>0</v>
      </c>
      <c r="K147" s="62">
        <v>0</v>
      </c>
      <c r="L147" s="62">
        <v>0</v>
      </c>
      <c r="M147" s="62">
        <v>0</v>
      </c>
      <c r="N147" s="62">
        <v>0</v>
      </c>
      <c r="O147" s="62">
        <v>0</v>
      </c>
      <c r="P147" s="62">
        <v>0</v>
      </c>
      <c r="Q147" s="62">
        <v>0</v>
      </c>
      <c r="R147" s="62">
        <v>0</v>
      </c>
      <c r="S147" s="62">
        <v>0</v>
      </c>
      <c r="T147" s="62">
        <f t="shared" si="101"/>
        <v>1745.352036</v>
      </c>
      <c r="U147" s="62">
        <v>1026.848</v>
      </c>
      <c r="V147" s="62">
        <v>681.34799999999996</v>
      </c>
      <c r="W147" s="62">
        <v>37.151000000000003</v>
      </c>
      <c r="X147" s="62">
        <f t="shared" si="102"/>
        <v>58.833288575600577</v>
      </c>
      <c r="Y147" s="62">
        <f t="shared" si="103"/>
        <v>39.037855168835407</v>
      </c>
      <c r="Z147" s="62">
        <f t="shared" si="104"/>
        <v>2.1285677177850442</v>
      </c>
      <c r="AA147" s="77"/>
      <c r="AB147" s="75" t="s">
        <v>307</v>
      </c>
      <c r="AC147" s="62">
        <f t="shared" si="131"/>
        <v>1745.3490000000002</v>
      </c>
      <c r="AD147" s="62"/>
      <c r="AE147" s="50">
        <v>6</v>
      </c>
      <c r="AF147" s="62">
        <f t="shared" si="112"/>
        <v>545.75500000000011</v>
      </c>
      <c r="AG147" s="62">
        <f t="shared" si="105"/>
        <v>31.269104345320052</v>
      </c>
      <c r="AH147" s="62">
        <v>279.87400000000002</v>
      </c>
      <c r="AI147" s="62">
        <v>254.46</v>
      </c>
      <c r="AJ147" s="62">
        <v>11.420999999999999</v>
      </c>
      <c r="AK147" s="50">
        <v>7</v>
      </c>
      <c r="AL147" s="62">
        <f>AN147+AO147+AP147</f>
        <v>735.23500000000001</v>
      </c>
      <c r="AM147" s="62">
        <f>(AL147/AC147)*100</f>
        <v>42.125385811089927</v>
      </c>
      <c r="AN147" s="62">
        <v>476.65499999999997</v>
      </c>
      <c r="AO147" s="62">
        <v>242.71</v>
      </c>
      <c r="AP147" s="62">
        <v>15.87</v>
      </c>
      <c r="AQ147" s="50">
        <v>9</v>
      </c>
      <c r="AR147" s="62">
        <f>AT147+AU147+AV147</f>
        <v>464.35900000000004</v>
      </c>
      <c r="AS147" s="62">
        <f>(AR147/AC147)*100</f>
        <v>26.605509843590021</v>
      </c>
      <c r="AT147" s="62">
        <v>270.32</v>
      </c>
      <c r="AU147" s="62">
        <v>184.179</v>
      </c>
      <c r="AV147" s="62">
        <v>9.86</v>
      </c>
      <c r="AW147" s="77"/>
      <c r="AX147" s="62"/>
      <c r="AY147" s="62"/>
      <c r="AZ147" s="62"/>
      <c r="BA147" s="62"/>
      <c r="BB147" s="62"/>
      <c r="BC147" s="77"/>
      <c r="BD147" s="75" t="s">
        <v>307</v>
      </c>
      <c r="BE147" s="62">
        <f t="shared" si="106"/>
        <v>2.7271078125000003</v>
      </c>
      <c r="BF147" s="62"/>
      <c r="BG147" s="50">
        <v>6</v>
      </c>
      <c r="BH147" s="62">
        <f t="shared" si="107"/>
        <v>0.85274218750000019</v>
      </c>
      <c r="BI147" s="62">
        <f t="shared" si="108"/>
        <v>31.269104345320052</v>
      </c>
      <c r="BJ147" s="62">
        <f t="shared" si="109"/>
        <v>0.43730312500000001</v>
      </c>
      <c r="BK147" s="62">
        <f t="shared" si="110"/>
        <v>0.39759375000000002</v>
      </c>
      <c r="BL147" s="62">
        <f t="shared" si="111"/>
        <v>1.7845312499999998E-2</v>
      </c>
      <c r="BM147" s="50">
        <v>7</v>
      </c>
      <c r="BN147" s="62">
        <f>BP147+BQ147+BR147</f>
        <v>1.1488046875</v>
      </c>
      <c r="BO147" s="62">
        <f>(BN147/BE147)*100</f>
        <v>42.125385811089927</v>
      </c>
      <c r="BP147" s="62">
        <f>AN147/640</f>
        <v>0.74477343749999991</v>
      </c>
      <c r="BQ147" s="62">
        <f>AO147/640</f>
        <v>0.37923437500000001</v>
      </c>
      <c r="BR147" s="62">
        <f>AP147/640</f>
        <v>2.4796874999999999E-2</v>
      </c>
      <c r="BS147" s="50">
        <v>9</v>
      </c>
      <c r="BT147" s="62">
        <f>BV147+BW147+BX147</f>
        <v>0.72556093749999995</v>
      </c>
      <c r="BU147" s="62">
        <f>(BT147/BE147)*100</f>
        <v>26.605509843590013</v>
      </c>
      <c r="BV147" s="62">
        <f>AT147/640</f>
        <v>0.422375</v>
      </c>
      <c r="BW147" s="62">
        <f t="shared" ref="BW147" si="146">AU147/640</f>
        <v>0.28777968749999999</v>
      </c>
      <c r="BX147" s="62">
        <f t="shared" ref="BX147" si="147">AV147/640</f>
        <v>1.540625E-2</v>
      </c>
      <c r="BY147" s="77"/>
      <c r="BZ147" s="77"/>
      <c r="CA147" s="77"/>
      <c r="CB147" s="77"/>
      <c r="CC147" s="77"/>
      <c r="CD147" s="77"/>
    </row>
    <row r="148" spans="1:82" x14ac:dyDescent="0.25">
      <c r="A148" s="77" t="s">
        <v>308</v>
      </c>
      <c r="B148" s="10" t="s">
        <v>287</v>
      </c>
      <c r="C148" s="3">
        <v>24</v>
      </c>
      <c r="D148" s="77" t="s">
        <v>308</v>
      </c>
      <c r="E148" s="62">
        <v>3.7807065000000004</v>
      </c>
      <c r="F148" s="62">
        <v>0</v>
      </c>
      <c r="G148" s="62">
        <v>0.66718350000000004</v>
      </c>
      <c r="H148" s="62">
        <v>18.458743500000001</v>
      </c>
      <c r="I148" s="62">
        <v>86.956249499999998</v>
      </c>
      <c r="J148" s="62">
        <v>0</v>
      </c>
      <c r="K148" s="62">
        <v>0</v>
      </c>
      <c r="L148" s="62">
        <v>0</v>
      </c>
      <c r="M148" s="62">
        <v>0</v>
      </c>
      <c r="N148" s="62">
        <v>0</v>
      </c>
      <c r="O148" s="62">
        <v>0</v>
      </c>
      <c r="P148" s="62">
        <v>0</v>
      </c>
      <c r="Q148" s="62">
        <v>0</v>
      </c>
      <c r="R148" s="62">
        <v>0</v>
      </c>
      <c r="S148" s="62">
        <v>0</v>
      </c>
      <c r="T148" s="62">
        <f t="shared" si="101"/>
        <v>109.862883</v>
      </c>
      <c r="U148" s="62">
        <v>94.941999999999993</v>
      </c>
      <c r="V148" s="62">
        <v>14.172000000000001</v>
      </c>
      <c r="W148" s="62">
        <v>0.748</v>
      </c>
      <c r="X148" s="62">
        <f t="shared" si="102"/>
        <v>86.418631486304605</v>
      </c>
      <c r="Y148" s="62">
        <f t="shared" si="103"/>
        <v>12.899716094288188</v>
      </c>
      <c r="Z148" s="62">
        <f t="shared" si="104"/>
        <v>0.68084869027149053</v>
      </c>
      <c r="AA148" s="77"/>
      <c r="AB148" s="75" t="s">
        <v>308</v>
      </c>
      <c r="AC148" s="62">
        <f t="shared" si="131"/>
        <v>109.86199999999999</v>
      </c>
      <c r="AD148" s="62"/>
      <c r="AE148" s="50">
        <v>7</v>
      </c>
      <c r="AF148" s="62">
        <f t="shared" si="112"/>
        <v>109.86199999999999</v>
      </c>
      <c r="AG148" s="62">
        <f t="shared" si="105"/>
        <v>100</v>
      </c>
      <c r="AH148" s="62">
        <v>94.941999999999993</v>
      </c>
      <c r="AI148" s="62">
        <v>14.172000000000001</v>
      </c>
      <c r="AJ148" s="62">
        <v>0.748</v>
      </c>
      <c r="AK148" s="50"/>
      <c r="AL148" s="62"/>
      <c r="AM148" s="62"/>
      <c r="AN148" s="62"/>
      <c r="AO148" s="62"/>
      <c r="AP148" s="62"/>
      <c r="AQ148" s="77"/>
      <c r="AR148" s="62"/>
      <c r="AS148" s="62"/>
      <c r="AT148" s="62"/>
      <c r="AU148" s="62"/>
      <c r="AV148" s="62"/>
      <c r="AW148" s="77"/>
      <c r="AX148" s="62"/>
      <c r="AY148" s="62"/>
      <c r="AZ148" s="62"/>
      <c r="BA148" s="62"/>
      <c r="BB148" s="62"/>
      <c r="BC148" s="77"/>
      <c r="BD148" s="75" t="s">
        <v>308</v>
      </c>
      <c r="BE148" s="62">
        <f t="shared" si="106"/>
        <v>0.171659375</v>
      </c>
      <c r="BF148" s="62"/>
      <c r="BG148" s="50">
        <v>7</v>
      </c>
      <c r="BH148" s="62">
        <f t="shared" si="107"/>
        <v>0.171659375</v>
      </c>
      <c r="BI148" s="62">
        <f t="shared" si="108"/>
        <v>100</v>
      </c>
      <c r="BJ148" s="62">
        <f t="shared" si="109"/>
        <v>0.14834687499999999</v>
      </c>
      <c r="BK148" s="62">
        <f t="shared" si="110"/>
        <v>2.214375E-2</v>
      </c>
      <c r="BL148" s="62">
        <f t="shared" si="111"/>
        <v>1.1687500000000001E-3</v>
      </c>
      <c r="BM148" s="50"/>
      <c r="BN148" s="62"/>
      <c r="BO148" s="62"/>
      <c r="BP148" s="62"/>
      <c r="BQ148" s="62"/>
      <c r="BR148" s="62"/>
      <c r="BS148" s="77"/>
      <c r="BT148" s="62"/>
      <c r="BU148" s="62"/>
      <c r="BV148" s="62"/>
      <c r="BW148" s="62"/>
      <c r="BX148" s="62"/>
      <c r="BY148" s="77"/>
      <c r="BZ148" s="77"/>
      <c r="CA148" s="77"/>
      <c r="CB148" s="77"/>
      <c r="CC148" s="77"/>
      <c r="CD148" s="77"/>
    </row>
    <row r="149" spans="1:82" x14ac:dyDescent="0.25">
      <c r="A149" s="77" t="s">
        <v>309</v>
      </c>
      <c r="B149" s="10" t="s">
        <v>287</v>
      </c>
      <c r="C149" s="3">
        <v>25</v>
      </c>
      <c r="D149" s="77" t="s">
        <v>309</v>
      </c>
      <c r="E149" s="62">
        <v>1.3343670000000001</v>
      </c>
      <c r="F149" s="62">
        <v>403.64601750000003</v>
      </c>
      <c r="G149" s="62">
        <v>376.51388850000001</v>
      </c>
      <c r="H149" s="62">
        <v>200.15505000000002</v>
      </c>
      <c r="I149" s="62">
        <v>25.130578500000002</v>
      </c>
      <c r="J149" s="62">
        <v>0</v>
      </c>
      <c r="K149" s="62">
        <v>68.942295000000001</v>
      </c>
      <c r="L149" s="62">
        <v>24.241000500000002</v>
      </c>
      <c r="M149" s="62">
        <v>17.1243765</v>
      </c>
      <c r="N149" s="62">
        <v>0</v>
      </c>
      <c r="O149" s="62">
        <v>16.012404</v>
      </c>
      <c r="P149" s="62">
        <v>0</v>
      </c>
      <c r="Q149" s="62">
        <v>0</v>
      </c>
      <c r="R149" s="62">
        <v>303.12370350000003</v>
      </c>
      <c r="S149" s="62">
        <v>0</v>
      </c>
      <c r="T149" s="62">
        <f t="shared" si="101"/>
        <v>1436.2236809999999</v>
      </c>
      <c r="U149" s="62">
        <v>331.28</v>
      </c>
      <c r="V149" s="62">
        <v>692.44500000000005</v>
      </c>
      <c r="W149" s="62">
        <v>412.495</v>
      </c>
      <c r="X149" s="62">
        <f t="shared" si="102"/>
        <v>23.066044961000749</v>
      </c>
      <c r="Y149" s="62">
        <f t="shared" si="103"/>
        <v>48.212893935704436</v>
      </c>
      <c r="Z149" s="62">
        <f t="shared" si="104"/>
        <v>28.720804806170026</v>
      </c>
      <c r="AA149" s="77"/>
      <c r="AB149" s="75" t="s">
        <v>309</v>
      </c>
      <c r="AC149" s="62">
        <f t="shared" si="131"/>
        <v>1419.0959999999998</v>
      </c>
      <c r="AD149" s="62"/>
      <c r="AE149" s="50">
        <v>4</v>
      </c>
      <c r="AF149" s="62">
        <f t="shared" si="112"/>
        <v>1408.4209999999998</v>
      </c>
      <c r="AG149" s="62">
        <f t="shared" si="105"/>
        <v>99.247760546150516</v>
      </c>
      <c r="AH149" s="62">
        <v>326.214</v>
      </c>
      <c r="AI149" s="62">
        <v>683.78899999999999</v>
      </c>
      <c r="AJ149" s="62">
        <v>398.41800000000001</v>
      </c>
      <c r="AK149" s="50">
        <v>6</v>
      </c>
      <c r="AL149" s="62">
        <f>AN149+AO149+AP149</f>
        <v>10.675000000000001</v>
      </c>
      <c r="AM149" s="62">
        <f t="shared" ref="AM149:AM152" si="148">(AL149/AC149)*100</f>
        <v>0.75223945384949309</v>
      </c>
      <c r="AN149" s="62">
        <v>5.0659999999999998</v>
      </c>
      <c r="AO149" s="62">
        <v>5.2309999999999999</v>
      </c>
      <c r="AP149" s="62">
        <v>0.378</v>
      </c>
      <c r="AQ149" s="77"/>
      <c r="AR149" s="62"/>
      <c r="AS149" s="62"/>
      <c r="AT149" s="62"/>
      <c r="AU149" s="62"/>
      <c r="AV149" s="62"/>
      <c r="AW149" s="77"/>
      <c r="AX149" s="62"/>
      <c r="AY149" s="62"/>
      <c r="AZ149" s="62"/>
      <c r="BA149" s="62"/>
      <c r="BB149" s="62"/>
      <c r="BC149" s="77"/>
      <c r="BD149" s="75" t="s">
        <v>309</v>
      </c>
      <c r="BE149" s="62">
        <f t="shared" si="106"/>
        <v>2.2173374999999997</v>
      </c>
      <c r="BF149" s="62"/>
      <c r="BG149" s="50">
        <v>4</v>
      </c>
      <c r="BH149" s="62">
        <f t="shared" si="107"/>
        <v>2.2006578124999998</v>
      </c>
      <c r="BI149" s="62">
        <f t="shared" si="108"/>
        <v>99.247760546150516</v>
      </c>
      <c r="BJ149" s="62">
        <f t="shared" si="109"/>
        <v>0.50970937500000002</v>
      </c>
      <c r="BK149" s="62">
        <f t="shared" si="110"/>
        <v>1.0684203125</v>
      </c>
      <c r="BL149" s="62">
        <f t="shared" si="111"/>
        <v>0.62252812499999999</v>
      </c>
      <c r="BM149" s="50">
        <v>6</v>
      </c>
      <c r="BN149" s="62">
        <f t="shared" ref="BN149:BN152" si="149">BP149+BQ149+BR149</f>
        <v>1.6679687500000002E-2</v>
      </c>
      <c r="BO149" s="62">
        <f t="shared" ref="BO149:BO152" si="150">(BN149/BE149)*100</f>
        <v>0.75223945384949309</v>
      </c>
      <c r="BP149" s="62">
        <f t="shared" ref="BP149:BP152" si="151">AN149/640</f>
        <v>7.9156249999999991E-3</v>
      </c>
      <c r="BQ149" s="62">
        <f t="shared" ref="BQ149:BQ152" si="152">AO149/640</f>
        <v>8.1734375000000001E-3</v>
      </c>
      <c r="BR149" s="62">
        <f t="shared" ref="BR149:BR152" si="153">AP149/640</f>
        <v>5.90625E-4</v>
      </c>
      <c r="BS149" s="77"/>
      <c r="BT149" s="62"/>
      <c r="BU149" s="62"/>
      <c r="BV149" s="62"/>
      <c r="BW149" s="62"/>
      <c r="BX149" s="62"/>
      <c r="BY149" s="77"/>
      <c r="BZ149" s="77"/>
      <c r="CA149" s="77"/>
      <c r="CB149" s="77"/>
      <c r="CC149" s="77"/>
      <c r="CD149" s="77"/>
    </row>
    <row r="150" spans="1:82" x14ac:dyDescent="0.25">
      <c r="A150" s="77" t="s">
        <v>310</v>
      </c>
      <c r="B150" s="10" t="s">
        <v>287</v>
      </c>
      <c r="C150" s="3">
        <v>27</v>
      </c>
      <c r="D150" s="77" t="s">
        <v>310</v>
      </c>
      <c r="E150" s="62">
        <v>0</v>
      </c>
      <c r="F150" s="62">
        <v>3.5583120000000004</v>
      </c>
      <c r="G150" s="62">
        <v>9.1181745000000003</v>
      </c>
      <c r="H150" s="62">
        <v>329.36625450000003</v>
      </c>
      <c r="I150" s="62">
        <v>435.00364200000001</v>
      </c>
      <c r="J150" s="62">
        <v>0</v>
      </c>
      <c r="K150" s="62">
        <v>0</v>
      </c>
      <c r="L150" s="62">
        <v>0</v>
      </c>
      <c r="M150" s="62">
        <v>0</v>
      </c>
      <c r="N150" s="62">
        <v>0</v>
      </c>
      <c r="O150" s="62">
        <v>0</v>
      </c>
      <c r="P150" s="62">
        <v>0</v>
      </c>
      <c r="Q150" s="62">
        <v>0</v>
      </c>
      <c r="R150" s="62">
        <v>0</v>
      </c>
      <c r="S150" s="62">
        <v>0</v>
      </c>
      <c r="T150" s="62">
        <f t="shared" si="101"/>
        <v>777.04638300000011</v>
      </c>
      <c r="U150" s="62">
        <v>565.51700000000005</v>
      </c>
      <c r="V150" s="62">
        <v>198.21600000000001</v>
      </c>
      <c r="W150" s="62">
        <v>13.311</v>
      </c>
      <c r="X150" s="62">
        <f t="shared" si="102"/>
        <v>72.777766214761471</v>
      </c>
      <c r="Y150" s="62">
        <f t="shared" si="103"/>
        <v>25.508901957014835</v>
      </c>
      <c r="Z150" s="62">
        <f t="shared" si="104"/>
        <v>1.7130251541239074</v>
      </c>
      <c r="AA150" s="77"/>
      <c r="AB150" s="75" t="s">
        <v>310</v>
      </c>
      <c r="AC150" s="62">
        <f t="shared" si="131"/>
        <v>777.04300000000001</v>
      </c>
      <c r="AD150" s="62"/>
      <c r="AE150" s="50">
        <v>10</v>
      </c>
      <c r="AF150" s="62">
        <f t="shared" si="112"/>
        <v>87.399999999999991</v>
      </c>
      <c r="AG150" s="62">
        <f t="shared" si="105"/>
        <v>11.247768784996454</v>
      </c>
      <c r="AH150" s="62">
        <v>68.614999999999995</v>
      </c>
      <c r="AI150" s="62">
        <v>17.66</v>
      </c>
      <c r="AJ150" s="62">
        <v>1.125</v>
      </c>
      <c r="AK150" s="50">
        <v>6</v>
      </c>
      <c r="AL150" s="62">
        <f>AN150+AO150+AP150</f>
        <v>3.113</v>
      </c>
      <c r="AM150" s="62">
        <f t="shared" si="148"/>
        <v>0.40062132983631532</v>
      </c>
      <c r="AN150" s="62">
        <v>2.4020000000000001</v>
      </c>
      <c r="AO150" s="62">
        <v>0.66700000000000004</v>
      </c>
      <c r="AP150" s="62">
        <v>4.3999999999999997E-2</v>
      </c>
      <c r="AQ150" s="50">
        <v>7</v>
      </c>
      <c r="AR150" s="62">
        <f>AT150+AU150+AV150</f>
        <v>634.26699999999994</v>
      </c>
      <c r="AS150" s="62">
        <f>(AR150/AC150)*100</f>
        <v>81.62572727635407</v>
      </c>
      <c r="AT150" s="62">
        <v>459.41699999999997</v>
      </c>
      <c r="AU150" s="62">
        <v>163.874</v>
      </c>
      <c r="AV150" s="62">
        <v>10.976000000000001</v>
      </c>
      <c r="AW150" s="50">
        <v>9</v>
      </c>
      <c r="AX150" s="62">
        <f>AZ150+BA150+BB150</f>
        <v>52.262999999999998</v>
      </c>
      <c r="AY150" s="62">
        <f>(AX150/AC150)*100</f>
        <v>6.725882608813154</v>
      </c>
      <c r="AZ150" s="62">
        <v>35.082999999999998</v>
      </c>
      <c r="BA150" s="62">
        <v>16.015000000000001</v>
      </c>
      <c r="BB150" s="62">
        <v>1.165</v>
      </c>
      <c r="BC150" s="77"/>
      <c r="BD150" s="75" t="s">
        <v>310</v>
      </c>
      <c r="BE150" s="62">
        <f t="shared" si="106"/>
        <v>1.2141296875000001</v>
      </c>
      <c r="BF150" s="62"/>
      <c r="BG150" s="50">
        <v>10</v>
      </c>
      <c r="BH150" s="62">
        <f t="shared" si="107"/>
        <v>0.13656249999999998</v>
      </c>
      <c r="BI150" s="62">
        <f t="shared" si="108"/>
        <v>11.247768784996452</v>
      </c>
      <c r="BJ150" s="62">
        <f t="shared" si="109"/>
        <v>0.10721093749999999</v>
      </c>
      <c r="BK150" s="62">
        <f t="shared" si="110"/>
        <v>2.759375E-2</v>
      </c>
      <c r="BL150" s="62">
        <f t="shared" si="111"/>
        <v>1.7578125E-3</v>
      </c>
      <c r="BM150" s="50">
        <v>6</v>
      </c>
      <c r="BN150" s="62">
        <f t="shared" si="149"/>
        <v>4.8640625000000012E-3</v>
      </c>
      <c r="BO150" s="62">
        <f t="shared" si="150"/>
        <v>0.40062132983631543</v>
      </c>
      <c r="BP150" s="62">
        <f t="shared" si="151"/>
        <v>3.7531250000000004E-3</v>
      </c>
      <c r="BQ150" s="62">
        <f t="shared" si="152"/>
        <v>1.0421875000000001E-3</v>
      </c>
      <c r="BR150" s="62">
        <f t="shared" si="153"/>
        <v>6.8749999999999991E-5</v>
      </c>
      <c r="BS150" s="50">
        <v>7</v>
      </c>
      <c r="BT150" s="62">
        <f>BV150+BW150+BX150</f>
        <v>0.99104218749999995</v>
      </c>
      <c r="BU150" s="62">
        <f>(BT150/BE150)*100</f>
        <v>81.62572727635407</v>
      </c>
      <c r="BV150" s="62">
        <f>AT150/640</f>
        <v>0.71783906249999996</v>
      </c>
      <c r="BW150" s="62">
        <f t="shared" ref="BW150" si="154">AU150/640</f>
        <v>0.25605312499999999</v>
      </c>
      <c r="BX150" s="62">
        <f t="shared" ref="BX150" si="155">AV150/640</f>
        <v>1.7150000000000002E-2</v>
      </c>
      <c r="BY150" s="50">
        <v>9</v>
      </c>
      <c r="BZ150" s="62">
        <f>CB150+CC150+CD150</f>
        <v>8.1660937500000003E-2</v>
      </c>
      <c r="CA150" s="62">
        <f>(BZ150/BE150)*100</f>
        <v>6.725882608813154</v>
      </c>
      <c r="CB150" s="62">
        <f>AZ150/640</f>
        <v>5.4817187499999996E-2</v>
      </c>
      <c r="CC150" s="62">
        <f t="shared" ref="CC150" si="156">BA150/640</f>
        <v>2.5023437500000002E-2</v>
      </c>
      <c r="CD150" s="62">
        <f t="shared" ref="CD150" si="157">BB150/640</f>
        <v>1.8203125000000001E-3</v>
      </c>
    </row>
    <row r="151" spans="1:82" x14ac:dyDescent="0.25">
      <c r="A151" s="77" t="s">
        <v>311</v>
      </c>
      <c r="B151" s="10" t="s">
        <v>287</v>
      </c>
      <c r="C151" s="3">
        <v>28</v>
      </c>
      <c r="D151" s="77" t="s">
        <v>311</v>
      </c>
      <c r="E151" s="62">
        <v>12.231697500000001</v>
      </c>
      <c r="F151" s="62">
        <v>0</v>
      </c>
      <c r="G151" s="62">
        <v>2.8911285000000002</v>
      </c>
      <c r="H151" s="62">
        <v>76.058919000000003</v>
      </c>
      <c r="I151" s="62">
        <v>269.76452850000004</v>
      </c>
      <c r="J151" s="62">
        <v>1.1119725</v>
      </c>
      <c r="K151" s="62">
        <v>0</v>
      </c>
      <c r="L151" s="62">
        <v>0</v>
      </c>
      <c r="M151" s="62">
        <v>0</v>
      </c>
      <c r="N151" s="62">
        <v>0</v>
      </c>
      <c r="O151" s="62">
        <v>0</v>
      </c>
      <c r="P151" s="62">
        <v>0</v>
      </c>
      <c r="Q151" s="62">
        <v>0</v>
      </c>
      <c r="R151" s="62">
        <v>0</v>
      </c>
      <c r="S151" s="62">
        <v>0</v>
      </c>
      <c r="T151" s="62">
        <f t="shared" si="101"/>
        <v>362.05824600000005</v>
      </c>
      <c r="U151" s="62">
        <v>304.637</v>
      </c>
      <c r="V151" s="62">
        <v>54.334000000000003</v>
      </c>
      <c r="W151" s="62">
        <v>3.0859999999999999</v>
      </c>
      <c r="X151" s="62">
        <f t="shared" si="102"/>
        <v>84.140329177863819</v>
      </c>
      <c r="Y151" s="62">
        <f t="shared" si="103"/>
        <v>15.006977634200878</v>
      </c>
      <c r="Z151" s="62">
        <f t="shared" si="104"/>
        <v>0.85234904441314663</v>
      </c>
      <c r="AA151" s="77"/>
      <c r="AB151" s="75" t="s">
        <v>311</v>
      </c>
      <c r="AC151" s="62">
        <f t="shared" si="131"/>
        <v>362.05700000000002</v>
      </c>
      <c r="AD151" s="62"/>
      <c r="AE151" s="50">
        <v>10</v>
      </c>
      <c r="AF151" s="62">
        <f t="shared" si="112"/>
        <v>84.509999999999991</v>
      </c>
      <c r="AG151" s="62">
        <f t="shared" si="105"/>
        <v>23.341628528104689</v>
      </c>
      <c r="AH151" s="62">
        <v>75.766999999999996</v>
      </c>
      <c r="AI151" s="62">
        <v>8.3889999999999993</v>
      </c>
      <c r="AJ151" s="62">
        <v>0.35399999999999998</v>
      </c>
      <c r="AK151" s="50">
        <v>7</v>
      </c>
      <c r="AL151" s="62">
        <f>AN151+AO151+AP151</f>
        <v>277.54700000000003</v>
      </c>
      <c r="AM151" s="62">
        <f t="shared" si="148"/>
        <v>76.658371471895322</v>
      </c>
      <c r="AN151" s="62">
        <v>228.87</v>
      </c>
      <c r="AO151" s="62">
        <v>45.945</v>
      </c>
      <c r="AP151" s="62">
        <v>2.7320000000000002</v>
      </c>
      <c r="AQ151" s="77"/>
      <c r="AR151" s="62"/>
      <c r="AS151" s="62"/>
      <c r="AT151" s="62"/>
      <c r="AU151" s="62"/>
      <c r="AV151" s="62"/>
      <c r="AW151" s="77"/>
      <c r="AX151" s="62"/>
      <c r="AY151" s="62"/>
      <c r="AZ151" s="62"/>
      <c r="BA151" s="62"/>
      <c r="BB151" s="62"/>
      <c r="BC151" s="77"/>
      <c r="BD151" s="75" t="s">
        <v>311</v>
      </c>
      <c r="BE151" s="62">
        <f t="shared" si="106"/>
        <v>0.5657140625</v>
      </c>
      <c r="BF151" s="62"/>
      <c r="BG151" s="50">
        <v>10</v>
      </c>
      <c r="BH151" s="62">
        <f t="shared" si="107"/>
        <v>0.13204687499999998</v>
      </c>
      <c r="BI151" s="62">
        <f t="shared" si="108"/>
        <v>23.341628528104689</v>
      </c>
      <c r="BJ151" s="62">
        <f t="shared" si="109"/>
        <v>0.1183859375</v>
      </c>
      <c r="BK151" s="62">
        <f t="shared" si="110"/>
        <v>1.31078125E-2</v>
      </c>
      <c r="BL151" s="62">
        <f t="shared" si="111"/>
        <v>5.5312500000000001E-4</v>
      </c>
      <c r="BM151" s="50">
        <v>7</v>
      </c>
      <c r="BN151" s="62">
        <f t="shared" si="149"/>
        <v>0.4336671875</v>
      </c>
      <c r="BO151" s="62">
        <f t="shared" si="150"/>
        <v>76.658371471895308</v>
      </c>
      <c r="BP151" s="62">
        <f t="shared" si="151"/>
        <v>0.35760937500000001</v>
      </c>
      <c r="BQ151" s="62">
        <f t="shared" si="152"/>
        <v>7.17890625E-2</v>
      </c>
      <c r="BR151" s="62">
        <f t="shared" si="153"/>
        <v>4.26875E-3</v>
      </c>
      <c r="BS151" s="77"/>
      <c r="BT151" s="62"/>
      <c r="BU151" s="62"/>
      <c r="BV151" s="62"/>
      <c r="BW151" s="62"/>
      <c r="BX151" s="62"/>
      <c r="BY151" s="77"/>
      <c r="BZ151" s="77"/>
      <c r="CA151" s="77"/>
      <c r="CB151" s="77"/>
      <c r="CC151" s="77"/>
      <c r="CD151" s="77"/>
    </row>
    <row r="152" spans="1:82" x14ac:dyDescent="0.25">
      <c r="A152" s="77" t="s">
        <v>312</v>
      </c>
      <c r="B152" s="10" t="s">
        <v>287</v>
      </c>
      <c r="C152" s="3">
        <v>29</v>
      </c>
      <c r="D152" s="77" t="s">
        <v>312</v>
      </c>
      <c r="E152" s="62">
        <v>0</v>
      </c>
      <c r="F152" s="62">
        <v>4.6702845000000002</v>
      </c>
      <c r="G152" s="62">
        <v>26.020156500000002</v>
      </c>
      <c r="H152" s="62">
        <v>182.36349000000001</v>
      </c>
      <c r="I152" s="62">
        <v>633.60193049999998</v>
      </c>
      <c r="J152" s="62">
        <v>0</v>
      </c>
      <c r="K152" s="62">
        <v>0</v>
      </c>
      <c r="L152" s="62">
        <v>0</v>
      </c>
      <c r="M152" s="62">
        <v>0</v>
      </c>
      <c r="N152" s="62">
        <v>0</v>
      </c>
      <c r="O152" s="62">
        <v>0</v>
      </c>
      <c r="P152" s="62">
        <v>0</v>
      </c>
      <c r="Q152" s="62">
        <v>0</v>
      </c>
      <c r="R152" s="62">
        <v>0</v>
      </c>
      <c r="S152" s="62">
        <v>0</v>
      </c>
      <c r="T152" s="62">
        <f t="shared" si="101"/>
        <v>846.65586150000001</v>
      </c>
      <c r="U152" s="62">
        <v>694.49900000000002</v>
      </c>
      <c r="V152" s="62">
        <v>144.47</v>
      </c>
      <c r="W152" s="62">
        <v>7.6849999999999996</v>
      </c>
      <c r="X152" s="62">
        <f t="shared" si="102"/>
        <v>82.028487793088999</v>
      </c>
      <c r="Y152" s="62">
        <f t="shared" si="103"/>
        <v>17.063603592615063</v>
      </c>
      <c r="Z152" s="62">
        <f t="shared" si="104"/>
        <v>0.90768874928529619</v>
      </c>
      <c r="AA152" s="77"/>
      <c r="AB152" s="75" t="s">
        <v>312</v>
      </c>
      <c r="AC152" s="62">
        <f t="shared" si="131"/>
        <v>846.65399999999988</v>
      </c>
      <c r="AD152" s="62"/>
      <c r="AE152" s="50">
        <v>10</v>
      </c>
      <c r="AF152" s="62">
        <f t="shared" si="112"/>
        <v>664.51299999999992</v>
      </c>
      <c r="AG152" s="62">
        <f t="shared" si="105"/>
        <v>78.486961615961178</v>
      </c>
      <c r="AH152" s="62">
        <v>566.25099999999998</v>
      </c>
      <c r="AI152" s="62">
        <v>93.841999999999999</v>
      </c>
      <c r="AJ152" s="62">
        <v>4.42</v>
      </c>
      <c r="AK152" s="50">
        <v>7</v>
      </c>
      <c r="AL152" s="62">
        <f>AN152+AO152+AP152</f>
        <v>182.14099999999996</v>
      </c>
      <c r="AM152" s="62">
        <f t="shared" si="148"/>
        <v>21.513038384038815</v>
      </c>
      <c r="AN152" s="62">
        <v>128.24799999999999</v>
      </c>
      <c r="AO152" s="62">
        <v>50.628</v>
      </c>
      <c r="AP152" s="62">
        <v>3.2650000000000001</v>
      </c>
      <c r="AQ152" s="77"/>
      <c r="AR152" s="62"/>
      <c r="AS152" s="62"/>
      <c r="AT152" s="62"/>
      <c r="AU152" s="62"/>
      <c r="AV152" s="62"/>
      <c r="AW152" s="77"/>
      <c r="AX152" s="62"/>
      <c r="AY152" s="62"/>
      <c r="AZ152" s="62"/>
      <c r="BA152" s="62"/>
      <c r="BB152" s="62"/>
      <c r="BC152" s="77"/>
      <c r="BD152" s="75" t="s">
        <v>312</v>
      </c>
      <c r="BE152" s="62">
        <f t="shared" si="106"/>
        <v>1.3228968749999999</v>
      </c>
      <c r="BF152" s="62"/>
      <c r="BG152" s="50">
        <v>10</v>
      </c>
      <c r="BH152" s="62">
        <f t="shared" si="107"/>
        <v>1.0383015624999998</v>
      </c>
      <c r="BI152" s="62">
        <f t="shared" si="108"/>
        <v>78.486961615961178</v>
      </c>
      <c r="BJ152" s="62">
        <f t="shared" si="109"/>
        <v>0.88476718749999994</v>
      </c>
      <c r="BK152" s="62">
        <f t="shared" si="110"/>
        <v>0.146628125</v>
      </c>
      <c r="BL152" s="62">
        <f t="shared" si="111"/>
        <v>6.9062500000000001E-3</v>
      </c>
      <c r="BM152" s="50">
        <v>7</v>
      </c>
      <c r="BN152" s="62">
        <f t="shared" si="149"/>
        <v>0.28459531249999998</v>
      </c>
      <c r="BO152" s="62">
        <f t="shared" si="150"/>
        <v>21.513038384038815</v>
      </c>
      <c r="BP152" s="62">
        <f t="shared" si="151"/>
        <v>0.2003875</v>
      </c>
      <c r="BQ152" s="62">
        <f t="shared" si="152"/>
        <v>7.9106250000000003E-2</v>
      </c>
      <c r="BR152" s="62">
        <f t="shared" si="153"/>
        <v>5.1015625000000002E-3</v>
      </c>
      <c r="BS152" s="77"/>
      <c r="BT152" s="62"/>
      <c r="BU152" s="62"/>
      <c r="BV152" s="62"/>
      <c r="BW152" s="62"/>
      <c r="BX152" s="62"/>
      <c r="BY152" s="77"/>
      <c r="BZ152" s="77"/>
      <c r="CA152" s="77"/>
      <c r="CB152" s="77"/>
      <c r="CC152" s="77"/>
      <c r="CD152" s="77"/>
    </row>
    <row r="153" spans="1:82" x14ac:dyDescent="0.25">
      <c r="A153" s="77" t="s">
        <v>313</v>
      </c>
      <c r="B153" s="10" t="s">
        <v>287</v>
      </c>
      <c r="C153" s="3">
        <v>3</v>
      </c>
      <c r="D153" s="77" t="s">
        <v>313</v>
      </c>
      <c r="E153" s="62">
        <v>0</v>
      </c>
      <c r="F153" s="62">
        <v>57.600175500000006</v>
      </c>
      <c r="G153" s="62">
        <v>648.2799675</v>
      </c>
      <c r="H153" s="62">
        <v>249.971418</v>
      </c>
      <c r="I153" s="62">
        <v>133.21430549999999</v>
      </c>
      <c r="J153" s="62">
        <v>0</v>
      </c>
      <c r="K153" s="62">
        <v>0</v>
      </c>
      <c r="L153" s="62">
        <v>0</v>
      </c>
      <c r="M153" s="62">
        <v>0</v>
      </c>
      <c r="N153" s="62">
        <v>0</v>
      </c>
      <c r="O153" s="62">
        <v>0</v>
      </c>
      <c r="P153" s="62">
        <v>0</v>
      </c>
      <c r="Q153" s="62">
        <v>0</v>
      </c>
      <c r="R153" s="62">
        <v>0</v>
      </c>
      <c r="S153" s="62">
        <v>0</v>
      </c>
      <c r="T153" s="62">
        <f t="shared" si="101"/>
        <v>1089.0658664999999</v>
      </c>
      <c r="U153" s="62">
        <v>489.84699999999998</v>
      </c>
      <c r="V153" s="62">
        <v>579.49300000000005</v>
      </c>
      <c r="W153" s="62">
        <v>19.722999999999999</v>
      </c>
      <c r="X153" s="62">
        <f t="shared" si="102"/>
        <v>44.978638580809843</v>
      </c>
      <c r="Y153" s="62">
        <f t="shared" si="103"/>
        <v>53.210096636519651</v>
      </c>
      <c r="Z153" s="62">
        <f t="shared" si="104"/>
        <v>1.8110015754497069</v>
      </c>
      <c r="AA153" s="77"/>
      <c r="AB153" s="75" t="s">
        <v>313</v>
      </c>
      <c r="AC153" s="62">
        <f t="shared" si="131"/>
        <v>1089.0630000000001</v>
      </c>
      <c r="AD153" s="62"/>
      <c r="AE153" s="50">
        <v>4</v>
      </c>
      <c r="AF153" s="62">
        <f t="shared" si="112"/>
        <v>1089.0630000000001</v>
      </c>
      <c r="AG153" s="62">
        <f t="shared" si="105"/>
        <v>100</v>
      </c>
      <c r="AH153" s="62">
        <v>489.84699999999998</v>
      </c>
      <c r="AI153" s="62">
        <v>579.49300000000005</v>
      </c>
      <c r="AJ153" s="62">
        <v>19.722999999999999</v>
      </c>
      <c r="AK153" s="50"/>
      <c r="AL153" s="62"/>
      <c r="AM153" s="62"/>
      <c r="AN153" s="62"/>
      <c r="AO153" s="62"/>
      <c r="AP153" s="62"/>
      <c r="AQ153" s="77"/>
      <c r="AR153" s="62"/>
      <c r="AS153" s="62"/>
      <c r="AT153" s="62"/>
      <c r="AU153" s="62"/>
      <c r="AV153" s="62"/>
      <c r="AW153" s="77"/>
      <c r="AX153" s="62"/>
      <c r="AY153" s="62"/>
      <c r="AZ153" s="62"/>
      <c r="BA153" s="62"/>
      <c r="BB153" s="62"/>
      <c r="BC153" s="77"/>
      <c r="BD153" s="75" t="s">
        <v>313</v>
      </c>
      <c r="BE153" s="62">
        <f t="shared" si="106"/>
        <v>1.7016609375000002</v>
      </c>
      <c r="BF153" s="62"/>
      <c r="BG153" s="50">
        <v>4</v>
      </c>
      <c r="BH153" s="62">
        <f t="shared" si="107"/>
        <v>1.7016609375000002</v>
      </c>
      <c r="BI153" s="62">
        <f t="shared" si="108"/>
        <v>100</v>
      </c>
      <c r="BJ153" s="62">
        <f t="shared" si="109"/>
        <v>0.76538593749999995</v>
      </c>
      <c r="BK153" s="62">
        <f t="shared" si="110"/>
        <v>0.90545781250000013</v>
      </c>
      <c r="BL153" s="62">
        <f t="shared" si="111"/>
        <v>3.0817187499999999E-2</v>
      </c>
      <c r="BM153" s="50"/>
      <c r="BN153" s="62"/>
      <c r="BO153" s="62"/>
      <c r="BP153" s="62"/>
      <c r="BQ153" s="62"/>
      <c r="BR153" s="62"/>
      <c r="BS153" s="77"/>
      <c r="BT153" s="62"/>
      <c r="BU153" s="62"/>
      <c r="BV153" s="62"/>
      <c r="BW153" s="62"/>
      <c r="BX153" s="62"/>
      <c r="BY153" s="77"/>
      <c r="BZ153" s="77"/>
      <c r="CA153" s="77"/>
      <c r="CB153" s="77"/>
      <c r="CC153" s="77"/>
      <c r="CD153" s="77"/>
    </row>
    <row r="154" spans="1:82" x14ac:dyDescent="0.25">
      <c r="A154" s="77" t="s">
        <v>314</v>
      </c>
      <c r="B154" s="10" t="s">
        <v>287</v>
      </c>
      <c r="C154" s="3">
        <v>30</v>
      </c>
      <c r="D154" s="77" t="s">
        <v>314</v>
      </c>
      <c r="E154" s="62">
        <v>22.239450000000001</v>
      </c>
      <c r="F154" s="62">
        <v>3.3359175000000003</v>
      </c>
      <c r="G154" s="62">
        <v>45.813267000000003</v>
      </c>
      <c r="H154" s="62">
        <v>183.25306800000001</v>
      </c>
      <c r="I154" s="62">
        <v>555.76385549999998</v>
      </c>
      <c r="J154" s="62">
        <v>2.8911285000000002</v>
      </c>
      <c r="K154" s="62">
        <v>0</v>
      </c>
      <c r="L154" s="62">
        <v>0</v>
      </c>
      <c r="M154" s="62">
        <v>0</v>
      </c>
      <c r="N154" s="62">
        <v>0</v>
      </c>
      <c r="O154" s="62">
        <v>0</v>
      </c>
      <c r="P154" s="62">
        <v>0</v>
      </c>
      <c r="Q154" s="62">
        <v>0</v>
      </c>
      <c r="R154" s="62">
        <v>0</v>
      </c>
      <c r="S154" s="62">
        <v>0</v>
      </c>
      <c r="T154" s="62">
        <f t="shared" si="101"/>
        <v>813.29668649999996</v>
      </c>
      <c r="U154" s="62">
        <v>652.42999999999995</v>
      </c>
      <c r="V154" s="62">
        <v>152.84700000000001</v>
      </c>
      <c r="W154" s="62">
        <v>8.0169999999999995</v>
      </c>
      <c r="X154" s="62">
        <f t="shared" si="102"/>
        <v>80.22041781673974</v>
      </c>
      <c r="Y154" s="62">
        <f t="shared" si="103"/>
        <v>18.793510724576159</v>
      </c>
      <c r="Z154" s="62">
        <f t="shared" si="104"/>
        <v>0.98574113642352823</v>
      </c>
      <c r="AA154" s="77"/>
      <c r="AB154" s="75" t="s">
        <v>314</v>
      </c>
      <c r="AC154" s="62">
        <f t="shared" si="131"/>
        <v>813.29600000000005</v>
      </c>
      <c r="AD154" s="62"/>
      <c r="AE154" s="50">
        <v>10</v>
      </c>
      <c r="AF154" s="62">
        <f t="shared" si="112"/>
        <v>467.69500000000005</v>
      </c>
      <c r="AG154" s="62">
        <f t="shared" si="105"/>
        <v>57.50612323188605</v>
      </c>
      <c r="AH154" s="62">
        <v>391.16</v>
      </c>
      <c r="AI154" s="62">
        <v>73.231999999999999</v>
      </c>
      <c r="AJ154" s="62">
        <v>3.3029999999999999</v>
      </c>
      <c r="AK154" s="50">
        <v>7</v>
      </c>
      <c r="AL154" s="62">
        <f>AN154+AO154+AP154</f>
        <v>345.601</v>
      </c>
      <c r="AM154" s="62">
        <f>(AL154/AC154)*100</f>
        <v>42.493876768113942</v>
      </c>
      <c r="AN154" s="62">
        <v>261.27100000000002</v>
      </c>
      <c r="AO154" s="62">
        <v>79.614999999999995</v>
      </c>
      <c r="AP154" s="62">
        <v>4.7149999999999999</v>
      </c>
      <c r="AQ154" s="77"/>
      <c r="AR154" s="62"/>
      <c r="AS154" s="62"/>
      <c r="AT154" s="62"/>
      <c r="AU154" s="62"/>
      <c r="AV154" s="62"/>
      <c r="AW154" s="77"/>
      <c r="AX154" s="62"/>
      <c r="AY154" s="62"/>
      <c r="AZ154" s="62"/>
      <c r="BA154" s="62"/>
      <c r="BB154" s="62"/>
      <c r="BC154" s="77"/>
      <c r="BD154" s="75" t="s">
        <v>314</v>
      </c>
      <c r="BE154" s="62">
        <f t="shared" si="106"/>
        <v>1.270775</v>
      </c>
      <c r="BF154" s="62"/>
      <c r="BG154" s="50">
        <v>10</v>
      </c>
      <c r="BH154" s="62">
        <f t="shared" si="107"/>
        <v>0.73077343750000012</v>
      </c>
      <c r="BI154" s="62">
        <f t="shared" si="108"/>
        <v>57.506123231886065</v>
      </c>
      <c r="BJ154" s="62">
        <f t="shared" si="109"/>
        <v>0.61118749999999999</v>
      </c>
      <c r="BK154" s="62">
        <f t="shared" si="110"/>
        <v>0.114425</v>
      </c>
      <c r="BL154" s="62">
        <f t="shared" si="111"/>
        <v>5.1609374999999997E-3</v>
      </c>
      <c r="BM154" s="50">
        <v>7</v>
      </c>
      <c r="BN154" s="62">
        <f>BP154+BQ154+BR154</f>
        <v>0.54000156249999998</v>
      </c>
      <c r="BO154" s="62">
        <f>(BN154/BE154)*100</f>
        <v>42.49387676811395</v>
      </c>
      <c r="BP154" s="62">
        <f>AN154/640</f>
        <v>0.40823593750000003</v>
      </c>
      <c r="BQ154" s="62">
        <f>AO154/640</f>
        <v>0.12439843749999999</v>
      </c>
      <c r="BR154" s="62">
        <f>AP154/640</f>
        <v>7.3671874999999996E-3</v>
      </c>
      <c r="BS154" s="77"/>
      <c r="BT154" s="62"/>
      <c r="BU154" s="62"/>
      <c r="BV154" s="62"/>
      <c r="BW154" s="62"/>
      <c r="BX154" s="62"/>
      <c r="BY154" s="77"/>
      <c r="BZ154" s="77"/>
      <c r="CA154" s="77"/>
      <c r="CB154" s="77"/>
      <c r="CC154" s="77"/>
      <c r="CD154" s="77"/>
    </row>
    <row r="155" spans="1:82" x14ac:dyDescent="0.25">
      <c r="A155" s="77" t="s">
        <v>315</v>
      </c>
      <c r="B155" s="10" t="s">
        <v>287</v>
      </c>
      <c r="C155" s="3">
        <v>31</v>
      </c>
      <c r="D155" s="77" t="s">
        <v>315</v>
      </c>
      <c r="E155" s="62">
        <v>11.786908500000001</v>
      </c>
      <c r="F155" s="62">
        <v>1.3343670000000001</v>
      </c>
      <c r="G155" s="62">
        <v>33.359175</v>
      </c>
      <c r="H155" s="62">
        <v>100.7447085</v>
      </c>
      <c r="I155" s="62">
        <v>189.924903</v>
      </c>
      <c r="J155" s="62">
        <v>1.1119725</v>
      </c>
      <c r="K155" s="62">
        <v>0</v>
      </c>
      <c r="L155" s="62">
        <v>0</v>
      </c>
      <c r="M155" s="62">
        <v>0</v>
      </c>
      <c r="N155" s="62">
        <v>0</v>
      </c>
      <c r="O155" s="62">
        <v>0</v>
      </c>
      <c r="P155" s="62">
        <v>0</v>
      </c>
      <c r="Q155" s="62">
        <v>0</v>
      </c>
      <c r="R155" s="62">
        <v>0</v>
      </c>
      <c r="S155" s="62">
        <v>0</v>
      </c>
      <c r="T155" s="62">
        <f t="shared" si="101"/>
        <v>338.26203450000003</v>
      </c>
      <c r="U155" s="62">
        <v>250.98</v>
      </c>
      <c r="V155" s="62">
        <v>82.751000000000005</v>
      </c>
      <c r="W155" s="62">
        <v>4.53</v>
      </c>
      <c r="X155" s="62">
        <f t="shared" si="102"/>
        <v>74.196916710142929</v>
      </c>
      <c r="Y155" s="62">
        <f t="shared" si="103"/>
        <v>24.463578989086933</v>
      </c>
      <c r="Z155" s="62">
        <f t="shared" si="104"/>
        <v>1.3391984727745141</v>
      </c>
      <c r="AA155" s="77"/>
      <c r="AB155" s="75" t="s">
        <v>315</v>
      </c>
      <c r="AC155" s="62">
        <f t="shared" si="131"/>
        <v>338.26099999999997</v>
      </c>
      <c r="AD155" s="62"/>
      <c r="AE155" s="50">
        <v>10</v>
      </c>
      <c r="AF155" s="62">
        <f t="shared" si="112"/>
        <v>338.26099999999997</v>
      </c>
      <c r="AG155" s="62">
        <f t="shared" si="105"/>
        <v>100</v>
      </c>
      <c r="AH155" s="62">
        <v>250.98</v>
      </c>
      <c r="AI155" s="62">
        <v>82.751000000000005</v>
      </c>
      <c r="AJ155" s="62">
        <v>4.53</v>
      </c>
      <c r="AK155" s="50"/>
      <c r="AL155" s="62"/>
      <c r="AM155" s="62"/>
      <c r="AN155" s="62"/>
      <c r="AO155" s="62"/>
      <c r="AP155" s="62"/>
      <c r="AQ155" s="77"/>
      <c r="AR155" s="62"/>
      <c r="AS155" s="62"/>
      <c r="AT155" s="62"/>
      <c r="AU155" s="62"/>
      <c r="AV155" s="62"/>
      <c r="AW155" s="77"/>
      <c r="AX155" s="62"/>
      <c r="AY155" s="62"/>
      <c r="AZ155" s="62"/>
      <c r="BA155" s="62"/>
      <c r="BB155" s="62"/>
      <c r="BC155" s="77"/>
      <c r="BD155" s="75" t="s">
        <v>315</v>
      </c>
      <c r="BE155" s="62">
        <f t="shared" si="106"/>
        <v>0.52853281249999995</v>
      </c>
      <c r="BF155" s="62"/>
      <c r="BG155" s="50">
        <v>10</v>
      </c>
      <c r="BH155" s="62">
        <f t="shared" si="107"/>
        <v>0.52853281249999995</v>
      </c>
      <c r="BI155" s="62">
        <f t="shared" si="108"/>
        <v>100</v>
      </c>
      <c r="BJ155" s="62">
        <f t="shared" si="109"/>
        <v>0.39215624999999998</v>
      </c>
      <c r="BK155" s="62">
        <f t="shared" si="110"/>
        <v>0.1292984375</v>
      </c>
      <c r="BL155" s="62">
        <f t="shared" si="111"/>
        <v>7.0781250000000002E-3</v>
      </c>
      <c r="BM155" s="50"/>
      <c r="BN155" s="62"/>
      <c r="BO155" s="62"/>
      <c r="BP155" s="62"/>
      <c r="BQ155" s="62"/>
      <c r="BR155" s="62"/>
      <c r="BS155" s="77"/>
      <c r="BT155" s="62"/>
      <c r="BU155" s="62"/>
      <c r="BV155" s="62"/>
      <c r="BW155" s="62"/>
      <c r="BX155" s="62"/>
      <c r="BY155" s="77"/>
      <c r="BZ155" s="77"/>
      <c r="CA155" s="77"/>
      <c r="CB155" s="77"/>
      <c r="CC155" s="77"/>
      <c r="CD155" s="77"/>
    </row>
    <row r="156" spans="1:82" x14ac:dyDescent="0.25">
      <c r="A156" s="77" t="s">
        <v>316</v>
      </c>
      <c r="B156" s="10" t="s">
        <v>287</v>
      </c>
      <c r="C156" s="3">
        <v>32</v>
      </c>
      <c r="D156" s="77" t="s">
        <v>316</v>
      </c>
      <c r="E156" s="62">
        <v>0</v>
      </c>
      <c r="F156" s="62">
        <v>3.5583120000000004</v>
      </c>
      <c r="G156" s="62">
        <v>47.147634000000004</v>
      </c>
      <c r="H156" s="62">
        <v>304.23567600000001</v>
      </c>
      <c r="I156" s="62">
        <v>667.40589450000004</v>
      </c>
      <c r="J156" s="62">
        <v>0</v>
      </c>
      <c r="K156" s="62">
        <v>0</v>
      </c>
      <c r="L156" s="62">
        <v>0</v>
      </c>
      <c r="M156" s="62">
        <v>0</v>
      </c>
      <c r="N156" s="62">
        <v>0</v>
      </c>
      <c r="O156" s="62">
        <v>0</v>
      </c>
      <c r="P156" s="62">
        <v>0</v>
      </c>
      <c r="Q156" s="62">
        <v>0</v>
      </c>
      <c r="R156" s="62">
        <v>0</v>
      </c>
      <c r="S156" s="62">
        <v>0</v>
      </c>
      <c r="T156" s="62">
        <f t="shared" si="101"/>
        <v>1022.3475165</v>
      </c>
      <c r="U156" s="62">
        <v>789.06</v>
      </c>
      <c r="V156" s="62">
        <v>220.40799999999999</v>
      </c>
      <c r="W156" s="62">
        <v>12.877000000000001</v>
      </c>
      <c r="X156" s="62">
        <f t="shared" si="102"/>
        <v>77.181192037453343</v>
      </c>
      <c r="Y156" s="62">
        <f t="shared" si="103"/>
        <v>21.559009675551945</v>
      </c>
      <c r="Z156" s="62">
        <f t="shared" si="104"/>
        <v>1.259552137817513</v>
      </c>
      <c r="AA156" s="77"/>
      <c r="AB156" s="75" t="s">
        <v>316</v>
      </c>
      <c r="AC156" s="62">
        <f t="shared" si="131"/>
        <v>1022.3449999999999</v>
      </c>
      <c r="AD156" s="62"/>
      <c r="AE156" s="50">
        <v>10</v>
      </c>
      <c r="AF156" s="62">
        <f t="shared" si="112"/>
        <v>1022.3449999999999</v>
      </c>
      <c r="AG156" s="62">
        <f t="shared" si="105"/>
        <v>100</v>
      </c>
      <c r="AH156" s="62">
        <v>789.06</v>
      </c>
      <c r="AI156" s="62">
        <v>220.40799999999999</v>
      </c>
      <c r="AJ156" s="62">
        <v>12.877000000000001</v>
      </c>
      <c r="AK156" s="50"/>
      <c r="AL156" s="62"/>
      <c r="AM156" s="62"/>
      <c r="AN156" s="62"/>
      <c r="AO156" s="62"/>
      <c r="AP156" s="62"/>
      <c r="AQ156" s="77"/>
      <c r="AR156" s="62"/>
      <c r="AS156" s="62"/>
      <c r="AT156" s="62"/>
      <c r="AU156" s="62"/>
      <c r="AV156" s="62"/>
      <c r="AW156" s="77"/>
      <c r="AX156" s="62"/>
      <c r="AY156" s="62"/>
      <c r="AZ156" s="62"/>
      <c r="BA156" s="62"/>
      <c r="BB156" s="62"/>
      <c r="BC156" s="77"/>
      <c r="BD156" s="75" t="s">
        <v>316</v>
      </c>
      <c r="BE156" s="62">
        <f t="shared" si="106"/>
        <v>1.5974140625</v>
      </c>
      <c r="BF156" s="62"/>
      <c r="BG156" s="50">
        <v>10</v>
      </c>
      <c r="BH156" s="62">
        <f t="shared" si="107"/>
        <v>1.5974140625</v>
      </c>
      <c r="BI156" s="62">
        <f t="shared" si="108"/>
        <v>100</v>
      </c>
      <c r="BJ156" s="62">
        <f t="shared" si="109"/>
        <v>1.2329062499999999</v>
      </c>
      <c r="BK156" s="62">
        <f t="shared" si="110"/>
        <v>0.34438749999999996</v>
      </c>
      <c r="BL156" s="62">
        <f t="shared" si="111"/>
        <v>2.0120312500000001E-2</v>
      </c>
      <c r="BM156" s="50"/>
      <c r="BN156" s="62"/>
      <c r="BO156" s="62"/>
      <c r="BP156" s="62"/>
      <c r="BQ156" s="62"/>
      <c r="BR156" s="62"/>
      <c r="BS156" s="77"/>
      <c r="BT156" s="62"/>
      <c r="BU156" s="62"/>
      <c r="BV156" s="62"/>
      <c r="BW156" s="62"/>
      <c r="BX156" s="62"/>
      <c r="BY156" s="77"/>
      <c r="BZ156" s="77"/>
      <c r="CA156" s="77"/>
      <c r="CB156" s="77"/>
      <c r="CC156" s="77"/>
      <c r="CD156" s="77"/>
    </row>
    <row r="157" spans="1:82" x14ac:dyDescent="0.25">
      <c r="A157" s="77" t="s">
        <v>317</v>
      </c>
      <c r="B157" s="10" t="s">
        <v>287</v>
      </c>
      <c r="C157" s="3">
        <v>33</v>
      </c>
      <c r="D157" s="77" t="s">
        <v>317</v>
      </c>
      <c r="E157" s="62">
        <v>5.5598625000000004</v>
      </c>
      <c r="F157" s="62">
        <v>0</v>
      </c>
      <c r="G157" s="62">
        <v>3.3359175000000003</v>
      </c>
      <c r="H157" s="62">
        <v>32.024808</v>
      </c>
      <c r="I157" s="62">
        <v>350.71612650000003</v>
      </c>
      <c r="J157" s="62">
        <v>0.22239450000000002</v>
      </c>
      <c r="K157" s="62">
        <v>0</v>
      </c>
      <c r="L157" s="62">
        <v>0</v>
      </c>
      <c r="M157" s="62">
        <v>0</v>
      </c>
      <c r="N157" s="62">
        <v>0</v>
      </c>
      <c r="O157" s="62">
        <v>0.22239450000000002</v>
      </c>
      <c r="P157" s="62">
        <v>0</v>
      </c>
      <c r="Q157" s="62">
        <v>0</v>
      </c>
      <c r="R157" s="62">
        <v>0</v>
      </c>
      <c r="S157" s="62">
        <v>0</v>
      </c>
      <c r="T157" s="62">
        <f t="shared" si="101"/>
        <v>392.08150350000005</v>
      </c>
      <c r="U157" s="62">
        <v>354.55200000000002</v>
      </c>
      <c r="V157" s="62">
        <v>36.176000000000002</v>
      </c>
      <c r="W157" s="62">
        <v>1.353</v>
      </c>
      <c r="X157" s="62">
        <f t="shared" si="102"/>
        <v>90.428137220199162</v>
      </c>
      <c r="Y157" s="62">
        <f t="shared" si="103"/>
        <v>9.2266530497019463</v>
      </c>
      <c r="Z157" s="62">
        <f t="shared" si="104"/>
        <v>0.34508131292145994</v>
      </c>
      <c r="AA157" s="77"/>
      <c r="AB157" s="75" t="s">
        <v>317</v>
      </c>
      <c r="AC157" s="62">
        <f t="shared" si="131"/>
        <v>392.08100000000002</v>
      </c>
      <c r="AD157" s="62"/>
      <c r="AE157" s="50">
        <v>10</v>
      </c>
      <c r="AF157" s="62">
        <f t="shared" si="112"/>
        <v>392.08100000000002</v>
      </c>
      <c r="AG157" s="62">
        <f t="shared" si="105"/>
        <v>100</v>
      </c>
      <c r="AH157" s="62">
        <v>354.55200000000002</v>
      </c>
      <c r="AI157" s="62">
        <v>36.176000000000002</v>
      </c>
      <c r="AJ157" s="62">
        <v>1.353</v>
      </c>
      <c r="AK157" s="50"/>
      <c r="AL157" s="62"/>
      <c r="AM157" s="62"/>
      <c r="AN157" s="62"/>
      <c r="AO157" s="62"/>
      <c r="AP157" s="62"/>
      <c r="AQ157" s="77"/>
      <c r="AR157" s="62"/>
      <c r="AS157" s="62"/>
      <c r="AT157" s="62"/>
      <c r="AU157" s="62"/>
      <c r="AV157" s="62"/>
      <c r="AW157" s="77"/>
      <c r="AX157" s="62"/>
      <c r="AY157" s="62"/>
      <c r="AZ157" s="62"/>
      <c r="BA157" s="62"/>
      <c r="BB157" s="62"/>
      <c r="BC157" s="77"/>
      <c r="BD157" s="75" t="s">
        <v>317</v>
      </c>
      <c r="BE157" s="62">
        <f t="shared" si="106"/>
        <v>0.61262656250000003</v>
      </c>
      <c r="BF157" s="62"/>
      <c r="BG157" s="50">
        <v>10</v>
      </c>
      <c r="BH157" s="62">
        <f t="shared" si="107"/>
        <v>0.61262656250000003</v>
      </c>
      <c r="BI157" s="62">
        <f t="shared" si="108"/>
        <v>100</v>
      </c>
      <c r="BJ157" s="62">
        <f t="shared" si="109"/>
        <v>0.55398750000000008</v>
      </c>
      <c r="BK157" s="62">
        <f t="shared" si="110"/>
        <v>5.6525000000000006E-2</v>
      </c>
      <c r="BL157" s="62">
        <f t="shared" si="111"/>
        <v>2.1140625000000001E-3</v>
      </c>
      <c r="BM157" s="50"/>
      <c r="BN157" s="62"/>
      <c r="BO157" s="62"/>
      <c r="BP157" s="62"/>
      <c r="BQ157" s="62"/>
      <c r="BR157" s="62"/>
      <c r="BS157" s="77"/>
      <c r="BT157" s="62"/>
      <c r="BU157" s="62"/>
      <c r="BV157" s="62"/>
      <c r="BW157" s="62"/>
      <c r="BX157" s="62"/>
      <c r="BY157" s="77"/>
      <c r="BZ157" s="77"/>
      <c r="CA157" s="77"/>
      <c r="CB157" s="77"/>
      <c r="CC157" s="77"/>
      <c r="CD157" s="77"/>
    </row>
    <row r="158" spans="1:82" x14ac:dyDescent="0.25">
      <c r="A158" s="77" t="s">
        <v>318</v>
      </c>
      <c r="B158" s="10" t="s">
        <v>287</v>
      </c>
      <c r="C158" s="3">
        <v>34</v>
      </c>
      <c r="D158" s="77" t="s">
        <v>318</v>
      </c>
      <c r="E158" s="62">
        <v>20.015505000000001</v>
      </c>
      <c r="F158" s="62">
        <v>53.819469000000005</v>
      </c>
      <c r="G158" s="62">
        <v>310.24032750000003</v>
      </c>
      <c r="H158" s="62">
        <v>1146.4436475</v>
      </c>
      <c r="I158" s="62">
        <v>1723.1125860000002</v>
      </c>
      <c r="J158" s="62">
        <v>5.5598625000000004</v>
      </c>
      <c r="K158" s="62">
        <v>0</v>
      </c>
      <c r="L158" s="62">
        <v>0</v>
      </c>
      <c r="M158" s="62">
        <v>0</v>
      </c>
      <c r="N158" s="62">
        <v>0</v>
      </c>
      <c r="O158" s="62">
        <v>5.7822570000000004</v>
      </c>
      <c r="P158" s="62">
        <v>0</v>
      </c>
      <c r="Q158" s="62">
        <v>0</v>
      </c>
      <c r="R158" s="62">
        <v>0</v>
      </c>
      <c r="S158" s="62">
        <v>0</v>
      </c>
      <c r="T158" s="62">
        <f t="shared" si="101"/>
        <v>3264.9736545000001</v>
      </c>
      <c r="U158" s="62">
        <v>2302.0509999999999</v>
      </c>
      <c r="V158" s="62">
        <v>911.82500000000005</v>
      </c>
      <c r="W158" s="62">
        <v>51.088999999999999</v>
      </c>
      <c r="X158" s="62">
        <f t="shared" si="102"/>
        <v>70.507490828514435</v>
      </c>
      <c r="Y158" s="62">
        <f t="shared" si="103"/>
        <v>27.927484154221681</v>
      </c>
      <c r="Z158" s="62">
        <f t="shared" si="104"/>
        <v>1.5647599462123007</v>
      </c>
      <c r="AA158" s="77"/>
      <c r="AB158" s="75" t="s">
        <v>318</v>
      </c>
      <c r="AC158" s="62">
        <f t="shared" si="131"/>
        <v>3264.9650000000001</v>
      </c>
      <c r="AD158" s="62"/>
      <c r="AE158" s="50">
        <v>10</v>
      </c>
      <c r="AF158" s="62">
        <f t="shared" si="112"/>
        <v>3264.9650000000001</v>
      </c>
      <c r="AG158" s="62">
        <f t="shared" si="105"/>
        <v>100</v>
      </c>
      <c r="AH158" s="62">
        <v>2302.0509999999999</v>
      </c>
      <c r="AI158" s="62">
        <v>911.82500000000005</v>
      </c>
      <c r="AJ158" s="62">
        <v>51.088999999999999</v>
      </c>
      <c r="AK158" s="50"/>
      <c r="AL158" s="62"/>
      <c r="AM158" s="62"/>
      <c r="AN158" s="62"/>
      <c r="AO158" s="62"/>
      <c r="AP158" s="62"/>
      <c r="AQ158" s="77"/>
      <c r="AR158" s="62"/>
      <c r="AS158" s="62"/>
      <c r="AT158" s="62"/>
      <c r="AU158" s="62"/>
      <c r="AV158" s="62"/>
      <c r="AW158" s="77"/>
      <c r="AX158" s="62"/>
      <c r="AY158" s="62"/>
      <c r="AZ158" s="62"/>
      <c r="BA158" s="62"/>
      <c r="BB158" s="62"/>
      <c r="BC158" s="77"/>
      <c r="BD158" s="75" t="s">
        <v>318</v>
      </c>
      <c r="BE158" s="62">
        <f t="shared" si="106"/>
        <v>5.1015078125000004</v>
      </c>
      <c r="BF158" s="62"/>
      <c r="BG158" s="50">
        <v>10</v>
      </c>
      <c r="BH158" s="62">
        <f t="shared" si="107"/>
        <v>5.1015078125000004</v>
      </c>
      <c r="BI158" s="62">
        <f t="shared" si="108"/>
        <v>100</v>
      </c>
      <c r="BJ158" s="62">
        <f t="shared" si="109"/>
        <v>3.5969546874999998</v>
      </c>
      <c r="BK158" s="62">
        <f t="shared" si="110"/>
        <v>1.4247265625000001</v>
      </c>
      <c r="BL158" s="62">
        <f t="shared" si="111"/>
        <v>7.9826562500000003E-2</v>
      </c>
      <c r="BM158" s="50"/>
      <c r="BN158" s="62"/>
      <c r="BO158" s="62"/>
      <c r="BP158" s="62"/>
      <c r="BQ158" s="62"/>
      <c r="BR158" s="62"/>
      <c r="BS158" s="77"/>
      <c r="BT158" s="62"/>
      <c r="BU158" s="62"/>
      <c r="BV158" s="62"/>
      <c r="BW158" s="62"/>
      <c r="BX158" s="62"/>
      <c r="BY158" s="77"/>
      <c r="BZ158" s="77"/>
      <c r="CA158" s="77"/>
      <c r="CB158" s="77"/>
      <c r="CC158" s="77"/>
      <c r="CD158" s="77"/>
    </row>
    <row r="159" spans="1:82" x14ac:dyDescent="0.25">
      <c r="A159" s="77" t="s">
        <v>319</v>
      </c>
      <c r="B159" s="10" t="s">
        <v>287</v>
      </c>
      <c r="C159" s="3">
        <v>35</v>
      </c>
      <c r="D159" s="77" t="s">
        <v>319</v>
      </c>
      <c r="E159" s="62">
        <v>6.8942295000000007</v>
      </c>
      <c r="F159" s="62">
        <v>16.457193</v>
      </c>
      <c r="G159" s="62">
        <v>88.290616499999999</v>
      </c>
      <c r="H159" s="62">
        <v>306.68201550000003</v>
      </c>
      <c r="I159" s="62">
        <v>591.7917645</v>
      </c>
      <c r="J159" s="62">
        <v>0</v>
      </c>
      <c r="K159" s="62">
        <v>0</v>
      </c>
      <c r="L159" s="62">
        <v>0</v>
      </c>
      <c r="M159" s="62">
        <v>0</v>
      </c>
      <c r="N159" s="62">
        <v>0</v>
      </c>
      <c r="O159" s="62">
        <v>2.0015505</v>
      </c>
      <c r="P159" s="62">
        <v>0</v>
      </c>
      <c r="Q159" s="62">
        <v>0</v>
      </c>
      <c r="R159" s="62">
        <v>0</v>
      </c>
      <c r="S159" s="62">
        <v>0</v>
      </c>
      <c r="T159" s="62">
        <f t="shared" si="101"/>
        <v>1012.1173695000001</v>
      </c>
      <c r="U159" s="62">
        <v>742.89599999999996</v>
      </c>
      <c r="V159" s="62">
        <v>255.42699999999999</v>
      </c>
      <c r="W159" s="62">
        <v>13.792</v>
      </c>
      <c r="X159" s="62">
        <f t="shared" si="102"/>
        <v>73.400182862882872</v>
      </c>
      <c r="Y159" s="62">
        <f t="shared" si="103"/>
        <v>25.236895215639311</v>
      </c>
      <c r="Z159" s="62">
        <f t="shared" si="104"/>
        <v>1.3626878083135197</v>
      </c>
      <c r="AA159" s="77"/>
      <c r="AB159" s="75" t="s">
        <v>319</v>
      </c>
      <c r="AC159" s="62">
        <f t="shared" si="131"/>
        <v>1012.115</v>
      </c>
      <c r="AD159" s="62"/>
      <c r="AE159" s="50">
        <v>10</v>
      </c>
      <c r="AF159" s="62">
        <f t="shared" si="112"/>
        <v>1012.115</v>
      </c>
      <c r="AG159" s="62">
        <f t="shared" si="105"/>
        <v>100</v>
      </c>
      <c r="AH159" s="62">
        <v>742.89599999999996</v>
      </c>
      <c r="AI159" s="62">
        <v>255.42699999999999</v>
      </c>
      <c r="AJ159" s="62">
        <v>13.792</v>
      </c>
      <c r="AK159" s="50"/>
      <c r="AL159" s="62"/>
      <c r="AM159" s="62"/>
      <c r="AN159" s="62"/>
      <c r="AO159" s="62"/>
      <c r="AP159" s="62"/>
      <c r="AQ159" s="77"/>
      <c r="AR159" s="62"/>
      <c r="AS159" s="62"/>
      <c r="AT159" s="62"/>
      <c r="AU159" s="62"/>
      <c r="AV159" s="62"/>
      <c r="AW159" s="77"/>
      <c r="AX159" s="62"/>
      <c r="AY159" s="62"/>
      <c r="AZ159" s="62"/>
      <c r="BA159" s="62"/>
      <c r="BB159" s="62"/>
      <c r="BC159" s="77"/>
      <c r="BD159" s="75" t="s">
        <v>319</v>
      </c>
      <c r="BE159" s="62">
        <f t="shared" si="106"/>
        <v>1.5814296875</v>
      </c>
      <c r="BF159" s="62"/>
      <c r="BG159" s="50">
        <v>10</v>
      </c>
      <c r="BH159" s="62">
        <f t="shared" si="107"/>
        <v>1.5814296875</v>
      </c>
      <c r="BI159" s="62">
        <f t="shared" si="108"/>
        <v>100</v>
      </c>
      <c r="BJ159" s="62">
        <f t="shared" si="109"/>
        <v>1.1607749999999999</v>
      </c>
      <c r="BK159" s="62">
        <f t="shared" si="110"/>
        <v>0.3991046875</v>
      </c>
      <c r="BL159" s="62">
        <f t="shared" si="111"/>
        <v>2.155E-2</v>
      </c>
      <c r="BM159" s="50"/>
      <c r="BN159" s="62"/>
      <c r="BO159" s="62"/>
      <c r="BP159" s="62"/>
      <c r="BQ159" s="62"/>
      <c r="BR159" s="62"/>
      <c r="BS159" s="77"/>
      <c r="BT159" s="62"/>
      <c r="BU159" s="62"/>
      <c r="BV159" s="62"/>
      <c r="BW159" s="62"/>
      <c r="BX159" s="62"/>
      <c r="BY159" s="77"/>
      <c r="BZ159" s="77"/>
      <c r="CA159" s="77"/>
      <c r="CB159" s="77"/>
      <c r="CC159" s="77"/>
      <c r="CD159" s="77"/>
    </row>
    <row r="160" spans="1:82" x14ac:dyDescent="0.25">
      <c r="A160" s="77" t="s">
        <v>320</v>
      </c>
      <c r="B160" s="10" t="s">
        <v>287</v>
      </c>
      <c r="C160" s="3">
        <v>36</v>
      </c>
      <c r="D160" s="77" t="s">
        <v>320</v>
      </c>
      <c r="E160" s="62">
        <v>4.4478900000000001</v>
      </c>
      <c r="F160" s="62">
        <v>16.457193</v>
      </c>
      <c r="G160" s="62">
        <v>384.07530150000002</v>
      </c>
      <c r="H160" s="62">
        <v>1055.484297</v>
      </c>
      <c r="I160" s="62">
        <v>934.94647800000007</v>
      </c>
      <c r="J160" s="62">
        <v>0</v>
      </c>
      <c r="K160" s="62">
        <v>0</v>
      </c>
      <c r="L160" s="62">
        <v>0</v>
      </c>
      <c r="M160" s="62">
        <v>0</v>
      </c>
      <c r="N160" s="62">
        <v>0</v>
      </c>
      <c r="O160" s="62">
        <v>1.1119725</v>
      </c>
      <c r="P160" s="62">
        <v>0</v>
      </c>
      <c r="Q160" s="62">
        <v>0</v>
      </c>
      <c r="R160" s="62">
        <v>0</v>
      </c>
      <c r="S160" s="62">
        <v>0</v>
      </c>
      <c r="T160" s="62">
        <f t="shared" si="101"/>
        <v>2396.5231320000003</v>
      </c>
      <c r="U160" s="62">
        <v>1512.846</v>
      </c>
      <c r="V160" s="62">
        <v>835.58</v>
      </c>
      <c r="W160" s="62">
        <v>48.091999999999999</v>
      </c>
      <c r="X160" s="62">
        <f t="shared" si="102"/>
        <v>63.126701336592802</v>
      </c>
      <c r="Y160" s="62">
        <f t="shared" si="103"/>
        <v>34.866344031600185</v>
      </c>
      <c r="Z160" s="62">
        <f t="shared" si="104"/>
        <v>2.0067404882449509</v>
      </c>
      <c r="AA160" s="77"/>
      <c r="AB160" s="75" t="s">
        <v>320</v>
      </c>
      <c r="AC160" s="62">
        <f t="shared" si="131"/>
        <v>2396.5169999999998</v>
      </c>
      <c r="AD160" s="62"/>
      <c r="AE160" s="50">
        <v>10</v>
      </c>
      <c r="AF160" s="62">
        <f t="shared" ref="AF160:AF191" si="158">AH160+AI160+AJ160</f>
        <v>1310.1229999999998</v>
      </c>
      <c r="AG160" s="62">
        <f t="shared" si="105"/>
        <v>54.667794970784676</v>
      </c>
      <c r="AH160" s="62">
        <v>870.46799999999996</v>
      </c>
      <c r="AI160" s="62">
        <v>415.142</v>
      </c>
      <c r="AJ160" s="62">
        <v>24.513000000000002</v>
      </c>
      <c r="AK160" s="50">
        <v>7</v>
      </c>
      <c r="AL160" s="62">
        <f>AN160+AO160+AP160</f>
        <v>0.22200000000000003</v>
      </c>
      <c r="AM160" s="62">
        <f>(AL160/AC160)*100</f>
        <v>9.2634435724845698E-3</v>
      </c>
      <c r="AN160" s="62">
        <v>0.1</v>
      </c>
      <c r="AO160" s="62">
        <v>0.113</v>
      </c>
      <c r="AP160" s="62">
        <v>8.9999999999999993E-3</v>
      </c>
      <c r="AQ160" s="50">
        <v>9</v>
      </c>
      <c r="AR160" s="62">
        <f>AT160+AU160+AV160</f>
        <v>1086.172</v>
      </c>
      <c r="AS160" s="62">
        <f>(AR160/AC160)*100</f>
        <v>45.322941585642837</v>
      </c>
      <c r="AT160" s="62">
        <v>642.27800000000002</v>
      </c>
      <c r="AU160" s="62">
        <v>420.32499999999999</v>
      </c>
      <c r="AV160" s="62">
        <v>23.568999999999999</v>
      </c>
      <c r="AW160" s="77"/>
      <c r="AX160" s="62"/>
      <c r="AY160" s="62"/>
      <c r="AZ160" s="62"/>
      <c r="BA160" s="62"/>
      <c r="BB160" s="62"/>
      <c r="BC160" s="77"/>
      <c r="BD160" s="75" t="s">
        <v>320</v>
      </c>
      <c r="BE160" s="62">
        <f t="shared" si="106"/>
        <v>3.7445578124999996</v>
      </c>
      <c r="BF160" s="62"/>
      <c r="BG160" s="50">
        <v>10</v>
      </c>
      <c r="BH160" s="62">
        <f t="shared" si="107"/>
        <v>2.0470671874999997</v>
      </c>
      <c r="BI160" s="62">
        <f t="shared" si="108"/>
        <v>54.667794970784676</v>
      </c>
      <c r="BJ160" s="62">
        <f t="shared" si="109"/>
        <v>1.3601062499999999</v>
      </c>
      <c r="BK160" s="62">
        <f t="shared" si="110"/>
        <v>0.64865937500000004</v>
      </c>
      <c r="BL160" s="62">
        <f t="shared" si="111"/>
        <v>3.8301562500000004E-2</v>
      </c>
      <c r="BM160" s="50">
        <v>7</v>
      </c>
      <c r="BN160" s="62">
        <f>BP160+BQ160+BR160</f>
        <v>3.4687500000000002E-4</v>
      </c>
      <c r="BO160" s="62">
        <f>(BN160/BE160)*100</f>
        <v>9.2634435724845698E-3</v>
      </c>
      <c r="BP160" s="62">
        <f>AN160/640</f>
        <v>1.5625E-4</v>
      </c>
      <c r="BQ160" s="62">
        <f>AO160/640</f>
        <v>1.7656250000000002E-4</v>
      </c>
      <c r="BR160" s="62">
        <f>AP160/640</f>
        <v>1.40625E-5</v>
      </c>
      <c r="BS160" s="50">
        <v>9</v>
      </c>
      <c r="BT160" s="62">
        <f>BV160+BW160+BX160</f>
        <v>1.69714375</v>
      </c>
      <c r="BU160" s="62">
        <f>(BT160/BE160)*100</f>
        <v>45.322941585642837</v>
      </c>
      <c r="BV160" s="62">
        <f>AT160/640</f>
        <v>1.003559375</v>
      </c>
      <c r="BW160" s="62">
        <f t="shared" ref="BW160" si="159">AU160/640</f>
        <v>0.65675781249999998</v>
      </c>
      <c r="BX160" s="62">
        <f t="shared" ref="BX160" si="160">AV160/640</f>
        <v>3.68265625E-2</v>
      </c>
      <c r="BY160" s="77"/>
      <c r="BZ160" s="77"/>
      <c r="CA160" s="77"/>
      <c r="CB160" s="77"/>
      <c r="CC160" s="77"/>
      <c r="CD160" s="77"/>
    </row>
    <row r="161" spans="1:82" x14ac:dyDescent="0.25">
      <c r="A161" s="77" t="s">
        <v>321</v>
      </c>
      <c r="B161" s="10" t="s">
        <v>287</v>
      </c>
      <c r="C161" s="3">
        <v>37</v>
      </c>
      <c r="D161" s="77" t="s">
        <v>321</v>
      </c>
      <c r="E161" s="62">
        <v>27.132129000000003</v>
      </c>
      <c r="F161" s="62">
        <v>6.0046515000000005</v>
      </c>
      <c r="G161" s="62">
        <v>32.2472025</v>
      </c>
      <c r="H161" s="62">
        <v>197.26392150000001</v>
      </c>
      <c r="I161" s="62">
        <v>930.49858800000004</v>
      </c>
      <c r="J161" s="62">
        <v>0</v>
      </c>
      <c r="K161" s="62">
        <v>0</v>
      </c>
      <c r="L161" s="62">
        <v>0</v>
      </c>
      <c r="M161" s="62">
        <v>0</v>
      </c>
      <c r="N161" s="62">
        <v>0</v>
      </c>
      <c r="O161" s="62">
        <v>0</v>
      </c>
      <c r="P161" s="62">
        <v>0</v>
      </c>
      <c r="Q161" s="62">
        <v>0</v>
      </c>
      <c r="R161" s="62">
        <v>0</v>
      </c>
      <c r="S161" s="62">
        <v>0</v>
      </c>
      <c r="T161" s="62">
        <f t="shared" si="101"/>
        <v>1193.1464925</v>
      </c>
      <c r="U161" s="62">
        <v>1012.944</v>
      </c>
      <c r="V161" s="62">
        <v>171.82499999999999</v>
      </c>
      <c r="W161" s="62">
        <v>8.3740000000000006</v>
      </c>
      <c r="X161" s="62">
        <f t="shared" si="102"/>
        <v>84.896867766637627</v>
      </c>
      <c r="Y161" s="62">
        <f t="shared" si="103"/>
        <v>14.40099778862653</v>
      </c>
      <c r="Z161" s="62">
        <f t="shared" si="104"/>
        <v>0.70184173130777572</v>
      </c>
      <c r="AA161" s="77"/>
      <c r="AB161" s="75" t="s">
        <v>321</v>
      </c>
      <c r="AC161" s="62">
        <f t="shared" si="131"/>
        <v>1193.143</v>
      </c>
      <c r="AD161" s="62"/>
      <c r="AE161" s="50">
        <v>10</v>
      </c>
      <c r="AF161" s="62">
        <f t="shared" si="158"/>
        <v>1193.143</v>
      </c>
      <c r="AG161" s="62">
        <f t="shared" si="105"/>
        <v>100</v>
      </c>
      <c r="AH161" s="62">
        <v>1012.944</v>
      </c>
      <c r="AI161" s="62">
        <v>171.82499999999999</v>
      </c>
      <c r="AJ161" s="62">
        <v>8.3740000000000006</v>
      </c>
      <c r="AK161" s="50"/>
      <c r="AL161" s="62"/>
      <c r="AM161" s="62"/>
      <c r="AN161" s="62"/>
      <c r="AO161" s="62"/>
      <c r="AP161" s="62"/>
      <c r="AQ161" s="77"/>
      <c r="AR161" s="62"/>
      <c r="AS161" s="62"/>
      <c r="AT161" s="62"/>
      <c r="AU161" s="62"/>
      <c r="AV161" s="62"/>
      <c r="AW161" s="77"/>
      <c r="AX161" s="62"/>
      <c r="AY161" s="62"/>
      <c r="AZ161" s="62"/>
      <c r="BA161" s="62"/>
      <c r="BB161" s="62"/>
      <c r="BC161" s="77"/>
      <c r="BD161" s="75" t="s">
        <v>321</v>
      </c>
      <c r="BE161" s="62">
        <f t="shared" si="106"/>
        <v>1.8642859375</v>
      </c>
      <c r="BF161" s="62"/>
      <c r="BG161" s="50">
        <v>10</v>
      </c>
      <c r="BH161" s="62">
        <f t="shared" si="107"/>
        <v>1.8642859375</v>
      </c>
      <c r="BI161" s="62">
        <f t="shared" si="108"/>
        <v>100</v>
      </c>
      <c r="BJ161" s="62">
        <f t="shared" si="109"/>
        <v>1.5827249999999999</v>
      </c>
      <c r="BK161" s="62">
        <f t="shared" si="110"/>
        <v>0.26847656249999996</v>
      </c>
      <c r="BL161" s="62">
        <f t="shared" si="111"/>
        <v>1.3084375000000001E-2</v>
      </c>
      <c r="BM161" s="50"/>
      <c r="BN161" s="62"/>
      <c r="BO161" s="62"/>
      <c r="BP161" s="62"/>
      <c r="BQ161" s="62"/>
      <c r="BR161" s="62"/>
      <c r="BS161" s="77"/>
      <c r="BT161" s="62"/>
      <c r="BU161" s="62"/>
      <c r="BV161" s="62"/>
      <c r="BW161" s="62"/>
      <c r="BX161" s="62"/>
      <c r="BY161" s="77"/>
      <c r="BZ161" s="77"/>
      <c r="CA161" s="77"/>
      <c r="CB161" s="77"/>
      <c r="CC161" s="77"/>
      <c r="CD161" s="77"/>
    </row>
    <row r="162" spans="1:82" x14ac:dyDescent="0.25">
      <c r="A162" s="77" t="s">
        <v>322</v>
      </c>
      <c r="B162" s="10" t="s">
        <v>287</v>
      </c>
      <c r="C162" s="3">
        <v>38</v>
      </c>
      <c r="D162" s="77" t="s">
        <v>322</v>
      </c>
      <c r="E162" s="62">
        <v>8.006202</v>
      </c>
      <c r="F162" s="62">
        <v>0</v>
      </c>
      <c r="G162" s="62">
        <v>9.1181745000000003</v>
      </c>
      <c r="H162" s="62">
        <v>66.718350000000001</v>
      </c>
      <c r="I162" s="62">
        <v>185.03222400000001</v>
      </c>
      <c r="J162" s="62">
        <v>0</v>
      </c>
      <c r="K162" s="62">
        <v>0</v>
      </c>
      <c r="L162" s="62">
        <v>0</v>
      </c>
      <c r="M162" s="62">
        <v>0</v>
      </c>
      <c r="N162" s="62">
        <v>0</v>
      </c>
      <c r="O162" s="62">
        <v>0</v>
      </c>
      <c r="P162" s="62">
        <v>0</v>
      </c>
      <c r="Q162" s="62">
        <v>0</v>
      </c>
      <c r="R162" s="62">
        <v>0</v>
      </c>
      <c r="S162" s="62">
        <v>0</v>
      </c>
      <c r="T162" s="62">
        <f t="shared" si="101"/>
        <v>268.87495050000001</v>
      </c>
      <c r="U162" s="62">
        <v>217.18299999999999</v>
      </c>
      <c r="V162" s="62">
        <v>48.886000000000003</v>
      </c>
      <c r="W162" s="62">
        <v>2.8050000000000002</v>
      </c>
      <c r="X162" s="62">
        <f t="shared" si="102"/>
        <v>80.774724308131482</v>
      </c>
      <c r="Y162" s="62">
        <f t="shared" si="103"/>
        <v>18.181686285424348</v>
      </c>
      <c r="Z162" s="62">
        <f t="shared" si="104"/>
        <v>1.0432358963837354</v>
      </c>
      <c r="AA162" s="77"/>
      <c r="AB162" s="75" t="s">
        <v>322</v>
      </c>
      <c r="AC162" s="62">
        <f t="shared" si="131"/>
        <v>268.87400000000002</v>
      </c>
      <c r="AD162" s="62"/>
      <c r="AE162" s="50">
        <v>10</v>
      </c>
      <c r="AF162" s="62">
        <f t="shared" si="158"/>
        <v>268.87400000000002</v>
      </c>
      <c r="AG162" s="62">
        <f t="shared" si="105"/>
        <v>100</v>
      </c>
      <c r="AH162" s="62">
        <v>217.18299999999999</v>
      </c>
      <c r="AI162" s="62">
        <v>48.886000000000003</v>
      </c>
      <c r="AJ162" s="62">
        <v>2.8050000000000002</v>
      </c>
      <c r="AK162" s="50"/>
      <c r="AL162" s="62"/>
      <c r="AM162" s="62"/>
      <c r="AN162" s="62"/>
      <c r="AO162" s="62"/>
      <c r="AP162" s="62"/>
      <c r="AQ162" s="77"/>
      <c r="AR162" s="62"/>
      <c r="AS162" s="62"/>
      <c r="AT162" s="62"/>
      <c r="AU162" s="62"/>
      <c r="AV162" s="62"/>
      <c r="AW162" s="77"/>
      <c r="AX162" s="62"/>
      <c r="AY162" s="62"/>
      <c r="AZ162" s="62"/>
      <c r="BA162" s="62"/>
      <c r="BB162" s="62"/>
      <c r="BC162" s="77"/>
      <c r="BD162" s="75" t="s">
        <v>322</v>
      </c>
      <c r="BE162" s="62">
        <f t="shared" si="106"/>
        <v>0.42011562500000005</v>
      </c>
      <c r="BF162" s="62"/>
      <c r="BG162" s="50">
        <v>10</v>
      </c>
      <c r="BH162" s="62">
        <f t="shared" si="107"/>
        <v>0.42011562500000005</v>
      </c>
      <c r="BI162" s="62">
        <f t="shared" si="108"/>
        <v>100</v>
      </c>
      <c r="BJ162" s="62">
        <f t="shared" si="109"/>
        <v>0.33934843749999999</v>
      </c>
      <c r="BK162" s="62">
        <f t="shared" si="110"/>
        <v>7.6384375000000004E-2</v>
      </c>
      <c r="BL162" s="62">
        <f t="shared" si="111"/>
        <v>4.3828125000000004E-3</v>
      </c>
      <c r="BM162" s="50"/>
      <c r="BN162" s="62"/>
      <c r="BO162" s="62"/>
      <c r="BP162" s="62"/>
      <c r="BQ162" s="62"/>
      <c r="BR162" s="62"/>
      <c r="BS162" s="77"/>
      <c r="BT162" s="62"/>
      <c r="BU162" s="62"/>
      <c r="BV162" s="62"/>
      <c r="BW162" s="62"/>
      <c r="BX162" s="62"/>
      <c r="BY162" s="77"/>
      <c r="BZ162" s="77"/>
      <c r="CA162" s="77"/>
      <c r="CB162" s="77"/>
      <c r="CC162" s="77"/>
      <c r="CD162" s="77"/>
    </row>
    <row r="163" spans="1:82" x14ac:dyDescent="0.25">
      <c r="A163" s="77" t="s">
        <v>323</v>
      </c>
      <c r="B163" s="10" t="s">
        <v>287</v>
      </c>
      <c r="C163" s="3">
        <v>39</v>
      </c>
      <c r="D163" s="77" t="s">
        <v>323</v>
      </c>
      <c r="E163" s="62">
        <v>0</v>
      </c>
      <c r="F163" s="62">
        <v>0.66718350000000004</v>
      </c>
      <c r="G163" s="62">
        <v>18.903532500000001</v>
      </c>
      <c r="H163" s="62">
        <v>295.56229050000002</v>
      </c>
      <c r="I163" s="62">
        <v>269.54213400000003</v>
      </c>
      <c r="J163" s="62">
        <v>0</v>
      </c>
      <c r="K163" s="62">
        <v>0</v>
      </c>
      <c r="L163" s="62">
        <v>0</v>
      </c>
      <c r="M163" s="62">
        <v>0</v>
      </c>
      <c r="N163" s="62">
        <v>0</v>
      </c>
      <c r="O163" s="62">
        <v>0</v>
      </c>
      <c r="P163" s="62">
        <v>0</v>
      </c>
      <c r="Q163" s="62">
        <v>0</v>
      </c>
      <c r="R163" s="62">
        <v>0</v>
      </c>
      <c r="S163" s="62">
        <v>0</v>
      </c>
      <c r="T163" s="62">
        <f t="shared" si="101"/>
        <v>584.6751405</v>
      </c>
      <c r="U163" s="62">
        <v>396.18799999999999</v>
      </c>
      <c r="V163" s="62">
        <v>176.38</v>
      </c>
      <c r="W163" s="62">
        <v>12.106</v>
      </c>
      <c r="X163" s="62">
        <f t="shared" si="102"/>
        <v>67.762073766500421</v>
      </c>
      <c r="Y163" s="62">
        <f t="shared" si="103"/>
        <v>30.167179649397113</v>
      </c>
      <c r="Z163" s="62">
        <f t="shared" si="104"/>
        <v>2.0705515185145793</v>
      </c>
      <c r="AA163" s="77"/>
      <c r="AB163" s="75" t="s">
        <v>323</v>
      </c>
      <c r="AC163" s="62">
        <f t="shared" si="131"/>
        <v>584.67399999999998</v>
      </c>
      <c r="AD163" s="62"/>
      <c r="AE163" s="50">
        <v>10</v>
      </c>
      <c r="AF163" s="62">
        <f t="shared" si="158"/>
        <v>584.67399999999998</v>
      </c>
      <c r="AG163" s="62">
        <f t="shared" si="105"/>
        <v>100</v>
      </c>
      <c r="AH163" s="62">
        <v>396.18799999999999</v>
      </c>
      <c r="AI163" s="62">
        <v>176.38</v>
      </c>
      <c r="AJ163" s="62">
        <v>12.106</v>
      </c>
      <c r="AK163" s="50"/>
      <c r="AL163" s="62"/>
      <c r="AM163" s="62"/>
      <c r="AN163" s="62"/>
      <c r="AO163" s="62"/>
      <c r="AP163" s="62"/>
      <c r="AQ163" s="77"/>
      <c r="AR163" s="62"/>
      <c r="AS163" s="62"/>
      <c r="AT163" s="62"/>
      <c r="AU163" s="62"/>
      <c r="AV163" s="62"/>
      <c r="AW163" s="77"/>
      <c r="AX163" s="62"/>
      <c r="AY163" s="62"/>
      <c r="AZ163" s="62"/>
      <c r="BA163" s="62"/>
      <c r="BB163" s="62"/>
      <c r="BC163" s="77"/>
      <c r="BD163" s="75" t="s">
        <v>323</v>
      </c>
      <c r="BE163" s="62">
        <f t="shared" si="106"/>
        <v>0.91355312499999997</v>
      </c>
      <c r="BF163" s="62"/>
      <c r="BG163" s="50">
        <v>10</v>
      </c>
      <c r="BH163" s="62">
        <f t="shared" si="107"/>
        <v>0.91355312499999997</v>
      </c>
      <c r="BI163" s="62">
        <f t="shared" si="108"/>
        <v>100</v>
      </c>
      <c r="BJ163" s="62">
        <f t="shared" si="109"/>
        <v>0.61904375</v>
      </c>
      <c r="BK163" s="62">
        <f t="shared" si="110"/>
        <v>0.27559374999999997</v>
      </c>
      <c r="BL163" s="62">
        <f t="shared" si="111"/>
        <v>1.8915624999999998E-2</v>
      </c>
      <c r="BM163" s="50"/>
      <c r="BN163" s="62"/>
      <c r="BO163" s="62"/>
      <c r="BP163" s="62"/>
      <c r="BQ163" s="62"/>
      <c r="BR163" s="62"/>
      <c r="BS163" s="77"/>
      <c r="BT163" s="62"/>
      <c r="BU163" s="62"/>
      <c r="BV163" s="62"/>
      <c r="BW163" s="62"/>
      <c r="BX163" s="62"/>
      <c r="BY163" s="77"/>
      <c r="BZ163" s="77"/>
      <c r="CA163" s="77"/>
      <c r="CB163" s="77"/>
      <c r="CC163" s="77"/>
      <c r="CD163" s="77"/>
    </row>
    <row r="164" spans="1:82" x14ac:dyDescent="0.25">
      <c r="A164" s="77" t="s">
        <v>324</v>
      </c>
      <c r="B164" s="10" t="s">
        <v>287</v>
      </c>
      <c r="C164" s="3">
        <v>4</v>
      </c>
      <c r="D164" s="77" t="s">
        <v>324</v>
      </c>
      <c r="E164" s="62">
        <v>0</v>
      </c>
      <c r="F164" s="62">
        <v>325.140759</v>
      </c>
      <c r="G164" s="62">
        <v>2223.9450000000002</v>
      </c>
      <c r="H164" s="62">
        <v>1284.9954210000001</v>
      </c>
      <c r="I164" s="62">
        <v>532.63482750000003</v>
      </c>
      <c r="J164" s="62">
        <v>0</v>
      </c>
      <c r="K164" s="62">
        <v>26.687340000000003</v>
      </c>
      <c r="L164" s="62">
        <v>0</v>
      </c>
      <c r="M164" s="62">
        <v>0</v>
      </c>
      <c r="N164" s="62">
        <v>0</v>
      </c>
      <c r="O164" s="62">
        <v>0</v>
      </c>
      <c r="P164" s="62">
        <v>0</v>
      </c>
      <c r="Q164" s="62">
        <v>0</v>
      </c>
      <c r="R164" s="62">
        <v>2.2239450000000001</v>
      </c>
      <c r="S164" s="62">
        <v>0</v>
      </c>
      <c r="T164" s="62">
        <f t="shared" si="101"/>
        <v>4395.6272925000003</v>
      </c>
      <c r="U164" s="62">
        <v>1968.883</v>
      </c>
      <c r="V164" s="62">
        <v>2317.067</v>
      </c>
      <c r="W164" s="62">
        <v>109.667</v>
      </c>
      <c r="X164" s="62">
        <f t="shared" si="102"/>
        <v>44.791854927268041</v>
      </c>
      <c r="Y164" s="62">
        <f t="shared" si="103"/>
        <v>52.712999665678538</v>
      </c>
      <c r="Z164" s="62">
        <f t="shared" si="104"/>
        <v>2.4949112538981257</v>
      </c>
      <c r="AA164" s="77"/>
      <c r="AB164" s="75" t="s">
        <v>324</v>
      </c>
      <c r="AC164" s="62">
        <f t="shared" si="131"/>
        <v>4395.6170000000002</v>
      </c>
      <c r="AD164" s="62"/>
      <c r="AE164" s="50">
        <v>4</v>
      </c>
      <c r="AF164" s="62">
        <f t="shared" si="158"/>
        <v>4395.6170000000002</v>
      </c>
      <c r="AG164" s="62">
        <f t="shared" si="105"/>
        <v>100</v>
      </c>
      <c r="AH164" s="62">
        <v>1968.883</v>
      </c>
      <c r="AI164" s="62">
        <v>2317.067</v>
      </c>
      <c r="AJ164" s="62">
        <v>109.667</v>
      </c>
      <c r="AK164" s="50"/>
      <c r="AL164" s="62"/>
      <c r="AM164" s="62"/>
      <c r="AN164" s="62"/>
      <c r="AO164" s="62"/>
      <c r="AP164" s="62"/>
      <c r="AQ164" s="77"/>
      <c r="AR164" s="62"/>
      <c r="AS164" s="62"/>
      <c r="AT164" s="62"/>
      <c r="AU164" s="62"/>
      <c r="AV164" s="62"/>
      <c r="AW164" s="77"/>
      <c r="AX164" s="62"/>
      <c r="AY164" s="62"/>
      <c r="AZ164" s="62"/>
      <c r="BA164" s="62"/>
      <c r="BB164" s="62"/>
      <c r="BC164" s="77"/>
      <c r="BD164" s="75" t="s">
        <v>324</v>
      </c>
      <c r="BE164" s="62">
        <f t="shared" si="106"/>
        <v>6.8681515625000005</v>
      </c>
      <c r="BF164" s="62"/>
      <c r="BG164" s="50">
        <v>4</v>
      </c>
      <c r="BH164" s="62">
        <f t="shared" si="107"/>
        <v>6.8681515625000005</v>
      </c>
      <c r="BI164" s="62">
        <f t="shared" si="108"/>
        <v>100</v>
      </c>
      <c r="BJ164" s="62">
        <f t="shared" si="109"/>
        <v>3.0763796875000002</v>
      </c>
      <c r="BK164" s="62">
        <f t="shared" si="110"/>
        <v>3.6204171875000002</v>
      </c>
      <c r="BL164" s="62">
        <f t="shared" si="111"/>
        <v>0.17135468749999999</v>
      </c>
      <c r="BM164" s="50"/>
      <c r="BN164" s="62"/>
      <c r="BO164" s="62"/>
      <c r="BP164" s="62"/>
      <c r="BQ164" s="62"/>
      <c r="BR164" s="62"/>
      <c r="BS164" s="77"/>
      <c r="BT164" s="62"/>
      <c r="BU164" s="62"/>
      <c r="BV164" s="62"/>
      <c r="BW164" s="62"/>
      <c r="BX164" s="62"/>
      <c r="BY164" s="77"/>
      <c r="BZ164" s="77"/>
      <c r="CA164" s="77"/>
      <c r="CB164" s="77"/>
      <c r="CC164" s="77"/>
      <c r="CD164" s="77"/>
    </row>
    <row r="165" spans="1:82" x14ac:dyDescent="0.25">
      <c r="A165" s="77" t="s">
        <v>325</v>
      </c>
      <c r="B165" s="10" t="s">
        <v>287</v>
      </c>
      <c r="C165" s="3">
        <v>40</v>
      </c>
      <c r="D165" s="77" t="s">
        <v>325</v>
      </c>
      <c r="E165" s="62">
        <v>28.466496000000003</v>
      </c>
      <c r="F165" s="62">
        <v>350.49373200000002</v>
      </c>
      <c r="G165" s="62">
        <v>4546.6331580000005</v>
      </c>
      <c r="H165" s="62">
        <v>6819.5049480000007</v>
      </c>
      <c r="I165" s="62">
        <v>2505.0516480000001</v>
      </c>
      <c r="J165" s="62">
        <v>4.8926790000000002</v>
      </c>
      <c r="K165" s="62">
        <v>0</v>
      </c>
      <c r="L165" s="62">
        <v>0</v>
      </c>
      <c r="M165" s="62">
        <v>1.3343670000000001</v>
      </c>
      <c r="N165" s="62">
        <v>0</v>
      </c>
      <c r="O165" s="62">
        <v>2.8911285000000002</v>
      </c>
      <c r="P165" s="62">
        <v>0</v>
      </c>
      <c r="Q165" s="62">
        <v>0</v>
      </c>
      <c r="R165" s="62">
        <v>1.3343670000000001</v>
      </c>
      <c r="S165" s="62">
        <v>0</v>
      </c>
      <c r="T165" s="62">
        <f t="shared" si="101"/>
        <v>14260.602523500002</v>
      </c>
      <c r="U165" s="62">
        <v>7229.5429999999997</v>
      </c>
      <c r="V165" s="62">
        <v>6687.3549999999996</v>
      </c>
      <c r="W165" s="62">
        <v>343.67</v>
      </c>
      <c r="X165" s="62">
        <f t="shared" si="102"/>
        <v>50.695915464206074</v>
      </c>
      <c r="Y165" s="62">
        <f t="shared" si="103"/>
        <v>46.893916221140927</v>
      </c>
      <c r="Z165" s="62">
        <f t="shared" si="104"/>
        <v>2.4099262246014312</v>
      </c>
      <c r="AA165" s="77"/>
      <c r="AB165" s="75" t="s">
        <v>325</v>
      </c>
      <c r="AC165" s="62">
        <f t="shared" si="131"/>
        <v>14259.233</v>
      </c>
      <c r="AD165" s="62"/>
      <c r="AE165" s="50">
        <v>10</v>
      </c>
      <c r="AF165" s="62">
        <f t="shared" si="158"/>
        <v>1168.4569999999999</v>
      </c>
      <c r="AG165" s="62">
        <f t="shared" si="105"/>
        <v>8.1943888566797387</v>
      </c>
      <c r="AH165" s="62">
        <v>764.88800000000003</v>
      </c>
      <c r="AI165" s="62">
        <v>381.75700000000001</v>
      </c>
      <c r="AJ165" s="62">
        <v>21.812000000000001</v>
      </c>
      <c r="AK165" s="50">
        <v>13</v>
      </c>
      <c r="AL165" s="62">
        <f>AN165+AO165+AP165</f>
        <v>11211.101999999999</v>
      </c>
      <c r="AM165" s="62">
        <f t="shared" ref="AM165:AM168" si="161">(AL165/AC165)*100</f>
        <v>78.623457516964606</v>
      </c>
      <c r="AN165" s="62">
        <v>5538.5230000000001</v>
      </c>
      <c r="AO165" s="62">
        <v>5398.9049999999997</v>
      </c>
      <c r="AP165" s="62">
        <v>273.67399999999998</v>
      </c>
      <c r="AQ165" s="50">
        <v>14</v>
      </c>
      <c r="AR165" s="62">
        <f>AT165+AU165+AV165</f>
        <v>1879.674</v>
      </c>
      <c r="AS165" s="62">
        <f>(AR165/AC165)*100</f>
        <v>13.182153626355639</v>
      </c>
      <c r="AT165" s="62">
        <v>926.13099999999997</v>
      </c>
      <c r="AU165" s="62">
        <v>906.42700000000002</v>
      </c>
      <c r="AV165" s="62">
        <v>47.116</v>
      </c>
      <c r="AW165" s="77"/>
      <c r="AX165" s="62"/>
      <c r="AY165" s="62"/>
      <c r="AZ165" s="62"/>
      <c r="BA165" s="62"/>
      <c r="BB165" s="62"/>
      <c r="BC165" s="77"/>
      <c r="BD165" s="75" t="s">
        <v>325</v>
      </c>
      <c r="BE165" s="62">
        <f t="shared" si="106"/>
        <v>22.280051562499999</v>
      </c>
      <c r="BF165" s="62"/>
      <c r="BG165" s="50">
        <v>10</v>
      </c>
      <c r="BH165" s="62">
        <f t="shared" si="107"/>
        <v>1.8257140624999999</v>
      </c>
      <c r="BI165" s="62">
        <f t="shared" si="108"/>
        <v>8.1943888566797387</v>
      </c>
      <c r="BJ165" s="62">
        <f t="shared" si="109"/>
        <v>1.1951375</v>
      </c>
      <c r="BK165" s="62">
        <f t="shared" si="110"/>
        <v>0.59649531249999999</v>
      </c>
      <c r="BL165" s="62">
        <f t="shared" si="111"/>
        <v>3.408125E-2</v>
      </c>
      <c r="BM165" s="50">
        <v>13</v>
      </c>
      <c r="BN165" s="62">
        <f t="shared" ref="BN165:BN168" si="162">BP165+BQ165+BR165</f>
        <v>17.517346875000001</v>
      </c>
      <c r="BO165" s="62">
        <f t="shared" ref="BO165:BO168" si="163">(BN165/BE165)*100</f>
        <v>78.623457516964635</v>
      </c>
      <c r="BP165" s="62">
        <f t="shared" ref="BP165:BP168" si="164">AN165/640</f>
        <v>8.6539421875000002</v>
      </c>
      <c r="BQ165" s="62">
        <f t="shared" ref="BQ165:BQ168" si="165">AO165/640</f>
        <v>8.4357890624999996</v>
      </c>
      <c r="BR165" s="62">
        <f t="shared" ref="BR165:BR168" si="166">AP165/640</f>
        <v>0.42761562499999994</v>
      </c>
      <c r="BS165" s="50">
        <v>14</v>
      </c>
      <c r="BT165" s="62">
        <f t="shared" ref="BT165:BT166" si="167">BV165+BW165+BX165</f>
        <v>2.9369906250000004</v>
      </c>
      <c r="BU165" s="62">
        <f t="shared" ref="BU165:BU166" si="168">(BT165/BE165)*100</f>
        <v>13.182153626355642</v>
      </c>
      <c r="BV165" s="62">
        <f t="shared" ref="BV165:BV166" si="169">AT165/640</f>
        <v>1.4470796875</v>
      </c>
      <c r="BW165" s="62">
        <f t="shared" ref="BW165:BW166" si="170">AU165/640</f>
        <v>1.4162921875000001</v>
      </c>
      <c r="BX165" s="62">
        <f t="shared" ref="BX165:BX166" si="171">AV165/640</f>
        <v>7.3618749999999997E-2</v>
      </c>
      <c r="BY165" s="77"/>
      <c r="BZ165" s="77"/>
      <c r="CA165" s="77"/>
      <c r="CB165" s="77"/>
      <c r="CC165" s="77"/>
      <c r="CD165" s="77"/>
    </row>
    <row r="166" spans="1:82" x14ac:dyDescent="0.25">
      <c r="A166" s="77" t="s">
        <v>326</v>
      </c>
      <c r="B166" s="10" t="s">
        <v>287</v>
      </c>
      <c r="C166" s="3">
        <v>41</v>
      </c>
      <c r="D166" s="77" t="s">
        <v>326</v>
      </c>
      <c r="E166" s="62">
        <v>12.454092000000001</v>
      </c>
      <c r="F166" s="62">
        <v>44.034111000000003</v>
      </c>
      <c r="G166" s="62">
        <v>517.06721249999998</v>
      </c>
      <c r="H166" s="62">
        <v>2664.9532935000002</v>
      </c>
      <c r="I166" s="62">
        <v>1850.5446345</v>
      </c>
      <c r="J166" s="62">
        <v>0</v>
      </c>
      <c r="K166" s="62">
        <v>0</v>
      </c>
      <c r="L166" s="62">
        <v>0</v>
      </c>
      <c r="M166" s="62">
        <v>0</v>
      </c>
      <c r="N166" s="62">
        <v>0</v>
      </c>
      <c r="O166" s="62">
        <v>0</v>
      </c>
      <c r="P166" s="62">
        <v>0</v>
      </c>
      <c r="Q166" s="62">
        <v>0</v>
      </c>
      <c r="R166" s="62">
        <v>0</v>
      </c>
      <c r="S166" s="62">
        <v>0</v>
      </c>
      <c r="T166" s="62">
        <f t="shared" si="101"/>
        <v>5089.0533434999998</v>
      </c>
      <c r="U166" s="62">
        <v>3169.3739999999998</v>
      </c>
      <c r="V166" s="62">
        <v>1805.3130000000001</v>
      </c>
      <c r="W166" s="62">
        <v>114.354</v>
      </c>
      <c r="X166" s="62">
        <f t="shared" si="102"/>
        <v>62.278262499411355</v>
      </c>
      <c r="Y166" s="62">
        <f t="shared" si="103"/>
        <v>35.474436563056244</v>
      </c>
      <c r="Z166" s="62">
        <f t="shared" si="104"/>
        <v>2.2470583875104944</v>
      </c>
      <c r="AA166" s="77"/>
      <c r="AB166" s="75" t="s">
        <v>326</v>
      </c>
      <c r="AC166" s="62">
        <f t="shared" si="131"/>
        <v>5089.04</v>
      </c>
      <c r="AD166" s="62"/>
      <c r="AE166" s="50">
        <v>10</v>
      </c>
      <c r="AF166" s="62">
        <f t="shared" si="158"/>
        <v>2302.2219999999998</v>
      </c>
      <c r="AG166" s="62">
        <f t="shared" si="105"/>
        <v>45.238826969330162</v>
      </c>
      <c r="AH166" s="62">
        <v>1533.355</v>
      </c>
      <c r="AI166" s="62">
        <v>721.17600000000004</v>
      </c>
      <c r="AJ166" s="62">
        <v>47.691000000000003</v>
      </c>
      <c r="AK166" s="50">
        <v>12</v>
      </c>
      <c r="AL166" s="62">
        <f>AN166+AO166+AP166</f>
        <v>301.78800000000001</v>
      </c>
      <c r="AM166" s="62">
        <f t="shared" si="161"/>
        <v>5.9301557857670604</v>
      </c>
      <c r="AN166" s="62">
        <v>168.381</v>
      </c>
      <c r="AO166" s="62">
        <v>125.28100000000001</v>
      </c>
      <c r="AP166" s="62">
        <v>8.1259999999999994</v>
      </c>
      <c r="AQ166" s="50">
        <v>13</v>
      </c>
      <c r="AR166" s="62">
        <f>AT166+AU166+AV166</f>
        <v>1940.3869999999999</v>
      </c>
      <c r="AS166" s="62">
        <f>(AR166/AC166)*100</f>
        <v>38.128743338625753</v>
      </c>
      <c r="AT166" s="62">
        <v>1048.403</v>
      </c>
      <c r="AU166" s="62">
        <v>840.93499999999995</v>
      </c>
      <c r="AV166" s="62">
        <v>51.048999999999999</v>
      </c>
      <c r="AW166" s="50">
        <v>9</v>
      </c>
      <c r="AX166" s="62">
        <f>AZ166+BA166+BB166</f>
        <v>544.64300000000003</v>
      </c>
      <c r="AY166" s="62">
        <f>(AX166/AC166)*100</f>
        <v>10.70227390627702</v>
      </c>
      <c r="AZ166" s="62">
        <v>419.23500000000001</v>
      </c>
      <c r="BA166" s="62">
        <v>117.92100000000001</v>
      </c>
      <c r="BB166" s="62">
        <v>7.4870000000000001</v>
      </c>
      <c r="BC166" s="77"/>
      <c r="BD166" s="75" t="s">
        <v>326</v>
      </c>
      <c r="BE166" s="62">
        <f t="shared" si="106"/>
        <v>7.9516249999999999</v>
      </c>
      <c r="BF166" s="62"/>
      <c r="BG166" s="50">
        <v>10</v>
      </c>
      <c r="BH166" s="62">
        <f t="shared" si="107"/>
        <v>3.5972218749999998</v>
      </c>
      <c r="BI166" s="62">
        <f t="shared" si="108"/>
        <v>45.238826969330162</v>
      </c>
      <c r="BJ166" s="62">
        <f t="shared" si="109"/>
        <v>2.3958671874999999</v>
      </c>
      <c r="BK166" s="62">
        <f t="shared" si="110"/>
        <v>1.1268375000000002</v>
      </c>
      <c r="BL166" s="62">
        <f t="shared" si="111"/>
        <v>7.4517187499999998E-2</v>
      </c>
      <c r="BM166" s="50">
        <v>12</v>
      </c>
      <c r="BN166" s="62">
        <f t="shared" si="162"/>
        <v>0.47154374999999998</v>
      </c>
      <c r="BO166" s="62">
        <f t="shared" si="163"/>
        <v>5.9301557857670595</v>
      </c>
      <c r="BP166" s="62">
        <f t="shared" si="164"/>
        <v>0.26309531250000001</v>
      </c>
      <c r="BQ166" s="62">
        <f t="shared" si="165"/>
        <v>0.1957515625</v>
      </c>
      <c r="BR166" s="62">
        <f t="shared" si="166"/>
        <v>1.2696875E-2</v>
      </c>
      <c r="BS166" s="50">
        <v>13</v>
      </c>
      <c r="BT166" s="62">
        <f t="shared" si="167"/>
        <v>3.0318546874999996</v>
      </c>
      <c r="BU166" s="62">
        <f t="shared" si="168"/>
        <v>38.128743338625746</v>
      </c>
      <c r="BV166" s="62">
        <f t="shared" si="169"/>
        <v>1.6381296875</v>
      </c>
      <c r="BW166" s="62">
        <f t="shared" si="170"/>
        <v>1.3139609374999999</v>
      </c>
      <c r="BX166" s="62">
        <f t="shared" si="171"/>
        <v>7.9764062499999996E-2</v>
      </c>
      <c r="BY166" s="50">
        <v>9</v>
      </c>
      <c r="BZ166" s="62">
        <f>CB166+CC166+CD166</f>
        <v>0.85100468750000013</v>
      </c>
      <c r="CA166" s="62">
        <f>(BZ166/BE166)*100</f>
        <v>10.702273906277021</v>
      </c>
      <c r="CB166" s="62">
        <f>AZ166/640</f>
        <v>0.65505468750000007</v>
      </c>
      <c r="CC166" s="62">
        <f t="shared" ref="CC166" si="172">BA166/640</f>
        <v>0.18425156250000002</v>
      </c>
      <c r="CD166" s="62">
        <f t="shared" ref="CD166" si="173">BB166/640</f>
        <v>1.1698437500000001E-2</v>
      </c>
    </row>
    <row r="167" spans="1:82" x14ac:dyDescent="0.25">
      <c r="A167" s="77" t="s">
        <v>327</v>
      </c>
      <c r="B167" s="10" t="s">
        <v>287</v>
      </c>
      <c r="C167" s="3">
        <v>42</v>
      </c>
      <c r="D167" s="77" t="s">
        <v>327</v>
      </c>
      <c r="E167" s="62">
        <v>18.681138000000001</v>
      </c>
      <c r="F167" s="62">
        <v>44.701294500000003</v>
      </c>
      <c r="G167" s="62">
        <v>294.895107</v>
      </c>
      <c r="H167" s="62">
        <v>553.31751600000007</v>
      </c>
      <c r="I167" s="62">
        <v>454.35196350000001</v>
      </c>
      <c r="J167" s="62">
        <v>0</v>
      </c>
      <c r="K167" s="62">
        <v>0</v>
      </c>
      <c r="L167" s="62">
        <v>0</v>
      </c>
      <c r="M167" s="62">
        <v>0</v>
      </c>
      <c r="N167" s="62">
        <v>0</v>
      </c>
      <c r="O167" s="62">
        <v>0</v>
      </c>
      <c r="P167" s="62">
        <v>0</v>
      </c>
      <c r="Q167" s="62">
        <v>0</v>
      </c>
      <c r="R167" s="62">
        <v>0</v>
      </c>
      <c r="S167" s="62">
        <v>0</v>
      </c>
      <c r="T167" s="62">
        <f t="shared" si="101"/>
        <v>1365.9470190000002</v>
      </c>
      <c r="U167" s="62">
        <v>816.91099999999994</v>
      </c>
      <c r="V167" s="62">
        <v>522.47699999999998</v>
      </c>
      <c r="W167" s="62">
        <v>26.556000000000001</v>
      </c>
      <c r="X167" s="62">
        <f t="shared" si="102"/>
        <v>59.805467462277896</v>
      </c>
      <c r="Y167" s="62">
        <f t="shared" si="103"/>
        <v>38.250165836044033</v>
      </c>
      <c r="Z167" s="62">
        <f t="shared" si="104"/>
        <v>1.9441456828568251</v>
      </c>
      <c r="AA167" s="77"/>
      <c r="AB167" s="75" t="s">
        <v>327</v>
      </c>
      <c r="AC167" s="62">
        <f t="shared" si="131"/>
        <v>1365.9429999999998</v>
      </c>
      <c r="AD167" s="62"/>
      <c r="AE167" s="50">
        <v>10</v>
      </c>
      <c r="AF167" s="62">
        <f t="shared" si="158"/>
        <v>816.85299999999995</v>
      </c>
      <c r="AG167" s="62">
        <f t="shared" si="105"/>
        <v>59.8013972764603</v>
      </c>
      <c r="AH167" s="62">
        <v>530.32299999999998</v>
      </c>
      <c r="AI167" s="62">
        <v>271.43700000000001</v>
      </c>
      <c r="AJ167" s="62">
        <v>15.093</v>
      </c>
      <c r="AK167" s="50">
        <v>9</v>
      </c>
      <c r="AL167" s="62">
        <f>AN167+AO167+AP167</f>
        <v>549.08999999999992</v>
      </c>
      <c r="AM167" s="62">
        <f t="shared" si="161"/>
        <v>40.198602723539715</v>
      </c>
      <c r="AN167" s="62">
        <v>286.58800000000002</v>
      </c>
      <c r="AO167" s="62">
        <v>251.03899999999999</v>
      </c>
      <c r="AP167" s="62">
        <v>11.462999999999999</v>
      </c>
      <c r="AQ167" s="77"/>
      <c r="AR167" s="62"/>
      <c r="AS167" s="62"/>
      <c r="AT167" s="62"/>
      <c r="AU167" s="62"/>
      <c r="AV167" s="62"/>
      <c r="AW167" s="77"/>
      <c r="AX167" s="62"/>
      <c r="AY167" s="62"/>
      <c r="AZ167" s="62"/>
      <c r="BA167" s="62"/>
      <c r="BB167" s="62"/>
      <c r="BC167" s="77"/>
      <c r="BD167" s="75" t="s">
        <v>327</v>
      </c>
      <c r="BE167" s="62">
        <f t="shared" si="106"/>
        <v>2.1342859374999996</v>
      </c>
      <c r="BF167" s="62"/>
      <c r="BG167" s="50">
        <v>10</v>
      </c>
      <c r="BH167" s="62">
        <f t="shared" si="107"/>
        <v>1.2763328125</v>
      </c>
      <c r="BI167" s="62">
        <f t="shared" si="108"/>
        <v>59.8013972764603</v>
      </c>
      <c r="BJ167" s="62">
        <f t="shared" si="109"/>
        <v>0.82862968749999999</v>
      </c>
      <c r="BK167" s="62">
        <f t="shared" si="110"/>
        <v>0.42412031250000004</v>
      </c>
      <c r="BL167" s="62">
        <f t="shared" si="111"/>
        <v>2.3582812500000001E-2</v>
      </c>
      <c r="BM167" s="50">
        <v>9</v>
      </c>
      <c r="BN167" s="62">
        <f t="shared" si="162"/>
        <v>0.85795312499999998</v>
      </c>
      <c r="BO167" s="62">
        <f t="shared" si="163"/>
        <v>40.198602723539715</v>
      </c>
      <c r="BP167" s="62">
        <f t="shared" si="164"/>
        <v>0.44779375000000005</v>
      </c>
      <c r="BQ167" s="62">
        <f t="shared" si="165"/>
        <v>0.39224843749999999</v>
      </c>
      <c r="BR167" s="62">
        <f t="shared" si="166"/>
        <v>1.7910937499999998E-2</v>
      </c>
      <c r="BS167" s="77"/>
      <c r="BT167" s="62"/>
      <c r="BU167" s="62"/>
      <c r="BV167" s="62"/>
      <c r="BW167" s="62"/>
      <c r="BX167" s="62"/>
      <c r="BY167" s="77"/>
      <c r="BZ167" s="77"/>
      <c r="CA167" s="77"/>
      <c r="CB167" s="77"/>
      <c r="CC167" s="77"/>
      <c r="CD167" s="77"/>
    </row>
    <row r="168" spans="1:82" x14ac:dyDescent="0.25">
      <c r="A168" s="77" t="s">
        <v>328</v>
      </c>
      <c r="B168" s="10" t="s">
        <v>287</v>
      </c>
      <c r="C168" s="3">
        <v>43</v>
      </c>
      <c r="D168" s="77" t="s">
        <v>328</v>
      </c>
      <c r="E168" s="62">
        <v>32.469597</v>
      </c>
      <c r="F168" s="62">
        <v>5.7822570000000004</v>
      </c>
      <c r="G168" s="62">
        <v>203.49096750000001</v>
      </c>
      <c r="H168" s="62">
        <v>861.77868750000005</v>
      </c>
      <c r="I168" s="62">
        <v>457.91027550000001</v>
      </c>
      <c r="J168" s="62">
        <v>0</v>
      </c>
      <c r="K168" s="62">
        <v>0</v>
      </c>
      <c r="L168" s="62">
        <v>0</v>
      </c>
      <c r="M168" s="62">
        <v>0</v>
      </c>
      <c r="N168" s="62">
        <v>0</v>
      </c>
      <c r="O168" s="62">
        <v>1.5567615000000001</v>
      </c>
      <c r="P168" s="62">
        <v>0</v>
      </c>
      <c r="Q168" s="62">
        <v>0</v>
      </c>
      <c r="R168" s="62">
        <v>0</v>
      </c>
      <c r="S168" s="62">
        <v>0</v>
      </c>
      <c r="T168" s="62">
        <f t="shared" si="101"/>
        <v>1562.988546</v>
      </c>
      <c r="U168" s="62">
        <v>931.673</v>
      </c>
      <c r="V168" s="62">
        <v>593.63300000000004</v>
      </c>
      <c r="W168" s="62">
        <v>37.679000000000002</v>
      </c>
      <c r="X168" s="62">
        <f t="shared" si="102"/>
        <v>59.608434264239321</v>
      </c>
      <c r="Y168" s="62">
        <f t="shared" si="103"/>
        <v>37.98063661561855</v>
      </c>
      <c r="Z168" s="62">
        <f t="shared" si="104"/>
        <v>2.4107022470783992</v>
      </c>
      <c r="AA168" s="77"/>
      <c r="AB168" s="75" t="s">
        <v>328</v>
      </c>
      <c r="AC168" s="62">
        <f t="shared" si="131"/>
        <v>1562.9850000000001</v>
      </c>
      <c r="AD168" s="62"/>
      <c r="AE168" s="50">
        <v>10</v>
      </c>
      <c r="AF168" s="62">
        <f t="shared" si="158"/>
        <v>144.11199999999999</v>
      </c>
      <c r="AG168" s="62">
        <f t="shared" si="105"/>
        <v>9.2203060170123177</v>
      </c>
      <c r="AH168" s="62">
        <v>100.78</v>
      </c>
      <c r="AI168" s="62">
        <v>40.970999999999997</v>
      </c>
      <c r="AJ168" s="62">
        <v>2.3610000000000002</v>
      </c>
      <c r="AK168" s="50">
        <v>9</v>
      </c>
      <c r="AL168" s="62">
        <f>AN168+AO168+AP168</f>
        <v>1418.873</v>
      </c>
      <c r="AM168" s="62">
        <f t="shared" si="161"/>
        <v>90.779693982987681</v>
      </c>
      <c r="AN168" s="62">
        <v>830.89300000000003</v>
      </c>
      <c r="AO168" s="62">
        <v>552.66200000000003</v>
      </c>
      <c r="AP168" s="62">
        <v>35.317999999999998</v>
      </c>
      <c r="AQ168" s="77"/>
      <c r="AR168" s="62"/>
      <c r="AS168" s="62"/>
      <c r="AT168" s="62"/>
      <c r="AU168" s="62"/>
      <c r="AV168" s="62"/>
      <c r="AW168" s="77"/>
      <c r="AX168" s="62"/>
      <c r="AY168" s="62"/>
      <c r="AZ168" s="62"/>
      <c r="BA168" s="62"/>
      <c r="BB168" s="62"/>
      <c r="BC168" s="77"/>
      <c r="BD168" s="75" t="s">
        <v>328</v>
      </c>
      <c r="BE168" s="62">
        <f t="shared" si="106"/>
        <v>2.4421640625000003</v>
      </c>
      <c r="BF168" s="62"/>
      <c r="BG168" s="50">
        <v>10</v>
      </c>
      <c r="BH168" s="62">
        <f t="shared" si="107"/>
        <v>0.22517499999999999</v>
      </c>
      <c r="BI168" s="62">
        <f t="shared" si="108"/>
        <v>9.2203060170123177</v>
      </c>
      <c r="BJ168" s="62">
        <f t="shared" si="109"/>
        <v>0.15746874999999999</v>
      </c>
      <c r="BK168" s="62">
        <f t="shared" si="110"/>
        <v>6.4017187499999989E-2</v>
      </c>
      <c r="BL168" s="62">
        <f t="shared" si="111"/>
        <v>3.6890625000000005E-3</v>
      </c>
      <c r="BM168" s="50">
        <v>9</v>
      </c>
      <c r="BN168" s="62">
        <f t="shared" si="162"/>
        <v>2.2169890625000002</v>
      </c>
      <c r="BO168" s="62">
        <f t="shared" si="163"/>
        <v>90.779693982987681</v>
      </c>
      <c r="BP168" s="62">
        <f t="shared" si="164"/>
        <v>1.2982703125000001</v>
      </c>
      <c r="BQ168" s="62">
        <f t="shared" si="165"/>
        <v>0.86353437500000008</v>
      </c>
      <c r="BR168" s="62">
        <f t="shared" si="166"/>
        <v>5.5184374999999994E-2</v>
      </c>
      <c r="BS168" s="77"/>
      <c r="BT168" s="62"/>
      <c r="BU168" s="62"/>
      <c r="BV168" s="62"/>
      <c r="BW168" s="62"/>
      <c r="BX168" s="62"/>
      <c r="BY168" s="77"/>
      <c r="BZ168" s="77"/>
      <c r="CA168" s="77"/>
      <c r="CB168" s="77"/>
      <c r="CC168" s="77"/>
      <c r="CD168" s="77"/>
    </row>
    <row r="169" spans="1:82" x14ac:dyDescent="0.25">
      <c r="A169" s="77" t="s">
        <v>329</v>
      </c>
      <c r="B169" s="10" t="s">
        <v>287</v>
      </c>
      <c r="C169" s="3">
        <v>44</v>
      </c>
      <c r="D169" s="77" t="s">
        <v>329</v>
      </c>
      <c r="E169" s="62">
        <v>7.1166240000000007</v>
      </c>
      <c r="F169" s="62">
        <v>4.4478900000000001</v>
      </c>
      <c r="G169" s="62">
        <v>51.595524000000005</v>
      </c>
      <c r="H169" s="62">
        <v>118.53626850000001</v>
      </c>
      <c r="I169" s="62">
        <v>152.56262700000002</v>
      </c>
      <c r="J169" s="62">
        <v>0</v>
      </c>
      <c r="K169" s="62">
        <v>0</v>
      </c>
      <c r="L169" s="62">
        <v>0</v>
      </c>
      <c r="M169" s="62">
        <v>0</v>
      </c>
      <c r="N169" s="62">
        <v>0</v>
      </c>
      <c r="O169" s="62">
        <v>2.8911285000000002</v>
      </c>
      <c r="P169" s="62">
        <v>0</v>
      </c>
      <c r="Q169" s="62">
        <v>0</v>
      </c>
      <c r="R169" s="62">
        <v>0</v>
      </c>
      <c r="S169" s="62">
        <v>0</v>
      </c>
      <c r="T169" s="62">
        <f t="shared" si="101"/>
        <v>337.15006199999999</v>
      </c>
      <c r="U169" s="62">
        <v>225.327</v>
      </c>
      <c r="V169" s="62">
        <v>106.017</v>
      </c>
      <c r="W169" s="62">
        <v>5.8040000000000003</v>
      </c>
      <c r="X169" s="62">
        <f t="shared" si="102"/>
        <v>66.83285142032689</v>
      </c>
      <c r="Y169" s="62">
        <f t="shared" si="103"/>
        <v>31.445048347640526</v>
      </c>
      <c r="Z169" s="62">
        <f t="shared" si="104"/>
        <v>1.7214886349331295</v>
      </c>
      <c r="AA169" s="77"/>
      <c r="AB169" s="75" t="s">
        <v>329</v>
      </c>
      <c r="AC169" s="62">
        <f t="shared" si="131"/>
        <v>337.14799999999997</v>
      </c>
      <c r="AD169" s="62"/>
      <c r="AE169" s="50">
        <v>10</v>
      </c>
      <c r="AF169" s="62">
        <f t="shared" si="158"/>
        <v>337.14799999999997</v>
      </c>
      <c r="AG169" s="62">
        <f t="shared" si="105"/>
        <v>100</v>
      </c>
      <c r="AH169" s="62">
        <v>225.327</v>
      </c>
      <c r="AI169" s="62">
        <v>106.017</v>
      </c>
      <c r="AJ169" s="62">
        <v>5.8040000000000003</v>
      </c>
      <c r="AK169" s="50"/>
      <c r="AL169" s="62"/>
      <c r="AM169" s="62"/>
      <c r="AN169" s="62"/>
      <c r="AO169" s="62"/>
      <c r="AP169" s="62"/>
      <c r="AQ169" s="77"/>
      <c r="AR169" s="62"/>
      <c r="AS169" s="62"/>
      <c r="AT169" s="62"/>
      <c r="AU169" s="62"/>
      <c r="AV169" s="62"/>
      <c r="AW169" s="77"/>
      <c r="AX169" s="62"/>
      <c r="AY169" s="62"/>
      <c r="AZ169" s="62"/>
      <c r="BA169" s="62"/>
      <c r="BB169" s="62"/>
      <c r="BC169" s="77"/>
      <c r="BD169" s="75" t="s">
        <v>329</v>
      </c>
      <c r="BE169" s="62">
        <f t="shared" si="106"/>
        <v>0.52679374999999995</v>
      </c>
      <c r="BF169" s="62"/>
      <c r="BG169" s="50">
        <v>10</v>
      </c>
      <c r="BH169" s="62">
        <f t="shared" si="107"/>
        <v>0.52679374999999995</v>
      </c>
      <c r="BI169" s="62">
        <f t="shared" si="108"/>
        <v>100</v>
      </c>
      <c r="BJ169" s="62">
        <f t="shared" si="109"/>
        <v>0.35207343749999997</v>
      </c>
      <c r="BK169" s="62">
        <f t="shared" si="110"/>
        <v>0.16565156249999999</v>
      </c>
      <c r="BL169" s="62">
        <f t="shared" si="111"/>
        <v>9.0687500000000004E-3</v>
      </c>
      <c r="BM169" s="50"/>
      <c r="BN169" s="62"/>
      <c r="BO169" s="62"/>
      <c r="BP169" s="62"/>
      <c r="BQ169" s="62"/>
      <c r="BR169" s="62"/>
      <c r="BS169" s="77"/>
      <c r="BT169" s="62"/>
      <c r="BU169" s="62"/>
      <c r="BV169" s="62"/>
      <c r="BW169" s="62"/>
      <c r="BX169" s="62"/>
      <c r="BY169" s="77"/>
      <c r="BZ169" s="77"/>
      <c r="CA169" s="77"/>
      <c r="CB169" s="77"/>
      <c r="CC169" s="77"/>
      <c r="CD169" s="77"/>
    </row>
    <row r="170" spans="1:82" x14ac:dyDescent="0.25">
      <c r="A170" s="77" t="s">
        <v>330</v>
      </c>
      <c r="B170" s="10" t="s">
        <v>287</v>
      </c>
      <c r="C170" s="3">
        <v>45</v>
      </c>
      <c r="D170" s="77" t="s">
        <v>330</v>
      </c>
      <c r="E170" s="62">
        <v>7.3390185000000008</v>
      </c>
      <c r="F170" s="62">
        <v>7.1166240000000007</v>
      </c>
      <c r="G170" s="62">
        <v>54.264258000000005</v>
      </c>
      <c r="H170" s="62">
        <v>523.51665300000002</v>
      </c>
      <c r="I170" s="62">
        <v>384.9648795</v>
      </c>
      <c r="J170" s="62">
        <v>0</v>
      </c>
      <c r="K170" s="62">
        <v>0</v>
      </c>
      <c r="L170" s="62">
        <v>0</v>
      </c>
      <c r="M170" s="62">
        <v>0</v>
      </c>
      <c r="N170" s="62">
        <v>0</v>
      </c>
      <c r="O170" s="62">
        <v>0</v>
      </c>
      <c r="P170" s="62">
        <v>0</v>
      </c>
      <c r="Q170" s="62">
        <v>0</v>
      </c>
      <c r="R170" s="62">
        <v>0</v>
      </c>
      <c r="S170" s="62">
        <v>0</v>
      </c>
      <c r="T170" s="62">
        <f t="shared" si="101"/>
        <v>977.20143299999995</v>
      </c>
      <c r="U170" s="62">
        <v>630.06700000000001</v>
      </c>
      <c r="V170" s="62">
        <v>325.37799999999999</v>
      </c>
      <c r="W170" s="62">
        <v>21.754999999999999</v>
      </c>
      <c r="X170" s="62">
        <f t="shared" si="102"/>
        <v>64.476675813470692</v>
      </c>
      <c r="Y170" s="62">
        <f t="shared" si="103"/>
        <v>33.296922109609717</v>
      </c>
      <c r="Z170" s="62">
        <f t="shared" si="104"/>
        <v>2.226255433663491</v>
      </c>
      <c r="AA170" s="77"/>
      <c r="AB170" s="75" t="s">
        <v>330</v>
      </c>
      <c r="AC170" s="62">
        <f t="shared" si="131"/>
        <v>977.19999999999993</v>
      </c>
      <c r="AD170" s="62"/>
      <c r="AE170" s="50">
        <v>9</v>
      </c>
      <c r="AF170" s="62">
        <f t="shared" si="158"/>
        <v>977.19999999999993</v>
      </c>
      <c r="AG170" s="62">
        <f t="shared" si="105"/>
        <v>100</v>
      </c>
      <c r="AH170" s="62">
        <v>630.06700000000001</v>
      </c>
      <c r="AI170" s="62">
        <v>325.37799999999999</v>
      </c>
      <c r="AJ170" s="62">
        <v>21.754999999999999</v>
      </c>
      <c r="AK170" s="50"/>
      <c r="AL170" s="62"/>
      <c r="AM170" s="62"/>
      <c r="AN170" s="62"/>
      <c r="AO170" s="62"/>
      <c r="AP170" s="62"/>
      <c r="AQ170" s="77"/>
      <c r="AR170" s="62"/>
      <c r="AS170" s="62"/>
      <c r="AT170" s="62"/>
      <c r="AU170" s="62"/>
      <c r="AV170" s="62"/>
      <c r="AW170" s="77"/>
      <c r="AX170" s="62"/>
      <c r="AY170" s="62"/>
      <c r="AZ170" s="62"/>
      <c r="BA170" s="62"/>
      <c r="BB170" s="62"/>
      <c r="BC170" s="77"/>
      <c r="BD170" s="75" t="s">
        <v>330</v>
      </c>
      <c r="BE170" s="62">
        <f t="shared" si="106"/>
        <v>1.526875</v>
      </c>
      <c r="BF170" s="62"/>
      <c r="BG170" s="50">
        <v>9</v>
      </c>
      <c r="BH170" s="62">
        <f t="shared" si="107"/>
        <v>1.526875</v>
      </c>
      <c r="BI170" s="62">
        <f t="shared" si="108"/>
        <v>100</v>
      </c>
      <c r="BJ170" s="62">
        <f t="shared" si="109"/>
        <v>0.98447968750000003</v>
      </c>
      <c r="BK170" s="62">
        <f t="shared" si="110"/>
        <v>0.50840312499999996</v>
      </c>
      <c r="BL170" s="62">
        <f t="shared" si="111"/>
        <v>3.39921875E-2</v>
      </c>
      <c r="BM170" s="50"/>
      <c r="BN170" s="62"/>
      <c r="BO170" s="62"/>
      <c r="BP170" s="62"/>
      <c r="BQ170" s="62"/>
      <c r="BR170" s="62"/>
      <c r="BS170" s="77"/>
      <c r="BT170" s="62"/>
      <c r="BU170" s="62"/>
      <c r="BV170" s="62"/>
      <c r="BW170" s="62"/>
      <c r="BX170" s="62"/>
      <c r="BY170" s="77"/>
      <c r="BZ170" s="77"/>
      <c r="CA170" s="77"/>
      <c r="CB170" s="77"/>
      <c r="CC170" s="77"/>
      <c r="CD170" s="77"/>
    </row>
    <row r="171" spans="1:82" x14ac:dyDescent="0.25">
      <c r="A171" s="77" t="s">
        <v>331</v>
      </c>
      <c r="B171" s="10" t="s">
        <v>287</v>
      </c>
      <c r="C171" s="3">
        <v>46</v>
      </c>
      <c r="D171" s="77" t="s">
        <v>331</v>
      </c>
      <c r="E171" s="62">
        <v>14.010853500000001</v>
      </c>
      <c r="F171" s="62">
        <v>5.7822570000000004</v>
      </c>
      <c r="G171" s="62">
        <v>41.810166000000002</v>
      </c>
      <c r="H171" s="62">
        <v>811.73992500000008</v>
      </c>
      <c r="I171" s="62">
        <v>784.83019050000007</v>
      </c>
      <c r="J171" s="62">
        <v>0</v>
      </c>
      <c r="K171" s="62">
        <v>0</v>
      </c>
      <c r="L171" s="62">
        <v>0</v>
      </c>
      <c r="M171" s="62">
        <v>0</v>
      </c>
      <c r="N171" s="62">
        <v>0</v>
      </c>
      <c r="O171" s="62">
        <v>0</v>
      </c>
      <c r="P171" s="62">
        <v>0</v>
      </c>
      <c r="Q171" s="62">
        <v>0</v>
      </c>
      <c r="R171" s="62">
        <v>0</v>
      </c>
      <c r="S171" s="62">
        <v>0</v>
      </c>
      <c r="T171" s="62">
        <f t="shared" si="101"/>
        <v>1658.1733920000001</v>
      </c>
      <c r="U171" s="62">
        <v>1141.4480000000001</v>
      </c>
      <c r="V171" s="62">
        <v>483.625</v>
      </c>
      <c r="W171" s="62">
        <v>33.097000000000001</v>
      </c>
      <c r="X171" s="62">
        <f t="shared" si="102"/>
        <v>68.837674365480353</v>
      </c>
      <c r="Y171" s="62">
        <f t="shared" si="103"/>
        <v>29.166129569639114</v>
      </c>
      <c r="Z171" s="62">
        <f t="shared" si="104"/>
        <v>1.9959915024375205</v>
      </c>
      <c r="AA171" s="77"/>
      <c r="AB171" s="75" t="s">
        <v>331</v>
      </c>
      <c r="AC171" s="62">
        <f t="shared" si="131"/>
        <v>1658.17</v>
      </c>
      <c r="AD171" s="62"/>
      <c r="AE171" s="50">
        <v>12</v>
      </c>
      <c r="AF171" s="62">
        <f t="shared" si="158"/>
        <v>789.72199999999998</v>
      </c>
      <c r="AG171" s="62">
        <f t="shared" si="105"/>
        <v>47.626117949305559</v>
      </c>
      <c r="AH171" s="62">
        <v>440.73399999999998</v>
      </c>
      <c r="AI171" s="62">
        <v>325.44499999999999</v>
      </c>
      <c r="AJ171" s="62">
        <v>23.542999999999999</v>
      </c>
      <c r="AK171" s="50">
        <v>9</v>
      </c>
      <c r="AL171" s="62">
        <f>AN171+AO171+AP171</f>
        <v>868.44799999999998</v>
      </c>
      <c r="AM171" s="62">
        <f t="shared" ref="AM171:AM172" si="174">(AL171/AC171)*100</f>
        <v>52.373882050694434</v>
      </c>
      <c r="AN171" s="62">
        <v>700.71400000000006</v>
      </c>
      <c r="AO171" s="62">
        <v>158.18</v>
      </c>
      <c r="AP171" s="62">
        <v>9.5540000000000003</v>
      </c>
      <c r="AQ171" s="77"/>
      <c r="AR171" s="62"/>
      <c r="AS171" s="62"/>
      <c r="AT171" s="62"/>
      <c r="AU171" s="62"/>
      <c r="AV171" s="62"/>
      <c r="AW171" s="77"/>
      <c r="AX171" s="62"/>
      <c r="AY171" s="62"/>
      <c r="AZ171" s="62"/>
      <c r="BA171" s="62"/>
      <c r="BB171" s="62"/>
      <c r="BC171" s="77"/>
      <c r="BD171" s="75" t="s">
        <v>331</v>
      </c>
      <c r="BE171" s="62">
        <f t="shared" si="106"/>
        <v>2.5908906250000001</v>
      </c>
      <c r="BF171" s="62"/>
      <c r="BG171" s="50">
        <v>12</v>
      </c>
      <c r="BH171" s="62">
        <f t="shared" si="107"/>
        <v>1.233940625</v>
      </c>
      <c r="BI171" s="62">
        <f t="shared" si="108"/>
        <v>47.626117949305559</v>
      </c>
      <c r="BJ171" s="62">
        <f t="shared" si="109"/>
        <v>0.68864687499999999</v>
      </c>
      <c r="BK171" s="62">
        <f t="shared" si="110"/>
        <v>0.50850781249999999</v>
      </c>
      <c r="BL171" s="62">
        <f t="shared" si="111"/>
        <v>3.6785937499999997E-2</v>
      </c>
      <c r="BM171" s="50">
        <v>9</v>
      </c>
      <c r="BN171" s="62">
        <f t="shared" ref="BN171:BN172" si="175">BP171+BQ171+BR171</f>
        <v>1.3569500000000001</v>
      </c>
      <c r="BO171" s="62">
        <f t="shared" ref="BO171:BO172" si="176">(BN171/BE171)*100</f>
        <v>52.373882050694441</v>
      </c>
      <c r="BP171" s="62">
        <f t="shared" ref="BP171:BP172" si="177">AN171/640</f>
        <v>1.0948656250000002</v>
      </c>
      <c r="BQ171" s="62">
        <f t="shared" ref="BQ171:BQ172" si="178">AO171/640</f>
        <v>0.24715625000000002</v>
      </c>
      <c r="BR171" s="62">
        <f t="shared" ref="BR171:BR172" si="179">AP171/640</f>
        <v>1.4928125E-2</v>
      </c>
      <c r="BS171" s="77"/>
      <c r="BT171" s="62"/>
      <c r="BU171" s="62"/>
      <c r="BV171" s="62"/>
      <c r="BW171" s="62"/>
      <c r="BX171" s="62"/>
      <c r="BY171" s="77"/>
      <c r="BZ171" s="77"/>
      <c r="CA171" s="77"/>
      <c r="CB171" s="77"/>
      <c r="CC171" s="77"/>
      <c r="CD171" s="77"/>
    </row>
    <row r="172" spans="1:82" x14ac:dyDescent="0.25">
      <c r="A172" s="77" t="s">
        <v>332</v>
      </c>
      <c r="B172" s="10" t="s">
        <v>287</v>
      </c>
      <c r="C172" s="3">
        <v>47</v>
      </c>
      <c r="D172" s="77" t="s">
        <v>332</v>
      </c>
      <c r="E172" s="62">
        <v>7.3390185000000008</v>
      </c>
      <c r="F172" s="62">
        <v>27.576918000000003</v>
      </c>
      <c r="G172" s="62">
        <v>480.5945145</v>
      </c>
      <c r="H172" s="62">
        <v>1512.5049945000001</v>
      </c>
      <c r="I172" s="62">
        <v>1242.5180715000001</v>
      </c>
      <c r="J172" s="62">
        <v>0</v>
      </c>
      <c r="K172" s="62">
        <v>0</v>
      </c>
      <c r="L172" s="62">
        <v>0</v>
      </c>
      <c r="M172" s="62">
        <v>0</v>
      </c>
      <c r="N172" s="62">
        <v>0</v>
      </c>
      <c r="O172" s="62">
        <v>0</v>
      </c>
      <c r="P172" s="62">
        <v>0</v>
      </c>
      <c r="Q172" s="62">
        <v>0</v>
      </c>
      <c r="R172" s="62">
        <v>0</v>
      </c>
      <c r="S172" s="62">
        <v>0</v>
      </c>
      <c r="T172" s="62">
        <f t="shared" si="101"/>
        <v>3270.5335170000003</v>
      </c>
      <c r="U172" s="62">
        <v>2051.413</v>
      </c>
      <c r="V172" s="62">
        <v>1151.404</v>
      </c>
      <c r="W172" s="62">
        <v>67.709000000000003</v>
      </c>
      <c r="X172" s="62">
        <f t="shared" si="102"/>
        <v>62.72410875280444</v>
      </c>
      <c r="Y172" s="62">
        <f t="shared" si="103"/>
        <v>35.205387561848369</v>
      </c>
      <c r="Z172" s="62">
        <f t="shared" si="104"/>
        <v>2.0702738451709313</v>
      </c>
      <c r="AA172" s="77"/>
      <c r="AB172" s="75" t="s">
        <v>332</v>
      </c>
      <c r="AC172" s="62">
        <f t="shared" si="131"/>
        <v>3270.5249999999996</v>
      </c>
      <c r="AD172" s="62"/>
      <c r="AE172" s="50">
        <v>6</v>
      </c>
      <c r="AF172" s="62">
        <f t="shared" si="158"/>
        <v>901.36300000000006</v>
      </c>
      <c r="AG172" s="62">
        <f t="shared" si="105"/>
        <v>27.560192935384997</v>
      </c>
      <c r="AH172" s="62">
        <v>587.39400000000001</v>
      </c>
      <c r="AI172" s="62">
        <v>293.95100000000002</v>
      </c>
      <c r="AJ172" s="62">
        <v>20.018000000000001</v>
      </c>
      <c r="AK172" s="50">
        <v>9</v>
      </c>
      <c r="AL172" s="62">
        <f>AN172+AO172+AP172</f>
        <v>2369.1619999999998</v>
      </c>
      <c r="AM172" s="62">
        <f t="shared" si="174"/>
        <v>72.43980706461501</v>
      </c>
      <c r="AN172" s="62">
        <v>1464.019</v>
      </c>
      <c r="AO172" s="62">
        <v>857.452</v>
      </c>
      <c r="AP172" s="62">
        <v>47.691000000000003</v>
      </c>
      <c r="AQ172" s="77"/>
      <c r="AR172" s="62"/>
      <c r="AS172" s="62"/>
      <c r="AT172" s="62"/>
      <c r="AU172" s="62"/>
      <c r="AV172" s="62"/>
      <c r="AW172" s="77"/>
      <c r="AX172" s="62"/>
      <c r="AY172" s="62"/>
      <c r="AZ172" s="62"/>
      <c r="BA172" s="62"/>
      <c r="BB172" s="62"/>
      <c r="BC172" s="77"/>
      <c r="BD172" s="75" t="s">
        <v>332</v>
      </c>
      <c r="BE172" s="62">
        <f t="shared" si="106"/>
        <v>5.1101953124999993</v>
      </c>
      <c r="BF172" s="62"/>
      <c r="BG172" s="50">
        <v>6</v>
      </c>
      <c r="BH172" s="62">
        <f t="shared" si="107"/>
        <v>1.4083796875000001</v>
      </c>
      <c r="BI172" s="62">
        <f t="shared" si="108"/>
        <v>27.560192935384997</v>
      </c>
      <c r="BJ172" s="62">
        <f t="shared" si="109"/>
        <v>0.91780312500000005</v>
      </c>
      <c r="BK172" s="62">
        <f t="shared" si="110"/>
        <v>0.45929843750000005</v>
      </c>
      <c r="BL172" s="62">
        <f t="shared" si="111"/>
        <v>3.1278125000000004E-2</v>
      </c>
      <c r="BM172" s="50">
        <v>9</v>
      </c>
      <c r="BN172" s="62">
        <f t="shared" si="175"/>
        <v>3.7018156250000005</v>
      </c>
      <c r="BO172" s="62">
        <f t="shared" si="176"/>
        <v>72.439807064615025</v>
      </c>
      <c r="BP172" s="62">
        <f t="shared" si="177"/>
        <v>2.2875296875000002</v>
      </c>
      <c r="BQ172" s="62">
        <f t="shared" si="178"/>
        <v>1.33976875</v>
      </c>
      <c r="BR172" s="62">
        <f t="shared" si="179"/>
        <v>7.4517187499999998E-2</v>
      </c>
      <c r="BS172" s="77"/>
      <c r="BT172" s="62"/>
      <c r="BU172" s="62"/>
      <c r="BV172" s="62"/>
      <c r="BW172" s="62"/>
      <c r="BX172" s="62"/>
      <c r="BY172" s="77"/>
      <c r="BZ172" s="77"/>
      <c r="CA172" s="77"/>
      <c r="CB172" s="77"/>
      <c r="CC172" s="77"/>
      <c r="CD172" s="77"/>
    </row>
    <row r="173" spans="1:82" s="24" customFormat="1" x14ac:dyDescent="0.25">
      <c r="A173" s="77" t="s">
        <v>333</v>
      </c>
      <c r="B173" s="10" t="s">
        <v>287</v>
      </c>
      <c r="C173" s="3" t="s">
        <v>399</v>
      </c>
      <c r="D173" s="77" t="s">
        <v>333</v>
      </c>
      <c r="E173" s="62">
        <v>0</v>
      </c>
      <c r="F173" s="62">
        <v>8.4509910000000001</v>
      </c>
      <c r="G173" s="62">
        <v>74.502157499999996</v>
      </c>
      <c r="H173" s="62">
        <v>404.5355955</v>
      </c>
      <c r="I173" s="62">
        <v>546.20089200000007</v>
      </c>
      <c r="J173" s="62">
        <v>0</v>
      </c>
      <c r="K173" s="62">
        <v>0</v>
      </c>
      <c r="L173" s="62">
        <v>0</v>
      </c>
      <c r="M173" s="62">
        <v>0</v>
      </c>
      <c r="N173" s="62">
        <v>0</v>
      </c>
      <c r="O173" s="62">
        <v>0</v>
      </c>
      <c r="P173" s="62">
        <v>0</v>
      </c>
      <c r="Q173" s="62">
        <v>0</v>
      </c>
      <c r="R173" s="62">
        <v>0</v>
      </c>
      <c r="S173" s="62">
        <v>0</v>
      </c>
      <c r="T173" s="62">
        <v>1033.6896360000001</v>
      </c>
      <c r="U173" s="62">
        <v>730.10199999999998</v>
      </c>
      <c r="V173" s="62">
        <v>286.28700000000003</v>
      </c>
      <c r="W173" s="62">
        <v>17.3</v>
      </c>
      <c r="X173" s="62">
        <v>70.630678162279651</v>
      </c>
      <c r="Y173" s="62">
        <v>27.695643840236784</v>
      </c>
      <c r="Z173" s="62">
        <v>1.6736164703115972</v>
      </c>
      <c r="AA173" s="77"/>
      <c r="AB173" s="75" t="s">
        <v>333</v>
      </c>
      <c r="AC173" s="62">
        <v>1033.6890000000001</v>
      </c>
      <c r="AD173" s="62"/>
      <c r="AE173" s="50">
        <v>12</v>
      </c>
      <c r="AF173" s="62">
        <v>1033.6890000000001</v>
      </c>
      <c r="AG173" s="62">
        <v>100</v>
      </c>
      <c r="AH173" s="62">
        <v>730.10199999999998</v>
      </c>
      <c r="AI173" s="62">
        <v>286.28700000000003</v>
      </c>
      <c r="AJ173" s="62">
        <v>17.3</v>
      </c>
      <c r="AK173" s="50"/>
      <c r="AL173" s="62"/>
      <c r="AM173" s="62"/>
      <c r="AN173" s="62"/>
      <c r="AO173" s="62"/>
      <c r="AP173" s="62"/>
      <c r="AQ173" s="77"/>
      <c r="AR173" s="62"/>
      <c r="AS173" s="62"/>
      <c r="AT173" s="62"/>
      <c r="AU173" s="62"/>
      <c r="AV173" s="62"/>
      <c r="AW173" s="77"/>
      <c r="AX173" s="62"/>
      <c r="AY173" s="62"/>
      <c r="AZ173" s="62"/>
      <c r="BA173" s="62"/>
      <c r="BB173" s="62"/>
      <c r="BC173" s="77"/>
      <c r="BD173" s="75" t="s">
        <v>333</v>
      </c>
      <c r="BE173" s="62">
        <v>1.6151390625000002</v>
      </c>
      <c r="BF173" s="62"/>
      <c r="BG173" s="50">
        <v>12</v>
      </c>
      <c r="BH173" s="62">
        <v>1.6151390625000002</v>
      </c>
      <c r="BI173" s="62">
        <v>100</v>
      </c>
      <c r="BJ173" s="62">
        <v>1.140784375</v>
      </c>
      <c r="BK173" s="62">
        <v>0.44732343750000003</v>
      </c>
      <c r="BL173" s="62">
        <v>2.703125E-2</v>
      </c>
      <c r="BM173" s="50"/>
      <c r="BN173" s="62"/>
      <c r="BO173" s="62"/>
      <c r="BP173" s="62"/>
      <c r="BQ173" s="62"/>
      <c r="BR173" s="62"/>
      <c r="BS173" s="77"/>
      <c r="BT173" s="62"/>
      <c r="BU173" s="62"/>
      <c r="BV173" s="62"/>
      <c r="BW173" s="62"/>
      <c r="BX173" s="62"/>
      <c r="BY173" s="77"/>
      <c r="BZ173" s="77"/>
      <c r="CA173" s="77"/>
      <c r="CB173" s="77"/>
      <c r="CC173" s="77"/>
      <c r="CD173" s="77"/>
    </row>
    <row r="174" spans="1:82" x14ac:dyDescent="0.25">
      <c r="A174" s="77" t="s">
        <v>335</v>
      </c>
      <c r="B174" s="10" t="s">
        <v>287</v>
      </c>
      <c r="C174" s="3" t="s">
        <v>336</v>
      </c>
      <c r="D174" s="77" t="s">
        <v>337</v>
      </c>
      <c r="E174" s="62">
        <v>50.705946000000004</v>
      </c>
      <c r="F174" s="62">
        <v>0</v>
      </c>
      <c r="G174" s="62">
        <v>140.99811300000002</v>
      </c>
      <c r="H174" s="62">
        <v>707.65929900000003</v>
      </c>
      <c r="I174" s="62">
        <v>504.39072600000003</v>
      </c>
      <c r="J174" s="62">
        <v>0</v>
      </c>
      <c r="K174" s="62">
        <v>0</v>
      </c>
      <c r="L174" s="62">
        <v>0</v>
      </c>
      <c r="M174" s="62">
        <v>0</v>
      </c>
      <c r="N174" s="62">
        <v>0</v>
      </c>
      <c r="O174" s="62">
        <v>0</v>
      </c>
      <c r="P174" s="62">
        <v>0</v>
      </c>
      <c r="Q174" s="62">
        <v>0</v>
      </c>
      <c r="R174" s="62">
        <v>0</v>
      </c>
      <c r="S174" s="62">
        <v>0</v>
      </c>
      <c r="T174" s="62">
        <f t="shared" si="101"/>
        <v>1403.7540840000001</v>
      </c>
      <c r="U174" s="62">
        <v>900.49099999999999</v>
      </c>
      <c r="V174" s="62">
        <v>472.83800000000002</v>
      </c>
      <c r="W174" s="62">
        <v>30.420999999999999</v>
      </c>
      <c r="X174" s="62">
        <f t="shared" si="102"/>
        <v>64.148771516592788</v>
      </c>
      <c r="Y174" s="62">
        <f t="shared" si="103"/>
        <v>33.683820078560139</v>
      </c>
      <c r="Z174" s="62">
        <f t="shared" si="104"/>
        <v>2.1671174706979515</v>
      </c>
      <c r="AA174" s="77"/>
      <c r="AB174" s="75" t="s">
        <v>335</v>
      </c>
      <c r="AC174" s="62">
        <f t="shared" si="131"/>
        <v>1403.7509999999997</v>
      </c>
      <c r="AD174" s="62"/>
      <c r="AE174" s="50">
        <v>12</v>
      </c>
      <c r="AF174" s="62">
        <f>AH174+AI174+AJ174</f>
        <v>1302.1169999999997</v>
      </c>
      <c r="AG174" s="62">
        <f t="shared" si="105"/>
        <v>92.759827063346705</v>
      </c>
      <c r="AH174" s="62">
        <v>835.49199999999996</v>
      </c>
      <c r="AI174" s="62">
        <v>438.02499999999998</v>
      </c>
      <c r="AJ174" s="62">
        <v>28.6</v>
      </c>
      <c r="AK174" s="50">
        <v>9</v>
      </c>
      <c r="AL174" s="62">
        <f>AN174+AO174+AP174</f>
        <v>101.63399999999999</v>
      </c>
      <c r="AM174" s="62">
        <f>(AL174/AC174)*100</f>
        <v>7.2401729366532956</v>
      </c>
      <c r="AN174" s="62">
        <v>64.998999999999995</v>
      </c>
      <c r="AO174" s="62">
        <v>34.814</v>
      </c>
      <c r="AP174" s="62">
        <v>1.821</v>
      </c>
      <c r="AQ174" s="77"/>
      <c r="AR174" s="62"/>
      <c r="AS174" s="62"/>
      <c r="AT174" s="62"/>
      <c r="AU174" s="62"/>
      <c r="AV174" s="62"/>
      <c r="AW174" s="77"/>
      <c r="AX174" s="62"/>
      <c r="AY174" s="62"/>
      <c r="AZ174" s="62"/>
      <c r="BA174" s="62"/>
      <c r="BB174" s="62"/>
      <c r="BC174" s="77"/>
      <c r="BD174" s="75" t="s">
        <v>335</v>
      </c>
      <c r="BE174" s="62">
        <f t="shared" si="106"/>
        <v>2.1933609374999996</v>
      </c>
      <c r="BF174" s="62"/>
      <c r="BG174" s="50">
        <v>12</v>
      </c>
      <c r="BH174" s="62">
        <f t="shared" si="107"/>
        <v>2.0345578124999997</v>
      </c>
      <c r="BI174" s="62">
        <f t="shared" si="108"/>
        <v>92.759827063346705</v>
      </c>
      <c r="BJ174" s="62">
        <f t="shared" si="109"/>
        <v>1.30545625</v>
      </c>
      <c r="BK174" s="62">
        <f t="shared" si="110"/>
        <v>0.68441406249999992</v>
      </c>
      <c r="BL174" s="62">
        <f t="shared" si="111"/>
        <v>4.4687500000000005E-2</v>
      </c>
      <c r="BM174" s="50">
        <v>9</v>
      </c>
      <c r="BN174" s="62">
        <f>BP174+BQ174+BR174</f>
        <v>0.15880312499999999</v>
      </c>
      <c r="BO174" s="62">
        <f>(BN174/BE174)*100</f>
        <v>7.2401729366532956</v>
      </c>
      <c r="BP174" s="62">
        <f>AN174/640</f>
        <v>0.10156093749999999</v>
      </c>
      <c r="BQ174" s="62">
        <f>AO174/640</f>
        <v>5.4396874999999997E-2</v>
      </c>
      <c r="BR174" s="62">
        <f>AP174/640</f>
        <v>2.8453124999999998E-3</v>
      </c>
      <c r="BS174" s="77"/>
      <c r="BT174" s="62"/>
      <c r="BU174" s="62"/>
      <c r="BV174" s="62"/>
      <c r="BW174" s="62"/>
      <c r="BX174" s="62"/>
      <c r="BY174" s="77"/>
      <c r="BZ174" s="77"/>
      <c r="CA174" s="77"/>
      <c r="CB174" s="77"/>
      <c r="CC174" s="77"/>
      <c r="CD174" s="77"/>
    </row>
    <row r="175" spans="1:82" x14ac:dyDescent="0.25">
      <c r="A175" s="77" t="s">
        <v>338</v>
      </c>
      <c r="B175" s="10" t="s">
        <v>287</v>
      </c>
      <c r="C175" s="3" t="s">
        <v>339</v>
      </c>
      <c r="D175" s="77" t="s">
        <v>338</v>
      </c>
      <c r="E175" s="62">
        <v>0</v>
      </c>
      <c r="F175" s="62">
        <v>14.455642500000002</v>
      </c>
      <c r="G175" s="62">
        <v>48.926790000000004</v>
      </c>
      <c r="H175" s="62">
        <v>976.75664400000005</v>
      </c>
      <c r="I175" s="62">
        <v>379.40501700000004</v>
      </c>
      <c r="J175" s="62">
        <v>0</v>
      </c>
      <c r="K175" s="62">
        <v>0</v>
      </c>
      <c r="L175" s="62">
        <v>0</v>
      </c>
      <c r="M175" s="62">
        <v>0</v>
      </c>
      <c r="N175" s="62">
        <v>0</v>
      </c>
      <c r="O175" s="62">
        <v>0</v>
      </c>
      <c r="P175" s="62">
        <v>0</v>
      </c>
      <c r="Q175" s="62">
        <v>0</v>
      </c>
      <c r="R175" s="62">
        <v>0</v>
      </c>
      <c r="S175" s="62">
        <v>0</v>
      </c>
      <c r="T175" s="62">
        <f t="shared" si="101"/>
        <v>1419.5440935000001</v>
      </c>
      <c r="U175" s="62">
        <v>820.82299999999998</v>
      </c>
      <c r="V175" s="62">
        <v>558.91399999999999</v>
      </c>
      <c r="W175" s="62">
        <v>39.804000000000002</v>
      </c>
      <c r="X175" s="62">
        <f t="shared" si="102"/>
        <v>57.82300132546041</v>
      </c>
      <c r="Y175" s="62">
        <f t="shared" si="103"/>
        <v>39.372781906474813</v>
      </c>
      <c r="Z175" s="62">
        <f t="shared" si="104"/>
        <v>2.8039988459858294</v>
      </c>
      <c r="AA175" s="77"/>
      <c r="AB175" s="75" t="s">
        <v>338</v>
      </c>
      <c r="AC175" s="62">
        <f t="shared" si="131"/>
        <v>1419.5410000000002</v>
      </c>
      <c r="AD175" s="62"/>
      <c r="AE175" s="50">
        <v>12</v>
      </c>
      <c r="AF175" s="62">
        <f>AH175+AI175+AJ175</f>
        <v>1419.5410000000002</v>
      </c>
      <c r="AG175" s="62">
        <f t="shared" si="105"/>
        <v>100</v>
      </c>
      <c r="AH175" s="62">
        <v>820.82299999999998</v>
      </c>
      <c r="AI175" s="62">
        <v>558.91399999999999</v>
      </c>
      <c r="AJ175" s="62">
        <v>39.804000000000002</v>
      </c>
      <c r="AK175" s="50"/>
      <c r="AL175" s="62"/>
      <c r="AM175" s="62"/>
      <c r="AN175" s="62"/>
      <c r="AO175" s="62"/>
      <c r="AP175" s="62"/>
      <c r="AQ175" s="77"/>
      <c r="AR175" s="62"/>
      <c r="AS175" s="62"/>
      <c r="AT175" s="62"/>
      <c r="AU175" s="62"/>
      <c r="AV175" s="62"/>
      <c r="AW175" s="77"/>
      <c r="AX175" s="62"/>
      <c r="AY175" s="62"/>
      <c r="AZ175" s="62"/>
      <c r="BA175" s="62"/>
      <c r="BB175" s="62"/>
      <c r="BC175" s="77"/>
      <c r="BD175" s="75" t="s">
        <v>338</v>
      </c>
      <c r="BE175" s="62">
        <f t="shared" si="106"/>
        <v>2.2180328125000002</v>
      </c>
      <c r="BF175" s="62"/>
      <c r="BG175" s="50">
        <v>12</v>
      </c>
      <c r="BH175" s="62">
        <f t="shared" si="107"/>
        <v>2.2180328125000002</v>
      </c>
      <c r="BI175" s="62">
        <f t="shared" si="108"/>
        <v>100</v>
      </c>
      <c r="BJ175" s="62">
        <f t="shared" si="109"/>
        <v>1.2825359375000001</v>
      </c>
      <c r="BK175" s="62">
        <f t="shared" si="110"/>
        <v>0.87330312499999996</v>
      </c>
      <c r="BL175" s="62">
        <f t="shared" si="111"/>
        <v>6.2193750000000006E-2</v>
      </c>
      <c r="BM175" s="50"/>
      <c r="BN175" s="62"/>
      <c r="BO175" s="62"/>
      <c r="BP175" s="62"/>
      <c r="BQ175" s="62"/>
      <c r="BR175" s="62"/>
      <c r="BS175" s="77"/>
      <c r="BT175" s="62"/>
      <c r="BU175" s="62"/>
      <c r="BV175" s="62"/>
      <c r="BW175" s="62"/>
      <c r="BX175" s="62"/>
      <c r="BY175" s="77"/>
      <c r="BZ175" s="77"/>
      <c r="CA175" s="77"/>
      <c r="CB175" s="77"/>
      <c r="CC175" s="77"/>
      <c r="CD175" s="77"/>
    </row>
    <row r="176" spans="1:82" x14ac:dyDescent="0.25">
      <c r="A176" s="77" t="s">
        <v>340</v>
      </c>
      <c r="B176" s="10" t="s">
        <v>287</v>
      </c>
      <c r="C176" s="3" t="s">
        <v>341</v>
      </c>
      <c r="D176" s="77" t="s">
        <v>340</v>
      </c>
      <c r="E176" s="62">
        <v>0</v>
      </c>
      <c r="F176" s="62">
        <v>8.8957800000000002</v>
      </c>
      <c r="G176" s="62">
        <v>70.276662000000002</v>
      </c>
      <c r="H176" s="62">
        <v>411.6522195</v>
      </c>
      <c r="I176" s="62">
        <v>88.068222000000006</v>
      </c>
      <c r="J176" s="62">
        <v>0</v>
      </c>
      <c r="K176" s="62">
        <v>0</v>
      </c>
      <c r="L176" s="62">
        <v>0</v>
      </c>
      <c r="M176" s="62">
        <v>0</v>
      </c>
      <c r="N176" s="62">
        <v>0</v>
      </c>
      <c r="O176" s="62">
        <v>0</v>
      </c>
      <c r="P176" s="62">
        <v>0</v>
      </c>
      <c r="Q176" s="62">
        <v>0</v>
      </c>
      <c r="R176" s="62">
        <v>0</v>
      </c>
      <c r="S176" s="62">
        <v>0</v>
      </c>
      <c r="T176" s="62">
        <f t="shared" ref="T176:T199" si="180">SUM(E176:S176)</f>
        <v>578.89288350000004</v>
      </c>
      <c r="U176" s="62">
        <v>296.60000000000002</v>
      </c>
      <c r="V176" s="62">
        <v>264.77100000000002</v>
      </c>
      <c r="W176" s="62">
        <v>17.52</v>
      </c>
      <c r="X176" s="62">
        <f t="shared" ref="X176:X199" si="181">(U176/T176)*100</f>
        <v>51.235730901846544</v>
      </c>
      <c r="Y176" s="62">
        <f t="shared" ref="Y176:Y199" si="182">(V176/T176)*100</f>
        <v>45.73747709579505</v>
      </c>
      <c r="Z176" s="62">
        <f t="shared" ref="Z176:Z199" si="183">(W176/T176)*100</f>
        <v>3.0264666399202675</v>
      </c>
      <c r="AA176" s="77"/>
      <c r="AB176" s="75" t="s">
        <v>340</v>
      </c>
      <c r="AC176" s="62">
        <f t="shared" si="131"/>
        <v>578.89100000000008</v>
      </c>
      <c r="AD176" s="62"/>
      <c r="AE176" s="50">
        <v>12</v>
      </c>
      <c r="AF176" s="62">
        <f>AH176+AI176+AJ176</f>
        <v>578.89100000000008</v>
      </c>
      <c r="AG176" s="62">
        <f t="shared" ref="AG176:AG199" si="184">(AF176/AC176)*100</f>
        <v>100</v>
      </c>
      <c r="AH176" s="62">
        <v>296.60000000000002</v>
      </c>
      <c r="AI176" s="62">
        <v>264.77100000000002</v>
      </c>
      <c r="AJ176" s="62">
        <v>17.52</v>
      </c>
      <c r="AK176" s="50"/>
      <c r="AL176" s="62"/>
      <c r="AM176" s="62"/>
      <c r="AN176" s="62"/>
      <c r="AO176" s="62"/>
      <c r="AP176" s="62"/>
      <c r="AQ176" s="77"/>
      <c r="AR176" s="62"/>
      <c r="AS176" s="62"/>
      <c r="AT176" s="62"/>
      <c r="AU176" s="62"/>
      <c r="AV176" s="62"/>
      <c r="AW176" s="77"/>
      <c r="AX176" s="62"/>
      <c r="AY176" s="62"/>
      <c r="AZ176" s="62"/>
      <c r="BA176" s="62"/>
      <c r="BB176" s="62"/>
      <c r="BC176" s="77"/>
      <c r="BD176" s="75" t="s">
        <v>340</v>
      </c>
      <c r="BE176" s="62">
        <f t="shared" ref="BE176:BE199" si="185">AC176/640</f>
        <v>0.9045171875000001</v>
      </c>
      <c r="BF176" s="62"/>
      <c r="BG176" s="50">
        <v>12</v>
      </c>
      <c r="BH176" s="62">
        <f t="shared" ref="BH176:BH199" si="186">AF176/640</f>
        <v>0.9045171875000001</v>
      </c>
      <c r="BI176" s="62">
        <f t="shared" ref="BI176:BI199" si="187">(BH176/BE176)*100</f>
        <v>100</v>
      </c>
      <c r="BJ176" s="62">
        <f t="shared" ref="BJ176:BJ199" si="188">AH176/640</f>
        <v>0.46343750000000006</v>
      </c>
      <c r="BK176" s="62">
        <f t="shared" ref="BK176:BK199" si="189">AI176/640</f>
        <v>0.4137046875</v>
      </c>
      <c r="BL176" s="62">
        <f t="shared" ref="BL176:BL199" si="190">AJ176/640</f>
        <v>2.7375E-2</v>
      </c>
      <c r="BM176" s="50"/>
      <c r="BN176" s="62"/>
      <c r="BO176" s="62"/>
      <c r="BP176" s="62"/>
      <c r="BQ176" s="62"/>
      <c r="BR176" s="62"/>
      <c r="BS176" s="77"/>
      <c r="BT176" s="62"/>
      <c r="BU176" s="62"/>
      <c r="BV176" s="62"/>
      <c r="BW176" s="62"/>
      <c r="BX176" s="62"/>
      <c r="BY176" s="77"/>
      <c r="BZ176" s="77"/>
      <c r="CA176" s="77"/>
      <c r="CB176" s="77"/>
      <c r="CC176" s="77"/>
      <c r="CD176" s="77"/>
    </row>
    <row r="177" spans="1:82" x14ac:dyDescent="0.25">
      <c r="A177" s="77" t="s">
        <v>342</v>
      </c>
      <c r="B177" s="10" t="s">
        <v>287</v>
      </c>
      <c r="C177" s="3" t="s">
        <v>343</v>
      </c>
      <c r="D177" s="77" t="s">
        <v>342</v>
      </c>
      <c r="E177" s="62">
        <v>55.153836000000005</v>
      </c>
      <c r="F177" s="62">
        <v>352.94007150000004</v>
      </c>
      <c r="G177" s="62">
        <v>967.41607500000009</v>
      </c>
      <c r="H177" s="62">
        <v>5434.6543965000001</v>
      </c>
      <c r="I177" s="62">
        <v>1904.3641035000001</v>
      </c>
      <c r="J177" s="62">
        <v>0</v>
      </c>
      <c r="K177" s="62">
        <v>0</v>
      </c>
      <c r="L177" s="62">
        <v>0</v>
      </c>
      <c r="M177" s="62">
        <v>0</v>
      </c>
      <c r="N177" s="62">
        <v>0</v>
      </c>
      <c r="O177" s="62">
        <v>0</v>
      </c>
      <c r="P177" s="62">
        <v>0</v>
      </c>
      <c r="Q177" s="62">
        <v>0</v>
      </c>
      <c r="R177" s="62">
        <v>0</v>
      </c>
      <c r="S177" s="62">
        <v>0</v>
      </c>
      <c r="T177" s="62">
        <f t="shared" si="180"/>
        <v>8714.5284824999999</v>
      </c>
      <c r="U177" s="62">
        <v>4734.8850000000002</v>
      </c>
      <c r="V177" s="62">
        <v>3747.7249999999999</v>
      </c>
      <c r="W177" s="62">
        <v>231.89699999999999</v>
      </c>
      <c r="X177" s="62">
        <f t="shared" si="181"/>
        <v>54.3332322512723</v>
      </c>
      <c r="Y177" s="62">
        <f t="shared" si="182"/>
        <v>43.005482253296428</v>
      </c>
      <c r="Z177" s="62">
        <f t="shared" si="183"/>
        <v>2.6610389818070113</v>
      </c>
      <c r="AA177" s="77"/>
      <c r="AB177" s="75" t="s">
        <v>342</v>
      </c>
      <c r="AC177" s="62">
        <f t="shared" si="131"/>
        <v>8714.5079999999998</v>
      </c>
      <c r="AD177" s="62"/>
      <c r="AE177" s="50">
        <v>9</v>
      </c>
      <c r="AF177" s="62">
        <f>AH177+AI177+AJ177</f>
        <v>428.99799999999999</v>
      </c>
      <c r="AG177" s="62">
        <f t="shared" si="184"/>
        <v>4.9228022970430461</v>
      </c>
      <c r="AH177" s="62">
        <v>269.92200000000003</v>
      </c>
      <c r="AI177" s="62">
        <v>150.91499999999999</v>
      </c>
      <c r="AJ177" s="62">
        <v>8.1609999999999996</v>
      </c>
      <c r="AK177" s="50">
        <v>12</v>
      </c>
      <c r="AL177" s="62">
        <f>AN177+AO177+AP177</f>
        <v>5535.8310000000001</v>
      </c>
      <c r="AM177" s="62">
        <f t="shared" ref="AM177:AM180" si="191">(AL177/AC177)*100</f>
        <v>63.524309117623169</v>
      </c>
      <c r="AN177" s="62">
        <v>3002.163</v>
      </c>
      <c r="AO177" s="62">
        <v>2378.0120000000002</v>
      </c>
      <c r="AP177" s="62">
        <v>155.65600000000001</v>
      </c>
      <c r="AQ177" s="50">
        <v>13</v>
      </c>
      <c r="AR177" s="62">
        <f>AT177+AU177+AV177</f>
        <v>2749.6790000000001</v>
      </c>
      <c r="AS177" s="62">
        <f>(AR177/AC177)*100</f>
        <v>31.552888585333793</v>
      </c>
      <c r="AT177" s="62">
        <v>1462.8009999999999</v>
      </c>
      <c r="AU177" s="62">
        <v>1218.798</v>
      </c>
      <c r="AV177" s="62">
        <v>68.08</v>
      </c>
      <c r="AW177" s="77"/>
      <c r="AX177" s="62"/>
      <c r="AY177" s="62"/>
      <c r="AZ177" s="62"/>
      <c r="BA177" s="62"/>
      <c r="BB177" s="62"/>
      <c r="BC177" s="77"/>
      <c r="BD177" s="75" t="s">
        <v>342</v>
      </c>
      <c r="BE177" s="62">
        <f t="shared" si="185"/>
        <v>13.616418749999999</v>
      </c>
      <c r="BF177" s="62"/>
      <c r="BG177" s="50">
        <v>9</v>
      </c>
      <c r="BH177" s="62">
        <f t="shared" si="186"/>
        <v>0.67030937499999999</v>
      </c>
      <c r="BI177" s="62">
        <f t="shared" si="187"/>
        <v>4.9228022970430461</v>
      </c>
      <c r="BJ177" s="62">
        <f t="shared" si="188"/>
        <v>0.42175312500000006</v>
      </c>
      <c r="BK177" s="62">
        <f t="shared" si="189"/>
        <v>0.2358046875</v>
      </c>
      <c r="BL177" s="62">
        <f t="shared" si="190"/>
        <v>1.2751562499999999E-2</v>
      </c>
      <c r="BM177" s="50">
        <v>12</v>
      </c>
      <c r="BN177" s="62">
        <f>BP177+BQ177+BR177</f>
        <v>8.6497359375000009</v>
      </c>
      <c r="BO177" s="62">
        <f>(BN177/BE177)*100</f>
        <v>63.524309117623169</v>
      </c>
      <c r="BP177" s="62">
        <f>AN177/640</f>
        <v>4.6908796874999998</v>
      </c>
      <c r="BQ177" s="62">
        <f>AO177/640</f>
        <v>3.7156437500000004</v>
      </c>
      <c r="BR177" s="62">
        <f>AP177/640</f>
        <v>0.2432125</v>
      </c>
      <c r="BS177" s="50">
        <v>13</v>
      </c>
      <c r="BT177" s="62">
        <f>BV177+BW177+BX177</f>
        <v>4.2963734374999998</v>
      </c>
      <c r="BU177" s="62">
        <f>(BT177/BE177)*100</f>
        <v>31.55288858533379</v>
      </c>
      <c r="BV177" s="62">
        <f>AT177/640</f>
        <v>2.2856265625000001</v>
      </c>
      <c r="BW177" s="62">
        <f t="shared" ref="BW177" si="192">AU177/640</f>
        <v>1.904371875</v>
      </c>
      <c r="BX177" s="62">
        <f t="shared" ref="BX177" si="193">AV177/640</f>
        <v>0.106375</v>
      </c>
      <c r="BY177" s="77"/>
      <c r="BZ177" s="77"/>
      <c r="CA177" s="77"/>
      <c r="CB177" s="77"/>
      <c r="CC177" s="77"/>
      <c r="CD177" s="77"/>
    </row>
    <row r="178" spans="1:82" x14ac:dyDescent="0.25">
      <c r="A178" s="77" t="s">
        <v>344</v>
      </c>
      <c r="B178" s="10" t="s">
        <v>287</v>
      </c>
      <c r="C178" s="3">
        <v>5</v>
      </c>
      <c r="D178" s="77" t="s">
        <v>344</v>
      </c>
      <c r="E178" s="62">
        <v>1.7791560000000002</v>
      </c>
      <c r="F178" s="62">
        <v>120.09303000000001</v>
      </c>
      <c r="G178" s="62">
        <v>797.50667700000008</v>
      </c>
      <c r="H178" s="62">
        <v>908.48153250000007</v>
      </c>
      <c r="I178" s="62">
        <v>352.05049350000002</v>
      </c>
      <c r="J178" s="62">
        <v>0</v>
      </c>
      <c r="K178" s="62">
        <v>0</v>
      </c>
      <c r="L178" s="62">
        <v>0</v>
      </c>
      <c r="M178" s="62">
        <v>1.1119725</v>
      </c>
      <c r="N178" s="62">
        <v>0</v>
      </c>
      <c r="O178" s="62">
        <v>1.5567615000000001</v>
      </c>
      <c r="P178" s="62">
        <v>0</v>
      </c>
      <c r="Q178" s="62">
        <v>0</v>
      </c>
      <c r="R178" s="62">
        <v>0</v>
      </c>
      <c r="S178" s="62">
        <v>0</v>
      </c>
      <c r="T178" s="62">
        <f t="shared" si="180"/>
        <v>2182.5796230000001</v>
      </c>
      <c r="U178" s="62">
        <v>1062.9359999999999</v>
      </c>
      <c r="V178" s="62">
        <v>1070.2909999999999</v>
      </c>
      <c r="W178" s="62">
        <v>49.347000000000001</v>
      </c>
      <c r="X178" s="62">
        <f t="shared" si="181"/>
        <v>48.700903682907693</v>
      </c>
      <c r="Y178" s="62">
        <f t="shared" si="182"/>
        <v>49.037890243328818</v>
      </c>
      <c r="Z178" s="62">
        <f t="shared" si="183"/>
        <v>2.2609484428417574</v>
      </c>
      <c r="AA178" s="77"/>
      <c r="AB178" s="75" t="s">
        <v>344</v>
      </c>
      <c r="AC178" s="62">
        <f t="shared" si="131"/>
        <v>2181.4639999999999</v>
      </c>
      <c r="AD178" s="62"/>
      <c r="AE178" s="50">
        <v>4</v>
      </c>
      <c r="AF178" s="62">
        <f t="shared" si="158"/>
        <v>1592.1190000000001</v>
      </c>
      <c r="AG178" s="62">
        <f t="shared" si="184"/>
        <v>72.983968564230267</v>
      </c>
      <c r="AH178" s="62">
        <v>760.35199999999998</v>
      </c>
      <c r="AI178" s="62">
        <v>795.52099999999996</v>
      </c>
      <c r="AJ178" s="62">
        <v>36.246000000000002</v>
      </c>
      <c r="AK178" s="50">
        <v>7</v>
      </c>
      <c r="AL178" s="62">
        <f>AN178+AO178+AP178</f>
        <v>589.34500000000003</v>
      </c>
      <c r="AM178" s="62">
        <f t="shared" si="191"/>
        <v>27.016031435769744</v>
      </c>
      <c r="AN178" s="62">
        <v>302.58499999999998</v>
      </c>
      <c r="AO178" s="62">
        <v>274.548</v>
      </c>
      <c r="AP178" s="62">
        <v>12.212</v>
      </c>
      <c r="AQ178" s="77"/>
      <c r="AR178" s="62"/>
      <c r="AS178" s="62"/>
      <c r="AT178" s="62"/>
      <c r="AU178" s="62"/>
      <c r="AV178" s="62"/>
      <c r="AW178" s="77"/>
      <c r="AX178" s="62"/>
      <c r="AY178" s="62"/>
      <c r="AZ178" s="62"/>
      <c r="BA178" s="62"/>
      <c r="BB178" s="62"/>
      <c r="BC178" s="77"/>
      <c r="BD178" s="75" t="s">
        <v>344</v>
      </c>
      <c r="BE178" s="62">
        <f t="shared" si="185"/>
        <v>3.4085375</v>
      </c>
      <c r="BF178" s="62"/>
      <c r="BG178" s="50">
        <v>4</v>
      </c>
      <c r="BH178" s="62">
        <f t="shared" si="186"/>
        <v>2.4876859375000002</v>
      </c>
      <c r="BI178" s="62">
        <f t="shared" si="187"/>
        <v>72.983968564230267</v>
      </c>
      <c r="BJ178" s="62">
        <f t="shared" si="188"/>
        <v>1.1880500000000001</v>
      </c>
      <c r="BK178" s="62">
        <f t="shared" si="189"/>
        <v>1.2430015624999999</v>
      </c>
      <c r="BL178" s="62">
        <f t="shared" si="190"/>
        <v>5.6634375000000001E-2</v>
      </c>
      <c r="BM178" s="50">
        <v>7</v>
      </c>
      <c r="BN178" s="62">
        <f t="shared" ref="BN178:BN180" si="194">BP178+BQ178+BR178</f>
        <v>0.9208515625</v>
      </c>
      <c r="BO178" s="62">
        <f t="shared" ref="BO178:BO180" si="195">(BN178/BE178)*100</f>
        <v>27.01603143576974</v>
      </c>
      <c r="BP178" s="62">
        <f t="shared" ref="BP178:BP180" si="196">AN178/640</f>
        <v>0.47278906249999997</v>
      </c>
      <c r="BQ178" s="62">
        <f t="shared" ref="BQ178:BQ180" si="197">AO178/640</f>
        <v>0.42898124999999998</v>
      </c>
      <c r="BR178" s="62">
        <f t="shared" ref="BR178:BR180" si="198">AP178/640</f>
        <v>1.9081250000000001E-2</v>
      </c>
      <c r="BS178" s="77"/>
      <c r="BT178" s="62"/>
      <c r="BU178" s="62"/>
      <c r="BV178" s="62"/>
      <c r="BW178" s="62"/>
      <c r="BX178" s="62"/>
      <c r="BY178" s="77"/>
      <c r="BZ178" s="77"/>
      <c r="CA178" s="77"/>
      <c r="CB178" s="77"/>
      <c r="CC178" s="77"/>
      <c r="CD178" s="77"/>
    </row>
    <row r="179" spans="1:82" x14ac:dyDescent="0.25">
      <c r="A179" s="77" t="s">
        <v>345</v>
      </c>
      <c r="B179" s="10" t="s">
        <v>287</v>
      </c>
      <c r="C179" s="3">
        <v>50</v>
      </c>
      <c r="D179" s="77" t="s">
        <v>345</v>
      </c>
      <c r="E179" s="62">
        <v>77.615680500000011</v>
      </c>
      <c r="F179" s="62">
        <v>260.64635400000003</v>
      </c>
      <c r="G179" s="62">
        <v>1677.0769245000001</v>
      </c>
      <c r="H179" s="62">
        <v>2877.1176465000003</v>
      </c>
      <c r="I179" s="62">
        <v>1544.752197</v>
      </c>
      <c r="J179" s="62">
        <v>16.012404</v>
      </c>
      <c r="K179" s="62">
        <v>6.4494405000000006</v>
      </c>
      <c r="L179" s="62">
        <v>0</v>
      </c>
      <c r="M179" s="62">
        <v>6.8942295000000007</v>
      </c>
      <c r="N179" s="62">
        <v>0</v>
      </c>
      <c r="O179" s="62">
        <v>8.006202</v>
      </c>
      <c r="P179" s="62">
        <v>0</v>
      </c>
      <c r="Q179" s="62">
        <v>0</v>
      </c>
      <c r="R179" s="62">
        <v>7.7838075</v>
      </c>
      <c r="S179" s="62">
        <v>0</v>
      </c>
      <c r="T179" s="62">
        <f t="shared" si="180"/>
        <v>6482.3548859999992</v>
      </c>
      <c r="U179" s="62">
        <v>3521.875</v>
      </c>
      <c r="V179" s="62">
        <v>2800.6419999999998</v>
      </c>
      <c r="W179" s="62">
        <v>159.822</v>
      </c>
      <c r="X179" s="62">
        <f t="shared" si="181"/>
        <v>54.330178799778849</v>
      </c>
      <c r="Y179" s="62">
        <f t="shared" si="182"/>
        <v>43.204083226738668</v>
      </c>
      <c r="Z179" s="62">
        <f t="shared" si="183"/>
        <v>2.4654929082202677</v>
      </c>
      <c r="AA179" s="77"/>
      <c r="AB179" s="75" t="s">
        <v>345</v>
      </c>
      <c r="AC179" s="62">
        <f t="shared" si="131"/>
        <v>6475.4439999999995</v>
      </c>
      <c r="AD179" s="62"/>
      <c r="AE179" s="50">
        <v>10</v>
      </c>
      <c r="AF179" s="62">
        <f t="shared" si="158"/>
        <v>4251.5050000000001</v>
      </c>
      <c r="AG179" s="62">
        <f t="shared" si="184"/>
        <v>65.655806767844808</v>
      </c>
      <c r="AH179" s="62">
        <v>2430.37</v>
      </c>
      <c r="AI179" s="62">
        <v>1727.336</v>
      </c>
      <c r="AJ179" s="62">
        <v>93.799000000000007</v>
      </c>
      <c r="AK179" s="50">
        <v>13</v>
      </c>
      <c r="AL179" s="62">
        <f>AN179+AO179+AP179</f>
        <v>744.79700000000003</v>
      </c>
      <c r="AM179" s="62">
        <f t="shared" si="191"/>
        <v>11.501867671158921</v>
      </c>
      <c r="AN179" s="62">
        <v>368.14400000000001</v>
      </c>
      <c r="AO179" s="62">
        <v>358.79899999999998</v>
      </c>
      <c r="AP179" s="62">
        <v>17.853999999999999</v>
      </c>
      <c r="AQ179" s="50">
        <v>14</v>
      </c>
      <c r="AR179" s="62">
        <f>AT179+AU179+AV179</f>
        <v>1479.1419999999998</v>
      </c>
      <c r="AS179" s="62">
        <f t="shared" ref="AS179:AS180" si="199">(AR179/AC179)*100</f>
        <v>22.842325560996279</v>
      </c>
      <c r="AT179" s="62">
        <v>723.47199999999998</v>
      </c>
      <c r="AU179" s="62">
        <v>713.02499999999998</v>
      </c>
      <c r="AV179" s="62">
        <v>42.645000000000003</v>
      </c>
      <c r="AW179" s="77"/>
      <c r="AX179" s="62"/>
      <c r="AY179" s="62"/>
      <c r="AZ179" s="62"/>
      <c r="BA179" s="62"/>
      <c r="BB179" s="62"/>
      <c r="BC179" s="77"/>
      <c r="BD179" s="75" t="s">
        <v>345</v>
      </c>
      <c r="BE179" s="62">
        <f t="shared" si="185"/>
        <v>10.11788125</v>
      </c>
      <c r="BF179" s="62"/>
      <c r="BG179" s="50">
        <v>10</v>
      </c>
      <c r="BH179" s="62">
        <f t="shared" si="186"/>
        <v>6.6429765625000003</v>
      </c>
      <c r="BI179" s="62">
        <f t="shared" si="187"/>
        <v>65.655806767844808</v>
      </c>
      <c r="BJ179" s="62">
        <f t="shared" si="188"/>
        <v>3.7974531249999997</v>
      </c>
      <c r="BK179" s="62">
        <f t="shared" si="189"/>
        <v>2.6989624999999999</v>
      </c>
      <c r="BL179" s="62">
        <f t="shared" si="190"/>
        <v>0.14656093750000002</v>
      </c>
      <c r="BM179" s="50">
        <v>13</v>
      </c>
      <c r="BN179" s="62">
        <f t="shared" si="194"/>
        <v>1.1637453124999999</v>
      </c>
      <c r="BO179" s="62">
        <f t="shared" si="195"/>
        <v>11.501867671158919</v>
      </c>
      <c r="BP179" s="62">
        <f t="shared" si="196"/>
        <v>0.57522499999999999</v>
      </c>
      <c r="BQ179" s="62">
        <f t="shared" si="197"/>
        <v>0.56062343749999999</v>
      </c>
      <c r="BR179" s="62">
        <f t="shared" si="198"/>
        <v>2.7896874999999998E-2</v>
      </c>
      <c r="BS179" s="50">
        <v>14</v>
      </c>
      <c r="BT179" s="62">
        <f>BV179+BW179+BX179</f>
        <v>2.3111593749999999</v>
      </c>
      <c r="BU179" s="62">
        <f>(BT179/BE179)*100</f>
        <v>22.842325560996279</v>
      </c>
      <c r="BV179" s="62">
        <f>AT179/640</f>
        <v>1.130425</v>
      </c>
      <c r="BW179" s="62">
        <f t="shared" ref="BW179:BW180" si="200">AU179/640</f>
        <v>1.1141015624999999</v>
      </c>
      <c r="BX179" s="62">
        <f t="shared" ref="BX179:BX180" si="201">AV179/640</f>
        <v>6.6632812499999999E-2</v>
      </c>
      <c r="BY179" s="77"/>
      <c r="BZ179" s="77"/>
      <c r="CA179" s="77"/>
      <c r="CB179" s="77"/>
      <c r="CC179" s="77"/>
      <c r="CD179" s="77"/>
    </row>
    <row r="180" spans="1:82" x14ac:dyDescent="0.25">
      <c r="A180" s="77" t="s">
        <v>346</v>
      </c>
      <c r="B180" s="10" t="s">
        <v>287</v>
      </c>
      <c r="C180" s="3">
        <v>51</v>
      </c>
      <c r="D180" s="77" t="s">
        <v>346</v>
      </c>
      <c r="E180" s="62">
        <v>39.141432000000002</v>
      </c>
      <c r="F180" s="62">
        <v>225.2856285</v>
      </c>
      <c r="G180" s="62">
        <v>3288.9922605000002</v>
      </c>
      <c r="H180" s="62">
        <v>5660.1624195000004</v>
      </c>
      <c r="I180" s="62">
        <v>2093.3994285000003</v>
      </c>
      <c r="J180" s="62">
        <v>0</v>
      </c>
      <c r="K180" s="62">
        <v>0</v>
      </c>
      <c r="L180" s="62">
        <v>0</v>
      </c>
      <c r="M180" s="62">
        <v>0</v>
      </c>
      <c r="N180" s="62">
        <v>0</v>
      </c>
      <c r="O180" s="62">
        <v>0</v>
      </c>
      <c r="P180" s="62">
        <v>0</v>
      </c>
      <c r="Q180" s="62">
        <v>0</v>
      </c>
      <c r="R180" s="62">
        <v>0</v>
      </c>
      <c r="S180" s="62">
        <v>0</v>
      </c>
      <c r="T180" s="62">
        <f t="shared" si="180"/>
        <v>11306.981169000002</v>
      </c>
      <c r="U180" s="62">
        <v>5834.6610000000001</v>
      </c>
      <c r="V180" s="62">
        <v>5196.5519999999997</v>
      </c>
      <c r="W180" s="62">
        <v>275.74099999999999</v>
      </c>
      <c r="X180" s="62">
        <f t="shared" si="181"/>
        <v>51.602288115564463</v>
      </c>
      <c r="Y180" s="62">
        <f t="shared" si="182"/>
        <v>45.958792380827731</v>
      </c>
      <c r="Z180" s="62">
        <f t="shared" si="183"/>
        <v>2.4386792184282617</v>
      </c>
      <c r="AA180" s="77"/>
      <c r="AB180" s="75" t="s">
        <v>346</v>
      </c>
      <c r="AC180" s="62">
        <f t="shared" si="131"/>
        <v>11306.952000000001</v>
      </c>
      <c r="AD180" s="62"/>
      <c r="AE180" s="50">
        <v>12</v>
      </c>
      <c r="AF180" s="62">
        <f t="shared" si="158"/>
        <v>672.51900000000001</v>
      </c>
      <c r="AG180" s="62">
        <f t="shared" si="184"/>
        <v>5.9478363399791556</v>
      </c>
      <c r="AH180" s="62">
        <v>341.31</v>
      </c>
      <c r="AI180" s="62">
        <v>319.55</v>
      </c>
      <c r="AJ180" s="62">
        <v>11.659000000000001</v>
      </c>
      <c r="AK180" s="50">
        <v>6</v>
      </c>
      <c r="AL180" s="62">
        <f>AN180+AO180+AP180</f>
        <v>4448.3230000000003</v>
      </c>
      <c r="AM180" s="62">
        <f t="shared" si="191"/>
        <v>39.341486547391376</v>
      </c>
      <c r="AN180" s="62">
        <v>2315.4899999999998</v>
      </c>
      <c r="AO180" s="62">
        <v>2028.019</v>
      </c>
      <c r="AP180" s="62">
        <v>104.81399999999999</v>
      </c>
      <c r="AQ180" s="50">
        <v>9</v>
      </c>
      <c r="AR180" s="62">
        <f>AT180+AU180+AV180</f>
        <v>6186.11</v>
      </c>
      <c r="AS180" s="62">
        <f t="shared" si="199"/>
        <v>54.710677112629455</v>
      </c>
      <c r="AT180" s="62">
        <v>3177.8609999999999</v>
      </c>
      <c r="AU180" s="62">
        <v>2848.982</v>
      </c>
      <c r="AV180" s="62">
        <v>159.267</v>
      </c>
      <c r="AW180" s="77"/>
      <c r="AX180" s="62"/>
      <c r="AY180" s="62"/>
      <c r="AZ180" s="62"/>
      <c r="BA180" s="62"/>
      <c r="BB180" s="62"/>
      <c r="BC180" s="77"/>
      <c r="BD180" s="75" t="s">
        <v>346</v>
      </c>
      <c r="BE180" s="62">
        <f t="shared" si="185"/>
        <v>17.667112500000002</v>
      </c>
      <c r="BF180" s="62"/>
      <c r="BG180" s="50">
        <v>12</v>
      </c>
      <c r="BH180" s="62">
        <f t="shared" si="186"/>
        <v>1.0508109375000001</v>
      </c>
      <c r="BI180" s="62">
        <f t="shared" si="187"/>
        <v>5.9478363399791556</v>
      </c>
      <c r="BJ180" s="62">
        <f t="shared" si="188"/>
        <v>0.533296875</v>
      </c>
      <c r="BK180" s="62">
        <f t="shared" si="189"/>
        <v>0.49929687500000003</v>
      </c>
      <c r="BL180" s="62">
        <f t="shared" si="190"/>
        <v>1.8217187500000002E-2</v>
      </c>
      <c r="BM180" s="50">
        <v>6</v>
      </c>
      <c r="BN180" s="62">
        <f t="shared" si="194"/>
        <v>6.9505046874999996</v>
      </c>
      <c r="BO180" s="62">
        <f t="shared" si="195"/>
        <v>39.341486547391369</v>
      </c>
      <c r="BP180" s="62">
        <f t="shared" si="196"/>
        <v>3.6179531249999997</v>
      </c>
      <c r="BQ180" s="62">
        <f t="shared" si="197"/>
        <v>3.1687796874999998</v>
      </c>
      <c r="BR180" s="62">
        <f t="shared" si="198"/>
        <v>0.16377187499999998</v>
      </c>
      <c r="BS180" s="50">
        <v>9</v>
      </c>
      <c r="BT180" s="62">
        <f>BV180+BW180+BX180</f>
        <v>9.6657968749999981</v>
      </c>
      <c r="BU180" s="62">
        <f>(BT180/BE180)*100</f>
        <v>54.710677112629455</v>
      </c>
      <c r="BV180" s="62">
        <f>AT180/640</f>
        <v>4.9654078124999996</v>
      </c>
      <c r="BW180" s="62">
        <f t="shared" si="200"/>
        <v>4.4515343749999996</v>
      </c>
      <c r="BX180" s="62">
        <f t="shared" si="201"/>
        <v>0.2488546875</v>
      </c>
      <c r="BY180" s="77"/>
      <c r="BZ180" s="77"/>
      <c r="CA180" s="77"/>
      <c r="CB180" s="77"/>
      <c r="CC180" s="77"/>
      <c r="CD180" s="77"/>
    </row>
    <row r="181" spans="1:82" x14ac:dyDescent="0.25">
      <c r="A181" s="77" t="s">
        <v>347</v>
      </c>
      <c r="B181" s="10" t="s">
        <v>287</v>
      </c>
      <c r="C181" s="3">
        <v>52</v>
      </c>
      <c r="D181" s="77" t="s">
        <v>347</v>
      </c>
      <c r="E181" s="62">
        <v>0.88957800000000009</v>
      </c>
      <c r="F181" s="62">
        <v>80.062020000000004</v>
      </c>
      <c r="G181" s="62">
        <v>197.70871050000002</v>
      </c>
      <c r="H181" s="62">
        <v>2161.0073565000002</v>
      </c>
      <c r="I181" s="62">
        <v>2013.3374085</v>
      </c>
      <c r="J181" s="62">
        <v>0</v>
      </c>
      <c r="K181" s="62">
        <v>0</v>
      </c>
      <c r="L181" s="62">
        <v>0</v>
      </c>
      <c r="M181" s="62">
        <v>0</v>
      </c>
      <c r="N181" s="62">
        <v>0</v>
      </c>
      <c r="O181" s="62">
        <v>0</v>
      </c>
      <c r="P181" s="62">
        <v>0</v>
      </c>
      <c r="Q181" s="62">
        <v>0</v>
      </c>
      <c r="R181" s="62">
        <v>0</v>
      </c>
      <c r="S181" s="62">
        <v>0</v>
      </c>
      <c r="T181" s="62">
        <f t="shared" si="180"/>
        <v>4453.0050735000004</v>
      </c>
      <c r="U181" s="62">
        <v>2974.37</v>
      </c>
      <c r="V181" s="62">
        <v>1389.2180000000001</v>
      </c>
      <c r="W181" s="62">
        <v>89.406000000000006</v>
      </c>
      <c r="X181" s="62">
        <f t="shared" si="181"/>
        <v>66.794669013529472</v>
      </c>
      <c r="Y181" s="62">
        <f t="shared" si="182"/>
        <v>31.197314556574128</v>
      </c>
      <c r="Z181" s="62">
        <f t="shared" si="183"/>
        <v>2.0077677551291924</v>
      </c>
      <c r="AA181" s="77"/>
      <c r="AB181" s="75" t="s">
        <v>347</v>
      </c>
      <c r="AC181" s="62">
        <f t="shared" si="131"/>
        <v>4452.9939999999997</v>
      </c>
      <c r="AD181" s="62"/>
      <c r="AE181" s="50">
        <v>9</v>
      </c>
      <c r="AF181" s="62">
        <f t="shared" si="158"/>
        <v>4452.9939999999997</v>
      </c>
      <c r="AG181" s="62">
        <f t="shared" si="184"/>
        <v>100</v>
      </c>
      <c r="AH181" s="62">
        <v>2974.37</v>
      </c>
      <c r="AI181" s="62">
        <v>1389.2180000000001</v>
      </c>
      <c r="AJ181" s="62">
        <v>89.406000000000006</v>
      </c>
      <c r="AK181" s="50"/>
      <c r="AL181" s="62"/>
      <c r="AM181" s="62"/>
      <c r="AN181" s="62"/>
      <c r="AO181" s="62"/>
      <c r="AP181" s="62"/>
      <c r="AQ181" s="77"/>
      <c r="AR181" s="62"/>
      <c r="AS181" s="62"/>
      <c r="AT181" s="62"/>
      <c r="AU181" s="62"/>
      <c r="AV181" s="62"/>
      <c r="AW181" s="77"/>
      <c r="AX181" s="62"/>
      <c r="AY181" s="62"/>
      <c r="AZ181" s="62"/>
      <c r="BA181" s="62"/>
      <c r="BB181" s="62"/>
      <c r="BC181" s="77"/>
      <c r="BD181" s="75" t="s">
        <v>347</v>
      </c>
      <c r="BE181" s="62">
        <f t="shared" si="185"/>
        <v>6.9578031249999999</v>
      </c>
      <c r="BF181" s="62"/>
      <c r="BG181" s="50">
        <v>9</v>
      </c>
      <c r="BH181" s="62">
        <f t="shared" si="186"/>
        <v>6.9578031249999999</v>
      </c>
      <c r="BI181" s="62">
        <f t="shared" si="187"/>
        <v>100</v>
      </c>
      <c r="BJ181" s="62">
        <f t="shared" si="188"/>
        <v>4.6474531250000002</v>
      </c>
      <c r="BK181" s="62">
        <f t="shared" si="189"/>
        <v>2.1706531250000003</v>
      </c>
      <c r="BL181" s="62">
        <f t="shared" si="190"/>
        <v>0.139696875</v>
      </c>
      <c r="BM181" s="50"/>
      <c r="BN181" s="62"/>
      <c r="BO181" s="62"/>
      <c r="BP181" s="62"/>
      <c r="BQ181" s="62"/>
      <c r="BR181" s="62"/>
      <c r="BS181" s="77"/>
      <c r="BT181" s="62"/>
      <c r="BU181" s="62"/>
      <c r="BV181" s="62"/>
      <c r="BW181" s="62"/>
      <c r="BX181" s="62"/>
      <c r="BY181" s="77"/>
      <c r="BZ181" s="77"/>
      <c r="CA181" s="77"/>
      <c r="CB181" s="77"/>
      <c r="CC181" s="77"/>
      <c r="CD181" s="77"/>
    </row>
    <row r="182" spans="1:82" x14ac:dyDescent="0.25">
      <c r="A182" s="77" t="s">
        <v>348</v>
      </c>
      <c r="B182" s="10" t="s">
        <v>287</v>
      </c>
      <c r="C182" s="3">
        <v>53</v>
      </c>
      <c r="D182" s="77" t="s">
        <v>348</v>
      </c>
      <c r="E182" s="62">
        <v>0</v>
      </c>
      <c r="F182" s="62">
        <v>142.1100855</v>
      </c>
      <c r="G182" s="62">
        <v>1441.11636</v>
      </c>
      <c r="H182" s="62">
        <v>797.06188800000007</v>
      </c>
      <c r="I182" s="62">
        <v>231.29028000000002</v>
      </c>
      <c r="J182" s="62">
        <v>0</v>
      </c>
      <c r="K182" s="62">
        <v>0</v>
      </c>
      <c r="L182" s="62">
        <v>0</v>
      </c>
      <c r="M182" s="62">
        <v>0</v>
      </c>
      <c r="N182" s="62">
        <v>0</v>
      </c>
      <c r="O182" s="62">
        <v>1.1119725</v>
      </c>
      <c r="P182" s="62">
        <v>0</v>
      </c>
      <c r="Q182" s="62">
        <v>0</v>
      </c>
      <c r="R182" s="62">
        <v>2.0015505</v>
      </c>
      <c r="S182" s="62">
        <v>0</v>
      </c>
      <c r="T182" s="62">
        <f t="shared" si="180"/>
        <v>2614.6921365000003</v>
      </c>
      <c r="U182" s="62">
        <v>1138.615</v>
      </c>
      <c r="V182" s="62">
        <v>1420.4590000000001</v>
      </c>
      <c r="W182" s="62">
        <v>55.612000000000002</v>
      </c>
      <c r="X182" s="62">
        <f t="shared" si="181"/>
        <v>43.546809358754494</v>
      </c>
      <c r="Y182" s="62">
        <f t="shared" si="182"/>
        <v>54.32605162844952</v>
      </c>
      <c r="Z182" s="62">
        <f t="shared" si="183"/>
        <v>2.126904319773633</v>
      </c>
      <c r="AA182" s="77"/>
      <c r="AB182" s="75" t="s">
        <v>348</v>
      </c>
      <c r="AC182" s="62">
        <f t="shared" si="131"/>
        <v>2614.6860000000001</v>
      </c>
      <c r="AD182" s="62"/>
      <c r="AE182" s="50">
        <v>11</v>
      </c>
      <c r="AF182" s="62">
        <f t="shared" si="158"/>
        <v>621.81399999999996</v>
      </c>
      <c r="AG182" s="62">
        <f t="shared" si="184"/>
        <v>23.781593659812302</v>
      </c>
      <c r="AH182" s="62">
        <v>241.44</v>
      </c>
      <c r="AI182" s="62">
        <v>369.20600000000002</v>
      </c>
      <c r="AJ182" s="62">
        <v>11.167999999999999</v>
      </c>
      <c r="AK182" s="50">
        <v>12</v>
      </c>
      <c r="AL182" s="62">
        <f>AN182+AO182+AP182</f>
        <v>108.973</v>
      </c>
      <c r="AM182" s="62">
        <f>(AL182/AC182)*100</f>
        <v>4.1677279795738373</v>
      </c>
      <c r="AN182" s="62">
        <v>49.051000000000002</v>
      </c>
      <c r="AO182" s="62">
        <v>55.49</v>
      </c>
      <c r="AP182" s="62">
        <v>4.4320000000000004</v>
      </c>
      <c r="AQ182" s="50">
        <v>8</v>
      </c>
      <c r="AR182" s="62">
        <f>AT182+AU182+AV182</f>
        <v>1883.8990000000001</v>
      </c>
      <c r="AS182" s="62">
        <f>(AR182/AC182)*100</f>
        <v>72.050678360613858</v>
      </c>
      <c r="AT182" s="62">
        <v>848.12400000000002</v>
      </c>
      <c r="AU182" s="62">
        <v>995.76300000000003</v>
      </c>
      <c r="AV182" s="62">
        <v>40.012</v>
      </c>
      <c r="AW182" s="77"/>
      <c r="AX182" s="62"/>
      <c r="AY182" s="62"/>
      <c r="AZ182" s="62"/>
      <c r="BA182" s="62"/>
      <c r="BB182" s="62"/>
      <c r="BC182" s="77"/>
      <c r="BD182" s="75" t="s">
        <v>348</v>
      </c>
      <c r="BE182" s="62">
        <f t="shared" si="185"/>
        <v>4.0854468750000006</v>
      </c>
      <c r="BF182" s="62"/>
      <c r="BG182" s="50">
        <v>11</v>
      </c>
      <c r="BH182" s="62">
        <f t="shared" si="186"/>
        <v>0.97158437499999994</v>
      </c>
      <c r="BI182" s="62">
        <f t="shared" si="187"/>
        <v>23.781593659812302</v>
      </c>
      <c r="BJ182" s="62">
        <f t="shared" si="188"/>
        <v>0.37724999999999997</v>
      </c>
      <c r="BK182" s="62">
        <f t="shared" si="189"/>
        <v>0.576884375</v>
      </c>
      <c r="BL182" s="62">
        <f t="shared" si="190"/>
        <v>1.745E-2</v>
      </c>
      <c r="BM182" s="50">
        <v>12</v>
      </c>
      <c r="BN182" s="62">
        <f>BP182+BQ182+BR182</f>
        <v>0.17027031250000002</v>
      </c>
      <c r="BO182" s="62">
        <f>(BN182/BE182)*100</f>
        <v>4.1677279795738373</v>
      </c>
      <c r="BP182" s="62">
        <f>AN182/640</f>
        <v>7.66421875E-2</v>
      </c>
      <c r="BQ182" s="62">
        <f>AO182/640</f>
        <v>8.6703125000000006E-2</v>
      </c>
      <c r="BR182" s="62">
        <f>AP182/640</f>
        <v>6.9250000000000006E-3</v>
      </c>
      <c r="BS182" s="50">
        <v>8</v>
      </c>
      <c r="BT182" s="62">
        <f>BV182+BW182+BX182</f>
        <v>2.9435921875000002</v>
      </c>
      <c r="BU182" s="62">
        <f>(BT182/BE182)*100</f>
        <v>72.050678360613858</v>
      </c>
      <c r="BV182" s="62">
        <f>AT182/640</f>
        <v>1.3251937499999999</v>
      </c>
      <c r="BW182" s="62">
        <f t="shared" ref="BW182" si="202">AU182/640</f>
        <v>1.5558796875000001</v>
      </c>
      <c r="BX182" s="62">
        <f t="shared" ref="BX182" si="203">AV182/640</f>
        <v>6.2518749999999998E-2</v>
      </c>
      <c r="BY182" s="77"/>
      <c r="BZ182" s="77"/>
      <c r="CA182" s="77"/>
      <c r="CB182" s="77"/>
      <c r="CC182" s="77"/>
      <c r="CD182" s="77"/>
    </row>
    <row r="183" spans="1:82" x14ac:dyDescent="0.25">
      <c r="A183" s="77" t="s">
        <v>349</v>
      </c>
      <c r="B183" s="10" t="s">
        <v>287</v>
      </c>
      <c r="C183" s="3" t="s">
        <v>350</v>
      </c>
      <c r="D183" s="77" t="s">
        <v>351</v>
      </c>
      <c r="E183" s="62">
        <v>27.354523500000003</v>
      </c>
      <c r="F183" s="62">
        <v>35.805514500000001</v>
      </c>
      <c r="G183" s="62">
        <v>195.70716000000002</v>
      </c>
      <c r="H183" s="62">
        <v>482.15127600000005</v>
      </c>
      <c r="I183" s="62">
        <v>246.85789500000001</v>
      </c>
      <c r="J183" s="62">
        <v>0</v>
      </c>
      <c r="K183" s="62">
        <v>0</v>
      </c>
      <c r="L183" s="62">
        <v>0</v>
      </c>
      <c r="M183" s="62">
        <v>0</v>
      </c>
      <c r="N183" s="62">
        <v>0</v>
      </c>
      <c r="O183" s="62">
        <v>0</v>
      </c>
      <c r="P183" s="62">
        <v>0</v>
      </c>
      <c r="Q183" s="62">
        <v>0</v>
      </c>
      <c r="R183" s="62">
        <v>0</v>
      </c>
      <c r="S183" s="62">
        <v>0</v>
      </c>
      <c r="T183" s="62">
        <f t="shared" si="180"/>
        <v>987.87636900000007</v>
      </c>
      <c r="U183" s="62">
        <v>558.05100000000004</v>
      </c>
      <c r="V183" s="62">
        <v>407.601</v>
      </c>
      <c r="W183" s="62">
        <v>22.222000000000001</v>
      </c>
      <c r="X183" s="62">
        <f t="shared" si="181"/>
        <v>56.489963472342154</v>
      </c>
      <c r="Y183" s="62">
        <f t="shared" si="182"/>
        <v>41.260324954690759</v>
      </c>
      <c r="Z183" s="62">
        <f t="shared" si="183"/>
        <v>2.249471765631434</v>
      </c>
      <c r="AA183" s="77"/>
      <c r="AB183" s="75" t="s">
        <v>349</v>
      </c>
      <c r="AC183" s="62">
        <f t="shared" si="131"/>
        <v>987.87400000000002</v>
      </c>
      <c r="AD183" s="62"/>
      <c r="AE183" s="50">
        <v>12</v>
      </c>
      <c r="AF183" s="62">
        <f t="shared" si="158"/>
        <v>987.87400000000002</v>
      </c>
      <c r="AG183" s="62">
        <f t="shared" si="184"/>
        <v>100</v>
      </c>
      <c r="AH183" s="62">
        <v>558.05100000000004</v>
      </c>
      <c r="AI183" s="62">
        <v>407.601</v>
      </c>
      <c r="AJ183" s="62">
        <v>22.222000000000001</v>
      </c>
      <c r="AK183" s="50"/>
      <c r="AL183" s="62"/>
      <c r="AM183" s="62"/>
      <c r="AN183" s="62"/>
      <c r="AO183" s="62"/>
      <c r="AP183" s="62"/>
      <c r="AQ183" s="77"/>
      <c r="AR183" s="62"/>
      <c r="AS183" s="62"/>
      <c r="AT183" s="62"/>
      <c r="AU183" s="62"/>
      <c r="AV183" s="62"/>
      <c r="AW183" s="77"/>
      <c r="AX183" s="62"/>
      <c r="AY183" s="62"/>
      <c r="AZ183" s="62"/>
      <c r="BA183" s="62"/>
      <c r="BB183" s="62"/>
      <c r="BC183" s="77"/>
      <c r="BD183" s="75" t="s">
        <v>349</v>
      </c>
      <c r="BE183" s="62">
        <f t="shared" si="185"/>
        <v>1.5435531250000001</v>
      </c>
      <c r="BF183" s="62"/>
      <c r="BG183" s="50">
        <v>12</v>
      </c>
      <c r="BH183" s="62">
        <f t="shared" si="186"/>
        <v>1.5435531250000001</v>
      </c>
      <c r="BI183" s="62">
        <f t="shared" si="187"/>
        <v>100</v>
      </c>
      <c r="BJ183" s="62">
        <f t="shared" si="188"/>
        <v>0.87195468750000005</v>
      </c>
      <c r="BK183" s="62">
        <f t="shared" si="189"/>
        <v>0.63687656250000002</v>
      </c>
      <c r="BL183" s="62">
        <f t="shared" si="190"/>
        <v>3.4721874999999999E-2</v>
      </c>
      <c r="BM183" s="50"/>
      <c r="BN183" s="62"/>
      <c r="BO183" s="62"/>
      <c r="BP183" s="62"/>
      <c r="BQ183" s="62"/>
      <c r="BR183" s="62"/>
      <c r="BS183" s="77"/>
      <c r="BT183" s="62"/>
      <c r="BU183" s="62"/>
      <c r="BV183" s="62"/>
      <c r="BW183" s="62"/>
      <c r="BX183" s="62"/>
      <c r="BY183" s="77"/>
      <c r="BZ183" s="77"/>
      <c r="CA183" s="77"/>
      <c r="CB183" s="77"/>
      <c r="CC183" s="77"/>
      <c r="CD183" s="77"/>
    </row>
    <row r="184" spans="1:82" x14ac:dyDescent="0.25">
      <c r="A184" s="77" t="s">
        <v>352</v>
      </c>
      <c r="B184" s="10" t="s">
        <v>287</v>
      </c>
      <c r="C184" s="3" t="s">
        <v>353</v>
      </c>
      <c r="D184" s="77" t="s">
        <v>354</v>
      </c>
      <c r="E184" s="62">
        <v>52.485102000000005</v>
      </c>
      <c r="F184" s="62">
        <v>115.64514000000001</v>
      </c>
      <c r="G184" s="62">
        <v>237.07253700000001</v>
      </c>
      <c r="H184" s="62">
        <v>368.28529200000003</v>
      </c>
      <c r="I184" s="62">
        <v>1219.6114380000001</v>
      </c>
      <c r="J184" s="62">
        <v>0</v>
      </c>
      <c r="K184" s="62">
        <v>8.8957800000000002</v>
      </c>
      <c r="L184" s="62">
        <v>0</v>
      </c>
      <c r="M184" s="62">
        <v>10.230147000000001</v>
      </c>
      <c r="N184" s="62">
        <v>0</v>
      </c>
      <c r="O184" s="62">
        <v>0</v>
      </c>
      <c r="P184" s="62">
        <v>0</v>
      </c>
      <c r="Q184" s="62">
        <v>0</v>
      </c>
      <c r="R184" s="62">
        <v>59.824120500000006</v>
      </c>
      <c r="S184" s="62">
        <v>0</v>
      </c>
      <c r="T184" s="62">
        <f t="shared" si="180"/>
        <v>2072.0495565000001</v>
      </c>
      <c r="U184" s="62">
        <v>1486.53</v>
      </c>
      <c r="V184" s="62">
        <v>491.65699999999998</v>
      </c>
      <c r="W184" s="62">
        <v>93.856999999999999</v>
      </c>
      <c r="X184" s="62">
        <f t="shared" si="181"/>
        <v>71.742009998591456</v>
      </c>
      <c r="Y184" s="62">
        <f t="shared" si="182"/>
        <v>23.728052181844618</v>
      </c>
      <c r="Z184" s="62">
        <f t="shared" si="183"/>
        <v>4.5296696551282505</v>
      </c>
      <c r="AA184" s="77"/>
      <c r="AB184" s="75" t="s">
        <v>352</v>
      </c>
      <c r="AC184" s="62">
        <f t="shared" si="131"/>
        <v>2061.8140000000003</v>
      </c>
      <c r="AD184" s="62"/>
      <c r="AE184" s="50">
        <v>11</v>
      </c>
      <c r="AF184" s="62">
        <f t="shared" si="158"/>
        <v>346.04399999999998</v>
      </c>
      <c r="AG184" s="62">
        <f t="shared" si="184"/>
        <v>16.783473193993249</v>
      </c>
      <c r="AH184" s="62">
        <v>185.77199999999999</v>
      </c>
      <c r="AI184" s="62">
        <v>113.038</v>
      </c>
      <c r="AJ184" s="62">
        <v>47.234000000000002</v>
      </c>
      <c r="AK184" s="50">
        <v>12</v>
      </c>
      <c r="AL184" s="62">
        <f>AN184+AO184+AP184</f>
        <v>1715.7700000000002</v>
      </c>
      <c r="AM184" s="62">
        <f>(AL184/AC184)*100</f>
        <v>83.216526806006755</v>
      </c>
      <c r="AN184" s="62">
        <v>1300.758</v>
      </c>
      <c r="AO184" s="62">
        <v>376.57299999999998</v>
      </c>
      <c r="AP184" s="62">
        <v>38.439</v>
      </c>
      <c r="AQ184" s="77"/>
      <c r="AR184" s="62"/>
      <c r="AS184" s="62"/>
      <c r="AT184" s="62"/>
      <c r="AU184" s="62"/>
      <c r="AV184" s="62"/>
      <c r="AW184" s="77"/>
      <c r="AX184" s="62"/>
      <c r="AY184" s="62"/>
      <c r="AZ184" s="62"/>
      <c r="BA184" s="62"/>
      <c r="BB184" s="62"/>
      <c r="BC184" s="77"/>
      <c r="BD184" s="75" t="s">
        <v>352</v>
      </c>
      <c r="BE184" s="62">
        <f t="shared" si="185"/>
        <v>3.2215843750000004</v>
      </c>
      <c r="BF184" s="62"/>
      <c r="BG184" s="50">
        <v>11</v>
      </c>
      <c r="BH184" s="62">
        <f t="shared" si="186"/>
        <v>0.54069374999999997</v>
      </c>
      <c r="BI184" s="62">
        <f t="shared" si="187"/>
        <v>16.783473193993249</v>
      </c>
      <c r="BJ184" s="62">
        <f t="shared" si="188"/>
        <v>0.29026874999999996</v>
      </c>
      <c r="BK184" s="62">
        <f t="shared" si="189"/>
        <v>0.17662187499999998</v>
      </c>
      <c r="BL184" s="62">
        <f t="shared" si="190"/>
        <v>7.3803124999999997E-2</v>
      </c>
      <c r="BM184" s="50">
        <v>12</v>
      </c>
      <c r="BN184" s="62">
        <f>BP184+BQ184+BR184</f>
        <v>2.680890625</v>
      </c>
      <c r="BO184" s="62">
        <f>(BN184/BE184)*100</f>
        <v>83.21652680600674</v>
      </c>
      <c r="BP184" s="62">
        <f>AN184/640</f>
        <v>2.0324343750000002</v>
      </c>
      <c r="BQ184" s="62">
        <f>AO184/640</f>
        <v>0.58839531249999999</v>
      </c>
      <c r="BR184" s="62">
        <f>AP184/640</f>
        <v>6.0060937500000001E-2</v>
      </c>
      <c r="BS184" s="77"/>
      <c r="BT184" s="62"/>
      <c r="BU184" s="62"/>
      <c r="BV184" s="62"/>
      <c r="BW184" s="62"/>
      <c r="BX184" s="62"/>
      <c r="BY184" s="77"/>
      <c r="BZ184" s="77"/>
      <c r="CA184" s="77"/>
      <c r="CB184" s="77"/>
      <c r="CC184" s="77"/>
      <c r="CD184" s="77"/>
    </row>
    <row r="185" spans="1:82" x14ac:dyDescent="0.25">
      <c r="A185" s="77" t="s">
        <v>355</v>
      </c>
      <c r="B185" s="10" t="s">
        <v>287</v>
      </c>
      <c r="C185" s="3">
        <v>6</v>
      </c>
      <c r="D185" s="77" t="s">
        <v>355</v>
      </c>
      <c r="E185" s="62">
        <v>0</v>
      </c>
      <c r="F185" s="62">
        <v>212.16435300000001</v>
      </c>
      <c r="G185" s="62">
        <v>1530.2965545000002</v>
      </c>
      <c r="H185" s="62">
        <v>1114.8636285</v>
      </c>
      <c r="I185" s="62">
        <v>500.38762500000001</v>
      </c>
      <c r="J185" s="62">
        <v>0</v>
      </c>
      <c r="K185" s="62">
        <v>0</v>
      </c>
      <c r="L185" s="62">
        <v>0</v>
      </c>
      <c r="M185" s="62">
        <v>0</v>
      </c>
      <c r="N185" s="62">
        <v>0</v>
      </c>
      <c r="O185" s="62">
        <v>0</v>
      </c>
      <c r="P185" s="62">
        <v>0</v>
      </c>
      <c r="Q185" s="62">
        <v>0</v>
      </c>
      <c r="R185" s="62">
        <v>0</v>
      </c>
      <c r="S185" s="62">
        <v>0</v>
      </c>
      <c r="T185" s="62">
        <f t="shared" si="180"/>
        <v>3357.7121609999999</v>
      </c>
      <c r="U185" s="62">
        <v>1583.5740000000001</v>
      </c>
      <c r="V185" s="62">
        <v>1706.5809999999999</v>
      </c>
      <c r="W185" s="62">
        <v>67.549000000000007</v>
      </c>
      <c r="X185" s="62">
        <f t="shared" si="181"/>
        <v>47.162291586315639</v>
      </c>
      <c r="Y185" s="62">
        <f t="shared" si="182"/>
        <v>50.825708642391277</v>
      </c>
      <c r="Z185" s="62">
        <f t="shared" si="183"/>
        <v>2.011756718892856</v>
      </c>
      <c r="AA185" s="77"/>
      <c r="AB185" s="75" t="s">
        <v>355</v>
      </c>
      <c r="AC185" s="62">
        <f t="shared" si="131"/>
        <v>3357.7039999999997</v>
      </c>
      <c r="AD185" s="62"/>
      <c r="AE185" s="50">
        <v>4</v>
      </c>
      <c r="AF185" s="62">
        <f t="shared" si="158"/>
        <v>3357.7039999999997</v>
      </c>
      <c r="AG185" s="62">
        <f t="shared" si="184"/>
        <v>100</v>
      </c>
      <c r="AH185" s="62">
        <v>1583.5740000000001</v>
      </c>
      <c r="AI185" s="62">
        <v>1706.5809999999999</v>
      </c>
      <c r="AJ185" s="62">
        <v>67.549000000000007</v>
      </c>
      <c r="AK185" s="50"/>
      <c r="AL185" s="62"/>
      <c r="AM185" s="62"/>
      <c r="AN185" s="62"/>
      <c r="AO185" s="62"/>
      <c r="AP185" s="62"/>
      <c r="AQ185" s="77"/>
      <c r="AR185" s="62"/>
      <c r="AS185" s="62"/>
      <c r="AT185" s="62"/>
      <c r="AU185" s="62"/>
      <c r="AV185" s="62"/>
      <c r="AW185" s="77"/>
      <c r="AX185" s="62"/>
      <c r="AY185" s="62"/>
      <c r="AZ185" s="62"/>
      <c r="BA185" s="62"/>
      <c r="BB185" s="62"/>
      <c r="BC185" s="77"/>
      <c r="BD185" s="75" t="s">
        <v>355</v>
      </c>
      <c r="BE185" s="62">
        <f t="shared" si="185"/>
        <v>5.2464124999999999</v>
      </c>
      <c r="BF185" s="62"/>
      <c r="BG185" s="50">
        <v>4</v>
      </c>
      <c r="BH185" s="62">
        <f t="shared" si="186"/>
        <v>5.2464124999999999</v>
      </c>
      <c r="BI185" s="62">
        <f t="shared" si="187"/>
        <v>100</v>
      </c>
      <c r="BJ185" s="62">
        <f t="shared" si="188"/>
        <v>2.4743343750000002</v>
      </c>
      <c r="BK185" s="62">
        <f t="shared" si="189"/>
        <v>2.6665328124999998</v>
      </c>
      <c r="BL185" s="62">
        <f t="shared" si="190"/>
        <v>0.10554531250000002</v>
      </c>
      <c r="BM185" s="50"/>
      <c r="BN185" s="62"/>
      <c r="BO185" s="62"/>
      <c r="BP185" s="62"/>
      <c r="BQ185" s="62"/>
      <c r="BR185" s="62"/>
      <c r="BS185" s="77"/>
      <c r="BT185" s="62"/>
      <c r="BU185" s="62"/>
      <c r="BV185" s="62"/>
      <c r="BW185" s="62"/>
      <c r="BX185" s="62"/>
      <c r="BY185" s="77"/>
      <c r="BZ185" s="77"/>
      <c r="CA185" s="77"/>
      <c r="CB185" s="77"/>
      <c r="CC185" s="77"/>
      <c r="CD185" s="77"/>
    </row>
    <row r="186" spans="1:82" x14ac:dyDescent="0.25">
      <c r="A186" s="77" t="s">
        <v>356</v>
      </c>
      <c r="B186" s="10" t="s">
        <v>287</v>
      </c>
      <c r="C186" s="3">
        <v>7</v>
      </c>
      <c r="D186" s="77" t="s">
        <v>356</v>
      </c>
      <c r="E186" s="62">
        <v>1.1119725</v>
      </c>
      <c r="F186" s="62">
        <v>93.405690000000007</v>
      </c>
      <c r="G186" s="62">
        <v>384.74248500000004</v>
      </c>
      <c r="H186" s="62">
        <v>403.86841200000003</v>
      </c>
      <c r="I186" s="62">
        <v>115.4227455</v>
      </c>
      <c r="J186" s="62">
        <v>0</v>
      </c>
      <c r="K186" s="62">
        <v>0</v>
      </c>
      <c r="L186" s="62">
        <v>0</v>
      </c>
      <c r="M186" s="62">
        <v>0</v>
      </c>
      <c r="N186" s="62">
        <v>0</v>
      </c>
      <c r="O186" s="62">
        <v>1.3343670000000001</v>
      </c>
      <c r="P186" s="62">
        <v>0</v>
      </c>
      <c r="Q186" s="62">
        <v>0</v>
      </c>
      <c r="R186" s="62">
        <v>2.0015505</v>
      </c>
      <c r="S186" s="62">
        <v>0</v>
      </c>
      <c r="T186" s="62">
        <f t="shared" si="180"/>
        <v>1001.8872225000001</v>
      </c>
      <c r="U186" s="62">
        <v>452.60500000000002</v>
      </c>
      <c r="V186" s="62">
        <v>525.21900000000005</v>
      </c>
      <c r="W186" s="62">
        <v>24.061</v>
      </c>
      <c r="X186" s="62">
        <f t="shared" si="181"/>
        <v>45.175244262584648</v>
      </c>
      <c r="Y186" s="62">
        <f t="shared" si="182"/>
        <v>52.422966198673123</v>
      </c>
      <c r="Z186" s="62">
        <f t="shared" si="183"/>
        <v>2.4015677073873447</v>
      </c>
      <c r="AA186" s="77"/>
      <c r="AB186" s="75" t="s">
        <v>356</v>
      </c>
      <c r="AC186" s="62">
        <f t="shared" si="131"/>
        <v>1001.885</v>
      </c>
      <c r="AD186" s="62"/>
      <c r="AE186" s="50">
        <v>4</v>
      </c>
      <c r="AF186" s="62">
        <f t="shared" si="158"/>
        <v>302.45499999999998</v>
      </c>
      <c r="AG186" s="62">
        <f t="shared" si="184"/>
        <v>30.188594499368687</v>
      </c>
      <c r="AH186" s="62">
        <v>141.709</v>
      </c>
      <c r="AI186" s="62">
        <v>152.22499999999999</v>
      </c>
      <c r="AJ186" s="62">
        <v>8.5210000000000008</v>
      </c>
      <c r="AK186" s="50">
        <v>7</v>
      </c>
      <c r="AL186" s="62">
        <f t="shared" ref="AL186:AL191" si="204">AN186+AO186+AP186</f>
        <v>699.43000000000006</v>
      </c>
      <c r="AM186" s="62">
        <f t="shared" ref="AM186:AM191" si="205">(AL186/AC186)*100</f>
        <v>69.811405500631324</v>
      </c>
      <c r="AN186" s="62">
        <v>310.89600000000002</v>
      </c>
      <c r="AO186" s="62">
        <v>372.99400000000003</v>
      </c>
      <c r="AP186" s="62">
        <v>15.54</v>
      </c>
      <c r="AQ186" s="77"/>
      <c r="AR186" s="62"/>
      <c r="AS186" s="62"/>
      <c r="AT186" s="62"/>
      <c r="AU186" s="62"/>
      <c r="AV186" s="62"/>
      <c r="AW186" s="77"/>
      <c r="AX186" s="62"/>
      <c r="AY186" s="62"/>
      <c r="AZ186" s="62"/>
      <c r="BA186" s="62"/>
      <c r="BB186" s="62"/>
      <c r="BC186" s="77"/>
      <c r="BD186" s="75" t="s">
        <v>356</v>
      </c>
      <c r="BE186" s="62">
        <f t="shared" si="185"/>
        <v>1.5654453125000001</v>
      </c>
      <c r="BF186" s="62"/>
      <c r="BG186" s="50">
        <v>4</v>
      </c>
      <c r="BH186" s="62">
        <f t="shared" si="186"/>
        <v>0.4725859375</v>
      </c>
      <c r="BI186" s="62">
        <f t="shared" si="187"/>
        <v>30.188594499368687</v>
      </c>
      <c r="BJ186" s="62">
        <f t="shared" si="188"/>
        <v>0.22142031249999999</v>
      </c>
      <c r="BK186" s="62">
        <f t="shared" si="189"/>
        <v>0.2378515625</v>
      </c>
      <c r="BL186" s="62">
        <f t="shared" si="190"/>
        <v>1.3314062500000001E-2</v>
      </c>
      <c r="BM186" s="50">
        <v>7</v>
      </c>
      <c r="BN186" s="62">
        <f t="shared" ref="BN186:BN191" si="206">BP186+BQ186+BR186</f>
        <v>1.0928593750000002</v>
      </c>
      <c r="BO186" s="62">
        <f t="shared" ref="BO186:BO191" si="207">(BN186/BE186)*100</f>
        <v>69.811405500631324</v>
      </c>
      <c r="BP186" s="62">
        <f t="shared" ref="BP186:BP191" si="208">AN186/640</f>
        <v>0.48577500000000001</v>
      </c>
      <c r="BQ186" s="62">
        <f t="shared" ref="BQ186:BQ191" si="209">AO186/640</f>
        <v>0.58280312500000009</v>
      </c>
      <c r="BR186" s="62">
        <f t="shared" ref="BR186:BR191" si="210">AP186/640</f>
        <v>2.4281249999999997E-2</v>
      </c>
      <c r="BS186" s="77"/>
      <c r="BT186" s="62"/>
      <c r="BU186" s="62"/>
      <c r="BV186" s="62"/>
      <c r="BW186" s="62"/>
      <c r="BX186" s="62"/>
      <c r="BY186" s="77"/>
      <c r="BZ186" s="77"/>
      <c r="CA186" s="77"/>
      <c r="CB186" s="77"/>
      <c r="CC186" s="77"/>
      <c r="CD186" s="77"/>
    </row>
    <row r="187" spans="1:82" x14ac:dyDescent="0.25">
      <c r="A187" s="77" t="s">
        <v>357</v>
      </c>
      <c r="B187" s="10" t="s">
        <v>287</v>
      </c>
      <c r="C187" s="3">
        <v>8</v>
      </c>
      <c r="D187" s="77" t="s">
        <v>357</v>
      </c>
      <c r="E187" s="62">
        <v>4.2254955000000001</v>
      </c>
      <c r="F187" s="62">
        <v>53.152285500000005</v>
      </c>
      <c r="G187" s="62">
        <v>321.80484150000001</v>
      </c>
      <c r="H187" s="62">
        <v>448.56970650000005</v>
      </c>
      <c r="I187" s="62">
        <v>172.80052650000002</v>
      </c>
      <c r="J187" s="62">
        <v>0</v>
      </c>
      <c r="K187" s="62">
        <v>15.567615</v>
      </c>
      <c r="L187" s="62">
        <v>1.1119725</v>
      </c>
      <c r="M187" s="62">
        <v>18.458743500000001</v>
      </c>
      <c r="N187" s="62">
        <v>0</v>
      </c>
      <c r="O187" s="62">
        <v>2.8911285000000002</v>
      </c>
      <c r="P187" s="62">
        <v>0</v>
      </c>
      <c r="Q187" s="62">
        <v>0</v>
      </c>
      <c r="R187" s="62">
        <v>8.4509910000000001</v>
      </c>
      <c r="S187" s="62">
        <v>0</v>
      </c>
      <c r="T187" s="62">
        <f t="shared" si="180"/>
        <v>1047.033306</v>
      </c>
      <c r="U187" s="62">
        <v>499.40800000000002</v>
      </c>
      <c r="V187" s="62">
        <v>487.113</v>
      </c>
      <c r="W187" s="62">
        <v>60.51</v>
      </c>
      <c r="X187" s="62">
        <f t="shared" si="181"/>
        <v>47.69743208149675</v>
      </c>
      <c r="Y187" s="62">
        <f t="shared" si="182"/>
        <v>46.523161890706845</v>
      </c>
      <c r="Z187" s="62">
        <f t="shared" si="183"/>
        <v>5.7791857864739216</v>
      </c>
      <c r="AA187" s="77"/>
      <c r="AB187" s="75" t="s">
        <v>357</v>
      </c>
      <c r="AC187" s="62">
        <f t="shared" si="131"/>
        <v>1028.5710000000001</v>
      </c>
      <c r="AD187" s="62"/>
      <c r="AE187" s="50">
        <v>4</v>
      </c>
      <c r="AF187" s="62">
        <f t="shared" si="158"/>
        <v>934.94400000000007</v>
      </c>
      <c r="AG187" s="62">
        <f t="shared" si="184"/>
        <v>90.897371207237995</v>
      </c>
      <c r="AH187" s="62">
        <v>448.39699999999999</v>
      </c>
      <c r="AI187" s="62">
        <v>444.53300000000002</v>
      </c>
      <c r="AJ187" s="62">
        <v>42.014000000000003</v>
      </c>
      <c r="AK187" s="50">
        <v>6</v>
      </c>
      <c r="AL187" s="62">
        <f t="shared" si="204"/>
        <v>0.88900000000000001</v>
      </c>
      <c r="AM187" s="62">
        <f t="shared" si="205"/>
        <v>8.6430591568302031E-2</v>
      </c>
      <c r="AN187" s="62">
        <v>0.84499999999999997</v>
      </c>
      <c r="AO187" s="62">
        <v>4.3999999999999997E-2</v>
      </c>
      <c r="AP187" s="62">
        <v>0</v>
      </c>
      <c r="AQ187" s="50">
        <v>7</v>
      </c>
      <c r="AR187" s="62">
        <f>AT187+AU187+AV187</f>
        <v>92.738000000000014</v>
      </c>
      <c r="AS187" s="62">
        <f>(AR187/AC187)*100</f>
        <v>9.0161982011936956</v>
      </c>
      <c r="AT187" s="62">
        <v>50.164999999999999</v>
      </c>
      <c r="AU187" s="62">
        <v>38.843000000000004</v>
      </c>
      <c r="AV187" s="62">
        <v>3.73</v>
      </c>
      <c r="AW187" s="77"/>
      <c r="AX187" s="62"/>
      <c r="AY187" s="62"/>
      <c r="AZ187" s="62"/>
      <c r="BA187" s="62"/>
      <c r="BB187" s="62"/>
      <c r="BC187" s="77"/>
      <c r="BD187" s="75" t="s">
        <v>357</v>
      </c>
      <c r="BE187" s="62">
        <f t="shared" si="185"/>
        <v>1.6071421875000003</v>
      </c>
      <c r="BF187" s="62"/>
      <c r="BG187" s="50">
        <v>4</v>
      </c>
      <c r="BH187" s="62">
        <f t="shared" si="186"/>
        <v>1.4608500000000002</v>
      </c>
      <c r="BI187" s="62">
        <f t="shared" si="187"/>
        <v>90.897371207237995</v>
      </c>
      <c r="BJ187" s="62">
        <f t="shared" si="188"/>
        <v>0.70062031250000001</v>
      </c>
      <c r="BK187" s="62">
        <f t="shared" si="189"/>
        <v>0.69458281249999998</v>
      </c>
      <c r="BL187" s="62">
        <f t="shared" si="190"/>
        <v>6.5646875000000007E-2</v>
      </c>
      <c r="BM187" s="50">
        <v>6</v>
      </c>
      <c r="BN187" s="62">
        <f t="shared" si="206"/>
        <v>1.3890624999999999E-3</v>
      </c>
      <c r="BO187" s="62">
        <f t="shared" si="207"/>
        <v>8.6430591568302018E-2</v>
      </c>
      <c r="BP187" s="62">
        <f t="shared" si="208"/>
        <v>1.3203124999999999E-3</v>
      </c>
      <c r="BQ187" s="62">
        <f t="shared" si="209"/>
        <v>6.8749999999999991E-5</v>
      </c>
      <c r="BR187" s="62">
        <f t="shared" si="210"/>
        <v>0</v>
      </c>
      <c r="BS187" s="50">
        <v>7</v>
      </c>
      <c r="BT187" s="62">
        <f>BV187+BW187+BX187</f>
        <v>0.14490312499999999</v>
      </c>
      <c r="BU187" s="62">
        <f>(BT187/BE187)*100</f>
        <v>9.0161982011936921</v>
      </c>
      <c r="BV187" s="62">
        <f>AT187/640</f>
        <v>7.8382812499999996E-2</v>
      </c>
      <c r="BW187" s="62">
        <f t="shared" ref="BW187" si="211">AU187/640</f>
        <v>6.0692187500000008E-2</v>
      </c>
      <c r="BX187" s="62">
        <f t="shared" ref="BX187" si="212">AV187/640</f>
        <v>5.828125E-3</v>
      </c>
      <c r="BY187" s="77"/>
      <c r="BZ187" s="77"/>
      <c r="CA187" s="77"/>
      <c r="CB187" s="77"/>
      <c r="CC187" s="77"/>
      <c r="CD187" s="77"/>
    </row>
    <row r="188" spans="1:82" x14ac:dyDescent="0.25">
      <c r="A188" s="77" t="s">
        <v>358</v>
      </c>
      <c r="B188" s="10" t="s">
        <v>287</v>
      </c>
      <c r="C188" s="3">
        <v>9</v>
      </c>
      <c r="D188" s="77" t="s">
        <v>358</v>
      </c>
      <c r="E188" s="62">
        <v>30.245652000000003</v>
      </c>
      <c r="F188" s="62">
        <v>207.4940685</v>
      </c>
      <c r="G188" s="62">
        <v>1097.5168575</v>
      </c>
      <c r="H188" s="62">
        <v>2212.6028805000001</v>
      </c>
      <c r="I188" s="62">
        <v>1686.4174935000001</v>
      </c>
      <c r="J188" s="62">
        <v>44.923689000000003</v>
      </c>
      <c r="K188" s="62">
        <v>7.7838075</v>
      </c>
      <c r="L188" s="62">
        <v>0</v>
      </c>
      <c r="M188" s="62">
        <v>4.8926790000000002</v>
      </c>
      <c r="N188" s="62">
        <v>0</v>
      </c>
      <c r="O188" s="62">
        <v>18.236349000000001</v>
      </c>
      <c r="P188" s="62">
        <v>50.928340500000004</v>
      </c>
      <c r="Q188" s="62">
        <v>0</v>
      </c>
      <c r="R188" s="62">
        <v>5.5598625000000004</v>
      </c>
      <c r="S188" s="62">
        <v>0</v>
      </c>
      <c r="T188" s="62">
        <f t="shared" si="180"/>
        <v>5366.6016794999996</v>
      </c>
      <c r="U188" s="62">
        <v>3107.2040000000002</v>
      </c>
      <c r="V188" s="62">
        <v>2136.5039999999999</v>
      </c>
      <c r="W188" s="62">
        <v>122.88</v>
      </c>
      <c r="X188" s="62">
        <f t="shared" si="181"/>
        <v>57.898912301788251</v>
      </c>
      <c r="Y188" s="62">
        <f t="shared" si="182"/>
        <v>39.811115629491916</v>
      </c>
      <c r="Z188" s="62">
        <f t="shared" si="183"/>
        <v>2.2897171681176198</v>
      </c>
      <c r="AA188" s="77"/>
      <c r="AB188" s="75" t="s">
        <v>358</v>
      </c>
      <c r="AC188" s="62">
        <f t="shared" si="131"/>
        <v>5361.695999999999</v>
      </c>
      <c r="AD188" s="62"/>
      <c r="AE188" s="50">
        <v>4</v>
      </c>
      <c r="AF188" s="62">
        <f t="shared" si="158"/>
        <v>28.244</v>
      </c>
      <c r="AG188" s="62">
        <f t="shared" si="184"/>
        <v>0.52677361790000787</v>
      </c>
      <c r="AH188" s="62">
        <v>21.600999999999999</v>
      </c>
      <c r="AI188" s="62">
        <v>6.3550000000000004</v>
      </c>
      <c r="AJ188" s="62">
        <v>0.28799999999999998</v>
      </c>
      <c r="AK188" s="50">
        <v>7</v>
      </c>
      <c r="AL188" s="62">
        <f t="shared" si="204"/>
        <v>5333.4519999999993</v>
      </c>
      <c r="AM188" s="62">
        <f t="shared" si="205"/>
        <v>99.473226382099995</v>
      </c>
      <c r="AN188" s="62">
        <v>3085.6030000000001</v>
      </c>
      <c r="AO188" s="62">
        <v>2129.1709999999998</v>
      </c>
      <c r="AP188" s="62">
        <v>118.678</v>
      </c>
      <c r="AQ188" s="77"/>
      <c r="AR188" s="62"/>
      <c r="AS188" s="62"/>
      <c r="AT188" s="62"/>
      <c r="AU188" s="62"/>
      <c r="AV188" s="62"/>
      <c r="AW188" s="77"/>
      <c r="AX188" s="62"/>
      <c r="AY188" s="62"/>
      <c r="AZ188" s="62"/>
      <c r="BA188" s="62"/>
      <c r="BB188" s="62"/>
      <c r="BC188" s="77"/>
      <c r="BD188" s="75" t="s">
        <v>358</v>
      </c>
      <c r="BE188" s="62">
        <f t="shared" si="185"/>
        <v>8.3776499999999992</v>
      </c>
      <c r="BF188" s="62"/>
      <c r="BG188" s="50">
        <v>4</v>
      </c>
      <c r="BH188" s="62">
        <f t="shared" si="186"/>
        <v>4.4131249999999997E-2</v>
      </c>
      <c r="BI188" s="62">
        <f t="shared" si="187"/>
        <v>0.52677361790000776</v>
      </c>
      <c r="BJ188" s="62">
        <f t="shared" si="188"/>
        <v>3.3751562499999999E-2</v>
      </c>
      <c r="BK188" s="62">
        <f t="shared" si="189"/>
        <v>9.929687500000001E-3</v>
      </c>
      <c r="BL188" s="62">
        <f t="shared" si="190"/>
        <v>4.4999999999999999E-4</v>
      </c>
      <c r="BM188" s="50">
        <v>7</v>
      </c>
      <c r="BN188" s="62">
        <f t="shared" si="206"/>
        <v>8.3335187499999996</v>
      </c>
      <c r="BO188" s="62">
        <f t="shared" si="207"/>
        <v>99.473226382099995</v>
      </c>
      <c r="BP188" s="62">
        <f t="shared" si="208"/>
        <v>4.8212546874999997</v>
      </c>
      <c r="BQ188" s="62">
        <f t="shared" si="209"/>
        <v>3.3268296874999996</v>
      </c>
      <c r="BR188" s="62">
        <f t="shared" si="210"/>
        <v>0.18543437499999998</v>
      </c>
      <c r="BS188" s="77"/>
      <c r="BT188" s="62"/>
      <c r="BU188" s="62"/>
      <c r="BV188" s="62"/>
      <c r="BW188" s="62"/>
      <c r="BX188" s="62"/>
      <c r="BY188" s="77"/>
      <c r="BZ188" s="77"/>
      <c r="CA188" s="77"/>
      <c r="CB188" s="77"/>
      <c r="CC188" s="77"/>
      <c r="CD188" s="77"/>
    </row>
    <row r="189" spans="1:82" x14ac:dyDescent="0.25">
      <c r="A189" s="77" t="s">
        <v>359</v>
      </c>
      <c r="B189" s="10" t="s">
        <v>360</v>
      </c>
      <c r="C189" s="3" t="s">
        <v>361</v>
      </c>
      <c r="D189" s="77" t="s">
        <v>362</v>
      </c>
      <c r="E189" s="62">
        <v>0</v>
      </c>
      <c r="F189" s="62">
        <v>2.2239450000000001</v>
      </c>
      <c r="G189" s="62">
        <v>78.505258500000011</v>
      </c>
      <c r="H189" s="62">
        <v>204.158151</v>
      </c>
      <c r="I189" s="62">
        <v>17.1243765</v>
      </c>
      <c r="J189" s="62">
        <v>0</v>
      </c>
      <c r="K189" s="62">
        <v>0</v>
      </c>
      <c r="L189" s="62">
        <v>0</v>
      </c>
      <c r="M189" s="62">
        <v>0</v>
      </c>
      <c r="N189" s="62">
        <v>0</v>
      </c>
      <c r="O189" s="62">
        <v>0</v>
      </c>
      <c r="P189" s="62">
        <v>0</v>
      </c>
      <c r="Q189" s="62">
        <v>0</v>
      </c>
      <c r="R189" s="62">
        <v>0</v>
      </c>
      <c r="S189" s="62">
        <v>0</v>
      </c>
      <c r="T189" s="62">
        <f t="shared" si="180"/>
        <v>302.011731</v>
      </c>
      <c r="U189" s="62">
        <v>137.608</v>
      </c>
      <c r="V189" s="62">
        <v>155.059</v>
      </c>
      <c r="W189" s="62">
        <v>9.3439999999999994</v>
      </c>
      <c r="X189" s="62">
        <f t="shared" si="181"/>
        <v>45.563793017033504</v>
      </c>
      <c r="Y189" s="62">
        <f t="shared" si="182"/>
        <v>51.342045385647616</v>
      </c>
      <c r="Z189" s="62">
        <f t="shared" si="183"/>
        <v>3.0939195537407782</v>
      </c>
      <c r="AA189" s="77"/>
      <c r="AB189" s="75" t="s">
        <v>359</v>
      </c>
      <c r="AC189" s="62">
        <f t="shared" si="131"/>
        <v>302.01</v>
      </c>
      <c r="AD189" s="62"/>
      <c r="AE189" s="50">
        <v>3</v>
      </c>
      <c r="AF189" s="62">
        <f t="shared" si="158"/>
        <v>106.749</v>
      </c>
      <c r="AG189" s="62">
        <f t="shared" si="184"/>
        <v>35.346180590046686</v>
      </c>
      <c r="AH189" s="62">
        <v>45.781999999999996</v>
      </c>
      <c r="AI189" s="62">
        <v>57.795000000000002</v>
      </c>
      <c r="AJ189" s="62">
        <v>3.1720000000000002</v>
      </c>
      <c r="AK189" s="50">
        <v>4</v>
      </c>
      <c r="AL189" s="62">
        <f t="shared" si="204"/>
        <v>195.26099999999997</v>
      </c>
      <c r="AM189" s="62">
        <f t="shared" si="205"/>
        <v>64.6538194099533</v>
      </c>
      <c r="AN189" s="62">
        <v>91.825999999999993</v>
      </c>
      <c r="AO189" s="62">
        <v>97.263999999999996</v>
      </c>
      <c r="AP189" s="62">
        <v>6.1710000000000003</v>
      </c>
      <c r="AQ189" s="77"/>
      <c r="AR189" s="62"/>
      <c r="AS189" s="62"/>
      <c r="AT189" s="62"/>
      <c r="AU189" s="62"/>
      <c r="AV189" s="62"/>
      <c r="AW189" s="77"/>
      <c r="AX189" s="62"/>
      <c r="AY189" s="62"/>
      <c r="AZ189" s="62"/>
      <c r="BA189" s="62"/>
      <c r="BB189" s="62"/>
      <c r="BC189" s="77"/>
      <c r="BD189" s="75" t="s">
        <v>359</v>
      </c>
      <c r="BE189" s="62">
        <f t="shared" si="185"/>
        <v>0.47189062500000001</v>
      </c>
      <c r="BF189" s="62"/>
      <c r="BG189" s="50">
        <v>3</v>
      </c>
      <c r="BH189" s="62">
        <f t="shared" si="186"/>
        <v>0.16679531249999999</v>
      </c>
      <c r="BI189" s="62">
        <f t="shared" si="187"/>
        <v>35.346180590046686</v>
      </c>
      <c r="BJ189" s="62">
        <f t="shared" si="188"/>
        <v>7.1534374999999997E-2</v>
      </c>
      <c r="BK189" s="62">
        <f t="shared" si="189"/>
        <v>9.0304687500000008E-2</v>
      </c>
      <c r="BL189" s="62">
        <f t="shared" si="190"/>
        <v>4.9562500000000006E-3</v>
      </c>
      <c r="BM189" s="50">
        <v>4</v>
      </c>
      <c r="BN189" s="62">
        <f t="shared" si="206"/>
        <v>0.30509531249999999</v>
      </c>
      <c r="BO189" s="62">
        <f t="shared" si="207"/>
        <v>64.6538194099533</v>
      </c>
      <c r="BP189" s="62">
        <f t="shared" si="208"/>
        <v>0.14347812499999998</v>
      </c>
      <c r="BQ189" s="62">
        <f t="shared" si="209"/>
        <v>0.151975</v>
      </c>
      <c r="BR189" s="62">
        <f t="shared" si="210"/>
        <v>9.6421874999999997E-3</v>
      </c>
      <c r="BS189" s="77"/>
      <c r="BT189" s="62"/>
      <c r="BU189" s="62"/>
      <c r="BV189" s="62"/>
      <c r="BW189" s="62"/>
      <c r="BX189" s="62"/>
      <c r="BY189" s="77"/>
      <c r="BZ189" s="77"/>
      <c r="CA189" s="77"/>
      <c r="CB189" s="77"/>
      <c r="CC189" s="77"/>
      <c r="CD189" s="77"/>
    </row>
    <row r="190" spans="1:82" x14ac:dyDescent="0.25">
      <c r="A190" s="77" t="s">
        <v>363</v>
      </c>
      <c r="B190" s="10" t="s">
        <v>360</v>
      </c>
      <c r="C190" s="3" t="s">
        <v>364</v>
      </c>
      <c r="D190" s="77" t="s">
        <v>365</v>
      </c>
      <c r="E190" s="62">
        <v>0</v>
      </c>
      <c r="F190" s="62">
        <v>177.91560000000001</v>
      </c>
      <c r="G190" s="62">
        <v>496.384524</v>
      </c>
      <c r="H190" s="62">
        <v>549.98159850000002</v>
      </c>
      <c r="I190" s="62">
        <v>126.54247050000001</v>
      </c>
      <c r="J190" s="62">
        <v>0</v>
      </c>
      <c r="K190" s="62">
        <v>7.1166240000000007</v>
      </c>
      <c r="L190" s="62">
        <v>5.3374680000000003</v>
      </c>
      <c r="M190" s="62">
        <v>5.5598625000000004</v>
      </c>
      <c r="N190" s="62">
        <v>0</v>
      </c>
      <c r="O190" s="62">
        <v>3.5583120000000004</v>
      </c>
      <c r="P190" s="62">
        <v>0</v>
      </c>
      <c r="Q190" s="62">
        <v>0</v>
      </c>
      <c r="R190" s="62">
        <v>43.366927500000003</v>
      </c>
      <c r="S190" s="62">
        <v>0</v>
      </c>
      <c r="T190" s="62">
        <f t="shared" si="180"/>
        <v>1415.7633869999997</v>
      </c>
      <c r="U190" s="62">
        <v>585.17200000000003</v>
      </c>
      <c r="V190" s="62">
        <v>742.12</v>
      </c>
      <c r="W190" s="62">
        <v>88.468000000000004</v>
      </c>
      <c r="X190" s="62">
        <f t="shared" si="181"/>
        <v>41.332612876787167</v>
      </c>
      <c r="Y190" s="62">
        <f t="shared" si="182"/>
        <v>52.418363606121432</v>
      </c>
      <c r="Z190" s="62">
        <f t="shared" si="183"/>
        <v>6.2487842822001172</v>
      </c>
      <c r="AA190" s="77"/>
      <c r="AB190" s="75" t="s">
        <v>363</v>
      </c>
      <c r="AC190" s="62">
        <f t="shared" si="131"/>
        <v>1410.2</v>
      </c>
      <c r="AD190" s="62"/>
      <c r="AE190" s="50">
        <v>3</v>
      </c>
      <c r="AF190" s="62">
        <f t="shared" si="158"/>
        <v>179.25</v>
      </c>
      <c r="AG190" s="62">
        <f t="shared" si="184"/>
        <v>12.710962983973904</v>
      </c>
      <c r="AH190" s="62">
        <v>83.962999999999994</v>
      </c>
      <c r="AI190" s="62">
        <v>90.378</v>
      </c>
      <c r="AJ190" s="62">
        <v>4.9089999999999998</v>
      </c>
      <c r="AK190" s="50">
        <v>4</v>
      </c>
      <c r="AL190" s="62">
        <f t="shared" si="204"/>
        <v>1230.95</v>
      </c>
      <c r="AM190" s="62">
        <f t="shared" si="205"/>
        <v>87.2890370160261</v>
      </c>
      <c r="AN190" s="62">
        <v>501.209</v>
      </c>
      <c r="AO190" s="62">
        <v>650.63</v>
      </c>
      <c r="AP190" s="62">
        <v>79.111000000000004</v>
      </c>
      <c r="AQ190" s="77"/>
      <c r="AR190" s="62"/>
      <c r="AS190" s="62"/>
      <c r="AT190" s="62"/>
      <c r="AU190" s="62"/>
      <c r="AV190" s="62"/>
      <c r="AW190" s="77"/>
      <c r="AX190" s="62"/>
      <c r="AY190" s="62"/>
      <c r="AZ190" s="62"/>
      <c r="BA190" s="62"/>
      <c r="BB190" s="62"/>
      <c r="BC190" s="77"/>
      <c r="BD190" s="75" t="s">
        <v>363</v>
      </c>
      <c r="BE190" s="62">
        <f t="shared" si="185"/>
        <v>2.2034375000000002</v>
      </c>
      <c r="BF190" s="62"/>
      <c r="BG190" s="50">
        <v>3</v>
      </c>
      <c r="BH190" s="62">
        <f t="shared" si="186"/>
        <v>0.28007812500000001</v>
      </c>
      <c r="BI190" s="62">
        <f t="shared" si="187"/>
        <v>12.710962983973904</v>
      </c>
      <c r="BJ190" s="62">
        <f t="shared" si="188"/>
        <v>0.1311921875</v>
      </c>
      <c r="BK190" s="62">
        <f t="shared" si="189"/>
        <v>0.14121562500000001</v>
      </c>
      <c r="BL190" s="62">
        <f t="shared" si="190"/>
        <v>7.6703125E-3</v>
      </c>
      <c r="BM190" s="50">
        <v>4</v>
      </c>
      <c r="BN190" s="62">
        <f t="shared" si="206"/>
        <v>1.923359375</v>
      </c>
      <c r="BO190" s="62">
        <f t="shared" si="207"/>
        <v>87.289037016026086</v>
      </c>
      <c r="BP190" s="62">
        <f t="shared" si="208"/>
        <v>0.78313906249999998</v>
      </c>
      <c r="BQ190" s="62">
        <f t="shared" si="209"/>
        <v>1.016609375</v>
      </c>
      <c r="BR190" s="62">
        <f t="shared" si="210"/>
        <v>0.1236109375</v>
      </c>
      <c r="BS190" s="77"/>
      <c r="BT190" s="62"/>
      <c r="BU190" s="62"/>
      <c r="BV190" s="62"/>
      <c r="BW190" s="62"/>
      <c r="BX190" s="62"/>
      <c r="BY190" s="77"/>
      <c r="BZ190" s="77"/>
      <c r="CA190" s="77"/>
      <c r="CB190" s="77"/>
      <c r="CC190" s="77"/>
      <c r="CD190" s="77"/>
    </row>
    <row r="191" spans="1:82" x14ac:dyDescent="0.25">
      <c r="A191" s="77" t="s">
        <v>366</v>
      </c>
      <c r="B191" s="10" t="s">
        <v>360</v>
      </c>
      <c r="C191" s="3" t="s">
        <v>367</v>
      </c>
      <c r="D191" s="77" t="s">
        <v>368</v>
      </c>
      <c r="E191" s="62">
        <v>0</v>
      </c>
      <c r="F191" s="62">
        <v>19.125927000000001</v>
      </c>
      <c r="G191" s="62">
        <v>434.33645850000005</v>
      </c>
      <c r="H191" s="62">
        <v>1095.5153070000001</v>
      </c>
      <c r="I191" s="62">
        <v>220.8377385</v>
      </c>
      <c r="J191" s="62">
        <v>0</v>
      </c>
      <c r="K191" s="62">
        <v>0</v>
      </c>
      <c r="L191" s="62">
        <v>0</v>
      </c>
      <c r="M191" s="62">
        <v>0</v>
      </c>
      <c r="N191" s="62">
        <v>0</v>
      </c>
      <c r="O191" s="62">
        <v>0</v>
      </c>
      <c r="P191" s="62">
        <v>0</v>
      </c>
      <c r="Q191" s="62">
        <v>0</v>
      </c>
      <c r="R191" s="62">
        <v>0</v>
      </c>
      <c r="S191" s="62">
        <v>0</v>
      </c>
      <c r="T191" s="62">
        <f t="shared" si="180"/>
        <v>1769.815431</v>
      </c>
      <c r="U191" s="62">
        <v>867.11400000000003</v>
      </c>
      <c r="V191" s="62">
        <v>852.36199999999997</v>
      </c>
      <c r="W191" s="62">
        <v>50.335999999999999</v>
      </c>
      <c r="X191" s="62">
        <f t="shared" si="181"/>
        <v>48.99460049967211</v>
      </c>
      <c r="Y191" s="62">
        <f t="shared" si="182"/>
        <v>48.161067254249744</v>
      </c>
      <c r="Z191" s="62">
        <f t="shared" si="183"/>
        <v>2.8441383840550323</v>
      </c>
      <c r="AA191" s="77"/>
      <c r="AB191" s="75" t="s">
        <v>366</v>
      </c>
      <c r="AC191" s="62">
        <f t="shared" si="131"/>
        <v>1769.8120000000001</v>
      </c>
      <c r="AD191" s="62"/>
      <c r="AE191" s="50">
        <v>3</v>
      </c>
      <c r="AF191" s="62">
        <f t="shared" si="158"/>
        <v>219.947</v>
      </c>
      <c r="AG191" s="62">
        <f t="shared" si="184"/>
        <v>12.42770418552931</v>
      </c>
      <c r="AH191" s="62">
        <v>101.36</v>
      </c>
      <c r="AI191" s="62">
        <v>111.902</v>
      </c>
      <c r="AJ191" s="62">
        <v>6.6849999999999996</v>
      </c>
      <c r="AK191" s="50">
        <v>4</v>
      </c>
      <c r="AL191" s="62">
        <f t="shared" si="204"/>
        <v>1453.79</v>
      </c>
      <c r="AM191" s="62">
        <f t="shared" si="205"/>
        <v>82.143753121800501</v>
      </c>
      <c r="AN191" s="62">
        <v>716.32</v>
      </c>
      <c r="AO191" s="62">
        <v>696.89400000000001</v>
      </c>
      <c r="AP191" s="62">
        <v>40.576000000000001</v>
      </c>
      <c r="AQ191" s="50">
        <v>5</v>
      </c>
      <c r="AR191" s="62">
        <f>AT191+AU191+AV191</f>
        <v>19.127000000000002</v>
      </c>
      <c r="AS191" s="62">
        <f>(AR191/AC191)*100</f>
        <v>1.0807362589924807</v>
      </c>
      <c r="AT191" s="62">
        <v>8.02</v>
      </c>
      <c r="AU191" s="62">
        <v>10.525</v>
      </c>
      <c r="AV191" s="62">
        <v>0.58199999999999996</v>
      </c>
      <c r="AW191" s="50">
        <v>6</v>
      </c>
      <c r="AX191" s="62">
        <f>AZ191+BA191+BB191</f>
        <v>76.947999999999993</v>
      </c>
      <c r="AY191" s="62">
        <f>(AX191/AC191)*100</f>
        <v>4.3478064336777003</v>
      </c>
      <c r="AZ191" s="62">
        <v>41.414000000000001</v>
      </c>
      <c r="BA191" s="62">
        <v>33.040999999999997</v>
      </c>
      <c r="BB191" s="62">
        <v>2.4929999999999999</v>
      </c>
      <c r="BC191" s="77"/>
      <c r="BD191" s="75" t="s">
        <v>366</v>
      </c>
      <c r="BE191" s="62">
        <f t="shared" si="185"/>
        <v>2.76533125</v>
      </c>
      <c r="BF191" s="62"/>
      <c r="BG191" s="50">
        <v>3</v>
      </c>
      <c r="BH191" s="62">
        <f t="shared" si="186"/>
        <v>0.34366718750000003</v>
      </c>
      <c r="BI191" s="62">
        <f t="shared" si="187"/>
        <v>12.427704185529311</v>
      </c>
      <c r="BJ191" s="62">
        <f t="shared" si="188"/>
        <v>0.15837499999999999</v>
      </c>
      <c r="BK191" s="62">
        <f t="shared" si="189"/>
        <v>0.17484687500000001</v>
      </c>
      <c r="BL191" s="62">
        <f t="shared" si="190"/>
        <v>1.04453125E-2</v>
      </c>
      <c r="BM191" s="50">
        <v>4</v>
      </c>
      <c r="BN191" s="62">
        <f t="shared" si="206"/>
        <v>2.2715468750000003</v>
      </c>
      <c r="BO191" s="62">
        <f t="shared" si="207"/>
        <v>82.143753121800529</v>
      </c>
      <c r="BP191" s="62">
        <f t="shared" si="208"/>
        <v>1.1192500000000001</v>
      </c>
      <c r="BQ191" s="62">
        <f t="shared" si="209"/>
        <v>1.0888968750000001</v>
      </c>
      <c r="BR191" s="62">
        <f t="shared" si="210"/>
        <v>6.3399999999999998E-2</v>
      </c>
      <c r="BS191" s="50">
        <v>5</v>
      </c>
      <c r="BT191" s="62">
        <f>BV191+BW191+BX191</f>
        <v>2.9885937499999998E-2</v>
      </c>
      <c r="BU191" s="62">
        <f>(BT191/BE191)*100</f>
        <v>1.0807362589924805</v>
      </c>
      <c r="BV191" s="62">
        <f>AT191/640</f>
        <v>1.2531249999999999E-2</v>
      </c>
      <c r="BW191" s="62">
        <f t="shared" ref="BW191" si="213">AU191/640</f>
        <v>1.64453125E-2</v>
      </c>
      <c r="BX191" s="62">
        <f t="shared" ref="BX191" si="214">AV191/640</f>
        <v>9.0937499999999992E-4</v>
      </c>
      <c r="BY191" s="50">
        <v>6</v>
      </c>
      <c r="BZ191" s="62">
        <f>CB191+CC191+CD191</f>
        <v>0.12023124999999998</v>
      </c>
      <c r="CA191" s="62">
        <f>(BZ191/BE191)*100</f>
        <v>4.3478064336777003</v>
      </c>
      <c r="CB191" s="62">
        <f>AZ191/640</f>
        <v>6.4709375E-2</v>
      </c>
      <c r="CC191" s="62">
        <f t="shared" ref="CC191" si="215">BA191/640</f>
        <v>5.1626562499999994E-2</v>
      </c>
      <c r="CD191" s="62">
        <f t="shared" ref="CD191" si="216">BB191/640</f>
        <v>3.8953124999999999E-3</v>
      </c>
    </row>
    <row r="192" spans="1:82" x14ac:dyDescent="0.25">
      <c r="A192" s="77" t="s">
        <v>369</v>
      </c>
      <c r="B192" s="10" t="s">
        <v>360</v>
      </c>
      <c r="C192" s="3" t="s">
        <v>370</v>
      </c>
      <c r="D192" s="77" t="s">
        <v>371</v>
      </c>
      <c r="E192" s="62">
        <v>0</v>
      </c>
      <c r="F192" s="62">
        <v>5.3374680000000003</v>
      </c>
      <c r="G192" s="62">
        <v>74.724552000000003</v>
      </c>
      <c r="H192" s="62">
        <v>328.92146550000001</v>
      </c>
      <c r="I192" s="62">
        <v>121.20500250000001</v>
      </c>
      <c r="J192" s="62">
        <v>0</v>
      </c>
      <c r="K192" s="62">
        <v>0</v>
      </c>
      <c r="L192" s="62">
        <v>0.88957800000000009</v>
      </c>
      <c r="M192" s="62">
        <v>0</v>
      </c>
      <c r="N192" s="62">
        <v>0</v>
      </c>
      <c r="O192" s="62">
        <v>4.6702845000000002</v>
      </c>
      <c r="P192" s="62">
        <v>0</v>
      </c>
      <c r="Q192" s="62">
        <v>0</v>
      </c>
      <c r="R192" s="62">
        <v>9.3405690000000003</v>
      </c>
      <c r="S192" s="62">
        <v>0</v>
      </c>
      <c r="T192" s="62">
        <f t="shared" si="180"/>
        <v>545.08891949999997</v>
      </c>
      <c r="U192" s="62">
        <v>291.82100000000003</v>
      </c>
      <c r="V192" s="62">
        <v>228.381</v>
      </c>
      <c r="W192" s="62">
        <v>24.885999999999999</v>
      </c>
      <c r="X192" s="62">
        <f t="shared" si="181"/>
        <v>53.536402880411146</v>
      </c>
      <c r="Y192" s="62">
        <f t="shared" si="182"/>
        <v>41.897934782730438</v>
      </c>
      <c r="Z192" s="62">
        <f t="shared" si="183"/>
        <v>4.5654936487843978</v>
      </c>
      <c r="AA192" s="77"/>
      <c r="AB192" s="75" t="s">
        <v>369</v>
      </c>
      <c r="AC192" s="62">
        <f t="shared" si="131"/>
        <v>545.08799999999997</v>
      </c>
      <c r="AD192" s="62"/>
      <c r="AE192" s="50">
        <v>4</v>
      </c>
      <c r="AF192" s="62">
        <f t="shared" ref="AF192:AF199" si="217">AH192+AI192+AJ192</f>
        <v>545.08799999999997</v>
      </c>
      <c r="AG192" s="62">
        <f t="shared" si="184"/>
        <v>100</v>
      </c>
      <c r="AH192" s="62">
        <v>291.82100000000003</v>
      </c>
      <c r="AI192" s="62">
        <v>228.381</v>
      </c>
      <c r="AJ192" s="62">
        <v>24.885999999999999</v>
      </c>
      <c r="AK192" s="50"/>
      <c r="AL192" s="62"/>
      <c r="AM192" s="62"/>
      <c r="AN192" s="62"/>
      <c r="AO192" s="62"/>
      <c r="AP192" s="62"/>
      <c r="AQ192" s="77"/>
      <c r="AR192" s="62"/>
      <c r="AS192" s="62"/>
      <c r="AT192" s="62"/>
      <c r="AU192" s="62"/>
      <c r="AV192" s="62"/>
      <c r="AW192" s="77"/>
      <c r="AX192" s="62"/>
      <c r="AY192" s="62"/>
      <c r="AZ192" s="62"/>
      <c r="BA192" s="62"/>
      <c r="BB192" s="62"/>
      <c r="BC192" s="77"/>
      <c r="BD192" s="75" t="s">
        <v>369</v>
      </c>
      <c r="BE192" s="62">
        <f t="shared" si="185"/>
        <v>0.8516999999999999</v>
      </c>
      <c r="BF192" s="62"/>
      <c r="BG192" s="50">
        <v>4</v>
      </c>
      <c r="BH192" s="62">
        <f t="shared" si="186"/>
        <v>0.8516999999999999</v>
      </c>
      <c r="BI192" s="62">
        <f t="shared" si="187"/>
        <v>100</v>
      </c>
      <c r="BJ192" s="62">
        <f t="shared" si="188"/>
        <v>0.45597031250000003</v>
      </c>
      <c r="BK192" s="62">
        <f t="shared" si="189"/>
        <v>0.35684531250000001</v>
      </c>
      <c r="BL192" s="62">
        <f t="shared" si="190"/>
        <v>3.8884374999999999E-2</v>
      </c>
      <c r="BM192" s="50"/>
      <c r="BN192" s="62"/>
      <c r="BO192" s="62"/>
      <c r="BP192" s="62"/>
      <c r="BQ192" s="62"/>
      <c r="BR192" s="62"/>
      <c r="BS192" s="77"/>
      <c r="BT192" s="62"/>
      <c r="BU192" s="62"/>
      <c r="BV192" s="62"/>
      <c r="BW192" s="62"/>
      <c r="BX192" s="62"/>
      <c r="BY192" s="77"/>
      <c r="BZ192" s="77"/>
      <c r="CA192" s="77"/>
      <c r="CB192" s="77"/>
      <c r="CC192" s="77"/>
      <c r="CD192" s="77"/>
    </row>
    <row r="193" spans="1:82" x14ac:dyDescent="0.25">
      <c r="A193" s="77" t="s">
        <v>372</v>
      </c>
      <c r="B193" s="10" t="s">
        <v>360</v>
      </c>
      <c r="C193" s="3" t="s">
        <v>373</v>
      </c>
      <c r="D193" s="77" t="s">
        <v>374</v>
      </c>
      <c r="E193" s="62">
        <v>0</v>
      </c>
      <c r="F193" s="62">
        <v>10.0077525</v>
      </c>
      <c r="G193" s="62">
        <v>113.42119500000001</v>
      </c>
      <c r="H193" s="62">
        <v>434.33645850000005</v>
      </c>
      <c r="I193" s="62">
        <v>82.508359499999997</v>
      </c>
      <c r="J193" s="62">
        <v>0</v>
      </c>
      <c r="K193" s="62">
        <v>0.44478900000000005</v>
      </c>
      <c r="L193" s="62">
        <v>0.22239450000000002</v>
      </c>
      <c r="M193" s="62">
        <v>0</v>
      </c>
      <c r="N193" s="62">
        <v>0</v>
      </c>
      <c r="O193" s="62">
        <v>0</v>
      </c>
      <c r="P193" s="62">
        <v>0</v>
      </c>
      <c r="Q193" s="62">
        <v>0</v>
      </c>
      <c r="R193" s="62">
        <v>0.88957800000000009</v>
      </c>
      <c r="S193" s="62">
        <v>0</v>
      </c>
      <c r="T193" s="62">
        <f t="shared" si="180"/>
        <v>641.83052700000007</v>
      </c>
      <c r="U193" s="62">
        <v>317.70100000000002</v>
      </c>
      <c r="V193" s="62">
        <v>303.58600000000001</v>
      </c>
      <c r="W193" s="62">
        <v>20.542999999999999</v>
      </c>
      <c r="X193" s="62">
        <f t="shared" si="181"/>
        <v>49.499203704905732</v>
      </c>
      <c r="Y193" s="62">
        <f t="shared" si="182"/>
        <v>47.30002504228036</v>
      </c>
      <c r="Z193" s="62">
        <f t="shared" si="183"/>
        <v>3.20068914391166</v>
      </c>
      <c r="AA193" s="77"/>
      <c r="AB193" s="75" t="s">
        <v>372</v>
      </c>
      <c r="AC193" s="62">
        <f t="shared" si="131"/>
        <v>641.82900000000006</v>
      </c>
      <c r="AD193" s="62"/>
      <c r="AE193" s="50">
        <v>4</v>
      </c>
      <c r="AF193" s="62">
        <f t="shared" si="217"/>
        <v>552.42700000000002</v>
      </c>
      <c r="AG193" s="62">
        <f t="shared" si="184"/>
        <v>86.070744699912268</v>
      </c>
      <c r="AH193" s="62">
        <v>273.90300000000002</v>
      </c>
      <c r="AI193" s="62">
        <v>260.98200000000003</v>
      </c>
      <c r="AJ193" s="62">
        <v>17.542000000000002</v>
      </c>
      <c r="AK193" s="50">
        <v>6</v>
      </c>
      <c r="AL193" s="62">
        <f>AN193+AO193+AP193</f>
        <v>89.402000000000001</v>
      </c>
      <c r="AM193" s="62">
        <f>(AL193/AC193)*100</f>
        <v>13.929255300087718</v>
      </c>
      <c r="AN193" s="62">
        <v>43.798000000000002</v>
      </c>
      <c r="AO193" s="62">
        <v>42.603999999999999</v>
      </c>
      <c r="AP193" s="62">
        <v>3</v>
      </c>
      <c r="AQ193" s="77"/>
      <c r="AR193" s="62"/>
      <c r="AS193" s="62"/>
      <c r="AT193" s="62"/>
      <c r="AU193" s="62"/>
      <c r="AV193" s="62"/>
      <c r="AW193" s="77"/>
      <c r="AX193" s="62"/>
      <c r="AY193" s="62"/>
      <c r="AZ193" s="62"/>
      <c r="BA193" s="62"/>
      <c r="BB193" s="62"/>
      <c r="BC193" s="77"/>
      <c r="BD193" s="75" t="s">
        <v>372</v>
      </c>
      <c r="BE193" s="62">
        <f t="shared" si="185"/>
        <v>1.0028578125000001</v>
      </c>
      <c r="BF193" s="62"/>
      <c r="BG193" s="50">
        <v>4</v>
      </c>
      <c r="BH193" s="62">
        <f t="shared" si="186"/>
        <v>0.86316718749999999</v>
      </c>
      <c r="BI193" s="62">
        <f t="shared" si="187"/>
        <v>86.070744699912268</v>
      </c>
      <c r="BJ193" s="62">
        <f t="shared" si="188"/>
        <v>0.42797343750000005</v>
      </c>
      <c r="BK193" s="62">
        <f t="shared" si="189"/>
        <v>0.40778437500000003</v>
      </c>
      <c r="BL193" s="62">
        <f t="shared" si="190"/>
        <v>2.7409375000000003E-2</v>
      </c>
      <c r="BM193" s="50">
        <v>6</v>
      </c>
      <c r="BN193" s="62">
        <f>BP193+BQ193+BR193</f>
        <v>0.13969062500000001</v>
      </c>
      <c r="BO193" s="62">
        <f>(BN193/BE193)*100</f>
        <v>13.929255300087718</v>
      </c>
      <c r="BP193" s="62">
        <f>AN193/640</f>
        <v>6.8434375000000006E-2</v>
      </c>
      <c r="BQ193" s="62">
        <f>AO193/640</f>
        <v>6.6568749999999996E-2</v>
      </c>
      <c r="BR193" s="62">
        <f>AP193/640</f>
        <v>4.6874999999999998E-3</v>
      </c>
      <c r="BS193" s="77"/>
      <c r="BT193" s="62"/>
      <c r="BU193" s="62"/>
      <c r="BV193" s="62"/>
      <c r="BW193" s="62"/>
      <c r="BX193" s="62"/>
      <c r="BY193" s="77"/>
      <c r="BZ193" s="77"/>
      <c r="CA193" s="77"/>
      <c r="CB193" s="77"/>
      <c r="CC193" s="77"/>
      <c r="CD193" s="77"/>
    </row>
    <row r="194" spans="1:82" x14ac:dyDescent="0.25">
      <c r="A194" s="77" t="s">
        <v>375</v>
      </c>
      <c r="B194" s="10" t="s">
        <v>360</v>
      </c>
      <c r="C194" s="3" t="s">
        <v>224</v>
      </c>
      <c r="D194" s="77" t="s">
        <v>376</v>
      </c>
      <c r="E194" s="62">
        <v>0</v>
      </c>
      <c r="F194" s="62">
        <v>19.570716000000001</v>
      </c>
      <c r="G194" s="62">
        <v>168.35263650000002</v>
      </c>
      <c r="H194" s="62">
        <v>70.943845500000009</v>
      </c>
      <c r="I194" s="62">
        <v>8.006202</v>
      </c>
      <c r="J194" s="62">
        <v>0</v>
      </c>
      <c r="K194" s="62">
        <v>0</v>
      </c>
      <c r="L194" s="62">
        <v>0</v>
      </c>
      <c r="M194" s="62">
        <v>0</v>
      </c>
      <c r="N194" s="62">
        <v>0</v>
      </c>
      <c r="O194" s="62">
        <v>0</v>
      </c>
      <c r="P194" s="62">
        <v>0</v>
      </c>
      <c r="Q194" s="62">
        <v>0</v>
      </c>
      <c r="R194" s="62">
        <v>0</v>
      </c>
      <c r="S194" s="62">
        <v>0</v>
      </c>
      <c r="T194" s="62">
        <f t="shared" si="180"/>
        <v>266.8734</v>
      </c>
      <c r="U194" s="62">
        <v>105.539</v>
      </c>
      <c r="V194" s="62">
        <v>155.97</v>
      </c>
      <c r="W194" s="62">
        <v>5.3630000000000004</v>
      </c>
      <c r="X194" s="62">
        <f t="shared" si="181"/>
        <v>39.54646660176698</v>
      </c>
      <c r="Y194" s="62">
        <f t="shared" si="182"/>
        <v>58.443441721805165</v>
      </c>
      <c r="Z194" s="62">
        <f t="shared" si="183"/>
        <v>2.0095670831188119</v>
      </c>
      <c r="AA194" s="77"/>
      <c r="AB194" s="75" t="s">
        <v>375</v>
      </c>
      <c r="AC194" s="62">
        <f t="shared" si="131"/>
        <v>266.87200000000001</v>
      </c>
      <c r="AD194" s="62"/>
      <c r="AE194" s="50">
        <v>4</v>
      </c>
      <c r="AF194" s="62">
        <f t="shared" si="217"/>
        <v>266.87200000000001</v>
      </c>
      <c r="AG194" s="62">
        <f t="shared" si="184"/>
        <v>100</v>
      </c>
      <c r="AH194" s="62">
        <v>105.539</v>
      </c>
      <c r="AI194" s="62">
        <v>155.97</v>
      </c>
      <c r="AJ194" s="62">
        <v>5.3630000000000004</v>
      </c>
      <c r="AK194" s="50"/>
      <c r="AL194" s="62"/>
      <c r="AM194" s="62"/>
      <c r="AN194" s="62"/>
      <c r="AO194" s="62"/>
      <c r="AP194" s="62"/>
      <c r="AQ194" s="77"/>
      <c r="AR194" s="62"/>
      <c r="AS194" s="62"/>
      <c r="AT194" s="62"/>
      <c r="AU194" s="62"/>
      <c r="AV194" s="62"/>
      <c r="AW194" s="77"/>
      <c r="AX194" s="62"/>
      <c r="AY194" s="62"/>
      <c r="AZ194" s="62"/>
      <c r="BA194" s="62"/>
      <c r="BB194" s="62"/>
      <c r="BC194" s="77"/>
      <c r="BD194" s="75" t="s">
        <v>375</v>
      </c>
      <c r="BE194" s="62">
        <f t="shared" si="185"/>
        <v>0.41698750000000001</v>
      </c>
      <c r="BF194" s="62"/>
      <c r="BG194" s="50">
        <v>4</v>
      </c>
      <c r="BH194" s="62">
        <f t="shared" si="186"/>
        <v>0.41698750000000001</v>
      </c>
      <c r="BI194" s="62">
        <f t="shared" si="187"/>
        <v>100</v>
      </c>
      <c r="BJ194" s="62">
        <f t="shared" si="188"/>
        <v>0.16490468750000001</v>
      </c>
      <c r="BK194" s="62">
        <f t="shared" si="189"/>
        <v>0.24370312499999999</v>
      </c>
      <c r="BL194" s="62">
        <f t="shared" si="190"/>
        <v>8.3796875E-3</v>
      </c>
      <c r="BM194" s="50"/>
      <c r="BN194" s="62"/>
      <c r="BO194" s="62"/>
      <c r="BP194" s="62"/>
      <c r="BQ194" s="62"/>
      <c r="BR194" s="62"/>
      <c r="BS194" s="77"/>
      <c r="BT194" s="62"/>
      <c r="BU194" s="62"/>
      <c r="BV194" s="62"/>
      <c r="BW194" s="62"/>
      <c r="BX194" s="62"/>
      <c r="BY194" s="77"/>
      <c r="BZ194" s="77"/>
      <c r="CA194" s="77"/>
      <c r="CB194" s="77"/>
      <c r="CC194" s="77"/>
      <c r="CD194" s="77"/>
    </row>
    <row r="195" spans="1:82" x14ac:dyDescent="0.25">
      <c r="A195" s="77" t="s">
        <v>377</v>
      </c>
      <c r="B195" s="10" t="s">
        <v>360</v>
      </c>
      <c r="C195" s="3" t="s">
        <v>228</v>
      </c>
      <c r="D195" s="77" t="s">
        <v>378</v>
      </c>
      <c r="E195" s="62">
        <v>0</v>
      </c>
      <c r="F195" s="62">
        <v>28.021707000000003</v>
      </c>
      <c r="G195" s="62">
        <v>372.28839300000004</v>
      </c>
      <c r="H195" s="62">
        <v>196.151949</v>
      </c>
      <c r="I195" s="62">
        <v>72.055818000000002</v>
      </c>
      <c r="J195" s="62">
        <v>0</v>
      </c>
      <c r="K195" s="62">
        <v>0</v>
      </c>
      <c r="L195" s="62">
        <v>0</v>
      </c>
      <c r="M195" s="62">
        <v>0</v>
      </c>
      <c r="N195" s="62">
        <v>0</v>
      </c>
      <c r="O195" s="62">
        <v>0</v>
      </c>
      <c r="P195" s="62">
        <v>0</v>
      </c>
      <c r="Q195" s="62">
        <v>0</v>
      </c>
      <c r="R195" s="62">
        <v>0</v>
      </c>
      <c r="S195" s="62">
        <v>0</v>
      </c>
      <c r="T195" s="62">
        <f t="shared" si="180"/>
        <v>668.51786700000002</v>
      </c>
      <c r="U195" s="62">
        <v>299.791</v>
      </c>
      <c r="V195" s="62">
        <v>355.29399999999998</v>
      </c>
      <c r="W195" s="62">
        <v>13.43</v>
      </c>
      <c r="X195" s="62">
        <f t="shared" si="181"/>
        <v>44.84412680626231</v>
      </c>
      <c r="Y195" s="62">
        <f t="shared" si="182"/>
        <v>53.146522709167918</v>
      </c>
      <c r="Z195" s="62">
        <f t="shared" si="183"/>
        <v>2.0089216254260562</v>
      </c>
      <c r="AA195" s="77"/>
      <c r="AB195" s="75" t="s">
        <v>377</v>
      </c>
      <c r="AC195" s="62">
        <f t="shared" ref="AC195:AC199" si="218">AF195+AL195+AR195+AX195</f>
        <v>668.51499999999999</v>
      </c>
      <c r="AD195" s="62"/>
      <c r="AE195" s="50">
        <v>4</v>
      </c>
      <c r="AF195" s="62">
        <f t="shared" si="217"/>
        <v>668.51499999999999</v>
      </c>
      <c r="AG195" s="62">
        <f t="shared" si="184"/>
        <v>100</v>
      </c>
      <c r="AH195" s="62">
        <v>299.791</v>
      </c>
      <c r="AI195" s="62">
        <v>355.29399999999998</v>
      </c>
      <c r="AJ195" s="62">
        <v>13.43</v>
      </c>
      <c r="AK195" s="50"/>
      <c r="AL195" s="62"/>
      <c r="AM195" s="62"/>
      <c r="AN195" s="62"/>
      <c r="AO195" s="62"/>
      <c r="AP195" s="62"/>
      <c r="AQ195" s="77"/>
      <c r="AR195" s="62"/>
      <c r="AS195" s="62"/>
      <c r="AT195" s="62"/>
      <c r="AU195" s="62"/>
      <c r="AV195" s="62"/>
      <c r="AW195" s="77"/>
      <c r="AX195" s="62"/>
      <c r="AY195" s="62"/>
      <c r="AZ195" s="62"/>
      <c r="BA195" s="62"/>
      <c r="BB195" s="62"/>
      <c r="BC195" s="77"/>
      <c r="BD195" s="75" t="s">
        <v>377</v>
      </c>
      <c r="BE195" s="62">
        <f t="shared" si="185"/>
        <v>1.0445546875</v>
      </c>
      <c r="BF195" s="62"/>
      <c r="BG195" s="50">
        <v>4</v>
      </c>
      <c r="BH195" s="62">
        <f t="shared" si="186"/>
        <v>1.0445546875</v>
      </c>
      <c r="BI195" s="62">
        <f t="shared" si="187"/>
        <v>100</v>
      </c>
      <c r="BJ195" s="62">
        <f t="shared" si="188"/>
        <v>0.46842343749999998</v>
      </c>
      <c r="BK195" s="62">
        <f t="shared" si="189"/>
        <v>0.55514687499999993</v>
      </c>
      <c r="BL195" s="62">
        <f t="shared" si="190"/>
        <v>2.0984375E-2</v>
      </c>
      <c r="BM195" s="50"/>
      <c r="BN195" s="62"/>
      <c r="BO195" s="62"/>
      <c r="BP195" s="62"/>
      <c r="BQ195" s="62"/>
      <c r="BR195" s="62"/>
      <c r="BS195" s="77"/>
      <c r="BT195" s="62"/>
      <c r="BU195" s="62"/>
      <c r="BV195" s="62"/>
      <c r="BW195" s="62"/>
      <c r="BX195" s="62"/>
      <c r="BY195" s="77"/>
      <c r="BZ195" s="77"/>
      <c r="CA195" s="77"/>
      <c r="CB195" s="77"/>
      <c r="CC195" s="77"/>
      <c r="CD195" s="77"/>
    </row>
    <row r="196" spans="1:82" x14ac:dyDescent="0.25">
      <c r="A196" s="77" t="s">
        <v>379</v>
      </c>
      <c r="B196" s="10" t="s">
        <v>360</v>
      </c>
      <c r="C196" s="3" t="s">
        <v>380</v>
      </c>
      <c r="D196" s="77" t="s">
        <v>381</v>
      </c>
      <c r="E196" s="62">
        <v>0</v>
      </c>
      <c r="F196" s="62">
        <v>5.7822570000000004</v>
      </c>
      <c r="G196" s="62">
        <v>338.03964000000002</v>
      </c>
      <c r="H196" s="62">
        <v>100.2999195</v>
      </c>
      <c r="I196" s="62">
        <v>18.236349000000001</v>
      </c>
      <c r="J196" s="62">
        <v>0</v>
      </c>
      <c r="K196" s="62">
        <v>0</v>
      </c>
      <c r="L196" s="62">
        <v>0</v>
      </c>
      <c r="M196" s="62">
        <v>0</v>
      </c>
      <c r="N196" s="62">
        <v>0</v>
      </c>
      <c r="O196" s="62">
        <v>1.5567615000000001</v>
      </c>
      <c r="P196" s="62">
        <v>0</v>
      </c>
      <c r="Q196" s="62">
        <v>0</v>
      </c>
      <c r="R196" s="62">
        <v>1.5567615000000001</v>
      </c>
      <c r="S196" s="62">
        <v>0</v>
      </c>
      <c r="T196" s="62">
        <f t="shared" si="180"/>
        <v>465.47168850000003</v>
      </c>
      <c r="U196" s="62">
        <v>188.63200000000001</v>
      </c>
      <c r="V196" s="62">
        <v>266.04300000000001</v>
      </c>
      <c r="W196" s="62">
        <v>10.795</v>
      </c>
      <c r="X196" s="62">
        <f t="shared" si="181"/>
        <v>40.524913686560339</v>
      </c>
      <c r="Y196" s="62">
        <f t="shared" si="182"/>
        <v>57.15557069804472</v>
      </c>
      <c r="Z196" s="62">
        <f t="shared" si="183"/>
        <v>2.3191528650834363</v>
      </c>
      <c r="AA196" s="77"/>
      <c r="AB196" s="75" t="s">
        <v>379</v>
      </c>
      <c r="AC196" s="62">
        <f t="shared" si="218"/>
        <v>465.47</v>
      </c>
      <c r="AD196" s="62"/>
      <c r="AE196" s="50">
        <v>4</v>
      </c>
      <c r="AF196" s="62">
        <f t="shared" si="217"/>
        <v>465.47</v>
      </c>
      <c r="AG196" s="62">
        <f t="shared" si="184"/>
        <v>100</v>
      </c>
      <c r="AH196" s="62">
        <v>188.63200000000001</v>
      </c>
      <c r="AI196" s="62">
        <v>266.04300000000001</v>
      </c>
      <c r="AJ196" s="62">
        <v>10.795</v>
      </c>
      <c r="AK196" s="50"/>
      <c r="AL196" s="62"/>
      <c r="AM196" s="62"/>
      <c r="AN196" s="62"/>
      <c r="AO196" s="62"/>
      <c r="AP196" s="62"/>
      <c r="AQ196" s="77"/>
      <c r="AR196" s="62"/>
      <c r="AS196" s="62"/>
      <c r="AT196" s="62"/>
      <c r="AU196" s="62"/>
      <c r="AV196" s="62"/>
      <c r="AW196" s="77"/>
      <c r="AX196" s="62"/>
      <c r="AY196" s="62"/>
      <c r="AZ196" s="62"/>
      <c r="BA196" s="62"/>
      <c r="BB196" s="62"/>
      <c r="BC196" s="77"/>
      <c r="BD196" s="75" t="s">
        <v>379</v>
      </c>
      <c r="BE196" s="62">
        <f t="shared" si="185"/>
        <v>0.72729687500000006</v>
      </c>
      <c r="BF196" s="62"/>
      <c r="BG196" s="50">
        <v>4</v>
      </c>
      <c r="BH196" s="62">
        <f t="shared" si="186"/>
        <v>0.72729687500000006</v>
      </c>
      <c r="BI196" s="62">
        <f t="shared" si="187"/>
        <v>100</v>
      </c>
      <c r="BJ196" s="62">
        <f t="shared" si="188"/>
        <v>0.29473749999999999</v>
      </c>
      <c r="BK196" s="62">
        <f t="shared" si="189"/>
        <v>0.41569218750000003</v>
      </c>
      <c r="BL196" s="62">
        <f t="shared" si="190"/>
        <v>1.6867187499999999E-2</v>
      </c>
      <c r="BM196" s="50"/>
      <c r="BN196" s="62"/>
      <c r="BO196" s="62"/>
      <c r="BP196" s="62"/>
      <c r="BQ196" s="62"/>
      <c r="BR196" s="62"/>
      <c r="BS196" s="77"/>
      <c r="BT196" s="62"/>
      <c r="BU196" s="62"/>
      <c r="BV196" s="62"/>
      <c r="BW196" s="62"/>
      <c r="BX196" s="62"/>
      <c r="BY196" s="77"/>
      <c r="BZ196" s="77"/>
      <c r="CA196" s="77"/>
      <c r="CB196" s="77"/>
      <c r="CC196" s="77"/>
      <c r="CD196" s="77"/>
    </row>
    <row r="197" spans="1:82" s="24" customFormat="1" x14ac:dyDescent="0.25">
      <c r="A197" s="77" t="s">
        <v>382</v>
      </c>
      <c r="B197" s="10" t="s">
        <v>360</v>
      </c>
      <c r="C197" s="3" t="s">
        <v>243</v>
      </c>
      <c r="D197" s="77" t="s">
        <v>382</v>
      </c>
      <c r="E197" s="62">
        <v>2.2239450000000001</v>
      </c>
      <c r="F197" s="62">
        <v>76.72610250000001</v>
      </c>
      <c r="G197" s="62">
        <v>220.8377385</v>
      </c>
      <c r="H197" s="62">
        <v>431.66772450000008</v>
      </c>
      <c r="I197" s="62">
        <v>582.22880100000009</v>
      </c>
      <c r="J197" s="62">
        <v>0</v>
      </c>
      <c r="K197" s="62">
        <v>2.4463395000000001</v>
      </c>
      <c r="L197" s="62">
        <v>0</v>
      </c>
      <c r="M197" s="62">
        <v>0.88957800000000009</v>
      </c>
      <c r="N197" s="62">
        <v>0</v>
      </c>
      <c r="O197" s="62">
        <v>1.1119725</v>
      </c>
      <c r="P197" s="62">
        <v>0</v>
      </c>
      <c r="Q197" s="62">
        <v>0</v>
      </c>
      <c r="R197" s="62">
        <v>0.44478900000000005</v>
      </c>
      <c r="S197" s="62">
        <v>0</v>
      </c>
      <c r="T197" s="62">
        <v>1318.5769905000002</v>
      </c>
      <c r="U197" s="62">
        <v>845.87800000000004</v>
      </c>
      <c r="V197" s="62">
        <v>448.77</v>
      </c>
      <c r="W197" s="62">
        <v>23.925999999999998</v>
      </c>
      <c r="X197" s="62">
        <v>64.150823660228269</v>
      </c>
      <c r="Y197" s="62">
        <v>34.034417651245974</v>
      </c>
      <c r="Z197" s="62">
        <v>1.8145318909992003</v>
      </c>
      <c r="AA197" s="77"/>
      <c r="AB197" s="75" t="s">
        <v>382</v>
      </c>
      <c r="AC197" s="62">
        <v>1317.6840000000002</v>
      </c>
      <c r="AD197" s="62"/>
      <c r="AE197" s="50">
        <v>4</v>
      </c>
      <c r="AF197" s="62">
        <v>1317.6840000000002</v>
      </c>
      <c r="AG197" s="62">
        <v>100</v>
      </c>
      <c r="AH197" s="62">
        <v>845.87800000000004</v>
      </c>
      <c r="AI197" s="62">
        <v>448.59199999999998</v>
      </c>
      <c r="AJ197" s="62">
        <v>23.213999999999999</v>
      </c>
      <c r="AK197" s="50"/>
      <c r="AL197" s="62"/>
      <c r="AM197" s="62"/>
      <c r="AN197" s="62"/>
      <c r="AO197" s="62"/>
      <c r="AP197" s="62"/>
      <c r="AQ197" s="77"/>
      <c r="AR197" s="62"/>
      <c r="AS197" s="62"/>
      <c r="AT197" s="62"/>
      <c r="AU197" s="62"/>
      <c r="AV197" s="62"/>
      <c r="AW197" s="77"/>
      <c r="AX197" s="62"/>
      <c r="AY197" s="62"/>
      <c r="AZ197" s="62"/>
      <c r="BA197" s="62"/>
      <c r="BB197" s="62"/>
      <c r="BC197" s="77"/>
      <c r="BD197" s="75" t="s">
        <v>382</v>
      </c>
      <c r="BE197" s="62">
        <v>2.0588812500000002</v>
      </c>
      <c r="BF197" s="62"/>
      <c r="BG197" s="50">
        <v>4</v>
      </c>
      <c r="BH197" s="62">
        <v>2.0588812500000002</v>
      </c>
      <c r="BI197" s="62">
        <v>100</v>
      </c>
      <c r="BJ197" s="62">
        <v>1.321684375</v>
      </c>
      <c r="BK197" s="62">
        <v>0.70092500000000002</v>
      </c>
      <c r="BL197" s="62">
        <v>3.6271874999999995E-2</v>
      </c>
      <c r="BM197" s="50"/>
      <c r="BN197" s="62"/>
      <c r="BO197" s="62"/>
      <c r="BP197" s="62"/>
      <c r="BQ197" s="62"/>
      <c r="BR197" s="62"/>
      <c r="BS197" s="77"/>
      <c r="BT197" s="62"/>
      <c r="BU197" s="62"/>
      <c r="BV197" s="62"/>
      <c r="BW197" s="62"/>
      <c r="BX197" s="62"/>
      <c r="BY197" s="77"/>
      <c r="BZ197" s="77"/>
      <c r="CA197" s="77"/>
      <c r="CB197" s="77"/>
      <c r="CC197" s="77"/>
      <c r="CD197" s="77"/>
    </row>
    <row r="198" spans="1:82" x14ac:dyDescent="0.25">
      <c r="A198" s="77" t="s">
        <v>383</v>
      </c>
      <c r="B198" s="10" t="s">
        <v>360</v>
      </c>
      <c r="C198" s="3">
        <v>4</v>
      </c>
      <c r="D198" s="77" t="s">
        <v>383</v>
      </c>
      <c r="E198" s="62">
        <v>0</v>
      </c>
      <c r="F198" s="62">
        <v>52.707496500000005</v>
      </c>
      <c r="G198" s="62">
        <v>598.24120500000004</v>
      </c>
      <c r="H198" s="62">
        <v>634.49150850000001</v>
      </c>
      <c r="I198" s="62">
        <v>98.075974500000001</v>
      </c>
      <c r="J198" s="62">
        <v>0</v>
      </c>
      <c r="K198" s="62">
        <v>0</v>
      </c>
      <c r="L198" s="62">
        <v>0</v>
      </c>
      <c r="M198" s="62">
        <v>0</v>
      </c>
      <c r="N198" s="62">
        <v>0</v>
      </c>
      <c r="O198" s="62">
        <v>0</v>
      </c>
      <c r="P198" s="62">
        <v>0</v>
      </c>
      <c r="Q198" s="62">
        <v>0</v>
      </c>
      <c r="R198" s="62">
        <v>0</v>
      </c>
      <c r="S198" s="62">
        <v>0</v>
      </c>
      <c r="T198" s="62">
        <f t="shared" si="180"/>
        <v>1383.5161845000002</v>
      </c>
      <c r="U198" s="62">
        <v>610.05600000000004</v>
      </c>
      <c r="V198" s="62">
        <v>739.10400000000004</v>
      </c>
      <c r="W198" s="62">
        <v>34.353000000000002</v>
      </c>
      <c r="X198" s="62">
        <f t="shared" si="181"/>
        <v>44.094605240955161</v>
      </c>
      <c r="Y198" s="62">
        <f t="shared" si="182"/>
        <v>53.422143396689691</v>
      </c>
      <c r="Z198" s="62">
        <f t="shared" si="183"/>
        <v>2.483021187960667</v>
      </c>
      <c r="AA198" s="77"/>
      <c r="AB198" s="75" t="s">
        <v>383</v>
      </c>
      <c r="AC198" s="62">
        <f t="shared" si="218"/>
        <v>1383.5129999999999</v>
      </c>
      <c r="AD198" s="62"/>
      <c r="AE198" s="50">
        <v>3</v>
      </c>
      <c r="AF198" s="62">
        <f t="shared" si="217"/>
        <v>448.34599999999995</v>
      </c>
      <c r="AG198" s="62">
        <f t="shared" si="184"/>
        <v>32.406345296357891</v>
      </c>
      <c r="AH198" s="62">
        <v>176.01599999999999</v>
      </c>
      <c r="AI198" s="62">
        <v>262.39499999999998</v>
      </c>
      <c r="AJ198" s="62">
        <v>9.9350000000000005</v>
      </c>
      <c r="AK198" s="50">
        <v>4</v>
      </c>
      <c r="AL198" s="62">
        <f>AN198+AO198+AP198</f>
        <v>935.16700000000003</v>
      </c>
      <c r="AM198" s="62">
        <f>(AL198/AC198)*100</f>
        <v>67.593654703642116</v>
      </c>
      <c r="AN198" s="62">
        <v>434.04</v>
      </c>
      <c r="AO198" s="62">
        <v>476.709</v>
      </c>
      <c r="AP198" s="62">
        <v>24.417999999999999</v>
      </c>
      <c r="AQ198" s="77"/>
      <c r="AR198" s="62"/>
      <c r="AS198" s="62"/>
      <c r="AT198" s="62"/>
      <c r="AU198" s="62"/>
      <c r="AV198" s="62"/>
      <c r="AW198" s="77"/>
      <c r="AX198" s="62"/>
      <c r="AY198" s="62"/>
      <c r="AZ198" s="62"/>
      <c r="BA198" s="62"/>
      <c r="BB198" s="62"/>
      <c r="BC198" s="77"/>
      <c r="BD198" s="75" t="s">
        <v>383</v>
      </c>
      <c r="BE198" s="62">
        <f t="shared" si="185"/>
        <v>2.1617390624999997</v>
      </c>
      <c r="BF198" s="62"/>
      <c r="BG198" s="50">
        <v>3</v>
      </c>
      <c r="BH198" s="62">
        <f t="shared" si="186"/>
        <v>0.70054062499999992</v>
      </c>
      <c r="BI198" s="62">
        <f t="shared" si="187"/>
        <v>32.406345296357898</v>
      </c>
      <c r="BJ198" s="62">
        <f t="shared" si="188"/>
        <v>0.27502499999999996</v>
      </c>
      <c r="BK198" s="62">
        <f t="shared" si="189"/>
        <v>0.40999218749999999</v>
      </c>
      <c r="BL198" s="62">
        <f t="shared" si="190"/>
        <v>1.5523437500000001E-2</v>
      </c>
      <c r="BM198" s="50">
        <v>4</v>
      </c>
      <c r="BN198" s="62">
        <f>BP198+BQ198+BR198</f>
        <v>1.4611984375000002</v>
      </c>
      <c r="BO198" s="62">
        <f>(BN198/BE198)*100</f>
        <v>67.59365470364213</v>
      </c>
      <c r="BP198" s="62">
        <f>AN198/640</f>
        <v>0.67818750000000005</v>
      </c>
      <c r="BQ198" s="62">
        <f>AO198/640</f>
        <v>0.74485781250000005</v>
      </c>
      <c r="BR198" s="62">
        <f>AP198/640</f>
        <v>3.8153124999999996E-2</v>
      </c>
      <c r="BS198" s="77"/>
      <c r="BT198" s="62"/>
      <c r="BU198" s="62"/>
      <c r="BV198" s="62"/>
      <c r="BW198" s="62"/>
      <c r="BX198" s="62"/>
      <c r="BY198" s="77"/>
      <c r="BZ198" s="77"/>
      <c r="CA198" s="77"/>
      <c r="CB198" s="77"/>
      <c r="CC198" s="77"/>
      <c r="CD198" s="77"/>
    </row>
    <row r="199" spans="1:82" x14ac:dyDescent="0.25">
      <c r="A199" s="77" t="s">
        <v>384</v>
      </c>
      <c r="B199" s="10" t="s">
        <v>360</v>
      </c>
      <c r="C199" s="3">
        <v>5</v>
      </c>
      <c r="D199" s="77" t="s">
        <v>384</v>
      </c>
      <c r="E199" s="62">
        <v>0</v>
      </c>
      <c r="F199" s="62">
        <v>12.454092000000001</v>
      </c>
      <c r="G199" s="62">
        <v>465.02689950000001</v>
      </c>
      <c r="H199" s="62">
        <v>318.69131850000002</v>
      </c>
      <c r="I199" s="62">
        <v>135.66064500000002</v>
      </c>
      <c r="J199" s="62">
        <v>0</v>
      </c>
      <c r="K199" s="62">
        <v>0</v>
      </c>
      <c r="L199" s="62">
        <v>0</v>
      </c>
      <c r="M199" s="62">
        <v>0</v>
      </c>
      <c r="N199" s="62">
        <v>0</v>
      </c>
      <c r="O199" s="62">
        <v>3.7807065000000004</v>
      </c>
      <c r="P199" s="62">
        <v>0</v>
      </c>
      <c r="Q199" s="62">
        <v>0</v>
      </c>
      <c r="R199" s="62">
        <v>12.898881000000001</v>
      </c>
      <c r="S199" s="62">
        <v>0</v>
      </c>
      <c r="T199" s="62">
        <f t="shared" si="180"/>
        <v>948.5125425</v>
      </c>
      <c r="U199" s="62">
        <v>446.714</v>
      </c>
      <c r="V199" s="62">
        <v>468.79599999999999</v>
      </c>
      <c r="W199" s="62">
        <v>33</v>
      </c>
      <c r="X199" s="62">
        <f t="shared" si="181"/>
        <v>47.096267048044858</v>
      </c>
      <c r="Y199" s="62">
        <f t="shared" si="182"/>
        <v>49.424333258091842</v>
      </c>
      <c r="Z199" s="62">
        <f t="shared" si="183"/>
        <v>3.4791316425844729</v>
      </c>
      <c r="AA199" s="77"/>
      <c r="AB199" s="75" t="s">
        <v>384</v>
      </c>
      <c r="AC199" s="62">
        <f t="shared" si="218"/>
        <v>948.51</v>
      </c>
      <c r="AD199" s="62"/>
      <c r="AE199" s="50">
        <v>4</v>
      </c>
      <c r="AF199" s="62">
        <f t="shared" si="217"/>
        <v>948.51</v>
      </c>
      <c r="AG199" s="62">
        <f t="shared" si="184"/>
        <v>100</v>
      </c>
      <c r="AH199" s="62">
        <v>446.714</v>
      </c>
      <c r="AI199" s="62">
        <v>468.79599999999999</v>
      </c>
      <c r="AJ199" s="62">
        <v>33</v>
      </c>
      <c r="AK199" s="50"/>
      <c r="AL199" s="62"/>
      <c r="AM199" s="62"/>
      <c r="AN199" s="62"/>
      <c r="AO199" s="62"/>
      <c r="AP199" s="62"/>
      <c r="AQ199" s="77"/>
      <c r="AR199" s="62"/>
      <c r="AS199" s="62"/>
      <c r="AT199" s="62"/>
      <c r="AU199" s="62"/>
      <c r="AV199" s="62"/>
      <c r="AW199" s="77"/>
      <c r="AX199" s="62"/>
      <c r="AY199" s="62"/>
      <c r="AZ199" s="62"/>
      <c r="BA199" s="62"/>
      <c r="BB199" s="62"/>
      <c r="BC199" s="77"/>
      <c r="BD199" s="75" t="s">
        <v>384</v>
      </c>
      <c r="BE199" s="62">
        <f t="shared" si="185"/>
        <v>1.482046875</v>
      </c>
      <c r="BF199" s="62"/>
      <c r="BG199" s="50">
        <v>4</v>
      </c>
      <c r="BH199" s="62">
        <f t="shared" si="186"/>
        <v>1.482046875</v>
      </c>
      <c r="BI199" s="62">
        <f t="shared" si="187"/>
        <v>100</v>
      </c>
      <c r="BJ199" s="62">
        <f t="shared" si="188"/>
        <v>0.69799062499999998</v>
      </c>
      <c r="BK199" s="62">
        <f t="shared" si="189"/>
        <v>0.73249374999999994</v>
      </c>
      <c r="BL199" s="62">
        <f t="shared" si="190"/>
        <v>5.1562499999999997E-2</v>
      </c>
      <c r="BM199" s="50"/>
      <c r="BN199" s="62"/>
      <c r="BO199" s="62"/>
      <c r="BP199" s="62"/>
      <c r="BQ199" s="62"/>
      <c r="BR199" s="62"/>
      <c r="BS199" s="77"/>
      <c r="BT199" s="62"/>
      <c r="BU199" s="62"/>
      <c r="BV199" s="62"/>
      <c r="BW199" s="62"/>
      <c r="BX199" s="62"/>
      <c r="BY199" s="77"/>
      <c r="BZ199" s="77"/>
      <c r="CA199" s="77"/>
      <c r="CB199" s="77"/>
      <c r="CC199" s="77"/>
      <c r="CD199" s="77"/>
    </row>
    <row r="201" spans="1:82" x14ac:dyDescent="0.25">
      <c r="A201" s="50"/>
      <c r="B201" s="50"/>
      <c r="E201" s="62"/>
      <c r="F201" s="62"/>
      <c r="G201" s="62"/>
      <c r="H201" s="62"/>
      <c r="I201" s="62"/>
      <c r="J201" s="62"/>
      <c r="K201" s="62"/>
      <c r="L201" s="62"/>
      <c r="M201" s="62"/>
      <c r="N201" s="62"/>
      <c r="O201" s="62"/>
      <c r="P201" s="62"/>
      <c r="Q201" s="62"/>
      <c r="R201" s="62"/>
      <c r="S201" s="62"/>
      <c r="T201" s="62"/>
      <c r="U201" s="62"/>
      <c r="V201" s="62"/>
      <c r="W201" s="62"/>
      <c r="X201" s="62"/>
      <c r="Y201" s="62"/>
      <c r="Z201" s="62"/>
      <c r="AA201" s="75"/>
      <c r="AB201" s="77"/>
      <c r="AC201" s="77"/>
      <c r="AD201" s="50"/>
      <c r="AE201" s="62"/>
      <c r="AF201" s="62"/>
      <c r="AG201" s="62"/>
      <c r="AH201" s="62"/>
      <c r="AI201" s="62"/>
      <c r="AJ201" s="50"/>
      <c r="AK201" s="62"/>
      <c r="AL201" s="62"/>
      <c r="AM201" s="62"/>
      <c r="AN201" s="62"/>
      <c r="AO201" s="62"/>
      <c r="AP201" s="77"/>
      <c r="AQ201" s="62"/>
      <c r="AR201" s="62"/>
      <c r="AS201" s="62"/>
      <c r="AT201" s="62"/>
      <c r="AU201" s="62"/>
      <c r="AV201" s="77"/>
      <c r="AW201" s="62"/>
      <c r="AX201" s="62"/>
      <c r="AY201" s="62"/>
      <c r="AZ201" s="62"/>
      <c r="BA201" s="62"/>
      <c r="BB201" s="77"/>
      <c r="BC201" s="77"/>
      <c r="BD201" s="77"/>
      <c r="BE201" s="77"/>
      <c r="BF201" s="77"/>
      <c r="BG201" s="62"/>
      <c r="BH201" s="62"/>
      <c r="BI201" s="62"/>
      <c r="BJ201" s="62"/>
      <c r="BK201" s="62"/>
      <c r="BL201" s="50"/>
      <c r="BM201" s="62"/>
      <c r="BN201" s="62"/>
      <c r="BO201" s="62"/>
      <c r="BP201" s="62"/>
      <c r="BQ201" s="62"/>
      <c r="BR201" s="77"/>
      <c r="BS201" s="62"/>
      <c r="BT201" s="62"/>
      <c r="BU201" s="62"/>
      <c r="BV201" s="62"/>
      <c r="BW201" s="62"/>
      <c r="BX201" s="77"/>
      <c r="BY201" s="77"/>
      <c r="BZ201" s="77"/>
      <c r="CA201" s="77"/>
      <c r="CB201" s="77"/>
      <c r="CC201" s="77"/>
      <c r="CD201" s="77"/>
    </row>
    <row r="202" spans="1:82" ht="60" x14ac:dyDescent="0.25">
      <c r="A202" s="12" t="s">
        <v>385</v>
      </c>
      <c r="E202" s="88" t="s">
        <v>87</v>
      </c>
      <c r="F202" s="88" t="s">
        <v>88</v>
      </c>
      <c r="G202" s="88" t="s">
        <v>89</v>
      </c>
      <c r="H202" s="88" t="s">
        <v>90</v>
      </c>
      <c r="I202" s="88" t="s">
        <v>91</v>
      </c>
      <c r="J202" s="88" t="s">
        <v>92</v>
      </c>
      <c r="K202" s="88" t="s">
        <v>93</v>
      </c>
      <c r="L202" s="88" t="s">
        <v>94</v>
      </c>
      <c r="M202" s="88" t="s">
        <v>386</v>
      </c>
      <c r="N202" s="88" t="s">
        <v>387</v>
      </c>
      <c r="O202" s="88" t="s">
        <v>97</v>
      </c>
      <c r="P202" s="88" t="s">
        <v>98</v>
      </c>
      <c r="Q202" s="88" t="s">
        <v>99</v>
      </c>
      <c r="R202" s="88" t="s">
        <v>100</v>
      </c>
      <c r="S202" s="88" t="s">
        <v>101</v>
      </c>
      <c r="T202" s="5" t="s">
        <v>102</v>
      </c>
      <c r="U202" s="88" t="s">
        <v>103</v>
      </c>
      <c r="V202" s="88" t="s">
        <v>104</v>
      </c>
      <c r="W202" s="88" t="s">
        <v>105</v>
      </c>
      <c r="X202" s="88" t="s">
        <v>106</v>
      </c>
      <c r="Y202" s="88" t="s">
        <v>107</v>
      </c>
      <c r="Z202" s="88" t="s">
        <v>108</v>
      </c>
      <c r="AA202" s="88"/>
      <c r="AB202" s="75" t="s">
        <v>38</v>
      </c>
      <c r="AC202" s="12" t="s">
        <v>109</v>
      </c>
      <c r="AD202" s="12"/>
      <c r="AE202" s="12" t="s">
        <v>110</v>
      </c>
      <c r="AF202" s="88" t="s">
        <v>111</v>
      </c>
      <c r="AG202" s="88" t="s">
        <v>112</v>
      </c>
      <c r="AH202" s="88" t="s">
        <v>113</v>
      </c>
      <c r="AI202" s="88" t="s">
        <v>114</v>
      </c>
      <c r="AJ202" s="88" t="s">
        <v>115</v>
      </c>
      <c r="AK202" s="12" t="s">
        <v>110</v>
      </c>
      <c r="AL202" s="88" t="s">
        <v>111</v>
      </c>
      <c r="AM202" s="88" t="s">
        <v>112</v>
      </c>
      <c r="AN202" s="88" t="s">
        <v>113</v>
      </c>
      <c r="AO202" s="88" t="s">
        <v>114</v>
      </c>
      <c r="AP202" s="88" t="s">
        <v>115</v>
      </c>
      <c r="AQ202" s="12" t="s">
        <v>110</v>
      </c>
      <c r="AR202" s="88" t="s">
        <v>111</v>
      </c>
      <c r="AS202" s="88" t="s">
        <v>112</v>
      </c>
      <c r="AT202" s="88" t="s">
        <v>113</v>
      </c>
      <c r="AU202" s="88" t="s">
        <v>114</v>
      </c>
      <c r="AV202" s="88" t="s">
        <v>115</v>
      </c>
      <c r="AW202" s="12" t="s">
        <v>110</v>
      </c>
      <c r="AX202" s="88" t="s">
        <v>111</v>
      </c>
      <c r="AY202" s="88" t="s">
        <v>112</v>
      </c>
      <c r="AZ202" s="88" t="s">
        <v>113</v>
      </c>
      <c r="BA202" s="88" t="s">
        <v>114</v>
      </c>
      <c r="BB202" s="88" t="s">
        <v>115</v>
      </c>
      <c r="BC202" s="77"/>
      <c r="BD202" s="78" t="s">
        <v>38</v>
      </c>
      <c r="BE202" s="88" t="s">
        <v>116</v>
      </c>
      <c r="BF202" s="77"/>
      <c r="BG202" s="12" t="s">
        <v>110</v>
      </c>
      <c r="BH202" s="88" t="s">
        <v>117</v>
      </c>
      <c r="BI202" s="88" t="s">
        <v>112</v>
      </c>
      <c r="BJ202" s="88" t="s">
        <v>118</v>
      </c>
      <c r="BK202" s="88" t="s">
        <v>119</v>
      </c>
      <c r="BL202" s="88" t="s">
        <v>120</v>
      </c>
      <c r="BM202" s="12" t="s">
        <v>110</v>
      </c>
      <c r="BN202" s="88" t="s">
        <v>117</v>
      </c>
      <c r="BO202" s="88" t="s">
        <v>112</v>
      </c>
      <c r="BP202" s="88" t="s">
        <v>118</v>
      </c>
      <c r="BQ202" s="88" t="s">
        <v>119</v>
      </c>
      <c r="BR202" s="88" t="s">
        <v>120</v>
      </c>
      <c r="BS202" s="12" t="s">
        <v>110</v>
      </c>
      <c r="BT202" s="88" t="s">
        <v>117</v>
      </c>
      <c r="BU202" s="88" t="s">
        <v>112</v>
      </c>
      <c r="BV202" s="88" t="s">
        <v>118</v>
      </c>
      <c r="BW202" s="88" t="s">
        <v>119</v>
      </c>
      <c r="BX202" s="88" t="s">
        <v>120</v>
      </c>
      <c r="BY202" s="12" t="s">
        <v>110</v>
      </c>
      <c r="BZ202" s="88" t="s">
        <v>117</v>
      </c>
      <c r="CA202" s="88" t="s">
        <v>112</v>
      </c>
      <c r="CB202" s="11" t="s">
        <v>118</v>
      </c>
      <c r="CC202" s="11" t="s">
        <v>119</v>
      </c>
      <c r="CD202" s="11" t="s">
        <v>120</v>
      </c>
    </row>
    <row r="203" spans="1:82" x14ac:dyDescent="0.25">
      <c r="A203" s="77">
        <v>2</v>
      </c>
      <c r="C203" s="3">
        <v>2</v>
      </c>
      <c r="E203" s="62">
        <v>8.8957800000000002</v>
      </c>
      <c r="F203" s="62">
        <v>601.79951700000004</v>
      </c>
      <c r="G203" s="62">
        <v>3450.0058785000001</v>
      </c>
      <c r="H203" s="62">
        <v>633.15714150000008</v>
      </c>
      <c r="I203" s="62">
        <v>319.58089649999999</v>
      </c>
      <c r="J203" s="62">
        <v>0</v>
      </c>
      <c r="K203" s="62">
        <v>0</v>
      </c>
      <c r="L203" s="62">
        <v>0</v>
      </c>
      <c r="M203" s="62">
        <v>1.7791560000000002</v>
      </c>
      <c r="N203" s="62">
        <v>0</v>
      </c>
      <c r="O203" s="62">
        <v>0</v>
      </c>
      <c r="P203" s="62">
        <v>0</v>
      </c>
      <c r="Q203" s="62">
        <v>0</v>
      </c>
      <c r="R203" s="62">
        <v>0</v>
      </c>
      <c r="S203" s="62">
        <v>0</v>
      </c>
      <c r="T203" s="62">
        <f t="shared" ref="T203:T212" si="219">SUM(E203:S203)</f>
        <v>5015.2183694999994</v>
      </c>
      <c r="U203" s="62">
        <v>1988.258</v>
      </c>
      <c r="V203" s="62">
        <v>2948.4490000000001</v>
      </c>
      <c r="W203" s="62">
        <v>78.5</v>
      </c>
      <c r="X203" s="62">
        <f t="shared" ref="X203:X212" si="220">(U203/T203)*100</f>
        <v>39.644495085031018</v>
      </c>
      <c r="Y203" s="62">
        <f t="shared" ref="Y203:Y212" si="221">(V203/T203)*100</f>
        <v>58.790042282724187</v>
      </c>
      <c r="Z203" s="62">
        <f t="shared" ref="Z203:Z212" si="222">(W203/T203)*100</f>
        <v>1.5652359322456819</v>
      </c>
      <c r="AA203" s="77"/>
      <c r="AB203" s="75">
        <v>2</v>
      </c>
      <c r="AC203" s="62">
        <f t="shared" ref="AC203:AC212" si="223">AF203+AL203+AR203+AX203</f>
        <v>5013.4259999999995</v>
      </c>
      <c r="AD203" s="62"/>
      <c r="AE203" s="50">
        <v>1</v>
      </c>
      <c r="AF203" s="62">
        <f t="shared" ref="AF203:AF212" si="224">AH203+AI203+AJ203</f>
        <v>3416.8599999999997</v>
      </c>
      <c r="AG203" s="62">
        <f t="shared" ref="AG203:AG212" si="225">(AF203/AC203)*100</f>
        <v>68.154192362667771</v>
      </c>
      <c r="AH203" s="62">
        <v>1345.4829999999999</v>
      </c>
      <c r="AI203" s="62">
        <v>2020.288</v>
      </c>
      <c r="AJ203" s="62">
        <v>51.088999999999999</v>
      </c>
      <c r="AK203" s="50">
        <v>3</v>
      </c>
      <c r="AL203" s="62">
        <f>AN203+AO203+AP203</f>
        <v>1596.566</v>
      </c>
      <c r="AM203" s="62">
        <f>(AL203/AC203)*100</f>
        <v>31.845807637332239</v>
      </c>
      <c r="AN203" s="62">
        <v>642.774</v>
      </c>
      <c r="AO203" s="62">
        <v>927.80499999999995</v>
      </c>
      <c r="AP203" s="62">
        <v>25.986999999999998</v>
      </c>
      <c r="AQ203" s="77"/>
      <c r="AR203" s="62"/>
      <c r="AS203" s="62"/>
      <c r="AT203" s="62"/>
      <c r="AU203" s="62"/>
      <c r="AV203" s="62"/>
      <c r="AW203" s="77"/>
      <c r="AX203" s="62"/>
      <c r="AY203" s="62"/>
      <c r="AZ203" s="62"/>
      <c r="BA203" s="62"/>
      <c r="BB203" s="62"/>
      <c r="BC203" s="77"/>
      <c r="BD203" s="75">
        <v>2</v>
      </c>
      <c r="BE203" s="62">
        <f t="shared" ref="BE203:BE212" si="226">AC203/640</f>
        <v>7.8334781249999992</v>
      </c>
      <c r="BF203" s="62"/>
      <c r="BG203" s="50">
        <v>1</v>
      </c>
      <c r="BH203" s="62">
        <f t="shared" ref="BH203:BH212" si="227">AF203/640</f>
        <v>5.3388437499999997</v>
      </c>
      <c r="BI203" s="62">
        <f t="shared" ref="BI203:BI212" si="228">(BH203/BE203)*100</f>
        <v>68.154192362667771</v>
      </c>
      <c r="BJ203" s="62">
        <f t="shared" ref="BJ203:BJ212" si="229">AH203/640</f>
        <v>2.1023171874999997</v>
      </c>
      <c r="BK203" s="62">
        <f t="shared" ref="BK203:BK212" si="230">AI203/640</f>
        <v>3.1566999999999998</v>
      </c>
      <c r="BL203" s="62">
        <f t="shared" ref="BL203:BL212" si="231">AJ203/640</f>
        <v>7.9826562500000003E-2</v>
      </c>
      <c r="BM203" s="50">
        <v>3</v>
      </c>
      <c r="BN203" s="62">
        <f>BP203+BQ203+BR203</f>
        <v>2.494634375</v>
      </c>
      <c r="BO203" s="62">
        <f>(BN203/BE203)*100</f>
        <v>31.845807637332239</v>
      </c>
      <c r="BP203" s="62">
        <f>AN203/640</f>
        <v>1.004334375</v>
      </c>
      <c r="BQ203" s="62">
        <f>AO203/640</f>
        <v>1.4496953124999998</v>
      </c>
      <c r="BR203" s="62">
        <f>AP203/640</f>
        <v>4.06046875E-2</v>
      </c>
      <c r="BS203" s="77"/>
      <c r="BT203" s="62"/>
      <c r="BU203" s="62"/>
      <c r="BV203" s="62"/>
      <c r="BW203" s="62"/>
      <c r="BX203" s="62"/>
      <c r="BY203" s="77"/>
      <c r="BZ203" s="77"/>
      <c r="CA203" s="77"/>
      <c r="CB203" s="77"/>
      <c r="CC203" s="77"/>
      <c r="CD203" s="77"/>
    </row>
    <row r="204" spans="1:82" x14ac:dyDescent="0.25">
      <c r="A204" s="77" t="s">
        <v>388</v>
      </c>
      <c r="C204" s="3" t="s">
        <v>388</v>
      </c>
      <c r="E204" s="62">
        <v>0</v>
      </c>
      <c r="F204" s="62">
        <v>5.5598625000000004</v>
      </c>
      <c r="G204" s="62">
        <v>54.709047000000005</v>
      </c>
      <c r="H204" s="62">
        <v>4.2254955000000001</v>
      </c>
      <c r="I204" s="62">
        <v>0</v>
      </c>
      <c r="J204" s="62">
        <v>0</v>
      </c>
      <c r="K204" s="62">
        <v>0</v>
      </c>
      <c r="L204" s="62">
        <v>0</v>
      </c>
      <c r="M204" s="62">
        <v>0</v>
      </c>
      <c r="N204" s="62">
        <v>0</v>
      </c>
      <c r="O204" s="62">
        <v>0</v>
      </c>
      <c r="P204" s="62">
        <v>0</v>
      </c>
      <c r="Q204" s="62">
        <v>0</v>
      </c>
      <c r="R204" s="62">
        <v>0</v>
      </c>
      <c r="S204" s="62">
        <v>0</v>
      </c>
      <c r="T204" s="62">
        <f t="shared" si="219"/>
        <v>64.494405</v>
      </c>
      <c r="U204" s="62">
        <v>23.2</v>
      </c>
      <c r="V204" s="62">
        <v>40.304000000000002</v>
      </c>
      <c r="W204" s="62">
        <v>0.99</v>
      </c>
      <c r="X204" s="62">
        <f t="shared" si="220"/>
        <v>35.972112619691579</v>
      </c>
      <c r="Y204" s="62">
        <f t="shared" si="221"/>
        <v>62.492242544140076</v>
      </c>
      <c r="Z204" s="62">
        <f t="shared" si="222"/>
        <v>1.5350168747195978</v>
      </c>
      <c r="AA204" s="77"/>
      <c r="AB204" s="75" t="s">
        <v>388</v>
      </c>
      <c r="AC204" s="62">
        <f t="shared" si="223"/>
        <v>64.494</v>
      </c>
      <c r="AD204" s="62"/>
      <c r="AE204" s="50">
        <v>3</v>
      </c>
      <c r="AF204" s="62">
        <f t="shared" si="224"/>
        <v>64.494</v>
      </c>
      <c r="AG204" s="62">
        <f t="shared" si="225"/>
        <v>100</v>
      </c>
      <c r="AH204" s="62">
        <v>23.2</v>
      </c>
      <c r="AI204" s="62">
        <v>40.304000000000002</v>
      </c>
      <c r="AJ204" s="62">
        <v>0.99</v>
      </c>
      <c r="AK204" s="50"/>
      <c r="AL204" s="62"/>
      <c r="AM204" s="62"/>
      <c r="AN204" s="62"/>
      <c r="AO204" s="62"/>
      <c r="AP204" s="62"/>
      <c r="AQ204" s="77"/>
      <c r="AR204" s="62"/>
      <c r="AS204" s="62"/>
      <c r="AT204" s="62"/>
      <c r="AU204" s="62"/>
      <c r="AV204" s="62"/>
      <c r="AW204" s="77"/>
      <c r="AX204" s="62"/>
      <c r="AY204" s="62"/>
      <c r="AZ204" s="62"/>
      <c r="BA204" s="62"/>
      <c r="BB204" s="62"/>
      <c r="BC204" s="77"/>
      <c r="BD204" s="75" t="s">
        <v>388</v>
      </c>
      <c r="BE204" s="62">
        <f t="shared" si="226"/>
        <v>0.100771875</v>
      </c>
      <c r="BF204" s="62"/>
      <c r="BG204" s="50">
        <v>3</v>
      </c>
      <c r="BH204" s="62">
        <f t="shared" si="227"/>
        <v>0.100771875</v>
      </c>
      <c r="BI204" s="62">
        <f t="shared" si="228"/>
        <v>100</v>
      </c>
      <c r="BJ204" s="62">
        <f t="shared" si="229"/>
        <v>3.6249999999999998E-2</v>
      </c>
      <c r="BK204" s="62">
        <f t="shared" si="230"/>
        <v>6.2975000000000003E-2</v>
      </c>
      <c r="BL204" s="62">
        <f t="shared" si="231"/>
        <v>1.5468750000000001E-3</v>
      </c>
      <c r="BM204" s="50"/>
      <c r="BN204" s="62"/>
      <c r="BO204" s="62"/>
      <c r="BP204" s="62"/>
      <c r="BQ204" s="62"/>
      <c r="BR204" s="62"/>
      <c r="BS204" s="77"/>
      <c r="BT204" s="62"/>
      <c r="BU204" s="62"/>
      <c r="BV204" s="62"/>
      <c r="BW204" s="62"/>
      <c r="BX204" s="62"/>
      <c r="BY204" s="77"/>
      <c r="BZ204" s="77"/>
      <c r="CA204" s="77"/>
      <c r="CB204" s="77"/>
      <c r="CC204" s="77"/>
      <c r="CD204" s="77"/>
    </row>
    <row r="205" spans="1:82" x14ac:dyDescent="0.25">
      <c r="A205" s="77" t="s">
        <v>389</v>
      </c>
      <c r="C205" s="3" t="s">
        <v>389</v>
      </c>
      <c r="E205" s="62">
        <v>0</v>
      </c>
      <c r="F205" s="62">
        <v>153.6745995</v>
      </c>
      <c r="G205" s="62">
        <v>727.89719850000006</v>
      </c>
      <c r="H205" s="62">
        <v>292.44876750000003</v>
      </c>
      <c r="I205" s="62">
        <v>203.93575650000002</v>
      </c>
      <c r="J205" s="62">
        <v>0</v>
      </c>
      <c r="K205" s="62">
        <v>0</v>
      </c>
      <c r="L205" s="62">
        <v>0</v>
      </c>
      <c r="M205" s="62">
        <v>0</v>
      </c>
      <c r="N205" s="62">
        <v>0</v>
      </c>
      <c r="O205" s="62">
        <v>0</v>
      </c>
      <c r="P205" s="62">
        <v>0</v>
      </c>
      <c r="Q205" s="62">
        <v>0</v>
      </c>
      <c r="R205" s="62">
        <v>0</v>
      </c>
      <c r="S205" s="62">
        <v>0</v>
      </c>
      <c r="T205" s="62">
        <f t="shared" si="219"/>
        <v>1377.956322</v>
      </c>
      <c r="U205" s="62">
        <v>623.86</v>
      </c>
      <c r="V205" s="62">
        <v>731.47699999999998</v>
      </c>
      <c r="W205" s="62">
        <v>22.616</v>
      </c>
      <c r="X205" s="62">
        <f t="shared" si="220"/>
        <v>45.274294260250144</v>
      </c>
      <c r="Y205" s="62">
        <f t="shared" si="221"/>
        <v>53.084193477070166</v>
      </c>
      <c r="Z205" s="62">
        <f t="shared" si="222"/>
        <v>1.6412711810178842</v>
      </c>
      <c r="AA205" s="77"/>
      <c r="AB205" s="75" t="s">
        <v>389</v>
      </c>
      <c r="AC205" s="62">
        <f t="shared" si="223"/>
        <v>1377.954</v>
      </c>
      <c r="AD205" s="62"/>
      <c r="AE205" s="50">
        <v>1</v>
      </c>
      <c r="AF205" s="62">
        <f t="shared" si="224"/>
        <v>1026.348</v>
      </c>
      <c r="AG205" s="62">
        <f t="shared" si="225"/>
        <v>74.48347332349266</v>
      </c>
      <c r="AH205" s="62">
        <v>454.66</v>
      </c>
      <c r="AI205" s="62">
        <v>554.42999999999995</v>
      </c>
      <c r="AJ205" s="62">
        <v>17.257999999999999</v>
      </c>
      <c r="AK205" s="50">
        <v>3</v>
      </c>
      <c r="AL205" s="62">
        <f>AN205+AO205+AP205</f>
        <v>351.60599999999994</v>
      </c>
      <c r="AM205" s="62">
        <f t="shared" ref="AM205:AM206" si="232">(AL205/AC205)*100</f>
        <v>25.51652667650734</v>
      </c>
      <c r="AN205" s="62">
        <v>169.2</v>
      </c>
      <c r="AO205" s="62">
        <v>177.047</v>
      </c>
      <c r="AP205" s="62">
        <v>5.359</v>
      </c>
      <c r="AQ205" s="77"/>
      <c r="AR205" s="62"/>
      <c r="AS205" s="62"/>
      <c r="AT205" s="62"/>
      <c r="AU205" s="62"/>
      <c r="AV205" s="62"/>
      <c r="AW205" s="77"/>
      <c r="AX205" s="62"/>
      <c r="AY205" s="62"/>
      <c r="AZ205" s="62"/>
      <c r="BA205" s="62"/>
      <c r="BB205" s="62"/>
      <c r="BC205" s="77"/>
      <c r="BD205" s="75" t="s">
        <v>389</v>
      </c>
      <c r="BE205" s="62">
        <f t="shared" si="226"/>
        <v>2.153053125</v>
      </c>
      <c r="BF205" s="62"/>
      <c r="BG205" s="50">
        <v>1</v>
      </c>
      <c r="BH205" s="62">
        <f t="shared" si="227"/>
        <v>1.60366875</v>
      </c>
      <c r="BI205" s="62">
        <f t="shared" si="228"/>
        <v>74.48347332349266</v>
      </c>
      <c r="BJ205" s="62">
        <f t="shared" si="229"/>
        <v>0.71040625000000002</v>
      </c>
      <c r="BK205" s="62">
        <f t="shared" si="230"/>
        <v>0.86629687499999997</v>
      </c>
      <c r="BL205" s="62">
        <f t="shared" si="231"/>
        <v>2.6965625E-2</v>
      </c>
      <c r="BM205" s="50">
        <v>3</v>
      </c>
      <c r="BN205" s="62">
        <f>BP205+BQ205+BR205</f>
        <v>0.54938437499999992</v>
      </c>
      <c r="BO205" s="62">
        <f>(BN205/BE205)*100</f>
        <v>25.51652667650734</v>
      </c>
      <c r="BP205" s="62">
        <f t="shared" ref="BP205:BR206" si="233">AN205/640</f>
        <v>0.26437499999999997</v>
      </c>
      <c r="BQ205" s="62">
        <f t="shared" si="233"/>
        <v>0.27663593749999998</v>
      </c>
      <c r="BR205" s="62">
        <f t="shared" si="233"/>
        <v>8.3734375000000007E-3</v>
      </c>
      <c r="BS205" s="77"/>
      <c r="BT205" s="62"/>
      <c r="BU205" s="62"/>
      <c r="BV205" s="62"/>
      <c r="BW205" s="62"/>
      <c r="BX205" s="62"/>
      <c r="BY205" s="77"/>
      <c r="BZ205" s="77"/>
      <c r="CA205" s="77"/>
      <c r="CB205" s="77"/>
      <c r="CC205" s="77"/>
      <c r="CD205" s="77"/>
    </row>
    <row r="206" spans="1:82" x14ac:dyDescent="0.25">
      <c r="A206" s="77" t="s">
        <v>390</v>
      </c>
      <c r="C206" s="3" t="s">
        <v>390</v>
      </c>
      <c r="E206" s="62">
        <v>0</v>
      </c>
      <c r="F206" s="62">
        <v>34.915936500000001</v>
      </c>
      <c r="G206" s="62">
        <v>593.34852599999999</v>
      </c>
      <c r="H206" s="62">
        <v>94.9624515</v>
      </c>
      <c r="I206" s="62">
        <v>43.366927500000003</v>
      </c>
      <c r="J206" s="62">
        <v>0</v>
      </c>
      <c r="K206" s="62">
        <v>0</v>
      </c>
      <c r="L206" s="62">
        <v>0</v>
      </c>
      <c r="M206" s="62">
        <v>0</v>
      </c>
      <c r="N206" s="62">
        <v>0</v>
      </c>
      <c r="O206" s="62">
        <v>0</v>
      </c>
      <c r="P206" s="62">
        <v>0</v>
      </c>
      <c r="Q206" s="62">
        <v>0</v>
      </c>
      <c r="R206" s="62">
        <v>0</v>
      </c>
      <c r="S206" s="62">
        <v>0</v>
      </c>
      <c r="T206" s="62">
        <f t="shared" si="219"/>
        <v>766.59384150000005</v>
      </c>
      <c r="U206" s="62">
        <v>310.10399999999998</v>
      </c>
      <c r="V206" s="62">
        <v>443.78899999999999</v>
      </c>
      <c r="W206" s="62">
        <v>12.699</v>
      </c>
      <c r="X206" s="62">
        <f t="shared" si="220"/>
        <v>40.452190353266744</v>
      </c>
      <c r="Y206" s="62">
        <f t="shared" si="221"/>
        <v>57.891020769438306</v>
      </c>
      <c r="Z206" s="62">
        <f t="shared" si="222"/>
        <v>1.6565486588245699</v>
      </c>
      <c r="AA206" s="77"/>
      <c r="AB206" s="75" t="s">
        <v>390</v>
      </c>
      <c r="AC206" s="62">
        <f t="shared" si="223"/>
        <v>766.59100000000001</v>
      </c>
      <c r="AD206" s="62"/>
      <c r="AE206" s="50">
        <v>1</v>
      </c>
      <c r="AF206" s="62">
        <f t="shared" si="224"/>
        <v>36.027000000000008</v>
      </c>
      <c r="AG206" s="62">
        <f t="shared" si="225"/>
        <v>4.6996377468558865</v>
      </c>
      <c r="AH206" s="62">
        <v>13.09</v>
      </c>
      <c r="AI206" s="62">
        <v>22.417000000000002</v>
      </c>
      <c r="AJ206" s="62">
        <v>0.52</v>
      </c>
      <c r="AK206" s="50">
        <v>3</v>
      </c>
      <c r="AL206" s="62">
        <f>AN206+AO206+AP206</f>
        <v>730.56399999999996</v>
      </c>
      <c r="AM206" s="62">
        <f t="shared" si="232"/>
        <v>95.300362253144115</v>
      </c>
      <c r="AN206" s="62">
        <v>297.01400000000001</v>
      </c>
      <c r="AO206" s="62">
        <v>421.37200000000001</v>
      </c>
      <c r="AP206" s="62">
        <v>12.178000000000001</v>
      </c>
      <c r="AQ206" s="77"/>
      <c r="AR206" s="62"/>
      <c r="AS206" s="62"/>
      <c r="AT206" s="62"/>
      <c r="AU206" s="62"/>
      <c r="AV206" s="62"/>
      <c r="AW206" s="77"/>
      <c r="AX206" s="62"/>
      <c r="AY206" s="62"/>
      <c r="AZ206" s="62"/>
      <c r="BA206" s="62"/>
      <c r="BB206" s="62"/>
      <c r="BC206" s="77"/>
      <c r="BD206" s="75" t="s">
        <v>390</v>
      </c>
      <c r="BE206" s="62">
        <f t="shared" si="226"/>
        <v>1.1977984374999999</v>
      </c>
      <c r="BF206" s="62"/>
      <c r="BG206" s="50">
        <v>1</v>
      </c>
      <c r="BH206" s="62">
        <f t="shared" si="227"/>
        <v>5.6292187500000014E-2</v>
      </c>
      <c r="BI206" s="62">
        <f t="shared" si="228"/>
        <v>4.6996377468558874</v>
      </c>
      <c r="BJ206" s="62">
        <f t="shared" si="229"/>
        <v>2.0453124999999999E-2</v>
      </c>
      <c r="BK206" s="62">
        <f t="shared" si="230"/>
        <v>3.5026562500000004E-2</v>
      </c>
      <c r="BL206" s="62">
        <f t="shared" si="231"/>
        <v>8.1250000000000007E-4</v>
      </c>
      <c r="BM206" s="50">
        <v>3</v>
      </c>
      <c r="BN206" s="62">
        <f>BP206+BQ206+BR206</f>
        <v>1.1415062499999999</v>
      </c>
      <c r="BO206" s="62">
        <f>(BN206/BE206)*100</f>
        <v>95.300362253144115</v>
      </c>
      <c r="BP206" s="62">
        <f t="shared" si="233"/>
        <v>0.46408437499999999</v>
      </c>
      <c r="BQ206" s="62">
        <f t="shared" si="233"/>
        <v>0.65839375</v>
      </c>
      <c r="BR206" s="62">
        <f t="shared" si="233"/>
        <v>1.9028125E-2</v>
      </c>
      <c r="BS206" s="77"/>
      <c r="BT206" s="62"/>
      <c r="BU206" s="62"/>
      <c r="BV206" s="62"/>
      <c r="BW206" s="62"/>
      <c r="BX206" s="62"/>
      <c r="BY206" s="77"/>
      <c r="BZ206" s="77"/>
      <c r="CA206" s="77"/>
      <c r="CB206" s="77"/>
      <c r="CC206" s="77"/>
      <c r="CD206" s="77"/>
    </row>
    <row r="207" spans="1:82" x14ac:dyDescent="0.25">
      <c r="A207" s="77" t="s">
        <v>391</v>
      </c>
      <c r="C207" s="3" t="s">
        <v>391</v>
      </c>
      <c r="E207" s="62">
        <v>0</v>
      </c>
      <c r="F207" s="62">
        <v>12.898881000000001</v>
      </c>
      <c r="G207" s="62">
        <v>321.36005249999999</v>
      </c>
      <c r="H207" s="62">
        <v>88.290616499999999</v>
      </c>
      <c r="I207" s="62">
        <v>45.368478000000003</v>
      </c>
      <c r="J207" s="62">
        <v>0</v>
      </c>
      <c r="K207" s="62">
        <v>0</v>
      </c>
      <c r="L207" s="62">
        <v>0</v>
      </c>
      <c r="M207" s="62">
        <v>0</v>
      </c>
      <c r="N207" s="62">
        <v>0</v>
      </c>
      <c r="O207" s="62">
        <v>0</v>
      </c>
      <c r="P207" s="62">
        <v>0</v>
      </c>
      <c r="Q207" s="62">
        <v>0</v>
      </c>
      <c r="R207" s="62">
        <v>0</v>
      </c>
      <c r="S207" s="62">
        <v>0</v>
      </c>
      <c r="T207" s="62">
        <f t="shared" si="219"/>
        <v>467.91802799999999</v>
      </c>
      <c r="U207" s="62">
        <v>204.184</v>
      </c>
      <c r="V207" s="62">
        <v>255.381</v>
      </c>
      <c r="W207" s="62">
        <v>8.3520000000000003</v>
      </c>
      <c r="X207" s="62">
        <f t="shared" si="220"/>
        <v>43.636702965417697</v>
      </c>
      <c r="Y207" s="62">
        <f t="shared" si="221"/>
        <v>54.578149316358463</v>
      </c>
      <c r="Z207" s="62">
        <f t="shared" si="222"/>
        <v>1.78492802162348</v>
      </c>
      <c r="AA207" s="77"/>
      <c r="AB207" s="75" t="s">
        <v>391</v>
      </c>
      <c r="AC207" s="62">
        <f t="shared" si="223"/>
        <v>467.91699999999997</v>
      </c>
      <c r="AD207" s="62"/>
      <c r="AE207" s="50">
        <v>3</v>
      </c>
      <c r="AF207" s="62">
        <f t="shared" si="224"/>
        <v>467.91699999999997</v>
      </c>
      <c r="AG207" s="62">
        <f t="shared" si="225"/>
        <v>100</v>
      </c>
      <c r="AH207" s="62">
        <v>204.184</v>
      </c>
      <c r="AI207" s="62">
        <v>255.381</v>
      </c>
      <c r="AJ207" s="62">
        <v>8.3520000000000003</v>
      </c>
      <c r="AK207" s="50"/>
      <c r="AL207" s="62"/>
      <c r="AM207" s="62"/>
      <c r="AN207" s="62"/>
      <c r="AO207" s="62"/>
      <c r="AP207" s="62"/>
      <c r="AQ207" s="77"/>
      <c r="AR207" s="62"/>
      <c r="AS207" s="62"/>
      <c r="AT207" s="62"/>
      <c r="AU207" s="62"/>
      <c r="AV207" s="62"/>
      <c r="AW207" s="77"/>
      <c r="AX207" s="62"/>
      <c r="AY207" s="62"/>
      <c r="AZ207" s="62"/>
      <c r="BA207" s="62"/>
      <c r="BB207" s="62"/>
      <c r="BC207" s="77"/>
      <c r="BD207" s="75" t="s">
        <v>391</v>
      </c>
      <c r="BE207" s="62">
        <f t="shared" si="226"/>
        <v>0.73112031249999998</v>
      </c>
      <c r="BF207" s="62"/>
      <c r="BG207" s="50">
        <v>3</v>
      </c>
      <c r="BH207" s="62">
        <f t="shared" si="227"/>
        <v>0.73112031249999998</v>
      </c>
      <c r="BI207" s="62">
        <f t="shared" si="228"/>
        <v>100</v>
      </c>
      <c r="BJ207" s="62">
        <f t="shared" si="229"/>
        <v>0.31903749999999997</v>
      </c>
      <c r="BK207" s="62">
        <f t="shared" si="230"/>
        <v>0.3990328125</v>
      </c>
      <c r="BL207" s="62">
        <f t="shared" si="231"/>
        <v>1.3050000000000001E-2</v>
      </c>
      <c r="BM207" s="50"/>
      <c r="BN207" s="62"/>
      <c r="BO207" s="62"/>
      <c r="BP207" s="62"/>
      <c r="BQ207" s="62"/>
      <c r="BR207" s="62"/>
      <c r="BS207" s="77"/>
      <c r="BT207" s="62"/>
      <c r="BU207" s="62"/>
      <c r="BV207" s="62"/>
      <c r="BW207" s="62"/>
      <c r="BX207" s="62"/>
      <c r="BY207" s="77"/>
      <c r="BZ207" s="77"/>
      <c r="CA207" s="77"/>
      <c r="CB207" s="77"/>
      <c r="CC207" s="77"/>
      <c r="CD207" s="77"/>
    </row>
    <row r="208" spans="1:82" x14ac:dyDescent="0.25">
      <c r="A208" s="77" t="s">
        <v>392</v>
      </c>
      <c r="C208" s="3" t="s">
        <v>392</v>
      </c>
      <c r="E208" s="62">
        <v>0</v>
      </c>
      <c r="F208" s="62">
        <v>16.012404</v>
      </c>
      <c r="G208" s="62">
        <v>212.8315365</v>
      </c>
      <c r="H208" s="62">
        <v>14.010853500000001</v>
      </c>
      <c r="I208" s="62">
        <v>0.44478900000000005</v>
      </c>
      <c r="J208" s="62">
        <v>0</v>
      </c>
      <c r="K208" s="62">
        <v>0</v>
      </c>
      <c r="L208" s="62">
        <v>0</v>
      </c>
      <c r="M208" s="62">
        <v>0</v>
      </c>
      <c r="N208" s="62">
        <v>0</v>
      </c>
      <c r="O208" s="62">
        <v>0</v>
      </c>
      <c r="P208" s="62">
        <v>0</v>
      </c>
      <c r="Q208" s="62">
        <v>0</v>
      </c>
      <c r="R208" s="62">
        <v>0</v>
      </c>
      <c r="S208" s="62">
        <v>0</v>
      </c>
      <c r="T208" s="62">
        <f t="shared" si="219"/>
        <v>243.29958299999998</v>
      </c>
      <c r="U208" s="62">
        <v>88.516999999999996</v>
      </c>
      <c r="V208" s="62">
        <v>151.029</v>
      </c>
      <c r="W208" s="62">
        <v>3.7530000000000001</v>
      </c>
      <c r="X208" s="62">
        <f t="shared" si="220"/>
        <v>36.381895483972123</v>
      </c>
      <c r="Y208" s="62">
        <f t="shared" si="221"/>
        <v>62.075322175952927</v>
      </c>
      <c r="Z208" s="62">
        <f t="shared" si="222"/>
        <v>1.5425427177982465</v>
      </c>
      <c r="AA208" s="77"/>
      <c r="AB208" s="75" t="s">
        <v>392</v>
      </c>
      <c r="AC208" s="62">
        <f t="shared" si="223"/>
        <v>243.29899999999998</v>
      </c>
      <c r="AD208" s="62"/>
      <c r="AE208" s="50">
        <v>3</v>
      </c>
      <c r="AF208" s="62">
        <f t="shared" si="224"/>
        <v>243.29899999999998</v>
      </c>
      <c r="AG208" s="62">
        <f t="shared" si="225"/>
        <v>100</v>
      </c>
      <c r="AH208" s="62">
        <v>88.516999999999996</v>
      </c>
      <c r="AI208" s="62">
        <v>151.029</v>
      </c>
      <c r="AJ208" s="62">
        <v>3.7530000000000001</v>
      </c>
      <c r="AK208" s="50"/>
      <c r="AL208" s="62"/>
      <c r="AM208" s="62"/>
      <c r="AN208" s="62"/>
      <c r="AO208" s="62"/>
      <c r="AP208" s="62"/>
      <c r="AQ208" s="77"/>
      <c r="AR208" s="62"/>
      <c r="AS208" s="62"/>
      <c r="AT208" s="62"/>
      <c r="AU208" s="62"/>
      <c r="AV208" s="62"/>
      <c r="AW208" s="77"/>
      <c r="AX208" s="62"/>
      <c r="AY208" s="62"/>
      <c r="AZ208" s="62"/>
      <c r="BA208" s="62"/>
      <c r="BB208" s="62"/>
      <c r="BC208" s="77"/>
      <c r="BD208" s="75" t="s">
        <v>392</v>
      </c>
      <c r="BE208" s="62">
        <f t="shared" si="226"/>
        <v>0.38015468749999998</v>
      </c>
      <c r="BF208" s="62"/>
      <c r="BG208" s="50">
        <v>3</v>
      </c>
      <c r="BH208" s="62">
        <f t="shared" si="227"/>
        <v>0.38015468749999998</v>
      </c>
      <c r="BI208" s="62">
        <f t="shared" si="228"/>
        <v>100</v>
      </c>
      <c r="BJ208" s="62">
        <f t="shared" si="229"/>
        <v>0.13830781249999999</v>
      </c>
      <c r="BK208" s="62">
        <f t="shared" si="230"/>
        <v>0.2359828125</v>
      </c>
      <c r="BL208" s="62">
        <f t="shared" si="231"/>
        <v>5.8640625000000004E-3</v>
      </c>
      <c r="BM208" s="50"/>
      <c r="BN208" s="62"/>
      <c r="BO208" s="62"/>
      <c r="BP208" s="62"/>
      <c r="BQ208" s="62"/>
      <c r="BR208" s="62"/>
      <c r="BS208" s="77"/>
      <c r="BT208" s="62"/>
      <c r="BU208" s="62"/>
      <c r="BV208" s="62"/>
      <c r="BW208" s="62"/>
      <c r="BX208" s="62"/>
      <c r="BY208" s="77"/>
      <c r="BZ208" s="77"/>
      <c r="CA208" s="77"/>
      <c r="CB208" s="77"/>
      <c r="CC208" s="77"/>
      <c r="CD208" s="77"/>
    </row>
    <row r="209" spans="1:64" x14ac:dyDescent="0.25">
      <c r="A209" s="77" t="s">
        <v>393</v>
      </c>
      <c r="C209" s="3" t="s">
        <v>393</v>
      </c>
      <c r="E209" s="62">
        <v>0</v>
      </c>
      <c r="F209" s="62">
        <v>15.567615</v>
      </c>
      <c r="G209" s="62">
        <v>177.02602200000001</v>
      </c>
      <c r="H209" s="62">
        <v>13.343670000000001</v>
      </c>
      <c r="I209" s="62">
        <v>5.3374680000000003</v>
      </c>
      <c r="J209" s="62">
        <v>0</v>
      </c>
      <c r="K209" s="62">
        <v>0</v>
      </c>
      <c r="L209" s="62">
        <v>0</v>
      </c>
      <c r="M209" s="62">
        <v>0</v>
      </c>
      <c r="N209" s="62">
        <v>0</v>
      </c>
      <c r="O209" s="62">
        <v>0</v>
      </c>
      <c r="P209" s="62">
        <v>0</v>
      </c>
      <c r="Q209" s="62">
        <v>0</v>
      </c>
      <c r="R209" s="62">
        <v>0</v>
      </c>
      <c r="S209" s="62">
        <v>0</v>
      </c>
      <c r="T209" s="62">
        <f t="shared" si="219"/>
        <v>211.27477500000001</v>
      </c>
      <c r="U209" s="62">
        <v>79.533000000000001</v>
      </c>
      <c r="V209" s="62">
        <v>128.553</v>
      </c>
      <c r="W209" s="62">
        <v>3.1890000000000001</v>
      </c>
      <c r="X209" s="62">
        <f t="shared" si="220"/>
        <v>37.644342539235929</v>
      </c>
      <c r="Y209" s="62">
        <f t="shared" si="221"/>
        <v>60.846355178936996</v>
      </c>
      <c r="Z209" s="62">
        <f t="shared" si="222"/>
        <v>1.5094087782131111</v>
      </c>
      <c r="AA209" s="77"/>
      <c r="AB209" s="75" t="s">
        <v>393</v>
      </c>
      <c r="AC209" s="62">
        <f t="shared" si="223"/>
        <v>211.27500000000001</v>
      </c>
      <c r="AD209" s="62"/>
      <c r="AE209" s="50">
        <v>3</v>
      </c>
      <c r="AF209" s="62">
        <f t="shared" si="224"/>
        <v>211.27500000000001</v>
      </c>
      <c r="AG209" s="62">
        <f t="shared" si="225"/>
        <v>100</v>
      </c>
      <c r="AH209" s="62">
        <v>79.533000000000001</v>
      </c>
      <c r="AI209" s="62">
        <v>128.553</v>
      </c>
      <c r="AJ209" s="62">
        <v>3.1890000000000001</v>
      </c>
      <c r="AK209" s="50"/>
      <c r="AL209" s="62"/>
      <c r="AM209" s="62"/>
      <c r="AN209" s="62"/>
      <c r="AO209" s="62"/>
      <c r="AP209" s="62"/>
      <c r="AQ209" s="77"/>
      <c r="AR209" s="62"/>
      <c r="AS209" s="62"/>
      <c r="AT209" s="62"/>
      <c r="AU209" s="62"/>
      <c r="AV209" s="62"/>
      <c r="AW209" s="77"/>
      <c r="AX209" s="62"/>
      <c r="AY209" s="62"/>
      <c r="AZ209" s="62"/>
      <c r="BA209" s="62"/>
      <c r="BB209" s="62"/>
      <c r="BC209" s="77"/>
      <c r="BD209" s="75" t="s">
        <v>393</v>
      </c>
      <c r="BE209" s="62">
        <f t="shared" si="226"/>
        <v>0.33011718750000002</v>
      </c>
      <c r="BF209" s="62"/>
      <c r="BG209" s="50">
        <v>3</v>
      </c>
      <c r="BH209" s="62">
        <f t="shared" si="227"/>
        <v>0.33011718750000002</v>
      </c>
      <c r="BI209" s="62">
        <f t="shared" si="228"/>
        <v>100</v>
      </c>
      <c r="BJ209" s="62">
        <f t="shared" si="229"/>
        <v>0.12427031250000001</v>
      </c>
      <c r="BK209" s="62">
        <f t="shared" si="230"/>
        <v>0.2008640625</v>
      </c>
      <c r="BL209" s="62">
        <f t="shared" si="231"/>
        <v>4.9828125000000003E-3</v>
      </c>
    </row>
    <row r="210" spans="1:64" x14ac:dyDescent="0.25">
      <c r="A210" s="77" t="s">
        <v>394</v>
      </c>
      <c r="C210" s="3" t="s">
        <v>394</v>
      </c>
      <c r="E210" s="62">
        <v>0</v>
      </c>
      <c r="F210" s="62">
        <v>6.2270460000000005</v>
      </c>
      <c r="G210" s="62">
        <v>183.47546250000002</v>
      </c>
      <c r="H210" s="62">
        <v>33.581569500000001</v>
      </c>
      <c r="I210" s="62">
        <v>0</v>
      </c>
      <c r="J210" s="62">
        <v>0</v>
      </c>
      <c r="K210" s="62">
        <v>0</v>
      </c>
      <c r="L210" s="62">
        <v>0</v>
      </c>
      <c r="M210" s="62">
        <v>0</v>
      </c>
      <c r="N210" s="62">
        <v>0</v>
      </c>
      <c r="O210" s="62">
        <v>0</v>
      </c>
      <c r="P210" s="62">
        <v>0</v>
      </c>
      <c r="Q210" s="62">
        <v>0</v>
      </c>
      <c r="R210" s="62">
        <v>0</v>
      </c>
      <c r="S210" s="62">
        <v>0</v>
      </c>
      <c r="T210" s="62">
        <f t="shared" si="219"/>
        <v>223.28407800000002</v>
      </c>
      <c r="U210" s="62">
        <v>84.180999999999997</v>
      </c>
      <c r="V210" s="62">
        <v>135.00800000000001</v>
      </c>
      <c r="W210" s="62">
        <v>4.0949999999999998</v>
      </c>
      <c r="X210" s="62">
        <f t="shared" si="220"/>
        <v>37.701299955655585</v>
      </c>
      <c r="Y210" s="62">
        <f t="shared" si="221"/>
        <v>60.464678542820238</v>
      </c>
      <c r="Z210" s="62">
        <f t="shared" si="222"/>
        <v>1.8339865684466758</v>
      </c>
      <c r="AA210" s="77"/>
      <c r="AB210" s="75" t="s">
        <v>394</v>
      </c>
      <c r="AC210" s="62">
        <f t="shared" si="223"/>
        <v>223.28400000000002</v>
      </c>
      <c r="AD210" s="62"/>
      <c r="AE210" s="50">
        <v>3</v>
      </c>
      <c r="AF210" s="62">
        <f t="shared" si="224"/>
        <v>223.28400000000002</v>
      </c>
      <c r="AG210" s="62">
        <f t="shared" si="225"/>
        <v>100</v>
      </c>
      <c r="AH210" s="62">
        <v>84.180999999999997</v>
      </c>
      <c r="AI210" s="62">
        <v>135.00800000000001</v>
      </c>
      <c r="AJ210" s="62">
        <v>4.0949999999999998</v>
      </c>
      <c r="AK210" s="50"/>
      <c r="AL210" s="62"/>
      <c r="AM210" s="62"/>
      <c r="AN210" s="62"/>
      <c r="AO210" s="62"/>
      <c r="AP210" s="62"/>
      <c r="AQ210" s="77"/>
      <c r="AR210" s="62"/>
      <c r="AS210" s="62"/>
      <c r="AT210" s="62"/>
      <c r="AU210" s="62"/>
      <c r="AV210" s="62"/>
      <c r="AW210" s="77"/>
      <c r="AX210" s="62"/>
      <c r="AY210" s="62"/>
      <c r="AZ210" s="62"/>
      <c r="BA210" s="62"/>
      <c r="BB210" s="62"/>
      <c r="BC210" s="77"/>
      <c r="BD210" s="75" t="s">
        <v>394</v>
      </c>
      <c r="BE210" s="62">
        <f t="shared" si="226"/>
        <v>0.34888125000000003</v>
      </c>
      <c r="BF210" s="62"/>
      <c r="BG210" s="50">
        <v>3</v>
      </c>
      <c r="BH210" s="62">
        <f t="shared" si="227"/>
        <v>0.34888125000000003</v>
      </c>
      <c r="BI210" s="62">
        <f t="shared" si="228"/>
        <v>100</v>
      </c>
      <c r="BJ210" s="62">
        <f t="shared" si="229"/>
        <v>0.13153281249999998</v>
      </c>
      <c r="BK210" s="62">
        <f t="shared" si="230"/>
        <v>0.21095000000000003</v>
      </c>
      <c r="BL210" s="62">
        <f t="shared" si="231"/>
        <v>6.3984374999999996E-3</v>
      </c>
    </row>
    <row r="211" spans="1:64" x14ac:dyDescent="0.25">
      <c r="A211" s="77" t="s">
        <v>395</v>
      </c>
      <c r="C211" s="3" t="s">
        <v>395</v>
      </c>
      <c r="E211" s="62">
        <v>0</v>
      </c>
      <c r="F211" s="62">
        <v>9.7853580000000004</v>
      </c>
      <c r="G211" s="62">
        <v>87.623433000000006</v>
      </c>
      <c r="H211" s="62">
        <v>27.799312500000003</v>
      </c>
      <c r="I211" s="62">
        <v>10.0077525</v>
      </c>
      <c r="J211" s="62">
        <v>0</v>
      </c>
      <c r="K211" s="62">
        <v>0</v>
      </c>
      <c r="L211" s="62">
        <v>0</v>
      </c>
      <c r="M211" s="62">
        <v>0</v>
      </c>
      <c r="N211" s="62">
        <v>0</v>
      </c>
      <c r="O211" s="62">
        <v>0</v>
      </c>
      <c r="P211" s="62">
        <v>0</v>
      </c>
      <c r="Q211" s="62">
        <v>0</v>
      </c>
      <c r="R211" s="62">
        <v>0</v>
      </c>
      <c r="S211" s="62">
        <v>0</v>
      </c>
      <c r="T211" s="62">
        <f t="shared" si="219"/>
        <v>135.215856</v>
      </c>
      <c r="U211" s="62">
        <v>56.296999999999997</v>
      </c>
      <c r="V211" s="62">
        <v>76.492000000000004</v>
      </c>
      <c r="W211" s="62">
        <v>2.4260000000000002</v>
      </c>
      <c r="X211" s="62">
        <f t="shared" si="220"/>
        <v>41.634910035994594</v>
      </c>
      <c r="Y211" s="62">
        <f t="shared" si="221"/>
        <v>56.570288620588997</v>
      </c>
      <c r="Z211" s="62">
        <f t="shared" si="222"/>
        <v>1.7941682815660318</v>
      </c>
      <c r="AA211" s="77"/>
      <c r="AB211" s="75" t="s">
        <v>395</v>
      </c>
      <c r="AC211" s="62">
        <f t="shared" si="223"/>
        <v>135.21499999999997</v>
      </c>
      <c r="AD211" s="62"/>
      <c r="AE211" s="50">
        <v>3</v>
      </c>
      <c r="AF211" s="62">
        <f t="shared" si="224"/>
        <v>135.21499999999997</v>
      </c>
      <c r="AG211" s="62">
        <f t="shared" si="225"/>
        <v>100</v>
      </c>
      <c r="AH211" s="62">
        <v>56.296999999999997</v>
      </c>
      <c r="AI211" s="62">
        <v>76.492000000000004</v>
      </c>
      <c r="AJ211" s="62">
        <v>2.4260000000000002</v>
      </c>
      <c r="AK211" s="50"/>
      <c r="AL211" s="62"/>
      <c r="AM211" s="62"/>
      <c r="AN211" s="62"/>
      <c r="AO211" s="62"/>
      <c r="AP211" s="62"/>
      <c r="AQ211" s="77"/>
      <c r="AR211" s="62"/>
      <c r="AS211" s="62"/>
      <c r="AT211" s="62"/>
      <c r="AU211" s="62"/>
      <c r="AV211" s="62"/>
      <c r="AW211" s="77"/>
      <c r="AX211" s="62"/>
      <c r="AY211" s="62"/>
      <c r="AZ211" s="62"/>
      <c r="BA211" s="62"/>
      <c r="BB211" s="62"/>
      <c r="BC211" s="77"/>
      <c r="BD211" s="75" t="s">
        <v>395</v>
      </c>
      <c r="BE211" s="62">
        <f t="shared" si="226"/>
        <v>0.21127343749999997</v>
      </c>
      <c r="BF211" s="62"/>
      <c r="BG211" s="50">
        <v>3</v>
      </c>
      <c r="BH211" s="62">
        <f t="shared" si="227"/>
        <v>0.21127343749999997</v>
      </c>
      <c r="BI211" s="62">
        <f t="shared" si="228"/>
        <v>100</v>
      </c>
      <c r="BJ211" s="62">
        <f t="shared" si="229"/>
        <v>8.7964062499999995E-2</v>
      </c>
      <c r="BK211" s="62">
        <f t="shared" si="230"/>
        <v>0.11951875000000001</v>
      </c>
      <c r="BL211" s="62">
        <f t="shared" si="231"/>
        <v>3.7906250000000002E-3</v>
      </c>
    </row>
    <row r="212" spans="1:64" x14ac:dyDescent="0.25">
      <c r="A212" s="77" t="s">
        <v>396</v>
      </c>
      <c r="B212" s="10" t="s">
        <v>397</v>
      </c>
      <c r="C212" s="3" t="s">
        <v>205</v>
      </c>
      <c r="E212" s="62">
        <v>0</v>
      </c>
      <c r="F212" s="62">
        <v>0</v>
      </c>
      <c r="G212" s="62">
        <v>93.405690000000007</v>
      </c>
      <c r="H212" s="62">
        <v>11.786908500000001</v>
      </c>
      <c r="I212" s="62">
        <v>10.230147000000001</v>
      </c>
      <c r="J212" s="62">
        <v>0</v>
      </c>
      <c r="K212" s="62">
        <v>0</v>
      </c>
      <c r="L212" s="62">
        <v>0</v>
      </c>
      <c r="M212" s="62">
        <v>0</v>
      </c>
      <c r="N212" s="62">
        <v>0</v>
      </c>
      <c r="O212" s="62">
        <v>0</v>
      </c>
      <c r="P212" s="62">
        <v>0</v>
      </c>
      <c r="Q212" s="62">
        <v>0</v>
      </c>
      <c r="R212" s="62">
        <v>0</v>
      </c>
      <c r="S212" s="62">
        <v>0</v>
      </c>
      <c r="T212" s="62">
        <f t="shared" si="219"/>
        <v>115.4227455</v>
      </c>
      <c r="U212" s="62">
        <v>49.582999999999998</v>
      </c>
      <c r="V212" s="62">
        <v>63.966999999999999</v>
      </c>
      <c r="W212" s="62">
        <v>1.873</v>
      </c>
      <c r="X212" s="62">
        <f t="shared" si="220"/>
        <v>42.957737476449125</v>
      </c>
      <c r="Y212" s="62">
        <f t="shared" si="221"/>
        <v>55.419752599802784</v>
      </c>
      <c r="Z212" s="62">
        <f t="shared" si="222"/>
        <v>1.6227304175501525</v>
      </c>
      <c r="AA212" s="77"/>
      <c r="AB212" s="75" t="s">
        <v>396</v>
      </c>
      <c r="AC212" s="62">
        <f t="shared" si="223"/>
        <v>115.423</v>
      </c>
      <c r="AD212" s="62"/>
      <c r="AE212" s="50">
        <v>3</v>
      </c>
      <c r="AF212" s="62">
        <f t="shared" si="224"/>
        <v>115.423</v>
      </c>
      <c r="AG212" s="62">
        <f t="shared" si="225"/>
        <v>100</v>
      </c>
      <c r="AH212" s="62">
        <v>49.582999999999998</v>
      </c>
      <c r="AI212" s="62">
        <v>63.966999999999999</v>
      </c>
      <c r="AJ212" s="62">
        <v>1.873</v>
      </c>
      <c r="AK212" s="50"/>
      <c r="AL212" s="62"/>
      <c r="AM212" s="62"/>
      <c r="AN212" s="62"/>
      <c r="AO212" s="62"/>
      <c r="AP212" s="62"/>
      <c r="AQ212" s="77"/>
      <c r="AR212" s="62"/>
      <c r="AS212" s="62"/>
      <c r="AT212" s="62"/>
      <c r="AU212" s="62"/>
      <c r="AV212" s="62"/>
      <c r="AW212" s="77"/>
      <c r="AX212" s="62"/>
      <c r="AY212" s="62"/>
      <c r="AZ212" s="62"/>
      <c r="BA212" s="62"/>
      <c r="BB212" s="62"/>
      <c r="BC212" s="77"/>
      <c r="BD212" s="75" t="s">
        <v>396</v>
      </c>
      <c r="BE212" s="62">
        <f t="shared" si="226"/>
        <v>0.18034843750000001</v>
      </c>
      <c r="BF212" s="62"/>
      <c r="BG212" s="50">
        <v>3</v>
      </c>
      <c r="BH212" s="62">
        <f t="shared" si="227"/>
        <v>0.18034843750000001</v>
      </c>
      <c r="BI212" s="62">
        <f t="shared" si="228"/>
        <v>100</v>
      </c>
      <c r="BJ212" s="62">
        <f t="shared" si="229"/>
        <v>7.7473437499999992E-2</v>
      </c>
      <c r="BK212" s="62">
        <f t="shared" si="230"/>
        <v>9.9948437500000001E-2</v>
      </c>
      <c r="BL212" s="62">
        <f t="shared" si="231"/>
        <v>2.9265624999999999E-3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C212"/>
  <sheetViews>
    <sheetView zoomScale="80" zoomScaleNormal="80" workbookViewId="0"/>
  </sheetViews>
  <sheetFormatPr defaultRowHeight="15" x14ac:dyDescent="0.25"/>
  <cols>
    <col min="1" max="1" width="13.85546875" style="16" customWidth="1"/>
    <col min="2" max="2" width="8.140625" style="10" customWidth="1"/>
    <col min="3" max="3" width="7.140625" style="3" customWidth="1"/>
    <col min="4" max="4" width="12.5703125" style="3" customWidth="1"/>
    <col min="5" max="5" width="9.140625" style="4"/>
    <col min="6" max="9" width="11.140625" style="4" customWidth="1"/>
    <col min="10" max="10" width="9.140625" style="4"/>
    <col min="11" max="12" width="10.42578125" style="4" customWidth="1"/>
    <col min="13" max="14" width="9.140625" style="4"/>
    <col min="15" max="15" width="11.5703125" style="4" customWidth="1"/>
    <col min="16" max="16" width="9.140625" style="4"/>
    <col min="17" max="18" width="10.42578125" style="4" customWidth="1"/>
    <col min="19" max="19" width="12.140625" style="4" customWidth="1"/>
    <col min="20" max="20" width="9.140625" style="4"/>
    <col min="21" max="21" width="12" style="4" customWidth="1"/>
    <col min="22" max="23" width="9.140625" style="4"/>
    <col min="24" max="24" width="11.5703125" style="4" customWidth="1"/>
    <col min="25" max="26" width="9.140625" style="4"/>
    <col min="27" max="27" width="5.42578125" customWidth="1"/>
    <col min="28" max="28" width="10.42578125" style="16" customWidth="1"/>
    <col min="30" max="30" width="9.140625" style="8"/>
    <col min="32" max="32" width="9.140625" style="4"/>
    <col min="33" max="33" width="10.7109375" customWidth="1"/>
    <col min="38" max="38" width="9.140625" style="4"/>
    <col min="39" max="39" width="10.7109375" customWidth="1"/>
    <col min="45" max="45" width="10.7109375" customWidth="1"/>
    <col min="51" max="51" width="11.5703125" customWidth="1"/>
    <col min="54" max="54" width="5.140625" customWidth="1"/>
    <col min="55" max="55" width="10.42578125" style="18" customWidth="1"/>
    <col min="56" max="56" width="9.140625" style="4"/>
    <col min="57" max="57" width="4.7109375" customWidth="1"/>
    <col min="58" max="58" width="9.140625" style="8"/>
    <col min="59" max="60" width="9.140625" style="4"/>
    <col min="61" max="61" width="11" style="4" customWidth="1"/>
    <col min="62" max="63" width="9.140625" style="4"/>
    <col min="64" max="64" width="9.140625" style="18"/>
    <col min="67" max="67" width="11.140625" customWidth="1"/>
    <col min="70" max="70" width="9.140625" style="18"/>
    <col min="73" max="73" width="11.28515625" customWidth="1"/>
    <col min="76" max="76" width="9.140625" style="18"/>
    <col min="79" max="79" width="11" customWidth="1"/>
  </cols>
  <sheetData>
    <row r="1" spans="1:81" s="16" customFormat="1" ht="54" customHeight="1" x14ac:dyDescent="0.25">
      <c r="A1" s="75" t="s">
        <v>83</v>
      </c>
      <c r="B1" s="9" t="s">
        <v>84</v>
      </c>
      <c r="C1" s="21" t="s">
        <v>85</v>
      </c>
      <c r="D1" s="20" t="s">
        <v>86</v>
      </c>
      <c r="E1" s="88" t="s">
        <v>87</v>
      </c>
      <c r="F1" s="88" t="s">
        <v>88</v>
      </c>
      <c r="G1" s="88" t="s">
        <v>89</v>
      </c>
      <c r="H1" s="88" t="s">
        <v>90</v>
      </c>
      <c r="I1" s="88" t="s">
        <v>91</v>
      </c>
      <c r="J1" s="88" t="s">
        <v>92</v>
      </c>
      <c r="K1" s="88" t="s">
        <v>93</v>
      </c>
      <c r="L1" s="88" t="s">
        <v>94</v>
      </c>
      <c r="M1" s="88" t="s">
        <v>386</v>
      </c>
      <c r="N1" s="88" t="s">
        <v>387</v>
      </c>
      <c r="O1" s="88" t="s">
        <v>97</v>
      </c>
      <c r="P1" s="88" t="s">
        <v>98</v>
      </c>
      <c r="Q1" s="88" t="s">
        <v>99</v>
      </c>
      <c r="R1" s="88" t="s">
        <v>100</v>
      </c>
      <c r="S1" s="88" t="s">
        <v>101</v>
      </c>
      <c r="T1" s="5" t="s">
        <v>102</v>
      </c>
      <c r="U1" s="88" t="s">
        <v>103</v>
      </c>
      <c r="V1" s="88" t="s">
        <v>104</v>
      </c>
      <c r="W1" s="88" t="s">
        <v>105</v>
      </c>
      <c r="X1" s="88" t="s">
        <v>106</v>
      </c>
      <c r="Y1" s="88" t="s">
        <v>107</v>
      </c>
      <c r="Z1" s="88" t="s">
        <v>108</v>
      </c>
      <c r="AA1" s="88"/>
      <c r="AB1" s="75" t="s">
        <v>38</v>
      </c>
      <c r="AC1" s="12" t="s">
        <v>109</v>
      </c>
      <c r="AD1" s="12" t="s">
        <v>110</v>
      </c>
      <c r="AE1" s="88" t="s">
        <v>111</v>
      </c>
      <c r="AF1" s="88" t="s">
        <v>112</v>
      </c>
      <c r="AG1" s="88" t="s">
        <v>113</v>
      </c>
      <c r="AH1" s="88" t="s">
        <v>114</v>
      </c>
      <c r="AI1" s="88" t="s">
        <v>115</v>
      </c>
      <c r="AJ1" s="12" t="s">
        <v>110</v>
      </c>
      <c r="AK1" s="88" t="s">
        <v>111</v>
      </c>
      <c r="AL1" s="88" t="s">
        <v>112</v>
      </c>
      <c r="AM1" s="88" t="s">
        <v>113</v>
      </c>
      <c r="AN1" s="88" t="s">
        <v>114</v>
      </c>
      <c r="AO1" s="88" t="s">
        <v>115</v>
      </c>
      <c r="AP1" s="12" t="s">
        <v>110</v>
      </c>
      <c r="AQ1" s="88" t="s">
        <v>111</v>
      </c>
      <c r="AR1" s="88" t="s">
        <v>112</v>
      </c>
      <c r="AS1" s="88" t="s">
        <v>113</v>
      </c>
      <c r="AT1" s="88" t="s">
        <v>114</v>
      </c>
      <c r="AU1" s="88" t="s">
        <v>115</v>
      </c>
      <c r="AV1" s="12" t="s">
        <v>110</v>
      </c>
      <c r="AW1" s="88" t="s">
        <v>111</v>
      </c>
      <c r="AX1" s="88" t="s">
        <v>112</v>
      </c>
      <c r="AY1" s="88" t="s">
        <v>113</v>
      </c>
      <c r="AZ1" s="88" t="s">
        <v>114</v>
      </c>
      <c r="BA1" s="88" t="s">
        <v>115</v>
      </c>
      <c r="BB1" s="77"/>
      <c r="BC1" s="75" t="s">
        <v>38</v>
      </c>
      <c r="BD1" s="88" t="s">
        <v>116</v>
      </c>
      <c r="BE1" s="77"/>
      <c r="BF1" s="12" t="s">
        <v>110</v>
      </c>
      <c r="BG1" s="88" t="s">
        <v>117</v>
      </c>
      <c r="BH1" s="88" t="s">
        <v>112</v>
      </c>
      <c r="BI1" s="88" t="s">
        <v>118</v>
      </c>
      <c r="BJ1" s="88" t="s">
        <v>119</v>
      </c>
      <c r="BK1" s="88" t="s">
        <v>120</v>
      </c>
      <c r="BL1" s="12" t="s">
        <v>110</v>
      </c>
      <c r="BM1" s="88" t="s">
        <v>117</v>
      </c>
      <c r="BN1" s="88" t="s">
        <v>112</v>
      </c>
      <c r="BO1" s="88" t="s">
        <v>118</v>
      </c>
      <c r="BP1" s="88" t="s">
        <v>119</v>
      </c>
      <c r="BQ1" s="88" t="s">
        <v>120</v>
      </c>
      <c r="BR1" s="12" t="s">
        <v>110</v>
      </c>
      <c r="BS1" s="88" t="s">
        <v>117</v>
      </c>
      <c r="BT1" s="88" t="s">
        <v>112</v>
      </c>
      <c r="BU1" s="88" t="s">
        <v>118</v>
      </c>
      <c r="BV1" s="88" t="s">
        <v>119</v>
      </c>
      <c r="BW1" s="88" t="s">
        <v>120</v>
      </c>
      <c r="BX1" s="12" t="s">
        <v>110</v>
      </c>
      <c r="BY1" s="88" t="s">
        <v>117</v>
      </c>
      <c r="BZ1" s="88" t="s">
        <v>112</v>
      </c>
      <c r="CA1" s="11" t="s">
        <v>118</v>
      </c>
      <c r="CB1" s="11" t="s">
        <v>119</v>
      </c>
      <c r="CC1" s="11" t="s">
        <v>120</v>
      </c>
    </row>
    <row r="2" spans="1:81" x14ac:dyDescent="0.25">
      <c r="A2" s="77" t="s">
        <v>121</v>
      </c>
      <c r="B2" s="10" t="s">
        <v>122</v>
      </c>
      <c r="C2" s="3">
        <v>10</v>
      </c>
      <c r="D2" s="77" t="s">
        <v>121</v>
      </c>
      <c r="E2" s="62">
        <v>15.122826000000002</v>
      </c>
      <c r="F2" s="62">
        <v>123.87373650000001</v>
      </c>
      <c r="G2" s="62">
        <v>2695.1989455000003</v>
      </c>
      <c r="H2" s="62">
        <v>1934.6097555000001</v>
      </c>
      <c r="I2" s="62">
        <v>596.46204899999998</v>
      </c>
      <c r="J2" s="62">
        <v>0</v>
      </c>
      <c r="K2" s="62">
        <v>25.130578500000002</v>
      </c>
      <c r="L2" s="62">
        <v>0</v>
      </c>
      <c r="M2" s="62">
        <v>18.236349000000001</v>
      </c>
      <c r="N2" s="62">
        <v>0</v>
      </c>
      <c r="O2" s="62">
        <v>0</v>
      </c>
      <c r="P2" s="62">
        <v>0</v>
      </c>
      <c r="Q2" s="62">
        <v>0</v>
      </c>
      <c r="R2" s="62">
        <v>32.2472025</v>
      </c>
      <c r="S2" s="62">
        <v>0</v>
      </c>
      <c r="T2" s="62">
        <f t="shared" ref="T2:T57" si="0">SUM(E2:S2)</f>
        <v>5440.8814425</v>
      </c>
      <c r="U2" s="62">
        <v>2473.09</v>
      </c>
      <c r="V2" s="62">
        <v>2781.7689999999998</v>
      </c>
      <c r="W2" s="62">
        <v>186.00899999999999</v>
      </c>
      <c r="X2" s="62">
        <f t="shared" ref="X2:X57" si="1">(U2/T2)*100</f>
        <v>45.453848354094148</v>
      </c>
      <c r="Y2" s="62">
        <f t="shared" ref="Y2:Y57" si="2">(V2/T2)*100</f>
        <v>51.127175429167607</v>
      </c>
      <c r="Z2" s="62">
        <f t="shared" ref="Z2:Z57" si="3">(W2/T2)*100</f>
        <v>3.418729151990707</v>
      </c>
      <c r="AA2" s="77"/>
      <c r="AB2" s="77" t="s">
        <v>121</v>
      </c>
      <c r="AC2" s="62">
        <f t="shared" ref="AC2:AC11" si="4">AE2+AK2+AQ2+AW2</f>
        <v>5422.6319999999996</v>
      </c>
      <c r="AD2" s="50">
        <v>13</v>
      </c>
      <c r="AE2" s="77">
        <v>1125.3130000000001</v>
      </c>
      <c r="AF2" s="62">
        <f t="shared" ref="AF2:AF56" si="5">(AE2/AC2)*100</f>
        <v>20.752155042053381</v>
      </c>
      <c r="AG2" s="77">
        <v>494.435</v>
      </c>
      <c r="AH2" s="77">
        <v>551.37099999999998</v>
      </c>
      <c r="AI2" s="77">
        <v>79.507000000000005</v>
      </c>
      <c r="AJ2" s="50">
        <v>18</v>
      </c>
      <c r="AK2" s="77">
        <v>4297.3189999999995</v>
      </c>
      <c r="AL2" s="62">
        <f>(AK2/AC2)*100</f>
        <v>79.247844957946626</v>
      </c>
      <c r="AM2" s="77">
        <v>1978.655</v>
      </c>
      <c r="AN2" s="77">
        <v>2226.7510000000002</v>
      </c>
      <c r="AO2" s="77">
        <v>91.912999999999997</v>
      </c>
      <c r="AP2" s="77"/>
      <c r="AQ2" s="77"/>
      <c r="AR2" s="77"/>
      <c r="AS2" s="77"/>
      <c r="AT2" s="77"/>
      <c r="AU2" s="77"/>
      <c r="AV2" s="77"/>
      <c r="AW2" s="77"/>
      <c r="AX2" s="77"/>
      <c r="AY2" s="77"/>
      <c r="AZ2" s="77"/>
      <c r="BA2" s="77"/>
      <c r="BB2" s="77"/>
      <c r="BC2" s="77" t="s">
        <v>121</v>
      </c>
      <c r="BD2" s="62">
        <f t="shared" ref="BD2:BD56" si="6">AC2/640</f>
        <v>8.4728624999999997</v>
      </c>
      <c r="BE2" s="77"/>
      <c r="BF2" s="50">
        <v>13</v>
      </c>
      <c r="BG2" s="62">
        <f t="shared" ref="BG2:BG57" si="7">BI2+BJ2+BK2</f>
        <v>1.7583015625</v>
      </c>
      <c r="BH2" s="62">
        <f t="shared" ref="BH2:BH57" si="8">(BG2/BD2)*100</f>
        <v>20.752155042053381</v>
      </c>
      <c r="BI2" s="62">
        <f t="shared" ref="BI2:BI57" si="9">AG2/640</f>
        <v>0.7725546875</v>
      </c>
      <c r="BJ2" s="62">
        <f t="shared" ref="BJ2:BJ57" si="10">AH2/640</f>
        <v>0.86151718749999995</v>
      </c>
      <c r="BK2" s="62">
        <f t="shared" ref="BK2:BK57" si="11">AI2/640</f>
        <v>0.12422968750000001</v>
      </c>
      <c r="BL2" s="50">
        <v>18</v>
      </c>
      <c r="BM2" s="62">
        <f>BO2+BP2+BQ2</f>
        <v>6.7145609375000008</v>
      </c>
      <c r="BN2" s="62">
        <f>(BM2/BD2)*100</f>
        <v>79.24784495794664</v>
      </c>
      <c r="BO2" s="62">
        <f>AM2/640</f>
        <v>3.0916484375</v>
      </c>
      <c r="BP2" s="62">
        <f>AN2/640</f>
        <v>3.4792984375000002</v>
      </c>
      <c r="BQ2" s="62">
        <f>AO2/640</f>
        <v>0.1436140625</v>
      </c>
      <c r="BR2" s="77"/>
      <c r="BS2" s="77"/>
      <c r="BT2" s="77"/>
      <c r="BU2" s="77"/>
      <c r="BV2" s="77"/>
      <c r="BW2" s="77"/>
      <c r="BX2" s="77"/>
      <c r="BY2" s="77"/>
      <c r="BZ2" s="77"/>
      <c r="CA2" s="77"/>
      <c r="CB2" s="77"/>
      <c r="CC2" s="77"/>
    </row>
    <row r="3" spans="1:81" x14ac:dyDescent="0.25">
      <c r="A3" s="77" t="s">
        <v>123</v>
      </c>
      <c r="B3" s="10" t="s">
        <v>122</v>
      </c>
      <c r="C3" s="3" t="s">
        <v>124</v>
      </c>
      <c r="D3" s="77" t="s">
        <v>123</v>
      </c>
      <c r="E3" s="62">
        <v>0</v>
      </c>
      <c r="F3" s="62">
        <v>29.133679500000003</v>
      </c>
      <c r="G3" s="62">
        <v>261.75832650000001</v>
      </c>
      <c r="H3" s="62">
        <v>218.39139900000001</v>
      </c>
      <c r="I3" s="62">
        <v>57.600175500000006</v>
      </c>
      <c r="J3" s="62">
        <v>0</v>
      </c>
      <c r="K3" s="62">
        <v>0</v>
      </c>
      <c r="L3" s="62">
        <v>0</v>
      </c>
      <c r="M3" s="62">
        <v>0</v>
      </c>
      <c r="N3" s="62">
        <v>0</v>
      </c>
      <c r="O3" s="62">
        <v>0</v>
      </c>
      <c r="P3" s="62">
        <v>0</v>
      </c>
      <c r="Q3" s="62">
        <v>0</v>
      </c>
      <c r="R3" s="62">
        <v>0</v>
      </c>
      <c r="S3" s="62">
        <v>0</v>
      </c>
      <c r="T3" s="62">
        <f t="shared" si="0"/>
        <v>566.88358049999999</v>
      </c>
      <c r="U3" s="62">
        <v>255.38200000000001</v>
      </c>
      <c r="V3" s="62">
        <v>298.839</v>
      </c>
      <c r="W3" s="62">
        <v>12.662000000000001</v>
      </c>
      <c r="X3" s="62">
        <f t="shared" si="1"/>
        <v>45.050167051010575</v>
      </c>
      <c r="Y3" s="62">
        <f t="shared" si="2"/>
        <v>52.71611496251478</v>
      </c>
      <c r="Z3" s="62">
        <f t="shared" si="3"/>
        <v>2.2336155844965422</v>
      </c>
      <c r="AA3" s="77"/>
      <c r="AB3" s="77" t="s">
        <v>123</v>
      </c>
      <c r="AC3" s="62">
        <f t="shared" si="4"/>
        <v>566.88300000000004</v>
      </c>
      <c r="AD3" s="50">
        <v>18</v>
      </c>
      <c r="AE3" s="77">
        <v>566.88300000000004</v>
      </c>
      <c r="AF3" s="62">
        <f t="shared" si="5"/>
        <v>100</v>
      </c>
      <c r="AG3" s="77">
        <v>255.38200000000001</v>
      </c>
      <c r="AH3" s="77">
        <v>298.839</v>
      </c>
      <c r="AI3" s="77">
        <v>12.662000000000001</v>
      </c>
      <c r="AJ3" s="77"/>
      <c r="AK3" s="77"/>
      <c r="AL3" s="62"/>
      <c r="AM3" s="77"/>
      <c r="AN3" s="77"/>
      <c r="AO3" s="77"/>
      <c r="AP3" s="77"/>
      <c r="AQ3" s="77"/>
      <c r="AR3" s="77"/>
      <c r="AS3" s="77"/>
      <c r="AT3" s="77"/>
      <c r="AU3" s="77"/>
      <c r="AV3" s="77"/>
      <c r="AW3" s="77"/>
      <c r="AX3" s="77"/>
      <c r="AY3" s="77"/>
      <c r="AZ3" s="77"/>
      <c r="BA3" s="77"/>
      <c r="BB3" s="77"/>
      <c r="BC3" s="77" t="s">
        <v>123</v>
      </c>
      <c r="BD3" s="62">
        <f t="shared" si="6"/>
        <v>0.88575468750000008</v>
      </c>
      <c r="BE3" s="77"/>
      <c r="BF3" s="50">
        <v>18</v>
      </c>
      <c r="BG3" s="62">
        <f t="shared" si="7"/>
        <v>0.88575468749999997</v>
      </c>
      <c r="BH3" s="62">
        <f t="shared" si="8"/>
        <v>99.999999999999986</v>
      </c>
      <c r="BI3" s="62">
        <f t="shared" si="9"/>
        <v>0.399034375</v>
      </c>
      <c r="BJ3" s="62">
        <f t="shared" si="10"/>
        <v>0.46693593750000001</v>
      </c>
      <c r="BK3" s="62">
        <f t="shared" si="11"/>
        <v>1.9784375E-2</v>
      </c>
      <c r="BL3" s="77"/>
      <c r="BM3" s="77"/>
      <c r="BN3" s="77"/>
      <c r="BO3" s="77"/>
      <c r="BP3" s="77"/>
      <c r="BQ3" s="77"/>
      <c r="BR3" s="77"/>
      <c r="BS3" s="77"/>
      <c r="BT3" s="77"/>
      <c r="BU3" s="77"/>
      <c r="BV3" s="77"/>
      <c r="BW3" s="77"/>
      <c r="BX3" s="77"/>
      <c r="BY3" s="77"/>
      <c r="BZ3" s="77"/>
      <c r="CA3" s="77"/>
      <c r="CB3" s="77"/>
      <c r="CC3" s="77"/>
    </row>
    <row r="4" spans="1:81" x14ac:dyDescent="0.25">
      <c r="A4" s="77" t="s">
        <v>125</v>
      </c>
      <c r="B4" s="10" t="s">
        <v>122</v>
      </c>
      <c r="C4" s="3" t="s">
        <v>126</v>
      </c>
      <c r="D4" s="77" t="s">
        <v>125</v>
      </c>
      <c r="E4" s="62">
        <v>0.66718350000000004</v>
      </c>
      <c r="F4" s="62">
        <v>13.121275500000001</v>
      </c>
      <c r="G4" s="62">
        <v>497.71889100000004</v>
      </c>
      <c r="H4" s="62">
        <v>292.44876750000003</v>
      </c>
      <c r="I4" s="62">
        <v>41.365377000000002</v>
      </c>
      <c r="J4" s="62">
        <v>0</v>
      </c>
      <c r="K4" s="62">
        <v>0</v>
      </c>
      <c r="L4" s="62">
        <v>0</v>
      </c>
      <c r="M4" s="62">
        <v>0</v>
      </c>
      <c r="N4" s="62">
        <v>0</v>
      </c>
      <c r="O4" s="62">
        <v>0</v>
      </c>
      <c r="P4" s="62">
        <v>0</v>
      </c>
      <c r="Q4" s="62">
        <v>0</v>
      </c>
      <c r="R4" s="62">
        <v>0</v>
      </c>
      <c r="S4" s="62">
        <v>0</v>
      </c>
      <c r="T4" s="62">
        <f t="shared" si="0"/>
        <v>845.32149450000009</v>
      </c>
      <c r="U4" s="62">
        <v>358.214</v>
      </c>
      <c r="V4" s="62">
        <v>467.94099999999997</v>
      </c>
      <c r="W4" s="62">
        <v>19.164000000000001</v>
      </c>
      <c r="X4" s="62">
        <f t="shared" si="1"/>
        <v>42.376066659925677</v>
      </c>
      <c r="Y4" s="62">
        <f t="shared" si="2"/>
        <v>55.356571794827339</v>
      </c>
      <c r="Z4" s="62">
        <f t="shared" si="3"/>
        <v>2.2670664504201841</v>
      </c>
      <c r="AA4" s="77"/>
      <c r="AB4" s="77" t="s">
        <v>125</v>
      </c>
      <c r="AC4" s="62">
        <f t="shared" si="4"/>
        <v>845.31899999999996</v>
      </c>
      <c r="AD4" s="50">
        <v>18</v>
      </c>
      <c r="AE4" s="77">
        <v>845.31899999999996</v>
      </c>
      <c r="AF4" s="62">
        <f t="shared" si="5"/>
        <v>100</v>
      </c>
      <c r="AG4" s="77">
        <v>358.214</v>
      </c>
      <c r="AH4" s="77">
        <v>467.94099999999997</v>
      </c>
      <c r="AI4" s="77">
        <v>19.164000000000001</v>
      </c>
      <c r="AJ4" s="77"/>
      <c r="AK4" s="77"/>
      <c r="AL4" s="62"/>
      <c r="AM4" s="77"/>
      <c r="AN4" s="77"/>
      <c r="AO4" s="77"/>
      <c r="AP4" s="77"/>
      <c r="AQ4" s="77"/>
      <c r="AR4" s="77"/>
      <c r="AS4" s="77"/>
      <c r="AT4" s="77"/>
      <c r="AU4" s="77"/>
      <c r="AV4" s="77"/>
      <c r="AW4" s="77"/>
      <c r="AX4" s="77"/>
      <c r="AY4" s="77"/>
      <c r="AZ4" s="77"/>
      <c r="BA4" s="77"/>
      <c r="BB4" s="77"/>
      <c r="BC4" s="77" t="s">
        <v>125</v>
      </c>
      <c r="BD4" s="62">
        <f t="shared" si="6"/>
        <v>1.3208109374999999</v>
      </c>
      <c r="BE4" s="77"/>
      <c r="BF4" s="50">
        <v>18</v>
      </c>
      <c r="BG4" s="62">
        <f t="shared" si="7"/>
        <v>1.3208109374999999</v>
      </c>
      <c r="BH4" s="62">
        <f t="shared" si="8"/>
        <v>100</v>
      </c>
      <c r="BI4" s="62">
        <f t="shared" si="9"/>
        <v>0.55970937499999995</v>
      </c>
      <c r="BJ4" s="62">
        <f t="shared" si="10"/>
        <v>0.7311578125</v>
      </c>
      <c r="BK4" s="62">
        <f t="shared" si="11"/>
        <v>2.9943750000000002E-2</v>
      </c>
      <c r="BL4" s="77"/>
      <c r="BM4" s="77"/>
      <c r="BN4" s="77"/>
      <c r="BO4" s="77"/>
      <c r="BP4" s="77"/>
      <c r="BQ4" s="77"/>
      <c r="BR4" s="77"/>
      <c r="BS4" s="77"/>
      <c r="BT4" s="77"/>
      <c r="BU4" s="77"/>
      <c r="BV4" s="77"/>
      <c r="BW4" s="77"/>
      <c r="BX4" s="77"/>
      <c r="BY4" s="77"/>
      <c r="BZ4" s="77"/>
      <c r="CA4" s="77"/>
      <c r="CB4" s="77"/>
      <c r="CC4" s="77"/>
    </row>
    <row r="5" spans="1:81" x14ac:dyDescent="0.25">
      <c r="A5" s="77" t="s">
        <v>127</v>
      </c>
      <c r="B5" s="10" t="s">
        <v>122</v>
      </c>
      <c r="C5" s="3">
        <v>12</v>
      </c>
      <c r="D5" s="77" t="s">
        <v>127</v>
      </c>
      <c r="E5" s="62">
        <v>0</v>
      </c>
      <c r="F5" s="62">
        <v>32.914386</v>
      </c>
      <c r="G5" s="62">
        <v>1189.810575</v>
      </c>
      <c r="H5" s="62">
        <v>1226.283273</v>
      </c>
      <c r="I5" s="62">
        <v>176.8036275</v>
      </c>
      <c r="J5" s="62">
        <v>0</v>
      </c>
      <c r="K5" s="62">
        <v>0</v>
      </c>
      <c r="L5" s="62">
        <v>0</v>
      </c>
      <c r="M5" s="62">
        <v>0</v>
      </c>
      <c r="N5" s="62">
        <v>0</v>
      </c>
      <c r="O5" s="62">
        <v>0</v>
      </c>
      <c r="P5" s="62">
        <v>0</v>
      </c>
      <c r="Q5" s="62">
        <v>0</v>
      </c>
      <c r="R5" s="62">
        <v>0</v>
      </c>
      <c r="S5" s="62">
        <v>0</v>
      </c>
      <c r="T5" s="62">
        <f t="shared" si="0"/>
        <v>2625.8118614999998</v>
      </c>
      <c r="U5" s="62">
        <v>1166.2719999999999</v>
      </c>
      <c r="V5" s="62">
        <v>1392.635</v>
      </c>
      <c r="W5" s="62">
        <v>66.897999999999996</v>
      </c>
      <c r="X5" s="62">
        <f t="shared" si="1"/>
        <v>44.415672619201473</v>
      </c>
      <c r="Y5" s="62">
        <f t="shared" si="2"/>
        <v>53.036358789409036</v>
      </c>
      <c r="Z5" s="62">
        <f t="shared" si="3"/>
        <v>2.5477072817313116</v>
      </c>
      <c r="AA5" s="77"/>
      <c r="AB5" s="77" t="s">
        <v>127</v>
      </c>
      <c r="AC5" s="62">
        <f t="shared" si="4"/>
        <v>2625.806</v>
      </c>
      <c r="AD5" s="50">
        <v>13</v>
      </c>
      <c r="AE5" s="77">
        <v>8.6740000000000013</v>
      </c>
      <c r="AF5" s="62">
        <f t="shared" si="5"/>
        <v>0.33033666615126939</v>
      </c>
      <c r="AG5" s="77">
        <v>3.7429999999999999</v>
      </c>
      <c r="AH5" s="77">
        <v>4.6340000000000003</v>
      </c>
      <c r="AI5" s="77">
        <v>0.29699999999999999</v>
      </c>
      <c r="AJ5" s="50">
        <v>18</v>
      </c>
      <c r="AK5" s="77">
        <v>2617.1320000000001</v>
      </c>
      <c r="AL5" s="62">
        <f>(AK5/AC5)*100</f>
        <v>99.669663333848732</v>
      </c>
      <c r="AM5" s="77">
        <v>1162.529</v>
      </c>
      <c r="AN5" s="77">
        <v>1388.002</v>
      </c>
      <c r="AO5" s="77">
        <v>66.600999999999999</v>
      </c>
      <c r="AP5" s="77"/>
      <c r="AQ5" s="77"/>
      <c r="AR5" s="77"/>
      <c r="AS5" s="77"/>
      <c r="AT5" s="77"/>
      <c r="AU5" s="77"/>
      <c r="AV5" s="77"/>
      <c r="AW5" s="77"/>
      <c r="AX5" s="77"/>
      <c r="AY5" s="77"/>
      <c r="AZ5" s="77"/>
      <c r="BA5" s="77"/>
      <c r="BB5" s="77"/>
      <c r="BC5" s="77" t="s">
        <v>127</v>
      </c>
      <c r="BD5" s="62">
        <f t="shared" si="6"/>
        <v>4.1028218750000001</v>
      </c>
      <c r="BE5" s="77"/>
      <c r="BF5" s="50">
        <v>13</v>
      </c>
      <c r="BG5" s="62">
        <f t="shared" si="7"/>
        <v>1.3553124999999999E-2</v>
      </c>
      <c r="BH5" s="62">
        <f t="shared" si="8"/>
        <v>0.33033666615126933</v>
      </c>
      <c r="BI5" s="62">
        <f t="shared" si="9"/>
        <v>5.8484374999999995E-3</v>
      </c>
      <c r="BJ5" s="62">
        <f t="shared" si="10"/>
        <v>7.2406250000000005E-3</v>
      </c>
      <c r="BK5" s="62">
        <f t="shared" si="11"/>
        <v>4.6406249999999996E-4</v>
      </c>
      <c r="BL5" s="50">
        <v>18</v>
      </c>
      <c r="BM5" s="62">
        <f>BO5+BP5+BQ5</f>
        <v>4.0892687499999996</v>
      </c>
      <c r="BN5" s="62">
        <f>(BM5/BD5)*100</f>
        <v>99.669663333848717</v>
      </c>
      <c r="BO5" s="62">
        <f t="shared" ref="BO5:BQ6" si="12">AM5/640</f>
        <v>1.8164515624999999</v>
      </c>
      <c r="BP5" s="62">
        <f t="shared" si="12"/>
        <v>2.1687531249999998</v>
      </c>
      <c r="BQ5" s="62">
        <f t="shared" si="12"/>
        <v>0.1040640625</v>
      </c>
      <c r="BR5" s="77"/>
      <c r="BS5" s="77"/>
      <c r="BT5" s="77"/>
      <c r="BU5" s="77"/>
      <c r="BV5" s="77"/>
      <c r="BW5" s="77"/>
      <c r="BX5" s="77"/>
      <c r="BY5" s="77"/>
      <c r="BZ5" s="77"/>
      <c r="CA5" s="77"/>
      <c r="CB5" s="77"/>
      <c r="CC5" s="77"/>
    </row>
    <row r="6" spans="1:81" x14ac:dyDescent="0.25">
      <c r="A6" s="77" t="s">
        <v>128</v>
      </c>
      <c r="B6" s="10" t="s">
        <v>122</v>
      </c>
      <c r="C6" s="3">
        <v>13</v>
      </c>
      <c r="D6" s="77" t="s">
        <v>128</v>
      </c>
      <c r="E6" s="62">
        <v>7.1166240000000007</v>
      </c>
      <c r="F6" s="62">
        <v>86.511460499999998</v>
      </c>
      <c r="G6" s="62">
        <v>1189.1433915</v>
      </c>
      <c r="H6" s="62">
        <v>1914.3718560000002</v>
      </c>
      <c r="I6" s="62">
        <v>526.40778150000006</v>
      </c>
      <c r="J6" s="62">
        <v>4.2254955000000001</v>
      </c>
      <c r="K6" s="62">
        <v>0</v>
      </c>
      <c r="L6" s="62">
        <v>0</v>
      </c>
      <c r="M6" s="62">
        <v>0</v>
      </c>
      <c r="N6" s="62">
        <v>0</v>
      </c>
      <c r="O6" s="62">
        <v>1.7791560000000002</v>
      </c>
      <c r="P6" s="62">
        <v>0</v>
      </c>
      <c r="Q6" s="62">
        <v>0</v>
      </c>
      <c r="R6" s="62">
        <v>0</v>
      </c>
      <c r="S6" s="62">
        <v>0</v>
      </c>
      <c r="T6" s="62">
        <f t="shared" si="0"/>
        <v>3729.5557650000001</v>
      </c>
      <c r="U6" s="62">
        <v>1828.2560000000001</v>
      </c>
      <c r="V6" s="62">
        <v>1806.701</v>
      </c>
      <c r="W6" s="62">
        <v>94.59</v>
      </c>
      <c r="X6" s="62">
        <f t="shared" si="1"/>
        <v>49.020744431743339</v>
      </c>
      <c r="Y6" s="62">
        <f t="shared" si="2"/>
        <v>48.44279356150075</v>
      </c>
      <c r="Z6" s="62">
        <f t="shared" si="3"/>
        <v>2.5362269921710099</v>
      </c>
      <c r="AA6" s="77"/>
      <c r="AB6" s="77" t="s">
        <v>128</v>
      </c>
      <c r="AC6" s="62">
        <f t="shared" si="4"/>
        <v>3729.547</v>
      </c>
      <c r="AD6" s="50">
        <v>13</v>
      </c>
      <c r="AE6" s="77">
        <v>1918.8150000000001</v>
      </c>
      <c r="AF6" s="62">
        <f t="shared" si="5"/>
        <v>51.449009759094068</v>
      </c>
      <c r="AG6" s="77">
        <v>881.57399999999996</v>
      </c>
      <c r="AH6" s="77">
        <v>986.23400000000004</v>
      </c>
      <c r="AI6" s="77">
        <v>51.006999999999998</v>
      </c>
      <c r="AJ6" s="50">
        <v>18</v>
      </c>
      <c r="AK6" s="77">
        <v>1810.732</v>
      </c>
      <c r="AL6" s="62">
        <f>(AK6/AC6)*100</f>
        <v>48.550990240905932</v>
      </c>
      <c r="AM6" s="77">
        <v>946.68200000000002</v>
      </c>
      <c r="AN6" s="77">
        <v>820.46699999999998</v>
      </c>
      <c r="AO6" s="77">
        <v>43.582999999999998</v>
      </c>
      <c r="AP6" s="77"/>
      <c r="AQ6" s="77"/>
      <c r="AR6" s="77"/>
      <c r="AS6" s="77"/>
      <c r="AT6" s="77"/>
      <c r="AU6" s="77"/>
      <c r="AV6" s="77"/>
      <c r="AW6" s="77"/>
      <c r="AX6" s="77"/>
      <c r="AY6" s="77"/>
      <c r="AZ6" s="77"/>
      <c r="BA6" s="77"/>
      <c r="BB6" s="77"/>
      <c r="BC6" s="77" t="s">
        <v>128</v>
      </c>
      <c r="BD6" s="62">
        <f t="shared" si="6"/>
        <v>5.8274171875</v>
      </c>
      <c r="BE6" s="77"/>
      <c r="BF6" s="50">
        <v>13</v>
      </c>
      <c r="BG6" s="62">
        <f t="shared" si="7"/>
        <v>2.9981484374999998</v>
      </c>
      <c r="BH6" s="62">
        <f t="shared" si="8"/>
        <v>51.449009759094068</v>
      </c>
      <c r="BI6" s="62">
        <f t="shared" si="9"/>
        <v>1.3774593749999999</v>
      </c>
      <c r="BJ6" s="62">
        <f t="shared" si="10"/>
        <v>1.5409906250000001</v>
      </c>
      <c r="BK6" s="62">
        <f t="shared" si="11"/>
        <v>7.9698437499999997E-2</v>
      </c>
      <c r="BL6" s="50">
        <v>18</v>
      </c>
      <c r="BM6" s="62">
        <f>BO6+BP6+BQ6</f>
        <v>2.8292687499999998</v>
      </c>
      <c r="BN6" s="62">
        <f>(BM6/BD6)*100</f>
        <v>48.550990240905925</v>
      </c>
      <c r="BO6" s="62">
        <f t="shared" si="12"/>
        <v>1.479190625</v>
      </c>
      <c r="BP6" s="62">
        <f t="shared" si="12"/>
        <v>1.2819796875</v>
      </c>
      <c r="BQ6" s="62">
        <f t="shared" si="12"/>
        <v>6.8098437499999998E-2</v>
      </c>
      <c r="BR6" s="77"/>
      <c r="BS6" s="77"/>
      <c r="BT6" s="77"/>
      <c r="BU6" s="77"/>
      <c r="BV6" s="77"/>
      <c r="BW6" s="77"/>
      <c r="BX6" s="77"/>
      <c r="BY6" s="77"/>
      <c r="BZ6" s="77"/>
      <c r="CA6" s="77"/>
      <c r="CB6" s="77"/>
      <c r="CC6" s="77"/>
    </row>
    <row r="7" spans="1:81" x14ac:dyDescent="0.25">
      <c r="A7" s="77" t="s">
        <v>129</v>
      </c>
      <c r="B7" s="10" t="s">
        <v>122</v>
      </c>
      <c r="C7" s="3">
        <v>14</v>
      </c>
      <c r="D7" s="77" t="s">
        <v>129</v>
      </c>
      <c r="E7" s="62">
        <v>4.6702845000000002</v>
      </c>
      <c r="F7" s="62">
        <v>14.010853500000001</v>
      </c>
      <c r="G7" s="62">
        <v>42.254955000000002</v>
      </c>
      <c r="H7" s="62">
        <v>62.4928545</v>
      </c>
      <c r="I7" s="62">
        <v>64.494405</v>
      </c>
      <c r="J7" s="62">
        <v>0</v>
      </c>
      <c r="K7" s="62">
        <v>0</v>
      </c>
      <c r="L7" s="62">
        <v>0</v>
      </c>
      <c r="M7" s="62">
        <v>0</v>
      </c>
      <c r="N7" s="62">
        <v>0</v>
      </c>
      <c r="O7" s="62">
        <v>0</v>
      </c>
      <c r="P7" s="62">
        <v>0</v>
      </c>
      <c r="Q7" s="62">
        <v>0</v>
      </c>
      <c r="R7" s="62">
        <v>0</v>
      </c>
      <c r="S7" s="62">
        <v>0</v>
      </c>
      <c r="T7" s="62">
        <f t="shared" si="0"/>
        <v>187.92335249999999</v>
      </c>
      <c r="U7" s="62">
        <v>112.358</v>
      </c>
      <c r="V7" s="62">
        <v>72.430999999999997</v>
      </c>
      <c r="W7" s="62">
        <v>3.1339999999999999</v>
      </c>
      <c r="X7" s="62">
        <f t="shared" si="1"/>
        <v>59.789269670463128</v>
      </c>
      <c r="Y7" s="62">
        <f t="shared" si="2"/>
        <v>38.542841555575166</v>
      </c>
      <c r="Z7" s="62">
        <f t="shared" si="3"/>
        <v>1.6677011974868852</v>
      </c>
      <c r="AA7" s="77"/>
      <c r="AB7" s="77" t="s">
        <v>129</v>
      </c>
      <c r="AC7" s="62">
        <f t="shared" si="4"/>
        <v>187.92299999999997</v>
      </c>
      <c r="AD7" s="50">
        <v>18</v>
      </c>
      <c r="AE7" s="77">
        <v>187.92299999999997</v>
      </c>
      <c r="AF7" s="62">
        <f t="shared" si="5"/>
        <v>100</v>
      </c>
      <c r="AG7" s="77">
        <v>112.358</v>
      </c>
      <c r="AH7" s="77">
        <v>72.430999999999997</v>
      </c>
      <c r="AI7" s="77">
        <v>3.1339999999999999</v>
      </c>
      <c r="AJ7" s="77"/>
      <c r="AK7" s="77"/>
      <c r="AL7" s="62"/>
      <c r="AM7" s="77"/>
      <c r="AN7" s="77"/>
      <c r="AO7" s="77"/>
      <c r="AP7" s="77"/>
      <c r="AQ7" s="77"/>
      <c r="AR7" s="77"/>
      <c r="AS7" s="77"/>
      <c r="AT7" s="77"/>
      <c r="AU7" s="77"/>
      <c r="AV7" s="77"/>
      <c r="AW7" s="77"/>
      <c r="AX7" s="77"/>
      <c r="AY7" s="77"/>
      <c r="AZ7" s="77"/>
      <c r="BA7" s="77"/>
      <c r="BB7" s="77"/>
      <c r="BC7" s="77" t="s">
        <v>129</v>
      </c>
      <c r="BD7" s="62">
        <f t="shared" si="6"/>
        <v>0.29362968749999996</v>
      </c>
      <c r="BE7" s="77"/>
      <c r="BF7" s="50">
        <v>18</v>
      </c>
      <c r="BG7" s="62">
        <f t="shared" si="7"/>
        <v>0.29362968750000007</v>
      </c>
      <c r="BH7" s="62">
        <f t="shared" si="8"/>
        <v>100.00000000000004</v>
      </c>
      <c r="BI7" s="62">
        <f t="shared" si="9"/>
        <v>0.17555937500000002</v>
      </c>
      <c r="BJ7" s="62">
        <f t="shared" si="10"/>
        <v>0.1131734375</v>
      </c>
      <c r="BK7" s="62">
        <f t="shared" si="11"/>
        <v>4.8968750000000002E-3</v>
      </c>
      <c r="BL7" s="77"/>
      <c r="BM7" s="77"/>
      <c r="BN7" s="77"/>
      <c r="BO7" s="77"/>
      <c r="BP7" s="77"/>
      <c r="BQ7" s="77"/>
      <c r="BR7" s="77"/>
      <c r="BS7" s="77"/>
      <c r="BT7" s="77"/>
      <c r="BU7" s="77"/>
      <c r="BV7" s="77"/>
      <c r="BW7" s="77"/>
      <c r="BX7" s="77"/>
      <c r="BY7" s="77"/>
      <c r="BZ7" s="77"/>
      <c r="CA7" s="77"/>
      <c r="CB7" s="77"/>
      <c r="CC7" s="77"/>
    </row>
    <row r="8" spans="1:81" x14ac:dyDescent="0.25">
      <c r="A8" s="77" t="s">
        <v>130</v>
      </c>
      <c r="B8" s="10" t="s">
        <v>122</v>
      </c>
      <c r="C8" s="3" t="s">
        <v>131</v>
      </c>
      <c r="D8" s="77" t="s">
        <v>130</v>
      </c>
      <c r="E8" s="62">
        <v>85.621882499999998</v>
      </c>
      <c r="F8" s="62">
        <v>139.663746</v>
      </c>
      <c r="G8" s="62">
        <v>234.84859200000002</v>
      </c>
      <c r="H8" s="62">
        <v>201.489417</v>
      </c>
      <c r="I8" s="62">
        <v>198.59828850000002</v>
      </c>
      <c r="J8" s="62">
        <v>5.7822570000000004</v>
      </c>
      <c r="K8" s="62">
        <v>1.3343670000000001</v>
      </c>
      <c r="L8" s="62">
        <v>2.6687340000000002</v>
      </c>
      <c r="M8" s="62">
        <v>3.7807065000000004</v>
      </c>
      <c r="N8" s="62">
        <v>0</v>
      </c>
      <c r="O8" s="62">
        <v>3.3359175000000003</v>
      </c>
      <c r="P8" s="62">
        <v>0</v>
      </c>
      <c r="Q8" s="62">
        <v>0</v>
      </c>
      <c r="R8" s="62">
        <v>84.732304499999998</v>
      </c>
      <c r="S8" s="62">
        <v>0</v>
      </c>
      <c r="T8" s="62">
        <f t="shared" si="0"/>
        <v>961.85621250000008</v>
      </c>
      <c r="U8" s="62">
        <v>482.726</v>
      </c>
      <c r="V8" s="62">
        <v>375.91899999999998</v>
      </c>
      <c r="W8" s="62">
        <v>103.209</v>
      </c>
      <c r="X8" s="62">
        <f t="shared" si="1"/>
        <v>50.186919180500688</v>
      </c>
      <c r="Y8" s="62">
        <f t="shared" si="2"/>
        <v>39.082660704860807</v>
      </c>
      <c r="Z8" s="62">
        <f t="shared" si="3"/>
        <v>10.730190090652453</v>
      </c>
      <c r="AA8" s="77"/>
      <c r="AB8" s="77" t="s">
        <v>130</v>
      </c>
      <c r="AC8" s="62">
        <f t="shared" si="4"/>
        <v>958.07299999999998</v>
      </c>
      <c r="AD8" s="50">
        <v>18</v>
      </c>
      <c r="AE8" s="77">
        <v>958.07299999999998</v>
      </c>
      <c r="AF8" s="62">
        <f t="shared" si="5"/>
        <v>100</v>
      </c>
      <c r="AG8" s="77">
        <v>482.726</v>
      </c>
      <c r="AH8" s="77">
        <v>375.16300000000001</v>
      </c>
      <c r="AI8" s="77">
        <v>100.184</v>
      </c>
      <c r="AJ8" s="77"/>
      <c r="AK8" s="77"/>
      <c r="AL8" s="62"/>
      <c r="AM8" s="77"/>
      <c r="AN8" s="77"/>
      <c r="AO8" s="77"/>
      <c r="AP8" s="77"/>
      <c r="AQ8" s="77"/>
      <c r="AR8" s="77"/>
      <c r="AS8" s="77"/>
      <c r="AT8" s="77"/>
      <c r="AU8" s="77"/>
      <c r="AV8" s="77"/>
      <c r="AW8" s="77"/>
      <c r="AX8" s="77"/>
      <c r="AY8" s="77"/>
      <c r="AZ8" s="77"/>
      <c r="BA8" s="77"/>
      <c r="BB8" s="77"/>
      <c r="BC8" s="77" t="s">
        <v>130</v>
      </c>
      <c r="BD8" s="62">
        <f t="shared" si="6"/>
        <v>1.4969890625</v>
      </c>
      <c r="BE8" s="77"/>
      <c r="BF8" s="50">
        <v>18</v>
      </c>
      <c r="BG8" s="62">
        <f t="shared" si="7"/>
        <v>1.4969890625</v>
      </c>
      <c r="BH8" s="62">
        <f t="shared" si="8"/>
        <v>100</v>
      </c>
      <c r="BI8" s="62">
        <f t="shared" si="9"/>
        <v>0.75425937499999995</v>
      </c>
      <c r="BJ8" s="62">
        <f t="shared" si="10"/>
        <v>0.58619218750000002</v>
      </c>
      <c r="BK8" s="62">
        <f t="shared" si="11"/>
        <v>0.1565375</v>
      </c>
      <c r="BL8" s="77"/>
      <c r="BM8" s="77"/>
      <c r="BN8" s="77"/>
      <c r="BO8" s="77"/>
      <c r="BP8" s="77"/>
      <c r="BQ8" s="77"/>
      <c r="BR8" s="77"/>
      <c r="BS8" s="77"/>
      <c r="BT8" s="77"/>
      <c r="BU8" s="77"/>
      <c r="BV8" s="77"/>
      <c r="BW8" s="77"/>
      <c r="BX8" s="77"/>
      <c r="BY8" s="77"/>
      <c r="BZ8" s="77"/>
      <c r="CA8" s="77"/>
      <c r="CB8" s="77"/>
      <c r="CC8" s="77"/>
    </row>
    <row r="9" spans="1:81" x14ac:dyDescent="0.25">
      <c r="A9" s="77" t="s">
        <v>132</v>
      </c>
      <c r="B9" s="10" t="s">
        <v>122</v>
      </c>
      <c r="C9" s="3" t="s">
        <v>133</v>
      </c>
      <c r="D9" s="77" t="s">
        <v>132</v>
      </c>
      <c r="E9" s="62">
        <v>0</v>
      </c>
      <c r="F9" s="62">
        <v>0</v>
      </c>
      <c r="G9" s="62">
        <v>49.816368000000004</v>
      </c>
      <c r="H9" s="62">
        <v>21.572266500000001</v>
      </c>
      <c r="I9" s="62">
        <v>8.6733855000000002</v>
      </c>
      <c r="J9" s="62">
        <v>0</v>
      </c>
      <c r="K9" s="62">
        <v>0</v>
      </c>
      <c r="L9" s="62">
        <v>0</v>
      </c>
      <c r="M9" s="62">
        <v>0</v>
      </c>
      <c r="N9" s="62">
        <v>0</v>
      </c>
      <c r="O9" s="62">
        <v>0</v>
      </c>
      <c r="P9" s="62">
        <v>0</v>
      </c>
      <c r="Q9" s="62">
        <v>0</v>
      </c>
      <c r="R9" s="62">
        <v>0</v>
      </c>
      <c r="S9" s="62">
        <v>0</v>
      </c>
      <c r="T9" s="62">
        <f t="shared" si="0"/>
        <v>80.062020000000004</v>
      </c>
      <c r="U9" s="62">
        <v>36.378999999999998</v>
      </c>
      <c r="V9" s="62">
        <v>42.072000000000003</v>
      </c>
      <c r="W9" s="62">
        <v>1.61</v>
      </c>
      <c r="X9" s="62">
        <f t="shared" si="1"/>
        <v>45.438523784436114</v>
      </c>
      <c r="Y9" s="62">
        <f t="shared" si="2"/>
        <v>52.549261185266126</v>
      </c>
      <c r="Z9" s="62">
        <f t="shared" si="3"/>
        <v>2.0109410179758145</v>
      </c>
      <c r="AA9" s="77"/>
      <c r="AB9" s="77" t="s">
        <v>132</v>
      </c>
      <c r="AC9" s="62">
        <f t="shared" si="4"/>
        <v>80.062000000000012</v>
      </c>
      <c r="AD9" s="50">
        <v>18</v>
      </c>
      <c r="AE9" s="77">
        <v>55.376000000000005</v>
      </c>
      <c r="AF9" s="62">
        <f t="shared" si="5"/>
        <v>69.166396043066612</v>
      </c>
      <c r="AG9" s="77">
        <v>26.635999999999999</v>
      </c>
      <c r="AH9" s="77">
        <v>27.646999999999998</v>
      </c>
      <c r="AI9" s="77">
        <v>1.093</v>
      </c>
      <c r="AJ9" s="50">
        <v>22</v>
      </c>
      <c r="AK9" s="77">
        <v>24.686</v>
      </c>
      <c r="AL9" s="62">
        <f>(AK9/AC9)*100</f>
        <v>30.83360395693337</v>
      </c>
      <c r="AM9" s="77">
        <v>9.7430000000000003</v>
      </c>
      <c r="AN9" s="77">
        <v>14.426</v>
      </c>
      <c r="AO9" s="77">
        <v>0.51700000000000002</v>
      </c>
      <c r="AP9" s="77"/>
      <c r="AQ9" s="77"/>
      <c r="AR9" s="77"/>
      <c r="AS9" s="77"/>
      <c r="AT9" s="77"/>
      <c r="AU9" s="77"/>
      <c r="AV9" s="77"/>
      <c r="AW9" s="77"/>
      <c r="AX9" s="77"/>
      <c r="AY9" s="77"/>
      <c r="AZ9" s="77"/>
      <c r="BA9" s="77"/>
      <c r="BB9" s="77"/>
      <c r="BC9" s="77" t="s">
        <v>132</v>
      </c>
      <c r="BD9" s="62">
        <f t="shared" si="6"/>
        <v>0.12509687500000002</v>
      </c>
      <c r="BE9" s="77"/>
      <c r="BF9" s="50">
        <v>18</v>
      </c>
      <c r="BG9" s="62">
        <f t="shared" si="7"/>
        <v>8.6525000000000005E-2</v>
      </c>
      <c r="BH9" s="62">
        <f t="shared" si="8"/>
        <v>69.166396043066612</v>
      </c>
      <c r="BI9" s="62">
        <f t="shared" si="9"/>
        <v>4.1618749999999996E-2</v>
      </c>
      <c r="BJ9" s="62">
        <f t="shared" si="10"/>
        <v>4.3198437499999999E-2</v>
      </c>
      <c r="BK9" s="62">
        <f t="shared" si="11"/>
        <v>1.7078124999999999E-3</v>
      </c>
      <c r="BL9" s="50">
        <v>22</v>
      </c>
      <c r="BM9" s="62">
        <f>BO9+BP9+BQ9</f>
        <v>3.8571874999999999E-2</v>
      </c>
      <c r="BN9" s="62">
        <f>(BM9/BD9)*100</f>
        <v>30.83360395693337</v>
      </c>
      <c r="BO9" s="62">
        <f>AM9/640</f>
        <v>1.5223437500000001E-2</v>
      </c>
      <c r="BP9" s="62">
        <f>AN9/640</f>
        <v>2.2540625000000002E-2</v>
      </c>
      <c r="BQ9" s="62">
        <f>AO9/640</f>
        <v>8.0781250000000005E-4</v>
      </c>
      <c r="BR9" s="77"/>
      <c r="BS9" s="77"/>
      <c r="BT9" s="77"/>
      <c r="BU9" s="77"/>
      <c r="BV9" s="77"/>
      <c r="BW9" s="77"/>
      <c r="BX9" s="77"/>
      <c r="BY9" s="77"/>
      <c r="BZ9" s="77"/>
      <c r="CA9" s="77"/>
      <c r="CB9" s="77"/>
      <c r="CC9" s="77"/>
    </row>
    <row r="10" spans="1:81" x14ac:dyDescent="0.25">
      <c r="A10" s="77" t="s">
        <v>134</v>
      </c>
      <c r="B10" s="10" t="s">
        <v>122</v>
      </c>
      <c r="C10" s="3">
        <v>16</v>
      </c>
      <c r="D10" s="77" t="s">
        <v>134</v>
      </c>
      <c r="E10" s="62">
        <v>13.788459000000001</v>
      </c>
      <c r="F10" s="62">
        <v>11.342119500000001</v>
      </c>
      <c r="G10" s="62">
        <v>148.11473700000002</v>
      </c>
      <c r="H10" s="62">
        <v>47.592423000000004</v>
      </c>
      <c r="I10" s="62">
        <v>7.3390185000000008</v>
      </c>
      <c r="J10" s="62">
        <v>0</v>
      </c>
      <c r="K10" s="62">
        <v>0</v>
      </c>
      <c r="L10" s="62">
        <v>0</v>
      </c>
      <c r="M10" s="62">
        <v>0</v>
      </c>
      <c r="N10" s="62">
        <v>0</v>
      </c>
      <c r="O10" s="62">
        <v>0</v>
      </c>
      <c r="P10" s="62">
        <v>0</v>
      </c>
      <c r="Q10" s="62">
        <v>0</v>
      </c>
      <c r="R10" s="62">
        <v>0</v>
      </c>
      <c r="S10" s="62">
        <v>0</v>
      </c>
      <c r="T10" s="62">
        <f t="shared" si="0"/>
        <v>228.17675700000004</v>
      </c>
      <c r="U10" s="62">
        <v>99.134</v>
      </c>
      <c r="V10" s="62">
        <v>124.916</v>
      </c>
      <c r="W10" s="62">
        <v>4.125</v>
      </c>
      <c r="X10" s="62">
        <f t="shared" si="1"/>
        <v>43.446142939089974</v>
      </c>
      <c r="Y10" s="62">
        <f t="shared" si="2"/>
        <v>54.745278021459463</v>
      </c>
      <c r="Z10" s="62">
        <f t="shared" si="3"/>
        <v>1.807809022371196</v>
      </c>
      <c r="AA10" s="77"/>
      <c r="AB10" s="77" t="s">
        <v>134</v>
      </c>
      <c r="AC10" s="62">
        <f t="shared" si="4"/>
        <v>228.17500000000001</v>
      </c>
      <c r="AD10" s="50">
        <v>18</v>
      </c>
      <c r="AE10" s="77">
        <v>228.17500000000001</v>
      </c>
      <c r="AF10" s="62">
        <f t="shared" si="5"/>
        <v>100</v>
      </c>
      <c r="AG10" s="77">
        <v>99.134</v>
      </c>
      <c r="AH10" s="77">
        <v>124.916</v>
      </c>
      <c r="AI10" s="77">
        <v>4.125</v>
      </c>
      <c r="AJ10" s="77"/>
      <c r="AK10" s="77"/>
      <c r="AL10" s="62"/>
      <c r="AM10" s="77"/>
      <c r="AN10" s="77"/>
      <c r="AO10" s="77"/>
      <c r="AP10" s="77"/>
      <c r="AQ10" s="77"/>
      <c r="AR10" s="77"/>
      <c r="AS10" s="77"/>
      <c r="AT10" s="77"/>
      <c r="AU10" s="77"/>
      <c r="AV10" s="77"/>
      <c r="AW10" s="77"/>
      <c r="AX10" s="77"/>
      <c r="AY10" s="77"/>
      <c r="AZ10" s="77"/>
      <c r="BA10" s="77"/>
      <c r="BB10" s="77"/>
      <c r="BC10" s="77" t="s">
        <v>134</v>
      </c>
      <c r="BD10" s="62">
        <f t="shared" si="6"/>
        <v>0.35652343750000004</v>
      </c>
      <c r="BE10" s="77"/>
      <c r="BF10" s="50">
        <v>18</v>
      </c>
      <c r="BG10" s="62">
        <f t="shared" si="7"/>
        <v>0.35652343750000004</v>
      </c>
      <c r="BH10" s="62">
        <f t="shared" si="8"/>
        <v>100</v>
      </c>
      <c r="BI10" s="62">
        <f t="shared" si="9"/>
        <v>0.15489687499999999</v>
      </c>
      <c r="BJ10" s="62">
        <f t="shared" si="10"/>
        <v>0.19518125</v>
      </c>
      <c r="BK10" s="62">
        <f t="shared" si="11"/>
        <v>6.4453124999999997E-3</v>
      </c>
      <c r="BL10" s="77"/>
      <c r="BM10" s="77"/>
      <c r="BN10" s="77"/>
      <c r="BO10" s="77"/>
      <c r="BP10" s="77"/>
      <c r="BQ10" s="77"/>
      <c r="BR10" s="77"/>
      <c r="BS10" s="77"/>
      <c r="BT10" s="77"/>
      <c r="BU10" s="77"/>
      <c r="BV10" s="77"/>
      <c r="BW10" s="77"/>
      <c r="BX10" s="77"/>
      <c r="BY10" s="77"/>
      <c r="BZ10" s="77"/>
      <c r="CA10" s="77"/>
      <c r="CB10" s="77"/>
      <c r="CC10" s="77"/>
    </row>
    <row r="11" spans="1:81" x14ac:dyDescent="0.25">
      <c r="A11" s="77" t="s">
        <v>135</v>
      </c>
      <c r="B11" s="10" t="s">
        <v>122</v>
      </c>
      <c r="C11" s="3">
        <v>17</v>
      </c>
      <c r="D11" s="77" t="s">
        <v>135</v>
      </c>
      <c r="E11" s="62">
        <v>1.5567615000000001</v>
      </c>
      <c r="F11" s="62">
        <v>17.346771</v>
      </c>
      <c r="G11" s="62">
        <v>241.52042700000001</v>
      </c>
      <c r="H11" s="62">
        <v>193.483215</v>
      </c>
      <c r="I11" s="62">
        <v>76.28131350000001</v>
      </c>
      <c r="J11" s="62">
        <v>0</v>
      </c>
      <c r="K11" s="62">
        <v>0</v>
      </c>
      <c r="L11" s="62">
        <v>0</v>
      </c>
      <c r="M11" s="62">
        <v>0</v>
      </c>
      <c r="N11" s="62">
        <v>0</v>
      </c>
      <c r="O11" s="62">
        <v>0</v>
      </c>
      <c r="P11" s="62">
        <v>0</v>
      </c>
      <c r="Q11" s="62">
        <v>0</v>
      </c>
      <c r="R11" s="62">
        <v>0</v>
      </c>
      <c r="S11" s="62">
        <v>0</v>
      </c>
      <c r="T11" s="62">
        <f t="shared" si="0"/>
        <v>530.18848800000001</v>
      </c>
      <c r="U11" s="62">
        <v>253.749</v>
      </c>
      <c r="V11" s="62">
        <v>265.07600000000002</v>
      </c>
      <c r="W11" s="62">
        <v>11.362</v>
      </c>
      <c r="X11" s="62">
        <f t="shared" si="1"/>
        <v>47.860148936315646</v>
      </c>
      <c r="Y11" s="62">
        <f t="shared" si="2"/>
        <v>49.996558959612877</v>
      </c>
      <c r="Z11" s="62">
        <f t="shared" si="3"/>
        <v>2.1430114491659804</v>
      </c>
      <c r="AA11" s="77"/>
      <c r="AB11" s="77" t="s">
        <v>135</v>
      </c>
      <c r="AC11" s="62">
        <f t="shared" si="4"/>
        <v>530.18799999999999</v>
      </c>
      <c r="AD11" s="50">
        <v>18</v>
      </c>
      <c r="AE11" s="77">
        <v>282.21899999999994</v>
      </c>
      <c r="AF11" s="62">
        <f t="shared" si="5"/>
        <v>53.229986344466482</v>
      </c>
      <c r="AG11" s="77">
        <v>138.02699999999999</v>
      </c>
      <c r="AH11" s="77">
        <v>138.20599999999999</v>
      </c>
      <c r="AI11" s="77">
        <v>5.9859999999999998</v>
      </c>
      <c r="AJ11" s="50">
        <v>22</v>
      </c>
      <c r="AK11" s="77">
        <v>247.96900000000002</v>
      </c>
      <c r="AL11" s="62">
        <f>(AK11/AC11)*100</f>
        <v>46.770013655533518</v>
      </c>
      <c r="AM11" s="77">
        <v>115.723</v>
      </c>
      <c r="AN11" s="77">
        <v>126.87</v>
      </c>
      <c r="AO11" s="77">
        <v>5.3760000000000003</v>
      </c>
      <c r="AP11" s="77"/>
      <c r="AQ11" s="77"/>
      <c r="AR11" s="77"/>
      <c r="AS11" s="77"/>
      <c r="AT11" s="77"/>
      <c r="AU11" s="77"/>
      <c r="AV11" s="77"/>
      <c r="AW11" s="77"/>
      <c r="AX11" s="77"/>
      <c r="AY11" s="77"/>
      <c r="AZ11" s="77"/>
      <c r="BA11" s="77"/>
      <c r="BB11" s="77"/>
      <c r="BC11" s="77" t="s">
        <v>135</v>
      </c>
      <c r="BD11" s="62">
        <f t="shared" si="6"/>
        <v>0.82841874999999998</v>
      </c>
      <c r="BE11" s="77"/>
      <c r="BF11" s="50">
        <v>18</v>
      </c>
      <c r="BG11" s="62">
        <f t="shared" si="7"/>
        <v>0.44096718749999997</v>
      </c>
      <c r="BH11" s="62">
        <f t="shared" si="8"/>
        <v>53.229986344466482</v>
      </c>
      <c r="BI11" s="62">
        <f t="shared" si="9"/>
        <v>0.21566718749999997</v>
      </c>
      <c r="BJ11" s="62">
        <f t="shared" si="10"/>
        <v>0.21594687499999998</v>
      </c>
      <c r="BK11" s="62">
        <f t="shared" si="11"/>
        <v>9.3531250000000003E-3</v>
      </c>
      <c r="BL11" s="50">
        <v>22</v>
      </c>
      <c r="BM11" s="62">
        <f t="shared" ref="BM11:BM13" si="13">BO11+BP11+BQ11</f>
        <v>0.38745156250000007</v>
      </c>
      <c r="BN11" s="62">
        <f t="shared" ref="BN11:BN13" si="14">(BM11/BD11)*100</f>
        <v>46.770013655533518</v>
      </c>
      <c r="BO11" s="62">
        <f t="shared" ref="BO11:BO13" si="15">AM11/640</f>
        <v>0.1808171875</v>
      </c>
      <c r="BP11" s="62">
        <f t="shared" ref="BP11:BP13" si="16">AN11/640</f>
        <v>0.19823437500000002</v>
      </c>
      <c r="BQ11" s="62">
        <f t="shared" ref="BQ11:BQ13" si="17">AO11/640</f>
        <v>8.4000000000000012E-3</v>
      </c>
      <c r="BR11" s="77"/>
      <c r="BS11" s="77"/>
      <c r="BT11" s="77"/>
      <c r="BU11" s="77"/>
      <c r="BV11" s="77"/>
      <c r="BW11" s="77"/>
      <c r="BX11" s="77"/>
      <c r="BY11" s="77"/>
      <c r="BZ11" s="77"/>
      <c r="CA11" s="77"/>
      <c r="CB11" s="77"/>
      <c r="CC11" s="77"/>
    </row>
    <row r="12" spans="1:81" x14ac:dyDescent="0.25">
      <c r="A12" s="77" t="s">
        <v>136</v>
      </c>
      <c r="B12" s="10" t="s">
        <v>122</v>
      </c>
      <c r="C12" s="3">
        <v>18</v>
      </c>
      <c r="D12" s="77" t="s">
        <v>136</v>
      </c>
      <c r="E12" s="62">
        <v>53.152285500000005</v>
      </c>
      <c r="F12" s="62">
        <v>86.066671499999998</v>
      </c>
      <c r="G12" s="62">
        <v>383.18572349999999</v>
      </c>
      <c r="H12" s="62">
        <v>307.12680449999999</v>
      </c>
      <c r="I12" s="62">
        <v>85.177093499999998</v>
      </c>
      <c r="J12" s="62">
        <v>128.54402100000001</v>
      </c>
      <c r="K12" s="62">
        <v>36.917487000000001</v>
      </c>
      <c r="L12" s="62">
        <v>0</v>
      </c>
      <c r="M12" s="62">
        <v>0</v>
      </c>
      <c r="N12" s="62">
        <v>0</v>
      </c>
      <c r="O12" s="62">
        <v>0</v>
      </c>
      <c r="P12" s="62">
        <v>7.3390185000000008</v>
      </c>
      <c r="Q12" s="62">
        <v>0</v>
      </c>
      <c r="R12" s="62">
        <v>1.7791560000000002</v>
      </c>
      <c r="S12" s="62">
        <v>0</v>
      </c>
      <c r="T12" s="62">
        <f t="shared" si="0"/>
        <v>1089.2882609999999</v>
      </c>
      <c r="U12" s="62">
        <v>526.81600000000003</v>
      </c>
      <c r="V12" s="62">
        <v>511.27800000000002</v>
      </c>
      <c r="W12" s="62">
        <v>51.192</v>
      </c>
      <c r="X12" s="62">
        <f t="shared" si="1"/>
        <v>48.363322993710298</v>
      </c>
      <c r="Y12" s="62">
        <f t="shared" si="2"/>
        <v>46.936886984408623</v>
      </c>
      <c r="Z12" s="62">
        <f t="shared" si="3"/>
        <v>4.699582455153255</v>
      </c>
      <c r="AA12" s="77"/>
      <c r="AB12" s="77" t="s">
        <v>136</v>
      </c>
      <c r="AC12" s="62">
        <f>AE12+AK12+AQ12+AW12</f>
        <v>1089.2849999999999</v>
      </c>
      <c r="AD12" s="50">
        <v>18</v>
      </c>
      <c r="AE12" s="77">
        <v>211.71899999999999</v>
      </c>
      <c r="AF12" s="62">
        <f t="shared" si="5"/>
        <v>19.436511105908924</v>
      </c>
      <c r="AG12" s="77">
        <v>122.761</v>
      </c>
      <c r="AH12" s="77">
        <v>86.43</v>
      </c>
      <c r="AI12" s="77">
        <v>2.528</v>
      </c>
      <c r="AJ12" s="50">
        <v>19</v>
      </c>
      <c r="AK12" s="77">
        <v>277.77</v>
      </c>
      <c r="AL12" s="62">
        <f>(AK12/AC12)*100</f>
        <v>25.500213442762913</v>
      </c>
      <c r="AM12" s="77">
        <v>134.06800000000001</v>
      </c>
      <c r="AN12" s="77">
        <v>108.425</v>
      </c>
      <c r="AO12" s="77">
        <v>35.277000000000001</v>
      </c>
      <c r="AP12" s="50">
        <v>22</v>
      </c>
      <c r="AQ12" s="77">
        <v>219.50300000000001</v>
      </c>
      <c r="AR12" s="77">
        <f>(AQ12/AC12)*100</f>
        <v>20.151108295808722</v>
      </c>
      <c r="AS12" s="77">
        <v>112.06</v>
      </c>
      <c r="AT12" s="77">
        <v>102.788</v>
      </c>
      <c r="AU12" s="77">
        <v>4.6550000000000002</v>
      </c>
      <c r="AV12" s="50">
        <v>23</v>
      </c>
      <c r="AW12" s="77">
        <v>380.29300000000001</v>
      </c>
      <c r="AX12" s="77">
        <f>(AW12/AC12)*100</f>
        <v>34.912167155519455</v>
      </c>
      <c r="AY12" s="77">
        <v>157.92599999999999</v>
      </c>
      <c r="AZ12" s="77">
        <v>213.63499999999999</v>
      </c>
      <c r="BA12" s="77">
        <v>8.7319999999999993</v>
      </c>
      <c r="BB12" s="77"/>
      <c r="BC12" s="77" t="s">
        <v>136</v>
      </c>
      <c r="BD12" s="62">
        <f t="shared" si="6"/>
        <v>1.7020078124999998</v>
      </c>
      <c r="BE12" s="77"/>
      <c r="BF12" s="50">
        <v>18</v>
      </c>
      <c r="BG12" s="62">
        <f t="shared" si="7"/>
        <v>0.33081093750000001</v>
      </c>
      <c r="BH12" s="62">
        <f t="shared" si="8"/>
        <v>19.436511105908924</v>
      </c>
      <c r="BI12" s="62">
        <f t="shared" si="9"/>
        <v>0.19181406249999999</v>
      </c>
      <c r="BJ12" s="62">
        <f t="shared" si="10"/>
        <v>0.13504687500000001</v>
      </c>
      <c r="BK12" s="62">
        <f t="shared" si="11"/>
        <v>3.9500000000000004E-3</v>
      </c>
      <c r="BL12" s="50">
        <v>19</v>
      </c>
      <c r="BM12" s="62">
        <f t="shared" si="13"/>
        <v>0.43401562499999996</v>
      </c>
      <c r="BN12" s="62">
        <f t="shared" si="14"/>
        <v>25.500213442762913</v>
      </c>
      <c r="BO12" s="62">
        <f t="shared" si="15"/>
        <v>0.20948125000000001</v>
      </c>
      <c r="BP12" s="62">
        <f t="shared" si="16"/>
        <v>0.16941406249999999</v>
      </c>
      <c r="BQ12" s="62">
        <f t="shared" si="17"/>
        <v>5.5120312500000004E-2</v>
      </c>
      <c r="BR12" s="50">
        <v>22</v>
      </c>
      <c r="BS12" s="62">
        <f>BU12+BV12+BW12</f>
        <v>0.34297343749999998</v>
      </c>
      <c r="BT12" s="62">
        <f>(BS12/BD12)*100</f>
        <v>20.151108295808719</v>
      </c>
      <c r="BU12" s="62">
        <f t="shared" ref="BU12:BW13" si="18">AS12/640</f>
        <v>0.17509374999999999</v>
      </c>
      <c r="BV12" s="62">
        <f t="shared" si="18"/>
        <v>0.16060625000000001</v>
      </c>
      <c r="BW12" s="62">
        <f t="shared" si="18"/>
        <v>7.2734375000000004E-3</v>
      </c>
      <c r="BX12" s="50">
        <v>23</v>
      </c>
      <c r="BY12" s="62">
        <f>CA12+CB12+CC12</f>
        <v>0.59420781249999988</v>
      </c>
      <c r="BZ12" s="62">
        <f>(BY12/BD12)*100</f>
        <v>34.912167155519441</v>
      </c>
      <c r="CA12" s="62">
        <f t="shared" ref="CA12:CC13" si="19">AY12/640</f>
        <v>0.24675937499999998</v>
      </c>
      <c r="CB12" s="62">
        <f t="shared" si="19"/>
        <v>0.33380468749999997</v>
      </c>
      <c r="CC12" s="62">
        <f t="shared" si="19"/>
        <v>1.364375E-2</v>
      </c>
    </row>
    <row r="13" spans="1:81" x14ac:dyDescent="0.25">
      <c r="A13" s="77" t="s">
        <v>137</v>
      </c>
      <c r="B13" s="10" t="s">
        <v>122</v>
      </c>
      <c r="C13" s="3" t="s">
        <v>138</v>
      </c>
      <c r="D13" s="77" t="s">
        <v>137</v>
      </c>
      <c r="E13" s="62">
        <v>0</v>
      </c>
      <c r="F13" s="62">
        <v>500.38762500000001</v>
      </c>
      <c r="G13" s="62">
        <v>1510.058655</v>
      </c>
      <c r="H13" s="62">
        <v>1928.8274985</v>
      </c>
      <c r="I13" s="62">
        <v>343.15471350000001</v>
      </c>
      <c r="J13" s="62">
        <v>0</v>
      </c>
      <c r="K13" s="62">
        <v>0</v>
      </c>
      <c r="L13" s="62">
        <v>0</v>
      </c>
      <c r="M13" s="62">
        <v>0</v>
      </c>
      <c r="N13" s="62">
        <v>0</v>
      </c>
      <c r="O13" s="62">
        <v>0</v>
      </c>
      <c r="P13" s="62">
        <v>0</v>
      </c>
      <c r="Q13" s="62">
        <v>0</v>
      </c>
      <c r="R13" s="62">
        <v>0</v>
      </c>
      <c r="S13" s="62">
        <v>0</v>
      </c>
      <c r="T13" s="62">
        <f t="shared" si="0"/>
        <v>4282.428492</v>
      </c>
      <c r="U13" s="62">
        <v>1847.76</v>
      </c>
      <c r="V13" s="62">
        <v>2334.8539999999998</v>
      </c>
      <c r="W13" s="62">
        <v>99.804000000000002</v>
      </c>
      <c r="X13" s="62">
        <f t="shared" si="1"/>
        <v>43.147480534743273</v>
      </c>
      <c r="Y13" s="62">
        <f t="shared" si="2"/>
        <v>54.521727668348419</v>
      </c>
      <c r="Z13" s="62">
        <f t="shared" si="3"/>
        <v>2.3305467957361983</v>
      </c>
      <c r="AA13" s="77"/>
      <c r="AB13" s="77" t="s">
        <v>137</v>
      </c>
      <c r="AC13" s="62">
        <f t="shared" ref="AC13:AC75" si="20">AE13+AK13+AQ13+AW13</f>
        <v>4282.4180000000006</v>
      </c>
      <c r="AD13" s="50">
        <v>12</v>
      </c>
      <c r="AE13" s="77">
        <v>272.20999999999998</v>
      </c>
      <c r="AF13" s="62">
        <f t="shared" si="5"/>
        <v>6.3564556285724549</v>
      </c>
      <c r="AG13" s="77">
        <v>88.058999999999997</v>
      </c>
      <c r="AH13" s="77">
        <v>180.89400000000001</v>
      </c>
      <c r="AI13" s="77">
        <v>3.2570000000000001</v>
      </c>
      <c r="AJ13" s="50">
        <v>13</v>
      </c>
      <c r="AK13" s="77">
        <v>527.29600000000005</v>
      </c>
      <c r="AL13" s="62">
        <f>(AK13/AC13)*100</f>
        <v>12.313043705682162</v>
      </c>
      <c r="AM13" s="77">
        <v>213.976</v>
      </c>
      <c r="AN13" s="77">
        <v>303.779</v>
      </c>
      <c r="AO13" s="77">
        <v>9.5410000000000004</v>
      </c>
      <c r="AP13" s="50">
        <v>17</v>
      </c>
      <c r="AQ13" s="77">
        <v>2151.6610000000001</v>
      </c>
      <c r="AR13" s="77">
        <f>(AQ13/AC13)*100</f>
        <v>50.244067720619512</v>
      </c>
      <c r="AS13" s="77">
        <v>932.15300000000002</v>
      </c>
      <c r="AT13" s="77">
        <v>1163.7059999999999</v>
      </c>
      <c r="AU13" s="77">
        <v>55.802</v>
      </c>
      <c r="AV13" s="50">
        <v>18</v>
      </c>
      <c r="AW13" s="77">
        <v>1331.251</v>
      </c>
      <c r="AX13" s="77">
        <f>(AW13/AC13)*100</f>
        <v>31.086432945125857</v>
      </c>
      <c r="AY13" s="77">
        <v>613.572</v>
      </c>
      <c r="AZ13" s="77">
        <v>686.47500000000002</v>
      </c>
      <c r="BA13" s="77">
        <v>31.204000000000001</v>
      </c>
      <c r="BB13" s="77"/>
      <c r="BC13" s="77" t="s">
        <v>137</v>
      </c>
      <c r="BD13" s="62">
        <f t="shared" si="6"/>
        <v>6.6912781250000011</v>
      </c>
      <c r="BE13" s="77"/>
      <c r="BF13" s="50">
        <v>12</v>
      </c>
      <c r="BG13" s="62">
        <f t="shared" si="7"/>
        <v>0.425328125</v>
      </c>
      <c r="BH13" s="62">
        <f t="shared" si="8"/>
        <v>6.3564556285724549</v>
      </c>
      <c r="BI13" s="62">
        <f t="shared" si="9"/>
        <v>0.13759218749999999</v>
      </c>
      <c r="BJ13" s="62">
        <f t="shared" si="10"/>
        <v>0.28264687500000002</v>
      </c>
      <c r="BK13" s="62">
        <f t="shared" si="11"/>
        <v>5.0890624999999998E-3</v>
      </c>
      <c r="BL13" s="50">
        <v>13</v>
      </c>
      <c r="BM13" s="62">
        <f t="shared" si="13"/>
        <v>0.82389999999999997</v>
      </c>
      <c r="BN13" s="62">
        <f t="shared" si="14"/>
        <v>12.313043705682162</v>
      </c>
      <c r="BO13" s="62">
        <f t="shared" si="15"/>
        <v>0.33433750000000001</v>
      </c>
      <c r="BP13" s="62">
        <f t="shared" si="16"/>
        <v>0.47465468750000001</v>
      </c>
      <c r="BQ13" s="62">
        <f t="shared" si="17"/>
        <v>1.4907812500000001E-2</v>
      </c>
      <c r="BR13" s="50">
        <v>17</v>
      </c>
      <c r="BS13" s="62">
        <f>BU13+BV13+BW13</f>
        <v>3.3619703124999996</v>
      </c>
      <c r="BT13" s="62">
        <f>(BS13/BD13)*100</f>
        <v>50.244067720619498</v>
      </c>
      <c r="BU13" s="62">
        <f t="shared" si="18"/>
        <v>1.4564890625</v>
      </c>
      <c r="BV13" s="62">
        <f t="shared" si="18"/>
        <v>1.8182906249999999</v>
      </c>
      <c r="BW13" s="62">
        <f t="shared" si="18"/>
        <v>8.7190624999999994E-2</v>
      </c>
      <c r="BX13" s="50">
        <v>18</v>
      </c>
      <c r="BY13" s="62">
        <f>CA13+CB13+CC13</f>
        <v>2.0800796875000001</v>
      </c>
      <c r="BZ13" s="62">
        <f>(BY13/BD13)*100</f>
        <v>31.086432945125857</v>
      </c>
      <c r="CA13" s="62">
        <f t="shared" si="19"/>
        <v>0.95870624999999998</v>
      </c>
      <c r="CB13" s="62">
        <f t="shared" si="19"/>
        <v>1.0726171875000001</v>
      </c>
      <c r="CC13" s="62">
        <f t="shared" si="19"/>
        <v>4.8756250000000001E-2</v>
      </c>
    </row>
    <row r="14" spans="1:81" x14ac:dyDescent="0.25">
      <c r="A14" s="77" t="s">
        <v>139</v>
      </c>
      <c r="B14" s="10" t="s">
        <v>122</v>
      </c>
      <c r="C14" s="3" t="s">
        <v>140</v>
      </c>
      <c r="D14" s="77" t="s">
        <v>139</v>
      </c>
      <c r="E14" s="62">
        <v>20.682688500000001</v>
      </c>
      <c r="F14" s="62">
        <v>38.474248500000002</v>
      </c>
      <c r="G14" s="62">
        <v>228.8439405</v>
      </c>
      <c r="H14" s="62">
        <v>254.19691350000002</v>
      </c>
      <c r="I14" s="62">
        <v>243.07718850000001</v>
      </c>
      <c r="J14" s="62">
        <v>0</v>
      </c>
      <c r="K14" s="62">
        <v>0</v>
      </c>
      <c r="L14" s="62">
        <v>0</v>
      </c>
      <c r="M14" s="62">
        <v>0</v>
      </c>
      <c r="N14" s="62">
        <v>0</v>
      </c>
      <c r="O14" s="62">
        <v>0</v>
      </c>
      <c r="P14" s="62">
        <v>0</v>
      </c>
      <c r="Q14" s="62">
        <v>0</v>
      </c>
      <c r="R14" s="62">
        <v>0</v>
      </c>
      <c r="S14" s="62">
        <v>0</v>
      </c>
      <c r="T14" s="62">
        <f t="shared" si="0"/>
        <v>785.27497950000009</v>
      </c>
      <c r="U14" s="62">
        <v>457.976</v>
      </c>
      <c r="V14" s="62">
        <v>313.697</v>
      </c>
      <c r="W14" s="62">
        <v>13.601000000000001</v>
      </c>
      <c r="X14" s="62">
        <f t="shared" si="1"/>
        <v>58.320462507490348</v>
      </c>
      <c r="Y14" s="62">
        <f t="shared" si="2"/>
        <v>39.947408002192688</v>
      </c>
      <c r="Z14" s="62">
        <f t="shared" si="3"/>
        <v>1.7320047569400496</v>
      </c>
      <c r="AA14" s="77"/>
      <c r="AB14" s="77" t="s">
        <v>139</v>
      </c>
      <c r="AC14" s="62">
        <f t="shared" si="20"/>
        <v>785.274</v>
      </c>
      <c r="AD14" s="50">
        <v>17</v>
      </c>
      <c r="AE14" s="77">
        <v>785.274</v>
      </c>
      <c r="AF14" s="62">
        <f t="shared" si="5"/>
        <v>100</v>
      </c>
      <c r="AG14" s="77">
        <v>457.976</v>
      </c>
      <c r="AH14" s="77">
        <v>313.697</v>
      </c>
      <c r="AI14" s="77">
        <v>13.601000000000001</v>
      </c>
      <c r="AJ14" s="77"/>
      <c r="AK14" s="77"/>
      <c r="AL14" s="62"/>
      <c r="AM14" s="77"/>
      <c r="AN14" s="77"/>
      <c r="AO14" s="77"/>
      <c r="AP14" s="77"/>
      <c r="AQ14" s="77"/>
      <c r="AR14" s="77"/>
      <c r="AS14" s="77"/>
      <c r="AT14" s="77"/>
      <c r="AU14" s="77"/>
      <c r="AV14" s="77"/>
      <c r="AW14" s="77"/>
      <c r="AX14" s="77"/>
      <c r="AY14" s="77"/>
      <c r="AZ14" s="77"/>
      <c r="BA14" s="77"/>
      <c r="BB14" s="77"/>
      <c r="BC14" s="77" t="s">
        <v>139</v>
      </c>
      <c r="BD14" s="62">
        <f t="shared" si="6"/>
        <v>1.226990625</v>
      </c>
      <c r="BE14" s="77"/>
      <c r="BF14" s="50">
        <v>17</v>
      </c>
      <c r="BG14" s="62">
        <f t="shared" si="7"/>
        <v>1.2269906250000002</v>
      </c>
      <c r="BH14" s="62">
        <f t="shared" si="8"/>
        <v>100.00000000000003</v>
      </c>
      <c r="BI14" s="62">
        <f t="shared" si="9"/>
        <v>0.71558750000000004</v>
      </c>
      <c r="BJ14" s="62">
        <f t="shared" si="10"/>
        <v>0.49015156250000003</v>
      </c>
      <c r="BK14" s="62">
        <f t="shared" si="11"/>
        <v>2.1251562500000001E-2</v>
      </c>
      <c r="BL14" s="77"/>
      <c r="BM14" s="77"/>
      <c r="BN14" s="77"/>
      <c r="BO14" s="77"/>
      <c r="BP14" s="77"/>
      <c r="BQ14" s="77"/>
      <c r="BR14" s="77"/>
      <c r="BS14" s="77"/>
      <c r="BT14" s="77"/>
      <c r="BU14" s="77"/>
      <c r="BV14" s="77"/>
      <c r="BW14" s="77"/>
      <c r="BX14" s="77"/>
      <c r="BY14" s="77"/>
      <c r="BZ14" s="77"/>
      <c r="CA14" s="77"/>
      <c r="CB14" s="77"/>
      <c r="CC14" s="77"/>
    </row>
    <row r="15" spans="1:81" x14ac:dyDescent="0.25">
      <c r="A15" s="77" t="s">
        <v>141</v>
      </c>
      <c r="B15" s="10" t="s">
        <v>122</v>
      </c>
      <c r="C15" s="3">
        <v>19</v>
      </c>
      <c r="D15" s="77" t="s">
        <v>141</v>
      </c>
      <c r="E15" s="62">
        <v>0.88957800000000009</v>
      </c>
      <c r="F15" s="62">
        <v>64.716799500000008</v>
      </c>
      <c r="G15" s="62">
        <v>248.63705100000001</v>
      </c>
      <c r="H15" s="62">
        <v>756.1413</v>
      </c>
      <c r="I15" s="62">
        <v>103.8582315</v>
      </c>
      <c r="J15" s="62">
        <v>0</v>
      </c>
      <c r="K15" s="62">
        <v>25.352973000000002</v>
      </c>
      <c r="L15" s="62">
        <v>1.1119725</v>
      </c>
      <c r="M15" s="62">
        <v>0</v>
      </c>
      <c r="N15" s="62">
        <v>12.676486500000001</v>
      </c>
      <c r="O15" s="62">
        <v>2.2239450000000001</v>
      </c>
      <c r="P15" s="62">
        <v>0</v>
      </c>
      <c r="Q15" s="62">
        <v>0</v>
      </c>
      <c r="R15" s="62">
        <v>54.041863500000005</v>
      </c>
      <c r="S15" s="62">
        <v>0</v>
      </c>
      <c r="T15" s="62">
        <f t="shared" si="0"/>
        <v>1269.6502005000004</v>
      </c>
      <c r="U15" s="62">
        <v>544.10900000000004</v>
      </c>
      <c r="V15" s="62">
        <v>608.41</v>
      </c>
      <c r="W15" s="62">
        <v>117.128</v>
      </c>
      <c r="X15" s="62">
        <f t="shared" si="1"/>
        <v>42.855032022656687</v>
      </c>
      <c r="Y15" s="62">
        <f t="shared" si="2"/>
        <v>47.919497808168124</v>
      </c>
      <c r="Z15" s="62">
        <f t="shared" si="3"/>
        <v>9.225218091870806</v>
      </c>
      <c r="AA15" s="77"/>
      <c r="AB15" s="77" t="s">
        <v>141</v>
      </c>
      <c r="AC15" s="62">
        <f t="shared" si="20"/>
        <v>1256.9699999999998</v>
      </c>
      <c r="AD15" s="50">
        <v>19</v>
      </c>
      <c r="AE15" s="77">
        <v>92.070999999999998</v>
      </c>
      <c r="AF15" s="62">
        <f t="shared" si="5"/>
        <v>7.3248367105022405</v>
      </c>
      <c r="AG15" s="77">
        <v>44.631999999999998</v>
      </c>
      <c r="AH15" s="77">
        <v>42.506999999999998</v>
      </c>
      <c r="AI15" s="77">
        <v>4.9320000000000004</v>
      </c>
      <c r="AJ15" s="50">
        <v>23</v>
      </c>
      <c r="AK15" s="77">
        <v>1164.8989999999999</v>
      </c>
      <c r="AL15" s="62">
        <v>31.834406447972313</v>
      </c>
      <c r="AM15" s="77">
        <v>499.47699999999998</v>
      </c>
      <c r="AN15" s="77">
        <v>559.56399999999996</v>
      </c>
      <c r="AO15" s="77">
        <v>105.858</v>
      </c>
      <c r="AP15" s="77"/>
      <c r="AQ15" s="77"/>
      <c r="AR15" s="77"/>
      <c r="AS15" s="77"/>
      <c r="AT15" s="77"/>
      <c r="AU15" s="77"/>
      <c r="AV15" s="77"/>
      <c r="AW15" s="77"/>
      <c r="AX15" s="77"/>
      <c r="AY15" s="77"/>
      <c r="AZ15" s="77"/>
      <c r="BA15" s="77"/>
      <c r="BB15" s="77"/>
      <c r="BC15" s="77" t="s">
        <v>141</v>
      </c>
      <c r="BD15" s="62">
        <f t="shared" si="6"/>
        <v>1.9640156249999996</v>
      </c>
      <c r="BE15" s="77"/>
      <c r="BF15" s="50">
        <v>19</v>
      </c>
      <c r="BG15" s="62">
        <f t="shared" si="7"/>
        <v>0.14386093749999998</v>
      </c>
      <c r="BH15" s="62">
        <f t="shared" si="8"/>
        <v>7.3248367105022405</v>
      </c>
      <c r="BI15" s="62">
        <f t="shared" si="9"/>
        <v>6.9737499999999994E-2</v>
      </c>
      <c r="BJ15" s="62">
        <f t="shared" si="10"/>
        <v>6.6417187500000002E-2</v>
      </c>
      <c r="BK15" s="62">
        <f t="shared" si="11"/>
        <v>7.7062500000000004E-3</v>
      </c>
      <c r="BL15" s="50">
        <v>23</v>
      </c>
      <c r="BM15" s="62">
        <f>BO15+BP15+BQ15</f>
        <v>1.8201546875000001</v>
      </c>
      <c r="BN15" s="62">
        <f>(BM15/BD15)*100</f>
        <v>92.675163289497789</v>
      </c>
      <c r="BO15" s="62">
        <f t="shared" ref="BO15:BQ16" si="21">AM15/640</f>
        <v>0.78043281249999996</v>
      </c>
      <c r="BP15" s="62">
        <f t="shared" si="21"/>
        <v>0.87431874999999992</v>
      </c>
      <c r="BQ15" s="62">
        <f t="shared" si="21"/>
        <v>0.16540312500000001</v>
      </c>
      <c r="BR15" s="77"/>
      <c r="BS15" s="77"/>
      <c r="BT15" s="77"/>
      <c r="BU15" s="77"/>
      <c r="BV15" s="77"/>
      <c r="BW15" s="77"/>
      <c r="BX15" s="77"/>
      <c r="BY15" s="77"/>
      <c r="BZ15" s="77"/>
      <c r="CA15" s="77"/>
      <c r="CB15" s="77"/>
      <c r="CC15" s="77"/>
    </row>
    <row r="16" spans="1:81" x14ac:dyDescent="0.25">
      <c r="A16" s="77" t="s">
        <v>142</v>
      </c>
      <c r="B16" s="10" t="s">
        <v>122</v>
      </c>
      <c r="C16" s="3">
        <v>2</v>
      </c>
      <c r="D16" s="77" t="s">
        <v>142</v>
      </c>
      <c r="E16" s="62">
        <v>0</v>
      </c>
      <c r="F16" s="62">
        <v>6.2270460000000005</v>
      </c>
      <c r="G16" s="62">
        <v>307.57159350000001</v>
      </c>
      <c r="H16" s="62">
        <v>332.257383</v>
      </c>
      <c r="I16" s="62">
        <v>72.055818000000002</v>
      </c>
      <c r="J16" s="62">
        <v>0</v>
      </c>
      <c r="K16" s="62">
        <v>0</v>
      </c>
      <c r="L16" s="62">
        <v>0</v>
      </c>
      <c r="M16" s="62">
        <v>0</v>
      </c>
      <c r="N16" s="62">
        <v>0</v>
      </c>
      <c r="O16" s="62">
        <v>0</v>
      </c>
      <c r="P16" s="62">
        <v>0</v>
      </c>
      <c r="Q16" s="62">
        <v>0</v>
      </c>
      <c r="R16" s="62">
        <v>0</v>
      </c>
      <c r="S16" s="62">
        <v>0</v>
      </c>
      <c r="T16" s="62">
        <f t="shared" si="0"/>
        <v>718.11184049999997</v>
      </c>
      <c r="U16" s="62">
        <v>332.95299999999997</v>
      </c>
      <c r="V16" s="62">
        <v>367.25400000000002</v>
      </c>
      <c r="W16" s="62">
        <v>17.904</v>
      </c>
      <c r="X16" s="62">
        <f t="shared" si="1"/>
        <v>46.365061989254301</v>
      </c>
      <c r="Y16" s="62">
        <f t="shared" si="2"/>
        <v>51.141616011273669</v>
      </c>
      <c r="Z16" s="62">
        <f t="shared" si="3"/>
        <v>2.493204956422105</v>
      </c>
      <c r="AA16" s="77"/>
      <c r="AB16" s="77" t="s">
        <v>142</v>
      </c>
      <c r="AC16" s="62">
        <f t="shared" si="20"/>
        <v>718.10800000000006</v>
      </c>
      <c r="AD16" s="50">
        <v>12</v>
      </c>
      <c r="AE16" s="77">
        <v>32.914000000000001</v>
      </c>
      <c r="AF16" s="62">
        <f t="shared" si="5"/>
        <v>4.5834331326207201</v>
      </c>
      <c r="AG16" s="77">
        <v>13.33</v>
      </c>
      <c r="AH16" s="77">
        <v>18.611000000000001</v>
      </c>
      <c r="AI16" s="77">
        <v>0.97299999999999998</v>
      </c>
      <c r="AJ16" s="50">
        <v>13</v>
      </c>
      <c r="AK16" s="77">
        <v>68.274999999999991</v>
      </c>
      <c r="AL16" s="62">
        <v>31.834406447972313</v>
      </c>
      <c r="AM16" s="77">
        <v>29.754000000000001</v>
      </c>
      <c r="AN16" s="77">
        <v>36.704000000000001</v>
      </c>
      <c r="AO16" s="77">
        <v>1.8169999999999999</v>
      </c>
      <c r="AP16" s="50">
        <v>17</v>
      </c>
      <c r="AQ16" s="77">
        <v>488.15400000000005</v>
      </c>
      <c r="AR16" s="77">
        <f>(AQ16/AC16)*100</f>
        <v>67.977797211561494</v>
      </c>
      <c r="AS16" s="77">
        <v>222.68100000000001</v>
      </c>
      <c r="AT16" s="77">
        <v>253.423</v>
      </c>
      <c r="AU16" s="77">
        <v>12.05</v>
      </c>
      <c r="AV16" s="50">
        <v>18</v>
      </c>
      <c r="AW16" s="77">
        <v>128.76499999999999</v>
      </c>
      <c r="AX16" s="77">
        <f>(AW16/AC16)*100</f>
        <v>17.93114684699237</v>
      </c>
      <c r="AY16" s="77">
        <v>67.186999999999998</v>
      </c>
      <c r="AZ16" s="77">
        <v>58.515000000000001</v>
      </c>
      <c r="BA16" s="77">
        <v>3.0630000000000002</v>
      </c>
      <c r="BB16" s="77"/>
      <c r="BC16" s="77" t="s">
        <v>142</v>
      </c>
      <c r="BD16" s="62">
        <f t="shared" si="6"/>
        <v>1.12204375</v>
      </c>
      <c r="BE16" s="77"/>
      <c r="BF16" s="50">
        <v>12</v>
      </c>
      <c r="BG16" s="62">
        <f t="shared" si="7"/>
        <v>5.1428124999999998E-2</v>
      </c>
      <c r="BH16" s="62">
        <f t="shared" si="8"/>
        <v>4.5834331326207201</v>
      </c>
      <c r="BI16" s="62">
        <f t="shared" si="9"/>
        <v>2.0828124999999999E-2</v>
      </c>
      <c r="BJ16" s="62">
        <f t="shared" si="10"/>
        <v>2.90796875E-2</v>
      </c>
      <c r="BK16" s="62">
        <f t="shared" si="11"/>
        <v>1.5203125E-3</v>
      </c>
      <c r="BL16" s="50">
        <v>13</v>
      </c>
      <c r="BM16" s="62">
        <f>BO16+BP16+BQ16</f>
        <v>0.1066796875</v>
      </c>
      <c r="BN16" s="62">
        <f>(BM16/BD16)*100</f>
        <v>9.5076228088254133</v>
      </c>
      <c r="BO16" s="62">
        <f t="shared" si="21"/>
        <v>4.6490625000000001E-2</v>
      </c>
      <c r="BP16" s="62">
        <f t="shared" si="21"/>
        <v>5.7349999999999998E-2</v>
      </c>
      <c r="BQ16" s="62">
        <f t="shared" si="21"/>
        <v>2.8390625E-3</v>
      </c>
      <c r="BR16" s="50">
        <v>17</v>
      </c>
      <c r="BS16" s="62">
        <f>BU16+BV16+BW16</f>
        <v>0.76274062499999995</v>
      </c>
      <c r="BT16" s="62">
        <f>(BS16/BD16)*100</f>
        <v>67.97779721156148</v>
      </c>
      <c r="BU16" s="62">
        <f>AS16/640</f>
        <v>0.34793906250000001</v>
      </c>
      <c r="BV16" s="62">
        <f>AT16/640</f>
        <v>0.39597343750000003</v>
      </c>
      <c r="BW16" s="62">
        <f>AU16/640</f>
        <v>1.8828125000000001E-2</v>
      </c>
      <c r="BX16" s="50">
        <v>18</v>
      </c>
      <c r="BY16" s="62">
        <f>CA16+CB16+CC16</f>
        <v>0.2011953125</v>
      </c>
      <c r="BZ16" s="62">
        <f>(BY16/BD16)*100</f>
        <v>17.931146846992373</v>
      </c>
      <c r="CA16" s="62">
        <f>AY16/640</f>
        <v>0.1049796875</v>
      </c>
      <c r="CB16" s="62">
        <f>AZ16/640</f>
        <v>9.1429687499999995E-2</v>
      </c>
      <c r="CC16" s="62">
        <f>BA16/640</f>
        <v>4.7859375000000003E-3</v>
      </c>
    </row>
    <row r="17" spans="1:69" x14ac:dyDescent="0.25">
      <c r="A17" s="77" t="s">
        <v>143</v>
      </c>
      <c r="B17" s="10" t="s">
        <v>122</v>
      </c>
      <c r="C17" s="3">
        <v>20</v>
      </c>
      <c r="D17" s="77" t="s">
        <v>143</v>
      </c>
      <c r="E17" s="62">
        <v>7.3390185000000008</v>
      </c>
      <c r="F17" s="62">
        <v>13.788459000000001</v>
      </c>
      <c r="G17" s="62">
        <v>35.138331000000001</v>
      </c>
      <c r="H17" s="62">
        <v>59.379331500000006</v>
      </c>
      <c r="I17" s="62">
        <v>120.31542450000001</v>
      </c>
      <c r="J17" s="62">
        <v>0</v>
      </c>
      <c r="K17" s="62">
        <v>5.7822570000000004</v>
      </c>
      <c r="L17" s="62">
        <v>0</v>
      </c>
      <c r="M17" s="62">
        <v>0</v>
      </c>
      <c r="N17" s="62">
        <v>0</v>
      </c>
      <c r="O17" s="62">
        <v>2.2239450000000001</v>
      </c>
      <c r="P17" s="62">
        <v>0</v>
      </c>
      <c r="Q17" s="62">
        <v>0</v>
      </c>
      <c r="R17" s="62">
        <v>5.7822570000000004</v>
      </c>
      <c r="S17" s="62">
        <v>0</v>
      </c>
      <c r="T17" s="62">
        <f t="shared" si="0"/>
        <v>249.74902349999999</v>
      </c>
      <c r="U17" s="62">
        <v>163.98</v>
      </c>
      <c r="V17" s="62">
        <v>71.947000000000003</v>
      </c>
      <c r="W17" s="62">
        <v>13.821999999999999</v>
      </c>
      <c r="X17" s="62">
        <f t="shared" si="1"/>
        <v>65.657914374187726</v>
      </c>
      <c r="Y17" s="62">
        <f t="shared" si="2"/>
        <v>28.807720243198471</v>
      </c>
      <c r="Z17" s="62">
        <f t="shared" si="3"/>
        <v>5.5343559731675986</v>
      </c>
      <c r="AA17" s="77"/>
      <c r="AB17" s="77" t="s">
        <v>143</v>
      </c>
      <c r="AC17" s="62">
        <f t="shared" si="20"/>
        <v>249.749</v>
      </c>
      <c r="AD17" s="50">
        <v>19</v>
      </c>
      <c r="AE17" s="77">
        <v>249.749</v>
      </c>
      <c r="AF17" s="62">
        <f t="shared" si="5"/>
        <v>100</v>
      </c>
      <c r="AG17" s="77">
        <v>163.98</v>
      </c>
      <c r="AH17" s="77">
        <v>71.947000000000003</v>
      </c>
      <c r="AI17" s="77">
        <v>13.821999999999999</v>
      </c>
      <c r="AJ17" s="77"/>
      <c r="AK17" s="77"/>
      <c r="AL17" s="62"/>
      <c r="AM17" s="77"/>
      <c r="AN17" s="77"/>
      <c r="AO17" s="77"/>
      <c r="AP17" s="77"/>
      <c r="AQ17" s="77"/>
      <c r="AR17" s="77"/>
      <c r="AS17" s="77"/>
      <c r="AT17" s="77"/>
      <c r="AU17" s="77"/>
      <c r="AV17" s="77"/>
      <c r="AW17" s="77"/>
      <c r="AX17" s="77"/>
      <c r="AY17" s="77"/>
      <c r="AZ17" s="77"/>
      <c r="BA17" s="77"/>
      <c r="BB17" s="77"/>
      <c r="BC17" s="77" t="s">
        <v>143</v>
      </c>
      <c r="BD17" s="62">
        <f t="shared" si="6"/>
        <v>0.39023281249999997</v>
      </c>
      <c r="BE17" s="77"/>
      <c r="BF17" s="50">
        <v>19</v>
      </c>
      <c r="BG17" s="62">
        <f t="shared" si="7"/>
        <v>0.39023281250000003</v>
      </c>
      <c r="BH17" s="62">
        <f t="shared" si="8"/>
        <v>100.00000000000003</v>
      </c>
      <c r="BI17" s="62">
        <f t="shared" si="9"/>
        <v>0.25621875</v>
      </c>
      <c r="BJ17" s="62">
        <f t="shared" si="10"/>
        <v>0.1124171875</v>
      </c>
      <c r="BK17" s="62">
        <f t="shared" si="11"/>
        <v>2.1596874999999998E-2</v>
      </c>
      <c r="BL17" s="77"/>
      <c r="BM17" s="77"/>
      <c r="BN17" s="77"/>
      <c r="BO17" s="77"/>
      <c r="BP17" s="77"/>
      <c r="BQ17" s="77"/>
    </row>
    <row r="18" spans="1:69" x14ac:dyDescent="0.25">
      <c r="A18" s="77" t="s">
        <v>144</v>
      </c>
      <c r="B18" s="10" t="s">
        <v>122</v>
      </c>
      <c r="C18" s="3">
        <v>21</v>
      </c>
      <c r="D18" s="77" t="s">
        <v>144</v>
      </c>
      <c r="E18" s="62">
        <v>27.354523500000003</v>
      </c>
      <c r="F18" s="62">
        <v>36.695092500000001</v>
      </c>
      <c r="G18" s="62">
        <v>176.581233</v>
      </c>
      <c r="H18" s="62">
        <v>157.2329115</v>
      </c>
      <c r="I18" s="62">
        <v>50.038762500000004</v>
      </c>
      <c r="J18" s="62">
        <v>0</v>
      </c>
      <c r="K18" s="62">
        <v>4.8926790000000002</v>
      </c>
      <c r="L18" s="62">
        <v>2.4463395000000001</v>
      </c>
      <c r="M18" s="62">
        <v>4.003101</v>
      </c>
      <c r="N18" s="62">
        <v>0</v>
      </c>
      <c r="O18" s="62">
        <v>20.460294000000001</v>
      </c>
      <c r="P18" s="62">
        <v>40.253404500000002</v>
      </c>
      <c r="Q18" s="62">
        <v>0</v>
      </c>
      <c r="R18" s="62">
        <v>64.939194000000001</v>
      </c>
      <c r="S18" s="62">
        <v>51.373129500000005</v>
      </c>
      <c r="T18" s="62">
        <f t="shared" si="0"/>
        <v>636.27066450000007</v>
      </c>
      <c r="U18" s="62">
        <v>217.953</v>
      </c>
      <c r="V18" s="62">
        <v>281.45699999999999</v>
      </c>
      <c r="W18" s="62">
        <v>136.85900000000001</v>
      </c>
      <c r="X18" s="62">
        <f t="shared" si="1"/>
        <v>34.254761717055402</v>
      </c>
      <c r="Y18" s="62">
        <f t="shared" si="2"/>
        <v>44.235419877667482</v>
      </c>
      <c r="Z18" s="62">
        <f t="shared" si="3"/>
        <v>21.50955680277163</v>
      </c>
      <c r="AA18" s="77"/>
      <c r="AB18" s="77" t="s">
        <v>144</v>
      </c>
      <c r="AC18" s="62">
        <f t="shared" si="20"/>
        <v>632.2650000000001</v>
      </c>
      <c r="AD18" s="50">
        <v>19</v>
      </c>
      <c r="AE18" s="77">
        <v>437.89300000000003</v>
      </c>
      <c r="AF18" s="62">
        <f t="shared" si="5"/>
        <v>69.257827018734233</v>
      </c>
      <c r="AG18" s="77">
        <v>130.39599999999999</v>
      </c>
      <c r="AH18" s="77">
        <v>191.10300000000001</v>
      </c>
      <c r="AI18" s="77">
        <v>116.39400000000001</v>
      </c>
      <c r="AJ18" s="50">
        <v>23</v>
      </c>
      <c r="AK18" s="77">
        <v>194.37200000000001</v>
      </c>
      <c r="AL18" s="62"/>
      <c r="AM18" s="77">
        <v>87.555999999999997</v>
      </c>
      <c r="AN18" s="77">
        <v>89.554000000000002</v>
      </c>
      <c r="AO18" s="77">
        <v>17.262</v>
      </c>
      <c r="AP18" s="77"/>
      <c r="AQ18" s="77"/>
      <c r="AR18" s="77"/>
      <c r="AS18" s="77"/>
      <c r="AT18" s="77"/>
      <c r="AU18" s="77"/>
      <c r="AV18" s="77"/>
      <c r="AW18" s="77"/>
      <c r="AX18" s="77"/>
      <c r="AY18" s="77"/>
      <c r="AZ18" s="77"/>
      <c r="BA18" s="77"/>
      <c r="BB18" s="77"/>
      <c r="BC18" s="77" t="s">
        <v>144</v>
      </c>
      <c r="BD18" s="62">
        <f t="shared" si="6"/>
        <v>0.98791406250000013</v>
      </c>
      <c r="BE18" s="77"/>
      <c r="BF18" s="50">
        <v>19</v>
      </c>
      <c r="BG18" s="62">
        <f t="shared" si="7"/>
        <v>0.68420781250000007</v>
      </c>
      <c r="BH18" s="62">
        <f t="shared" si="8"/>
        <v>69.257827018734233</v>
      </c>
      <c r="BI18" s="62">
        <f t="shared" si="9"/>
        <v>0.20374374999999997</v>
      </c>
      <c r="BJ18" s="62">
        <f t="shared" si="10"/>
        <v>0.29859843750000004</v>
      </c>
      <c r="BK18" s="62">
        <f t="shared" si="11"/>
        <v>0.181865625</v>
      </c>
      <c r="BL18" s="50">
        <v>23</v>
      </c>
      <c r="BM18" s="62">
        <f>BO18+BP18+BQ18</f>
        <v>0.30370624999999996</v>
      </c>
      <c r="BN18" s="62">
        <f>(BM18/BD18)*100</f>
        <v>30.74217298126576</v>
      </c>
      <c r="BO18" s="62">
        <f>AM18/640</f>
        <v>0.13680624999999999</v>
      </c>
      <c r="BP18" s="62">
        <f>AN18/640</f>
        <v>0.13992812500000001</v>
      </c>
      <c r="BQ18" s="62">
        <f>AO18/640</f>
        <v>2.6971874999999999E-2</v>
      </c>
    </row>
    <row r="19" spans="1:69" x14ac:dyDescent="0.25">
      <c r="A19" s="77" t="s">
        <v>145</v>
      </c>
      <c r="B19" s="10" t="s">
        <v>122</v>
      </c>
      <c r="C19" s="3">
        <v>22</v>
      </c>
      <c r="D19" s="77" t="s">
        <v>145</v>
      </c>
      <c r="E19" s="62">
        <v>84.732304499999998</v>
      </c>
      <c r="F19" s="62">
        <v>21.794661000000001</v>
      </c>
      <c r="G19" s="62">
        <v>150.1162875</v>
      </c>
      <c r="H19" s="62">
        <v>292.67116200000004</v>
      </c>
      <c r="I19" s="62">
        <v>25.352973000000002</v>
      </c>
      <c r="J19" s="62">
        <v>0</v>
      </c>
      <c r="K19" s="62">
        <v>25.352973000000002</v>
      </c>
      <c r="L19" s="62">
        <v>0</v>
      </c>
      <c r="M19" s="62">
        <v>3.7807065000000004</v>
      </c>
      <c r="N19" s="62">
        <v>0</v>
      </c>
      <c r="O19" s="62">
        <v>0</v>
      </c>
      <c r="P19" s="62">
        <v>0</v>
      </c>
      <c r="Q19" s="62">
        <v>0</v>
      </c>
      <c r="R19" s="62">
        <v>68.052717000000001</v>
      </c>
      <c r="S19" s="62">
        <v>0</v>
      </c>
      <c r="T19" s="62">
        <f t="shared" si="0"/>
        <v>671.85378450000007</v>
      </c>
      <c r="U19" s="62">
        <v>300.20299999999997</v>
      </c>
      <c r="V19" s="62">
        <v>265.06400000000002</v>
      </c>
      <c r="W19" s="62">
        <v>106.586</v>
      </c>
      <c r="X19" s="62">
        <f t="shared" si="1"/>
        <v>44.68278767282883</v>
      </c>
      <c r="Y19" s="62">
        <f t="shared" si="2"/>
        <v>39.452631824834199</v>
      </c>
      <c r="Z19" s="62">
        <f t="shared" si="3"/>
        <v>15.86446373585918</v>
      </c>
      <c r="AA19" s="77"/>
      <c r="AB19" s="77" t="s">
        <v>145</v>
      </c>
      <c r="AC19" s="62">
        <f t="shared" si="20"/>
        <v>668.07100000000003</v>
      </c>
      <c r="AD19" s="50">
        <v>19</v>
      </c>
      <c r="AE19" s="77">
        <v>668.07100000000003</v>
      </c>
      <c r="AF19" s="62">
        <f t="shared" si="5"/>
        <v>100</v>
      </c>
      <c r="AG19" s="77">
        <v>300.20299999999997</v>
      </c>
      <c r="AH19" s="77">
        <v>264.30700000000002</v>
      </c>
      <c r="AI19" s="77">
        <v>103.56100000000001</v>
      </c>
      <c r="AJ19" s="77"/>
      <c r="AK19" s="77"/>
      <c r="AL19" s="62"/>
      <c r="AM19" s="77"/>
      <c r="AN19" s="77"/>
      <c r="AO19" s="77"/>
      <c r="AP19" s="77"/>
      <c r="AQ19" s="77"/>
      <c r="AR19" s="77"/>
      <c r="AS19" s="77"/>
      <c r="AT19" s="77"/>
      <c r="AU19" s="77"/>
      <c r="AV19" s="77"/>
      <c r="AW19" s="77"/>
      <c r="AX19" s="77"/>
      <c r="AY19" s="77"/>
      <c r="AZ19" s="77"/>
      <c r="BA19" s="77"/>
      <c r="BB19" s="77"/>
      <c r="BC19" s="77" t="s">
        <v>145</v>
      </c>
      <c r="BD19" s="62">
        <f t="shared" si="6"/>
        <v>1.0438609375000001</v>
      </c>
      <c r="BE19" s="77"/>
      <c r="BF19" s="50">
        <v>19</v>
      </c>
      <c r="BG19" s="62">
        <f t="shared" si="7"/>
        <v>1.0438609375000001</v>
      </c>
      <c r="BH19" s="62">
        <f t="shared" si="8"/>
        <v>100</v>
      </c>
      <c r="BI19" s="62">
        <f t="shared" si="9"/>
        <v>0.46906718749999998</v>
      </c>
      <c r="BJ19" s="62">
        <f t="shared" si="10"/>
        <v>0.41297968750000003</v>
      </c>
      <c r="BK19" s="62">
        <f t="shared" si="11"/>
        <v>0.16181406250000002</v>
      </c>
      <c r="BL19" s="77"/>
      <c r="BM19" s="77"/>
      <c r="BN19" s="77"/>
      <c r="BO19" s="77"/>
      <c r="BP19" s="77"/>
      <c r="BQ19" s="77"/>
    </row>
    <row r="20" spans="1:69" x14ac:dyDescent="0.25">
      <c r="A20" s="77" t="s">
        <v>146</v>
      </c>
      <c r="B20" s="10" t="s">
        <v>122</v>
      </c>
      <c r="C20" s="3">
        <v>23</v>
      </c>
      <c r="D20" s="77" t="s">
        <v>146</v>
      </c>
      <c r="E20" s="62">
        <v>66.718350000000001</v>
      </c>
      <c r="F20" s="62">
        <v>157.67770050000001</v>
      </c>
      <c r="G20" s="62">
        <v>118.09147950000001</v>
      </c>
      <c r="H20" s="62">
        <v>93.6280845</v>
      </c>
      <c r="I20" s="62">
        <v>42.699744000000003</v>
      </c>
      <c r="J20" s="62">
        <v>0</v>
      </c>
      <c r="K20" s="62">
        <v>30.9128355</v>
      </c>
      <c r="L20" s="62">
        <v>0</v>
      </c>
      <c r="M20" s="62">
        <v>0</v>
      </c>
      <c r="N20" s="62">
        <v>0</v>
      </c>
      <c r="O20" s="62">
        <v>2.8911285000000002</v>
      </c>
      <c r="P20" s="62">
        <v>40.698193500000002</v>
      </c>
      <c r="Q20" s="62">
        <v>14.010853500000001</v>
      </c>
      <c r="R20" s="62">
        <v>32.024808</v>
      </c>
      <c r="S20" s="62">
        <v>4.4478900000000001</v>
      </c>
      <c r="T20" s="62">
        <f t="shared" si="0"/>
        <v>603.80106750000016</v>
      </c>
      <c r="U20" s="62">
        <v>223.06800000000001</v>
      </c>
      <c r="V20" s="62">
        <v>312.178</v>
      </c>
      <c r="W20" s="62">
        <v>68.554000000000002</v>
      </c>
      <c r="X20" s="62">
        <f t="shared" si="1"/>
        <v>36.943955883284353</v>
      </c>
      <c r="Y20" s="62">
        <f t="shared" si="2"/>
        <v>51.702127870120052</v>
      </c>
      <c r="Z20" s="62">
        <f t="shared" si="3"/>
        <v>11.353739449955508</v>
      </c>
      <c r="AA20" s="77"/>
      <c r="AB20" s="77" t="s">
        <v>146</v>
      </c>
      <c r="AC20" s="62">
        <f t="shared" si="20"/>
        <v>603.798</v>
      </c>
      <c r="AD20" s="50">
        <v>19</v>
      </c>
      <c r="AE20" s="77">
        <v>484.596</v>
      </c>
      <c r="AF20" s="62">
        <f t="shared" si="5"/>
        <v>80.257967068456665</v>
      </c>
      <c r="AG20" s="77">
        <v>205.863</v>
      </c>
      <c r="AH20" s="77">
        <v>217.65</v>
      </c>
      <c r="AI20" s="77">
        <v>61.082999999999998</v>
      </c>
      <c r="AJ20" s="50">
        <v>23</v>
      </c>
      <c r="AK20" s="77">
        <v>119.202</v>
      </c>
      <c r="AL20" s="62">
        <f>(AK20/AC20)*100</f>
        <v>19.742032931543328</v>
      </c>
      <c r="AM20" s="77">
        <v>17.204000000000001</v>
      </c>
      <c r="AN20" s="77">
        <v>94.527000000000001</v>
      </c>
      <c r="AO20" s="77">
        <v>7.4710000000000001</v>
      </c>
      <c r="AP20" s="77"/>
      <c r="AQ20" s="77"/>
      <c r="AR20" s="77"/>
      <c r="AS20" s="77"/>
      <c r="AT20" s="77"/>
      <c r="AU20" s="77"/>
      <c r="AV20" s="77"/>
      <c r="AW20" s="77"/>
      <c r="AX20" s="77"/>
      <c r="AY20" s="77"/>
      <c r="AZ20" s="77"/>
      <c r="BA20" s="77"/>
      <c r="BB20" s="77"/>
      <c r="BC20" s="77" t="s">
        <v>146</v>
      </c>
      <c r="BD20" s="62">
        <f t="shared" si="6"/>
        <v>0.94343437500000005</v>
      </c>
      <c r="BE20" s="77"/>
      <c r="BF20" s="50">
        <v>19</v>
      </c>
      <c r="BG20" s="62">
        <f t="shared" si="7"/>
        <v>0.75718125000000003</v>
      </c>
      <c r="BH20" s="62">
        <f t="shared" si="8"/>
        <v>80.257967068456665</v>
      </c>
      <c r="BI20" s="62">
        <f t="shared" si="9"/>
        <v>0.32166093750000002</v>
      </c>
      <c r="BJ20" s="62">
        <f t="shared" si="10"/>
        <v>0.34007812500000001</v>
      </c>
      <c r="BK20" s="62">
        <f t="shared" si="11"/>
        <v>9.5442187499999998E-2</v>
      </c>
      <c r="BL20" s="50">
        <v>23</v>
      </c>
      <c r="BM20" s="62">
        <f t="shared" ref="BM20:BM22" si="22">BO20+BP20+BQ20</f>
        <v>0.18625312499999999</v>
      </c>
      <c r="BN20" s="62">
        <f t="shared" ref="BN20:BN22" si="23">(BM20/BD20)*100</f>
        <v>19.742032931543328</v>
      </c>
      <c r="BO20" s="62">
        <f t="shared" ref="BO20:BO22" si="24">AM20/640</f>
        <v>2.6881250000000002E-2</v>
      </c>
      <c r="BP20" s="62">
        <f t="shared" ref="BP20:BP22" si="25">AN20/640</f>
        <v>0.1476984375</v>
      </c>
      <c r="BQ20" s="62">
        <f t="shared" ref="BQ20:BQ22" si="26">AO20/640</f>
        <v>1.16734375E-2</v>
      </c>
    </row>
    <row r="21" spans="1:69" x14ac:dyDescent="0.25">
      <c r="A21" s="77" t="s">
        <v>147</v>
      </c>
      <c r="B21" s="10" t="s">
        <v>122</v>
      </c>
      <c r="C21" s="3">
        <v>24</v>
      </c>
      <c r="D21" s="77" t="s">
        <v>147</v>
      </c>
      <c r="E21" s="62">
        <v>0.44478900000000005</v>
      </c>
      <c r="F21" s="62">
        <v>164.3495355</v>
      </c>
      <c r="G21" s="62">
        <v>409.20588000000004</v>
      </c>
      <c r="H21" s="62">
        <v>657.84293100000002</v>
      </c>
      <c r="I21" s="62">
        <v>108.52851600000001</v>
      </c>
      <c r="J21" s="62">
        <v>0</v>
      </c>
      <c r="K21" s="62">
        <v>21.127477500000001</v>
      </c>
      <c r="L21" s="62">
        <v>0</v>
      </c>
      <c r="M21" s="62">
        <v>7.1166240000000007</v>
      </c>
      <c r="N21" s="62">
        <v>16.012404</v>
      </c>
      <c r="O21" s="62">
        <v>7.5614130000000008</v>
      </c>
      <c r="P21" s="62">
        <v>26.464945500000002</v>
      </c>
      <c r="Q21" s="62">
        <v>0.22239450000000002</v>
      </c>
      <c r="R21" s="62">
        <v>35.805514500000001</v>
      </c>
      <c r="S21" s="62">
        <v>0</v>
      </c>
      <c r="T21" s="62">
        <f t="shared" si="0"/>
        <v>1454.6824245000003</v>
      </c>
      <c r="U21" s="62">
        <v>582.20699999999999</v>
      </c>
      <c r="V21" s="62">
        <v>771.8</v>
      </c>
      <c r="W21" s="62">
        <v>100.67100000000001</v>
      </c>
      <c r="X21" s="62">
        <f t="shared" si="1"/>
        <v>40.022962413951944</v>
      </c>
      <c r="Y21" s="62">
        <f t="shared" si="2"/>
        <v>53.05625386003279</v>
      </c>
      <c r="Z21" s="62">
        <f t="shared" si="3"/>
        <v>6.9204795702816293</v>
      </c>
      <c r="AA21" s="77"/>
      <c r="AB21" s="77" t="s">
        <v>147</v>
      </c>
      <c r="AC21" s="62">
        <f t="shared" si="20"/>
        <v>1431.5509999999999</v>
      </c>
      <c r="AD21" s="50">
        <v>19</v>
      </c>
      <c r="AE21" s="77">
        <v>0.44500000000000001</v>
      </c>
      <c r="AF21" s="62">
        <f t="shared" si="5"/>
        <v>3.108516566996216E-2</v>
      </c>
      <c r="AG21" s="77">
        <v>8.5000000000000006E-2</v>
      </c>
      <c r="AH21" s="77">
        <v>0.36</v>
      </c>
      <c r="AI21" s="77">
        <v>0</v>
      </c>
      <c r="AJ21" s="50">
        <v>23</v>
      </c>
      <c r="AK21" s="77">
        <v>1431.106</v>
      </c>
      <c r="AL21" s="62">
        <f>(AK21/AC21)*100</f>
        <v>99.96891483433005</v>
      </c>
      <c r="AM21" s="77">
        <v>582.12300000000005</v>
      </c>
      <c r="AN21" s="77">
        <v>762.01099999999997</v>
      </c>
      <c r="AO21" s="77">
        <v>86.971999999999994</v>
      </c>
      <c r="AP21" s="77"/>
      <c r="AQ21" s="77"/>
      <c r="AR21" s="77"/>
      <c r="AS21" s="77"/>
      <c r="AT21" s="77"/>
      <c r="AU21" s="77"/>
      <c r="AV21" s="77"/>
      <c r="AW21" s="77"/>
      <c r="AX21" s="77"/>
      <c r="AY21" s="77"/>
      <c r="AZ21" s="77"/>
      <c r="BA21" s="77"/>
      <c r="BB21" s="77"/>
      <c r="BC21" s="77" t="s">
        <v>147</v>
      </c>
      <c r="BD21" s="62">
        <f t="shared" si="6"/>
        <v>2.2367984375000001</v>
      </c>
      <c r="BE21" s="77"/>
      <c r="BF21" s="50">
        <v>19</v>
      </c>
      <c r="BG21" s="62">
        <f t="shared" si="7"/>
        <v>6.9531249999999997E-4</v>
      </c>
      <c r="BH21" s="62">
        <f t="shared" si="8"/>
        <v>3.1085165669962157E-2</v>
      </c>
      <c r="BI21" s="62">
        <f t="shared" si="9"/>
        <v>1.3281250000000001E-4</v>
      </c>
      <c r="BJ21" s="62">
        <f t="shared" si="10"/>
        <v>5.6249999999999996E-4</v>
      </c>
      <c r="BK21" s="62">
        <f t="shared" si="11"/>
        <v>0</v>
      </c>
      <c r="BL21" s="50">
        <v>23</v>
      </c>
      <c r="BM21" s="62">
        <f t="shared" si="22"/>
        <v>2.2361031250000001</v>
      </c>
      <c r="BN21" s="62">
        <f t="shared" si="23"/>
        <v>99.968914834330036</v>
      </c>
      <c r="BO21" s="62">
        <f t="shared" si="24"/>
        <v>0.9095671875000001</v>
      </c>
      <c r="BP21" s="62">
        <f t="shared" si="25"/>
        <v>1.1906421874999999</v>
      </c>
      <c r="BQ21" s="62">
        <f t="shared" si="26"/>
        <v>0.13589374999999998</v>
      </c>
    </row>
    <row r="22" spans="1:69" x14ac:dyDescent="0.25">
      <c r="A22" s="77" t="s">
        <v>148</v>
      </c>
      <c r="B22" s="10" t="s">
        <v>122</v>
      </c>
      <c r="C22" s="3">
        <v>25</v>
      </c>
      <c r="D22" s="77" t="s">
        <v>148</v>
      </c>
      <c r="E22" s="62">
        <v>6.6718350000000006</v>
      </c>
      <c r="F22" s="62">
        <v>32.6919915</v>
      </c>
      <c r="G22" s="62">
        <v>133.21430549999999</v>
      </c>
      <c r="H22" s="62">
        <v>91.626534000000007</v>
      </c>
      <c r="I22" s="62">
        <v>11.564514000000001</v>
      </c>
      <c r="J22" s="62">
        <v>0</v>
      </c>
      <c r="K22" s="62">
        <v>6.0046515000000005</v>
      </c>
      <c r="L22" s="62">
        <v>0</v>
      </c>
      <c r="M22" s="62">
        <v>0</v>
      </c>
      <c r="N22" s="62">
        <v>0</v>
      </c>
      <c r="O22" s="62">
        <v>0</v>
      </c>
      <c r="P22" s="62">
        <v>0</v>
      </c>
      <c r="Q22" s="62">
        <v>0</v>
      </c>
      <c r="R22" s="62">
        <v>30.245652000000003</v>
      </c>
      <c r="S22" s="62">
        <v>0</v>
      </c>
      <c r="T22" s="62">
        <f t="shared" si="0"/>
        <v>312.01948349999998</v>
      </c>
      <c r="U22" s="62">
        <v>114.39100000000001</v>
      </c>
      <c r="V22" s="62">
        <v>156.61500000000001</v>
      </c>
      <c r="W22" s="62">
        <v>41.012999999999998</v>
      </c>
      <c r="X22" s="62">
        <f t="shared" si="1"/>
        <v>36.661492646820562</v>
      </c>
      <c r="Y22" s="62">
        <f t="shared" si="2"/>
        <v>50.193980915297566</v>
      </c>
      <c r="Z22" s="62">
        <f t="shared" si="3"/>
        <v>13.144371479609863</v>
      </c>
      <c r="AA22" s="77"/>
      <c r="AB22" s="77" t="s">
        <v>148</v>
      </c>
      <c r="AC22" s="62">
        <f t="shared" si="20"/>
        <v>312.01799999999997</v>
      </c>
      <c r="AD22" s="50">
        <v>18</v>
      </c>
      <c r="AE22" s="77">
        <v>273.09899999999999</v>
      </c>
      <c r="AF22" s="62">
        <f t="shared" si="5"/>
        <v>87.526681153010415</v>
      </c>
      <c r="AG22" s="77">
        <v>103.444</v>
      </c>
      <c r="AH22" s="77">
        <v>141.51</v>
      </c>
      <c r="AI22" s="77">
        <v>28.145</v>
      </c>
      <c r="AJ22" s="50">
        <v>19</v>
      </c>
      <c r="AK22" s="77">
        <v>38.919000000000004</v>
      </c>
      <c r="AL22" s="62">
        <f>(AK22/AC22)*100</f>
        <v>12.473318846989599</v>
      </c>
      <c r="AM22" s="77">
        <v>10.946</v>
      </c>
      <c r="AN22" s="77">
        <v>15.105</v>
      </c>
      <c r="AO22" s="77">
        <v>12.868</v>
      </c>
      <c r="AP22" s="77"/>
      <c r="AQ22" s="77"/>
      <c r="AR22" s="77"/>
      <c r="AS22" s="77"/>
      <c r="AT22" s="77"/>
      <c r="AU22" s="77"/>
      <c r="AV22" s="77"/>
      <c r="AW22" s="77"/>
      <c r="AX22" s="77"/>
      <c r="AY22" s="77"/>
      <c r="AZ22" s="77"/>
      <c r="BA22" s="77"/>
      <c r="BB22" s="77"/>
      <c r="BC22" s="77" t="s">
        <v>148</v>
      </c>
      <c r="BD22" s="62">
        <f t="shared" si="6"/>
        <v>0.48752812499999998</v>
      </c>
      <c r="BE22" s="77"/>
      <c r="BF22" s="50">
        <v>18</v>
      </c>
      <c r="BG22" s="62">
        <f t="shared" si="7"/>
        <v>0.42671718749999998</v>
      </c>
      <c r="BH22" s="62">
        <f t="shared" si="8"/>
        <v>87.526681153010401</v>
      </c>
      <c r="BI22" s="62">
        <f t="shared" si="9"/>
        <v>0.16163125</v>
      </c>
      <c r="BJ22" s="62">
        <f t="shared" si="10"/>
        <v>0.221109375</v>
      </c>
      <c r="BK22" s="62">
        <f t="shared" si="11"/>
        <v>4.3976562499999997E-2</v>
      </c>
      <c r="BL22" s="50">
        <v>19</v>
      </c>
      <c r="BM22" s="62">
        <f t="shared" si="22"/>
        <v>6.0810937500000002E-2</v>
      </c>
      <c r="BN22" s="62">
        <f t="shared" si="23"/>
        <v>12.473318846989597</v>
      </c>
      <c r="BO22" s="62">
        <f t="shared" si="24"/>
        <v>1.7103125E-2</v>
      </c>
      <c r="BP22" s="62">
        <f t="shared" si="25"/>
        <v>2.3601562499999999E-2</v>
      </c>
      <c r="BQ22" s="62">
        <f t="shared" si="26"/>
        <v>2.0106249999999999E-2</v>
      </c>
    </row>
    <row r="23" spans="1:69" x14ac:dyDescent="0.25">
      <c r="A23" s="77" t="s">
        <v>149</v>
      </c>
      <c r="B23" s="10" t="s">
        <v>122</v>
      </c>
      <c r="C23" s="3">
        <v>26</v>
      </c>
      <c r="D23" s="77" t="s">
        <v>149</v>
      </c>
      <c r="E23" s="62">
        <v>38.919037500000002</v>
      </c>
      <c r="F23" s="62">
        <v>12.898881000000001</v>
      </c>
      <c r="G23" s="62">
        <v>82.285965000000004</v>
      </c>
      <c r="H23" s="62">
        <v>201.93420600000002</v>
      </c>
      <c r="I23" s="62">
        <v>168.13024200000001</v>
      </c>
      <c r="J23" s="62">
        <v>0</v>
      </c>
      <c r="K23" s="62">
        <v>46.925239500000004</v>
      </c>
      <c r="L23" s="62">
        <v>2.6687340000000002</v>
      </c>
      <c r="M23" s="62">
        <v>4.4478900000000001</v>
      </c>
      <c r="N23" s="62">
        <v>0</v>
      </c>
      <c r="O23" s="62">
        <v>1.3343670000000001</v>
      </c>
      <c r="P23" s="62">
        <v>0</v>
      </c>
      <c r="Q23" s="62">
        <v>0</v>
      </c>
      <c r="R23" s="62">
        <v>25.797762000000002</v>
      </c>
      <c r="S23" s="62">
        <v>0</v>
      </c>
      <c r="T23" s="62">
        <f t="shared" si="0"/>
        <v>585.34232400000008</v>
      </c>
      <c r="U23" s="62">
        <v>322.40899999999999</v>
      </c>
      <c r="V23" s="62">
        <v>181.84299999999999</v>
      </c>
      <c r="W23" s="62">
        <v>81.088999999999999</v>
      </c>
      <c r="X23" s="62">
        <f t="shared" si="1"/>
        <v>55.080418206697104</v>
      </c>
      <c r="Y23" s="62">
        <f t="shared" si="2"/>
        <v>31.066094581604176</v>
      </c>
      <c r="Z23" s="62">
        <f t="shared" si="3"/>
        <v>13.853261019273225</v>
      </c>
      <c r="AA23" s="77"/>
      <c r="AB23" s="77" t="s">
        <v>149</v>
      </c>
      <c r="AC23" s="62">
        <f t="shared" si="20"/>
        <v>580.89300000000003</v>
      </c>
      <c r="AD23" s="50">
        <v>19</v>
      </c>
      <c r="AE23" s="77">
        <v>580.89300000000003</v>
      </c>
      <c r="AF23" s="62">
        <f t="shared" si="5"/>
        <v>100</v>
      </c>
      <c r="AG23" s="77">
        <v>322.40899999999999</v>
      </c>
      <c r="AH23" s="77">
        <v>180.953</v>
      </c>
      <c r="AI23" s="77">
        <v>77.531000000000006</v>
      </c>
      <c r="AJ23" s="77"/>
      <c r="AK23" s="77"/>
      <c r="AL23" s="62"/>
      <c r="AM23" s="77"/>
      <c r="AN23" s="77"/>
      <c r="AO23" s="77"/>
      <c r="AP23" s="77"/>
      <c r="AQ23" s="77"/>
      <c r="AR23" s="77"/>
      <c r="AS23" s="77"/>
      <c r="AT23" s="77"/>
      <c r="AU23" s="77"/>
      <c r="AV23" s="77"/>
      <c r="AW23" s="77"/>
      <c r="AX23" s="77"/>
      <c r="AY23" s="77"/>
      <c r="AZ23" s="77"/>
      <c r="BA23" s="77"/>
      <c r="BB23" s="77"/>
      <c r="BC23" s="77" t="s">
        <v>149</v>
      </c>
      <c r="BD23" s="62">
        <f t="shared" si="6"/>
        <v>0.90764531250000002</v>
      </c>
      <c r="BE23" s="77"/>
      <c r="BF23" s="50">
        <v>19</v>
      </c>
      <c r="BG23" s="62">
        <f t="shared" si="7"/>
        <v>0.90764531250000002</v>
      </c>
      <c r="BH23" s="62">
        <f t="shared" si="8"/>
        <v>100</v>
      </c>
      <c r="BI23" s="62">
        <f t="shared" si="9"/>
        <v>0.50376406249999994</v>
      </c>
      <c r="BJ23" s="62">
        <f t="shared" si="10"/>
        <v>0.28273906250000003</v>
      </c>
      <c r="BK23" s="62">
        <f t="shared" si="11"/>
        <v>0.12114218750000001</v>
      </c>
      <c r="BL23" s="77"/>
      <c r="BM23" s="77"/>
      <c r="BN23" s="77"/>
      <c r="BO23" s="77"/>
      <c r="BP23" s="77"/>
      <c r="BQ23" s="77"/>
    </row>
    <row r="24" spans="1:69" x14ac:dyDescent="0.25">
      <c r="A24" s="77" t="s">
        <v>150</v>
      </c>
      <c r="B24" s="10" t="s">
        <v>122</v>
      </c>
      <c r="C24" s="3">
        <v>27</v>
      </c>
      <c r="D24" s="77" t="s">
        <v>150</v>
      </c>
      <c r="E24" s="62">
        <v>2.6687340000000002</v>
      </c>
      <c r="F24" s="62">
        <v>13.788459000000001</v>
      </c>
      <c r="G24" s="62">
        <v>71.166240000000002</v>
      </c>
      <c r="H24" s="62">
        <v>196.151949</v>
      </c>
      <c r="I24" s="62">
        <v>85.177093499999998</v>
      </c>
      <c r="J24" s="62">
        <v>0</v>
      </c>
      <c r="K24" s="62">
        <v>0</v>
      </c>
      <c r="L24" s="62">
        <v>0</v>
      </c>
      <c r="M24" s="62">
        <v>0</v>
      </c>
      <c r="N24" s="62">
        <v>0</v>
      </c>
      <c r="O24" s="62">
        <v>0</v>
      </c>
      <c r="P24" s="62">
        <v>13.121275500000001</v>
      </c>
      <c r="Q24" s="62">
        <v>0</v>
      </c>
      <c r="R24" s="62">
        <v>9.3405690000000003</v>
      </c>
      <c r="S24" s="62">
        <v>0</v>
      </c>
      <c r="T24" s="62">
        <f t="shared" si="0"/>
        <v>391.41432000000009</v>
      </c>
      <c r="U24" s="62">
        <v>200.80600000000001</v>
      </c>
      <c r="V24" s="62">
        <v>172.35300000000001</v>
      </c>
      <c r="W24" s="62">
        <v>18.254000000000001</v>
      </c>
      <c r="X24" s="62">
        <f t="shared" si="1"/>
        <v>51.302670786291102</v>
      </c>
      <c r="Y24" s="62">
        <f t="shared" si="2"/>
        <v>44.033391522313224</v>
      </c>
      <c r="Z24" s="62">
        <f t="shared" si="3"/>
        <v>4.6636004528398445</v>
      </c>
      <c r="AA24" s="77"/>
      <c r="AB24" s="77" t="s">
        <v>150</v>
      </c>
      <c r="AC24" s="62">
        <f t="shared" si="20"/>
        <v>391.41300000000001</v>
      </c>
      <c r="AD24" s="50">
        <v>19</v>
      </c>
      <c r="AE24" s="77">
        <v>391.41300000000001</v>
      </c>
      <c r="AF24" s="62">
        <f t="shared" si="5"/>
        <v>100</v>
      </c>
      <c r="AG24" s="77">
        <v>200.80600000000001</v>
      </c>
      <c r="AH24" s="77">
        <v>172.35300000000001</v>
      </c>
      <c r="AI24" s="77">
        <v>18.254000000000001</v>
      </c>
      <c r="AJ24" s="77"/>
      <c r="AK24" s="77"/>
      <c r="AL24" s="62"/>
      <c r="AM24" s="77"/>
      <c r="AN24" s="77"/>
      <c r="AO24" s="77"/>
      <c r="AP24" s="77"/>
      <c r="AQ24" s="77"/>
      <c r="AR24" s="77"/>
      <c r="AS24" s="77"/>
      <c r="AT24" s="77"/>
      <c r="AU24" s="77"/>
      <c r="AV24" s="77"/>
      <c r="AW24" s="77"/>
      <c r="AX24" s="77"/>
      <c r="AY24" s="77"/>
      <c r="AZ24" s="77"/>
      <c r="BA24" s="77"/>
      <c r="BB24" s="77"/>
      <c r="BC24" s="77" t="s">
        <v>150</v>
      </c>
      <c r="BD24" s="62">
        <f t="shared" si="6"/>
        <v>0.61158281250000002</v>
      </c>
      <c r="BE24" s="77"/>
      <c r="BF24" s="50">
        <v>19</v>
      </c>
      <c r="BG24" s="62">
        <f t="shared" si="7"/>
        <v>0.61158281250000002</v>
      </c>
      <c r="BH24" s="62">
        <f t="shared" si="8"/>
        <v>100</v>
      </c>
      <c r="BI24" s="62">
        <f t="shared" si="9"/>
        <v>0.31375937500000001</v>
      </c>
      <c r="BJ24" s="62">
        <f t="shared" si="10"/>
        <v>0.26930156250000004</v>
      </c>
      <c r="BK24" s="62">
        <f t="shared" si="11"/>
        <v>2.8521875000000002E-2</v>
      </c>
      <c r="BL24" s="77"/>
      <c r="BM24" s="77"/>
      <c r="BN24" s="77"/>
      <c r="BO24" s="77"/>
      <c r="BP24" s="77"/>
      <c r="BQ24" s="77"/>
    </row>
    <row r="25" spans="1:69" x14ac:dyDescent="0.25">
      <c r="A25" s="77" t="s">
        <v>151</v>
      </c>
      <c r="B25" s="10" t="s">
        <v>122</v>
      </c>
      <c r="C25" s="3">
        <v>28</v>
      </c>
      <c r="D25" s="77" t="s">
        <v>151</v>
      </c>
      <c r="E25" s="62">
        <v>45.368478000000003</v>
      </c>
      <c r="F25" s="62">
        <v>51.595524000000005</v>
      </c>
      <c r="G25" s="62">
        <v>204.82533450000003</v>
      </c>
      <c r="H25" s="62">
        <v>484.1528265</v>
      </c>
      <c r="I25" s="62">
        <v>203.268573</v>
      </c>
      <c r="J25" s="62">
        <v>43.811716500000003</v>
      </c>
      <c r="K25" s="62">
        <v>46.702845000000003</v>
      </c>
      <c r="L25" s="62">
        <v>0</v>
      </c>
      <c r="M25" s="62">
        <v>28.911285000000003</v>
      </c>
      <c r="N25" s="62">
        <v>0</v>
      </c>
      <c r="O25" s="62">
        <v>22.239450000000001</v>
      </c>
      <c r="P25" s="62">
        <v>65.606377500000008</v>
      </c>
      <c r="Q25" s="62">
        <v>0</v>
      </c>
      <c r="R25" s="62">
        <v>130.32317700000002</v>
      </c>
      <c r="S25" s="62">
        <v>2.0015505</v>
      </c>
      <c r="T25" s="62">
        <f t="shared" si="0"/>
        <v>1328.8071375</v>
      </c>
      <c r="U25" s="62">
        <v>574.78800000000001</v>
      </c>
      <c r="V25" s="62">
        <v>534.20299999999997</v>
      </c>
      <c r="W25" s="62">
        <v>219.81299999999999</v>
      </c>
      <c r="X25" s="62">
        <f t="shared" si="1"/>
        <v>43.255938636919012</v>
      </c>
      <c r="Y25" s="62">
        <f t="shared" si="2"/>
        <v>40.201695560203142</v>
      </c>
      <c r="Z25" s="62">
        <f t="shared" si="3"/>
        <v>16.542129688854111</v>
      </c>
      <c r="AA25" s="77"/>
      <c r="AB25" s="77" t="s">
        <v>151</v>
      </c>
      <c r="AC25" s="62">
        <f t="shared" si="20"/>
        <v>1299.8920000000001</v>
      </c>
      <c r="AD25" s="50">
        <v>19</v>
      </c>
      <c r="AE25" s="77">
        <v>1299.8920000000001</v>
      </c>
      <c r="AF25" s="62">
        <f t="shared" si="5"/>
        <v>100</v>
      </c>
      <c r="AG25" s="77">
        <v>574.78800000000001</v>
      </c>
      <c r="AH25" s="77">
        <v>528.41999999999996</v>
      </c>
      <c r="AI25" s="77">
        <v>196.684</v>
      </c>
      <c r="AJ25" s="77"/>
      <c r="AK25" s="77"/>
      <c r="AL25" s="62"/>
      <c r="AM25" s="77"/>
      <c r="AN25" s="77"/>
      <c r="AO25" s="77"/>
      <c r="AP25" s="77"/>
      <c r="AQ25" s="77"/>
      <c r="AR25" s="77"/>
      <c r="AS25" s="77"/>
      <c r="AT25" s="77"/>
      <c r="AU25" s="77"/>
      <c r="AV25" s="77"/>
      <c r="AW25" s="77"/>
      <c r="AX25" s="77"/>
      <c r="AY25" s="77"/>
      <c r="AZ25" s="77"/>
      <c r="BA25" s="77"/>
      <c r="BB25" s="77"/>
      <c r="BC25" s="77" t="s">
        <v>151</v>
      </c>
      <c r="BD25" s="62">
        <f t="shared" si="6"/>
        <v>2.0310812500000002</v>
      </c>
      <c r="BE25" s="77"/>
      <c r="BF25" s="50">
        <v>19</v>
      </c>
      <c r="BG25" s="62">
        <f t="shared" si="7"/>
        <v>2.0310812499999997</v>
      </c>
      <c r="BH25" s="62">
        <f t="shared" si="8"/>
        <v>99.999999999999972</v>
      </c>
      <c r="BI25" s="62">
        <f t="shared" si="9"/>
        <v>0.89810624999999999</v>
      </c>
      <c r="BJ25" s="62">
        <f t="shared" si="10"/>
        <v>0.82565624999999998</v>
      </c>
      <c r="BK25" s="62">
        <f t="shared" si="11"/>
        <v>0.30731874999999997</v>
      </c>
      <c r="BL25" s="77"/>
      <c r="BM25" s="77"/>
      <c r="BN25" s="77"/>
      <c r="BO25" s="77"/>
      <c r="BP25" s="77"/>
      <c r="BQ25" s="77"/>
    </row>
    <row r="26" spans="1:69" x14ac:dyDescent="0.25">
      <c r="A26" s="77" t="s">
        <v>152</v>
      </c>
      <c r="B26" s="10" t="s">
        <v>122</v>
      </c>
      <c r="C26" s="3">
        <v>29</v>
      </c>
      <c r="D26" s="77" t="s">
        <v>152</v>
      </c>
      <c r="E26" s="62">
        <v>37.139881500000001</v>
      </c>
      <c r="F26" s="62">
        <v>48.704395500000004</v>
      </c>
      <c r="G26" s="62">
        <v>74.05736850000001</v>
      </c>
      <c r="H26" s="62">
        <v>164.3495355</v>
      </c>
      <c r="I26" s="62">
        <v>182.58588450000002</v>
      </c>
      <c r="J26" s="62">
        <v>116.31232350000001</v>
      </c>
      <c r="K26" s="62">
        <v>6.6718350000000006</v>
      </c>
      <c r="L26" s="62">
        <v>0</v>
      </c>
      <c r="M26" s="62">
        <v>1.1119725</v>
      </c>
      <c r="N26" s="62">
        <v>0</v>
      </c>
      <c r="O26" s="62">
        <v>122.76176400000001</v>
      </c>
      <c r="P26" s="62">
        <v>8.4509910000000001</v>
      </c>
      <c r="Q26" s="62">
        <v>0</v>
      </c>
      <c r="R26" s="62">
        <v>14.455642500000002</v>
      </c>
      <c r="S26" s="62">
        <v>26.687340000000003</v>
      </c>
      <c r="T26" s="62">
        <f t="shared" si="0"/>
        <v>803.28893399999993</v>
      </c>
      <c r="U26" s="62">
        <v>408.44200000000001</v>
      </c>
      <c r="V26" s="62">
        <v>327.18</v>
      </c>
      <c r="W26" s="62">
        <v>67.664000000000001</v>
      </c>
      <c r="X26" s="62">
        <f t="shared" si="1"/>
        <v>50.84621270283801</v>
      </c>
      <c r="Y26" s="62">
        <f t="shared" si="2"/>
        <v>40.73005193421475</v>
      </c>
      <c r="Z26" s="62">
        <f t="shared" si="3"/>
        <v>8.423370114544614</v>
      </c>
      <c r="AA26" s="77"/>
      <c r="AB26" s="77" t="s">
        <v>152</v>
      </c>
      <c r="AC26" s="62">
        <f t="shared" si="20"/>
        <v>802.17500000000007</v>
      </c>
      <c r="AD26" s="50">
        <v>19</v>
      </c>
      <c r="AE26" s="77">
        <v>802.17500000000007</v>
      </c>
      <c r="AF26" s="62">
        <f t="shared" si="5"/>
        <v>100</v>
      </c>
      <c r="AG26" s="77">
        <v>408.44200000000001</v>
      </c>
      <c r="AH26" s="77">
        <v>326.95800000000003</v>
      </c>
      <c r="AI26" s="77">
        <v>66.775000000000006</v>
      </c>
      <c r="AJ26" s="77"/>
      <c r="AK26" s="77"/>
      <c r="AL26" s="62"/>
      <c r="AM26" s="77"/>
      <c r="AN26" s="77"/>
      <c r="AO26" s="77"/>
      <c r="AP26" s="77"/>
      <c r="AQ26" s="77"/>
      <c r="AR26" s="77"/>
      <c r="AS26" s="77"/>
      <c r="AT26" s="77"/>
      <c r="AU26" s="77"/>
      <c r="AV26" s="77"/>
      <c r="AW26" s="77"/>
      <c r="AX26" s="77"/>
      <c r="AY26" s="77"/>
      <c r="AZ26" s="77"/>
      <c r="BA26" s="77"/>
      <c r="BB26" s="77"/>
      <c r="BC26" s="77" t="s">
        <v>152</v>
      </c>
      <c r="BD26" s="62">
        <f t="shared" si="6"/>
        <v>1.2533984375</v>
      </c>
      <c r="BE26" s="77"/>
      <c r="BF26" s="50">
        <v>19</v>
      </c>
      <c r="BG26" s="62">
        <f t="shared" si="7"/>
        <v>1.2533984375</v>
      </c>
      <c r="BH26" s="62">
        <f t="shared" si="8"/>
        <v>100</v>
      </c>
      <c r="BI26" s="62">
        <f t="shared" si="9"/>
        <v>0.63819062500000001</v>
      </c>
      <c r="BJ26" s="62">
        <f t="shared" si="10"/>
        <v>0.51087187500000009</v>
      </c>
      <c r="BK26" s="62">
        <f t="shared" si="11"/>
        <v>0.1043359375</v>
      </c>
      <c r="BL26" s="77"/>
      <c r="BM26" s="77"/>
      <c r="BN26" s="77"/>
      <c r="BO26" s="77"/>
      <c r="BP26" s="77"/>
      <c r="BQ26" s="77"/>
    </row>
    <row r="27" spans="1:69" x14ac:dyDescent="0.25">
      <c r="A27" s="77" t="s">
        <v>153</v>
      </c>
      <c r="B27" s="10" t="s">
        <v>122</v>
      </c>
      <c r="C27" s="3">
        <v>30</v>
      </c>
      <c r="D27" s="77" t="s">
        <v>153</v>
      </c>
      <c r="E27" s="62">
        <v>157.90009500000002</v>
      </c>
      <c r="F27" s="62">
        <v>15.567615</v>
      </c>
      <c r="G27" s="62">
        <v>54.264258000000005</v>
      </c>
      <c r="H27" s="62">
        <v>94.5176625</v>
      </c>
      <c r="I27" s="62">
        <v>70.054267500000009</v>
      </c>
      <c r="J27" s="62">
        <v>118.98105750000001</v>
      </c>
      <c r="K27" s="62">
        <v>8.4509910000000001</v>
      </c>
      <c r="L27" s="62">
        <v>0</v>
      </c>
      <c r="M27" s="62">
        <v>4.4478900000000001</v>
      </c>
      <c r="N27" s="62">
        <v>0</v>
      </c>
      <c r="O27" s="62">
        <v>107.8613325</v>
      </c>
      <c r="P27" s="62">
        <v>5.7822570000000004</v>
      </c>
      <c r="Q27" s="62">
        <v>0</v>
      </c>
      <c r="R27" s="62">
        <v>17.346771</v>
      </c>
      <c r="S27" s="62">
        <v>111.64203900000001</v>
      </c>
      <c r="T27" s="62">
        <f t="shared" si="0"/>
        <v>766.81623600000012</v>
      </c>
      <c r="U27" s="62">
        <v>379.255</v>
      </c>
      <c r="V27" s="62">
        <v>232.44800000000001</v>
      </c>
      <c r="W27" s="62">
        <v>155.11099999999999</v>
      </c>
      <c r="X27" s="62">
        <f t="shared" si="1"/>
        <v>49.458394618551075</v>
      </c>
      <c r="Y27" s="62">
        <f t="shared" si="2"/>
        <v>30.313390495294623</v>
      </c>
      <c r="Z27" s="62">
        <f t="shared" si="3"/>
        <v>20.227923290867821</v>
      </c>
      <c r="AA27" s="77"/>
      <c r="AB27" s="77" t="s">
        <v>153</v>
      </c>
      <c r="AC27" s="62">
        <f t="shared" si="20"/>
        <v>762.36699999999996</v>
      </c>
      <c r="AD27" s="50">
        <v>19</v>
      </c>
      <c r="AE27" s="77">
        <v>762.36699999999996</v>
      </c>
      <c r="AF27" s="62">
        <f t="shared" si="5"/>
        <v>100</v>
      </c>
      <c r="AG27" s="77">
        <v>379.255</v>
      </c>
      <c r="AH27" s="77">
        <v>231.559</v>
      </c>
      <c r="AI27" s="77">
        <v>151.553</v>
      </c>
      <c r="AJ27" s="77"/>
      <c r="AK27" s="77"/>
      <c r="AL27" s="62"/>
      <c r="AM27" s="77"/>
      <c r="AN27" s="77"/>
      <c r="AO27" s="77"/>
      <c r="AP27" s="77"/>
      <c r="AQ27" s="77"/>
      <c r="AR27" s="77"/>
      <c r="AS27" s="77"/>
      <c r="AT27" s="77"/>
      <c r="AU27" s="77"/>
      <c r="AV27" s="77"/>
      <c r="AW27" s="77"/>
      <c r="AX27" s="77"/>
      <c r="AY27" s="77"/>
      <c r="AZ27" s="77"/>
      <c r="BA27" s="77"/>
      <c r="BB27" s="77"/>
      <c r="BC27" s="77" t="s">
        <v>153</v>
      </c>
      <c r="BD27" s="62">
        <f t="shared" si="6"/>
        <v>1.1911984375</v>
      </c>
      <c r="BE27" s="77"/>
      <c r="BF27" s="50">
        <v>19</v>
      </c>
      <c r="BG27" s="62">
        <f t="shared" si="7"/>
        <v>1.1911984375</v>
      </c>
      <c r="BH27" s="62">
        <f t="shared" si="8"/>
        <v>100</v>
      </c>
      <c r="BI27" s="62">
        <f t="shared" si="9"/>
        <v>0.59258593749999999</v>
      </c>
      <c r="BJ27" s="62">
        <f t="shared" si="10"/>
        <v>0.36181093749999998</v>
      </c>
      <c r="BK27" s="62">
        <f t="shared" si="11"/>
        <v>0.23680156250000001</v>
      </c>
      <c r="BL27" s="77"/>
      <c r="BM27" s="77"/>
      <c r="BN27" s="77"/>
      <c r="BO27" s="77"/>
      <c r="BP27" s="77"/>
      <c r="BQ27" s="77"/>
    </row>
    <row r="28" spans="1:69" x14ac:dyDescent="0.25">
      <c r="A28" s="77" t="s">
        <v>154</v>
      </c>
      <c r="B28" s="10" t="s">
        <v>122</v>
      </c>
      <c r="C28" s="3">
        <v>31</v>
      </c>
      <c r="D28" s="77" t="s">
        <v>154</v>
      </c>
      <c r="E28" s="62">
        <v>134.9934615</v>
      </c>
      <c r="F28" s="62">
        <v>265.98382200000003</v>
      </c>
      <c r="G28" s="62">
        <v>94.740057000000007</v>
      </c>
      <c r="H28" s="62">
        <v>155.23136100000002</v>
      </c>
      <c r="I28" s="62">
        <v>169.90939800000001</v>
      </c>
      <c r="J28" s="62">
        <v>0</v>
      </c>
      <c r="K28" s="62">
        <v>10.897330500000001</v>
      </c>
      <c r="L28" s="62">
        <v>0</v>
      </c>
      <c r="M28" s="62">
        <v>0</v>
      </c>
      <c r="N28" s="62">
        <v>0</v>
      </c>
      <c r="O28" s="62">
        <v>22.017055500000001</v>
      </c>
      <c r="P28" s="62">
        <v>6.2270460000000005</v>
      </c>
      <c r="Q28" s="62">
        <v>0</v>
      </c>
      <c r="R28" s="62">
        <v>9.3405690000000003</v>
      </c>
      <c r="S28" s="62">
        <v>78.060469500000011</v>
      </c>
      <c r="T28" s="62">
        <f t="shared" si="0"/>
        <v>947.40056999999979</v>
      </c>
      <c r="U28" s="62">
        <v>451.851</v>
      </c>
      <c r="V28" s="62">
        <v>389.05200000000002</v>
      </c>
      <c r="W28" s="62">
        <v>106.496</v>
      </c>
      <c r="X28" s="62">
        <f t="shared" si="1"/>
        <v>47.693764845423317</v>
      </c>
      <c r="Y28" s="62">
        <f t="shared" si="2"/>
        <v>41.065206452219059</v>
      </c>
      <c r="Z28" s="62">
        <f t="shared" si="3"/>
        <v>11.240862985759025</v>
      </c>
      <c r="AA28" s="77"/>
      <c r="AB28" s="77" t="s">
        <v>154</v>
      </c>
      <c r="AC28" s="62">
        <f t="shared" si="20"/>
        <v>947.399</v>
      </c>
      <c r="AD28" s="50">
        <v>19</v>
      </c>
      <c r="AE28" s="77">
        <v>947.399</v>
      </c>
      <c r="AF28" s="62">
        <f t="shared" si="5"/>
        <v>100</v>
      </c>
      <c r="AG28" s="77">
        <v>451.851</v>
      </c>
      <c r="AH28" s="77">
        <v>389.05200000000002</v>
      </c>
      <c r="AI28" s="77">
        <v>106.496</v>
      </c>
      <c r="AJ28" s="77"/>
      <c r="AK28" s="77"/>
      <c r="AL28" s="62"/>
      <c r="AM28" s="77"/>
      <c r="AN28" s="77"/>
      <c r="AO28" s="77"/>
      <c r="AP28" s="77"/>
      <c r="AQ28" s="77"/>
      <c r="AR28" s="77"/>
      <c r="AS28" s="77"/>
      <c r="AT28" s="77"/>
      <c r="AU28" s="77"/>
      <c r="AV28" s="77"/>
      <c r="AW28" s="77"/>
      <c r="AX28" s="77"/>
      <c r="AY28" s="77"/>
      <c r="AZ28" s="77"/>
      <c r="BA28" s="77"/>
      <c r="BB28" s="77"/>
      <c r="BC28" s="77" t="s">
        <v>154</v>
      </c>
      <c r="BD28" s="62">
        <f t="shared" si="6"/>
        <v>1.4803109375000001</v>
      </c>
      <c r="BE28" s="77"/>
      <c r="BF28" s="50">
        <v>19</v>
      </c>
      <c r="BG28" s="62">
        <f t="shared" si="7"/>
        <v>1.4803109375000001</v>
      </c>
      <c r="BH28" s="62">
        <f t="shared" si="8"/>
        <v>100</v>
      </c>
      <c r="BI28" s="62">
        <f t="shared" si="9"/>
        <v>0.70601718749999998</v>
      </c>
      <c r="BJ28" s="62">
        <f t="shared" si="10"/>
        <v>0.60789375000000001</v>
      </c>
      <c r="BK28" s="62">
        <f t="shared" si="11"/>
        <v>0.16639999999999999</v>
      </c>
      <c r="BL28" s="77"/>
      <c r="BM28" s="77"/>
      <c r="BN28" s="77"/>
      <c r="BO28" s="77"/>
      <c r="BP28" s="77"/>
      <c r="BQ28" s="77"/>
    </row>
    <row r="29" spans="1:69" x14ac:dyDescent="0.25">
      <c r="A29" s="77" t="s">
        <v>155</v>
      </c>
      <c r="B29" s="10" t="s">
        <v>122</v>
      </c>
      <c r="C29" s="3">
        <v>32</v>
      </c>
      <c r="D29" s="77" t="s">
        <v>155</v>
      </c>
      <c r="E29" s="62">
        <v>2.6687340000000002</v>
      </c>
      <c r="F29" s="62">
        <v>83.397937499999998</v>
      </c>
      <c r="G29" s="62">
        <v>169.6870035</v>
      </c>
      <c r="H29" s="62">
        <v>477.92578050000003</v>
      </c>
      <c r="I29" s="62">
        <v>126.09768150000001</v>
      </c>
      <c r="J29" s="62">
        <v>0.66718350000000004</v>
      </c>
      <c r="K29" s="62">
        <v>0.44478900000000005</v>
      </c>
      <c r="L29" s="62">
        <v>0</v>
      </c>
      <c r="M29" s="62">
        <v>0</v>
      </c>
      <c r="N29" s="62">
        <v>0</v>
      </c>
      <c r="O29" s="62">
        <v>0.22239450000000002</v>
      </c>
      <c r="P29" s="62">
        <v>0</v>
      </c>
      <c r="Q29" s="62">
        <v>0</v>
      </c>
      <c r="R29" s="62">
        <v>0</v>
      </c>
      <c r="S29" s="62">
        <v>0</v>
      </c>
      <c r="T29" s="62">
        <f t="shared" si="0"/>
        <v>861.11150399999997</v>
      </c>
      <c r="U29" s="62">
        <v>416.65699999999998</v>
      </c>
      <c r="V29" s="62">
        <v>422.39</v>
      </c>
      <c r="W29" s="62">
        <v>22.062999999999999</v>
      </c>
      <c r="X29" s="62">
        <f t="shared" si="1"/>
        <v>48.385952117067525</v>
      </c>
      <c r="Y29" s="62">
        <f t="shared" si="2"/>
        <v>49.051719555241249</v>
      </c>
      <c r="Z29" s="62">
        <f t="shared" si="3"/>
        <v>2.5621536697064031</v>
      </c>
      <c r="AA29" s="77"/>
      <c r="AB29" s="77" t="s">
        <v>155</v>
      </c>
      <c r="AC29" s="62">
        <f t="shared" si="20"/>
        <v>861.10900000000004</v>
      </c>
      <c r="AD29" s="50">
        <v>14</v>
      </c>
      <c r="AE29" s="77">
        <v>88.289999999999992</v>
      </c>
      <c r="AF29" s="62">
        <f t="shared" si="5"/>
        <v>10.253057394592322</v>
      </c>
      <c r="AG29" s="77">
        <v>25.555</v>
      </c>
      <c r="AH29" s="77">
        <v>61.551000000000002</v>
      </c>
      <c r="AI29" s="77">
        <v>1.1839999999999999</v>
      </c>
      <c r="AJ29" s="50">
        <v>19</v>
      </c>
      <c r="AK29" s="77">
        <v>772.81900000000007</v>
      </c>
      <c r="AL29" s="62">
        <f>(AK29/AC29)*100</f>
        <v>89.746942605407682</v>
      </c>
      <c r="AM29" s="77">
        <v>391.10199999999998</v>
      </c>
      <c r="AN29" s="77">
        <v>360.839</v>
      </c>
      <c r="AO29" s="77">
        <v>20.878</v>
      </c>
      <c r="AP29" s="77"/>
      <c r="AQ29" s="77"/>
      <c r="AR29" s="77"/>
      <c r="AS29" s="77"/>
      <c r="AT29" s="77"/>
      <c r="AU29" s="77"/>
      <c r="AV29" s="77"/>
      <c r="AW29" s="77"/>
      <c r="AX29" s="77"/>
      <c r="AY29" s="77"/>
      <c r="AZ29" s="77"/>
      <c r="BA29" s="77"/>
      <c r="BB29" s="77"/>
      <c r="BC29" s="77" t="s">
        <v>155</v>
      </c>
      <c r="BD29" s="62">
        <f t="shared" si="6"/>
        <v>1.3454828125</v>
      </c>
      <c r="BE29" s="77"/>
      <c r="BF29" s="50">
        <v>14</v>
      </c>
      <c r="BG29" s="62">
        <f t="shared" si="7"/>
        <v>0.13795312499999998</v>
      </c>
      <c r="BH29" s="62">
        <f t="shared" si="8"/>
        <v>10.253057394592322</v>
      </c>
      <c r="BI29" s="62">
        <f t="shared" si="9"/>
        <v>3.9929687499999998E-2</v>
      </c>
      <c r="BJ29" s="62">
        <f t="shared" si="10"/>
        <v>9.61734375E-2</v>
      </c>
      <c r="BK29" s="62">
        <f t="shared" si="11"/>
        <v>1.8499999999999999E-3</v>
      </c>
      <c r="BL29" s="50">
        <v>19</v>
      </c>
      <c r="BM29" s="62">
        <f>BO29+BP29+BQ29</f>
        <v>1.2075296874999999</v>
      </c>
      <c r="BN29" s="62">
        <f>(BM29/BD29)*100</f>
        <v>89.746942605407668</v>
      </c>
      <c r="BO29" s="62">
        <f>AM29/640</f>
        <v>0.61109687499999998</v>
      </c>
      <c r="BP29" s="62">
        <f>AN29/640</f>
        <v>0.5638109375</v>
      </c>
      <c r="BQ29" s="62">
        <f>AO29/640</f>
        <v>3.2621875000000002E-2</v>
      </c>
    </row>
    <row r="30" spans="1:69" x14ac:dyDescent="0.25">
      <c r="A30" s="77" t="s">
        <v>156</v>
      </c>
      <c r="B30" s="10" t="s">
        <v>122</v>
      </c>
      <c r="C30" s="3">
        <v>33</v>
      </c>
      <c r="D30" s="77" t="s">
        <v>156</v>
      </c>
      <c r="E30" s="62">
        <v>0</v>
      </c>
      <c r="F30" s="62">
        <v>0.66718350000000004</v>
      </c>
      <c r="G30" s="62">
        <v>8.8957800000000002</v>
      </c>
      <c r="H30" s="62">
        <v>43.366927500000003</v>
      </c>
      <c r="I30" s="62">
        <v>59.601726000000006</v>
      </c>
      <c r="J30" s="62">
        <v>0</v>
      </c>
      <c r="K30" s="62">
        <v>0</v>
      </c>
      <c r="L30" s="62">
        <v>0</v>
      </c>
      <c r="M30" s="62">
        <v>0</v>
      </c>
      <c r="N30" s="62">
        <v>0</v>
      </c>
      <c r="O30" s="62">
        <v>0</v>
      </c>
      <c r="P30" s="62">
        <v>0</v>
      </c>
      <c r="Q30" s="62">
        <v>0</v>
      </c>
      <c r="R30" s="62">
        <v>0</v>
      </c>
      <c r="S30" s="62">
        <v>0</v>
      </c>
      <c r="T30" s="62">
        <f t="shared" si="0"/>
        <v>112.53161700000001</v>
      </c>
      <c r="U30" s="62">
        <v>79.555000000000007</v>
      </c>
      <c r="V30" s="62">
        <v>31.108000000000001</v>
      </c>
      <c r="W30" s="62">
        <v>1.8680000000000001</v>
      </c>
      <c r="X30" s="62">
        <f t="shared" si="1"/>
        <v>70.695687239613733</v>
      </c>
      <c r="Y30" s="62">
        <f t="shared" si="2"/>
        <v>27.643786545784728</v>
      </c>
      <c r="Z30" s="62">
        <f t="shared" si="3"/>
        <v>1.6599779242486135</v>
      </c>
      <c r="AA30" s="77"/>
      <c r="AB30" s="77" t="s">
        <v>156</v>
      </c>
      <c r="AC30" s="62">
        <f t="shared" si="20"/>
        <v>112.53100000000001</v>
      </c>
      <c r="AD30" s="50">
        <v>14</v>
      </c>
      <c r="AE30" s="77">
        <v>112.53100000000001</v>
      </c>
      <c r="AF30" s="62">
        <f t="shared" si="5"/>
        <v>100</v>
      </c>
      <c r="AG30" s="77">
        <v>79.555000000000007</v>
      </c>
      <c r="AH30" s="77">
        <v>31.108000000000001</v>
      </c>
      <c r="AI30" s="77">
        <v>1.8680000000000001</v>
      </c>
      <c r="AJ30" s="77"/>
      <c r="AK30" s="77"/>
      <c r="AL30" s="62"/>
      <c r="AM30" s="77"/>
      <c r="AN30" s="77"/>
      <c r="AO30" s="77"/>
      <c r="AP30" s="77"/>
      <c r="AQ30" s="77"/>
      <c r="AR30" s="77"/>
      <c r="AS30" s="77"/>
      <c r="AT30" s="77"/>
      <c r="AU30" s="77"/>
      <c r="AV30" s="77"/>
      <c r="AW30" s="77"/>
      <c r="AX30" s="77"/>
      <c r="AY30" s="77"/>
      <c r="AZ30" s="77"/>
      <c r="BA30" s="77"/>
      <c r="BB30" s="77"/>
      <c r="BC30" s="77" t="s">
        <v>156</v>
      </c>
      <c r="BD30" s="62">
        <f t="shared" si="6"/>
        <v>0.1758296875</v>
      </c>
      <c r="BE30" s="77"/>
      <c r="BF30" s="50">
        <v>14</v>
      </c>
      <c r="BG30" s="62">
        <f t="shared" si="7"/>
        <v>0.17582968750000003</v>
      </c>
      <c r="BH30" s="62">
        <f t="shared" si="8"/>
        <v>100.00000000000003</v>
      </c>
      <c r="BI30" s="62">
        <f t="shared" si="9"/>
        <v>0.12430468750000001</v>
      </c>
      <c r="BJ30" s="62">
        <f t="shared" si="10"/>
        <v>4.8606250000000004E-2</v>
      </c>
      <c r="BK30" s="62">
        <f t="shared" si="11"/>
        <v>2.9187500000000003E-3</v>
      </c>
      <c r="BL30" s="77"/>
      <c r="BM30" s="77"/>
      <c r="BN30" s="77"/>
      <c r="BO30" s="77"/>
      <c r="BP30" s="77"/>
      <c r="BQ30" s="77"/>
    </row>
    <row r="31" spans="1:69" x14ac:dyDescent="0.25">
      <c r="A31" s="77" t="s">
        <v>157</v>
      </c>
      <c r="B31" s="10" t="s">
        <v>122</v>
      </c>
      <c r="C31" s="3" t="s">
        <v>158</v>
      </c>
      <c r="D31" s="77" t="s">
        <v>157</v>
      </c>
      <c r="E31" s="62">
        <v>14.233248000000001</v>
      </c>
      <c r="F31" s="62">
        <v>17.1243765</v>
      </c>
      <c r="G31" s="62">
        <v>299.34299700000003</v>
      </c>
      <c r="H31" s="62">
        <v>954.73958850000008</v>
      </c>
      <c r="I31" s="62">
        <v>304.01328150000001</v>
      </c>
      <c r="J31" s="62">
        <v>1.7791560000000002</v>
      </c>
      <c r="K31" s="62">
        <v>0</v>
      </c>
      <c r="L31" s="62">
        <v>0</v>
      </c>
      <c r="M31" s="62">
        <v>0</v>
      </c>
      <c r="N31" s="62">
        <v>0</v>
      </c>
      <c r="O31" s="62">
        <v>0</v>
      </c>
      <c r="P31" s="62">
        <v>0</v>
      </c>
      <c r="Q31" s="62">
        <v>0</v>
      </c>
      <c r="R31" s="62">
        <v>0</v>
      </c>
      <c r="S31" s="62">
        <v>0</v>
      </c>
      <c r="T31" s="62">
        <f t="shared" si="0"/>
        <v>1591.2326475000002</v>
      </c>
      <c r="U31" s="62">
        <v>848.02200000000005</v>
      </c>
      <c r="V31" s="62">
        <v>700.52800000000002</v>
      </c>
      <c r="W31" s="62">
        <v>42.68</v>
      </c>
      <c r="X31" s="62">
        <f t="shared" si="1"/>
        <v>53.293401271796114</v>
      </c>
      <c r="Y31" s="62">
        <f t="shared" si="2"/>
        <v>44.0242349916969</v>
      </c>
      <c r="Z31" s="62">
        <f t="shared" si="3"/>
        <v>2.6821973560594627</v>
      </c>
      <c r="AA31" s="77"/>
      <c r="AB31" s="77" t="s">
        <v>157</v>
      </c>
      <c r="AC31" s="62">
        <f t="shared" si="20"/>
        <v>1591.2269999999999</v>
      </c>
      <c r="AD31" s="50">
        <v>14</v>
      </c>
      <c r="AE31" s="77">
        <v>1215.3819999999998</v>
      </c>
      <c r="AF31" s="62">
        <f t="shared" si="5"/>
        <v>76.380177058332961</v>
      </c>
      <c r="AG31" s="77">
        <v>620.05399999999997</v>
      </c>
      <c r="AH31" s="77">
        <v>561.97799999999995</v>
      </c>
      <c r="AI31" s="77">
        <v>33.35</v>
      </c>
      <c r="AJ31" s="50">
        <v>19</v>
      </c>
      <c r="AK31" s="77">
        <v>375.84500000000003</v>
      </c>
      <c r="AL31" s="62">
        <f>(AK31/AC31)*100</f>
        <v>23.619822941667032</v>
      </c>
      <c r="AM31" s="77">
        <v>227.96700000000001</v>
      </c>
      <c r="AN31" s="77">
        <v>138.54900000000001</v>
      </c>
      <c r="AO31" s="77">
        <v>9.3290000000000006</v>
      </c>
      <c r="AP31" s="77"/>
      <c r="AQ31" s="77"/>
      <c r="AR31" s="77"/>
      <c r="AS31" s="77"/>
      <c r="AT31" s="77"/>
      <c r="AU31" s="77"/>
      <c r="AV31" s="77"/>
      <c r="AW31" s="77"/>
      <c r="AX31" s="77"/>
      <c r="AY31" s="77"/>
      <c r="AZ31" s="77"/>
      <c r="BA31" s="77"/>
      <c r="BB31" s="77"/>
      <c r="BC31" s="77" t="s">
        <v>157</v>
      </c>
      <c r="BD31" s="62">
        <f t="shared" si="6"/>
        <v>2.4862921874999997</v>
      </c>
      <c r="BE31" s="77"/>
      <c r="BF31" s="50">
        <v>14</v>
      </c>
      <c r="BG31" s="62">
        <f t="shared" si="7"/>
        <v>1.8990343749999996</v>
      </c>
      <c r="BH31" s="62">
        <f t="shared" si="8"/>
        <v>76.380177058332961</v>
      </c>
      <c r="BI31" s="62">
        <f t="shared" si="9"/>
        <v>0.96883437499999991</v>
      </c>
      <c r="BJ31" s="62">
        <f t="shared" si="10"/>
        <v>0.8780906249999999</v>
      </c>
      <c r="BK31" s="62">
        <f t="shared" si="11"/>
        <v>5.2109374999999999E-2</v>
      </c>
      <c r="BL31" s="50">
        <v>19</v>
      </c>
      <c r="BM31" s="62">
        <f>BO31+BP31+BQ31</f>
        <v>0.58725781250000009</v>
      </c>
      <c r="BN31" s="62">
        <f>(BM31/BD31)*100</f>
        <v>23.619822941667035</v>
      </c>
      <c r="BO31" s="62">
        <f>AM31/640</f>
        <v>0.35619843750000002</v>
      </c>
      <c r="BP31" s="62">
        <f>AN31/640</f>
        <v>0.21648281250000001</v>
      </c>
      <c r="BQ31" s="62">
        <f>AO31/640</f>
        <v>1.4576562500000001E-2</v>
      </c>
    </row>
    <row r="32" spans="1:69" x14ac:dyDescent="0.25">
      <c r="A32" s="77" t="s">
        <v>159</v>
      </c>
      <c r="B32" s="10" t="s">
        <v>122</v>
      </c>
      <c r="C32" s="3" t="s">
        <v>160</v>
      </c>
      <c r="D32" s="77" t="s">
        <v>159</v>
      </c>
      <c r="E32" s="62">
        <v>0</v>
      </c>
      <c r="F32" s="62">
        <v>0</v>
      </c>
      <c r="G32" s="62">
        <v>20.460294000000001</v>
      </c>
      <c r="H32" s="62">
        <v>47.147634000000004</v>
      </c>
      <c r="I32" s="62">
        <v>31.580019</v>
      </c>
      <c r="J32" s="62">
        <v>0.66718350000000004</v>
      </c>
      <c r="K32" s="62">
        <v>0</v>
      </c>
      <c r="L32" s="62">
        <v>0</v>
      </c>
      <c r="M32" s="62">
        <v>0</v>
      </c>
      <c r="N32" s="62">
        <v>0</v>
      </c>
      <c r="O32" s="62">
        <v>0</v>
      </c>
      <c r="P32" s="62">
        <v>0</v>
      </c>
      <c r="Q32" s="62">
        <v>0</v>
      </c>
      <c r="R32" s="62">
        <v>0</v>
      </c>
      <c r="S32" s="62">
        <v>0</v>
      </c>
      <c r="T32" s="62">
        <f t="shared" si="0"/>
        <v>99.855130500000001</v>
      </c>
      <c r="U32" s="62">
        <v>59.287999999999997</v>
      </c>
      <c r="V32" s="62">
        <v>38.374000000000002</v>
      </c>
      <c r="W32" s="62">
        <v>2.1930000000000001</v>
      </c>
      <c r="X32" s="62">
        <f t="shared" si="1"/>
        <v>59.374014838426348</v>
      </c>
      <c r="Y32" s="62">
        <f t="shared" si="2"/>
        <v>38.429672874945567</v>
      </c>
      <c r="Z32" s="62">
        <f t="shared" si="3"/>
        <v>2.1961815972990992</v>
      </c>
      <c r="AA32" s="77"/>
      <c r="AB32" s="77" t="s">
        <v>159</v>
      </c>
      <c r="AC32" s="62">
        <f t="shared" si="20"/>
        <v>99.855000000000004</v>
      </c>
      <c r="AD32" s="50">
        <v>14</v>
      </c>
      <c r="AE32" s="77">
        <v>99.855000000000004</v>
      </c>
      <c r="AF32" s="62">
        <f t="shared" si="5"/>
        <v>100</v>
      </c>
      <c r="AG32" s="77">
        <v>59.287999999999997</v>
      </c>
      <c r="AH32" s="77">
        <v>38.374000000000002</v>
      </c>
      <c r="AI32" s="77">
        <v>2.1930000000000001</v>
      </c>
      <c r="AJ32" s="77"/>
      <c r="AK32" s="77"/>
      <c r="AL32" s="62"/>
      <c r="AM32" s="77"/>
      <c r="AN32" s="77"/>
      <c r="AO32" s="77"/>
      <c r="AP32" s="77"/>
      <c r="AQ32" s="77"/>
      <c r="AR32" s="77"/>
      <c r="AS32" s="77"/>
      <c r="AT32" s="77"/>
      <c r="AU32" s="77"/>
      <c r="AV32" s="77"/>
      <c r="AW32" s="77"/>
      <c r="AX32" s="77"/>
      <c r="AY32" s="77"/>
      <c r="AZ32" s="77"/>
      <c r="BA32" s="77"/>
      <c r="BB32" s="77"/>
      <c r="BC32" s="77" t="s">
        <v>159</v>
      </c>
      <c r="BD32" s="62">
        <f t="shared" si="6"/>
        <v>0.1560234375</v>
      </c>
      <c r="BE32" s="77"/>
      <c r="BF32" s="50">
        <v>14</v>
      </c>
      <c r="BG32" s="62">
        <f t="shared" si="7"/>
        <v>0.1560234375</v>
      </c>
      <c r="BH32" s="62">
        <f t="shared" si="8"/>
        <v>100</v>
      </c>
      <c r="BI32" s="62">
        <f t="shared" si="9"/>
        <v>9.2637499999999998E-2</v>
      </c>
      <c r="BJ32" s="62">
        <f t="shared" si="10"/>
        <v>5.9959375000000002E-2</v>
      </c>
      <c r="BK32" s="62">
        <f t="shared" si="11"/>
        <v>3.4265624999999999E-3</v>
      </c>
      <c r="BL32" s="77"/>
      <c r="BM32" s="77"/>
      <c r="BN32" s="77"/>
      <c r="BO32" s="77"/>
      <c r="BP32" s="77"/>
      <c r="BQ32" s="77"/>
    </row>
    <row r="33" spans="1:69" x14ac:dyDescent="0.25">
      <c r="A33" s="77" t="s">
        <v>161</v>
      </c>
      <c r="B33" s="10" t="s">
        <v>122</v>
      </c>
      <c r="C33" s="3">
        <v>36</v>
      </c>
      <c r="D33" s="77" t="s">
        <v>161</v>
      </c>
      <c r="E33" s="62">
        <v>0</v>
      </c>
      <c r="F33" s="62">
        <v>0</v>
      </c>
      <c r="G33" s="62">
        <v>39.808615500000002</v>
      </c>
      <c r="H33" s="62">
        <v>85.844277000000005</v>
      </c>
      <c r="I33" s="62">
        <v>15.7900095</v>
      </c>
      <c r="J33" s="62">
        <v>0</v>
      </c>
      <c r="K33" s="62">
        <v>0</v>
      </c>
      <c r="L33" s="62">
        <v>0</v>
      </c>
      <c r="M33" s="62">
        <v>0</v>
      </c>
      <c r="N33" s="62">
        <v>0</v>
      </c>
      <c r="O33" s="62">
        <v>0</v>
      </c>
      <c r="P33" s="62">
        <v>0</v>
      </c>
      <c r="Q33" s="62">
        <v>0</v>
      </c>
      <c r="R33" s="62">
        <v>0</v>
      </c>
      <c r="S33" s="62">
        <v>0</v>
      </c>
      <c r="T33" s="62">
        <f t="shared" si="0"/>
        <v>141.442902</v>
      </c>
      <c r="U33" s="62">
        <v>68.358999999999995</v>
      </c>
      <c r="V33" s="62">
        <v>69.052000000000007</v>
      </c>
      <c r="W33" s="62">
        <v>4.0309999999999997</v>
      </c>
      <c r="X33" s="62">
        <f t="shared" si="1"/>
        <v>48.329749342953946</v>
      </c>
      <c r="Y33" s="62">
        <f t="shared" si="2"/>
        <v>48.819699697620742</v>
      </c>
      <c r="Z33" s="62">
        <f t="shared" si="3"/>
        <v>2.8499132462652668</v>
      </c>
      <c r="AA33" s="77"/>
      <c r="AB33" s="77" t="s">
        <v>161</v>
      </c>
      <c r="AC33" s="62">
        <f t="shared" si="20"/>
        <v>141.44200000000001</v>
      </c>
      <c r="AD33" s="50">
        <v>14</v>
      </c>
      <c r="AE33" s="77">
        <v>141.44200000000001</v>
      </c>
      <c r="AF33" s="62">
        <f t="shared" si="5"/>
        <v>100</v>
      </c>
      <c r="AG33" s="77">
        <v>68.358999999999995</v>
      </c>
      <c r="AH33" s="77">
        <v>69.052000000000007</v>
      </c>
      <c r="AI33" s="77">
        <v>4.0309999999999997</v>
      </c>
      <c r="AJ33" s="77"/>
      <c r="AK33" s="77"/>
      <c r="AL33" s="62"/>
      <c r="AM33" s="77"/>
      <c r="AN33" s="77"/>
      <c r="AO33" s="77"/>
      <c r="AP33" s="77"/>
      <c r="AQ33" s="77"/>
      <c r="AR33" s="77"/>
      <c r="AS33" s="77"/>
      <c r="AT33" s="77"/>
      <c r="AU33" s="77"/>
      <c r="AV33" s="77"/>
      <c r="AW33" s="77"/>
      <c r="AX33" s="77"/>
      <c r="AY33" s="77"/>
      <c r="AZ33" s="77"/>
      <c r="BA33" s="77"/>
      <c r="BB33" s="77"/>
      <c r="BC33" s="77" t="s">
        <v>161</v>
      </c>
      <c r="BD33" s="62">
        <f t="shared" si="6"/>
        <v>0.22100312500000002</v>
      </c>
      <c r="BE33" s="77"/>
      <c r="BF33" s="50">
        <v>14</v>
      </c>
      <c r="BG33" s="62">
        <f t="shared" si="7"/>
        <v>0.22100312499999999</v>
      </c>
      <c r="BH33" s="62">
        <f t="shared" si="8"/>
        <v>99.999999999999986</v>
      </c>
      <c r="BI33" s="62">
        <f t="shared" si="9"/>
        <v>0.10681093749999999</v>
      </c>
      <c r="BJ33" s="62">
        <f t="shared" si="10"/>
        <v>0.10789375000000001</v>
      </c>
      <c r="BK33" s="62">
        <f t="shared" si="11"/>
        <v>6.2984374999999993E-3</v>
      </c>
      <c r="BL33" s="77"/>
      <c r="BM33" s="77"/>
      <c r="BN33" s="77"/>
      <c r="BO33" s="77"/>
      <c r="BP33" s="77"/>
      <c r="BQ33" s="77"/>
    </row>
    <row r="34" spans="1:69" x14ac:dyDescent="0.25">
      <c r="A34" s="77" t="s">
        <v>162</v>
      </c>
      <c r="B34" s="10" t="s">
        <v>122</v>
      </c>
      <c r="C34" s="3">
        <v>38</v>
      </c>
      <c r="D34" s="77" t="s">
        <v>162</v>
      </c>
      <c r="E34" s="62">
        <v>80.506809000000004</v>
      </c>
      <c r="F34" s="62">
        <v>59.601726000000006</v>
      </c>
      <c r="G34" s="62">
        <v>110.9748555</v>
      </c>
      <c r="H34" s="62">
        <v>111.64203900000001</v>
      </c>
      <c r="I34" s="62">
        <v>38.919037500000002</v>
      </c>
      <c r="J34" s="62">
        <v>55.598625000000006</v>
      </c>
      <c r="K34" s="62">
        <v>46.258056000000003</v>
      </c>
      <c r="L34" s="62">
        <v>0</v>
      </c>
      <c r="M34" s="62">
        <v>10.674936000000001</v>
      </c>
      <c r="N34" s="62">
        <v>0</v>
      </c>
      <c r="O34" s="62">
        <v>88.290616499999999</v>
      </c>
      <c r="P34" s="62">
        <v>266.8734</v>
      </c>
      <c r="Q34" s="62">
        <v>0</v>
      </c>
      <c r="R34" s="62">
        <v>81.396387000000004</v>
      </c>
      <c r="S34" s="62">
        <v>0</v>
      </c>
      <c r="T34" s="62">
        <f t="shared" si="0"/>
        <v>950.73648750000007</v>
      </c>
      <c r="U34" s="62">
        <v>261.80200000000002</v>
      </c>
      <c r="V34" s="62">
        <v>544.71699999999998</v>
      </c>
      <c r="W34" s="62">
        <v>144.215</v>
      </c>
      <c r="X34" s="62">
        <f t="shared" si="1"/>
        <v>27.536757391989752</v>
      </c>
      <c r="Y34" s="62">
        <f t="shared" si="2"/>
        <v>57.294214239358297</v>
      </c>
      <c r="Z34" s="62">
        <f t="shared" si="3"/>
        <v>15.168766729382519</v>
      </c>
      <c r="AA34" s="77"/>
      <c r="AB34" s="77" t="s">
        <v>162</v>
      </c>
      <c r="AC34" s="62">
        <f t="shared" si="20"/>
        <v>940.05899999999997</v>
      </c>
      <c r="AD34" s="50">
        <v>19</v>
      </c>
      <c r="AE34" s="77">
        <v>940.05899999999997</v>
      </c>
      <c r="AF34" s="62">
        <f t="shared" si="5"/>
        <v>100</v>
      </c>
      <c r="AG34" s="77">
        <v>261.80200000000002</v>
      </c>
      <c r="AH34" s="77">
        <v>542.58199999999999</v>
      </c>
      <c r="AI34" s="77">
        <v>135.67500000000001</v>
      </c>
      <c r="AJ34" s="77"/>
      <c r="AK34" s="77"/>
      <c r="AL34" s="62"/>
      <c r="AM34" s="77"/>
      <c r="AN34" s="77"/>
      <c r="AO34" s="77"/>
      <c r="AP34" s="77"/>
      <c r="AQ34" s="77"/>
      <c r="AR34" s="77"/>
      <c r="AS34" s="77"/>
      <c r="AT34" s="77"/>
      <c r="AU34" s="77"/>
      <c r="AV34" s="77"/>
      <c r="AW34" s="77"/>
      <c r="AX34" s="77"/>
      <c r="AY34" s="77"/>
      <c r="AZ34" s="77"/>
      <c r="BA34" s="77"/>
      <c r="BB34" s="77"/>
      <c r="BC34" s="77" t="s">
        <v>162</v>
      </c>
      <c r="BD34" s="62">
        <f t="shared" si="6"/>
        <v>1.4688421875</v>
      </c>
      <c r="BE34" s="77"/>
      <c r="BF34" s="50">
        <v>19</v>
      </c>
      <c r="BG34" s="62">
        <f t="shared" si="7"/>
        <v>1.4688421875</v>
      </c>
      <c r="BH34" s="62">
        <f t="shared" si="8"/>
        <v>100</v>
      </c>
      <c r="BI34" s="62">
        <f t="shared" si="9"/>
        <v>0.40906562500000004</v>
      </c>
      <c r="BJ34" s="62">
        <f t="shared" si="10"/>
        <v>0.84778437500000003</v>
      </c>
      <c r="BK34" s="62">
        <f t="shared" si="11"/>
        <v>0.21199218750000001</v>
      </c>
      <c r="BL34" s="77"/>
      <c r="BM34" s="77"/>
      <c r="BN34" s="77"/>
      <c r="BO34" s="77"/>
      <c r="BP34" s="77"/>
      <c r="BQ34" s="77"/>
    </row>
    <row r="35" spans="1:69" x14ac:dyDescent="0.25">
      <c r="A35" s="77" t="s">
        <v>163</v>
      </c>
      <c r="B35" s="10" t="s">
        <v>122</v>
      </c>
      <c r="C35" s="3">
        <v>39</v>
      </c>
      <c r="D35" s="77" t="s">
        <v>163</v>
      </c>
      <c r="E35" s="62">
        <v>0</v>
      </c>
      <c r="F35" s="62">
        <v>77.615680500000011</v>
      </c>
      <c r="G35" s="62">
        <v>368.50768650000003</v>
      </c>
      <c r="H35" s="62">
        <v>249.08184</v>
      </c>
      <c r="I35" s="62">
        <v>154.78657200000001</v>
      </c>
      <c r="J35" s="62">
        <v>0</v>
      </c>
      <c r="K35" s="62">
        <v>4.4478900000000001</v>
      </c>
      <c r="L35" s="62">
        <v>0</v>
      </c>
      <c r="M35" s="62">
        <v>0</v>
      </c>
      <c r="N35" s="62">
        <v>0</v>
      </c>
      <c r="O35" s="62">
        <v>1.1119725</v>
      </c>
      <c r="P35" s="62">
        <v>0</v>
      </c>
      <c r="Q35" s="62">
        <v>0</v>
      </c>
      <c r="R35" s="62">
        <v>40.920588000000002</v>
      </c>
      <c r="S35" s="62">
        <v>0</v>
      </c>
      <c r="T35" s="62">
        <f t="shared" si="0"/>
        <v>896.47222949999991</v>
      </c>
      <c r="U35" s="62">
        <v>410.22800000000001</v>
      </c>
      <c r="V35" s="62">
        <v>425.93900000000002</v>
      </c>
      <c r="W35" s="62">
        <v>60.302999999999997</v>
      </c>
      <c r="X35" s="62">
        <f t="shared" si="1"/>
        <v>45.760257429145504</v>
      </c>
      <c r="Y35" s="62">
        <f t="shared" si="2"/>
        <v>47.512793590668615</v>
      </c>
      <c r="Z35" s="62">
        <f t="shared" si="3"/>
        <v>6.7267002831346501</v>
      </c>
      <c r="AA35" s="77"/>
      <c r="AB35" s="77" t="s">
        <v>163</v>
      </c>
      <c r="AC35" s="62">
        <f t="shared" si="20"/>
        <v>896.47</v>
      </c>
      <c r="AD35" s="50">
        <v>18</v>
      </c>
      <c r="AE35" s="77">
        <v>724.78200000000004</v>
      </c>
      <c r="AF35" s="62">
        <f t="shared" si="5"/>
        <v>80.848438876928398</v>
      </c>
      <c r="AG35" s="77">
        <v>327.60399999999998</v>
      </c>
      <c r="AH35" s="77">
        <v>341.71199999999999</v>
      </c>
      <c r="AI35" s="77">
        <v>55.466000000000001</v>
      </c>
      <c r="AJ35" s="50">
        <v>22</v>
      </c>
      <c r="AK35" s="77">
        <v>171.68799999999999</v>
      </c>
      <c r="AL35" s="62">
        <f>(AK35/AC35)*100</f>
        <v>19.151561123071602</v>
      </c>
      <c r="AM35" s="77">
        <v>82.623999999999995</v>
      </c>
      <c r="AN35" s="77">
        <v>84.227000000000004</v>
      </c>
      <c r="AO35" s="77">
        <v>4.8369999999999997</v>
      </c>
      <c r="AP35" s="77"/>
      <c r="AQ35" s="77"/>
      <c r="AR35" s="77"/>
      <c r="AS35" s="77"/>
      <c r="AT35" s="77"/>
      <c r="AU35" s="77"/>
      <c r="AV35" s="77"/>
      <c r="AW35" s="77"/>
      <c r="AX35" s="77"/>
      <c r="AY35" s="77"/>
      <c r="AZ35" s="77"/>
      <c r="BA35" s="77"/>
      <c r="BB35" s="77"/>
      <c r="BC35" s="77" t="s">
        <v>163</v>
      </c>
      <c r="BD35" s="62">
        <f t="shared" si="6"/>
        <v>1.4007343750000001</v>
      </c>
      <c r="BE35" s="77"/>
      <c r="BF35" s="50">
        <v>18</v>
      </c>
      <c r="BG35" s="62">
        <f t="shared" si="7"/>
        <v>1.132471875</v>
      </c>
      <c r="BH35" s="62">
        <f t="shared" si="8"/>
        <v>80.848438876928398</v>
      </c>
      <c r="BI35" s="62">
        <f t="shared" si="9"/>
        <v>0.51188124999999995</v>
      </c>
      <c r="BJ35" s="62">
        <f t="shared" si="10"/>
        <v>0.53392499999999998</v>
      </c>
      <c r="BK35" s="62">
        <f t="shared" si="11"/>
        <v>8.6665624999999996E-2</v>
      </c>
      <c r="BL35" s="50">
        <v>22</v>
      </c>
      <c r="BM35" s="62">
        <f>BO35+BP35+BQ35</f>
        <v>0.26826249999999996</v>
      </c>
      <c r="BN35" s="62">
        <f>(BM35/BD35)*100</f>
        <v>19.151561123071598</v>
      </c>
      <c r="BO35" s="62">
        <f t="shared" ref="BO35:BQ36" si="27">AM35/640</f>
        <v>0.12909999999999999</v>
      </c>
      <c r="BP35" s="62">
        <f t="shared" si="27"/>
        <v>0.13160468750000001</v>
      </c>
      <c r="BQ35" s="62">
        <f t="shared" si="27"/>
        <v>7.5578124999999994E-3</v>
      </c>
    </row>
    <row r="36" spans="1:69" x14ac:dyDescent="0.25">
      <c r="A36" s="77" t="s">
        <v>164</v>
      </c>
      <c r="B36" s="10" t="s">
        <v>122</v>
      </c>
      <c r="C36" s="3">
        <v>40</v>
      </c>
      <c r="D36" s="77" t="s">
        <v>164</v>
      </c>
      <c r="E36" s="62">
        <v>0</v>
      </c>
      <c r="F36" s="62">
        <v>82.063570500000012</v>
      </c>
      <c r="G36" s="62">
        <v>723.00451950000001</v>
      </c>
      <c r="H36" s="62">
        <v>317.80174049999999</v>
      </c>
      <c r="I36" s="62">
        <v>82.953148499999998</v>
      </c>
      <c r="J36" s="62">
        <v>0</v>
      </c>
      <c r="K36" s="62">
        <v>0</v>
      </c>
      <c r="L36" s="62">
        <v>0</v>
      </c>
      <c r="M36" s="62">
        <v>0</v>
      </c>
      <c r="N36" s="62">
        <v>0</v>
      </c>
      <c r="O36" s="62">
        <v>0</v>
      </c>
      <c r="P36" s="62">
        <v>0</v>
      </c>
      <c r="Q36" s="62">
        <v>0</v>
      </c>
      <c r="R36" s="62">
        <v>2.2239450000000001</v>
      </c>
      <c r="S36" s="62">
        <v>0</v>
      </c>
      <c r="T36" s="62">
        <f t="shared" si="0"/>
        <v>1208.046924</v>
      </c>
      <c r="U36" s="62">
        <v>504.91899999999998</v>
      </c>
      <c r="V36" s="62">
        <v>677.34400000000005</v>
      </c>
      <c r="W36" s="62">
        <v>25.780999999999999</v>
      </c>
      <c r="X36" s="62">
        <f t="shared" si="1"/>
        <v>41.79630691232984</v>
      </c>
      <c r="Y36" s="62">
        <f t="shared" si="2"/>
        <v>56.069345200369057</v>
      </c>
      <c r="Z36" s="62">
        <f t="shared" si="3"/>
        <v>2.1341058437230043</v>
      </c>
      <c r="AA36" s="77"/>
      <c r="AB36" s="77" t="s">
        <v>164</v>
      </c>
      <c r="AC36" s="62">
        <f t="shared" si="20"/>
        <v>1208.0450000000001</v>
      </c>
      <c r="AD36" s="50">
        <v>18</v>
      </c>
      <c r="AE36" s="77">
        <v>1.5569999999999999</v>
      </c>
      <c r="AF36" s="62">
        <f t="shared" si="5"/>
        <v>0.12888592726264333</v>
      </c>
      <c r="AG36" s="77">
        <v>0.33600000000000002</v>
      </c>
      <c r="AH36" s="77">
        <v>1.218</v>
      </c>
      <c r="AI36" s="77">
        <v>3.0000000000000001E-3</v>
      </c>
      <c r="AJ36" s="50">
        <v>22</v>
      </c>
      <c r="AK36" s="77">
        <v>1206.4880000000001</v>
      </c>
      <c r="AL36" s="62">
        <f>(AK36/AC36)*100</f>
        <v>99.871114072737356</v>
      </c>
      <c r="AM36" s="77">
        <v>504.58300000000003</v>
      </c>
      <c r="AN36" s="77">
        <v>676.12699999999995</v>
      </c>
      <c r="AO36" s="77">
        <v>25.777999999999999</v>
      </c>
      <c r="AP36" s="77"/>
      <c r="AQ36" s="77"/>
      <c r="AR36" s="77"/>
      <c r="AS36" s="77"/>
      <c r="AT36" s="77"/>
      <c r="AU36" s="77"/>
      <c r="AV36" s="77"/>
      <c r="AW36" s="77"/>
      <c r="AX36" s="77"/>
      <c r="AY36" s="77"/>
      <c r="AZ36" s="77"/>
      <c r="BA36" s="77"/>
      <c r="BB36" s="77"/>
      <c r="BC36" s="77" t="s">
        <v>164</v>
      </c>
      <c r="BD36" s="62">
        <f t="shared" si="6"/>
        <v>1.8875703125000001</v>
      </c>
      <c r="BE36" s="77"/>
      <c r="BF36" s="50">
        <v>18</v>
      </c>
      <c r="BG36" s="62">
        <f t="shared" si="7"/>
        <v>2.4328124999999996E-3</v>
      </c>
      <c r="BH36" s="62">
        <f t="shared" si="8"/>
        <v>0.12888592726264333</v>
      </c>
      <c r="BI36" s="62">
        <f t="shared" si="9"/>
        <v>5.2500000000000008E-4</v>
      </c>
      <c r="BJ36" s="62">
        <f t="shared" si="10"/>
        <v>1.9031249999999999E-3</v>
      </c>
      <c r="BK36" s="62">
        <f t="shared" si="11"/>
        <v>4.6875000000000004E-6</v>
      </c>
      <c r="BL36" s="50">
        <v>22</v>
      </c>
      <c r="BM36" s="62">
        <f>BO36+BP36+BQ36</f>
        <v>1.8851374999999999</v>
      </c>
      <c r="BN36" s="62">
        <f>(BM36/BD36)*100</f>
        <v>99.871114072737342</v>
      </c>
      <c r="BO36" s="62">
        <f t="shared" si="27"/>
        <v>0.78841093750000002</v>
      </c>
      <c r="BP36" s="62">
        <f t="shared" si="27"/>
        <v>1.0564484374999998</v>
      </c>
      <c r="BQ36" s="62">
        <f t="shared" si="27"/>
        <v>4.0278124999999998E-2</v>
      </c>
    </row>
    <row r="37" spans="1:69" x14ac:dyDescent="0.25">
      <c r="A37" s="77" t="s">
        <v>165</v>
      </c>
      <c r="B37" s="10" t="s">
        <v>122</v>
      </c>
      <c r="C37" s="3">
        <v>41</v>
      </c>
      <c r="D37" s="77" t="s">
        <v>165</v>
      </c>
      <c r="E37" s="62">
        <v>0</v>
      </c>
      <c r="F37" s="62">
        <v>10.0077525</v>
      </c>
      <c r="G37" s="62">
        <v>285.33214350000003</v>
      </c>
      <c r="H37" s="62">
        <v>130.767966</v>
      </c>
      <c r="I37" s="62">
        <v>38.696643000000002</v>
      </c>
      <c r="J37" s="62">
        <v>0</v>
      </c>
      <c r="K37" s="62">
        <v>0</v>
      </c>
      <c r="L37" s="62">
        <v>0</v>
      </c>
      <c r="M37" s="62">
        <v>0</v>
      </c>
      <c r="N37" s="62">
        <v>0</v>
      </c>
      <c r="O37" s="62">
        <v>0</v>
      </c>
      <c r="P37" s="62">
        <v>0</v>
      </c>
      <c r="Q37" s="62">
        <v>0</v>
      </c>
      <c r="R37" s="62">
        <v>1.1119725</v>
      </c>
      <c r="S37" s="62">
        <v>0</v>
      </c>
      <c r="T37" s="62">
        <f t="shared" si="0"/>
        <v>465.91647749999998</v>
      </c>
      <c r="U37" s="62">
        <v>203.08099999999999</v>
      </c>
      <c r="V37" s="62">
        <v>252.21100000000001</v>
      </c>
      <c r="W37" s="62">
        <v>10.622999999999999</v>
      </c>
      <c r="X37" s="62">
        <f t="shared" si="1"/>
        <v>43.587426031739774</v>
      </c>
      <c r="Y37" s="62">
        <f t="shared" si="2"/>
        <v>54.132234462559872</v>
      </c>
      <c r="Z37" s="62">
        <f t="shared" si="3"/>
        <v>2.2800223887767523</v>
      </c>
      <c r="AA37" s="77"/>
      <c r="AB37" s="77" t="s">
        <v>165</v>
      </c>
      <c r="AC37" s="62">
        <f t="shared" si="20"/>
        <v>465.91500000000002</v>
      </c>
      <c r="AD37" s="50">
        <v>22</v>
      </c>
      <c r="AE37" s="77">
        <v>465.91500000000002</v>
      </c>
      <c r="AF37" s="62">
        <f t="shared" si="5"/>
        <v>100</v>
      </c>
      <c r="AG37" s="77">
        <v>203.08099999999999</v>
      </c>
      <c r="AH37" s="77">
        <v>252.21100000000001</v>
      </c>
      <c r="AI37" s="77">
        <v>10.622999999999999</v>
      </c>
      <c r="AJ37" s="77"/>
      <c r="AK37" s="77"/>
      <c r="AL37" s="62"/>
      <c r="AM37" s="77"/>
      <c r="AN37" s="77"/>
      <c r="AO37" s="77"/>
      <c r="AP37" s="77"/>
      <c r="AQ37" s="77"/>
      <c r="AR37" s="77"/>
      <c r="AS37" s="77"/>
      <c r="AT37" s="77"/>
      <c r="AU37" s="77"/>
      <c r="AV37" s="77"/>
      <c r="AW37" s="77"/>
      <c r="AX37" s="77"/>
      <c r="AY37" s="77"/>
      <c r="AZ37" s="77"/>
      <c r="BA37" s="77"/>
      <c r="BB37" s="77"/>
      <c r="BC37" s="77" t="s">
        <v>165</v>
      </c>
      <c r="BD37" s="62">
        <f t="shared" si="6"/>
        <v>0.72799218750000005</v>
      </c>
      <c r="BE37" s="77"/>
      <c r="BF37" s="50">
        <v>22</v>
      </c>
      <c r="BG37" s="62">
        <f t="shared" si="7"/>
        <v>0.72799218750000005</v>
      </c>
      <c r="BH37" s="62">
        <f t="shared" si="8"/>
        <v>100</v>
      </c>
      <c r="BI37" s="62">
        <f t="shared" si="9"/>
        <v>0.31731406249999999</v>
      </c>
      <c r="BJ37" s="62">
        <f t="shared" si="10"/>
        <v>0.3940796875</v>
      </c>
      <c r="BK37" s="62">
        <f t="shared" si="11"/>
        <v>1.65984375E-2</v>
      </c>
      <c r="BL37" s="77"/>
      <c r="BM37" s="77"/>
      <c r="BN37" s="77"/>
      <c r="BO37" s="77"/>
      <c r="BP37" s="77"/>
      <c r="BQ37" s="77"/>
    </row>
    <row r="38" spans="1:69" x14ac:dyDescent="0.25">
      <c r="A38" s="77" t="s">
        <v>166</v>
      </c>
      <c r="B38" s="10" t="s">
        <v>122</v>
      </c>
      <c r="C38" s="3" t="s">
        <v>167</v>
      </c>
      <c r="D38" s="77" t="s">
        <v>166</v>
      </c>
      <c r="E38" s="62">
        <v>0</v>
      </c>
      <c r="F38" s="62">
        <v>0.88957800000000009</v>
      </c>
      <c r="G38" s="62">
        <v>262.20311550000002</v>
      </c>
      <c r="H38" s="62">
        <v>196.59673800000002</v>
      </c>
      <c r="I38" s="62">
        <v>217.05703200000002</v>
      </c>
      <c r="J38" s="62">
        <v>0</v>
      </c>
      <c r="K38" s="62">
        <v>0</v>
      </c>
      <c r="L38" s="62">
        <v>2.4463395000000001</v>
      </c>
      <c r="M38" s="62">
        <v>0</v>
      </c>
      <c r="N38" s="62">
        <v>0</v>
      </c>
      <c r="O38" s="62">
        <v>0</v>
      </c>
      <c r="P38" s="62">
        <v>0</v>
      </c>
      <c r="Q38" s="62">
        <v>0</v>
      </c>
      <c r="R38" s="62">
        <v>1.3343670000000001</v>
      </c>
      <c r="S38" s="62">
        <v>0</v>
      </c>
      <c r="T38" s="62">
        <f t="shared" si="0"/>
        <v>680.52717000000007</v>
      </c>
      <c r="U38" s="62">
        <v>391.85599999999999</v>
      </c>
      <c r="V38" s="62">
        <v>273.33699999999999</v>
      </c>
      <c r="W38" s="62">
        <v>15.333</v>
      </c>
      <c r="X38" s="62">
        <f t="shared" si="1"/>
        <v>57.581242494697157</v>
      </c>
      <c r="Y38" s="62">
        <f t="shared" si="2"/>
        <v>40.165479359185611</v>
      </c>
      <c r="Z38" s="62">
        <f t="shared" si="3"/>
        <v>2.2531062205789665</v>
      </c>
      <c r="AA38" s="77"/>
      <c r="AB38" s="77" t="s">
        <v>166</v>
      </c>
      <c r="AC38" s="62">
        <f t="shared" si="20"/>
        <v>680.52599999999995</v>
      </c>
      <c r="AD38" s="50">
        <v>22</v>
      </c>
      <c r="AE38" s="77">
        <v>680.52599999999995</v>
      </c>
      <c r="AF38" s="62">
        <f t="shared" si="5"/>
        <v>100</v>
      </c>
      <c r="AG38" s="77">
        <v>391.85599999999999</v>
      </c>
      <c r="AH38" s="77">
        <v>273.33699999999999</v>
      </c>
      <c r="AI38" s="77">
        <v>15.333</v>
      </c>
      <c r="AJ38" s="77"/>
      <c r="AK38" s="77"/>
      <c r="AL38" s="62"/>
      <c r="AM38" s="77"/>
      <c r="AN38" s="77"/>
      <c r="AO38" s="77"/>
      <c r="AP38" s="77"/>
      <c r="AQ38" s="77"/>
      <c r="AR38" s="77"/>
      <c r="AS38" s="77"/>
      <c r="AT38" s="77"/>
      <c r="AU38" s="77"/>
      <c r="AV38" s="77"/>
      <c r="AW38" s="77"/>
      <c r="AX38" s="77"/>
      <c r="AY38" s="77"/>
      <c r="AZ38" s="77"/>
      <c r="BA38" s="77"/>
      <c r="BB38" s="77"/>
      <c r="BC38" s="77" t="s">
        <v>166</v>
      </c>
      <c r="BD38" s="62">
        <f t="shared" si="6"/>
        <v>1.063321875</v>
      </c>
      <c r="BE38" s="77"/>
      <c r="BF38" s="50">
        <v>22</v>
      </c>
      <c r="BG38" s="62">
        <f t="shared" si="7"/>
        <v>1.063321875</v>
      </c>
      <c r="BH38" s="62">
        <f t="shared" si="8"/>
        <v>100</v>
      </c>
      <c r="BI38" s="62">
        <f t="shared" si="9"/>
        <v>0.61227500000000001</v>
      </c>
      <c r="BJ38" s="62">
        <f t="shared" si="10"/>
        <v>0.42708906250000001</v>
      </c>
      <c r="BK38" s="62">
        <f t="shared" si="11"/>
        <v>2.3957812500000002E-2</v>
      </c>
      <c r="BL38" s="77"/>
      <c r="BM38" s="77"/>
      <c r="BN38" s="77"/>
      <c r="BO38" s="77"/>
      <c r="BP38" s="77"/>
      <c r="BQ38" s="77"/>
    </row>
    <row r="39" spans="1:69" x14ac:dyDescent="0.25">
      <c r="A39" s="77" t="s">
        <v>168</v>
      </c>
      <c r="B39" s="10" t="s">
        <v>122</v>
      </c>
      <c r="C39" s="3" t="s">
        <v>169</v>
      </c>
      <c r="D39" s="77" t="s">
        <v>168</v>
      </c>
      <c r="E39" s="62">
        <v>0</v>
      </c>
      <c r="F39" s="62">
        <v>32.6919915</v>
      </c>
      <c r="G39" s="62">
        <v>312.46427249999999</v>
      </c>
      <c r="H39" s="62">
        <v>199.710261</v>
      </c>
      <c r="I39" s="62">
        <v>22.461844500000002</v>
      </c>
      <c r="J39" s="62">
        <v>0</v>
      </c>
      <c r="K39" s="62">
        <v>0.22239450000000002</v>
      </c>
      <c r="L39" s="62">
        <v>1.5567615000000001</v>
      </c>
      <c r="M39" s="62">
        <v>0</v>
      </c>
      <c r="N39" s="62">
        <v>0</v>
      </c>
      <c r="O39" s="62">
        <v>0</v>
      </c>
      <c r="P39" s="62">
        <v>0</v>
      </c>
      <c r="Q39" s="62">
        <v>0</v>
      </c>
      <c r="R39" s="62">
        <v>4.6702845000000002</v>
      </c>
      <c r="S39" s="62">
        <v>0</v>
      </c>
      <c r="T39" s="62">
        <f t="shared" si="0"/>
        <v>573.77780999999982</v>
      </c>
      <c r="U39" s="62">
        <v>233.03100000000001</v>
      </c>
      <c r="V39" s="62">
        <v>321.81</v>
      </c>
      <c r="W39" s="62">
        <v>18.936</v>
      </c>
      <c r="X39" s="62">
        <f t="shared" si="1"/>
        <v>40.613456278485231</v>
      </c>
      <c r="Y39" s="62">
        <f t="shared" si="2"/>
        <v>56.086170359219736</v>
      </c>
      <c r="Z39" s="62">
        <f t="shared" si="3"/>
        <v>3.3002321926670546</v>
      </c>
      <c r="AA39" s="77"/>
      <c r="AB39" s="77" t="s">
        <v>168</v>
      </c>
      <c r="AC39" s="62">
        <f t="shared" si="20"/>
        <v>573.77599999999995</v>
      </c>
      <c r="AD39" s="50">
        <v>18</v>
      </c>
      <c r="AE39" s="77">
        <v>310.01699999999994</v>
      </c>
      <c r="AF39" s="62">
        <f t="shared" si="5"/>
        <v>54.031015587964639</v>
      </c>
      <c r="AG39" s="77">
        <v>126.489</v>
      </c>
      <c r="AH39" s="77">
        <v>172.57499999999999</v>
      </c>
      <c r="AI39" s="77">
        <v>10.952999999999999</v>
      </c>
      <c r="AJ39" s="50">
        <v>22</v>
      </c>
      <c r="AK39" s="77">
        <v>263.75900000000001</v>
      </c>
      <c r="AL39" s="62">
        <f>(AK39/AC39)*100</f>
        <v>45.968984412035361</v>
      </c>
      <c r="AM39" s="77">
        <v>106.542</v>
      </c>
      <c r="AN39" s="77">
        <v>149.23400000000001</v>
      </c>
      <c r="AO39" s="77">
        <v>7.9829999999999997</v>
      </c>
      <c r="AP39" s="77"/>
      <c r="AQ39" s="77"/>
      <c r="AR39" s="77"/>
      <c r="AS39" s="77"/>
      <c r="AT39" s="77"/>
      <c r="AU39" s="77"/>
      <c r="AV39" s="77"/>
      <c r="AW39" s="77"/>
      <c r="AX39" s="77"/>
      <c r="AY39" s="77"/>
      <c r="AZ39" s="77"/>
      <c r="BA39" s="77"/>
      <c r="BB39" s="77"/>
      <c r="BC39" s="77" t="s">
        <v>168</v>
      </c>
      <c r="BD39" s="62">
        <f t="shared" si="6"/>
        <v>0.89652499999999991</v>
      </c>
      <c r="BE39" s="77"/>
      <c r="BF39" s="50">
        <v>18</v>
      </c>
      <c r="BG39" s="62">
        <f t="shared" si="7"/>
        <v>0.48440156249999999</v>
      </c>
      <c r="BH39" s="62">
        <f t="shared" si="8"/>
        <v>54.031015587964646</v>
      </c>
      <c r="BI39" s="62">
        <f t="shared" si="9"/>
        <v>0.19763906250000002</v>
      </c>
      <c r="BJ39" s="62">
        <f t="shared" si="10"/>
        <v>0.2696484375</v>
      </c>
      <c r="BK39" s="62">
        <f t="shared" si="11"/>
        <v>1.7114062499999999E-2</v>
      </c>
      <c r="BL39" s="50">
        <v>22</v>
      </c>
      <c r="BM39" s="62">
        <f>BO39+BP39+BQ39</f>
        <v>0.41212343750000002</v>
      </c>
      <c r="BN39" s="62">
        <f>(BM39/BD39)*100</f>
        <v>45.968984412035368</v>
      </c>
      <c r="BO39" s="62">
        <f>AM39/640</f>
        <v>0.16647187499999999</v>
      </c>
      <c r="BP39" s="62">
        <f>AN39/640</f>
        <v>0.23317812500000001</v>
      </c>
      <c r="BQ39" s="62">
        <f>AO39/640</f>
        <v>1.24734375E-2</v>
      </c>
    </row>
    <row r="40" spans="1:69" x14ac:dyDescent="0.25">
      <c r="A40" s="77" t="s">
        <v>170</v>
      </c>
      <c r="B40" s="10" t="s">
        <v>122</v>
      </c>
      <c r="C40" s="3" t="s">
        <v>171</v>
      </c>
      <c r="D40" s="77" t="s">
        <v>170</v>
      </c>
      <c r="E40" s="62">
        <v>0</v>
      </c>
      <c r="F40" s="62">
        <v>0</v>
      </c>
      <c r="G40" s="62">
        <v>15.122826000000002</v>
      </c>
      <c r="H40" s="62">
        <v>10.674936000000001</v>
      </c>
      <c r="I40" s="62">
        <v>0</v>
      </c>
      <c r="J40" s="62">
        <v>0</v>
      </c>
      <c r="K40" s="62">
        <v>0</v>
      </c>
      <c r="L40" s="62">
        <v>0.22239450000000002</v>
      </c>
      <c r="M40" s="62">
        <v>0</v>
      </c>
      <c r="N40" s="62">
        <v>0</v>
      </c>
      <c r="O40" s="62">
        <v>0</v>
      </c>
      <c r="P40" s="62">
        <v>0</v>
      </c>
      <c r="Q40" s="62">
        <v>0</v>
      </c>
      <c r="R40" s="62">
        <v>0.44478900000000005</v>
      </c>
      <c r="S40" s="62">
        <v>0</v>
      </c>
      <c r="T40" s="62">
        <f t="shared" si="0"/>
        <v>26.464945500000002</v>
      </c>
      <c r="U40" s="62">
        <v>10.398999999999999</v>
      </c>
      <c r="V40" s="62">
        <v>14.766999999999999</v>
      </c>
      <c r="W40" s="62">
        <v>1.2989999999999999</v>
      </c>
      <c r="X40" s="62">
        <f t="shared" si="1"/>
        <v>39.293487303799658</v>
      </c>
      <c r="Y40" s="62">
        <f t="shared" si="2"/>
        <v>55.798338976364029</v>
      </c>
      <c r="Z40" s="62">
        <f t="shared" si="3"/>
        <v>4.9083796526238821</v>
      </c>
      <c r="AA40" s="77"/>
      <c r="AB40" s="77" t="s">
        <v>170</v>
      </c>
      <c r="AC40" s="62">
        <f t="shared" si="20"/>
        <v>26.464999999999996</v>
      </c>
      <c r="AD40" s="50">
        <v>22</v>
      </c>
      <c r="AE40" s="77">
        <v>26.464999999999996</v>
      </c>
      <c r="AF40" s="62">
        <f t="shared" si="5"/>
        <v>100</v>
      </c>
      <c r="AG40" s="77">
        <v>10.398999999999999</v>
      </c>
      <c r="AH40" s="77">
        <v>14.766999999999999</v>
      </c>
      <c r="AI40" s="77">
        <v>1.2989999999999999</v>
      </c>
      <c r="AJ40" s="77"/>
      <c r="AK40" s="77"/>
      <c r="AL40" s="62"/>
      <c r="AM40" s="77"/>
      <c r="AN40" s="77"/>
      <c r="AO40" s="77"/>
      <c r="AP40" s="77"/>
      <c r="AQ40" s="77"/>
      <c r="AR40" s="77"/>
      <c r="AS40" s="77"/>
      <c r="AT40" s="77"/>
      <c r="AU40" s="77"/>
      <c r="AV40" s="77"/>
      <c r="AW40" s="77"/>
      <c r="AX40" s="77"/>
      <c r="AY40" s="77"/>
      <c r="AZ40" s="77"/>
      <c r="BA40" s="77"/>
      <c r="BB40" s="77"/>
      <c r="BC40" s="77" t="s">
        <v>170</v>
      </c>
      <c r="BD40" s="62">
        <f t="shared" si="6"/>
        <v>4.1351562499999994E-2</v>
      </c>
      <c r="BE40" s="77"/>
      <c r="BF40" s="50">
        <v>22</v>
      </c>
      <c r="BG40" s="62">
        <f t="shared" si="7"/>
        <v>4.1351562499999994E-2</v>
      </c>
      <c r="BH40" s="62">
        <f t="shared" si="8"/>
        <v>100</v>
      </c>
      <c r="BI40" s="62">
        <f t="shared" si="9"/>
        <v>1.6248437499999997E-2</v>
      </c>
      <c r="BJ40" s="62">
        <f t="shared" si="10"/>
        <v>2.3073437499999998E-2</v>
      </c>
      <c r="BK40" s="62">
        <f t="shared" si="11"/>
        <v>2.0296874999999998E-3</v>
      </c>
      <c r="BL40" s="77"/>
      <c r="BM40" s="77"/>
      <c r="BN40" s="77"/>
      <c r="BO40" s="77"/>
      <c r="BP40" s="77"/>
      <c r="BQ40" s="77"/>
    </row>
    <row r="41" spans="1:69" x14ac:dyDescent="0.25">
      <c r="A41" s="77" t="s">
        <v>172</v>
      </c>
      <c r="B41" s="10" t="s">
        <v>122</v>
      </c>
      <c r="C41" s="3" t="s">
        <v>173</v>
      </c>
      <c r="D41" s="77" t="s">
        <v>172</v>
      </c>
      <c r="E41" s="62">
        <v>2.4463395000000001</v>
      </c>
      <c r="F41" s="62">
        <v>0.88957800000000009</v>
      </c>
      <c r="G41" s="62">
        <v>13.343670000000001</v>
      </c>
      <c r="H41" s="62">
        <v>13.788459000000001</v>
      </c>
      <c r="I41" s="62">
        <v>11.119725000000001</v>
      </c>
      <c r="J41" s="62">
        <v>0</v>
      </c>
      <c r="K41" s="62">
        <v>0</v>
      </c>
      <c r="L41" s="62">
        <v>0.22239450000000002</v>
      </c>
      <c r="M41" s="62">
        <v>0</v>
      </c>
      <c r="N41" s="62">
        <v>0</v>
      </c>
      <c r="O41" s="62">
        <v>0</v>
      </c>
      <c r="P41" s="62">
        <v>0</v>
      </c>
      <c r="Q41" s="62">
        <v>0</v>
      </c>
      <c r="R41" s="62">
        <v>2.4463395000000001</v>
      </c>
      <c r="S41" s="62">
        <v>0</v>
      </c>
      <c r="T41" s="62">
        <f t="shared" si="0"/>
        <v>44.256505500000003</v>
      </c>
      <c r="U41" s="62">
        <v>24.321000000000002</v>
      </c>
      <c r="V41" s="62">
        <v>16.536999999999999</v>
      </c>
      <c r="W41" s="62">
        <v>3.3980000000000001</v>
      </c>
      <c r="X41" s="62">
        <f t="shared" si="1"/>
        <v>54.954632601979839</v>
      </c>
      <c r="Y41" s="62">
        <f t="shared" si="2"/>
        <v>37.366257939185907</v>
      </c>
      <c r="Z41" s="62">
        <f t="shared" si="3"/>
        <v>7.6779672538763819</v>
      </c>
      <c r="AA41" s="77"/>
      <c r="AB41" s="77" t="s">
        <v>172</v>
      </c>
      <c r="AC41" s="62">
        <f t="shared" si="20"/>
        <v>44.256000000000007</v>
      </c>
      <c r="AD41" s="50">
        <v>22</v>
      </c>
      <c r="AE41" s="77">
        <v>44.256000000000007</v>
      </c>
      <c r="AF41" s="62">
        <f t="shared" si="5"/>
        <v>100</v>
      </c>
      <c r="AG41" s="77">
        <v>24.321000000000002</v>
      </c>
      <c r="AH41" s="77">
        <v>16.536999999999999</v>
      </c>
      <c r="AI41" s="77">
        <v>3.3980000000000001</v>
      </c>
      <c r="AJ41" s="77"/>
      <c r="AK41" s="77"/>
      <c r="AL41" s="62"/>
      <c r="AM41" s="77"/>
      <c r="AN41" s="77"/>
      <c r="AO41" s="77"/>
      <c r="AP41" s="77"/>
      <c r="AQ41" s="77"/>
      <c r="AR41" s="77"/>
      <c r="AS41" s="77"/>
      <c r="AT41" s="77"/>
      <c r="AU41" s="77"/>
      <c r="AV41" s="77"/>
      <c r="AW41" s="77"/>
      <c r="AX41" s="77"/>
      <c r="AY41" s="77"/>
      <c r="AZ41" s="77"/>
      <c r="BA41" s="77"/>
      <c r="BB41" s="77"/>
      <c r="BC41" s="77" t="s">
        <v>172</v>
      </c>
      <c r="BD41" s="62">
        <f t="shared" si="6"/>
        <v>6.9150000000000017E-2</v>
      </c>
      <c r="BE41" s="77"/>
      <c r="BF41" s="50">
        <v>22</v>
      </c>
      <c r="BG41" s="62">
        <f t="shared" si="7"/>
        <v>6.9150000000000003E-2</v>
      </c>
      <c r="BH41" s="62">
        <f t="shared" si="8"/>
        <v>99.999999999999972</v>
      </c>
      <c r="BI41" s="62">
        <f t="shared" si="9"/>
        <v>3.8001562500000002E-2</v>
      </c>
      <c r="BJ41" s="62">
        <f t="shared" si="10"/>
        <v>2.5839062499999999E-2</v>
      </c>
      <c r="BK41" s="62">
        <f t="shared" si="11"/>
        <v>5.3093749999999999E-3</v>
      </c>
      <c r="BL41" s="77"/>
      <c r="BM41" s="77"/>
      <c r="BN41" s="77"/>
      <c r="BO41" s="77"/>
      <c r="BP41" s="77"/>
      <c r="BQ41" s="77"/>
    </row>
    <row r="42" spans="1:69" x14ac:dyDescent="0.25">
      <c r="A42" s="77" t="s">
        <v>174</v>
      </c>
      <c r="B42" s="10" t="s">
        <v>122</v>
      </c>
      <c r="C42" s="3">
        <v>44</v>
      </c>
      <c r="D42" s="77" t="s">
        <v>174</v>
      </c>
      <c r="E42" s="62">
        <v>4.4478900000000001</v>
      </c>
      <c r="F42" s="62">
        <v>6.8942295000000007</v>
      </c>
      <c r="G42" s="62">
        <v>18.458743500000001</v>
      </c>
      <c r="H42" s="62">
        <v>28.911285000000003</v>
      </c>
      <c r="I42" s="62">
        <v>10.897330500000001</v>
      </c>
      <c r="J42" s="62">
        <v>0</v>
      </c>
      <c r="K42" s="62">
        <v>0</v>
      </c>
      <c r="L42" s="62">
        <v>0</v>
      </c>
      <c r="M42" s="62">
        <v>0</v>
      </c>
      <c r="N42" s="62">
        <v>0</v>
      </c>
      <c r="O42" s="62">
        <v>0</v>
      </c>
      <c r="P42" s="62">
        <v>0</v>
      </c>
      <c r="Q42" s="62">
        <v>0</v>
      </c>
      <c r="R42" s="62">
        <v>0</v>
      </c>
      <c r="S42" s="62">
        <v>0</v>
      </c>
      <c r="T42" s="62">
        <f t="shared" si="0"/>
        <v>69.609478499999994</v>
      </c>
      <c r="U42" s="62">
        <v>35.950000000000003</v>
      </c>
      <c r="V42" s="62">
        <v>32.225999999999999</v>
      </c>
      <c r="W42" s="62">
        <v>1.4330000000000001</v>
      </c>
      <c r="X42" s="62">
        <f t="shared" si="1"/>
        <v>51.645265522280859</v>
      </c>
      <c r="Y42" s="62">
        <f t="shared" si="2"/>
        <v>46.295419380278794</v>
      </c>
      <c r="Z42" s="62">
        <f t="shared" si="3"/>
        <v>2.0586276910550336</v>
      </c>
      <c r="AA42" s="77"/>
      <c r="AB42" s="77" t="s">
        <v>174</v>
      </c>
      <c r="AC42" s="62">
        <f t="shared" si="20"/>
        <v>69.609000000000009</v>
      </c>
      <c r="AD42" s="50">
        <v>22</v>
      </c>
      <c r="AE42" s="77">
        <v>69.609000000000009</v>
      </c>
      <c r="AF42" s="62">
        <f t="shared" si="5"/>
        <v>100</v>
      </c>
      <c r="AG42" s="77">
        <v>35.950000000000003</v>
      </c>
      <c r="AH42" s="77">
        <v>32.225999999999999</v>
      </c>
      <c r="AI42" s="77">
        <v>1.4330000000000001</v>
      </c>
      <c r="AJ42" s="77"/>
      <c r="AK42" s="77"/>
      <c r="AL42" s="62"/>
      <c r="AM42" s="77"/>
      <c r="AN42" s="77"/>
      <c r="AO42" s="77"/>
      <c r="AP42" s="77"/>
      <c r="AQ42" s="77"/>
      <c r="AR42" s="77"/>
      <c r="AS42" s="77"/>
      <c r="AT42" s="77"/>
      <c r="AU42" s="77"/>
      <c r="AV42" s="77"/>
      <c r="AW42" s="77"/>
      <c r="AX42" s="77"/>
      <c r="AY42" s="77"/>
      <c r="AZ42" s="77"/>
      <c r="BA42" s="77"/>
      <c r="BB42" s="77"/>
      <c r="BC42" s="77" t="s">
        <v>174</v>
      </c>
      <c r="BD42" s="62">
        <f t="shared" si="6"/>
        <v>0.10876406250000001</v>
      </c>
      <c r="BE42" s="77"/>
      <c r="BF42" s="50">
        <v>22</v>
      </c>
      <c r="BG42" s="62">
        <f t="shared" si="7"/>
        <v>0.10876406250000001</v>
      </c>
      <c r="BH42" s="62">
        <f t="shared" si="8"/>
        <v>100</v>
      </c>
      <c r="BI42" s="62">
        <f t="shared" si="9"/>
        <v>5.6171875000000003E-2</v>
      </c>
      <c r="BJ42" s="62">
        <f t="shared" si="10"/>
        <v>5.0353124999999999E-2</v>
      </c>
      <c r="BK42" s="62">
        <f t="shared" si="11"/>
        <v>2.2390625000000002E-3</v>
      </c>
      <c r="BL42" s="77"/>
      <c r="BM42" s="77"/>
      <c r="BN42" s="77"/>
      <c r="BO42" s="77"/>
      <c r="BP42" s="77"/>
      <c r="BQ42" s="77"/>
    </row>
    <row r="43" spans="1:69" x14ac:dyDescent="0.25">
      <c r="A43" s="77" t="s">
        <v>175</v>
      </c>
      <c r="B43" s="10" t="s">
        <v>122</v>
      </c>
      <c r="C43" s="3">
        <v>45</v>
      </c>
      <c r="D43" s="77" t="s">
        <v>175</v>
      </c>
      <c r="E43" s="62">
        <v>0</v>
      </c>
      <c r="F43" s="62">
        <v>15.567615</v>
      </c>
      <c r="G43" s="62">
        <v>109.41809400000001</v>
      </c>
      <c r="H43" s="62">
        <v>18.236349000000001</v>
      </c>
      <c r="I43" s="62">
        <v>5.3374680000000003</v>
      </c>
      <c r="J43" s="62">
        <v>0</v>
      </c>
      <c r="K43" s="62">
        <v>2.8911285000000002</v>
      </c>
      <c r="L43" s="62">
        <v>2.2239450000000001</v>
      </c>
      <c r="M43" s="62">
        <v>1.5567615000000001</v>
      </c>
      <c r="N43" s="62">
        <v>0</v>
      </c>
      <c r="O43" s="62">
        <v>0</v>
      </c>
      <c r="P43" s="62">
        <v>0</v>
      </c>
      <c r="Q43" s="62">
        <v>0</v>
      </c>
      <c r="R43" s="62">
        <v>1.1119725</v>
      </c>
      <c r="S43" s="62">
        <v>0</v>
      </c>
      <c r="T43" s="62">
        <f t="shared" si="0"/>
        <v>156.3433335</v>
      </c>
      <c r="U43" s="62">
        <v>56.719000000000001</v>
      </c>
      <c r="V43" s="62">
        <v>90.436999999999998</v>
      </c>
      <c r="W43" s="62">
        <v>9.1869999999999994</v>
      </c>
      <c r="X43" s="62">
        <f t="shared" si="1"/>
        <v>36.278489610175804</v>
      </c>
      <c r="Y43" s="62">
        <f t="shared" si="2"/>
        <v>57.845127115701423</v>
      </c>
      <c r="Z43" s="62">
        <f t="shared" si="3"/>
        <v>5.8761699615417236</v>
      </c>
      <c r="AA43" s="77"/>
      <c r="AB43" s="77" t="s">
        <v>175</v>
      </c>
      <c r="AC43" s="62">
        <f t="shared" si="20"/>
        <v>154.786</v>
      </c>
      <c r="AD43" s="50">
        <v>22</v>
      </c>
      <c r="AE43" s="77">
        <v>154.786</v>
      </c>
      <c r="AF43" s="62">
        <f t="shared" si="5"/>
        <v>100</v>
      </c>
      <c r="AG43" s="77">
        <v>56.719000000000001</v>
      </c>
      <c r="AH43" s="77">
        <v>90.125</v>
      </c>
      <c r="AI43" s="77">
        <v>7.9420000000000002</v>
      </c>
      <c r="AJ43" s="77"/>
      <c r="AK43" s="77"/>
      <c r="AL43" s="62"/>
      <c r="AM43" s="77"/>
      <c r="AN43" s="77"/>
      <c r="AO43" s="77"/>
      <c r="AP43" s="77"/>
      <c r="AQ43" s="77"/>
      <c r="AR43" s="77"/>
      <c r="AS43" s="77"/>
      <c r="AT43" s="77"/>
      <c r="AU43" s="77"/>
      <c r="AV43" s="77"/>
      <c r="AW43" s="77"/>
      <c r="AX43" s="77"/>
      <c r="AY43" s="77"/>
      <c r="AZ43" s="77"/>
      <c r="BA43" s="77"/>
      <c r="BB43" s="77"/>
      <c r="BC43" s="77" t="s">
        <v>175</v>
      </c>
      <c r="BD43" s="62">
        <f t="shared" si="6"/>
        <v>0.241853125</v>
      </c>
      <c r="BE43" s="77"/>
      <c r="BF43" s="50">
        <v>22</v>
      </c>
      <c r="BG43" s="62">
        <f t="shared" si="7"/>
        <v>0.241853125</v>
      </c>
      <c r="BH43" s="62">
        <f t="shared" si="8"/>
        <v>100</v>
      </c>
      <c r="BI43" s="62">
        <f t="shared" si="9"/>
        <v>8.8623437499999999E-2</v>
      </c>
      <c r="BJ43" s="62">
        <f t="shared" si="10"/>
        <v>0.14082031249999999</v>
      </c>
      <c r="BK43" s="62">
        <f t="shared" si="11"/>
        <v>1.2409375E-2</v>
      </c>
      <c r="BL43" s="77"/>
      <c r="BM43" s="77"/>
      <c r="BN43" s="77"/>
      <c r="BO43" s="77"/>
      <c r="BP43" s="77"/>
      <c r="BQ43" s="77"/>
    </row>
    <row r="44" spans="1:69" x14ac:dyDescent="0.25">
      <c r="A44" s="77" t="s">
        <v>176</v>
      </c>
      <c r="B44" s="10" t="s">
        <v>122</v>
      </c>
      <c r="C44" s="3">
        <v>46</v>
      </c>
      <c r="D44" s="77" t="s">
        <v>176</v>
      </c>
      <c r="E44" s="62">
        <v>0</v>
      </c>
      <c r="F44" s="62">
        <v>12.009303000000001</v>
      </c>
      <c r="G44" s="62">
        <v>226.39760100000001</v>
      </c>
      <c r="H44" s="62">
        <v>76.503708000000003</v>
      </c>
      <c r="I44" s="62">
        <v>29.356074000000003</v>
      </c>
      <c r="J44" s="62">
        <v>0</v>
      </c>
      <c r="K44" s="62">
        <v>0</v>
      </c>
      <c r="L44" s="62">
        <v>0</v>
      </c>
      <c r="M44" s="62">
        <v>0</v>
      </c>
      <c r="N44" s="62">
        <v>0</v>
      </c>
      <c r="O44" s="62">
        <v>0</v>
      </c>
      <c r="P44" s="62">
        <v>0</v>
      </c>
      <c r="Q44" s="62">
        <v>0</v>
      </c>
      <c r="R44" s="62">
        <v>0</v>
      </c>
      <c r="S44" s="62">
        <v>0</v>
      </c>
      <c r="T44" s="62">
        <f t="shared" si="0"/>
        <v>344.26668599999999</v>
      </c>
      <c r="U44" s="62">
        <v>148.363</v>
      </c>
      <c r="V44" s="62">
        <v>189.446</v>
      </c>
      <c r="W44" s="62">
        <v>6.4560000000000004</v>
      </c>
      <c r="X44" s="62">
        <f t="shared" si="1"/>
        <v>43.095369384651995</v>
      </c>
      <c r="Y44" s="62">
        <f t="shared" si="2"/>
        <v>55.028850511547901</v>
      </c>
      <c r="Z44" s="62">
        <f t="shared" si="3"/>
        <v>1.8752903671893484</v>
      </c>
      <c r="AA44" s="77"/>
      <c r="AB44" s="77" t="s">
        <v>176</v>
      </c>
      <c r="AC44" s="62">
        <f t="shared" si="20"/>
        <v>344.26499999999999</v>
      </c>
      <c r="AD44" s="50">
        <v>22</v>
      </c>
      <c r="AE44" s="77">
        <v>344.26499999999999</v>
      </c>
      <c r="AF44" s="62">
        <f t="shared" si="5"/>
        <v>100</v>
      </c>
      <c r="AG44" s="77">
        <v>148.363</v>
      </c>
      <c r="AH44" s="77">
        <v>189.446</v>
      </c>
      <c r="AI44" s="77">
        <v>6.4560000000000004</v>
      </c>
      <c r="AJ44" s="77"/>
      <c r="AK44" s="77"/>
      <c r="AL44" s="62"/>
      <c r="AM44" s="77"/>
      <c r="AN44" s="77"/>
      <c r="AO44" s="77"/>
      <c r="AP44" s="77"/>
      <c r="AQ44" s="77"/>
      <c r="AR44" s="77"/>
      <c r="AS44" s="77"/>
      <c r="AT44" s="77"/>
      <c r="AU44" s="77"/>
      <c r="AV44" s="77"/>
      <c r="AW44" s="77"/>
      <c r="AX44" s="77"/>
      <c r="AY44" s="77"/>
      <c r="AZ44" s="77"/>
      <c r="BA44" s="77"/>
      <c r="BB44" s="77"/>
      <c r="BC44" s="77" t="s">
        <v>176</v>
      </c>
      <c r="BD44" s="62">
        <f t="shared" si="6"/>
        <v>0.53791406249999996</v>
      </c>
      <c r="BE44" s="77"/>
      <c r="BF44" s="50">
        <v>22</v>
      </c>
      <c r="BG44" s="62">
        <f t="shared" si="7"/>
        <v>0.53791406250000007</v>
      </c>
      <c r="BH44" s="62">
        <f t="shared" si="8"/>
        <v>100.00000000000003</v>
      </c>
      <c r="BI44" s="62">
        <f t="shared" si="9"/>
        <v>0.23181718749999999</v>
      </c>
      <c r="BJ44" s="62">
        <f t="shared" si="10"/>
        <v>0.29600937500000002</v>
      </c>
      <c r="BK44" s="62">
        <f t="shared" si="11"/>
        <v>1.0087500000000001E-2</v>
      </c>
      <c r="BL44" s="77"/>
      <c r="BM44" s="77"/>
      <c r="BN44" s="77"/>
      <c r="BO44" s="77"/>
      <c r="BP44" s="77"/>
      <c r="BQ44" s="77"/>
    </row>
    <row r="45" spans="1:69" x14ac:dyDescent="0.25">
      <c r="A45" s="77" t="s">
        <v>177</v>
      </c>
      <c r="B45" s="10" t="s">
        <v>122</v>
      </c>
      <c r="C45" s="3">
        <v>47</v>
      </c>
      <c r="D45" s="77" t="s">
        <v>177</v>
      </c>
      <c r="E45" s="62">
        <v>0</v>
      </c>
      <c r="F45" s="62">
        <v>0.44478900000000005</v>
      </c>
      <c r="G45" s="62">
        <v>44.256505500000003</v>
      </c>
      <c r="H45" s="62">
        <v>10.0077525</v>
      </c>
      <c r="I45" s="62">
        <v>0</v>
      </c>
      <c r="J45" s="62">
        <v>0</v>
      </c>
      <c r="K45" s="62">
        <v>0</v>
      </c>
      <c r="L45" s="62">
        <v>0</v>
      </c>
      <c r="M45" s="62">
        <v>0</v>
      </c>
      <c r="N45" s="62">
        <v>0</v>
      </c>
      <c r="O45" s="62">
        <v>0</v>
      </c>
      <c r="P45" s="62">
        <v>0</v>
      </c>
      <c r="Q45" s="62">
        <v>0</v>
      </c>
      <c r="R45" s="62">
        <v>0</v>
      </c>
      <c r="S45" s="62">
        <v>0</v>
      </c>
      <c r="T45" s="62">
        <f t="shared" si="0"/>
        <v>54.709047000000005</v>
      </c>
      <c r="U45" s="62">
        <v>20.963000000000001</v>
      </c>
      <c r="V45" s="62">
        <v>32.682000000000002</v>
      </c>
      <c r="W45" s="62">
        <v>1.0640000000000001</v>
      </c>
      <c r="X45" s="62">
        <f t="shared" si="1"/>
        <v>38.317245774725336</v>
      </c>
      <c r="Y45" s="62">
        <f t="shared" si="2"/>
        <v>59.737834585201234</v>
      </c>
      <c r="Z45" s="62">
        <f t="shared" si="3"/>
        <v>1.9448337310646262</v>
      </c>
      <c r="AA45" s="77"/>
      <c r="AB45" s="77" t="s">
        <v>177</v>
      </c>
      <c r="AC45" s="62">
        <f t="shared" si="20"/>
        <v>54.709000000000003</v>
      </c>
      <c r="AD45" s="50">
        <v>22</v>
      </c>
      <c r="AE45" s="77">
        <v>54.709000000000003</v>
      </c>
      <c r="AF45" s="62">
        <f t="shared" si="5"/>
        <v>100</v>
      </c>
      <c r="AG45" s="77">
        <v>20.963000000000001</v>
      </c>
      <c r="AH45" s="77">
        <v>32.682000000000002</v>
      </c>
      <c r="AI45" s="77">
        <v>1.0640000000000001</v>
      </c>
      <c r="AJ45" s="77"/>
      <c r="AK45" s="77"/>
      <c r="AL45" s="62"/>
      <c r="AM45" s="77"/>
      <c r="AN45" s="77"/>
      <c r="AO45" s="77"/>
      <c r="AP45" s="77"/>
      <c r="AQ45" s="77"/>
      <c r="AR45" s="77"/>
      <c r="AS45" s="77"/>
      <c r="AT45" s="77"/>
      <c r="AU45" s="77"/>
      <c r="AV45" s="77"/>
      <c r="AW45" s="77"/>
      <c r="AX45" s="77"/>
      <c r="AY45" s="77"/>
      <c r="AZ45" s="77"/>
      <c r="BA45" s="77"/>
      <c r="BB45" s="77"/>
      <c r="BC45" s="77" t="s">
        <v>177</v>
      </c>
      <c r="BD45" s="62">
        <f t="shared" si="6"/>
        <v>8.5482812500000005E-2</v>
      </c>
      <c r="BE45" s="77"/>
      <c r="BF45" s="50">
        <v>22</v>
      </c>
      <c r="BG45" s="62">
        <f t="shared" si="7"/>
        <v>8.5482812500000005E-2</v>
      </c>
      <c r="BH45" s="62">
        <f t="shared" si="8"/>
        <v>100</v>
      </c>
      <c r="BI45" s="62">
        <f t="shared" si="9"/>
        <v>3.2754687500000004E-2</v>
      </c>
      <c r="BJ45" s="62">
        <f t="shared" si="10"/>
        <v>5.1065625000000003E-2</v>
      </c>
      <c r="BK45" s="62">
        <f t="shared" si="11"/>
        <v>1.6625000000000001E-3</v>
      </c>
      <c r="BL45" s="77"/>
      <c r="BM45" s="77"/>
      <c r="BN45" s="77"/>
      <c r="BO45" s="77"/>
      <c r="BP45" s="77"/>
      <c r="BQ45" s="77"/>
    </row>
    <row r="46" spans="1:69" x14ac:dyDescent="0.25">
      <c r="A46" s="77" t="s">
        <v>178</v>
      </c>
      <c r="B46" s="10" t="s">
        <v>122</v>
      </c>
      <c r="C46" s="3">
        <v>48</v>
      </c>
      <c r="D46" s="77" t="s">
        <v>178</v>
      </c>
      <c r="E46" s="62">
        <v>0</v>
      </c>
      <c r="F46" s="62">
        <v>46.480450500000003</v>
      </c>
      <c r="G46" s="62">
        <v>80.729203500000011</v>
      </c>
      <c r="H46" s="62">
        <v>77.393286000000003</v>
      </c>
      <c r="I46" s="62">
        <v>145.001214</v>
      </c>
      <c r="J46" s="62">
        <v>0</v>
      </c>
      <c r="K46" s="62">
        <v>0</v>
      </c>
      <c r="L46" s="62">
        <v>0</v>
      </c>
      <c r="M46" s="62">
        <v>0</v>
      </c>
      <c r="N46" s="62">
        <v>0</v>
      </c>
      <c r="O46" s="62">
        <v>0</v>
      </c>
      <c r="P46" s="62">
        <v>0</v>
      </c>
      <c r="Q46" s="62">
        <v>0</v>
      </c>
      <c r="R46" s="62">
        <v>0</v>
      </c>
      <c r="S46" s="62">
        <v>0</v>
      </c>
      <c r="T46" s="62">
        <f t="shared" si="0"/>
        <v>349.60415399999999</v>
      </c>
      <c r="U46" s="62">
        <v>211.279</v>
      </c>
      <c r="V46" s="62">
        <v>134.018</v>
      </c>
      <c r="W46" s="62">
        <v>4.3070000000000004</v>
      </c>
      <c r="X46" s="62">
        <f t="shared" si="1"/>
        <v>60.433778484222479</v>
      </c>
      <c r="Y46" s="62">
        <f t="shared" si="2"/>
        <v>38.334212699314776</v>
      </c>
      <c r="Z46" s="62">
        <f t="shared" si="3"/>
        <v>1.2319647666429046</v>
      </c>
      <c r="AA46" s="77"/>
      <c r="AB46" s="77" t="s">
        <v>178</v>
      </c>
      <c r="AC46" s="62">
        <f t="shared" si="20"/>
        <v>349.60400000000004</v>
      </c>
      <c r="AD46" s="50">
        <v>22</v>
      </c>
      <c r="AE46" s="77">
        <v>349.60400000000004</v>
      </c>
      <c r="AF46" s="62">
        <f t="shared" si="5"/>
        <v>100</v>
      </c>
      <c r="AG46" s="77">
        <v>211.279</v>
      </c>
      <c r="AH46" s="77">
        <v>134.018</v>
      </c>
      <c r="AI46" s="77">
        <v>4.3070000000000004</v>
      </c>
      <c r="AJ46" s="77"/>
      <c r="AK46" s="77"/>
      <c r="AL46" s="62"/>
      <c r="AM46" s="77"/>
      <c r="AN46" s="77"/>
      <c r="AO46" s="77"/>
      <c r="AP46" s="77"/>
      <c r="AQ46" s="77"/>
      <c r="AR46" s="77"/>
      <c r="AS46" s="77"/>
      <c r="AT46" s="77"/>
      <c r="AU46" s="77"/>
      <c r="AV46" s="77"/>
      <c r="AW46" s="77"/>
      <c r="AX46" s="77"/>
      <c r="AY46" s="77"/>
      <c r="AZ46" s="77"/>
      <c r="BA46" s="77"/>
      <c r="BB46" s="77"/>
      <c r="BC46" s="77" t="s">
        <v>178</v>
      </c>
      <c r="BD46" s="62">
        <f t="shared" si="6"/>
        <v>0.54625625000000011</v>
      </c>
      <c r="BE46" s="77"/>
      <c r="BF46" s="50">
        <v>22</v>
      </c>
      <c r="BG46" s="62">
        <f t="shared" si="7"/>
        <v>0.54625625</v>
      </c>
      <c r="BH46" s="62">
        <f t="shared" si="8"/>
        <v>99.999999999999972</v>
      </c>
      <c r="BI46" s="62">
        <f t="shared" si="9"/>
        <v>0.33012343750000001</v>
      </c>
      <c r="BJ46" s="62">
        <f t="shared" si="10"/>
        <v>0.209403125</v>
      </c>
      <c r="BK46" s="62">
        <f t="shared" si="11"/>
        <v>6.7296875000000004E-3</v>
      </c>
      <c r="BL46" s="77"/>
      <c r="BM46" s="77"/>
      <c r="BN46" s="77"/>
      <c r="BO46" s="77"/>
      <c r="BP46" s="77"/>
      <c r="BQ46" s="77"/>
    </row>
    <row r="47" spans="1:69" x14ac:dyDescent="0.25">
      <c r="A47" s="77" t="s">
        <v>179</v>
      </c>
      <c r="B47" s="10" t="s">
        <v>122</v>
      </c>
      <c r="C47" s="3">
        <v>49</v>
      </c>
      <c r="D47" s="77" t="s">
        <v>179</v>
      </c>
      <c r="E47" s="62">
        <v>2.4463395000000001</v>
      </c>
      <c r="F47" s="62">
        <v>12.231697500000001</v>
      </c>
      <c r="G47" s="62">
        <v>121.64979150000001</v>
      </c>
      <c r="H47" s="62">
        <v>100.7447085</v>
      </c>
      <c r="I47" s="62">
        <v>30.9128355</v>
      </c>
      <c r="J47" s="62">
        <v>0</v>
      </c>
      <c r="K47" s="62">
        <v>0</v>
      </c>
      <c r="L47" s="62">
        <v>0</v>
      </c>
      <c r="M47" s="62">
        <v>0</v>
      </c>
      <c r="N47" s="62">
        <v>0</v>
      </c>
      <c r="O47" s="62">
        <v>0</v>
      </c>
      <c r="P47" s="62">
        <v>0</v>
      </c>
      <c r="Q47" s="62">
        <v>0</v>
      </c>
      <c r="R47" s="62">
        <v>0</v>
      </c>
      <c r="S47" s="62">
        <v>0</v>
      </c>
      <c r="T47" s="62">
        <f t="shared" si="0"/>
        <v>267.98537250000004</v>
      </c>
      <c r="U47" s="62">
        <v>124.483</v>
      </c>
      <c r="V47" s="62">
        <v>137.64699999999999</v>
      </c>
      <c r="W47" s="62">
        <v>5.8550000000000004</v>
      </c>
      <c r="X47" s="62">
        <f t="shared" si="1"/>
        <v>46.451415925695713</v>
      </c>
      <c r="Y47" s="62">
        <f t="shared" si="2"/>
        <v>51.363624333637823</v>
      </c>
      <c r="Z47" s="62">
        <f t="shared" si="3"/>
        <v>2.1848207405424711</v>
      </c>
      <c r="AA47" s="77"/>
      <c r="AB47" s="77" t="s">
        <v>179</v>
      </c>
      <c r="AC47" s="62">
        <f t="shared" si="20"/>
        <v>267.98500000000001</v>
      </c>
      <c r="AD47" s="50">
        <v>22</v>
      </c>
      <c r="AE47" s="77">
        <v>267.98500000000001</v>
      </c>
      <c r="AF47" s="62">
        <f t="shared" si="5"/>
        <v>100</v>
      </c>
      <c r="AG47" s="77">
        <v>124.483</v>
      </c>
      <c r="AH47" s="77">
        <v>137.64699999999999</v>
      </c>
      <c r="AI47" s="77">
        <v>5.8550000000000004</v>
      </c>
      <c r="AJ47" s="77"/>
      <c r="AK47" s="77"/>
      <c r="AL47" s="62"/>
      <c r="AM47" s="77"/>
      <c r="AN47" s="77"/>
      <c r="AO47" s="77"/>
      <c r="AP47" s="77"/>
      <c r="AQ47" s="77"/>
      <c r="AR47" s="77"/>
      <c r="AS47" s="77"/>
      <c r="AT47" s="77"/>
      <c r="AU47" s="77"/>
      <c r="AV47" s="77"/>
      <c r="AW47" s="77"/>
      <c r="AX47" s="77"/>
      <c r="AY47" s="77"/>
      <c r="AZ47" s="77"/>
      <c r="BA47" s="77"/>
      <c r="BB47" s="77"/>
      <c r="BC47" s="77" t="s">
        <v>179</v>
      </c>
      <c r="BD47" s="62">
        <f t="shared" si="6"/>
        <v>0.41872656250000001</v>
      </c>
      <c r="BE47" s="77"/>
      <c r="BF47" s="50">
        <v>22</v>
      </c>
      <c r="BG47" s="62">
        <f t="shared" si="7"/>
        <v>0.41872656250000001</v>
      </c>
      <c r="BH47" s="62">
        <f t="shared" si="8"/>
        <v>100</v>
      </c>
      <c r="BI47" s="62">
        <f t="shared" si="9"/>
        <v>0.1945046875</v>
      </c>
      <c r="BJ47" s="62">
        <f t="shared" si="10"/>
        <v>0.21507343749999999</v>
      </c>
      <c r="BK47" s="62">
        <f t="shared" si="11"/>
        <v>9.1484375000000003E-3</v>
      </c>
      <c r="BL47" s="77"/>
      <c r="BM47" s="77"/>
      <c r="BN47" s="77"/>
      <c r="BO47" s="77"/>
      <c r="BP47" s="77"/>
      <c r="BQ47" s="77"/>
    </row>
    <row r="48" spans="1:69" x14ac:dyDescent="0.25">
      <c r="A48" s="77" t="s">
        <v>180</v>
      </c>
      <c r="B48" s="10" t="s">
        <v>122</v>
      </c>
      <c r="C48" s="3">
        <v>5</v>
      </c>
      <c r="D48" s="77" t="s">
        <v>180</v>
      </c>
      <c r="E48" s="62">
        <v>6.6718350000000006</v>
      </c>
      <c r="F48" s="62">
        <v>16.457193</v>
      </c>
      <c r="G48" s="62">
        <v>85.844277000000005</v>
      </c>
      <c r="H48" s="62">
        <v>68.275111500000008</v>
      </c>
      <c r="I48" s="62">
        <v>22.906633500000002</v>
      </c>
      <c r="J48" s="62">
        <v>0</v>
      </c>
      <c r="K48" s="62">
        <v>0</v>
      </c>
      <c r="L48" s="62">
        <v>0</v>
      </c>
      <c r="M48" s="62">
        <v>0</v>
      </c>
      <c r="N48" s="62">
        <v>0</v>
      </c>
      <c r="O48" s="62">
        <v>0</v>
      </c>
      <c r="P48" s="62">
        <v>0</v>
      </c>
      <c r="Q48" s="62">
        <v>0</v>
      </c>
      <c r="R48" s="62">
        <v>0</v>
      </c>
      <c r="S48" s="62">
        <v>0</v>
      </c>
      <c r="T48" s="62">
        <f t="shared" si="0"/>
        <v>200.15505000000002</v>
      </c>
      <c r="U48" s="62">
        <v>94.046000000000006</v>
      </c>
      <c r="V48" s="62">
        <v>102.09</v>
      </c>
      <c r="W48" s="62">
        <v>4.0190000000000001</v>
      </c>
      <c r="X48" s="62">
        <f t="shared" si="1"/>
        <v>46.986573658771036</v>
      </c>
      <c r="Y48" s="62">
        <f t="shared" si="2"/>
        <v>51.005458018671021</v>
      </c>
      <c r="Z48" s="62">
        <f t="shared" si="3"/>
        <v>2.0079433419241735</v>
      </c>
      <c r="AA48" s="77"/>
      <c r="AB48" s="77" t="s">
        <v>180</v>
      </c>
      <c r="AC48" s="62">
        <f t="shared" si="20"/>
        <v>200.15500000000003</v>
      </c>
      <c r="AD48" s="50">
        <v>18</v>
      </c>
      <c r="AE48" s="77">
        <v>200.15500000000003</v>
      </c>
      <c r="AF48" s="62">
        <f t="shared" si="5"/>
        <v>100</v>
      </c>
      <c r="AG48" s="77">
        <v>94.046000000000006</v>
      </c>
      <c r="AH48" s="77">
        <v>102.09</v>
      </c>
      <c r="AI48" s="77">
        <v>4.0190000000000001</v>
      </c>
      <c r="AJ48" s="77"/>
      <c r="AK48" s="77"/>
      <c r="AL48" s="62"/>
      <c r="AM48" s="77"/>
      <c r="AN48" s="77"/>
      <c r="AO48" s="77"/>
      <c r="AP48" s="77"/>
      <c r="AQ48" s="77"/>
      <c r="AR48" s="77"/>
      <c r="AS48" s="77"/>
      <c r="AT48" s="77"/>
      <c r="AU48" s="77"/>
      <c r="AV48" s="77"/>
      <c r="AW48" s="77"/>
      <c r="AX48" s="77"/>
      <c r="AY48" s="77"/>
      <c r="AZ48" s="77"/>
      <c r="BA48" s="77"/>
      <c r="BB48" s="77"/>
      <c r="BC48" s="77" t="s">
        <v>180</v>
      </c>
      <c r="BD48" s="62">
        <f t="shared" si="6"/>
        <v>0.31274218750000005</v>
      </c>
      <c r="BE48" s="77"/>
      <c r="BF48" s="50">
        <v>18</v>
      </c>
      <c r="BG48" s="62">
        <f t="shared" si="7"/>
        <v>0.31274218749999999</v>
      </c>
      <c r="BH48" s="62">
        <f t="shared" si="8"/>
        <v>99.999999999999972</v>
      </c>
      <c r="BI48" s="62">
        <f t="shared" si="9"/>
        <v>0.146946875</v>
      </c>
      <c r="BJ48" s="62">
        <f t="shared" si="10"/>
        <v>0.15951562499999999</v>
      </c>
      <c r="BK48" s="62">
        <f t="shared" si="11"/>
        <v>6.2796875000000005E-3</v>
      </c>
      <c r="BL48" s="77"/>
      <c r="BM48" s="77"/>
      <c r="BN48" s="77"/>
      <c r="BO48" s="77"/>
      <c r="BP48" s="77"/>
      <c r="BQ48" s="77"/>
    </row>
    <row r="49" spans="1:81" x14ac:dyDescent="0.25">
      <c r="A49" s="77" t="s">
        <v>181</v>
      </c>
      <c r="B49" s="10" t="s">
        <v>122</v>
      </c>
      <c r="C49" s="3">
        <v>50</v>
      </c>
      <c r="D49" s="77" t="s">
        <v>181</v>
      </c>
      <c r="E49" s="62">
        <v>0</v>
      </c>
      <c r="F49" s="62">
        <v>2.4463395000000001</v>
      </c>
      <c r="G49" s="62">
        <v>53.152285500000005</v>
      </c>
      <c r="H49" s="62">
        <v>38.474248500000002</v>
      </c>
      <c r="I49" s="62">
        <v>33.581569500000001</v>
      </c>
      <c r="J49" s="62">
        <v>0</v>
      </c>
      <c r="K49" s="62">
        <v>0</v>
      </c>
      <c r="L49" s="62">
        <v>0</v>
      </c>
      <c r="M49" s="62">
        <v>1.1119725</v>
      </c>
      <c r="N49" s="62">
        <v>0</v>
      </c>
      <c r="O49" s="62">
        <v>0</v>
      </c>
      <c r="P49" s="62">
        <v>0</v>
      </c>
      <c r="Q49" s="62">
        <v>0</v>
      </c>
      <c r="R49" s="62">
        <v>1.1119725</v>
      </c>
      <c r="S49" s="62">
        <v>0</v>
      </c>
      <c r="T49" s="62">
        <f t="shared" si="0"/>
        <v>129.87838800000003</v>
      </c>
      <c r="U49" s="62">
        <v>69.346999999999994</v>
      </c>
      <c r="V49" s="62">
        <v>56.192999999999998</v>
      </c>
      <c r="W49" s="62">
        <v>4.3380000000000001</v>
      </c>
      <c r="X49" s="62">
        <f t="shared" si="1"/>
        <v>53.393794816732701</v>
      </c>
      <c r="Y49" s="62">
        <f t="shared" si="2"/>
        <v>43.265858827875185</v>
      </c>
      <c r="Z49" s="62">
        <f t="shared" si="3"/>
        <v>3.3400476143883147</v>
      </c>
      <c r="AA49" s="77"/>
      <c r="AB49" s="77" t="s">
        <v>181</v>
      </c>
      <c r="AC49" s="62">
        <f t="shared" si="20"/>
        <v>128.76599999999999</v>
      </c>
      <c r="AD49" s="50">
        <v>22</v>
      </c>
      <c r="AE49" s="77">
        <v>128.76599999999999</v>
      </c>
      <c r="AF49" s="62">
        <f t="shared" si="5"/>
        <v>100</v>
      </c>
      <c r="AG49" s="77">
        <v>69.346999999999994</v>
      </c>
      <c r="AH49" s="77">
        <v>55.970999999999997</v>
      </c>
      <c r="AI49" s="77">
        <v>3.448</v>
      </c>
      <c r="AJ49" s="77"/>
      <c r="AK49" s="77"/>
      <c r="AL49" s="62"/>
      <c r="AM49" s="77"/>
      <c r="AN49" s="77"/>
      <c r="AO49" s="77"/>
      <c r="AP49" s="77"/>
      <c r="AQ49" s="77"/>
      <c r="AR49" s="77"/>
      <c r="AS49" s="77"/>
      <c r="AT49" s="77"/>
      <c r="AU49" s="77"/>
      <c r="AV49" s="77"/>
      <c r="AW49" s="77"/>
      <c r="AX49" s="77"/>
      <c r="AY49" s="77"/>
      <c r="AZ49" s="77"/>
      <c r="BA49" s="77"/>
      <c r="BB49" s="77"/>
      <c r="BC49" s="77" t="s">
        <v>181</v>
      </c>
      <c r="BD49" s="62">
        <f t="shared" si="6"/>
        <v>0.201196875</v>
      </c>
      <c r="BE49" s="77"/>
      <c r="BF49" s="50">
        <v>22</v>
      </c>
      <c r="BG49" s="62">
        <f t="shared" si="7"/>
        <v>0.20119687499999997</v>
      </c>
      <c r="BH49" s="62">
        <f t="shared" si="8"/>
        <v>99.999999999999986</v>
      </c>
      <c r="BI49" s="62">
        <f t="shared" si="9"/>
        <v>0.10835468749999999</v>
      </c>
      <c r="BJ49" s="62">
        <f t="shared" si="10"/>
        <v>8.7454687499999989E-2</v>
      </c>
      <c r="BK49" s="62">
        <f t="shared" si="11"/>
        <v>5.3874999999999999E-3</v>
      </c>
      <c r="BL49" s="77"/>
      <c r="BM49" s="77"/>
      <c r="BN49" s="77"/>
      <c r="BO49" s="77"/>
      <c r="BP49" s="77"/>
      <c r="BQ49" s="77"/>
      <c r="BR49" s="77"/>
      <c r="BS49" s="77"/>
      <c r="BT49" s="77"/>
      <c r="BU49" s="77"/>
      <c r="BV49" s="77"/>
      <c r="BW49" s="77"/>
      <c r="BX49" s="77"/>
      <c r="BY49" s="77"/>
      <c r="BZ49" s="77"/>
      <c r="CA49" s="77"/>
      <c r="CB49" s="77"/>
      <c r="CC49" s="77"/>
    </row>
    <row r="50" spans="1:81" x14ac:dyDescent="0.25">
      <c r="A50" s="77" t="s">
        <v>182</v>
      </c>
      <c r="B50" s="10" t="s">
        <v>122</v>
      </c>
      <c r="C50" s="3">
        <v>51</v>
      </c>
      <c r="D50" s="77" t="s">
        <v>182</v>
      </c>
      <c r="E50" s="62">
        <v>14.233248000000001</v>
      </c>
      <c r="F50" s="62">
        <v>73.61257950000001</v>
      </c>
      <c r="G50" s="62">
        <v>480.37212000000005</v>
      </c>
      <c r="H50" s="62">
        <v>334.92611700000003</v>
      </c>
      <c r="I50" s="62">
        <v>105.6373875</v>
      </c>
      <c r="J50" s="62">
        <v>0</v>
      </c>
      <c r="K50" s="62">
        <v>0</v>
      </c>
      <c r="L50" s="62">
        <v>0</v>
      </c>
      <c r="M50" s="62">
        <v>0</v>
      </c>
      <c r="N50" s="62">
        <v>0</v>
      </c>
      <c r="O50" s="62">
        <v>0</v>
      </c>
      <c r="P50" s="62">
        <v>0</v>
      </c>
      <c r="Q50" s="62">
        <v>0</v>
      </c>
      <c r="R50" s="62">
        <v>0</v>
      </c>
      <c r="S50" s="62">
        <v>0</v>
      </c>
      <c r="T50" s="62">
        <f t="shared" si="0"/>
        <v>1008.7814520000001</v>
      </c>
      <c r="U50" s="62">
        <v>457.02800000000002</v>
      </c>
      <c r="V50" s="62">
        <v>531.14800000000002</v>
      </c>
      <c r="W50" s="62">
        <v>20.603000000000002</v>
      </c>
      <c r="X50" s="62">
        <f t="shared" si="1"/>
        <v>45.304956697399703</v>
      </c>
      <c r="Y50" s="62">
        <f t="shared" si="2"/>
        <v>52.652435167890069</v>
      </c>
      <c r="Z50" s="62">
        <f t="shared" si="3"/>
        <v>2.042365069178532</v>
      </c>
      <c r="AA50" s="77"/>
      <c r="AB50" s="77" t="s">
        <v>182</v>
      </c>
      <c r="AC50" s="62">
        <f t="shared" si="20"/>
        <v>1008.779</v>
      </c>
      <c r="AD50" s="50">
        <v>22</v>
      </c>
      <c r="AE50" s="77">
        <v>653.39300000000003</v>
      </c>
      <c r="AF50" s="62">
        <f t="shared" si="5"/>
        <v>64.77067821594224</v>
      </c>
      <c r="AG50" s="77">
        <v>298.86200000000002</v>
      </c>
      <c r="AH50" s="77">
        <v>341.3</v>
      </c>
      <c r="AI50" s="77">
        <v>13.231</v>
      </c>
      <c r="AJ50" s="50">
        <v>23</v>
      </c>
      <c r="AK50" s="77">
        <v>355.38599999999997</v>
      </c>
      <c r="AL50" s="62">
        <f>(AK50/AC50)*100</f>
        <v>35.229321784057753</v>
      </c>
      <c r="AM50" s="77">
        <v>158.167</v>
      </c>
      <c r="AN50" s="77">
        <v>189.84800000000001</v>
      </c>
      <c r="AO50" s="77">
        <v>7.3710000000000004</v>
      </c>
      <c r="AP50" s="77"/>
      <c r="AQ50" s="77"/>
      <c r="AR50" s="77"/>
      <c r="AS50" s="77"/>
      <c r="AT50" s="77"/>
      <c r="AU50" s="77"/>
      <c r="AV50" s="77"/>
      <c r="AW50" s="77"/>
      <c r="AX50" s="77"/>
      <c r="AY50" s="77"/>
      <c r="AZ50" s="77"/>
      <c r="BA50" s="77"/>
      <c r="BB50" s="77"/>
      <c r="BC50" s="77" t="s">
        <v>182</v>
      </c>
      <c r="BD50" s="62">
        <f t="shared" si="6"/>
        <v>1.5762171874999999</v>
      </c>
      <c r="BE50" s="77"/>
      <c r="BF50" s="50">
        <v>22</v>
      </c>
      <c r="BG50" s="62">
        <f t="shared" si="7"/>
        <v>1.0209265624999999</v>
      </c>
      <c r="BH50" s="62">
        <f t="shared" si="8"/>
        <v>64.77067821594224</v>
      </c>
      <c r="BI50" s="62">
        <f t="shared" si="9"/>
        <v>0.46697187500000004</v>
      </c>
      <c r="BJ50" s="62">
        <f t="shared" si="10"/>
        <v>0.53328125000000004</v>
      </c>
      <c r="BK50" s="62">
        <f t="shared" si="11"/>
        <v>2.0673437499999999E-2</v>
      </c>
      <c r="BL50" s="50">
        <v>23</v>
      </c>
      <c r="BM50" s="62">
        <f>BO50+BP50+BQ50</f>
        <v>0.55529062500000004</v>
      </c>
      <c r="BN50" s="62">
        <f>(BM50/BD50)*100</f>
        <v>35.22932178405776</v>
      </c>
      <c r="BO50" s="62">
        <f>AM50/640</f>
        <v>0.24713593750000001</v>
      </c>
      <c r="BP50" s="62">
        <f>AN50/640</f>
        <v>0.2966375</v>
      </c>
      <c r="BQ50" s="62">
        <f>AO50/640</f>
        <v>1.1517187500000001E-2</v>
      </c>
      <c r="BR50" s="77"/>
      <c r="BS50" s="77"/>
      <c r="BT50" s="77"/>
      <c r="BU50" s="77"/>
      <c r="BV50" s="77"/>
      <c r="BW50" s="77"/>
      <c r="BX50" s="77"/>
      <c r="BY50" s="77"/>
      <c r="BZ50" s="77"/>
      <c r="CA50" s="77"/>
      <c r="CB50" s="77"/>
      <c r="CC50" s="77"/>
    </row>
    <row r="51" spans="1:81" x14ac:dyDescent="0.25">
      <c r="A51" s="77" t="s">
        <v>183</v>
      </c>
      <c r="B51" s="10" t="s">
        <v>122</v>
      </c>
      <c r="C51" s="3">
        <v>53</v>
      </c>
      <c r="D51" s="77" t="s">
        <v>183</v>
      </c>
      <c r="E51" s="62">
        <v>0</v>
      </c>
      <c r="F51" s="62">
        <v>6.2270460000000005</v>
      </c>
      <c r="G51" s="62">
        <v>25.130578500000002</v>
      </c>
      <c r="H51" s="62">
        <v>10.897330500000001</v>
      </c>
      <c r="I51" s="62">
        <v>29.800863000000003</v>
      </c>
      <c r="J51" s="62">
        <v>0</v>
      </c>
      <c r="K51" s="62">
        <v>0</v>
      </c>
      <c r="L51" s="62">
        <v>0</v>
      </c>
      <c r="M51" s="62">
        <v>0.44478900000000005</v>
      </c>
      <c r="N51" s="62">
        <v>0</v>
      </c>
      <c r="O51" s="62">
        <v>0</v>
      </c>
      <c r="P51" s="62">
        <v>0</v>
      </c>
      <c r="Q51" s="62">
        <v>0</v>
      </c>
      <c r="R51" s="62">
        <v>0.88957800000000009</v>
      </c>
      <c r="S51" s="62">
        <v>0</v>
      </c>
      <c r="T51" s="62">
        <f t="shared" si="0"/>
        <v>73.390185000000002</v>
      </c>
      <c r="U51" s="62">
        <v>43.695999999999998</v>
      </c>
      <c r="V51" s="62">
        <v>27.635999999999999</v>
      </c>
      <c r="W51" s="62">
        <v>2.0579999999999998</v>
      </c>
      <c r="X51" s="62">
        <f t="shared" si="1"/>
        <v>59.539296705683462</v>
      </c>
      <c r="Y51" s="62">
        <f t="shared" si="2"/>
        <v>37.656261528704412</v>
      </c>
      <c r="Z51" s="62">
        <f t="shared" si="3"/>
        <v>2.8041896883077753</v>
      </c>
      <c r="AA51" s="77"/>
      <c r="AB51" s="77" t="s">
        <v>183</v>
      </c>
      <c r="AC51" s="62">
        <f t="shared" si="20"/>
        <v>72.944999999999993</v>
      </c>
      <c r="AD51" s="50">
        <v>23</v>
      </c>
      <c r="AE51" s="77">
        <v>72.944999999999993</v>
      </c>
      <c r="AF51" s="62">
        <f t="shared" si="5"/>
        <v>100</v>
      </c>
      <c r="AG51" s="77">
        <v>43.695999999999998</v>
      </c>
      <c r="AH51" s="77">
        <v>27.547000000000001</v>
      </c>
      <c r="AI51" s="77">
        <v>1.702</v>
      </c>
      <c r="AJ51" s="77"/>
      <c r="AK51" s="77"/>
      <c r="AL51" s="62"/>
      <c r="AM51" s="77"/>
      <c r="AN51" s="77"/>
      <c r="AO51" s="77"/>
      <c r="AP51" s="77"/>
      <c r="AQ51" s="77"/>
      <c r="AR51" s="77"/>
      <c r="AS51" s="77"/>
      <c r="AT51" s="77"/>
      <c r="AU51" s="77"/>
      <c r="AV51" s="77"/>
      <c r="AW51" s="77"/>
      <c r="AX51" s="77"/>
      <c r="AY51" s="77"/>
      <c r="AZ51" s="77"/>
      <c r="BA51" s="77"/>
      <c r="BB51" s="77"/>
      <c r="BC51" s="77" t="s">
        <v>183</v>
      </c>
      <c r="BD51" s="62">
        <f t="shared" si="6"/>
        <v>0.11397656249999999</v>
      </c>
      <c r="BE51" s="77"/>
      <c r="BF51" s="50">
        <v>23</v>
      </c>
      <c r="BG51" s="62">
        <f t="shared" si="7"/>
        <v>0.1139765625</v>
      </c>
      <c r="BH51" s="62">
        <f t="shared" si="8"/>
        <v>100.00000000000003</v>
      </c>
      <c r="BI51" s="62">
        <f t="shared" si="9"/>
        <v>6.8275000000000002E-2</v>
      </c>
      <c r="BJ51" s="62">
        <f t="shared" si="10"/>
        <v>4.3042187500000002E-2</v>
      </c>
      <c r="BK51" s="62">
        <f t="shared" si="11"/>
        <v>2.6593749999999998E-3</v>
      </c>
      <c r="BL51" s="77"/>
      <c r="BM51" s="77"/>
      <c r="BN51" s="77"/>
      <c r="BO51" s="77"/>
      <c r="BP51" s="77"/>
      <c r="BQ51" s="77"/>
      <c r="BR51" s="77"/>
      <c r="BS51" s="77"/>
      <c r="BT51" s="77"/>
      <c r="BU51" s="77"/>
      <c r="BV51" s="77"/>
      <c r="BW51" s="77"/>
      <c r="BX51" s="77"/>
      <c r="BY51" s="77"/>
      <c r="BZ51" s="77"/>
      <c r="CA51" s="77"/>
      <c r="CB51" s="77"/>
      <c r="CC51" s="77"/>
    </row>
    <row r="52" spans="1:81" x14ac:dyDescent="0.25">
      <c r="A52" s="77" t="s">
        <v>184</v>
      </c>
      <c r="B52" s="10" t="s">
        <v>122</v>
      </c>
      <c r="C52" s="3">
        <v>54</v>
      </c>
      <c r="D52" s="77" t="s">
        <v>184</v>
      </c>
      <c r="E52" s="62">
        <v>0</v>
      </c>
      <c r="F52" s="62">
        <v>6.2270460000000005</v>
      </c>
      <c r="G52" s="62">
        <v>64.939194000000001</v>
      </c>
      <c r="H52" s="62">
        <v>27.132129000000003</v>
      </c>
      <c r="I52" s="62">
        <v>7.1166240000000007</v>
      </c>
      <c r="J52" s="62">
        <v>0</v>
      </c>
      <c r="K52" s="62">
        <v>0</v>
      </c>
      <c r="L52" s="62">
        <v>0</v>
      </c>
      <c r="M52" s="62">
        <v>0</v>
      </c>
      <c r="N52" s="62">
        <v>0</v>
      </c>
      <c r="O52" s="62">
        <v>0</v>
      </c>
      <c r="P52" s="62">
        <v>0</v>
      </c>
      <c r="Q52" s="62">
        <v>0</v>
      </c>
      <c r="R52" s="62">
        <v>0</v>
      </c>
      <c r="S52" s="62">
        <v>0</v>
      </c>
      <c r="T52" s="62">
        <f t="shared" si="0"/>
        <v>105.41499300000001</v>
      </c>
      <c r="U52" s="62">
        <v>44.180999999999997</v>
      </c>
      <c r="V52" s="62">
        <v>59.174999999999997</v>
      </c>
      <c r="W52" s="62">
        <v>2.0590000000000002</v>
      </c>
      <c r="X52" s="62">
        <f t="shared" si="1"/>
        <v>41.911495454920718</v>
      </c>
      <c r="Y52" s="62">
        <f t="shared" si="2"/>
        <v>56.135278593624719</v>
      </c>
      <c r="Z52" s="62">
        <f t="shared" si="3"/>
        <v>1.9532325918761857</v>
      </c>
      <c r="AA52" s="77"/>
      <c r="AB52" s="77" t="s">
        <v>184</v>
      </c>
      <c r="AC52" s="62">
        <f t="shared" si="20"/>
        <v>105.41499999999999</v>
      </c>
      <c r="AD52" s="50">
        <v>23</v>
      </c>
      <c r="AE52" s="77">
        <v>105.41499999999999</v>
      </c>
      <c r="AF52" s="62">
        <f t="shared" si="5"/>
        <v>100</v>
      </c>
      <c r="AG52" s="77">
        <v>44.180999999999997</v>
      </c>
      <c r="AH52" s="77">
        <v>59.174999999999997</v>
      </c>
      <c r="AI52" s="77">
        <v>2.0590000000000002</v>
      </c>
      <c r="AJ52" s="77"/>
      <c r="AK52" s="77"/>
      <c r="AL52" s="62"/>
      <c r="AM52" s="77"/>
      <c r="AN52" s="77"/>
      <c r="AO52" s="77"/>
      <c r="AP52" s="77"/>
      <c r="AQ52" s="77"/>
      <c r="AR52" s="77"/>
      <c r="AS52" s="77"/>
      <c r="AT52" s="77"/>
      <c r="AU52" s="77"/>
      <c r="AV52" s="77"/>
      <c r="AW52" s="77"/>
      <c r="AX52" s="77"/>
      <c r="AY52" s="77"/>
      <c r="AZ52" s="77"/>
      <c r="BA52" s="77"/>
      <c r="BB52" s="77"/>
      <c r="BC52" s="77" t="s">
        <v>184</v>
      </c>
      <c r="BD52" s="62">
        <f t="shared" si="6"/>
        <v>0.16471093749999999</v>
      </c>
      <c r="BE52" s="77"/>
      <c r="BF52" s="50">
        <v>23</v>
      </c>
      <c r="BG52" s="62">
        <f t="shared" si="7"/>
        <v>0.16471093749999999</v>
      </c>
      <c r="BH52" s="62">
        <f t="shared" si="8"/>
        <v>100</v>
      </c>
      <c r="BI52" s="62">
        <f t="shared" si="9"/>
        <v>6.9032812499999999E-2</v>
      </c>
      <c r="BJ52" s="62">
        <f t="shared" si="10"/>
        <v>9.2460937499999993E-2</v>
      </c>
      <c r="BK52" s="62">
        <f t="shared" si="11"/>
        <v>3.2171875000000004E-3</v>
      </c>
      <c r="BL52" s="77"/>
      <c r="BM52" s="77"/>
      <c r="BN52" s="77"/>
      <c r="BO52" s="77"/>
      <c r="BP52" s="77"/>
      <c r="BQ52" s="77"/>
      <c r="BR52" s="77"/>
      <c r="BS52" s="77"/>
      <c r="BT52" s="77"/>
      <c r="BU52" s="77"/>
      <c r="BV52" s="77"/>
      <c r="BW52" s="77"/>
      <c r="BX52" s="77"/>
      <c r="BY52" s="77"/>
      <c r="BZ52" s="77"/>
      <c r="CA52" s="77"/>
      <c r="CB52" s="77"/>
      <c r="CC52" s="77"/>
    </row>
    <row r="53" spans="1:81" x14ac:dyDescent="0.25">
      <c r="A53" s="77" t="s">
        <v>185</v>
      </c>
      <c r="B53" s="10" t="s">
        <v>122</v>
      </c>
      <c r="C53" s="3">
        <v>55</v>
      </c>
      <c r="D53" s="77" t="s">
        <v>185</v>
      </c>
      <c r="E53" s="62">
        <v>0</v>
      </c>
      <c r="F53" s="62">
        <v>18.236349000000001</v>
      </c>
      <c r="G53" s="62">
        <v>100.96710300000001</v>
      </c>
      <c r="H53" s="62">
        <v>45.813267000000003</v>
      </c>
      <c r="I53" s="62">
        <v>16.901982</v>
      </c>
      <c r="J53" s="62">
        <v>0</v>
      </c>
      <c r="K53" s="62">
        <v>0</v>
      </c>
      <c r="L53" s="62">
        <v>0</v>
      </c>
      <c r="M53" s="62">
        <v>0</v>
      </c>
      <c r="N53" s="62">
        <v>0</v>
      </c>
      <c r="O53" s="62">
        <v>0</v>
      </c>
      <c r="P53" s="62">
        <v>0</v>
      </c>
      <c r="Q53" s="62">
        <v>0</v>
      </c>
      <c r="R53" s="62">
        <v>0.66718350000000004</v>
      </c>
      <c r="S53" s="62">
        <v>0</v>
      </c>
      <c r="T53" s="62">
        <f t="shared" si="0"/>
        <v>182.58588450000002</v>
      </c>
      <c r="U53" s="62">
        <v>77.495000000000005</v>
      </c>
      <c r="V53" s="62">
        <v>101.07599999999999</v>
      </c>
      <c r="W53" s="62">
        <v>4.0140000000000002</v>
      </c>
      <c r="X53" s="62">
        <f t="shared" si="1"/>
        <v>42.443040004004253</v>
      </c>
      <c r="Y53" s="62">
        <f t="shared" si="2"/>
        <v>55.358058086905395</v>
      </c>
      <c r="Z53" s="62">
        <f t="shared" si="3"/>
        <v>2.1984174795286542</v>
      </c>
      <c r="AA53" s="77"/>
      <c r="AB53" s="77" t="s">
        <v>185</v>
      </c>
      <c r="AC53" s="62">
        <f t="shared" si="20"/>
        <v>182.58500000000001</v>
      </c>
      <c r="AD53" s="50">
        <v>23</v>
      </c>
      <c r="AE53" s="77">
        <v>182.58500000000001</v>
      </c>
      <c r="AF53" s="62">
        <f t="shared" si="5"/>
        <v>100</v>
      </c>
      <c r="AG53" s="77">
        <v>77.495000000000005</v>
      </c>
      <c r="AH53" s="77">
        <v>101.07599999999999</v>
      </c>
      <c r="AI53" s="77">
        <v>4.0140000000000002</v>
      </c>
      <c r="AJ53" s="77"/>
      <c r="AK53" s="77"/>
      <c r="AL53" s="62"/>
      <c r="AM53" s="77"/>
      <c r="AN53" s="77"/>
      <c r="AO53" s="77"/>
      <c r="AP53" s="77"/>
      <c r="AQ53" s="77"/>
      <c r="AR53" s="77"/>
      <c r="AS53" s="77"/>
      <c r="AT53" s="77"/>
      <c r="AU53" s="77"/>
      <c r="AV53" s="77"/>
      <c r="AW53" s="77"/>
      <c r="AX53" s="77"/>
      <c r="AY53" s="77"/>
      <c r="AZ53" s="77"/>
      <c r="BA53" s="77"/>
      <c r="BB53" s="77"/>
      <c r="BC53" s="77" t="s">
        <v>185</v>
      </c>
      <c r="BD53" s="62">
        <f t="shared" si="6"/>
        <v>0.28528906250000002</v>
      </c>
      <c r="BE53" s="77"/>
      <c r="BF53" s="50">
        <v>23</v>
      </c>
      <c r="BG53" s="62">
        <f t="shared" si="7"/>
        <v>0.28528906249999997</v>
      </c>
      <c r="BH53" s="62">
        <f t="shared" si="8"/>
        <v>99.999999999999972</v>
      </c>
      <c r="BI53" s="62">
        <f t="shared" si="9"/>
        <v>0.1210859375</v>
      </c>
      <c r="BJ53" s="62">
        <f t="shared" si="10"/>
        <v>0.15793125</v>
      </c>
      <c r="BK53" s="62">
        <f t="shared" si="11"/>
        <v>6.2718750000000005E-3</v>
      </c>
      <c r="BL53" s="77"/>
      <c r="BM53" s="77"/>
      <c r="BN53" s="77"/>
      <c r="BO53" s="77"/>
      <c r="BP53" s="77"/>
      <c r="BQ53" s="77"/>
      <c r="BR53" s="77"/>
      <c r="BS53" s="77"/>
      <c r="BT53" s="77"/>
      <c r="BU53" s="77"/>
      <c r="BV53" s="77"/>
      <c r="BW53" s="77"/>
      <c r="BX53" s="77"/>
      <c r="BY53" s="77"/>
      <c r="BZ53" s="77"/>
      <c r="CA53" s="77"/>
      <c r="CB53" s="77"/>
      <c r="CC53" s="77"/>
    </row>
    <row r="54" spans="1:81" x14ac:dyDescent="0.25">
      <c r="A54" s="77" t="s">
        <v>186</v>
      </c>
      <c r="B54" s="10" t="s">
        <v>122</v>
      </c>
      <c r="C54" s="3">
        <v>56</v>
      </c>
      <c r="D54" s="77" t="s">
        <v>186</v>
      </c>
      <c r="E54" s="62">
        <v>0</v>
      </c>
      <c r="F54" s="62">
        <v>103.19104800000001</v>
      </c>
      <c r="G54" s="62">
        <v>1236.7358145000001</v>
      </c>
      <c r="H54" s="62">
        <v>535.74835050000002</v>
      </c>
      <c r="I54" s="62">
        <v>213.05393100000001</v>
      </c>
      <c r="J54" s="62">
        <v>0</v>
      </c>
      <c r="K54" s="62">
        <v>0</v>
      </c>
      <c r="L54" s="62">
        <v>0</v>
      </c>
      <c r="M54" s="62">
        <v>0</v>
      </c>
      <c r="N54" s="62">
        <v>0</v>
      </c>
      <c r="O54" s="62">
        <v>4.8926790000000002</v>
      </c>
      <c r="P54" s="62">
        <v>0</v>
      </c>
      <c r="Q54" s="62">
        <v>0</v>
      </c>
      <c r="R54" s="62">
        <v>0.22239450000000002</v>
      </c>
      <c r="S54" s="62">
        <v>0</v>
      </c>
      <c r="T54" s="62">
        <f t="shared" si="0"/>
        <v>2093.8442175</v>
      </c>
      <c r="U54" s="62">
        <v>920.68399999999997</v>
      </c>
      <c r="V54" s="62">
        <v>1132.462</v>
      </c>
      <c r="W54" s="62">
        <v>40.692999999999998</v>
      </c>
      <c r="X54" s="62">
        <f t="shared" si="1"/>
        <v>43.97098849594812</v>
      </c>
      <c r="Y54" s="62">
        <f t="shared" si="2"/>
        <v>54.085303507064751</v>
      </c>
      <c r="Z54" s="62">
        <f t="shared" si="3"/>
        <v>1.9434588141703526</v>
      </c>
      <c r="AA54" s="77"/>
      <c r="AB54" s="77" t="s">
        <v>186</v>
      </c>
      <c r="AC54" s="62">
        <f t="shared" si="20"/>
        <v>2093.8389999999999</v>
      </c>
      <c r="AD54" s="50">
        <v>23</v>
      </c>
      <c r="AE54" s="77">
        <v>2093.8389999999999</v>
      </c>
      <c r="AF54" s="62">
        <f t="shared" si="5"/>
        <v>100</v>
      </c>
      <c r="AG54" s="77">
        <v>920.68399999999997</v>
      </c>
      <c r="AH54" s="77">
        <v>1132.462</v>
      </c>
      <c r="AI54" s="77">
        <v>40.692999999999998</v>
      </c>
      <c r="AJ54" s="77"/>
      <c r="AK54" s="77"/>
      <c r="AL54" s="62"/>
      <c r="AM54" s="77"/>
      <c r="AN54" s="77"/>
      <c r="AO54" s="77"/>
      <c r="AP54" s="77"/>
      <c r="AQ54" s="77"/>
      <c r="AR54" s="77"/>
      <c r="AS54" s="77"/>
      <c r="AT54" s="77"/>
      <c r="AU54" s="77"/>
      <c r="AV54" s="77"/>
      <c r="AW54" s="77"/>
      <c r="AX54" s="77"/>
      <c r="AY54" s="77"/>
      <c r="AZ54" s="77"/>
      <c r="BA54" s="77"/>
      <c r="BB54" s="77"/>
      <c r="BC54" s="77" t="s">
        <v>186</v>
      </c>
      <c r="BD54" s="62">
        <f t="shared" si="6"/>
        <v>3.2716234374999997</v>
      </c>
      <c r="BE54" s="77"/>
      <c r="BF54" s="50">
        <v>23</v>
      </c>
      <c r="BG54" s="62">
        <f t="shared" si="7"/>
        <v>3.2716234374999997</v>
      </c>
      <c r="BH54" s="62">
        <f t="shared" si="8"/>
        <v>100</v>
      </c>
      <c r="BI54" s="62">
        <f t="shared" si="9"/>
        <v>1.43856875</v>
      </c>
      <c r="BJ54" s="62">
        <f t="shared" si="10"/>
        <v>1.769471875</v>
      </c>
      <c r="BK54" s="62">
        <f t="shared" si="11"/>
        <v>6.3582812500000002E-2</v>
      </c>
      <c r="BL54" s="77"/>
      <c r="BM54" s="77"/>
      <c r="BN54" s="77"/>
      <c r="BO54" s="77"/>
      <c r="BP54" s="77"/>
      <c r="BQ54" s="77"/>
      <c r="BR54" s="77"/>
      <c r="BS54" s="77"/>
      <c r="BT54" s="77"/>
      <c r="BU54" s="77"/>
      <c r="BV54" s="77"/>
      <c r="BW54" s="77"/>
      <c r="BX54" s="77"/>
      <c r="BY54" s="77"/>
      <c r="BZ54" s="77"/>
      <c r="CA54" s="77"/>
      <c r="CB54" s="77"/>
      <c r="CC54" s="77"/>
    </row>
    <row r="55" spans="1:81" x14ac:dyDescent="0.25">
      <c r="A55" s="77" t="s">
        <v>187</v>
      </c>
      <c r="B55" s="10" t="s">
        <v>122</v>
      </c>
      <c r="C55" s="3">
        <v>57</v>
      </c>
      <c r="D55" s="77" t="s">
        <v>187</v>
      </c>
      <c r="E55" s="62">
        <v>0</v>
      </c>
      <c r="F55" s="62">
        <v>5.1150735000000003</v>
      </c>
      <c r="G55" s="62">
        <v>255.97606950000002</v>
      </c>
      <c r="H55" s="62">
        <v>54.709047000000005</v>
      </c>
      <c r="I55" s="62">
        <v>9.1181745000000003</v>
      </c>
      <c r="J55" s="62">
        <v>0</v>
      </c>
      <c r="K55" s="62">
        <v>0</v>
      </c>
      <c r="L55" s="62">
        <v>0</v>
      </c>
      <c r="M55" s="62">
        <v>0</v>
      </c>
      <c r="N55" s="62">
        <v>0</v>
      </c>
      <c r="O55" s="62">
        <v>0</v>
      </c>
      <c r="P55" s="62">
        <v>0</v>
      </c>
      <c r="Q55" s="62">
        <v>0</v>
      </c>
      <c r="R55" s="62">
        <v>0</v>
      </c>
      <c r="S55" s="62">
        <v>0</v>
      </c>
      <c r="T55" s="62">
        <f t="shared" si="0"/>
        <v>324.91836450000005</v>
      </c>
      <c r="U55" s="62">
        <v>128.964</v>
      </c>
      <c r="V55" s="62">
        <v>189.92599999999999</v>
      </c>
      <c r="W55" s="62">
        <v>6.0279999999999996</v>
      </c>
      <c r="X55" s="62">
        <f t="shared" si="1"/>
        <v>39.691200649263386</v>
      </c>
      <c r="Y55" s="62">
        <f t="shared" si="2"/>
        <v>58.453451928538179</v>
      </c>
      <c r="Z55" s="62">
        <f t="shared" si="3"/>
        <v>1.8552352401736896</v>
      </c>
      <c r="AA55" s="77"/>
      <c r="AB55" s="77" t="s">
        <v>187</v>
      </c>
      <c r="AC55" s="62">
        <f t="shared" si="20"/>
        <v>324.91800000000001</v>
      </c>
      <c r="AD55" s="50">
        <v>22</v>
      </c>
      <c r="AE55" s="77">
        <v>324.91800000000001</v>
      </c>
      <c r="AF55" s="62">
        <f t="shared" si="5"/>
        <v>100</v>
      </c>
      <c r="AG55" s="77">
        <v>128.964</v>
      </c>
      <c r="AH55" s="77">
        <v>189.92599999999999</v>
      </c>
      <c r="AI55" s="77">
        <v>6.0279999999999996</v>
      </c>
      <c r="AJ55" s="77"/>
      <c r="AK55" s="77"/>
      <c r="AL55" s="62"/>
      <c r="AM55" s="77"/>
      <c r="AN55" s="77"/>
      <c r="AO55" s="77"/>
      <c r="AP55" s="77"/>
      <c r="AQ55" s="77"/>
      <c r="AR55" s="77"/>
      <c r="AS55" s="77"/>
      <c r="AT55" s="77"/>
      <c r="AU55" s="77"/>
      <c r="AV55" s="77"/>
      <c r="AW55" s="77"/>
      <c r="AX55" s="77"/>
      <c r="AY55" s="77"/>
      <c r="AZ55" s="77"/>
      <c r="BA55" s="77"/>
      <c r="BB55" s="77"/>
      <c r="BC55" s="77" t="s">
        <v>187</v>
      </c>
      <c r="BD55" s="62">
        <f t="shared" si="6"/>
        <v>0.50768437499999997</v>
      </c>
      <c r="BE55" s="77"/>
      <c r="BF55" s="50">
        <v>22</v>
      </c>
      <c r="BG55" s="62">
        <f t="shared" si="7"/>
        <v>0.50768437499999997</v>
      </c>
      <c r="BH55" s="62">
        <f t="shared" si="8"/>
        <v>100</v>
      </c>
      <c r="BI55" s="62">
        <f t="shared" si="9"/>
        <v>0.20150625</v>
      </c>
      <c r="BJ55" s="62">
        <f t="shared" si="10"/>
        <v>0.29675937499999999</v>
      </c>
      <c r="BK55" s="62">
        <f t="shared" si="11"/>
        <v>9.41875E-3</v>
      </c>
      <c r="BL55" s="77"/>
      <c r="BM55" s="77"/>
      <c r="BN55" s="77"/>
      <c r="BO55" s="77"/>
      <c r="BP55" s="77"/>
      <c r="BQ55" s="77"/>
      <c r="BR55" s="77"/>
      <c r="BS55" s="77"/>
      <c r="BT55" s="77"/>
      <c r="BU55" s="77"/>
      <c r="BV55" s="77"/>
      <c r="BW55" s="77"/>
      <c r="BX55" s="77"/>
      <c r="BY55" s="77"/>
      <c r="BZ55" s="77"/>
      <c r="CA55" s="77"/>
      <c r="CB55" s="77"/>
      <c r="CC55" s="77"/>
    </row>
    <row r="56" spans="1:81" x14ac:dyDescent="0.25">
      <c r="A56" s="77" t="s">
        <v>188</v>
      </c>
      <c r="B56" s="10" t="s">
        <v>122</v>
      </c>
      <c r="C56" s="3">
        <v>58</v>
      </c>
      <c r="D56" s="77" t="s">
        <v>188</v>
      </c>
      <c r="E56" s="62">
        <v>3.1135230000000003</v>
      </c>
      <c r="F56" s="62">
        <v>89.180194499999999</v>
      </c>
      <c r="G56" s="62">
        <v>114.75556200000001</v>
      </c>
      <c r="H56" s="62">
        <v>189.035325</v>
      </c>
      <c r="I56" s="62">
        <v>352.71767700000004</v>
      </c>
      <c r="J56" s="62">
        <v>0</v>
      </c>
      <c r="K56" s="62">
        <v>24.908184000000002</v>
      </c>
      <c r="L56" s="62">
        <v>1.1119725</v>
      </c>
      <c r="M56" s="62">
        <v>5.5598625000000004</v>
      </c>
      <c r="N56" s="62">
        <v>0</v>
      </c>
      <c r="O56" s="62">
        <v>0</v>
      </c>
      <c r="P56" s="62">
        <v>10.0077525</v>
      </c>
      <c r="Q56" s="62">
        <v>0</v>
      </c>
      <c r="R56" s="62">
        <v>206.38209600000002</v>
      </c>
      <c r="S56" s="62">
        <v>0</v>
      </c>
      <c r="T56" s="62">
        <f t="shared" si="0"/>
        <v>996.77214900000013</v>
      </c>
      <c r="U56" s="62">
        <v>482.66399999999999</v>
      </c>
      <c r="V56" s="62">
        <v>271.82100000000003</v>
      </c>
      <c r="W56" s="62">
        <v>242.285</v>
      </c>
      <c r="X56" s="62">
        <f t="shared" si="1"/>
        <v>48.42270126469996</v>
      </c>
      <c r="Y56" s="62">
        <f t="shared" si="2"/>
        <v>27.270123896690052</v>
      </c>
      <c r="Z56" s="62">
        <f t="shared" si="3"/>
        <v>24.3069592426985</v>
      </c>
      <c r="AA56" s="77"/>
      <c r="AB56" s="77" t="s">
        <v>188</v>
      </c>
      <c r="AC56" s="62">
        <f t="shared" si="20"/>
        <v>991.21</v>
      </c>
      <c r="AD56" s="50">
        <v>18</v>
      </c>
      <c r="AE56" s="77">
        <v>943.84</v>
      </c>
      <c r="AF56" s="62">
        <f t="shared" si="5"/>
        <v>95.220992524288491</v>
      </c>
      <c r="AG56" s="77">
        <v>475.75200000000001</v>
      </c>
      <c r="AH56" s="77">
        <v>255.256</v>
      </c>
      <c r="AI56" s="77">
        <v>212.83199999999999</v>
      </c>
      <c r="AJ56" s="50">
        <v>22</v>
      </c>
      <c r="AK56" s="77">
        <v>47.37</v>
      </c>
      <c r="AL56" s="62">
        <f>(AK56/AC56)*100</f>
        <v>4.779007475711504</v>
      </c>
      <c r="AM56" s="77">
        <v>6.9119999999999999</v>
      </c>
      <c r="AN56" s="77">
        <v>15.452999999999999</v>
      </c>
      <c r="AO56" s="77">
        <v>25.004999999999999</v>
      </c>
      <c r="AP56" s="77"/>
      <c r="AQ56" s="77"/>
      <c r="AR56" s="77"/>
      <c r="AS56" s="77"/>
      <c r="AT56" s="77"/>
      <c r="AU56" s="77"/>
      <c r="AV56" s="77"/>
      <c r="AW56" s="77"/>
      <c r="AX56" s="77"/>
      <c r="AY56" s="77"/>
      <c r="AZ56" s="77"/>
      <c r="BA56" s="77"/>
      <c r="BB56" s="77"/>
      <c r="BC56" s="77" t="s">
        <v>188</v>
      </c>
      <c r="BD56" s="62">
        <f t="shared" si="6"/>
        <v>1.5487656250000001</v>
      </c>
      <c r="BE56" s="77"/>
      <c r="BF56" s="50">
        <v>18</v>
      </c>
      <c r="BG56" s="62">
        <f t="shared" si="7"/>
        <v>1.4747500000000002</v>
      </c>
      <c r="BH56" s="62">
        <f t="shared" si="8"/>
        <v>95.220992524288505</v>
      </c>
      <c r="BI56" s="62">
        <f t="shared" si="9"/>
        <v>0.74336250000000004</v>
      </c>
      <c r="BJ56" s="62">
        <f t="shared" si="10"/>
        <v>0.39883750000000001</v>
      </c>
      <c r="BK56" s="62">
        <f t="shared" si="11"/>
        <v>0.33255000000000001</v>
      </c>
      <c r="BL56" s="50">
        <v>22</v>
      </c>
      <c r="BM56" s="62">
        <f>BO56+BP56+BQ56</f>
        <v>7.4015625000000002E-2</v>
      </c>
      <c r="BN56" s="62">
        <f>(BM56/BD56)*100</f>
        <v>4.779007475711504</v>
      </c>
      <c r="BO56" s="62">
        <f t="shared" ref="BO56:BQ57" si="28">AM56/640</f>
        <v>1.0800000000000001E-2</v>
      </c>
      <c r="BP56" s="62">
        <f t="shared" si="28"/>
        <v>2.4145312499999998E-2</v>
      </c>
      <c r="BQ56" s="62">
        <f t="shared" si="28"/>
        <v>3.9070312499999996E-2</v>
      </c>
      <c r="BR56" s="77"/>
      <c r="BS56" s="77"/>
      <c r="BT56" s="77"/>
      <c r="BU56" s="77"/>
      <c r="BV56" s="77"/>
      <c r="BW56" s="77"/>
      <c r="BX56" s="77"/>
      <c r="BY56" s="77"/>
      <c r="BZ56" s="77"/>
      <c r="CA56" s="77"/>
      <c r="CB56" s="77"/>
      <c r="CC56" s="77"/>
    </row>
    <row r="57" spans="1:81" x14ac:dyDescent="0.25">
      <c r="A57" s="77" t="s">
        <v>189</v>
      </c>
      <c r="B57" s="10" t="s">
        <v>122</v>
      </c>
      <c r="C57" s="3">
        <v>6</v>
      </c>
      <c r="D57" s="77" t="s">
        <v>189</v>
      </c>
      <c r="E57" s="62">
        <v>0</v>
      </c>
      <c r="F57" s="62">
        <v>24.018606000000002</v>
      </c>
      <c r="G57" s="62">
        <v>355.38641100000001</v>
      </c>
      <c r="H57" s="62">
        <v>235.29338100000001</v>
      </c>
      <c r="I57" s="62">
        <v>66.051166500000008</v>
      </c>
      <c r="J57" s="62">
        <v>0</v>
      </c>
      <c r="K57" s="62">
        <v>0</v>
      </c>
      <c r="L57" s="62">
        <v>0</v>
      </c>
      <c r="M57" s="62">
        <v>0</v>
      </c>
      <c r="N57" s="62">
        <v>0</v>
      </c>
      <c r="O57" s="62">
        <v>0</v>
      </c>
      <c r="P57" s="62">
        <v>0</v>
      </c>
      <c r="Q57" s="62">
        <v>0</v>
      </c>
      <c r="R57" s="62">
        <v>0</v>
      </c>
      <c r="S57" s="62">
        <v>0</v>
      </c>
      <c r="T57" s="62">
        <f t="shared" si="0"/>
        <v>680.74956450000002</v>
      </c>
      <c r="U57" s="62">
        <v>304.68599999999998</v>
      </c>
      <c r="V57" s="62">
        <v>361.31900000000002</v>
      </c>
      <c r="W57" s="62">
        <v>14.742000000000001</v>
      </c>
      <c r="X57" s="62">
        <f t="shared" si="1"/>
        <v>44.757428559471371</v>
      </c>
      <c r="Y57" s="62">
        <f t="shared" si="2"/>
        <v>53.076640638820415</v>
      </c>
      <c r="Z57" s="62">
        <f t="shared" si="3"/>
        <v>2.1655540846108026</v>
      </c>
      <c r="AA57" s="77"/>
      <c r="AB57" s="77" t="s">
        <v>189</v>
      </c>
      <c r="AC57" s="62">
        <f t="shared" si="20"/>
        <v>680.74900000000014</v>
      </c>
      <c r="AD57" s="50">
        <v>18</v>
      </c>
      <c r="AE57" s="77">
        <v>567.99500000000012</v>
      </c>
      <c r="AF57" s="62">
        <f t="shared" ref="AF57:AF112" si="29">(AE57/AC57)*100</f>
        <v>83.43677331880032</v>
      </c>
      <c r="AG57" s="77">
        <v>256.75400000000002</v>
      </c>
      <c r="AH57" s="77">
        <v>298.762</v>
      </c>
      <c r="AI57" s="77">
        <v>12.478999999999999</v>
      </c>
      <c r="AJ57" s="50">
        <v>21</v>
      </c>
      <c r="AK57" s="77">
        <v>84.51</v>
      </c>
      <c r="AL57" s="62">
        <f>(AK57/AC57)*100</f>
        <v>12.414267226246382</v>
      </c>
      <c r="AM57" s="77">
        <v>34.982999999999997</v>
      </c>
      <c r="AN57" s="77">
        <v>47.856999999999999</v>
      </c>
      <c r="AO57" s="77">
        <v>1.67</v>
      </c>
      <c r="AP57" s="50">
        <v>22</v>
      </c>
      <c r="AQ57" s="77">
        <v>28.244</v>
      </c>
      <c r="AR57" s="77">
        <f>(AQ57/AC57)*100</f>
        <v>4.1489594549532933</v>
      </c>
      <c r="AS57" s="77">
        <v>12.95</v>
      </c>
      <c r="AT57" s="77">
        <v>14.7</v>
      </c>
      <c r="AU57" s="77">
        <v>0.59399999999999997</v>
      </c>
      <c r="AV57" s="77"/>
      <c r="AW57" s="77"/>
      <c r="AX57" s="77"/>
      <c r="AY57" s="77"/>
      <c r="AZ57" s="77"/>
      <c r="BA57" s="77"/>
      <c r="BB57" s="77"/>
      <c r="BC57" s="77" t="s">
        <v>189</v>
      </c>
      <c r="BD57" s="62">
        <f t="shared" ref="BD57:BD112" si="30">AC57/640</f>
        <v>1.0636703125000002</v>
      </c>
      <c r="BE57" s="77"/>
      <c r="BF57" s="50">
        <v>18</v>
      </c>
      <c r="BG57" s="62">
        <f t="shared" si="7"/>
        <v>0.88749218750000014</v>
      </c>
      <c r="BH57" s="62">
        <f t="shared" si="8"/>
        <v>83.43677331880032</v>
      </c>
      <c r="BI57" s="62">
        <f t="shared" si="9"/>
        <v>0.40117812500000005</v>
      </c>
      <c r="BJ57" s="62">
        <f t="shared" si="10"/>
        <v>0.46681562500000001</v>
      </c>
      <c r="BK57" s="62">
        <f t="shared" si="11"/>
        <v>1.94984375E-2</v>
      </c>
      <c r="BL57" s="50">
        <v>21</v>
      </c>
      <c r="BM57" s="62">
        <f>BO57+BP57+BQ57</f>
        <v>0.13204687499999998</v>
      </c>
      <c r="BN57" s="62">
        <f>(BM57/BD57)*100</f>
        <v>12.41426722624638</v>
      </c>
      <c r="BO57" s="62">
        <f t="shared" si="28"/>
        <v>5.4660937499999993E-2</v>
      </c>
      <c r="BP57" s="62">
        <f t="shared" si="28"/>
        <v>7.4776562500000004E-2</v>
      </c>
      <c r="BQ57" s="62">
        <f t="shared" si="28"/>
        <v>2.6093749999999997E-3</v>
      </c>
      <c r="BR57" s="50">
        <v>22</v>
      </c>
      <c r="BS57" s="62">
        <f>BU57+BV57+BW57</f>
        <v>4.4131249999999997E-2</v>
      </c>
      <c r="BT57" s="62">
        <f>(BS57/BD57)*100</f>
        <v>4.1489594549532933</v>
      </c>
      <c r="BU57" s="62">
        <f>AS57/640</f>
        <v>2.0234374999999999E-2</v>
      </c>
      <c r="BV57" s="62">
        <f>AT57/640</f>
        <v>2.296875E-2</v>
      </c>
      <c r="BW57" s="62">
        <f>AU57/640</f>
        <v>9.2812499999999991E-4</v>
      </c>
      <c r="BX57" s="77"/>
      <c r="BY57" s="77"/>
      <c r="BZ57" s="77"/>
      <c r="CA57" s="77"/>
      <c r="CB57" s="77"/>
      <c r="CC57" s="77"/>
    </row>
    <row r="58" spans="1:81" x14ac:dyDescent="0.25">
      <c r="A58" s="77" t="s">
        <v>190</v>
      </c>
      <c r="B58" s="10" t="s">
        <v>122</v>
      </c>
      <c r="C58" s="3">
        <v>61</v>
      </c>
      <c r="D58" s="77" t="s">
        <v>190</v>
      </c>
      <c r="E58" s="62">
        <v>0</v>
      </c>
      <c r="F58" s="62">
        <v>0.88957800000000009</v>
      </c>
      <c r="G58" s="62">
        <v>6.8942295000000007</v>
      </c>
      <c r="H58" s="62">
        <v>0.88957800000000009</v>
      </c>
      <c r="I58" s="62">
        <v>0</v>
      </c>
      <c r="J58" s="62">
        <v>0</v>
      </c>
      <c r="K58" s="62">
        <v>0</v>
      </c>
      <c r="L58" s="62">
        <v>0</v>
      </c>
      <c r="M58" s="62">
        <v>0</v>
      </c>
      <c r="N58" s="62">
        <v>0</v>
      </c>
      <c r="O58" s="62">
        <v>0</v>
      </c>
      <c r="P58" s="62">
        <v>0</v>
      </c>
      <c r="Q58" s="62">
        <v>0</v>
      </c>
      <c r="R58" s="62">
        <v>0</v>
      </c>
      <c r="S58" s="62">
        <v>0</v>
      </c>
      <c r="T58" s="62">
        <f t="shared" ref="T58:T112" si="31">SUM(E58:S58)</f>
        <v>8.6733855000000002</v>
      </c>
      <c r="U58" s="62">
        <v>3.12</v>
      </c>
      <c r="V58" s="62">
        <v>5.4139999999999997</v>
      </c>
      <c r="W58" s="62">
        <v>0.13900000000000001</v>
      </c>
      <c r="X58" s="62">
        <f t="shared" ref="X58:X112" si="32">(U58/T58)*100</f>
        <v>35.972112619691579</v>
      </c>
      <c r="Y58" s="62">
        <f t="shared" ref="Y58:Y112" si="33">(V58/T58)*100</f>
        <v>62.420839013785326</v>
      </c>
      <c r="Z58" s="62">
        <f t="shared" ref="Z58:Z112" si="34">(W58/T58)*100</f>
        <v>1.6026037353003624</v>
      </c>
      <c r="AA58" s="77"/>
      <c r="AB58" s="77" t="s">
        <v>190</v>
      </c>
      <c r="AC58" s="62">
        <f t="shared" si="20"/>
        <v>8.6729999999999983</v>
      </c>
      <c r="AD58" s="50">
        <v>22</v>
      </c>
      <c r="AE58" s="77">
        <v>8.6729999999999983</v>
      </c>
      <c r="AF58" s="62">
        <f t="shared" si="29"/>
        <v>100</v>
      </c>
      <c r="AG58" s="77">
        <v>3.12</v>
      </c>
      <c r="AH58" s="77">
        <v>5.4139999999999997</v>
      </c>
      <c r="AI58" s="77">
        <v>0.13900000000000001</v>
      </c>
      <c r="AJ58" s="77"/>
      <c r="AK58" s="77"/>
      <c r="AL58" s="62"/>
      <c r="AM58" s="77"/>
      <c r="AN58" s="77"/>
      <c r="AO58" s="77"/>
      <c r="AP58" s="77"/>
      <c r="AQ58" s="77"/>
      <c r="AR58" s="77"/>
      <c r="AS58" s="77"/>
      <c r="AT58" s="77"/>
      <c r="AU58" s="77"/>
      <c r="AV58" s="77"/>
      <c r="AW58" s="77"/>
      <c r="AX58" s="77"/>
      <c r="AY58" s="77"/>
      <c r="AZ58" s="77"/>
      <c r="BA58" s="77"/>
      <c r="BB58" s="77"/>
      <c r="BC58" s="77" t="s">
        <v>190</v>
      </c>
      <c r="BD58" s="62">
        <f t="shared" si="30"/>
        <v>1.3551562499999998E-2</v>
      </c>
      <c r="BE58" s="77"/>
      <c r="BF58" s="50">
        <v>22</v>
      </c>
      <c r="BG58" s="62">
        <f t="shared" ref="BG58:BG112" si="35">BI58+BJ58+BK58</f>
        <v>1.3551562499999999E-2</v>
      </c>
      <c r="BH58" s="62">
        <f t="shared" ref="BH58:BH112" si="36">(BG58/BD58)*100</f>
        <v>100.00000000000003</v>
      </c>
      <c r="BI58" s="62">
        <f t="shared" ref="BI58:BI112" si="37">AG58/640</f>
        <v>4.875E-3</v>
      </c>
      <c r="BJ58" s="62">
        <f t="shared" ref="BJ58:BJ112" si="38">AH58/640</f>
        <v>8.4593749999999999E-3</v>
      </c>
      <c r="BK58" s="62">
        <f t="shared" ref="BK58:BK112" si="39">AI58/640</f>
        <v>2.1718750000000001E-4</v>
      </c>
      <c r="BL58" s="77"/>
      <c r="BM58" s="77"/>
      <c r="BN58" s="77"/>
      <c r="BO58" s="77"/>
      <c r="BP58" s="77"/>
      <c r="BQ58" s="77"/>
      <c r="BR58" s="77"/>
      <c r="BS58" s="77"/>
      <c r="BT58" s="77"/>
      <c r="BU58" s="77"/>
      <c r="BV58" s="77"/>
      <c r="BW58" s="77"/>
      <c r="BX58" s="77"/>
      <c r="BY58" s="77"/>
      <c r="BZ58" s="77"/>
      <c r="CA58" s="77"/>
      <c r="CB58" s="77"/>
      <c r="CC58" s="77"/>
    </row>
    <row r="59" spans="1:81" x14ac:dyDescent="0.25">
      <c r="A59" s="77" t="s">
        <v>191</v>
      </c>
      <c r="B59" s="10" t="s">
        <v>122</v>
      </c>
      <c r="C59" s="3">
        <v>62</v>
      </c>
      <c r="D59" s="77" t="s">
        <v>191</v>
      </c>
      <c r="E59" s="62">
        <v>0</v>
      </c>
      <c r="F59" s="62">
        <v>8.006202</v>
      </c>
      <c r="G59" s="62">
        <v>176.13644400000001</v>
      </c>
      <c r="H59" s="62">
        <v>38.919037500000002</v>
      </c>
      <c r="I59" s="62">
        <v>12.454092000000001</v>
      </c>
      <c r="J59" s="62">
        <v>0</v>
      </c>
      <c r="K59" s="62">
        <v>0</v>
      </c>
      <c r="L59" s="62">
        <v>0</v>
      </c>
      <c r="M59" s="62">
        <v>0</v>
      </c>
      <c r="N59" s="62">
        <v>0</v>
      </c>
      <c r="O59" s="62">
        <v>0</v>
      </c>
      <c r="P59" s="62">
        <v>0</v>
      </c>
      <c r="Q59" s="62">
        <v>0</v>
      </c>
      <c r="R59" s="62">
        <v>0</v>
      </c>
      <c r="S59" s="62">
        <v>0</v>
      </c>
      <c r="T59" s="62">
        <f t="shared" si="31"/>
        <v>235.51577550000002</v>
      </c>
      <c r="U59" s="62">
        <v>96.036000000000001</v>
      </c>
      <c r="V59" s="62">
        <v>135.28</v>
      </c>
      <c r="W59" s="62">
        <v>4.1989999999999998</v>
      </c>
      <c r="X59" s="62">
        <f t="shared" si="32"/>
        <v>40.776886302463417</v>
      </c>
      <c r="Y59" s="62">
        <f t="shared" si="33"/>
        <v>57.439888989516966</v>
      </c>
      <c r="Z59" s="62">
        <f t="shared" si="34"/>
        <v>1.7828954307139395</v>
      </c>
      <c r="AA59" s="77"/>
      <c r="AB59" s="77" t="s">
        <v>191</v>
      </c>
      <c r="AC59" s="62">
        <f t="shared" si="20"/>
        <v>235.51500000000001</v>
      </c>
      <c r="AD59" s="50">
        <v>22</v>
      </c>
      <c r="AE59" s="77">
        <v>235.51500000000001</v>
      </c>
      <c r="AF59" s="62">
        <f t="shared" si="29"/>
        <v>100</v>
      </c>
      <c r="AG59" s="77">
        <v>96.036000000000001</v>
      </c>
      <c r="AH59" s="77">
        <v>135.28</v>
      </c>
      <c r="AI59" s="77">
        <v>4.1989999999999998</v>
      </c>
      <c r="AJ59" s="77"/>
      <c r="AK59" s="77"/>
      <c r="AL59" s="62"/>
      <c r="AM59" s="77"/>
      <c r="AN59" s="77"/>
      <c r="AO59" s="77"/>
      <c r="AP59" s="77"/>
      <c r="AQ59" s="77"/>
      <c r="AR59" s="77"/>
      <c r="AS59" s="77"/>
      <c r="AT59" s="77"/>
      <c r="AU59" s="77"/>
      <c r="AV59" s="77"/>
      <c r="AW59" s="77"/>
      <c r="AX59" s="77"/>
      <c r="AY59" s="77"/>
      <c r="AZ59" s="77"/>
      <c r="BA59" s="77"/>
      <c r="BB59" s="77"/>
      <c r="BC59" s="77" t="s">
        <v>191</v>
      </c>
      <c r="BD59" s="62">
        <f t="shared" si="30"/>
        <v>0.36799218750000001</v>
      </c>
      <c r="BE59" s="77"/>
      <c r="BF59" s="50">
        <v>22</v>
      </c>
      <c r="BG59" s="62">
        <f t="shared" si="35"/>
        <v>0.36799218749999996</v>
      </c>
      <c r="BH59" s="62">
        <f t="shared" si="36"/>
        <v>99.999999999999986</v>
      </c>
      <c r="BI59" s="62">
        <f t="shared" si="37"/>
        <v>0.15005625</v>
      </c>
      <c r="BJ59" s="62">
        <f t="shared" si="38"/>
        <v>0.21137500000000001</v>
      </c>
      <c r="BK59" s="62">
        <f t="shared" si="39"/>
        <v>6.5609374999999999E-3</v>
      </c>
      <c r="BL59" s="77"/>
      <c r="BM59" s="77"/>
      <c r="BN59" s="77"/>
      <c r="BO59" s="77"/>
      <c r="BP59" s="77"/>
      <c r="BQ59" s="77"/>
      <c r="BR59" s="77"/>
      <c r="BS59" s="77"/>
      <c r="BT59" s="77"/>
      <c r="BU59" s="77"/>
      <c r="BV59" s="77"/>
      <c r="BW59" s="77"/>
      <c r="BX59" s="77"/>
      <c r="BY59" s="77"/>
      <c r="BZ59" s="77"/>
      <c r="CA59" s="77"/>
      <c r="CB59" s="77"/>
      <c r="CC59" s="77"/>
    </row>
    <row r="60" spans="1:81" x14ac:dyDescent="0.25">
      <c r="A60" s="77" t="s">
        <v>192</v>
      </c>
      <c r="B60" s="10" t="s">
        <v>122</v>
      </c>
      <c r="C60" s="3">
        <v>7</v>
      </c>
      <c r="D60" s="77" t="s">
        <v>192</v>
      </c>
      <c r="E60" s="62">
        <v>9.7853580000000004</v>
      </c>
      <c r="F60" s="62">
        <v>23.351422500000002</v>
      </c>
      <c r="G60" s="62">
        <v>269.09734500000002</v>
      </c>
      <c r="H60" s="62">
        <v>340.04119050000003</v>
      </c>
      <c r="I60" s="62">
        <v>99.632736000000008</v>
      </c>
      <c r="J60" s="62">
        <v>0</v>
      </c>
      <c r="K60" s="62">
        <v>0</v>
      </c>
      <c r="L60" s="62">
        <v>0</v>
      </c>
      <c r="M60" s="62">
        <v>0</v>
      </c>
      <c r="N60" s="62">
        <v>0</v>
      </c>
      <c r="O60" s="62">
        <v>0</v>
      </c>
      <c r="P60" s="62">
        <v>0</v>
      </c>
      <c r="Q60" s="62">
        <v>0</v>
      </c>
      <c r="R60" s="62">
        <v>0</v>
      </c>
      <c r="S60" s="62">
        <v>0</v>
      </c>
      <c r="T60" s="62">
        <f t="shared" si="31"/>
        <v>741.908052</v>
      </c>
      <c r="U60" s="62">
        <v>361.45699999999999</v>
      </c>
      <c r="V60" s="62">
        <v>362.81099999999998</v>
      </c>
      <c r="W60" s="62">
        <v>17.638000000000002</v>
      </c>
      <c r="X60" s="62">
        <f t="shared" si="32"/>
        <v>48.71991873192394</v>
      </c>
      <c r="Y60" s="62">
        <f t="shared" si="33"/>
        <v>48.902421131830501</v>
      </c>
      <c r="Z60" s="62">
        <f t="shared" si="34"/>
        <v>2.3773835521062656</v>
      </c>
      <c r="AA60" s="77"/>
      <c r="AB60" s="77" t="s">
        <v>192</v>
      </c>
      <c r="AC60" s="62">
        <f t="shared" si="20"/>
        <v>741.90600000000006</v>
      </c>
      <c r="AD60" s="50">
        <v>18</v>
      </c>
      <c r="AE60" s="77">
        <v>741.90600000000006</v>
      </c>
      <c r="AF60" s="62">
        <f t="shared" si="29"/>
        <v>100</v>
      </c>
      <c r="AG60" s="77">
        <v>361.45699999999999</v>
      </c>
      <c r="AH60" s="77">
        <v>362.81099999999998</v>
      </c>
      <c r="AI60" s="77">
        <v>17.638000000000002</v>
      </c>
      <c r="AJ60" s="77"/>
      <c r="AK60" s="77"/>
      <c r="AL60" s="62"/>
      <c r="AM60" s="77"/>
      <c r="AN60" s="77"/>
      <c r="AO60" s="77"/>
      <c r="AP60" s="77"/>
      <c r="AQ60" s="77"/>
      <c r="AR60" s="77"/>
      <c r="AS60" s="77"/>
      <c r="AT60" s="77"/>
      <c r="AU60" s="77"/>
      <c r="AV60" s="77"/>
      <c r="AW60" s="77"/>
      <c r="AX60" s="77"/>
      <c r="AY60" s="77"/>
      <c r="AZ60" s="77"/>
      <c r="BA60" s="77"/>
      <c r="BB60" s="77"/>
      <c r="BC60" s="77" t="s">
        <v>192</v>
      </c>
      <c r="BD60" s="62">
        <f t="shared" si="30"/>
        <v>1.1592281250000001</v>
      </c>
      <c r="BE60" s="77"/>
      <c r="BF60" s="50">
        <v>18</v>
      </c>
      <c r="BG60" s="62">
        <f t="shared" si="35"/>
        <v>1.1592281249999998</v>
      </c>
      <c r="BH60" s="62">
        <f t="shared" si="36"/>
        <v>99.999999999999972</v>
      </c>
      <c r="BI60" s="62">
        <f t="shared" si="37"/>
        <v>0.56477656249999997</v>
      </c>
      <c r="BJ60" s="62">
        <f t="shared" si="38"/>
        <v>0.56689218749999992</v>
      </c>
      <c r="BK60" s="62">
        <f t="shared" si="39"/>
        <v>2.7559375000000004E-2</v>
      </c>
      <c r="BL60" s="77"/>
      <c r="BM60" s="77"/>
      <c r="BN60" s="77"/>
      <c r="BO60" s="77"/>
      <c r="BP60" s="77"/>
      <c r="BQ60" s="77"/>
      <c r="BR60" s="77"/>
      <c r="BS60" s="77"/>
      <c r="BT60" s="77"/>
      <c r="BU60" s="77"/>
      <c r="BV60" s="77"/>
      <c r="BW60" s="77"/>
      <c r="BX60" s="77"/>
      <c r="BY60" s="77"/>
      <c r="BZ60" s="77"/>
      <c r="CA60" s="77"/>
      <c r="CB60" s="77"/>
      <c r="CC60" s="77"/>
    </row>
    <row r="61" spans="1:81" x14ac:dyDescent="0.25">
      <c r="A61" s="77" t="s">
        <v>193</v>
      </c>
      <c r="B61" s="10" t="s">
        <v>122</v>
      </c>
      <c r="C61" s="3" t="s">
        <v>194</v>
      </c>
      <c r="D61" s="77" t="s">
        <v>193</v>
      </c>
      <c r="E61" s="62">
        <v>149.00431500000002</v>
      </c>
      <c r="F61" s="62">
        <v>0</v>
      </c>
      <c r="G61" s="62">
        <v>22.906633500000002</v>
      </c>
      <c r="H61" s="62">
        <v>103.19104800000001</v>
      </c>
      <c r="I61" s="62">
        <v>263.315088</v>
      </c>
      <c r="J61" s="62">
        <v>54.931441500000005</v>
      </c>
      <c r="K61" s="62">
        <v>0</v>
      </c>
      <c r="L61" s="62">
        <v>0</v>
      </c>
      <c r="M61" s="62">
        <v>0</v>
      </c>
      <c r="N61" s="62">
        <v>0</v>
      </c>
      <c r="O61" s="62">
        <v>30.245652000000003</v>
      </c>
      <c r="P61" s="62">
        <v>0</v>
      </c>
      <c r="Q61" s="62">
        <v>0</v>
      </c>
      <c r="R61" s="62">
        <v>5.1150735000000003</v>
      </c>
      <c r="S61" s="62">
        <v>30.245652000000003</v>
      </c>
      <c r="T61" s="62">
        <f t="shared" si="31"/>
        <v>658.9549035</v>
      </c>
      <c r="U61" s="62">
        <v>495.262</v>
      </c>
      <c r="V61" s="62">
        <v>120.834</v>
      </c>
      <c r="W61" s="62">
        <v>42.856000000000002</v>
      </c>
      <c r="X61" s="62">
        <f t="shared" si="32"/>
        <v>75.158709248454656</v>
      </c>
      <c r="Y61" s="62">
        <f t="shared" si="33"/>
        <v>18.337218428483855</v>
      </c>
      <c r="Z61" s="62">
        <f t="shared" si="34"/>
        <v>6.5036317011032008</v>
      </c>
      <c r="AA61" s="77"/>
      <c r="AB61" s="77" t="s">
        <v>193</v>
      </c>
      <c r="AC61" s="62">
        <f t="shared" si="20"/>
        <v>658.952</v>
      </c>
      <c r="AD61" s="50">
        <v>19</v>
      </c>
      <c r="AE61" s="77">
        <v>658.952</v>
      </c>
      <c r="AF61" s="62">
        <f t="shared" si="29"/>
        <v>100</v>
      </c>
      <c r="AG61" s="77">
        <v>495.262</v>
      </c>
      <c r="AH61" s="77">
        <v>120.834</v>
      </c>
      <c r="AI61" s="77">
        <v>42.856000000000002</v>
      </c>
      <c r="AJ61" s="77"/>
      <c r="AK61" s="77"/>
      <c r="AL61" s="62"/>
      <c r="AM61" s="77"/>
      <c r="AN61" s="77"/>
      <c r="AO61" s="77"/>
      <c r="AP61" s="77"/>
      <c r="AQ61" s="77"/>
      <c r="AR61" s="77"/>
      <c r="AS61" s="77"/>
      <c r="AT61" s="77"/>
      <c r="AU61" s="77"/>
      <c r="AV61" s="77"/>
      <c r="AW61" s="77"/>
      <c r="AX61" s="77"/>
      <c r="AY61" s="77"/>
      <c r="AZ61" s="77"/>
      <c r="BA61" s="77"/>
      <c r="BB61" s="77"/>
      <c r="BC61" s="77" t="s">
        <v>193</v>
      </c>
      <c r="BD61" s="62">
        <f t="shared" si="30"/>
        <v>1.0296125</v>
      </c>
      <c r="BE61" s="77"/>
      <c r="BF61" s="50">
        <v>19</v>
      </c>
      <c r="BG61" s="62">
        <f t="shared" si="35"/>
        <v>1.0296125</v>
      </c>
      <c r="BH61" s="62">
        <f t="shared" si="36"/>
        <v>100</v>
      </c>
      <c r="BI61" s="62">
        <f t="shared" si="37"/>
        <v>0.77384687500000005</v>
      </c>
      <c r="BJ61" s="62">
        <f t="shared" si="38"/>
        <v>0.18880312500000002</v>
      </c>
      <c r="BK61" s="62">
        <f t="shared" si="39"/>
        <v>6.6962500000000008E-2</v>
      </c>
      <c r="BL61" s="77"/>
      <c r="BM61" s="77"/>
      <c r="BN61" s="77"/>
      <c r="BO61" s="77"/>
      <c r="BP61" s="77"/>
      <c r="BQ61" s="77"/>
      <c r="BR61" s="77"/>
      <c r="BS61" s="77"/>
      <c r="BT61" s="77"/>
      <c r="BU61" s="77"/>
      <c r="BV61" s="77"/>
      <c r="BW61" s="77"/>
      <c r="BX61" s="77"/>
      <c r="BY61" s="77"/>
      <c r="BZ61" s="77"/>
      <c r="CA61" s="77"/>
      <c r="CB61" s="77"/>
      <c r="CC61" s="77"/>
    </row>
    <row r="62" spans="1:81" x14ac:dyDescent="0.25">
      <c r="A62" s="77" t="s">
        <v>195</v>
      </c>
      <c r="B62" s="10" t="s">
        <v>122</v>
      </c>
      <c r="C62" s="3" t="s">
        <v>196</v>
      </c>
      <c r="D62" s="77" t="s">
        <v>195</v>
      </c>
      <c r="E62" s="62">
        <v>129.65599349999999</v>
      </c>
      <c r="F62" s="62">
        <v>110.30767200000001</v>
      </c>
      <c r="G62" s="62">
        <v>1300.563036</v>
      </c>
      <c r="H62" s="62">
        <v>1710.658494</v>
      </c>
      <c r="I62" s="62">
        <v>691.42450050000002</v>
      </c>
      <c r="J62" s="62">
        <v>2.0015505</v>
      </c>
      <c r="K62" s="62">
        <v>52.262707500000005</v>
      </c>
      <c r="L62" s="62">
        <v>0</v>
      </c>
      <c r="M62" s="62">
        <v>0</v>
      </c>
      <c r="N62" s="62">
        <v>0</v>
      </c>
      <c r="O62" s="62">
        <v>6.4494405000000006</v>
      </c>
      <c r="P62" s="62">
        <v>0</v>
      </c>
      <c r="Q62" s="62">
        <v>0</v>
      </c>
      <c r="R62" s="62">
        <v>64.494405</v>
      </c>
      <c r="S62" s="62">
        <v>0</v>
      </c>
      <c r="T62" s="62">
        <f t="shared" si="31"/>
        <v>4067.8177995000005</v>
      </c>
      <c r="U62" s="62">
        <v>2059.9679999999998</v>
      </c>
      <c r="V62" s="62">
        <v>1810.3420000000001</v>
      </c>
      <c r="W62" s="62">
        <v>197.49700000000001</v>
      </c>
      <c r="X62" s="62">
        <f t="shared" si="32"/>
        <v>50.640616210814613</v>
      </c>
      <c r="Y62" s="62">
        <f t="shared" si="33"/>
        <v>44.504009010003351</v>
      </c>
      <c r="Z62" s="62">
        <f t="shared" si="34"/>
        <v>4.8551092928566151</v>
      </c>
      <c r="AA62" s="77"/>
      <c r="AB62" s="77" t="s">
        <v>195</v>
      </c>
      <c r="AC62" s="62">
        <f t="shared" si="20"/>
        <v>4067.8089999999997</v>
      </c>
      <c r="AD62" s="50">
        <v>13</v>
      </c>
      <c r="AE62" s="77">
        <v>735.23500000000001</v>
      </c>
      <c r="AF62" s="62">
        <f t="shared" si="29"/>
        <v>18.074472031503937</v>
      </c>
      <c r="AG62" s="77">
        <v>341.38400000000001</v>
      </c>
      <c r="AH62" s="77">
        <v>377.45400000000001</v>
      </c>
      <c r="AI62" s="77">
        <v>16.396999999999998</v>
      </c>
      <c r="AJ62" s="50">
        <v>14</v>
      </c>
      <c r="AK62" s="77">
        <v>2072.4899999999998</v>
      </c>
      <c r="AL62" s="62">
        <f>(AK62/AC62)*100</f>
        <v>50.948557319185831</v>
      </c>
      <c r="AM62" s="77">
        <v>1052.184</v>
      </c>
      <c r="AN62" s="77">
        <v>952.89400000000001</v>
      </c>
      <c r="AO62" s="77">
        <v>67.412000000000006</v>
      </c>
      <c r="AP62" s="50">
        <v>18</v>
      </c>
      <c r="AQ62" s="77">
        <v>92.070999999999998</v>
      </c>
      <c r="AR62" s="77">
        <f>(AQ62/AC62)*100</f>
        <v>2.2634051893783607</v>
      </c>
      <c r="AS62" s="77">
        <v>45.026000000000003</v>
      </c>
      <c r="AT62" s="77">
        <v>46.1</v>
      </c>
      <c r="AU62" s="77">
        <v>0.94499999999999995</v>
      </c>
      <c r="AV62" s="50">
        <v>19</v>
      </c>
      <c r="AW62" s="77">
        <v>1168.0129999999999</v>
      </c>
      <c r="AX62" s="77">
        <f>(AW62/AC62)*100</f>
        <v>28.713565459931871</v>
      </c>
      <c r="AY62" s="77">
        <v>621.375</v>
      </c>
      <c r="AZ62" s="77">
        <v>433.89499999999998</v>
      </c>
      <c r="BA62" s="77">
        <v>112.74299999999999</v>
      </c>
      <c r="BB62" s="77"/>
      <c r="BC62" s="77" t="s">
        <v>195</v>
      </c>
      <c r="BD62" s="62">
        <f t="shared" si="30"/>
        <v>6.3559515624999996</v>
      </c>
      <c r="BE62" s="77"/>
      <c r="BF62" s="50">
        <v>13</v>
      </c>
      <c r="BG62" s="62">
        <f t="shared" si="35"/>
        <v>1.1488046875000002</v>
      </c>
      <c r="BH62" s="62">
        <f t="shared" si="36"/>
        <v>18.074472031503941</v>
      </c>
      <c r="BI62" s="62">
        <f t="shared" si="37"/>
        <v>0.53341250000000007</v>
      </c>
      <c r="BJ62" s="62">
        <f t="shared" si="38"/>
        <v>0.58977187500000006</v>
      </c>
      <c r="BK62" s="62">
        <f t="shared" si="39"/>
        <v>2.5620312499999999E-2</v>
      </c>
      <c r="BL62" s="50">
        <v>14</v>
      </c>
      <c r="BM62" s="62">
        <f>BO62+BP62+BQ62</f>
        <v>3.2382656249999999</v>
      </c>
      <c r="BN62" s="62">
        <f>(BM62/BD62)*100</f>
        <v>50.948557319185838</v>
      </c>
      <c r="BO62" s="62">
        <f>AM62/640</f>
        <v>1.6440375</v>
      </c>
      <c r="BP62" s="62">
        <f>AN62/640</f>
        <v>1.488896875</v>
      </c>
      <c r="BQ62" s="62">
        <f>AO62/640</f>
        <v>0.10533125000000002</v>
      </c>
      <c r="BR62" s="50">
        <v>18</v>
      </c>
      <c r="BS62" s="62">
        <f>BU62+BV62+BW62</f>
        <v>0.14386093750000001</v>
      </c>
      <c r="BT62" s="62">
        <f>(BS62/BD62)*100</f>
        <v>2.2634051893783607</v>
      </c>
      <c r="BU62" s="62">
        <f>AS62/640</f>
        <v>7.0353125000000002E-2</v>
      </c>
      <c r="BV62" s="62">
        <f>AT62/640</f>
        <v>7.2031250000000005E-2</v>
      </c>
      <c r="BW62" s="62">
        <f>AU62/640</f>
        <v>1.4765625E-3</v>
      </c>
      <c r="BX62" s="50">
        <v>19</v>
      </c>
      <c r="BY62" s="62">
        <f>CA62+CB62+CC62</f>
        <v>1.8250203125</v>
      </c>
      <c r="BZ62" s="62">
        <f>(BY62/BD62)*100</f>
        <v>28.713565459931871</v>
      </c>
      <c r="CA62" s="62">
        <f>AY62/640</f>
        <v>0.97089843750000004</v>
      </c>
      <c r="CB62" s="62">
        <f>AZ62/640</f>
        <v>0.67796093749999997</v>
      </c>
      <c r="CC62" s="62">
        <f>BA62/640</f>
        <v>0.1761609375</v>
      </c>
    </row>
    <row r="63" spans="1:81" x14ac:dyDescent="0.25">
      <c r="A63" s="77" t="s">
        <v>197</v>
      </c>
      <c r="B63" s="10" t="s">
        <v>122</v>
      </c>
      <c r="C63" s="3" t="s">
        <v>198</v>
      </c>
      <c r="D63" s="77" t="s">
        <v>197</v>
      </c>
      <c r="E63" s="62">
        <v>26.909734500000003</v>
      </c>
      <c r="F63" s="62">
        <v>11.786908500000001</v>
      </c>
      <c r="G63" s="62">
        <v>73.61257950000001</v>
      </c>
      <c r="H63" s="62">
        <v>424.55110050000002</v>
      </c>
      <c r="I63" s="62">
        <v>274.43481300000002</v>
      </c>
      <c r="J63" s="62">
        <v>4.6702845000000002</v>
      </c>
      <c r="K63" s="62">
        <v>3.5583120000000004</v>
      </c>
      <c r="L63" s="62">
        <v>0</v>
      </c>
      <c r="M63" s="62">
        <v>0</v>
      </c>
      <c r="N63" s="62">
        <v>0</v>
      </c>
      <c r="O63" s="62">
        <v>16.2347985</v>
      </c>
      <c r="P63" s="62">
        <v>0</v>
      </c>
      <c r="Q63" s="62">
        <v>0</v>
      </c>
      <c r="R63" s="62">
        <v>0</v>
      </c>
      <c r="S63" s="62">
        <v>11.342119500000001</v>
      </c>
      <c r="T63" s="62">
        <f t="shared" si="31"/>
        <v>847.10065049999992</v>
      </c>
      <c r="U63" s="62">
        <v>511.64800000000002</v>
      </c>
      <c r="V63" s="62">
        <v>301.37400000000002</v>
      </c>
      <c r="W63" s="62">
        <v>34.076000000000001</v>
      </c>
      <c r="X63" s="62">
        <f t="shared" si="32"/>
        <v>60.399906398135869</v>
      </c>
      <c r="Y63" s="62">
        <f t="shared" si="33"/>
        <v>35.577118235255092</v>
      </c>
      <c r="Z63" s="62">
        <f t="shared" si="34"/>
        <v>4.0226624758093017</v>
      </c>
      <c r="AA63" s="77"/>
      <c r="AB63" s="77" t="s">
        <v>197</v>
      </c>
      <c r="AC63" s="62">
        <f t="shared" si="20"/>
        <v>847.09800000000007</v>
      </c>
      <c r="AD63" s="50">
        <v>14</v>
      </c>
      <c r="AE63" s="77">
        <v>847.09800000000007</v>
      </c>
      <c r="AF63" s="62">
        <f t="shared" si="29"/>
        <v>100</v>
      </c>
      <c r="AG63" s="77">
        <v>511.64800000000002</v>
      </c>
      <c r="AH63" s="77">
        <v>301.37400000000002</v>
      </c>
      <c r="AI63" s="77">
        <v>34.076000000000001</v>
      </c>
      <c r="AJ63" s="77"/>
      <c r="AK63" s="77"/>
      <c r="AL63" s="62"/>
      <c r="AM63" s="77"/>
      <c r="AN63" s="77"/>
      <c r="AO63" s="77"/>
      <c r="AP63" s="77"/>
      <c r="AQ63" s="77"/>
      <c r="AR63" s="77"/>
      <c r="AS63" s="77"/>
      <c r="AT63" s="77"/>
      <c r="AU63" s="77"/>
      <c r="AV63" s="77"/>
      <c r="AW63" s="77"/>
      <c r="AX63" s="77"/>
      <c r="AY63" s="77"/>
      <c r="AZ63" s="77"/>
      <c r="BA63" s="77"/>
      <c r="BB63" s="77"/>
      <c r="BC63" s="77" t="s">
        <v>197</v>
      </c>
      <c r="BD63" s="62">
        <f t="shared" si="30"/>
        <v>1.323590625</v>
      </c>
      <c r="BE63" s="77"/>
      <c r="BF63" s="50">
        <v>14</v>
      </c>
      <c r="BG63" s="62">
        <f t="shared" si="35"/>
        <v>1.323590625</v>
      </c>
      <c r="BH63" s="62">
        <f t="shared" si="36"/>
        <v>100</v>
      </c>
      <c r="BI63" s="62">
        <f t="shared" si="37"/>
        <v>0.79944999999999999</v>
      </c>
      <c r="BJ63" s="62">
        <f t="shared" si="38"/>
        <v>0.47089687500000005</v>
      </c>
      <c r="BK63" s="62">
        <f t="shared" si="39"/>
        <v>5.3243749999999999E-2</v>
      </c>
      <c r="BL63" s="77"/>
      <c r="BM63" s="77"/>
      <c r="BN63" s="77"/>
      <c r="BO63" s="77"/>
      <c r="BP63" s="77"/>
      <c r="BQ63" s="77"/>
      <c r="BR63" s="77"/>
      <c r="BS63" s="77"/>
      <c r="BT63" s="77"/>
      <c r="BU63" s="77"/>
      <c r="BV63" s="77"/>
      <c r="BW63" s="77"/>
      <c r="BX63" s="77"/>
      <c r="BY63" s="77"/>
      <c r="BZ63" s="77"/>
      <c r="CA63" s="77"/>
      <c r="CB63" s="77"/>
      <c r="CC63" s="77"/>
    </row>
    <row r="64" spans="1:81" x14ac:dyDescent="0.25">
      <c r="A64" s="77" t="s">
        <v>199</v>
      </c>
      <c r="B64" s="10" t="s">
        <v>122</v>
      </c>
      <c r="C64" s="3" t="s">
        <v>200</v>
      </c>
      <c r="D64" s="77" t="s">
        <v>199</v>
      </c>
      <c r="E64" s="62">
        <v>196.59673800000002</v>
      </c>
      <c r="F64" s="62">
        <v>262.64790450000004</v>
      </c>
      <c r="G64" s="62">
        <v>720.55817999999999</v>
      </c>
      <c r="H64" s="62">
        <v>754.13974949999999</v>
      </c>
      <c r="I64" s="62">
        <v>393.19347600000003</v>
      </c>
      <c r="J64" s="62">
        <v>61.603276500000007</v>
      </c>
      <c r="K64" s="62">
        <v>0</v>
      </c>
      <c r="L64" s="62">
        <v>0</v>
      </c>
      <c r="M64" s="62">
        <v>0</v>
      </c>
      <c r="N64" s="62">
        <v>0</v>
      </c>
      <c r="O64" s="62">
        <v>50.038762500000004</v>
      </c>
      <c r="P64" s="62">
        <v>54.486652500000005</v>
      </c>
      <c r="Q64" s="62">
        <v>0</v>
      </c>
      <c r="R64" s="62">
        <v>4.6702845000000002</v>
      </c>
      <c r="S64" s="62">
        <v>0</v>
      </c>
      <c r="T64" s="62">
        <f t="shared" si="31"/>
        <v>2497.9350239999999</v>
      </c>
      <c r="U64" s="62">
        <v>1272.202</v>
      </c>
      <c r="V64" s="62">
        <v>1175.079</v>
      </c>
      <c r="W64" s="62">
        <v>50.648000000000003</v>
      </c>
      <c r="X64" s="62">
        <f t="shared" si="32"/>
        <v>50.930147813164261</v>
      </c>
      <c r="Y64" s="62">
        <f t="shared" si="33"/>
        <v>47.042016253822297</v>
      </c>
      <c r="Z64" s="62">
        <f t="shared" si="34"/>
        <v>2.0275947738182643</v>
      </c>
      <c r="AA64" s="77"/>
      <c r="AB64" s="77" t="s">
        <v>199</v>
      </c>
      <c r="AC64" s="62">
        <f t="shared" si="20"/>
        <v>2497.9300000000003</v>
      </c>
      <c r="AD64" s="50">
        <v>13</v>
      </c>
      <c r="AE64" s="77">
        <v>283.33100000000002</v>
      </c>
      <c r="AF64" s="62">
        <f t="shared" si="29"/>
        <v>11.342631699046809</v>
      </c>
      <c r="AG64" s="77">
        <v>140.393</v>
      </c>
      <c r="AH64" s="77">
        <v>136.785</v>
      </c>
      <c r="AI64" s="77">
        <v>6.1529999999999996</v>
      </c>
      <c r="AJ64" s="50">
        <v>14</v>
      </c>
      <c r="AK64" s="77">
        <v>22.907</v>
      </c>
      <c r="AL64" s="62">
        <f>(AK64/AC64)*100</f>
        <v>0.91703930854747717</v>
      </c>
      <c r="AM64" s="77">
        <v>11.478</v>
      </c>
      <c r="AN64" s="77">
        <v>10.802</v>
      </c>
      <c r="AO64" s="77">
        <v>0.627</v>
      </c>
      <c r="AP64" s="50">
        <v>18</v>
      </c>
      <c r="AQ64" s="77">
        <v>1243.8490000000002</v>
      </c>
      <c r="AR64" s="77">
        <f>(AQ64/AC64)*100</f>
        <v>49.795190417665829</v>
      </c>
      <c r="AS64" s="77">
        <v>635.03700000000003</v>
      </c>
      <c r="AT64" s="77">
        <v>579.08900000000006</v>
      </c>
      <c r="AU64" s="77">
        <v>29.722999999999999</v>
      </c>
      <c r="AV64" s="50">
        <v>19</v>
      </c>
      <c r="AW64" s="77">
        <v>947.84300000000007</v>
      </c>
      <c r="AX64" s="77">
        <f>(AW64/AC64)*100</f>
        <v>37.945138574739886</v>
      </c>
      <c r="AY64" s="77">
        <v>485.29500000000002</v>
      </c>
      <c r="AZ64" s="77">
        <v>448.40300000000002</v>
      </c>
      <c r="BA64" s="77">
        <v>14.145</v>
      </c>
      <c r="BB64" s="77"/>
      <c r="BC64" s="77" t="s">
        <v>199</v>
      </c>
      <c r="BD64" s="62">
        <f t="shared" si="30"/>
        <v>3.9030156250000005</v>
      </c>
      <c r="BE64" s="77"/>
      <c r="BF64" s="50">
        <v>13</v>
      </c>
      <c r="BG64" s="62">
        <f t="shared" si="35"/>
        <v>0.44270468750000003</v>
      </c>
      <c r="BH64" s="62">
        <f t="shared" si="36"/>
        <v>11.342631699046809</v>
      </c>
      <c r="BI64" s="62">
        <f t="shared" si="37"/>
        <v>0.21936406250000001</v>
      </c>
      <c r="BJ64" s="62">
        <f t="shared" si="38"/>
        <v>0.21372656249999999</v>
      </c>
      <c r="BK64" s="62">
        <f t="shared" si="39"/>
        <v>9.6140624999999993E-3</v>
      </c>
      <c r="BL64" s="50">
        <v>14</v>
      </c>
      <c r="BM64" s="62">
        <f>BO64+BP64+BQ64</f>
        <v>3.5792187499999996E-2</v>
      </c>
      <c r="BN64" s="62">
        <f>(BM64/BD64)*100</f>
        <v>0.91703930854747706</v>
      </c>
      <c r="BO64" s="62">
        <f>AM64/640</f>
        <v>1.7934374999999999E-2</v>
      </c>
      <c r="BP64" s="62">
        <f>AN64/640</f>
        <v>1.6878125000000001E-2</v>
      </c>
      <c r="BQ64" s="62">
        <f>AO64/640</f>
        <v>9.7968750000000009E-4</v>
      </c>
      <c r="BR64" s="50">
        <v>18</v>
      </c>
      <c r="BS64" s="62">
        <f>BU64+BV64+BW64</f>
        <v>1.9435140625</v>
      </c>
      <c r="BT64" s="62">
        <f>(BS64/BD64)*100</f>
        <v>49.795190417665822</v>
      </c>
      <c r="BU64" s="62">
        <f>AS64/640</f>
        <v>0.99224531250000003</v>
      </c>
      <c r="BV64" s="62">
        <f>AT64/640</f>
        <v>0.90482656250000004</v>
      </c>
      <c r="BW64" s="62">
        <f>AU64/640</f>
        <v>4.6442187499999996E-2</v>
      </c>
      <c r="BX64" s="50">
        <v>19</v>
      </c>
      <c r="BY64" s="62">
        <f>CA64+CB64+CC64</f>
        <v>1.4810046875</v>
      </c>
      <c r="BZ64" s="62">
        <f>(BY64/BD64)*100</f>
        <v>37.945138574739879</v>
      </c>
      <c r="CA64" s="62">
        <f>AY64/640</f>
        <v>0.75827343749999998</v>
      </c>
      <c r="CB64" s="62">
        <f>AZ64/640</f>
        <v>0.70062968749999999</v>
      </c>
      <c r="CC64" s="62">
        <f>BA64/640</f>
        <v>2.2101562499999998E-2</v>
      </c>
    </row>
    <row r="65" spans="1:69" x14ac:dyDescent="0.25">
      <c r="A65" s="77" t="s">
        <v>201</v>
      </c>
      <c r="B65" s="10" t="s">
        <v>122</v>
      </c>
      <c r="C65" s="3">
        <v>8</v>
      </c>
      <c r="D65" s="77" t="s">
        <v>201</v>
      </c>
      <c r="E65" s="62">
        <v>29.578468500000003</v>
      </c>
      <c r="F65" s="62">
        <v>48.259606500000004</v>
      </c>
      <c r="G65" s="62">
        <v>237.29493150000002</v>
      </c>
      <c r="H65" s="62">
        <v>243.74437200000003</v>
      </c>
      <c r="I65" s="62">
        <v>125.65289250000001</v>
      </c>
      <c r="J65" s="62">
        <v>0</v>
      </c>
      <c r="K65" s="62">
        <v>6.4494405000000006</v>
      </c>
      <c r="L65" s="62">
        <v>0</v>
      </c>
      <c r="M65" s="62">
        <v>3.5583120000000004</v>
      </c>
      <c r="N65" s="62">
        <v>0</v>
      </c>
      <c r="O65" s="62">
        <v>7.1166240000000007</v>
      </c>
      <c r="P65" s="62">
        <v>0</v>
      </c>
      <c r="Q65" s="62">
        <v>0</v>
      </c>
      <c r="R65" s="62">
        <v>39.586221000000002</v>
      </c>
      <c r="S65" s="62">
        <v>6.2270460000000005</v>
      </c>
      <c r="T65" s="62">
        <f t="shared" si="31"/>
        <v>747.46791450000012</v>
      </c>
      <c r="U65" s="62">
        <v>355.601</v>
      </c>
      <c r="V65" s="62">
        <v>323.702</v>
      </c>
      <c r="W65" s="62">
        <v>68.162999999999997</v>
      </c>
      <c r="X65" s="62">
        <f t="shared" si="32"/>
        <v>47.57408219159084</v>
      </c>
      <c r="Y65" s="62">
        <f t="shared" si="33"/>
        <v>43.306474260708875</v>
      </c>
      <c r="Z65" s="62">
        <f t="shared" si="34"/>
        <v>9.1191874163048077</v>
      </c>
      <c r="AA65" s="77"/>
      <c r="AB65" s="77" t="s">
        <v>201</v>
      </c>
      <c r="AC65" s="62">
        <f t="shared" si="20"/>
        <v>743.90800000000002</v>
      </c>
      <c r="AD65" s="50">
        <v>18</v>
      </c>
      <c r="AE65" s="77">
        <v>743.90800000000002</v>
      </c>
      <c r="AF65" s="62">
        <f t="shared" si="29"/>
        <v>100</v>
      </c>
      <c r="AG65" s="77">
        <v>355.601</v>
      </c>
      <c r="AH65" s="77">
        <v>322.99099999999999</v>
      </c>
      <c r="AI65" s="77">
        <v>65.316000000000003</v>
      </c>
      <c r="AJ65" s="77"/>
      <c r="AK65" s="77"/>
      <c r="AL65" s="62"/>
      <c r="AM65" s="77"/>
      <c r="AN65" s="77"/>
      <c r="AO65" s="77"/>
      <c r="AP65" s="77"/>
      <c r="AQ65" s="77"/>
      <c r="AR65" s="77"/>
      <c r="AS65" s="77"/>
      <c r="AT65" s="77"/>
      <c r="AU65" s="77"/>
      <c r="AV65" s="77"/>
      <c r="AW65" s="77"/>
      <c r="AX65" s="77"/>
      <c r="AY65" s="77"/>
      <c r="AZ65" s="77"/>
      <c r="BA65" s="77"/>
      <c r="BB65" s="77"/>
      <c r="BC65" s="77" t="s">
        <v>201</v>
      </c>
      <c r="BD65" s="62">
        <f t="shared" si="30"/>
        <v>1.16235625</v>
      </c>
      <c r="BE65" s="77"/>
      <c r="BF65" s="50">
        <v>18</v>
      </c>
      <c r="BG65" s="62">
        <f t="shared" si="35"/>
        <v>1.1623562499999998</v>
      </c>
      <c r="BH65" s="62">
        <f t="shared" si="36"/>
        <v>99.999999999999972</v>
      </c>
      <c r="BI65" s="62">
        <f t="shared" si="37"/>
        <v>0.55562656249999998</v>
      </c>
      <c r="BJ65" s="62">
        <f t="shared" si="38"/>
        <v>0.50467343749999993</v>
      </c>
      <c r="BK65" s="62">
        <f t="shared" si="39"/>
        <v>0.10205625</v>
      </c>
      <c r="BL65" s="77"/>
      <c r="BM65" s="77"/>
      <c r="BN65" s="77"/>
      <c r="BO65" s="77"/>
      <c r="BP65" s="77"/>
      <c r="BQ65" s="77"/>
    </row>
    <row r="66" spans="1:69" x14ac:dyDescent="0.25">
      <c r="A66" s="77" t="s">
        <v>202</v>
      </c>
      <c r="B66" s="10" t="s">
        <v>122</v>
      </c>
      <c r="C66" s="3">
        <v>9</v>
      </c>
      <c r="D66" s="77" t="s">
        <v>202</v>
      </c>
      <c r="E66" s="62">
        <v>8.6733855000000002</v>
      </c>
      <c r="F66" s="62">
        <v>2.6687340000000002</v>
      </c>
      <c r="G66" s="62">
        <v>34.248753000000001</v>
      </c>
      <c r="H66" s="62">
        <v>110.0852775</v>
      </c>
      <c r="I66" s="62">
        <v>48.259606500000004</v>
      </c>
      <c r="J66" s="62">
        <v>0</v>
      </c>
      <c r="K66" s="62">
        <v>0</v>
      </c>
      <c r="L66" s="62">
        <v>0</v>
      </c>
      <c r="M66" s="62">
        <v>0</v>
      </c>
      <c r="N66" s="62">
        <v>0</v>
      </c>
      <c r="O66" s="62">
        <v>0</v>
      </c>
      <c r="P66" s="62">
        <v>0</v>
      </c>
      <c r="Q66" s="62">
        <v>0</v>
      </c>
      <c r="R66" s="62">
        <v>0</v>
      </c>
      <c r="S66" s="62">
        <v>0</v>
      </c>
      <c r="T66" s="62">
        <f t="shared" si="31"/>
        <v>203.93575650000002</v>
      </c>
      <c r="U66" s="62">
        <v>117.23699999999999</v>
      </c>
      <c r="V66" s="62">
        <v>81.781000000000006</v>
      </c>
      <c r="W66" s="62">
        <v>4.9169999999999998</v>
      </c>
      <c r="X66" s="62">
        <f t="shared" si="32"/>
        <v>57.487221472120794</v>
      </c>
      <c r="Y66" s="62">
        <f t="shared" si="33"/>
        <v>40.101354173268774</v>
      </c>
      <c r="Z66" s="62">
        <f t="shared" si="34"/>
        <v>2.4110534044577903</v>
      </c>
      <c r="AA66" s="77"/>
      <c r="AB66" s="77" t="s">
        <v>202</v>
      </c>
      <c r="AC66" s="62">
        <f t="shared" si="20"/>
        <v>203.935</v>
      </c>
      <c r="AD66" s="50">
        <v>18</v>
      </c>
      <c r="AE66" s="77">
        <v>203.935</v>
      </c>
      <c r="AF66" s="62">
        <f t="shared" si="29"/>
        <v>100</v>
      </c>
      <c r="AG66" s="77">
        <v>117.23699999999999</v>
      </c>
      <c r="AH66" s="77">
        <v>81.781000000000006</v>
      </c>
      <c r="AI66" s="77">
        <v>4.9169999999999998</v>
      </c>
      <c r="AJ66" s="77"/>
      <c r="AK66" s="77"/>
      <c r="AL66" s="62"/>
      <c r="AM66" s="77"/>
      <c r="AN66" s="77"/>
      <c r="AO66" s="77"/>
      <c r="AP66" s="77"/>
      <c r="AQ66" s="77"/>
      <c r="AR66" s="77"/>
      <c r="AS66" s="77"/>
      <c r="AT66" s="77"/>
      <c r="AU66" s="77"/>
      <c r="AV66" s="77"/>
      <c r="AW66" s="77"/>
      <c r="AX66" s="77"/>
      <c r="AY66" s="77"/>
      <c r="AZ66" s="77"/>
      <c r="BA66" s="77"/>
      <c r="BB66" s="77"/>
      <c r="BC66" s="77" t="s">
        <v>202</v>
      </c>
      <c r="BD66" s="62">
        <f t="shared" si="30"/>
        <v>0.31864843749999999</v>
      </c>
      <c r="BE66" s="77"/>
      <c r="BF66" s="50">
        <v>18</v>
      </c>
      <c r="BG66" s="62">
        <f t="shared" si="35"/>
        <v>0.31864843750000005</v>
      </c>
      <c r="BH66" s="62">
        <f t="shared" si="36"/>
        <v>100.00000000000003</v>
      </c>
      <c r="BI66" s="62">
        <f t="shared" si="37"/>
        <v>0.18318281249999999</v>
      </c>
      <c r="BJ66" s="62">
        <f t="shared" si="38"/>
        <v>0.12778281250000001</v>
      </c>
      <c r="BK66" s="62">
        <f t="shared" si="39"/>
        <v>7.6828124999999995E-3</v>
      </c>
      <c r="BL66" s="77"/>
      <c r="BM66" s="77"/>
      <c r="BN66" s="77"/>
      <c r="BO66" s="77"/>
      <c r="BP66" s="77"/>
      <c r="BQ66" s="77"/>
    </row>
    <row r="67" spans="1:69" s="24" customFormat="1" x14ac:dyDescent="0.25">
      <c r="A67" s="77" t="s">
        <v>203</v>
      </c>
      <c r="B67" s="10" t="s">
        <v>204</v>
      </c>
      <c r="C67" s="3" t="s">
        <v>205</v>
      </c>
      <c r="D67" s="77" t="s">
        <v>203</v>
      </c>
      <c r="E67" s="62">
        <v>0</v>
      </c>
      <c r="F67" s="62">
        <v>1.1119725</v>
      </c>
      <c r="G67" s="62">
        <v>188.14574700000003</v>
      </c>
      <c r="H67" s="62">
        <v>52.707496500000005</v>
      </c>
      <c r="I67" s="62">
        <v>38.251854000000002</v>
      </c>
      <c r="J67" s="62">
        <v>0</v>
      </c>
      <c r="K67" s="62">
        <v>0</v>
      </c>
      <c r="L67" s="62">
        <v>0</v>
      </c>
      <c r="M67" s="62">
        <v>0</v>
      </c>
      <c r="N67" s="62">
        <v>0</v>
      </c>
      <c r="O67" s="62">
        <v>0</v>
      </c>
      <c r="P67" s="62">
        <v>0</v>
      </c>
      <c r="Q67" s="62">
        <v>0</v>
      </c>
      <c r="R67" s="62">
        <v>0</v>
      </c>
      <c r="S67" s="62">
        <v>0</v>
      </c>
      <c r="T67" s="62">
        <v>280.21707000000004</v>
      </c>
      <c r="U67" s="62">
        <v>129.88300000000001</v>
      </c>
      <c r="V67" s="62">
        <v>145.40300000000002</v>
      </c>
      <c r="W67" s="62">
        <v>4.931</v>
      </c>
      <c r="X67" s="62">
        <v>46.350852216105174</v>
      </c>
      <c r="Y67" s="62">
        <v>51.889415587708484</v>
      </c>
      <c r="Z67" s="62">
        <v>1.7597072155525713</v>
      </c>
      <c r="AA67" s="77"/>
      <c r="AB67" s="77" t="s">
        <v>203</v>
      </c>
      <c r="AC67" s="62">
        <v>280.21699999999998</v>
      </c>
      <c r="AD67" s="50">
        <v>3</v>
      </c>
      <c r="AE67" s="77">
        <v>280.21699999999998</v>
      </c>
      <c r="AF67" s="62">
        <v>100</v>
      </c>
      <c r="AG67" s="77">
        <v>129.88300000000001</v>
      </c>
      <c r="AH67" s="77">
        <v>145.40300000000002</v>
      </c>
      <c r="AI67" s="77">
        <v>4.931</v>
      </c>
      <c r="AJ67" s="77"/>
      <c r="AK67" s="77"/>
      <c r="AL67" s="62"/>
      <c r="AM67" s="77"/>
      <c r="AN67" s="77"/>
      <c r="AO67" s="77"/>
      <c r="AP67" s="77"/>
      <c r="AQ67" s="77"/>
      <c r="AR67" s="77"/>
      <c r="AS67" s="77"/>
      <c r="AT67" s="77"/>
      <c r="AU67" s="77"/>
      <c r="AV67" s="77"/>
      <c r="AW67" s="77"/>
      <c r="AX67" s="77"/>
      <c r="AY67" s="77"/>
      <c r="AZ67" s="77"/>
      <c r="BA67" s="77"/>
      <c r="BB67" s="77"/>
      <c r="BC67" s="77" t="s">
        <v>203</v>
      </c>
      <c r="BD67" s="62">
        <v>0.43783906249999999</v>
      </c>
      <c r="BE67" s="77"/>
      <c r="BF67" s="50">
        <v>3</v>
      </c>
      <c r="BG67" s="62">
        <v>0.43783906249999993</v>
      </c>
      <c r="BH67" s="62">
        <v>99.999999999999986</v>
      </c>
      <c r="BI67" s="62">
        <v>0.20294218749999998</v>
      </c>
      <c r="BJ67" s="62">
        <v>0.22719218750000003</v>
      </c>
      <c r="BK67" s="62">
        <v>7.7046874999999997E-3</v>
      </c>
      <c r="BL67" s="77"/>
      <c r="BM67" s="77"/>
      <c r="BN67" s="77"/>
      <c r="BO67" s="77"/>
      <c r="BP67" s="77"/>
      <c r="BQ67" s="77"/>
    </row>
    <row r="68" spans="1:69" x14ac:dyDescent="0.25">
      <c r="A68" s="77" t="s">
        <v>206</v>
      </c>
      <c r="B68" s="10" t="s">
        <v>204</v>
      </c>
      <c r="C68" s="3">
        <v>10</v>
      </c>
      <c r="D68" s="77" t="s">
        <v>206</v>
      </c>
      <c r="E68" s="62">
        <v>0</v>
      </c>
      <c r="F68" s="62">
        <v>0</v>
      </c>
      <c r="G68" s="62">
        <v>15.567615</v>
      </c>
      <c r="H68" s="62">
        <v>122.53936950000001</v>
      </c>
      <c r="I68" s="62">
        <v>15.345220500000002</v>
      </c>
      <c r="J68" s="62">
        <v>0</v>
      </c>
      <c r="K68" s="62">
        <v>0</v>
      </c>
      <c r="L68" s="62">
        <v>0</v>
      </c>
      <c r="M68" s="62">
        <v>0</v>
      </c>
      <c r="N68" s="62">
        <v>0</v>
      </c>
      <c r="O68" s="62">
        <v>0</v>
      </c>
      <c r="P68" s="62">
        <v>0</v>
      </c>
      <c r="Q68" s="62">
        <v>0</v>
      </c>
      <c r="R68" s="62">
        <v>0</v>
      </c>
      <c r="S68" s="62">
        <v>0</v>
      </c>
      <c r="T68" s="62">
        <f t="shared" si="31"/>
        <v>153.45220500000002</v>
      </c>
      <c r="U68" s="62">
        <v>75.480999999999995</v>
      </c>
      <c r="V68" s="62">
        <v>72.835999999999999</v>
      </c>
      <c r="W68" s="62">
        <v>5.1349999999999998</v>
      </c>
      <c r="X68" s="62">
        <f t="shared" si="32"/>
        <v>49.188605663893838</v>
      </c>
      <c r="Y68" s="62">
        <f t="shared" si="33"/>
        <v>47.46494193420029</v>
      </c>
      <c r="Z68" s="62">
        <f t="shared" si="34"/>
        <v>3.3463188098209464</v>
      </c>
      <c r="AA68" s="77"/>
      <c r="AB68" s="77" t="s">
        <v>206</v>
      </c>
      <c r="AC68" s="62">
        <f t="shared" si="20"/>
        <v>153.452</v>
      </c>
      <c r="AD68" s="50">
        <v>5</v>
      </c>
      <c r="AE68" s="77">
        <v>153.452</v>
      </c>
      <c r="AF68" s="62">
        <f t="shared" si="29"/>
        <v>100</v>
      </c>
      <c r="AG68" s="77">
        <v>75.480999999999995</v>
      </c>
      <c r="AH68" s="77">
        <v>72.835999999999999</v>
      </c>
      <c r="AI68" s="77">
        <v>5.1349999999999998</v>
      </c>
      <c r="AJ68" s="77"/>
      <c r="AK68" s="77"/>
      <c r="AL68" s="62"/>
      <c r="AM68" s="77"/>
      <c r="AN68" s="77"/>
      <c r="AO68" s="77"/>
      <c r="AP68" s="77"/>
      <c r="AQ68" s="77"/>
      <c r="AR68" s="77"/>
      <c r="AS68" s="77"/>
      <c r="AT68" s="77"/>
      <c r="AU68" s="77"/>
      <c r="AV68" s="77"/>
      <c r="AW68" s="77"/>
      <c r="AX68" s="77"/>
      <c r="AY68" s="77"/>
      <c r="AZ68" s="77"/>
      <c r="BA68" s="77"/>
      <c r="BB68" s="77"/>
      <c r="BC68" s="77" t="s">
        <v>206</v>
      </c>
      <c r="BD68" s="62">
        <f t="shared" si="30"/>
        <v>0.23976875</v>
      </c>
      <c r="BE68" s="77"/>
      <c r="BF68" s="50">
        <v>5</v>
      </c>
      <c r="BG68" s="62">
        <f t="shared" si="35"/>
        <v>0.23976875</v>
      </c>
      <c r="BH68" s="62">
        <f t="shared" si="36"/>
        <v>100</v>
      </c>
      <c r="BI68" s="62">
        <f t="shared" si="37"/>
        <v>0.1179390625</v>
      </c>
      <c r="BJ68" s="62">
        <f t="shared" si="38"/>
        <v>0.11380625</v>
      </c>
      <c r="BK68" s="62">
        <f t="shared" si="39"/>
        <v>8.0234374999999993E-3</v>
      </c>
      <c r="BL68" s="77"/>
      <c r="BM68" s="77"/>
      <c r="BN68" s="77"/>
      <c r="BO68" s="77"/>
      <c r="BP68" s="77"/>
      <c r="BQ68" s="77"/>
    </row>
    <row r="69" spans="1:69" x14ac:dyDescent="0.25">
      <c r="A69" s="77" t="s">
        <v>207</v>
      </c>
      <c r="B69" s="10" t="s">
        <v>204</v>
      </c>
      <c r="C69" s="3">
        <v>11</v>
      </c>
      <c r="D69" s="77" t="s">
        <v>207</v>
      </c>
      <c r="E69" s="62">
        <v>0</v>
      </c>
      <c r="F69" s="62">
        <v>8.2285965000000001</v>
      </c>
      <c r="G69" s="62">
        <v>99.632736000000008</v>
      </c>
      <c r="H69" s="62">
        <v>755.02932750000002</v>
      </c>
      <c r="I69" s="62">
        <v>87.401038499999999</v>
      </c>
      <c r="J69" s="62">
        <v>0</v>
      </c>
      <c r="K69" s="62">
        <v>0</v>
      </c>
      <c r="L69" s="62">
        <v>0</v>
      </c>
      <c r="M69" s="62">
        <v>0</v>
      </c>
      <c r="N69" s="62">
        <v>0</v>
      </c>
      <c r="O69" s="62">
        <v>0</v>
      </c>
      <c r="P69" s="62">
        <v>0</v>
      </c>
      <c r="Q69" s="62">
        <v>0</v>
      </c>
      <c r="R69" s="62">
        <v>0</v>
      </c>
      <c r="S69" s="62">
        <v>0</v>
      </c>
      <c r="T69" s="62">
        <f t="shared" si="31"/>
        <v>950.29169850000005</v>
      </c>
      <c r="U69" s="62">
        <v>461.221</v>
      </c>
      <c r="V69" s="62">
        <v>457.37299999999999</v>
      </c>
      <c r="W69" s="62">
        <v>31.696000000000002</v>
      </c>
      <c r="X69" s="62">
        <f t="shared" si="32"/>
        <v>48.534676323914027</v>
      </c>
      <c r="Y69" s="62">
        <f t="shared" si="33"/>
        <v>48.129748025995198</v>
      </c>
      <c r="Z69" s="62">
        <f t="shared" si="34"/>
        <v>3.3353969154977312</v>
      </c>
      <c r="AA69" s="77"/>
      <c r="AB69" s="77" t="s">
        <v>207</v>
      </c>
      <c r="AC69" s="62">
        <f t="shared" si="20"/>
        <v>950.29</v>
      </c>
      <c r="AD69" s="50">
        <v>5</v>
      </c>
      <c r="AE69" s="77">
        <v>630.48699999999997</v>
      </c>
      <c r="AF69" s="62">
        <f t="shared" si="29"/>
        <v>66.346799398078488</v>
      </c>
      <c r="AG69" s="77">
        <v>301.786</v>
      </c>
      <c r="AH69" s="77">
        <v>307.92700000000002</v>
      </c>
      <c r="AI69" s="77">
        <v>20.774000000000001</v>
      </c>
      <c r="AJ69" s="50">
        <v>6</v>
      </c>
      <c r="AK69" s="77">
        <v>319.803</v>
      </c>
      <c r="AL69" s="62">
        <f>(AK69/AC69)*100</f>
        <v>33.653200601921519</v>
      </c>
      <c r="AM69" s="77">
        <v>159.434</v>
      </c>
      <c r="AN69" s="77">
        <v>149.447</v>
      </c>
      <c r="AO69" s="77">
        <v>10.922000000000001</v>
      </c>
      <c r="AP69" s="77"/>
      <c r="AQ69" s="77"/>
      <c r="AR69" s="77"/>
      <c r="AS69" s="77"/>
      <c r="AT69" s="77"/>
      <c r="AU69" s="77"/>
      <c r="AV69" s="77"/>
      <c r="AW69" s="77"/>
      <c r="AX69" s="77"/>
      <c r="AY69" s="77"/>
      <c r="AZ69" s="77"/>
      <c r="BA69" s="77"/>
      <c r="BB69" s="77"/>
      <c r="BC69" s="77" t="s">
        <v>207</v>
      </c>
      <c r="BD69" s="62">
        <f t="shared" si="30"/>
        <v>1.4848281249999999</v>
      </c>
      <c r="BE69" s="77"/>
      <c r="BF69" s="50">
        <v>5</v>
      </c>
      <c r="BG69" s="62">
        <f t="shared" si="35"/>
        <v>0.98513593749999995</v>
      </c>
      <c r="BH69" s="62">
        <f t="shared" si="36"/>
        <v>66.346799398078488</v>
      </c>
      <c r="BI69" s="62">
        <f t="shared" si="37"/>
        <v>0.47154062499999999</v>
      </c>
      <c r="BJ69" s="62">
        <f t="shared" si="38"/>
        <v>0.48113593750000005</v>
      </c>
      <c r="BK69" s="62">
        <f t="shared" si="39"/>
        <v>3.2459374999999999E-2</v>
      </c>
      <c r="BL69" s="50">
        <v>6</v>
      </c>
      <c r="BM69" s="62">
        <f>BO69+BP69+BQ69</f>
        <v>0.4996921875</v>
      </c>
      <c r="BN69" s="62">
        <f>(BM69/BD69)*100</f>
        <v>33.653200601921519</v>
      </c>
      <c r="BO69" s="62">
        <f>AM69/640</f>
        <v>0.24911562500000001</v>
      </c>
      <c r="BP69" s="62">
        <f>AN69/640</f>
        <v>0.23351093750000002</v>
      </c>
      <c r="BQ69" s="62">
        <f>AO69/640</f>
        <v>1.7065625000000001E-2</v>
      </c>
    </row>
    <row r="70" spans="1:69" x14ac:dyDescent="0.25">
      <c r="A70" s="77" t="s">
        <v>208</v>
      </c>
      <c r="B70" s="10" t="s">
        <v>204</v>
      </c>
      <c r="C70" s="3">
        <v>12</v>
      </c>
      <c r="D70" s="77" t="s">
        <v>208</v>
      </c>
      <c r="E70" s="62">
        <v>0</v>
      </c>
      <c r="F70" s="62">
        <v>0</v>
      </c>
      <c r="G70" s="62">
        <v>14.233248000000001</v>
      </c>
      <c r="H70" s="62">
        <v>105.85978200000001</v>
      </c>
      <c r="I70" s="62">
        <v>90.514561499999999</v>
      </c>
      <c r="J70" s="62">
        <v>0</v>
      </c>
      <c r="K70" s="62">
        <v>0</v>
      </c>
      <c r="L70" s="62">
        <v>0</v>
      </c>
      <c r="M70" s="62">
        <v>0</v>
      </c>
      <c r="N70" s="62">
        <v>0</v>
      </c>
      <c r="O70" s="62">
        <v>0</v>
      </c>
      <c r="P70" s="62">
        <v>0</v>
      </c>
      <c r="Q70" s="62">
        <v>0</v>
      </c>
      <c r="R70" s="62">
        <v>0</v>
      </c>
      <c r="S70" s="62">
        <v>0</v>
      </c>
      <c r="T70" s="62">
        <f t="shared" si="31"/>
        <v>210.60759150000001</v>
      </c>
      <c r="U70" s="62">
        <v>138.892</v>
      </c>
      <c r="V70" s="62">
        <v>67.266999999999996</v>
      </c>
      <c r="W70" s="62">
        <v>4.4480000000000004</v>
      </c>
      <c r="X70" s="62">
        <f t="shared" si="32"/>
        <v>65.948240047177975</v>
      </c>
      <c r="Y70" s="62">
        <f t="shared" si="33"/>
        <v>31.939494450749649</v>
      </c>
      <c r="Z70" s="62">
        <f t="shared" si="34"/>
        <v>2.111984647998788</v>
      </c>
      <c r="AA70" s="77"/>
      <c r="AB70" s="77" t="s">
        <v>208</v>
      </c>
      <c r="AC70" s="62">
        <f t="shared" si="20"/>
        <v>210.607</v>
      </c>
      <c r="AD70" s="50">
        <v>5</v>
      </c>
      <c r="AE70" s="77">
        <v>210.607</v>
      </c>
      <c r="AF70" s="62">
        <f t="shared" si="29"/>
        <v>100</v>
      </c>
      <c r="AG70" s="77">
        <v>138.892</v>
      </c>
      <c r="AH70" s="77">
        <v>67.266999999999996</v>
      </c>
      <c r="AI70" s="77">
        <v>4.4480000000000004</v>
      </c>
      <c r="AJ70" s="77"/>
      <c r="AK70" s="77"/>
      <c r="AL70" s="62"/>
      <c r="AM70" s="77"/>
      <c r="AN70" s="77"/>
      <c r="AO70" s="77"/>
      <c r="AP70" s="77"/>
      <c r="AQ70" s="77"/>
      <c r="AR70" s="77"/>
      <c r="AS70" s="77"/>
      <c r="AT70" s="77"/>
      <c r="AU70" s="77"/>
      <c r="AV70" s="77"/>
      <c r="AW70" s="77"/>
      <c r="AX70" s="77"/>
      <c r="AY70" s="77"/>
      <c r="AZ70" s="77"/>
      <c r="BA70" s="77"/>
      <c r="BB70" s="77"/>
      <c r="BC70" s="77" t="s">
        <v>208</v>
      </c>
      <c r="BD70" s="62">
        <f t="shared" si="30"/>
        <v>0.32907343750000001</v>
      </c>
      <c r="BE70" s="77"/>
      <c r="BF70" s="50">
        <v>5</v>
      </c>
      <c r="BG70" s="62">
        <f t="shared" si="35"/>
        <v>0.32907343749999995</v>
      </c>
      <c r="BH70" s="62">
        <f t="shared" si="36"/>
        <v>99.999999999999972</v>
      </c>
      <c r="BI70" s="62">
        <f t="shared" si="37"/>
        <v>0.21701874999999998</v>
      </c>
      <c r="BJ70" s="62">
        <f t="shared" si="38"/>
        <v>0.10510468749999999</v>
      </c>
      <c r="BK70" s="62">
        <f t="shared" si="39"/>
        <v>6.9500000000000004E-3</v>
      </c>
      <c r="BL70" s="77"/>
      <c r="BM70" s="77"/>
      <c r="BN70" s="77"/>
      <c r="BO70" s="77"/>
      <c r="BP70" s="77"/>
      <c r="BQ70" s="77"/>
    </row>
    <row r="71" spans="1:69" x14ac:dyDescent="0.25">
      <c r="A71" s="77" t="s">
        <v>209</v>
      </c>
      <c r="B71" s="10" t="s">
        <v>204</v>
      </c>
      <c r="C71" s="3">
        <v>13</v>
      </c>
      <c r="D71" s="77" t="s">
        <v>209</v>
      </c>
      <c r="E71" s="62">
        <v>0</v>
      </c>
      <c r="F71" s="62">
        <v>3.3359175000000003</v>
      </c>
      <c r="G71" s="62">
        <v>29.133679500000003</v>
      </c>
      <c r="H71" s="62">
        <v>86.956249499999998</v>
      </c>
      <c r="I71" s="62">
        <v>36.027909000000001</v>
      </c>
      <c r="J71" s="62">
        <v>0</v>
      </c>
      <c r="K71" s="62">
        <v>0</v>
      </c>
      <c r="L71" s="62">
        <v>0</v>
      </c>
      <c r="M71" s="62">
        <v>0</v>
      </c>
      <c r="N71" s="62">
        <v>0</v>
      </c>
      <c r="O71" s="62">
        <v>0</v>
      </c>
      <c r="P71" s="62">
        <v>0</v>
      </c>
      <c r="Q71" s="62">
        <v>0</v>
      </c>
      <c r="R71" s="62">
        <v>0</v>
      </c>
      <c r="S71" s="62">
        <v>0</v>
      </c>
      <c r="T71" s="62">
        <f t="shared" si="31"/>
        <v>155.4537555</v>
      </c>
      <c r="U71" s="62">
        <v>84.77</v>
      </c>
      <c r="V71" s="62">
        <v>66.768000000000001</v>
      </c>
      <c r="W71" s="62">
        <v>3.915</v>
      </c>
      <c r="X71" s="62">
        <f t="shared" si="32"/>
        <v>54.53068645871344</v>
      </c>
      <c r="Y71" s="62">
        <f t="shared" si="33"/>
        <v>42.950393694412867</v>
      </c>
      <c r="Z71" s="62">
        <f t="shared" si="34"/>
        <v>2.5184338502520127</v>
      </c>
      <c r="AA71" s="77"/>
      <c r="AB71" s="77" t="s">
        <v>209</v>
      </c>
      <c r="AC71" s="62">
        <f t="shared" si="20"/>
        <v>155.453</v>
      </c>
      <c r="AD71" s="50">
        <v>5</v>
      </c>
      <c r="AE71" s="77">
        <v>155.453</v>
      </c>
      <c r="AF71" s="62">
        <f t="shared" si="29"/>
        <v>100</v>
      </c>
      <c r="AG71" s="77">
        <v>84.77</v>
      </c>
      <c r="AH71" s="77">
        <v>66.768000000000001</v>
      </c>
      <c r="AI71" s="77">
        <v>3.915</v>
      </c>
      <c r="AJ71" s="77"/>
      <c r="AK71" s="77"/>
      <c r="AL71" s="62"/>
      <c r="AM71" s="77"/>
      <c r="AN71" s="77"/>
      <c r="AO71" s="77"/>
      <c r="AP71" s="77"/>
      <c r="AQ71" s="77"/>
      <c r="AR71" s="77"/>
      <c r="AS71" s="77"/>
      <c r="AT71" s="77"/>
      <c r="AU71" s="77"/>
      <c r="AV71" s="77"/>
      <c r="AW71" s="77"/>
      <c r="AX71" s="77"/>
      <c r="AY71" s="77"/>
      <c r="AZ71" s="77"/>
      <c r="BA71" s="77"/>
      <c r="BB71" s="77"/>
      <c r="BC71" s="77" t="s">
        <v>209</v>
      </c>
      <c r="BD71" s="62">
        <f t="shared" si="30"/>
        <v>0.24289531250000002</v>
      </c>
      <c r="BE71" s="77"/>
      <c r="BF71" s="50">
        <v>5</v>
      </c>
      <c r="BG71" s="62">
        <f t="shared" si="35"/>
        <v>0.24289531250000002</v>
      </c>
      <c r="BH71" s="62">
        <f t="shared" si="36"/>
        <v>100</v>
      </c>
      <c r="BI71" s="62">
        <f t="shared" si="37"/>
        <v>0.132453125</v>
      </c>
      <c r="BJ71" s="62">
        <f t="shared" si="38"/>
        <v>0.104325</v>
      </c>
      <c r="BK71" s="62">
        <f t="shared" si="39"/>
        <v>6.1171875000000002E-3</v>
      </c>
      <c r="BL71" s="77"/>
      <c r="BM71" s="77"/>
      <c r="BN71" s="77"/>
      <c r="BO71" s="77"/>
      <c r="BP71" s="77"/>
      <c r="BQ71" s="77"/>
    </row>
    <row r="72" spans="1:69" x14ac:dyDescent="0.25">
      <c r="A72" s="77" t="s">
        <v>210</v>
      </c>
      <c r="B72" s="10" t="s">
        <v>204</v>
      </c>
      <c r="C72" s="3">
        <v>14</v>
      </c>
      <c r="D72" s="77" t="s">
        <v>210</v>
      </c>
      <c r="E72" s="62">
        <v>0</v>
      </c>
      <c r="F72" s="62">
        <v>0</v>
      </c>
      <c r="G72" s="62">
        <v>63.604827</v>
      </c>
      <c r="H72" s="62">
        <v>259.756776</v>
      </c>
      <c r="I72" s="62">
        <v>181.25151750000001</v>
      </c>
      <c r="J72" s="62">
        <v>0</v>
      </c>
      <c r="K72" s="62">
        <v>0</v>
      </c>
      <c r="L72" s="62">
        <v>0</v>
      </c>
      <c r="M72" s="62">
        <v>0</v>
      </c>
      <c r="N72" s="62">
        <v>0</v>
      </c>
      <c r="O72" s="62">
        <v>0</v>
      </c>
      <c r="P72" s="62">
        <v>0</v>
      </c>
      <c r="Q72" s="62">
        <v>0</v>
      </c>
      <c r="R72" s="62">
        <v>0</v>
      </c>
      <c r="S72" s="62">
        <v>0</v>
      </c>
      <c r="T72" s="62">
        <f t="shared" si="31"/>
        <v>504.61312050000004</v>
      </c>
      <c r="U72" s="62">
        <v>312.613</v>
      </c>
      <c r="V72" s="62">
        <v>180.655</v>
      </c>
      <c r="W72" s="62">
        <v>11.343999999999999</v>
      </c>
      <c r="X72" s="62">
        <f t="shared" si="32"/>
        <v>61.951024913946917</v>
      </c>
      <c r="Y72" s="62">
        <f t="shared" si="33"/>
        <v>35.800694167642035</v>
      </c>
      <c r="Z72" s="62">
        <f t="shared" si="34"/>
        <v>2.2480588671098571</v>
      </c>
      <c r="AA72" s="77"/>
      <c r="AB72" s="77" t="s">
        <v>210</v>
      </c>
      <c r="AC72" s="62">
        <f t="shared" si="20"/>
        <v>504.61200000000002</v>
      </c>
      <c r="AD72" s="50">
        <v>5</v>
      </c>
      <c r="AE72" s="77">
        <v>504.61200000000002</v>
      </c>
      <c r="AF72" s="62">
        <f t="shared" si="29"/>
        <v>100</v>
      </c>
      <c r="AG72" s="77">
        <v>312.613</v>
      </c>
      <c r="AH72" s="77">
        <v>180.655</v>
      </c>
      <c r="AI72" s="77">
        <v>11.343999999999999</v>
      </c>
      <c r="AJ72" s="77"/>
      <c r="AK72" s="77"/>
      <c r="AL72" s="62"/>
      <c r="AM72" s="77"/>
      <c r="AN72" s="77"/>
      <c r="AO72" s="77"/>
      <c r="AP72" s="77"/>
      <c r="AQ72" s="77"/>
      <c r="AR72" s="77"/>
      <c r="AS72" s="77"/>
      <c r="AT72" s="77"/>
      <c r="AU72" s="77"/>
      <c r="AV72" s="77"/>
      <c r="AW72" s="77"/>
      <c r="AX72" s="77"/>
      <c r="AY72" s="77"/>
      <c r="AZ72" s="77"/>
      <c r="BA72" s="77"/>
      <c r="BB72" s="77"/>
      <c r="BC72" s="77" t="s">
        <v>210</v>
      </c>
      <c r="BD72" s="62">
        <f t="shared" si="30"/>
        <v>0.78845625000000008</v>
      </c>
      <c r="BE72" s="77"/>
      <c r="BF72" s="50">
        <v>5</v>
      </c>
      <c r="BG72" s="62">
        <f t="shared" si="35"/>
        <v>0.78845624999999997</v>
      </c>
      <c r="BH72" s="62">
        <f t="shared" si="36"/>
        <v>99.999999999999986</v>
      </c>
      <c r="BI72" s="62">
        <f t="shared" si="37"/>
        <v>0.48845781249999998</v>
      </c>
      <c r="BJ72" s="62">
        <f t="shared" si="38"/>
        <v>0.2822734375</v>
      </c>
      <c r="BK72" s="62">
        <f t="shared" si="39"/>
        <v>1.7724999999999998E-2</v>
      </c>
      <c r="BL72" s="77"/>
      <c r="BM72" s="77"/>
      <c r="BN72" s="77"/>
      <c r="BO72" s="77"/>
      <c r="BP72" s="77"/>
      <c r="BQ72" s="77"/>
    </row>
    <row r="73" spans="1:69" x14ac:dyDescent="0.25">
      <c r="A73" s="77" t="s">
        <v>211</v>
      </c>
      <c r="B73" s="10" t="s">
        <v>204</v>
      </c>
      <c r="C73" s="3">
        <v>15</v>
      </c>
      <c r="D73" s="77" t="s">
        <v>211</v>
      </c>
      <c r="E73" s="62">
        <v>0</v>
      </c>
      <c r="F73" s="62">
        <v>0</v>
      </c>
      <c r="G73" s="62">
        <v>70.721451000000002</v>
      </c>
      <c r="H73" s="62">
        <v>217.2794265</v>
      </c>
      <c r="I73" s="62">
        <v>99.410341500000001</v>
      </c>
      <c r="J73" s="62">
        <v>0</v>
      </c>
      <c r="K73" s="62">
        <v>0</v>
      </c>
      <c r="L73" s="62">
        <v>0</v>
      </c>
      <c r="M73" s="62">
        <v>0</v>
      </c>
      <c r="N73" s="62">
        <v>0</v>
      </c>
      <c r="O73" s="62">
        <v>0</v>
      </c>
      <c r="P73" s="62">
        <v>0</v>
      </c>
      <c r="Q73" s="62">
        <v>0</v>
      </c>
      <c r="R73" s="62">
        <v>0</v>
      </c>
      <c r="S73" s="62">
        <v>0</v>
      </c>
      <c r="T73" s="62">
        <f t="shared" si="31"/>
        <v>387.41121900000002</v>
      </c>
      <c r="U73" s="62">
        <v>218.38200000000001</v>
      </c>
      <c r="V73" s="62">
        <v>159.27600000000001</v>
      </c>
      <c r="W73" s="62">
        <v>9.7520000000000007</v>
      </c>
      <c r="X73" s="62">
        <f t="shared" si="32"/>
        <v>56.36956011849518</v>
      </c>
      <c r="Y73" s="62">
        <f t="shared" si="33"/>
        <v>41.112903341087808</v>
      </c>
      <c r="Z73" s="62">
        <f t="shared" si="34"/>
        <v>2.5172218876810586</v>
      </c>
      <c r="AA73" s="77"/>
      <c r="AB73" s="77" t="s">
        <v>211</v>
      </c>
      <c r="AC73" s="62">
        <f t="shared" si="20"/>
        <v>387.41</v>
      </c>
      <c r="AD73" s="50">
        <v>5</v>
      </c>
      <c r="AE73" s="77">
        <v>387.41</v>
      </c>
      <c r="AF73" s="62">
        <f t="shared" si="29"/>
        <v>100</v>
      </c>
      <c r="AG73" s="77">
        <v>218.38200000000001</v>
      </c>
      <c r="AH73" s="77">
        <v>159.27600000000001</v>
      </c>
      <c r="AI73" s="77">
        <v>9.7520000000000007</v>
      </c>
      <c r="AJ73" s="77"/>
      <c r="AK73" s="77"/>
      <c r="AL73" s="62"/>
      <c r="AM73" s="77"/>
      <c r="AN73" s="77"/>
      <c r="AO73" s="77"/>
      <c r="AP73" s="77"/>
      <c r="AQ73" s="77"/>
      <c r="AR73" s="77"/>
      <c r="AS73" s="77"/>
      <c r="AT73" s="77"/>
      <c r="AU73" s="77"/>
      <c r="AV73" s="77"/>
      <c r="AW73" s="77"/>
      <c r="AX73" s="77"/>
      <c r="AY73" s="77"/>
      <c r="AZ73" s="77"/>
      <c r="BA73" s="77"/>
      <c r="BB73" s="77"/>
      <c r="BC73" s="77" t="s">
        <v>211</v>
      </c>
      <c r="BD73" s="62">
        <f t="shared" si="30"/>
        <v>0.60532812499999999</v>
      </c>
      <c r="BE73" s="77"/>
      <c r="BF73" s="50">
        <v>5</v>
      </c>
      <c r="BG73" s="62">
        <f t="shared" si="35"/>
        <v>0.60532812499999999</v>
      </c>
      <c r="BH73" s="62">
        <f t="shared" si="36"/>
        <v>100</v>
      </c>
      <c r="BI73" s="62">
        <f t="shared" si="37"/>
        <v>0.34122187500000001</v>
      </c>
      <c r="BJ73" s="62">
        <f t="shared" si="38"/>
        <v>0.24886875000000003</v>
      </c>
      <c r="BK73" s="62">
        <f t="shared" si="39"/>
        <v>1.5237500000000001E-2</v>
      </c>
      <c r="BL73" s="77"/>
      <c r="BM73" s="77"/>
      <c r="BN73" s="77"/>
      <c r="BO73" s="77"/>
      <c r="BP73" s="77"/>
      <c r="BQ73" s="77"/>
    </row>
    <row r="74" spans="1:69" x14ac:dyDescent="0.25">
      <c r="A74" s="77" t="s">
        <v>212</v>
      </c>
      <c r="B74" s="10" t="s">
        <v>204</v>
      </c>
      <c r="C74" s="3">
        <v>16</v>
      </c>
      <c r="D74" s="77" t="s">
        <v>212</v>
      </c>
      <c r="E74" s="62">
        <v>0.22239450000000002</v>
      </c>
      <c r="F74" s="62">
        <v>0</v>
      </c>
      <c r="G74" s="62">
        <v>40.253404500000002</v>
      </c>
      <c r="H74" s="62">
        <v>91.626534000000007</v>
      </c>
      <c r="I74" s="62">
        <v>13.343670000000001</v>
      </c>
      <c r="J74" s="62">
        <v>0</v>
      </c>
      <c r="K74" s="62">
        <v>0</v>
      </c>
      <c r="L74" s="62">
        <v>0</v>
      </c>
      <c r="M74" s="62">
        <v>0</v>
      </c>
      <c r="N74" s="62">
        <v>0</v>
      </c>
      <c r="O74" s="62">
        <v>0</v>
      </c>
      <c r="P74" s="62">
        <v>0</v>
      </c>
      <c r="Q74" s="62">
        <v>0</v>
      </c>
      <c r="R74" s="62">
        <v>0</v>
      </c>
      <c r="S74" s="62">
        <v>0</v>
      </c>
      <c r="T74" s="62">
        <f t="shared" si="31"/>
        <v>145.44600300000002</v>
      </c>
      <c r="U74" s="62">
        <v>69.024000000000001</v>
      </c>
      <c r="V74" s="62">
        <v>72.152000000000001</v>
      </c>
      <c r="W74" s="62">
        <v>4.2690000000000001</v>
      </c>
      <c r="X74" s="62">
        <f t="shared" si="32"/>
        <v>47.456787107446324</v>
      </c>
      <c r="Y74" s="62">
        <f t="shared" si="33"/>
        <v>49.607413412385071</v>
      </c>
      <c r="Z74" s="62">
        <f t="shared" si="34"/>
        <v>2.9351098771686424</v>
      </c>
      <c r="AA74" s="77"/>
      <c r="AB74" s="77" t="s">
        <v>212</v>
      </c>
      <c r="AC74" s="62">
        <f t="shared" si="20"/>
        <v>145.44499999999999</v>
      </c>
      <c r="AD74" s="50">
        <v>5</v>
      </c>
      <c r="AE74" s="77">
        <v>145.44499999999999</v>
      </c>
      <c r="AF74" s="62">
        <f t="shared" si="29"/>
        <v>100</v>
      </c>
      <c r="AG74" s="77">
        <v>69.024000000000001</v>
      </c>
      <c r="AH74" s="77">
        <v>72.152000000000001</v>
      </c>
      <c r="AI74" s="77">
        <v>4.2690000000000001</v>
      </c>
      <c r="AJ74" s="77"/>
      <c r="AK74" s="77"/>
      <c r="AL74" s="62"/>
      <c r="AM74" s="77"/>
      <c r="AN74" s="77"/>
      <c r="AO74" s="77"/>
      <c r="AP74" s="77"/>
      <c r="AQ74" s="77"/>
      <c r="AR74" s="77"/>
      <c r="AS74" s="77"/>
      <c r="AT74" s="77"/>
      <c r="AU74" s="77"/>
      <c r="AV74" s="77"/>
      <c r="AW74" s="77"/>
      <c r="AX74" s="77"/>
      <c r="AY74" s="77"/>
      <c r="AZ74" s="77"/>
      <c r="BA74" s="77"/>
      <c r="BB74" s="77"/>
      <c r="BC74" s="77" t="s">
        <v>212</v>
      </c>
      <c r="BD74" s="62">
        <f t="shared" si="30"/>
        <v>0.22725781249999999</v>
      </c>
      <c r="BE74" s="77"/>
      <c r="BF74" s="50">
        <v>5</v>
      </c>
      <c r="BG74" s="62">
        <f t="shared" si="35"/>
        <v>0.22725781249999999</v>
      </c>
      <c r="BH74" s="62">
        <f t="shared" si="36"/>
        <v>100</v>
      </c>
      <c r="BI74" s="62">
        <f t="shared" si="37"/>
        <v>0.10785</v>
      </c>
      <c r="BJ74" s="62">
        <f t="shared" si="38"/>
        <v>0.1127375</v>
      </c>
      <c r="BK74" s="62">
        <f t="shared" si="39"/>
        <v>6.6703125E-3</v>
      </c>
      <c r="BL74" s="77"/>
      <c r="BM74" s="77"/>
      <c r="BN74" s="77"/>
      <c r="BO74" s="77"/>
      <c r="BP74" s="77"/>
      <c r="BQ74" s="77"/>
    </row>
    <row r="75" spans="1:69" x14ac:dyDescent="0.25">
      <c r="A75" s="77" t="s">
        <v>213</v>
      </c>
      <c r="B75" s="10" t="s">
        <v>204</v>
      </c>
      <c r="C75" s="3" t="s">
        <v>214</v>
      </c>
      <c r="D75" s="77" t="s">
        <v>215</v>
      </c>
      <c r="E75" s="62">
        <v>7.5614130000000008</v>
      </c>
      <c r="F75" s="62">
        <v>2.8911285000000002</v>
      </c>
      <c r="G75" s="62">
        <v>33.581569500000001</v>
      </c>
      <c r="H75" s="62">
        <v>111.4196445</v>
      </c>
      <c r="I75" s="62">
        <v>3.5583120000000004</v>
      </c>
      <c r="J75" s="62">
        <v>0</v>
      </c>
      <c r="K75" s="62">
        <v>1.5567615000000001</v>
      </c>
      <c r="L75" s="62">
        <v>2.8911285000000002</v>
      </c>
      <c r="M75" s="62">
        <v>4.003101</v>
      </c>
      <c r="N75" s="62">
        <v>0</v>
      </c>
      <c r="O75" s="62">
        <v>0</v>
      </c>
      <c r="P75" s="62">
        <v>0</v>
      </c>
      <c r="Q75" s="62">
        <v>0</v>
      </c>
      <c r="R75" s="62">
        <v>6.6718350000000006</v>
      </c>
      <c r="S75" s="62">
        <v>0</v>
      </c>
      <c r="T75" s="62">
        <f t="shared" si="31"/>
        <v>174.13489349999998</v>
      </c>
      <c r="U75" s="62">
        <v>74.055000000000007</v>
      </c>
      <c r="V75" s="62">
        <v>81.319000000000003</v>
      </c>
      <c r="W75" s="62">
        <v>18.760000000000002</v>
      </c>
      <c r="X75" s="62">
        <f t="shared" si="32"/>
        <v>42.527375479745544</v>
      </c>
      <c r="Y75" s="62">
        <f t="shared" si="33"/>
        <v>46.698854184557796</v>
      </c>
      <c r="Z75" s="62">
        <f t="shared" si="34"/>
        <v>10.773257227736499</v>
      </c>
      <c r="AA75" s="77"/>
      <c r="AB75" s="77" t="s">
        <v>213</v>
      </c>
      <c r="AC75" s="62">
        <f t="shared" si="20"/>
        <v>170.13200000000001</v>
      </c>
      <c r="AD75" s="50">
        <v>5</v>
      </c>
      <c r="AE75" s="77">
        <v>170.13200000000001</v>
      </c>
      <c r="AF75" s="62">
        <f t="shared" si="29"/>
        <v>100</v>
      </c>
      <c r="AG75" s="77">
        <v>74.055000000000007</v>
      </c>
      <c r="AH75" s="77">
        <v>80.519000000000005</v>
      </c>
      <c r="AI75" s="77">
        <v>15.558</v>
      </c>
      <c r="AJ75" s="77"/>
      <c r="AK75" s="77"/>
      <c r="AL75" s="62"/>
      <c r="AM75" s="77"/>
      <c r="AN75" s="77"/>
      <c r="AO75" s="77"/>
      <c r="AP75" s="77"/>
      <c r="AQ75" s="77"/>
      <c r="AR75" s="77"/>
      <c r="AS75" s="77"/>
      <c r="AT75" s="77"/>
      <c r="AU75" s="77"/>
      <c r="AV75" s="77"/>
      <c r="AW75" s="77"/>
      <c r="AX75" s="77"/>
      <c r="AY75" s="77"/>
      <c r="AZ75" s="77"/>
      <c r="BA75" s="77"/>
      <c r="BB75" s="77"/>
      <c r="BC75" s="77" t="s">
        <v>213</v>
      </c>
      <c r="BD75" s="62">
        <f t="shared" si="30"/>
        <v>0.26583125000000002</v>
      </c>
      <c r="BE75" s="77"/>
      <c r="BF75" s="50">
        <v>5</v>
      </c>
      <c r="BG75" s="62">
        <f t="shared" si="35"/>
        <v>0.26583125000000002</v>
      </c>
      <c r="BH75" s="62">
        <f t="shared" si="36"/>
        <v>100</v>
      </c>
      <c r="BI75" s="62">
        <f t="shared" si="37"/>
        <v>0.11571093750000001</v>
      </c>
      <c r="BJ75" s="62">
        <f t="shared" si="38"/>
        <v>0.1258109375</v>
      </c>
      <c r="BK75" s="62">
        <f t="shared" si="39"/>
        <v>2.4309375000000001E-2</v>
      </c>
      <c r="BL75" s="77"/>
      <c r="BM75" s="77"/>
      <c r="BN75" s="77"/>
      <c r="BO75" s="77"/>
      <c r="BP75" s="77"/>
      <c r="BQ75" s="77"/>
    </row>
    <row r="76" spans="1:69" x14ac:dyDescent="0.25">
      <c r="A76" s="77" t="s">
        <v>216</v>
      </c>
      <c r="B76" s="10" t="s">
        <v>204</v>
      </c>
      <c r="C76" s="3" t="s">
        <v>217</v>
      </c>
      <c r="D76" s="77" t="s">
        <v>218</v>
      </c>
      <c r="E76" s="62">
        <v>0</v>
      </c>
      <c r="F76" s="62">
        <v>6.2270460000000005</v>
      </c>
      <c r="G76" s="62">
        <v>130.10078250000001</v>
      </c>
      <c r="H76" s="62">
        <v>175.9140495</v>
      </c>
      <c r="I76" s="62">
        <v>126.764865</v>
      </c>
      <c r="J76" s="62">
        <v>0</v>
      </c>
      <c r="K76" s="62">
        <v>0</v>
      </c>
      <c r="L76" s="62">
        <v>0</v>
      </c>
      <c r="M76" s="62">
        <v>0</v>
      </c>
      <c r="N76" s="62">
        <v>0</v>
      </c>
      <c r="O76" s="62">
        <v>0</v>
      </c>
      <c r="P76" s="62">
        <v>0</v>
      </c>
      <c r="Q76" s="62">
        <v>0</v>
      </c>
      <c r="R76" s="62">
        <v>0</v>
      </c>
      <c r="S76" s="62">
        <v>0</v>
      </c>
      <c r="T76" s="62">
        <f t="shared" si="31"/>
        <v>439.00674300000003</v>
      </c>
      <c r="U76" s="62">
        <v>248.90799999999999</v>
      </c>
      <c r="V76" s="62">
        <v>181.11</v>
      </c>
      <c r="W76" s="62">
        <v>8.9879999999999995</v>
      </c>
      <c r="X76" s="62">
        <f t="shared" si="32"/>
        <v>56.697990171873045</v>
      </c>
      <c r="Y76" s="62">
        <f t="shared" si="33"/>
        <v>41.254491619505714</v>
      </c>
      <c r="Z76" s="62">
        <f t="shared" si="34"/>
        <v>2.0473489629292549</v>
      </c>
      <c r="AA76" s="77"/>
      <c r="AB76" s="77" t="s">
        <v>216</v>
      </c>
      <c r="AC76" s="62">
        <f t="shared" ref="AC76:AC132" si="40">AE76+AK76+AQ76+AW76</f>
        <v>439.00600000000003</v>
      </c>
      <c r="AD76" s="50">
        <v>5</v>
      </c>
      <c r="AE76" s="77">
        <v>439.00600000000003</v>
      </c>
      <c r="AF76" s="62">
        <f t="shared" si="29"/>
        <v>100</v>
      </c>
      <c r="AG76" s="77">
        <v>248.90799999999999</v>
      </c>
      <c r="AH76" s="77">
        <v>181.11</v>
      </c>
      <c r="AI76" s="77">
        <v>8.9879999999999995</v>
      </c>
      <c r="AJ76" s="77"/>
      <c r="AK76" s="77"/>
      <c r="AL76" s="62"/>
      <c r="AM76" s="77"/>
      <c r="AN76" s="77"/>
      <c r="AO76" s="77"/>
      <c r="AP76" s="77"/>
      <c r="AQ76" s="77"/>
      <c r="AR76" s="77"/>
      <c r="AS76" s="77"/>
      <c r="AT76" s="77"/>
      <c r="AU76" s="77"/>
      <c r="AV76" s="77"/>
      <c r="AW76" s="77"/>
      <c r="AX76" s="77"/>
      <c r="AY76" s="77"/>
      <c r="AZ76" s="77"/>
      <c r="BA76" s="77"/>
      <c r="BB76" s="77"/>
      <c r="BC76" s="77" t="s">
        <v>216</v>
      </c>
      <c r="BD76" s="62">
        <f t="shared" si="30"/>
        <v>0.68594687500000007</v>
      </c>
      <c r="BE76" s="77"/>
      <c r="BF76" s="50">
        <v>5</v>
      </c>
      <c r="BG76" s="62">
        <f t="shared" si="35"/>
        <v>0.68594687500000007</v>
      </c>
      <c r="BH76" s="62">
        <f t="shared" si="36"/>
        <v>100</v>
      </c>
      <c r="BI76" s="62">
        <f t="shared" si="37"/>
        <v>0.38891874999999998</v>
      </c>
      <c r="BJ76" s="62">
        <f t="shared" si="38"/>
        <v>0.28298437500000001</v>
      </c>
      <c r="BK76" s="62">
        <f t="shared" si="39"/>
        <v>1.4043749999999999E-2</v>
      </c>
      <c r="BL76" s="77"/>
      <c r="BM76" s="77"/>
      <c r="BN76" s="77"/>
      <c r="BO76" s="77"/>
      <c r="BP76" s="77"/>
      <c r="BQ76" s="77"/>
    </row>
    <row r="77" spans="1:69" x14ac:dyDescent="0.25">
      <c r="A77" s="77" t="s">
        <v>219</v>
      </c>
      <c r="B77" s="10" t="s">
        <v>204</v>
      </c>
      <c r="C77" s="3">
        <v>18</v>
      </c>
      <c r="D77" s="77" t="s">
        <v>219</v>
      </c>
      <c r="E77" s="62">
        <v>0</v>
      </c>
      <c r="F77" s="62">
        <v>0.88957800000000009</v>
      </c>
      <c r="G77" s="62">
        <v>60.268909500000007</v>
      </c>
      <c r="H77" s="62">
        <v>146.78037</v>
      </c>
      <c r="I77" s="62">
        <v>45.590872500000003</v>
      </c>
      <c r="J77" s="62">
        <v>0</v>
      </c>
      <c r="K77" s="62">
        <v>0.22239450000000002</v>
      </c>
      <c r="L77" s="62">
        <v>0</v>
      </c>
      <c r="M77" s="62">
        <v>0</v>
      </c>
      <c r="N77" s="62">
        <v>0</v>
      </c>
      <c r="O77" s="62">
        <v>0</v>
      </c>
      <c r="P77" s="62">
        <v>0</v>
      </c>
      <c r="Q77" s="62">
        <v>0</v>
      </c>
      <c r="R77" s="62">
        <v>0</v>
      </c>
      <c r="S77" s="62">
        <v>0</v>
      </c>
      <c r="T77" s="62">
        <f t="shared" si="31"/>
        <v>253.75212450000004</v>
      </c>
      <c r="U77" s="62">
        <v>131.83099999999999</v>
      </c>
      <c r="V77" s="62">
        <v>114.95699999999999</v>
      </c>
      <c r="W77" s="62">
        <v>6.9640000000000004</v>
      </c>
      <c r="X77" s="62">
        <f t="shared" si="32"/>
        <v>51.95266847903769</v>
      </c>
      <c r="Y77" s="62">
        <f t="shared" si="33"/>
        <v>45.302871937137212</v>
      </c>
      <c r="Z77" s="62">
        <f t="shared" si="34"/>
        <v>2.7444105201964524</v>
      </c>
      <c r="AA77" s="77"/>
      <c r="AB77" s="77" t="s">
        <v>219</v>
      </c>
      <c r="AC77" s="62">
        <f t="shared" si="40"/>
        <v>253.75199999999998</v>
      </c>
      <c r="AD77" s="50">
        <v>5</v>
      </c>
      <c r="AE77" s="77">
        <v>253.75199999999998</v>
      </c>
      <c r="AF77" s="62">
        <f t="shared" si="29"/>
        <v>100</v>
      </c>
      <c r="AG77" s="77">
        <v>131.83099999999999</v>
      </c>
      <c r="AH77" s="77">
        <v>114.95699999999999</v>
      </c>
      <c r="AI77" s="77">
        <v>6.9640000000000004</v>
      </c>
      <c r="AJ77" s="77"/>
      <c r="AK77" s="77"/>
      <c r="AL77" s="62"/>
      <c r="AM77" s="77"/>
      <c r="AN77" s="77"/>
      <c r="AO77" s="77"/>
      <c r="AP77" s="77"/>
      <c r="AQ77" s="77"/>
      <c r="AR77" s="77"/>
      <c r="AS77" s="77"/>
      <c r="AT77" s="77"/>
      <c r="AU77" s="77"/>
      <c r="AV77" s="77"/>
      <c r="AW77" s="77"/>
      <c r="AX77" s="77"/>
      <c r="AY77" s="77"/>
      <c r="AZ77" s="77"/>
      <c r="BA77" s="77"/>
      <c r="BB77" s="77"/>
      <c r="BC77" s="77" t="s">
        <v>219</v>
      </c>
      <c r="BD77" s="62">
        <f t="shared" si="30"/>
        <v>0.39648749999999999</v>
      </c>
      <c r="BE77" s="77"/>
      <c r="BF77" s="50">
        <v>5</v>
      </c>
      <c r="BG77" s="62">
        <f t="shared" si="35"/>
        <v>0.39648749999999999</v>
      </c>
      <c r="BH77" s="62">
        <f t="shared" si="36"/>
        <v>100</v>
      </c>
      <c r="BI77" s="62">
        <f t="shared" si="37"/>
        <v>0.20598593749999999</v>
      </c>
      <c r="BJ77" s="62">
        <f t="shared" si="38"/>
        <v>0.17962031249999999</v>
      </c>
      <c r="BK77" s="62">
        <f t="shared" si="39"/>
        <v>1.088125E-2</v>
      </c>
      <c r="BL77" s="77"/>
      <c r="BM77" s="77"/>
      <c r="BN77" s="77"/>
      <c r="BO77" s="77"/>
      <c r="BP77" s="77"/>
      <c r="BQ77" s="77"/>
    </row>
    <row r="78" spans="1:69" x14ac:dyDescent="0.25">
      <c r="A78" s="77" t="s">
        <v>220</v>
      </c>
      <c r="B78" s="10" t="s">
        <v>204</v>
      </c>
      <c r="C78" s="3">
        <v>19</v>
      </c>
      <c r="D78" s="77" t="s">
        <v>220</v>
      </c>
      <c r="E78" s="62">
        <v>0</v>
      </c>
      <c r="F78" s="62">
        <v>4.6702845000000002</v>
      </c>
      <c r="G78" s="62">
        <v>296.00707950000003</v>
      </c>
      <c r="H78" s="62">
        <v>832.86740250000003</v>
      </c>
      <c r="I78" s="62">
        <v>145.890792</v>
      </c>
      <c r="J78" s="62">
        <v>0</v>
      </c>
      <c r="K78" s="62">
        <v>0</v>
      </c>
      <c r="L78" s="62">
        <v>0</v>
      </c>
      <c r="M78" s="62">
        <v>0</v>
      </c>
      <c r="N78" s="62">
        <v>0</v>
      </c>
      <c r="O78" s="62">
        <v>0</v>
      </c>
      <c r="P78" s="62">
        <v>0</v>
      </c>
      <c r="Q78" s="62">
        <v>0</v>
      </c>
      <c r="R78" s="62">
        <v>0</v>
      </c>
      <c r="S78" s="62">
        <v>0</v>
      </c>
      <c r="T78" s="62">
        <f t="shared" si="31"/>
        <v>1279.4355585000001</v>
      </c>
      <c r="U78" s="62">
        <v>623.79499999999996</v>
      </c>
      <c r="V78" s="62">
        <v>617.88300000000004</v>
      </c>
      <c r="W78" s="62">
        <v>37.755000000000003</v>
      </c>
      <c r="X78" s="62">
        <f t="shared" si="32"/>
        <v>48.755484077004411</v>
      </c>
      <c r="Y78" s="62">
        <f t="shared" si="33"/>
        <v>48.293405314168467</v>
      </c>
      <c r="Z78" s="62">
        <f t="shared" si="34"/>
        <v>2.9509106378334256</v>
      </c>
      <c r="AA78" s="77"/>
      <c r="AB78" s="77" t="s">
        <v>220</v>
      </c>
      <c r="AC78" s="62">
        <f t="shared" si="40"/>
        <v>1279.4319999999998</v>
      </c>
      <c r="AD78" s="50">
        <v>5</v>
      </c>
      <c r="AE78" s="77">
        <v>296.89599999999996</v>
      </c>
      <c r="AF78" s="62">
        <f t="shared" si="29"/>
        <v>23.205297350699372</v>
      </c>
      <c r="AG78" s="77">
        <v>137.87799999999999</v>
      </c>
      <c r="AH78" s="77">
        <v>150.21</v>
      </c>
      <c r="AI78" s="77">
        <v>8.8079999999999998</v>
      </c>
      <c r="AJ78" s="50">
        <v>6</v>
      </c>
      <c r="AK78" s="77">
        <v>982.53599999999994</v>
      </c>
      <c r="AL78" s="62">
        <f>(AK78/AC78)*100</f>
        <v>76.794702649300632</v>
      </c>
      <c r="AM78" s="77">
        <v>485.91699999999997</v>
      </c>
      <c r="AN78" s="77">
        <v>467.67200000000003</v>
      </c>
      <c r="AO78" s="77">
        <v>28.946999999999999</v>
      </c>
      <c r="AP78" s="77"/>
      <c r="AQ78" s="77"/>
      <c r="AR78" s="77"/>
      <c r="AS78" s="77"/>
      <c r="AT78" s="77"/>
      <c r="AU78" s="77"/>
      <c r="AV78" s="77"/>
      <c r="AW78" s="77"/>
      <c r="AX78" s="77"/>
      <c r="AY78" s="77"/>
      <c r="AZ78" s="77"/>
      <c r="BA78" s="77"/>
      <c r="BB78" s="77"/>
      <c r="BC78" s="77" t="s">
        <v>220</v>
      </c>
      <c r="BD78" s="62">
        <f t="shared" si="30"/>
        <v>1.9991124999999996</v>
      </c>
      <c r="BE78" s="77"/>
      <c r="BF78" s="50">
        <v>5</v>
      </c>
      <c r="BG78" s="62">
        <f t="shared" si="35"/>
        <v>0.46389999999999998</v>
      </c>
      <c r="BH78" s="62">
        <f t="shared" si="36"/>
        <v>23.205297350699375</v>
      </c>
      <c r="BI78" s="62">
        <f t="shared" si="37"/>
        <v>0.21543437499999998</v>
      </c>
      <c r="BJ78" s="62">
        <f t="shared" si="38"/>
        <v>0.23470312500000001</v>
      </c>
      <c r="BK78" s="62">
        <f t="shared" si="39"/>
        <v>1.37625E-2</v>
      </c>
      <c r="BL78" s="50">
        <v>6</v>
      </c>
      <c r="BM78" s="62">
        <f>BO78+BP78+BQ78</f>
        <v>1.5352125000000001</v>
      </c>
      <c r="BN78" s="62">
        <f>(BM78/BD78)*100</f>
        <v>76.794702649300646</v>
      </c>
      <c r="BO78" s="62">
        <f>AM78/640</f>
        <v>0.75924531249999994</v>
      </c>
      <c r="BP78" s="62">
        <f>AN78/640</f>
        <v>0.73073750000000004</v>
      </c>
      <c r="BQ78" s="62">
        <f>AO78/640</f>
        <v>4.5229687499999997E-2</v>
      </c>
    </row>
    <row r="79" spans="1:69" x14ac:dyDescent="0.25">
      <c r="A79" s="77" t="s">
        <v>221</v>
      </c>
      <c r="B79" s="10" t="s">
        <v>204</v>
      </c>
      <c r="C79" s="3">
        <v>20</v>
      </c>
      <c r="D79" s="77" t="s">
        <v>221</v>
      </c>
      <c r="E79" s="62">
        <v>0</v>
      </c>
      <c r="F79" s="62">
        <v>7.7838075</v>
      </c>
      <c r="G79" s="62">
        <v>28.466496000000003</v>
      </c>
      <c r="H79" s="62">
        <v>58.712148000000006</v>
      </c>
      <c r="I79" s="62">
        <v>71.611029000000002</v>
      </c>
      <c r="J79" s="62">
        <v>0</v>
      </c>
      <c r="K79" s="62">
        <v>0</v>
      </c>
      <c r="L79" s="62">
        <v>0</v>
      </c>
      <c r="M79" s="62">
        <v>0</v>
      </c>
      <c r="N79" s="62">
        <v>0</v>
      </c>
      <c r="O79" s="62">
        <v>0</v>
      </c>
      <c r="P79" s="62">
        <v>0</v>
      </c>
      <c r="Q79" s="62">
        <v>0</v>
      </c>
      <c r="R79" s="62">
        <v>0</v>
      </c>
      <c r="S79" s="62">
        <v>0</v>
      </c>
      <c r="T79" s="62">
        <f t="shared" si="31"/>
        <v>166.57348050000002</v>
      </c>
      <c r="U79" s="62">
        <v>106.462</v>
      </c>
      <c r="V79" s="62">
        <v>57.335000000000001</v>
      </c>
      <c r="W79" s="62">
        <v>2.7749999999999999</v>
      </c>
      <c r="X79" s="62">
        <f t="shared" si="32"/>
        <v>63.912934808371247</v>
      </c>
      <c r="Y79" s="62">
        <f t="shared" si="33"/>
        <v>34.420244944092403</v>
      </c>
      <c r="Z79" s="62">
        <f t="shared" si="34"/>
        <v>1.6659314505948621</v>
      </c>
      <c r="AA79" s="77"/>
      <c r="AB79" s="77" t="s">
        <v>221</v>
      </c>
      <c r="AC79" s="62">
        <f t="shared" si="40"/>
        <v>166.572</v>
      </c>
      <c r="AD79" s="50">
        <v>5</v>
      </c>
      <c r="AE79" s="77">
        <v>166.572</v>
      </c>
      <c r="AF79" s="62">
        <f t="shared" si="29"/>
        <v>100</v>
      </c>
      <c r="AG79" s="77">
        <v>106.462</v>
      </c>
      <c r="AH79" s="77">
        <v>57.335000000000001</v>
      </c>
      <c r="AI79" s="77">
        <v>2.7749999999999999</v>
      </c>
      <c r="AJ79" s="77"/>
      <c r="AK79" s="77"/>
      <c r="AL79" s="62"/>
      <c r="AM79" s="77"/>
      <c r="AN79" s="77"/>
      <c r="AO79" s="77"/>
      <c r="AP79" s="77"/>
      <c r="AQ79" s="77"/>
      <c r="AR79" s="77"/>
      <c r="AS79" s="77"/>
      <c r="AT79" s="77"/>
      <c r="AU79" s="77"/>
      <c r="AV79" s="77"/>
      <c r="AW79" s="77"/>
      <c r="AX79" s="77"/>
      <c r="AY79" s="77"/>
      <c r="AZ79" s="77"/>
      <c r="BA79" s="77"/>
      <c r="BB79" s="77"/>
      <c r="BC79" s="77" t="s">
        <v>221</v>
      </c>
      <c r="BD79" s="62">
        <f t="shared" si="30"/>
        <v>0.26026874999999999</v>
      </c>
      <c r="BE79" s="77"/>
      <c r="BF79" s="50">
        <v>5</v>
      </c>
      <c r="BG79" s="62">
        <f t="shared" si="35"/>
        <v>0.26026874999999999</v>
      </c>
      <c r="BH79" s="62">
        <f t="shared" si="36"/>
        <v>100</v>
      </c>
      <c r="BI79" s="62">
        <f t="shared" si="37"/>
        <v>0.16634687500000001</v>
      </c>
      <c r="BJ79" s="62">
        <f t="shared" si="38"/>
        <v>8.9585937500000004E-2</v>
      </c>
      <c r="BK79" s="62">
        <f t="shared" si="39"/>
        <v>4.3359374999999995E-3</v>
      </c>
      <c r="BL79" s="77"/>
      <c r="BM79" s="77"/>
      <c r="BN79" s="77"/>
      <c r="BO79" s="77"/>
      <c r="BP79" s="77"/>
      <c r="BQ79" s="77"/>
    </row>
    <row r="80" spans="1:69" x14ac:dyDescent="0.25">
      <c r="A80" s="77" t="s">
        <v>222</v>
      </c>
      <c r="B80" s="10" t="s">
        <v>204</v>
      </c>
      <c r="C80" s="3">
        <v>21</v>
      </c>
      <c r="D80" s="77" t="s">
        <v>222</v>
      </c>
      <c r="E80" s="62">
        <v>0</v>
      </c>
      <c r="F80" s="62">
        <v>1.3343670000000001</v>
      </c>
      <c r="G80" s="62">
        <v>68.719900500000008</v>
      </c>
      <c r="H80" s="62">
        <v>302.2341255</v>
      </c>
      <c r="I80" s="62">
        <v>298.6758135</v>
      </c>
      <c r="J80" s="62">
        <v>0</v>
      </c>
      <c r="K80" s="62">
        <v>0</v>
      </c>
      <c r="L80" s="62">
        <v>0</v>
      </c>
      <c r="M80" s="62">
        <v>0</v>
      </c>
      <c r="N80" s="62">
        <v>0</v>
      </c>
      <c r="O80" s="62">
        <v>0</v>
      </c>
      <c r="P80" s="62">
        <v>0</v>
      </c>
      <c r="Q80" s="62">
        <v>0</v>
      </c>
      <c r="R80" s="62">
        <v>0</v>
      </c>
      <c r="S80" s="62">
        <v>0</v>
      </c>
      <c r="T80" s="62">
        <f t="shared" si="31"/>
        <v>670.96420650000005</v>
      </c>
      <c r="U80" s="62">
        <v>445.42599999999999</v>
      </c>
      <c r="V80" s="62">
        <v>212.416</v>
      </c>
      <c r="W80" s="62">
        <v>13.12</v>
      </c>
      <c r="X80" s="62">
        <f t="shared" si="32"/>
        <v>66.385955567363027</v>
      </c>
      <c r="Y80" s="62">
        <f t="shared" si="33"/>
        <v>31.65832065886811</v>
      </c>
      <c r="Z80" s="62">
        <f t="shared" si="34"/>
        <v>1.9553949186706725</v>
      </c>
      <c r="AA80" s="77"/>
      <c r="AB80" s="77" t="s">
        <v>222</v>
      </c>
      <c r="AC80" s="62">
        <f t="shared" si="40"/>
        <v>670.96199999999999</v>
      </c>
      <c r="AD80" s="50">
        <v>5</v>
      </c>
      <c r="AE80" s="77">
        <v>670.96199999999999</v>
      </c>
      <c r="AF80" s="62">
        <f t="shared" si="29"/>
        <v>100</v>
      </c>
      <c r="AG80" s="77">
        <v>445.42599999999999</v>
      </c>
      <c r="AH80" s="77">
        <v>212.416</v>
      </c>
      <c r="AI80" s="77">
        <v>13.12</v>
      </c>
      <c r="AJ80" s="77"/>
      <c r="AK80" s="77"/>
      <c r="AL80" s="62"/>
      <c r="AM80" s="77"/>
      <c r="AN80" s="77"/>
      <c r="AO80" s="77"/>
      <c r="AP80" s="77"/>
      <c r="AQ80" s="77"/>
      <c r="AR80" s="77"/>
      <c r="AS80" s="77"/>
      <c r="AT80" s="77"/>
      <c r="AU80" s="77"/>
      <c r="AV80" s="77"/>
      <c r="AW80" s="77"/>
      <c r="AX80" s="77"/>
      <c r="AY80" s="77"/>
      <c r="AZ80" s="77"/>
      <c r="BA80" s="77"/>
      <c r="BB80" s="77"/>
      <c r="BC80" s="77" t="s">
        <v>222</v>
      </c>
      <c r="BD80" s="62">
        <f t="shared" si="30"/>
        <v>1.0483781249999999</v>
      </c>
      <c r="BE80" s="77"/>
      <c r="BF80" s="50">
        <v>5</v>
      </c>
      <c r="BG80" s="62">
        <f t="shared" si="35"/>
        <v>1.0483781249999999</v>
      </c>
      <c r="BH80" s="62">
        <f t="shared" si="36"/>
        <v>100</v>
      </c>
      <c r="BI80" s="62">
        <f t="shared" si="37"/>
        <v>0.695978125</v>
      </c>
      <c r="BJ80" s="62">
        <f t="shared" si="38"/>
        <v>0.33189999999999997</v>
      </c>
      <c r="BK80" s="62">
        <f t="shared" si="39"/>
        <v>2.0499999999999997E-2</v>
      </c>
      <c r="BL80" s="77"/>
      <c r="BM80" s="77"/>
      <c r="BN80" s="77"/>
      <c r="BO80" s="77"/>
      <c r="BP80" s="77"/>
      <c r="BQ80" s="77"/>
    </row>
    <row r="81" spans="1:81" s="24" customFormat="1" x14ac:dyDescent="0.25">
      <c r="A81" s="77" t="s">
        <v>223</v>
      </c>
      <c r="B81" s="10" t="s">
        <v>204</v>
      </c>
      <c r="C81" s="3" t="s">
        <v>224</v>
      </c>
      <c r="D81" s="77" t="s">
        <v>225</v>
      </c>
      <c r="E81" s="62">
        <v>0</v>
      </c>
      <c r="F81" s="62">
        <v>0</v>
      </c>
      <c r="G81" s="62">
        <v>65.161588500000008</v>
      </c>
      <c r="H81" s="62">
        <v>7.1166240000000007</v>
      </c>
      <c r="I81" s="62">
        <v>0</v>
      </c>
      <c r="J81" s="62">
        <v>0</v>
      </c>
      <c r="K81" s="62">
        <v>0</v>
      </c>
      <c r="L81" s="62">
        <v>0</v>
      </c>
      <c r="M81" s="62">
        <v>0</v>
      </c>
      <c r="N81" s="62">
        <v>0</v>
      </c>
      <c r="O81" s="62">
        <v>0</v>
      </c>
      <c r="P81" s="62">
        <v>0</v>
      </c>
      <c r="Q81" s="62">
        <v>0</v>
      </c>
      <c r="R81" s="62">
        <v>0</v>
      </c>
      <c r="S81" s="62">
        <v>0</v>
      </c>
      <c r="T81" s="62">
        <v>72.278212500000009</v>
      </c>
      <c r="U81" s="62">
        <v>27.312999999999999</v>
      </c>
      <c r="V81" s="62">
        <v>43.702999999999996</v>
      </c>
      <c r="W81" s="62">
        <v>1.2629999999999999</v>
      </c>
      <c r="X81" s="62">
        <v>37.788704306986006</v>
      </c>
      <c r="Y81" s="62">
        <v>60.464970685322342</v>
      </c>
      <c r="Z81" s="62">
        <v>1.7474145476411715</v>
      </c>
      <c r="AA81" s="77"/>
      <c r="AB81" s="77" t="s">
        <v>223</v>
      </c>
      <c r="AC81" s="62">
        <v>72.278999999999996</v>
      </c>
      <c r="AD81" s="50">
        <v>3</v>
      </c>
      <c r="AE81" s="77">
        <v>72.278999999999996</v>
      </c>
      <c r="AF81" s="62">
        <v>100</v>
      </c>
      <c r="AG81" s="77">
        <v>27.312999999999999</v>
      </c>
      <c r="AH81" s="77">
        <v>43.702999999999996</v>
      </c>
      <c r="AI81" s="77">
        <v>1.2629999999999999</v>
      </c>
      <c r="AJ81" s="77"/>
      <c r="AK81" s="77"/>
      <c r="AL81" s="62"/>
      <c r="AM81" s="77"/>
      <c r="AN81" s="77"/>
      <c r="AO81" s="77"/>
      <c r="AP81" s="77"/>
      <c r="AQ81" s="77"/>
      <c r="AR81" s="77"/>
      <c r="AS81" s="77"/>
      <c r="AT81" s="77"/>
      <c r="AU81" s="77"/>
      <c r="AV81" s="77"/>
      <c r="AW81" s="77"/>
      <c r="AX81" s="77"/>
      <c r="AY81" s="77"/>
      <c r="AZ81" s="77"/>
      <c r="BA81" s="77"/>
      <c r="BB81" s="77"/>
      <c r="BC81" s="77" t="s">
        <v>223</v>
      </c>
      <c r="BD81" s="62">
        <v>0.1129359375</v>
      </c>
      <c r="BE81" s="77"/>
      <c r="BF81" s="50">
        <v>3</v>
      </c>
      <c r="BG81" s="62">
        <v>0.1129359375</v>
      </c>
      <c r="BH81" s="62">
        <v>100</v>
      </c>
      <c r="BI81" s="62">
        <v>4.2676562500000001E-2</v>
      </c>
      <c r="BJ81" s="62">
        <v>6.8285937500000005E-2</v>
      </c>
      <c r="BK81" s="62">
        <v>1.9734374999999999E-3</v>
      </c>
      <c r="BL81" s="77"/>
      <c r="BM81" s="77"/>
      <c r="BN81" s="77"/>
      <c r="BO81" s="77"/>
      <c r="BP81" s="77"/>
      <c r="BQ81" s="77"/>
      <c r="BR81" s="77"/>
      <c r="BS81" s="77"/>
      <c r="BT81" s="77"/>
      <c r="BU81" s="77"/>
      <c r="BV81" s="77"/>
      <c r="BW81" s="77"/>
      <c r="BX81" s="77"/>
      <c r="BY81" s="77"/>
      <c r="BZ81" s="77"/>
      <c r="CA81" s="77"/>
      <c r="CB81" s="77"/>
      <c r="CC81" s="77"/>
    </row>
    <row r="82" spans="1:81" x14ac:dyDescent="0.25">
      <c r="A82" s="77" t="s">
        <v>226</v>
      </c>
      <c r="B82" s="10" t="s">
        <v>204</v>
      </c>
      <c r="C82" s="3">
        <v>22</v>
      </c>
      <c r="D82" s="77" t="s">
        <v>226</v>
      </c>
      <c r="E82" s="62">
        <v>0</v>
      </c>
      <c r="F82" s="62">
        <v>0.22239450000000002</v>
      </c>
      <c r="G82" s="62">
        <v>27.354523500000003</v>
      </c>
      <c r="H82" s="62">
        <v>16.6795875</v>
      </c>
      <c r="I82" s="62">
        <v>0</v>
      </c>
      <c r="J82" s="62">
        <v>0</v>
      </c>
      <c r="K82" s="62">
        <v>0</v>
      </c>
      <c r="L82" s="62">
        <v>0</v>
      </c>
      <c r="M82" s="62">
        <v>0</v>
      </c>
      <c r="N82" s="62">
        <v>0</v>
      </c>
      <c r="O82" s="62">
        <v>0</v>
      </c>
      <c r="P82" s="62">
        <v>0</v>
      </c>
      <c r="Q82" s="62">
        <v>0</v>
      </c>
      <c r="R82" s="62">
        <v>0</v>
      </c>
      <c r="S82" s="62">
        <v>0</v>
      </c>
      <c r="T82" s="62">
        <f t="shared" si="31"/>
        <v>44.256505500000003</v>
      </c>
      <c r="U82" s="62">
        <v>17.669</v>
      </c>
      <c r="V82" s="62">
        <v>25.51</v>
      </c>
      <c r="W82" s="62">
        <v>1.077</v>
      </c>
      <c r="X82" s="62">
        <f t="shared" si="32"/>
        <v>39.924073987269509</v>
      </c>
      <c r="Y82" s="62">
        <f t="shared" si="33"/>
        <v>57.641243274392728</v>
      </c>
      <c r="Z82" s="62">
        <f t="shared" si="34"/>
        <v>2.433540533379889</v>
      </c>
      <c r="AA82" s="77"/>
      <c r="AB82" s="77" t="s">
        <v>226</v>
      </c>
      <c r="AC82" s="62">
        <f t="shared" si="40"/>
        <v>44.256</v>
      </c>
      <c r="AD82" s="50">
        <v>5</v>
      </c>
      <c r="AE82" s="77">
        <v>44.256</v>
      </c>
      <c r="AF82" s="62">
        <f t="shared" si="29"/>
        <v>100</v>
      </c>
      <c r="AG82" s="77">
        <v>17.669</v>
      </c>
      <c r="AH82" s="77">
        <v>25.51</v>
      </c>
      <c r="AI82" s="77">
        <v>1.077</v>
      </c>
      <c r="AJ82" s="77"/>
      <c r="AK82" s="77"/>
      <c r="AL82" s="62"/>
      <c r="AM82" s="77"/>
      <c r="AN82" s="77"/>
      <c r="AO82" s="77"/>
      <c r="AP82" s="77"/>
      <c r="AQ82" s="77"/>
      <c r="AR82" s="77"/>
      <c r="AS82" s="77"/>
      <c r="AT82" s="77"/>
      <c r="AU82" s="77"/>
      <c r="AV82" s="77"/>
      <c r="AW82" s="77"/>
      <c r="AX82" s="77"/>
      <c r="AY82" s="77"/>
      <c r="AZ82" s="77"/>
      <c r="BA82" s="77"/>
      <c r="BB82" s="77"/>
      <c r="BC82" s="77" t="s">
        <v>226</v>
      </c>
      <c r="BD82" s="62">
        <f t="shared" si="30"/>
        <v>6.9150000000000003E-2</v>
      </c>
      <c r="BE82" s="77"/>
      <c r="BF82" s="50">
        <v>5</v>
      </c>
      <c r="BG82" s="62">
        <f t="shared" si="35"/>
        <v>6.9150000000000003E-2</v>
      </c>
      <c r="BH82" s="62">
        <f t="shared" si="36"/>
        <v>100</v>
      </c>
      <c r="BI82" s="62">
        <f t="shared" si="37"/>
        <v>2.7607812500000002E-2</v>
      </c>
      <c r="BJ82" s="62">
        <f t="shared" si="38"/>
        <v>3.9859375000000002E-2</v>
      </c>
      <c r="BK82" s="62">
        <f t="shared" si="39"/>
        <v>1.6828124999999998E-3</v>
      </c>
      <c r="BL82" s="77"/>
      <c r="BM82" s="77"/>
      <c r="BN82" s="77"/>
      <c r="BO82" s="77"/>
      <c r="BP82" s="77"/>
      <c r="BQ82" s="77"/>
      <c r="BR82" s="77"/>
      <c r="BS82" s="77"/>
      <c r="BT82" s="77"/>
      <c r="BU82" s="77"/>
      <c r="BV82" s="77"/>
      <c r="BW82" s="77"/>
      <c r="BX82" s="77"/>
      <c r="BY82" s="77"/>
      <c r="BZ82" s="77"/>
      <c r="CA82" s="77"/>
      <c r="CB82" s="77"/>
      <c r="CC82" s="77"/>
    </row>
    <row r="83" spans="1:81" x14ac:dyDescent="0.25">
      <c r="A83" s="77" t="s">
        <v>227</v>
      </c>
      <c r="B83" s="10" t="s">
        <v>204</v>
      </c>
      <c r="C83" s="3" t="s">
        <v>228</v>
      </c>
      <c r="D83" s="77" t="s">
        <v>229</v>
      </c>
      <c r="E83" s="62">
        <v>0</v>
      </c>
      <c r="F83" s="62">
        <v>30.023257500000003</v>
      </c>
      <c r="G83" s="62">
        <v>262.20311550000002</v>
      </c>
      <c r="H83" s="62">
        <v>84.509910000000005</v>
      </c>
      <c r="I83" s="62">
        <v>20.905083000000001</v>
      </c>
      <c r="J83" s="62">
        <v>0</v>
      </c>
      <c r="K83" s="62">
        <v>0</v>
      </c>
      <c r="L83" s="62">
        <v>0</v>
      </c>
      <c r="M83" s="62">
        <v>0</v>
      </c>
      <c r="N83" s="62">
        <v>0</v>
      </c>
      <c r="O83" s="62">
        <v>0</v>
      </c>
      <c r="P83" s="62">
        <v>0</v>
      </c>
      <c r="Q83" s="62">
        <v>0</v>
      </c>
      <c r="R83" s="62">
        <v>0</v>
      </c>
      <c r="S83" s="62">
        <v>0</v>
      </c>
      <c r="T83" s="62">
        <f t="shared" si="31"/>
        <v>397.641366</v>
      </c>
      <c r="U83" s="62">
        <v>160.608</v>
      </c>
      <c r="V83" s="62">
        <v>229.71799999999999</v>
      </c>
      <c r="W83" s="62">
        <v>7.3129999999999997</v>
      </c>
      <c r="X83" s="62">
        <f t="shared" si="32"/>
        <v>40.390164035398676</v>
      </c>
      <c r="Y83" s="62">
        <f t="shared" si="33"/>
        <v>57.770146579770064</v>
      </c>
      <c r="Z83" s="62">
        <f t="shared" si="34"/>
        <v>1.839094376312951</v>
      </c>
      <c r="AA83" s="77"/>
      <c r="AB83" s="77" t="s">
        <v>227</v>
      </c>
      <c r="AC83" s="62">
        <f t="shared" si="40"/>
        <v>397.63900000000001</v>
      </c>
      <c r="AD83" s="50">
        <v>3</v>
      </c>
      <c r="AE83" s="77">
        <v>397.63900000000001</v>
      </c>
      <c r="AF83" s="62">
        <f t="shared" si="29"/>
        <v>100</v>
      </c>
      <c r="AG83" s="77">
        <v>160.608</v>
      </c>
      <c r="AH83" s="77">
        <v>229.71799999999999</v>
      </c>
      <c r="AI83" s="77">
        <v>7.3129999999999997</v>
      </c>
      <c r="AJ83" s="77"/>
      <c r="AK83" s="77"/>
      <c r="AL83" s="62"/>
      <c r="AM83" s="77"/>
      <c r="AN83" s="77"/>
      <c r="AO83" s="77"/>
      <c r="AP83" s="77"/>
      <c r="AQ83" s="77"/>
      <c r="AR83" s="77"/>
      <c r="AS83" s="77"/>
      <c r="AT83" s="77"/>
      <c r="AU83" s="77"/>
      <c r="AV83" s="77"/>
      <c r="AW83" s="77"/>
      <c r="AX83" s="77"/>
      <c r="AY83" s="77"/>
      <c r="AZ83" s="77"/>
      <c r="BA83" s="77"/>
      <c r="BB83" s="77"/>
      <c r="BC83" s="77" t="s">
        <v>227</v>
      </c>
      <c r="BD83" s="62">
        <f t="shared" si="30"/>
        <v>0.62131093749999999</v>
      </c>
      <c r="BE83" s="77"/>
      <c r="BF83" s="50">
        <v>3</v>
      </c>
      <c r="BG83" s="62">
        <f t="shared" si="35"/>
        <v>0.62131093749999999</v>
      </c>
      <c r="BH83" s="62">
        <f t="shared" si="36"/>
        <v>100</v>
      </c>
      <c r="BI83" s="62">
        <f t="shared" si="37"/>
        <v>0.25095000000000001</v>
      </c>
      <c r="BJ83" s="62">
        <f t="shared" si="38"/>
        <v>0.35893437499999997</v>
      </c>
      <c r="BK83" s="62">
        <f t="shared" si="39"/>
        <v>1.1426562499999999E-2</v>
      </c>
      <c r="BL83" s="77"/>
      <c r="BM83" s="77"/>
      <c r="BN83" s="77"/>
      <c r="BO83" s="77"/>
      <c r="BP83" s="77"/>
      <c r="BQ83" s="77"/>
      <c r="BR83" s="77"/>
      <c r="BS83" s="77"/>
      <c r="BT83" s="77"/>
      <c r="BU83" s="77"/>
      <c r="BV83" s="77"/>
      <c r="BW83" s="77"/>
      <c r="BX83" s="77"/>
      <c r="BY83" s="77"/>
      <c r="BZ83" s="77"/>
      <c r="CA83" s="77"/>
      <c r="CB83" s="77"/>
      <c r="CC83" s="77"/>
    </row>
    <row r="84" spans="1:81" x14ac:dyDescent="0.25">
      <c r="A84" s="77" t="s">
        <v>230</v>
      </c>
      <c r="B84" s="10" t="s">
        <v>204</v>
      </c>
      <c r="C84" s="3">
        <v>23</v>
      </c>
      <c r="D84" s="77" t="s">
        <v>230</v>
      </c>
      <c r="E84" s="62">
        <v>0</v>
      </c>
      <c r="F84" s="62">
        <v>22.461844500000002</v>
      </c>
      <c r="G84" s="62">
        <v>227.73196800000002</v>
      </c>
      <c r="H84" s="62">
        <v>46.035661500000003</v>
      </c>
      <c r="I84" s="62">
        <v>14.010853500000001</v>
      </c>
      <c r="J84" s="62">
        <v>0</v>
      </c>
      <c r="K84" s="62">
        <v>0</v>
      </c>
      <c r="L84" s="62">
        <v>0</v>
      </c>
      <c r="M84" s="62">
        <v>0</v>
      </c>
      <c r="N84" s="62">
        <v>0</v>
      </c>
      <c r="O84" s="62">
        <v>0</v>
      </c>
      <c r="P84" s="62">
        <v>0</v>
      </c>
      <c r="Q84" s="62">
        <v>0</v>
      </c>
      <c r="R84" s="62">
        <v>0</v>
      </c>
      <c r="S84" s="62">
        <v>0</v>
      </c>
      <c r="T84" s="62">
        <f t="shared" si="31"/>
        <v>310.24032750000003</v>
      </c>
      <c r="U84" s="62">
        <v>122.55500000000001</v>
      </c>
      <c r="V84" s="62">
        <v>182.428</v>
      </c>
      <c r="W84" s="62">
        <v>5.2569999999999997</v>
      </c>
      <c r="X84" s="62">
        <f t="shared" si="32"/>
        <v>39.503246076221345</v>
      </c>
      <c r="Y84" s="62">
        <f t="shared" si="33"/>
        <v>58.802155564382574</v>
      </c>
      <c r="Z84" s="62">
        <f t="shared" si="34"/>
        <v>1.6944927960727476</v>
      </c>
      <c r="AA84" s="77"/>
      <c r="AB84" s="77" t="s">
        <v>230</v>
      </c>
      <c r="AC84" s="62">
        <f t="shared" si="40"/>
        <v>310.24099999999999</v>
      </c>
      <c r="AD84" s="50">
        <v>5</v>
      </c>
      <c r="AE84" s="77">
        <v>45.813999999999993</v>
      </c>
      <c r="AF84" s="62">
        <f t="shared" si="29"/>
        <v>14.767229347507261</v>
      </c>
      <c r="AG84" s="77">
        <v>17.151</v>
      </c>
      <c r="AH84" s="77">
        <v>27.872</v>
      </c>
      <c r="AI84" s="77">
        <v>0.79100000000000004</v>
      </c>
      <c r="AJ84" s="50">
        <v>6</v>
      </c>
      <c r="AK84" s="77">
        <v>264.42700000000002</v>
      </c>
      <c r="AL84" s="62">
        <f>(AK84/AC84)*100</f>
        <v>85.232770652492746</v>
      </c>
      <c r="AM84" s="77">
        <v>105.404</v>
      </c>
      <c r="AN84" s="77">
        <v>154.55600000000001</v>
      </c>
      <c r="AO84" s="77">
        <v>4.4669999999999996</v>
      </c>
      <c r="AP84" s="77"/>
      <c r="AQ84" s="77"/>
      <c r="AR84" s="77"/>
      <c r="AS84" s="77"/>
      <c r="AT84" s="77"/>
      <c r="AU84" s="77"/>
      <c r="AV84" s="77"/>
      <c r="AW84" s="77"/>
      <c r="AX84" s="77"/>
      <c r="AY84" s="77"/>
      <c r="AZ84" s="77"/>
      <c r="BA84" s="77"/>
      <c r="BB84" s="77"/>
      <c r="BC84" s="77" t="s">
        <v>230</v>
      </c>
      <c r="BD84" s="62">
        <f t="shared" si="30"/>
        <v>0.48475156249999996</v>
      </c>
      <c r="BE84" s="77"/>
      <c r="BF84" s="50">
        <v>5</v>
      </c>
      <c r="BG84" s="62">
        <f t="shared" si="35"/>
        <v>7.1584375000000006E-2</v>
      </c>
      <c r="BH84" s="62">
        <f t="shared" si="36"/>
        <v>14.767229347507262</v>
      </c>
      <c r="BI84" s="62">
        <f t="shared" si="37"/>
        <v>2.6798437500000001E-2</v>
      </c>
      <c r="BJ84" s="62">
        <f t="shared" si="38"/>
        <v>4.3549999999999998E-2</v>
      </c>
      <c r="BK84" s="62">
        <f t="shared" si="39"/>
        <v>1.2359375000000001E-3</v>
      </c>
      <c r="BL84" s="50">
        <v>6</v>
      </c>
      <c r="BM84" s="62">
        <f>BO84+BP84+BQ84</f>
        <v>0.41316718750000003</v>
      </c>
      <c r="BN84" s="62">
        <f>(BM84/BD84)*100</f>
        <v>85.232770652492746</v>
      </c>
      <c r="BO84" s="62">
        <f>AM84/640</f>
        <v>0.16469375</v>
      </c>
      <c r="BP84" s="62">
        <f>AN84/640</f>
        <v>0.24149375000000001</v>
      </c>
      <c r="BQ84" s="62">
        <f>AO84/640</f>
        <v>6.9796874999999998E-3</v>
      </c>
      <c r="BR84" s="77"/>
      <c r="BS84" s="77"/>
      <c r="BT84" s="77"/>
      <c r="BU84" s="77"/>
      <c r="BV84" s="77"/>
      <c r="BW84" s="77"/>
      <c r="BX84" s="77"/>
      <c r="BY84" s="77"/>
      <c r="BZ84" s="77"/>
      <c r="CA84" s="77"/>
      <c r="CB84" s="77"/>
      <c r="CC84" s="77"/>
    </row>
    <row r="85" spans="1:81" x14ac:dyDescent="0.25">
      <c r="A85" s="77" t="s">
        <v>231</v>
      </c>
      <c r="B85" s="10" t="s">
        <v>204</v>
      </c>
      <c r="C85" s="3">
        <v>24</v>
      </c>
      <c r="D85" s="77" t="s">
        <v>231</v>
      </c>
      <c r="E85" s="62">
        <v>0</v>
      </c>
      <c r="F85" s="62">
        <v>0</v>
      </c>
      <c r="G85" s="62">
        <v>52.485102000000005</v>
      </c>
      <c r="H85" s="62">
        <v>22.239450000000001</v>
      </c>
      <c r="I85" s="62">
        <v>1.5567615000000001</v>
      </c>
      <c r="J85" s="62">
        <v>0</v>
      </c>
      <c r="K85" s="62">
        <v>0</v>
      </c>
      <c r="L85" s="62">
        <v>0</v>
      </c>
      <c r="M85" s="62">
        <v>0</v>
      </c>
      <c r="N85" s="62">
        <v>0</v>
      </c>
      <c r="O85" s="62">
        <v>0</v>
      </c>
      <c r="P85" s="62">
        <v>0</v>
      </c>
      <c r="Q85" s="62">
        <v>0</v>
      </c>
      <c r="R85" s="62">
        <v>0</v>
      </c>
      <c r="S85" s="62">
        <v>0</v>
      </c>
      <c r="T85" s="62">
        <f t="shared" si="31"/>
        <v>76.281313499999996</v>
      </c>
      <c r="U85" s="62">
        <v>30.905999999999999</v>
      </c>
      <c r="V85" s="62">
        <v>43.698</v>
      </c>
      <c r="W85" s="62">
        <v>1.677</v>
      </c>
      <c r="X85" s="62">
        <f t="shared" si="32"/>
        <v>40.515820430910644</v>
      </c>
      <c r="Y85" s="62">
        <f t="shared" si="33"/>
        <v>57.285327159449082</v>
      </c>
      <c r="Z85" s="62">
        <f t="shared" si="34"/>
        <v>2.1984414308754663</v>
      </c>
      <c r="AA85" s="77"/>
      <c r="AB85" s="77" t="s">
        <v>231</v>
      </c>
      <c r="AC85" s="62">
        <f t="shared" si="40"/>
        <v>76.281000000000006</v>
      </c>
      <c r="AD85" s="50">
        <v>5</v>
      </c>
      <c r="AE85" s="77">
        <v>76.281000000000006</v>
      </c>
      <c r="AF85" s="62">
        <f t="shared" si="29"/>
        <v>100</v>
      </c>
      <c r="AG85" s="77">
        <v>30.905999999999999</v>
      </c>
      <c r="AH85" s="77">
        <v>43.698</v>
      </c>
      <c r="AI85" s="77">
        <v>1.677</v>
      </c>
      <c r="AJ85" s="77"/>
      <c r="AK85" s="77"/>
      <c r="AL85" s="62"/>
      <c r="AM85" s="77"/>
      <c r="AN85" s="77"/>
      <c r="AO85" s="77"/>
      <c r="AP85" s="77"/>
      <c r="AQ85" s="77"/>
      <c r="AR85" s="77"/>
      <c r="AS85" s="77"/>
      <c r="AT85" s="77"/>
      <c r="AU85" s="77"/>
      <c r="AV85" s="77"/>
      <c r="AW85" s="77"/>
      <c r="AX85" s="77"/>
      <c r="AY85" s="77"/>
      <c r="AZ85" s="77"/>
      <c r="BA85" s="77"/>
      <c r="BB85" s="77"/>
      <c r="BC85" s="77" t="s">
        <v>231</v>
      </c>
      <c r="BD85" s="62">
        <f t="shared" si="30"/>
        <v>0.11918906250000001</v>
      </c>
      <c r="BE85" s="77"/>
      <c r="BF85" s="50">
        <v>5</v>
      </c>
      <c r="BG85" s="62">
        <f t="shared" si="35"/>
        <v>0.1191890625</v>
      </c>
      <c r="BH85" s="62">
        <f t="shared" si="36"/>
        <v>99.999999999999986</v>
      </c>
      <c r="BI85" s="62">
        <f t="shared" si="37"/>
        <v>4.8290624999999997E-2</v>
      </c>
      <c r="BJ85" s="62">
        <f t="shared" si="38"/>
        <v>6.8278124999999995E-2</v>
      </c>
      <c r="BK85" s="62">
        <f t="shared" si="39"/>
        <v>2.6203125000000002E-3</v>
      </c>
      <c r="BL85" s="77"/>
      <c r="BM85" s="77"/>
      <c r="BN85" s="77"/>
      <c r="BO85" s="77"/>
      <c r="BP85" s="77"/>
      <c r="BQ85" s="77"/>
      <c r="BR85" s="77"/>
      <c r="BS85" s="77"/>
      <c r="BT85" s="77"/>
      <c r="BU85" s="77"/>
      <c r="BV85" s="77"/>
      <c r="BW85" s="77"/>
      <c r="BX85" s="77"/>
      <c r="BY85" s="77"/>
      <c r="BZ85" s="77"/>
      <c r="CA85" s="77"/>
      <c r="CB85" s="77"/>
      <c r="CC85" s="77"/>
    </row>
    <row r="86" spans="1:81" x14ac:dyDescent="0.25">
      <c r="A86" s="77" t="s">
        <v>232</v>
      </c>
      <c r="B86" s="10" t="s">
        <v>204</v>
      </c>
      <c r="C86" s="3" t="s">
        <v>233</v>
      </c>
      <c r="D86" s="77" t="s">
        <v>398</v>
      </c>
      <c r="E86" s="62">
        <v>0.44478900000000005</v>
      </c>
      <c r="F86" s="62">
        <v>2.0015505</v>
      </c>
      <c r="G86" s="62">
        <v>39.141432000000002</v>
      </c>
      <c r="H86" s="62">
        <v>33.1367805</v>
      </c>
      <c r="I86" s="62">
        <v>6.8942295000000007</v>
      </c>
      <c r="J86" s="62">
        <v>0</v>
      </c>
      <c r="K86" s="62">
        <v>0</v>
      </c>
      <c r="L86" s="62">
        <v>0</v>
      </c>
      <c r="M86" s="62">
        <v>0</v>
      </c>
      <c r="N86" s="62">
        <v>0</v>
      </c>
      <c r="O86" s="62">
        <v>0</v>
      </c>
      <c r="P86" s="62">
        <v>0</v>
      </c>
      <c r="Q86" s="62">
        <v>0</v>
      </c>
      <c r="R86" s="62">
        <v>0</v>
      </c>
      <c r="S86" s="62">
        <v>0</v>
      </c>
      <c r="T86" s="62">
        <f t="shared" si="31"/>
        <v>81.618781499999997</v>
      </c>
      <c r="U86" s="62">
        <v>36.768000000000001</v>
      </c>
      <c r="V86" s="62">
        <v>42.938000000000002</v>
      </c>
      <c r="W86" s="62">
        <v>1.913</v>
      </c>
      <c r="X86" s="62">
        <f t="shared" si="32"/>
        <v>45.048454931908047</v>
      </c>
      <c r="Y86" s="62">
        <f t="shared" si="33"/>
        <v>52.607989498103457</v>
      </c>
      <c r="Z86" s="62">
        <f t="shared" si="34"/>
        <v>2.3438232779792232</v>
      </c>
      <c r="AA86" s="77"/>
      <c r="AB86" s="77" t="s">
        <v>232</v>
      </c>
      <c r="AC86" s="62">
        <f t="shared" si="40"/>
        <v>81.619</v>
      </c>
      <c r="AD86" s="50">
        <v>5</v>
      </c>
      <c r="AE86" s="77">
        <v>81.619</v>
      </c>
      <c r="AF86" s="62">
        <f t="shared" si="29"/>
        <v>100</v>
      </c>
      <c r="AG86" s="77">
        <v>36.768000000000001</v>
      </c>
      <c r="AH86" s="77">
        <v>42.938000000000002</v>
      </c>
      <c r="AI86" s="77">
        <v>1.913</v>
      </c>
      <c r="AJ86" s="77"/>
      <c r="AK86" s="77"/>
      <c r="AL86" s="62"/>
      <c r="AM86" s="77"/>
      <c r="AN86" s="77"/>
      <c r="AO86" s="77"/>
      <c r="AP86" s="77"/>
      <c r="AQ86" s="77"/>
      <c r="AR86" s="77"/>
      <c r="AS86" s="77"/>
      <c r="AT86" s="77"/>
      <c r="AU86" s="77"/>
      <c r="AV86" s="77"/>
      <c r="AW86" s="77"/>
      <c r="AX86" s="77"/>
      <c r="AY86" s="77"/>
      <c r="AZ86" s="77"/>
      <c r="BA86" s="77"/>
      <c r="BB86" s="77"/>
      <c r="BC86" s="77" t="s">
        <v>232</v>
      </c>
      <c r="BD86" s="62">
        <f t="shared" si="30"/>
        <v>0.12752968749999999</v>
      </c>
      <c r="BE86" s="77"/>
      <c r="BF86" s="50">
        <v>5</v>
      </c>
      <c r="BG86" s="62">
        <f t="shared" si="35"/>
        <v>0.12752968749999999</v>
      </c>
      <c r="BH86" s="62">
        <f t="shared" si="36"/>
        <v>100</v>
      </c>
      <c r="BI86" s="62">
        <f t="shared" si="37"/>
        <v>5.7450000000000001E-2</v>
      </c>
      <c r="BJ86" s="62">
        <f t="shared" si="38"/>
        <v>6.7090625000000001E-2</v>
      </c>
      <c r="BK86" s="62">
        <f t="shared" si="39"/>
        <v>2.9890625E-3</v>
      </c>
      <c r="BL86" s="77"/>
      <c r="BM86" s="77"/>
      <c r="BN86" s="77"/>
      <c r="BO86" s="77"/>
      <c r="BP86" s="77"/>
      <c r="BQ86" s="77"/>
      <c r="BR86" s="77"/>
      <c r="BS86" s="77"/>
      <c r="BT86" s="77"/>
      <c r="BU86" s="77"/>
      <c r="BV86" s="77"/>
      <c r="BW86" s="77"/>
      <c r="BX86" s="77"/>
      <c r="BY86" s="77"/>
      <c r="BZ86" s="77"/>
      <c r="CA86" s="77"/>
      <c r="CB86" s="77"/>
      <c r="CC86" s="77"/>
    </row>
    <row r="87" spans="1:81" x14ac:dyDescent="0.25">
      <c r="A87" s="77" t="s">
        <v>235</v>
      </c>
      <c r="B87" s="10" t="s">
        <v>204</v>
      </c>
      <c r="C87" s="3" t="s">
        <v>236</v>
      </c>
      <c r="D87" s="77" t="s">
        <v>398</v>
      </c>
      <c r="E87" s="62">
        <v>0</v>
      </c>
      <c r="F87" s="62">
        <v>0</v>
      </c>
      <c r="G87" s="62">
        <v>0</v>
      </c>
      <c r="H87" s="62">
        <v>15.7900095</v>
      </c>
      <c r="I87" s="62">
        <v>13.566064500000001</v>
      </c>
      <c r="J87" s="62">
        <v>0</v>
      </c>
      <c r="K87" s="62">
        <v>0</v>
      </c>
      <c r="L87" s="62">
        <v>0</v>
      </c>
      <c r="M87" s="62">
        <v>0</v>
      </c>
      <c r="N87" s="62">
        <v>0</v>
      </c>
      <c r="O87" s="62">
        <v>0</v>
      </c>
      <c r="P87" s="62">
        <v>0</v>
      </c>
      <c r="Q87" s="62">
        <v>0</v>
      </c>
      <c r="R87" s="62">
        <v>0</v>
      </c>
      <c r="S87" s="62">
        <v>0</v>
      </c>
      <c r="T87" s="62">
        <f t="shared" si="31"/>
        <v>29.356074</v>
      </c>
      <c r="U87" s="62">
        <v>19.992999999999999</v>
      </c>
      <c r="V87" s="62">
        <v>8.7309999999999999</v>
      </c>
      <c r="W87" s="62">
        <v>0.63200000000000001</v>
      </c>
      <c r="X87" s="62">
        <f t="shared" si="32"/>
        <v>68.105156023247517</v>
      </c>
      <c r="Y87" s="62">
        <f t="shared" si="33"/>
        <v>29.741715462360531</v>
      </c>
      <c r="Z87" s="62">
        <f t="shared" si="34"/>
        <v>2.1528764370876021</v>
      </c>
      <c r="AA87" s="77"/>
      <c r="AB87" s="77" t="s">
        <v>235</v>
      </c>
      <c r="AC87" s="62">
        <f t="shared" si="40"/>
        <v>29.355999999999998</v>
      </c>
      <c r="AD87" s="50">
        <v>5</v>
      </c>
      <c r="AE87" s="77">
        <v>29.355999999999998</v>
      </c>
      <c r="AF87" s="62">
        <f t="shared" si="29"/>
        <v>100</v>
      </c>
      <c r="AG87" s="77">
        <v>19.992999999999999</v>
      </c>
      <c r="AH87" s="77">
        <v>8.7309999999999999</v>
      </c>
      <c r="AI87" s="77">
        <v>0.63200000000000001</v>
      </c>
      <c r="AJ87" s="77"/>
      <c r="AK87" s="77"/>
      <c r="AL87" s="62"/>
      <c r="AM87" s="77"/>
      <c r="AN87" s="77"/>
      <c r="AO87" s="77"/>
      <c r="AP87" s="77"/>
      <c r="AQ87" s="77"/>
      <c r="AR87" s="77"/>
      <c r="AS87" s="77"/>
      <c r="AT87" s="77"/>
      <c r="AU87" s="77"/>
      <c r="AV87" s="77"/>
      <c r="AW87" s="77"/>
      <c r="AX87" s="77"/>
      <c r="AY87" s="77"/>
      <c r="AZ87" s="77"/>
      <c r="BA87" s="77"/>
      <c r="BB87" s="77"/>
      <c r="BC87" s="77" t="s">
        <v>235</v>
      </c>
      <c r="BD87" s="62">
        <f t="shared" si="30"/>
        <v>4.586875E-2</v>
      </c>
      <c r="BE87" s="77"/>
      <c r="BF87" s="50">
        <v>5</v>
      </c>
      <c r="BG87" s="62">
        <f t="shared" si="35"/>
        <v>4.586875E-2</v>
      </c>
      <c r="BH87" s="62">
        <f t="shared" si="36"/>
        <v>100</v>
      </c>
      <c r="BI87" s="62">
        <f t="shared" si="37"/>
        <v>3.1239062499999998E-2</v>
      </c>
      <c r="BJ87" s="62">
        <f t="shared" si="38"/>
        <v>1.36421875E-2</v>
      </c>
      <c r="BK87" s="62">
        <f t="shared" si="39"/>
        <v>9.875000000000001E-4</v>
      </c>
      <c r="BL87" s="77"/>
      <c r="BM87" s="77"/>
      <c r="BN87" s="77"/>
      <c r="BO87" s="77"/>
      <c r="BP87" s="77"/>
      <c r="BQ87" s="77"/>
      <c r="BR87" s="77"/>
      <c r="BS87" s="77"/>
      <c r="BT87" s="77"/>
      <c r="BU87" s="77"/>
      <c r="BV87" s="77"/>
      <c r="BW87" s="77"/>
      <c r="BX87" s="77"/>
      <c r="BY87" s="77"/>
      <c r="BZ87" s="77"/>
      <c r="CA87" s="77"/>
      <c r="CB87" s="77"/>
      <c r="CC87" s="77"/>
    </row>
    <row r="88" spans="1:81" x14ac:dyDescent="0.25">
      <c r="A88" s="77" t="s">
        <v>238</v>
      </c>
      <c r="B88" s="10" t="s">
        <v>204</v>
      </c>
      <c r="C88" s="3">
        <v>26</v>
      </c>
      <c r="D88" s="77" t="s">
        <v>238</v>
      </c>
      <c r="E88" s="62">
        <v>0</v>
      </c>
      <c r="F88" s="62">
        <v>8.4509910000000001</v>
      </c>
      <c r="G88" s="62">
        <v>267.98537250000004</v>
      </c>
      <c r="H88" s="62">
        <v>57.822570000000006</v>
      </c>
      <c r="I88" s="62">
        <v>33.1367805</v>
      </c>
      <c r="J88" s="62">
        <v>0</v>
      </c>
      <c r="K88" s="62">
        <v>0.22239450000000002</v>
      </c>
      <c r="L88" s="62">
        <v>0.66718350000000004</v>
      </c>
      <c r="M88" s="62">
        <v>0</v>
      </c>
      <c r="N88" s="62">
        <v>0</v>
      </c>
      <c r="O88" s="62">
        <v>0</v>
      </c>
      <c r="P88" s="62">
        <v>0</v>
      </c>
      <c r="Q88" s="62">
        <v>0</v>
      </c>
      <c r="R88" s="62">
        <v>1.7791560000000002</v>
      </c>
      <c r="S88" s="62">
        <v>0</v>
      </c>
      <c r="T88" s="62">
        <f t="shared" si="31"/>
        <v>370.06444800000003</v>
      </c>
      <c r="U88" s="62">
        <v>158.26</v>
      </c>
      <c r="V88" s="62">
        <v>202.90199999999999</v>
      </c>
      <c r="W88" s="62">
        <v>8.9009999999999998</v>
      </c>
      <c r="X88" s="62">
        <f t="shared" si="32"/>
        <v>42.765523912202447</v>
      </c>
      <c r="Y88" s="62">
        <f t="shared" si="33"/>
        <v>54.82882808564198</v>
      </c>
      <c r="Z88" s="62">
        <f t="shared" si="34"/>
        <v>2.4052567189593961</v>
      </c>
      <c r="AA88" s="77"/>
      <c r="AB88" s="77" t="s">
        <v>238</v>
      </c>
      <c r="AC88" s="62">
        <f t="shared" si="40"/>
        <v>370.06299999999999</v>
      </c>
      <c r="AD88" s="50">
        <v>5</v>
      </c>
      <c r="AE88" s="77">
        <v>61.158000000000008</v>
      </c>
      <c r="AF88" s="62">
        <f t="shared" si="29"/>
        <v>16.526375238810694</v>
      </c>
      <c r="AG88" s="77">
        <v>22.504000000000001</v>
      </c>
      <c r="AH88" s="77">
        <v>35.090000000000003</v>
      </c>
      <c r="AI88" s="77">
        <v>3.5640000000000001</v>
      </c>
      <c r="AJ88" s="50">
        <v>6</v>
      </c>
      <c r="AK88" s="77">
        <v>308.90499999999997</v>
      </c>
      <c r="AL88" s="62">
        <f>(AK88/AC88)*100</f>
        <v>83.473624761189299</v>
      </c>
      <c r="AM88" s="77">
        <v>135.756</v>
      </c>
      <c r="AN88" s="77">
        <v>167.81200000000001</v>
      </c>
      <c r="AO88" s="77">
        <v>5.3369999999999997</v>
      </c>
      <c r="AP88" s="77"/>
      <c r="AQ88" s="77"/>
      <c r="AR88" s="77"/>
      <c r="AS88" s="77"/>
      <c r="AT88" s="77"/>
      <c r="AU88" s="77"/>
      <c r="AV88" s="77"/>
      <c r="AW88" s="77"/>
      <c r="AX88" s="77"/>
      <c r="AY88" s="77"/>
      <c r="AZ88" s="77"/>
      <c r="BA88" s="77"/>
      <c r="BB88" s="77"/>
      <c r="BC88" s="77" t="s">
        <v>238</v>
      </c>
      <c r="BD88" s="62">
        <f t="shared" si="30"/>
        <v>0.57822343749999994</v>
      </c>
      <c r="BE88" s="77"/>
      <c r="BF88" s="50">
        <v>5</v>
      </c>
      <c r="BG88" s="62">
        <f t="shared" si="35"/>
        <v>9.5559375000000002E-2</v>
      </c>
      <c r="BH88" s="62">
        <f t="shared" si="36"/>
        <v>16.526375238810694</v>
      </c>
      <c r="BI88" s="62">
        <f t="shared" si="37"/>
        <v>3.5162499999999999E-2</v>
      </c>
      <c r="BJ88" s="62">
        <f t="shared" si="38"/>
        <v>5.4828125000000005E-2</v>
      </c>
      <c r="BK88" s="62">
        <f t="shared" si="39"/>
        <v>5.5687499999999999E-3</v>
      </c>
      <c r="BL88" s="50">
        <v>6</v>
      </c>
      <c r="BM88" s="62">
        <f t="shared" ref="BM88:BM91" si="41">BO88+BP88+BQ88</f>
        <v>0.48266406249999999</v>
      </c>
      <c r="BN88" s="62">
        <f t="shared" ref="BN88:BN91" si="42">(BM88/BD88)*100</f>
        <v>83.473624761189313</v>
      </c>
      <c r="BO88" s="62">
        <f t="shared" ref="BO88:BO91" si="43">AM88/640</f>
        <v>0.21211874999999999</v>
      </c>
      <c r="BP88" s="62">
        <f t="shared" ref="BP88:BP91" si="44">AN88/640</f>
        <v>0.26220625000000003</v>
      </c>
      <c r="BQ88" s="62">
        <f t="shared" ref="BQ88:BQ91" si="45">AO88/640</f>
        <v>8.3390624999999993E-3</v>
      </c>
      <c r="BR88" s="77"/>
      <c r="BS88" s="77"/>
      <c r="BT88" s="77"/>
      <c r="BU88" s="77"/>
      <c r="BV88" s="77"/>
      <c r="BW88" s="77"/>
      <c r="BX88" s="77"/>
      <c r="BY88" s="77"/>
      <c r="BZ88" s="77"/>
      <c r="CA88" s="77"/>
      <c r="CB88" s="77"/>
      <c r="CC88" s="77"/>
    </row>
    <row r="89" spans="1:81" x14ac:dyDescent="0.25">
      <c r="A89" s="77" t="s">
        <v>239</v>
      </c>
      <c r="B89" s="10" t="s">
        <v>204</v>
      </c>
      <c r="C89" s="3">
        <v>27</v>
      </c>
      <c r="D89" s="77" t="s">
        <v>239</v>
      </c>
      <c r="E89" s="62">
        <v>0</v>
      </c>
      <c r="F89" s="62">
        <v>0</v>
      </c>
      <c r="G89" s="62">
        <v>112.08682800000001</v>
      </c>
      <c r="H89" s="62">
        <v>174.35728800000001</v>
      </c>
      <c r="I89" s="62">
        <v>38.696643000000002</v>
      </c>
      <c r="J89" s="62">
        <v>0</v>
      </c>
      <c r="K89" s="62">
        <v>0</v>
      </c>
      <c r="L89" s="62">
        <v>0</v>
      </c>
      <c r="M89" s="62">
        <v>0</v>
      </c>
      <c r="N89" s="62">
        <v>0</v>
      </c>
      <c r="O89" s="62">
        <v>0</v>
      </c>
      <c r="P89" s="62">
        <v>0</v>
      </c>
      <c r="Q89" s="62">
        <v>0</v>
      </c>
      <c r="R89" s="62">
        <v>0</v>
      </c>
      <c r="S89" s="62">
        <v>0</v>
      </c>
      <c r="T89" s="62">
        <f t="shared" si="31"/>
        <v>325.140759</v>
      </c>
      <c r="U89" s="62">
        <v>156.69399999999999</v>
      </c>
      <c r="V89" s="62">
        <v>159.79</v>
      </c>
      <c r="W89" s="62">
        <v>8.6560000000000006</v>
      </c>
      <c r="X89" s="62">
        <f t="shared" si="32"/>
        <v>48.192665995468133</v>
      </c>
      <c r="Y89" s="62">
        <f t="shared" si="33"/>
        <v>49.144868976577612</v>
      </c>
      <c r="Z89" s="62">
        <f t="shared" si="34"/>
        <v>2.6622315905955056</v>
      </c>
      <c r="AA89" s="77"/>
      <c r="AB89" s="77" t="s">
        <v>239</v>
      </c>
      <c r="AC89" s="62">
        <f t="shared" si="40"/>
        <v>325.13900000000001</v>
      </c>
      <c r="AD89" s="50">
        <v>5</v>
      </c>
      <c r="AE89" s="77">
        <v>111.41899999999998</v>
      </c>
      <c r="AF89" s="62">
        <f t="shared" si="29"/>
        <v>34.268113022430398</v>
      </c>
      <c r="AG89" s="77">
        <v>62.436999999999998</v>
      </c>
      <c r="AH89" s="77">
        <v>46.137999999999998</v>
      </c>
      <c r="AI89" s="77">
        <v>2.8439999999999999</v>
      </c>
      <c r="AJ89" s="50">
        <v>8</v>
      </c>
      <c r="AK89" s="77">
        <v>213.72</v>
      </c>
      <c r="AL89" s="62">
        <f>(AK89/AC89)*100</f>
        <v>65.731886977569587</v>
      </c>
      <c r="AM89" s="77">
        <v>94.257000000000005</v>
      </c>
      <c r="AN89" s="77">
        <v>113.652</v>
      </c>
      <c r="AO89" s="77">
        <v>5.8109999999999999</v>
      </c>
      <c r="AP89" s="77"/>
      <c r="AQ89" s="77"/>
      <c r="AR89" s="77"/>
      <c r="AS89" s="77"/>
      <c r="AT89" s="77"/>
      <c r="AU89" s="77"/>
      <c r="AV89" s="77"/>
      <c r="AW89" s="77"/>
      <c r="AX89" s="77"/>
      <c r="AY89" s="77"/>
      <c r="AZ89" s="77"/>
      <c r="BA89" s="77"/>
      <c r="BB89" s="77"/>
      <c r="BC89" s="77" t="s">
        <v>239</v>
      </c>
      <c r="BD89" s="62">
        <f t="shared" si="30"/>
        <v>0.50802968749999999</v>
      </c>
      <c r="BE89" s="77"/>
      <c r="BF89" s="50">
        <v>5</v>
      </c>
      <c r="BG89" s="62">
        <f t="shared" si="35"/>
        <v>0.17409218749999997</v>
      </c>
      <c r="BH89" s="62">
        <f t="shared" si="36"/>
        <v>34.268113022430398</v>
      </c>
      <c r="BI89" s="62">
        <f t="shared" si="37"/>
        <v>9.7557812499999993E-2</v>
      </c>
      <c r="BJ89" s="62">
        <f t="shared" si="38"/>
        <v>7.2090624999999992E-2</v>
      </c>
      <c r="BK89" s="62">
        <f t="shared" si="39"/>
        <v>4.4437499999999998E-3</v>
      </c>
      <c r="BL89" s="50">
        <v>8</v>
      </c>
      <c r="BM89" s="62">
        <f t="shared" si="41"/>
        <v>0.3339375</v>
      </c>
      <c r="BN89" s="62">
        <f t="shared" si="42"/>
        <v>65.731886977569602</v>
      </c>
      <c r="BO89" s="62">
        <f t="shared" si="43"/>
        <v>0.14727656250000001</v>
      </c>
      <c r="BP89" s="62">
        <f t="shared" si="44"/>
        <v>0.17758125</v>
      </c>
      <c r="BQ89" s="62">
        <f t="shared" si="45"/>
        <v>9.0796874999999992E-3</v>
      </c>
      <c r="BR89" s="77"/>
      <c r="BS89" s="77"/>
      <c r="BT89" s="77"/>
      <c r="BU89" s="77"/>
      <c r="BV89" s="77"/>
      <c r="BW89" s="77"/>
      <c r="BX89" s="77"/>
      <c r="BY89" s="77"/>
      <c r="BZ89" s="77"/>
      <c r="CA89" s="77"/>
      <c r="CB89" s="77"/>
      <c r="CC89" s="77"/>
    </row>
    <row r="90" spans="1:81" x14ac:dyDescent="0.25">
      <c r="A90" s="77" t="s">
        <v>240</v>
      </c>
      <c r="B90" s="10" t="s">
        <v>204</v>
      </c>
      <c r="C90" s="3">
        <v>28</v>
      </c>
      <c r="D90" s="77" t="s">
        <v>240</v>
      </c>
      <c r="E90" s="62">
        <v>0</v>
      </c>
      <c r="F90" s="62">
        <v>0</v>
      </c>
      <c r="G90" s="62">
        <v>42.922138500000003</v>
      </c>
      <c r="H90" s="62">
        <v>185.92180200000001</v>
      </c>
      <c r="I90" s="62">
        <v>83.397937499999998</v>
      </c>
      <c r="J90" s="62">
        <v>0</v>
      </c>
      <c r="K90" s="62">
        <v>0</v>
      </c>
      <c r="L90" s="62">
        <v>0</v>
      </c>
      <c r="M90" s="62">
        <v>0</v>
      </c>
      <c r="N90" s="62">
        <v>0</v>
      </c>
      <c r="O90" s="62">
        <v>0</v>
      </c>
      <c r="P90" s="62">
        <v>0</v>
      </c>
      <c r="Q90" s="62">
        <v>0</v>
      </c>
      <c r="R90" s="62">
        <v>0</v>
      </c>
      <c r="S90" s="62">
        <v>0</v>
      </c>
      <c r="T90" s="62">
        <f t="shared" si="31"/>
        <v>312.24187800000004</v>
      </c>
      <c r="U90" s="62">
        <v>178.774</v>
      </c>
      <c r="V90" s="62">
        <v>125.387</v>
      </c>
      <c r="W90" s="62">
        <v>8.0809999999999995</v>
      </c>
      <c r="X90" s="62">
        <f t="shared" si="32"/>
        <v>57.254972057271573</v>
      </c>
      <c r="Y90" s="62">
        <f t="shared" si="33"/>
        <v>40.157009304177954</v>
      </c>
      <c r="Z90" s="62">
        <f t="shared" si="34"/>
        <v>2.5880577108237857</v>
      </c>
      <c r="AA90" s="77"/>
      <c r="AB90" s="77" t="s">
        <v>240</v>
      </c>
      <c r="AC90" s="62">
        <f t="shared" si="40"/>
        <v>312.24200000000002</v>
      </c>
      <c r="AD90" s="50">
        <v>6</v>
      </c>
      <c r="AE90" s="77">
        <v>62.271000000000001</v>
      </c>
      <c r="AF90" s="62">
        <f t="shared" si="29"/>
        <v>19.943185093613288</v>
      </c>
      <c r="AG90" s="77">
        <v>39.661999999999999</v>
      </c>
      <c r="AH90" s="77">
        <v>21.238</v>
      </c>
      <c r="AI90" s="77">
        <v>1.371</v>
      </c>
      <c r="AJ90" s="50">
        <v>9</v>
      </c>
      <c r="AK90" s="77">
        <v>249.971</v>
      </c>
      <c r="AL90" s="62">
        <f>(AK90/AC90)*100</f>
        <v>80.056814906386705</v>
      </c>
      <c r="AM90" s="77">
        <v>139.11199999999999</v>
      </c>
      <c r="AN90" s="77">
        <v>104.149</v>
      </c>
      <c r="AO90" s="77">
        <v>6.71</v>
      </c>
      <c r="AP90" s="77"/>
      <c r="AQ90" s="77"/>
      <c r="AR90" s="77"/>
      <c r="AS90" s="77"/>
      <c r="AT90" s="77"/>
      <c r="AU90" s="77"/>
      <c r="AV90" s="77"/>
      <c r="AW90" s="77"/>
      <c r="AX90" s="77"/>
      <c r="AY90" s="77"/>
      <c r="AZ90" s="77"/>
      <c r="BA90" s="77"/>
      <c r="BB90" s="77"/>
      <c r="BC90" s="77" t="s">
        <v>240</v>
      </c>
      <c r="BD90" s="62">
        <f t="shared" si="30"/>
        <v>0.48787812500000005</v>
      </c>
      <c r="BE90" s="77"/>
      <c r="BF90" s="50">
        <v>6</v>
      </c>
      <c r="BG90" s="62">
        <f t="shared" si="35"/>
        <v>9.7298437500000001E-2</v>
      </c>
      <c r="BH90" s="62">
        <f t="shared" si="36"/>
        <v>19.943185093613288</v>
      </c>
      <c r="BI90" s="62">
        <f t="shared" si="37"/>
        <v>6.1971874999999996E-2</v>
      </c>
      <c r="BJ90" s="62">
        <f t="shared" si="38"/>
        <v>3.3184375000000002E-2</v>
      </c>
      <c r="BK90" s="62">
        <f t="shared" si="39"/>
        <v>2.1421875E-3</v>
      </c>
      <c r="BL90" s="50">
        <v>9</v>
      </c>
      <c r="BM90" s="62">
        <f t="shared" si="41"/>
        <v>0.39057968749999994</v>
      </c>
      <c r="BN90" s="62">
        <f t="shared" si="42"/>
        <v>80.056814906386691</v>
      </c>
      <c r="BO90" s="62">
        <f t="shared" si="43"/>
        <v>0.21736249999999999</v>
      </c>
      <c r="BP90" s="62">
        <f t="shared" si="44"/>
        <v>0.16273281249999999</v>
      </c>
      <c r="BQ90" s="62">
        <f t="shared" si="45"/>
        <v>1.0484375000000001E-2</v>
      </c>
      <c r="BR90" s="77"/>
      <c r="BS90" s="77"/>
      <c r="BT90" s="77"/>
      <c r="BU90" s="77"/>
      <c r="BV90" s="77"/>
      <c r="BW90" s="77"/>
      <c r="BX90" s="77"/>
      <c r="BY90" s="77"/>
      <c r="BZ90" s="77"/>
      <c r="CA90" s="77"/>
      <c r="CB90" s="77"/>
      <c r="CC90" s="77"/>
    </row>
    <row r="91" spans="1:81" x14ac:dyDescent="0.25">
      <c r="A91" s="77" t="s">
        <v>241</v>
      </c>
      <c r="B91" s="10" t="s">
        <v>204</v>
      </c>
      <c r="C91" s="3">
        <v>29</v>
      </c>
      <c r="D91" s="77" t="s">
        <v>241</v>
      </c>
      <c r="E91" s="62">
        <v>0</v>
      </c>
      <c r="F91" s="62">
        <v>5.7822570000000004</v>
      </c>
      <c r="G91" s="62">
        <v>127.87683750000001</v>
      </c>
      <c r="H91" s="62">
        <v>9.3405690000000003</v>
      </c>
      <c r="I91" s="62">
        <v>0.44478900000000005</v>
      </c>
      <c r="J91" s="62">
        <v>0</v>
      </c>
      <c r="K91" s="62">
        <v>0</v>
      </c>
      <c r="L91" s="62">
        <v>0</v>
      </c>
      <c r="M91" s="62">
        <v>0</v>
      </c>
      <c r="N91" s="62">
        <v>0</v>
      </c>
      <c r="O91" s="62">
        <v>0</v>
      </c>
      <c r="P91" s="62">
        <v>0</v>
      </c>
      <c r="Q91" s="62">
        <v>0</v>
      </c>
      <c r="R91" s="62">
        <v>0</v>
      </c>
      <c r="S91" s="62">
        <v>0</v>
      </c>
      <c r="T91" s="62">
        <f t="shared" si="31"/>
        <v>143.44445249999998</v>
      </c>
      <c r="U91" s="62">
        <v>53.039000000000001</v>
      </c>
      <c r="V91" s="62">
        <v>88.114000000000004</v>
      </c>
      <c r="W91" s="62">
        <v>2.2919999999999998</v>
      </c>
      <c r="X91" s="62">
        <f t="shared" si="32"/>
        <v>36.975288396043062</v>
      </c>
      <c r="Y91" s="62">
        <f t="shared" si="33"/>
        <v>61.427262235881877</v>
      </c>
      <c r="Z91" s="62">
        <f t="shared" si="34"/>
        <v>1.5978310489211844</v>
      </c>
      <c r="AA91" s="77"/>
      <c r="AB91" s="77" t="s">
        <v>241</v>
      </c>
      <c r="AC91" s="62">
        <f t="shared" si="40"/>
        <v>143.44299999999998</v>
      </c>
      <c r="AD91" s="50">
        <v>5</v>
      </c>
      <c r="AE91" s="77">
        <v>2.4460000000000002</v>
      </c>
      <c r="AF91" s="62">
        <f t="shared" si="29"/>
        <v>1.7052069463131698</v>
      </c>
      <c r="AG91" s="77">
        <v>0.878</v>
      </c>
      <c r="AH91" s="77">
        <v>1.5209999999999999</v>
      </c>
      <c r="AI91" s="77">
        <v>4.7E-2</v>
      </c>
      <c r="AJ91" s="50">
        <v>6</v>
      </c>
      <c r="AK91" s="77">
        <v>84.731999999999999</v>
      </c>
      <c r="AL91" s="62">
        <f>(AK91/AC91)*100</f>
        <v>59.070153301311322</v>
      </c>
      <c r="AM91" s="77">
        <v>31.649000000000001</v>
      </c>
      <c r="AN91" s="77">
        <v>51.673000000000002</v>
      </c>
      <c r="AO91" s="77">
        <v>1.41</v>
      </c>
      <c r="AP91" s="50">
        <v>8</v>
      </c>
      <c r="AQ91" s="77">
        <v>28.020999999999997</v>
      </c>
      <c r="AR91" s="77">
        <f>(AQ91/AC91)*100</f>
        <v>19.5345886519384</v>
      </c>
      <c r="AS91" s="77">
        <v>9.6069999999999993</v>
      </c>
      <c r="AT91" s="77">
        <v>18.056999999999999</v>
      </c>
      <c r="AU91" s="77">
        <v>0.35699999999999998</v>
      </c>
      <c r="AV91" s="50">
        <v>9</v>
      </c>
      <c r="AW91" s="77">
        <v>28.244</v>
      </c>
      <c r="AX91" s="77">
        <f>(AW91/AC91)*100</f>
        <v>19.69005110043711</v>
      </c>
      <c r="AY91" s="77">
        <v>10.904</v>
      </c>
      <c r="AZ91" s="77">
        <v>16.861999999999998</v>
      </c>
      <c r="BA91" s="77">
        <v>0.47799999999999998</v>
      </c>
      <c r="BB91" s="77"/>
      <c r="BC91" s="77" t="s">
        <v>241</v>
      </c>
      <c r="BD91" s="62">
        <f t="shared" si="30"/>
        <v>0.22412968749999998</v>
      </c>
      <c r="BE91" s="77"/>
      <c r="BF91" s="50">
        <v>5</v>
      </c>
      <c r="BG91" s="62">
        <f t="shared" si="35"/>
        <v>3.8218750000000002E-3</v>
      </c>
      <c r="BH91" s="62">
        <f t="shared" si="36"/>
        <v>1.7052069463131698</v>
      </c>
      <c r="BI91" s="62">
        <f t="shared" si="37"/>
        <v>1.371875E-3</v>
      </c>
      <c r="BJ91" s="62">
        <f t="shared" si="38"/>
        <v>2.3765624999999998E-3</v>
      </c>
      <c r="BK91" s="62">
        <f t="shared" si="39"/>
        <v>7.3437500000000003E-5</v>
      </c>
      <c r="BL91" s="50">
        <v>6</v>
      </c>
      <c r="BM91" s="62">
        <f t="shared" si="41"/>
        <v>0.13239375</v>
      </c>
      <c r="BN91" s="62">
        <f t="shared" si="42"/>
        <v>59.070153301311336</v>
      </c>
      <c r="BO91" s="62">
        <f t="shared" si="43"/>
        <v>4.9451562500000004E-2</v>
      </c>
      <c r="BP91" s="62">
        <f t="shared" si="44"/>
        <v>8.07390625E-2</v>
      </c>
      <c r="BQ91" s="62">
        <f t="shared" si="45"/>
        <v>2.2031249999999998E-3</v>
      </c>
      <c r="BR91" s="50">
        <v>8</v>
      </c>
      <c r="BS91" s="62">
        <f>BU91+BV91+BW91</f>
        <v>4.3782812499999997E-2</v>
      </c>
      <c r="BT91" s="62">
        <f>(BS91/BD91)*100</f>
        <v>19.5345886519384</v>
      </c>
      <c r="BU91" s="62">
        <f>AS91/640</f>
        <v>1.5010937499999998E-2</v>
      </c>
      <c r="BV91" s="62">
        <f>AT91/640</f>
        <v>2.8214062499999998E-2</v>
      </c>
      <c r="BW91" s="62">
        <f>AU91/640</f>
        <v>5.5781249999999993E-4</v>
      </c>
      <c r="BX91" s="50">
        <v>9</v>
      </c>
      <c r="BY91" s="62">
        <f>CA91+CB91+CC91</f>
        <v>4.4131250000000004E-2</v>
      </c>
      <c r="BZ91" s="62">
        <f>(BY91/BD91)*100</f>
        <v>19.69005110043711</v>
      </c>
      <c r="CA91" s="62">
        <f>AY91/640</f>
        <v>1.7037500000000001E-2</v>
      </c>
      <c r="CB91" s="62">
        <f>AZ91/640</f>
        <v>2.6346874999999999E-2</v>
      </c>
      <c r="CC91" s="62">
        <f>BA91/640</f>
        <v>7.4687499999999993E-4</v>
      </c>
    </row>
    <row r="92" spans="1:81" s="24" customFormat="1" x14ac:dyDescent="0.25">
      <c r="A92" s="77" t="s">
        <v>242</v>
      </c>
      <c r="B92" s="10" t="s">
        <v>204</v>
      </c>
      <c r="C92" s="3" t="s">
        <v>243</v>
      </c>
      <c r="D92" s="77" t="s">
        <v>242</v>
      </c>
      <c r="E92" s="62">
        <v>0</v>
      </c>
      <c r="F92" s="62">
        <v>4.6702845000000002</v>
      </c>
      <c r="G92" s="62">
        <v>111.64203900000001</v>
      </c>
      <c r="H92" s="62">
        <v>48.704395500000004</v>
      </c>
      <c r="I92" s="62">
        <v>30.690441000000003</v>
      </c>
      <c r="J92" s="62">
        <v>0</v>
      </c>
      <c r="K92" s="62">
        <v>0</v>
      </c>
      <c r="L92" s="62">
        <v>0</v>
      </c>
      <c r="M92" s="62">
        <v>0</v>
      </c>
      <c r="N92" s="62">
        <v>0</v>
      </c>
      <c r="O92" s="62">
        <v>0</v>
      </c>
      <c r="P92" s="62">
        <v>0</v>
      </c>
      <c r="Q92" s="62">
        <v>0</v>
      </c>
      <c r="R92" s="62">
        <v>0</v>
      </c>
      <c r="S92" s="62">
        <v>0</v>
      </c>
      <c r="T92" s="62">
        <v>195.70716000000002</v>
      </c>
      <c r="U92" s="62">
        <v>93.268000000000001</v>
      </c>
      <c r="V92" s="62">
        <v>98.816000000000003</v>
      </c>
      <c r="W92" s="62">
        <v>3.6230000000000002</v>
      </c>
      <c r="X92" s="62">
        <v>47.656917610985715</v>
      </c>
      <c r="Y92" s="62">
        <v>50.491765349821641</v>
      </c>
      <c r="Z92" s="62">
        <v>1.8512352843912301</v>
      </c>
      <c r="AA92" s="77"/>
      <c r="AB92" s="77" t="s">
        <v>242</v>
      </c>
      <c r="AC92" s="62">
        <v>195.70699999999999</v>
      </c>
      <c r="AD92" s="50">
        <v>3</v>
      </c>
      <c r="AE92" s="77">
        <v>195.70699999999999</v>
      </c>
      <c r="AF92" s="62">
        <v>100</v>
      </c>
      <c r="AG92" s="77">
        <v>93.268000000000001</v>
      </c>
      <c r="AH92" s="77">
        <v>98.816000000000003</v>
      </c>
      <c r="AI92" s="77">
        <v>3.6230000000000002</v>
      </c>
      <c r="AJ92" s="77"/>
      <c r="AK92" s="77"/>
      <c r="AL92" s="62"/>
      <c r="AM92" s="77"/>
      <c r="AN92" s="77"/>
      <c r="AO92" s="77"/>
      <c r="AP92" s="77"/>
      <c r="AQ92" s="77"/>
      <c r="AR92" s="77"/>
      <c r="AS92" s="77"/>
      <c r="AT92" s="77"/>
      <c r="AU92" s="77"/>
      <c r="AV92" s="77"/>
      <c r="AW92" s="77"/>
      <c r="AX92" s="77"/>
      <c r="AY92" s="77"/>
      <c r="AZ92" s="77"/>
      <c r="BA92" s="77"/>
      <c r="BB92" s="77"/>
      <c r="BC92" s="77" t="s">
        <v>242</v>
      </c>
      <c r="BD92" s="62">
        <v>0.30579218749999998</v>
      </c>
      <c r="BE92" s="77"/>
      <c r="BF92" s="50">
        <v>3</v>
      </c>
      <c r="BG92" s="62">
        <v>0.30579218749999998</v>
      </c>
      <c r="BH92" s="62">
        <v>100</v>
      </c>
      <c r="BI92" s="62">
        <v>0.14573124999999998</v>
      </c>
      <c r="BJ92" s="62">
        <v>0.15439999999999998</v>
      </c>
      <c r="BK92" s="62">
        <v>5.6609375000000002E-3</v>
      </c>
      <c r="BL92" s="77"/>
      <c r="BM92" s="77"/>
      <c r="BN92" s="77"/>
      <c r="BO92" s="77"/>
      <c r="BP92" s="77"/>
      <c r="BQ92" s="77"/>
      <c r="BR92" s="77"/>
      <c r="BS92" s="77"/>
      <c r="BT92" s="77"/>
      <c r="BU92" s="77"/>
      <c r="BV92" s="77"/>
      <c r="BW92" s="77"/>
      <c r="BX92" s="77"/>
      <c r="BY92" s="77"/>
      <c r="BZ92" s="77"/>
      <c r="CA92" s="77"/>
      <c r="CB92" s="77"/>
      <c r="CC92" s="77"/>
    </row>
    <row r="93" spans="1:81" x14ac:dyDescent="0.25">
      <c r="A93" s="77" t="s">
        <v>244</v>
      </c>
      <c r="B93" s="10" t="s">
        <v>204</v>
      </c>
      <c r="C93" s="3">
        <v>30</v>
      </c>
      <c r="D93" s="77" t="s">
        <v>244</v>
      </c>
      <c r="E93" s="62">
        <v>0</v>
      </c>
      <c r="F93" s="62">
        <v>2.4463395000000001</v>
      </c>
      <c r="G93" s="62">
        <v>56.488203000000006</v>
      </c>
      <c r="H93" s="62">
        <v>219.50337150000001</v>
      </c>
      <c r="I93" s="62">
        <v>57.377781000000006</v>
      </c>
      <c r="J93" s="62">
        <v>0</v>
      </c>
      <c r="K93" s="62">
        <v>0</v>
      </c>
      <c r="L93" s="62">
        <v>0</v>
      </c>
      <c r="M93" s="62">
        <v>0</v>
      </c>
      <c r="N93" s="62">
        <v>0</v>
      </c>
      <c r="O93" s="62">
        <v>0</v>
      </c>
      <c r="P93" s="62">
        <v>0</v>
      </c>
      <c r="Q93" s="62">
        <v>0</v>
      </c>
      <c r="R93" s="62">
        <v>0</v>
      </c>
      <c r="S93" s="62">
        <v>0</v>
      </c>
      <c r="T93" s="62">
        <f t="shared" si="31"/>
        <v>335.81569500000006</v>
      </c>
      <c r="U93" s="62">
        <v>174.65</v>
      </c>
      <c r="V93" s="62">
        <v>151.53700000000001</v>
      </c>
      <c r="W93" s="62">
        <v>9.6270000000000007</v>
      </c>
      <c r="X93" s="62">
        <f t="shared" si="32"/>
        <v>52.007694280042507</v>
      </c>
      <c r="Y93" s="62">
        <f t="shared" si="33"/>
        <v>45.125049917634129</v>
      </c>
      <c r="Z93" s="62">
        <f t="shared" si="34"/>
        <v>2.8667510611735993</v>
      </c>
      <c r="AA93" s="77"/>
      <c r="AB93" s="77" t="s">
        <v>244</v>
      </c>
      <c r="AC93" s="62">
        <f t="shared" si="40"/>
        <v>335.81400000000002</v>
      </c>
      <c r="AD93" s="50">
        <v>9</v>
      </c>
      <c r="AE93" s="77">
        <v>335.81400000000002</v>
      </c>
      <c r="AF93" s="62">
        <f t="shared" si="29"/>
        <v>100</v>
      </c>
      <c r="AG93" s="77">
        <v>174.65</v>
      </c>
      <c r="AH93" s="77">
        <v>151.53700000000001</v>
      </c>
      <c r="AI93" s="77">
        <v>9.6270000000000007</v>
      </c>
      <c r="AJ93" s="77"/>
      <c r="AK93" s="77"/>
      <c r="AL93" s="62"/>
      <c r="AM93" s="77"/>
      <c r="AN93" s="77"/>
      <c r="AO93" s="77"/>
      <c r="AP93" s="77"/>
      <c r="AQ93" s="77"/>
      <c r="AR93" s="77"/>
      <c r="AS93" s="77"/>
      <c r="AT93" s="77"/>
      <c r="AU93" s="77"/>
      <c r="AV93" s="77"/>
      <c r="AW93" s="77"/>
      <c r="AX93" s="77"/>
      <c r="AY93" s="77"/>
      <c r="AZ93" s="77"/>
      <c r="BA93" s="77"/>
      <c r="BB93" s="77"/>
      <c r="BC93" s="77" t="s">
        <v>244</v>
      </c>
      <c r="BD93" s="62">
        <f t="shared" si="30"/>
        <v>0.52470937500000003</v>
      </c>
      <c r="BE93" s="77"/>
      <c r="BF93" s="50">
        <v>9</v>
      </c>
      <c r="BG93" s="62">
        <f t="shared" si="35"/>
        <v>0.52470937500000003</v>
      </c>
      <c r="BH93" s="62">
        <f t="shared" si="36"/>
        <v>100</v>
      </c>
      <c r="BI93" s="62">
        <f t="shared" si="37"/>
        <v>0.272890625</v>
      </c>
      <c r="BJ93" s="62">
        <f t="shared" si="38"/>
        <v>0.23677656250000001</v>
      </c>
      <c r="BK93" s="62">
        <f t="shared" si="39"/>
        <v>1.5042187500000002E-2</v>
      </c>
      <c r="BL93" s="77"/>
      <c r="BM93" s="77"/>
      <c r="BN93" s="77"/>
      <c r="BO93" s="77"/>
      <c r="BP93" s="77"/>
      <c r="BQ93" s="77"/>
      <c r="BR93" s="77"/>
      <c r="BS93" s="77"/>
      <c r="BT93" s="77"/>
      <c r="BU93" s="77"/>
      <c r="BV93" s="77"/>
      <c r="BW93" s="77"/>
      <c r="BX93" s="77"/>
      <c r="BY93" s="77"/>
      <c r="BZ93" s="77"/>
      <c r="CA93" s="77"/>
      <c r="CB93" s="77"/>
      <c r="CC93" s="77"/>
    </row>
    <row r="94" spans="1:81" x14ac:dyDescent="0.25">
      <c r="A94" s="77" t="s">
        <v>245</v>
      </c>
      <c r="B94" s="10" t="s">
        <v>204</v>
      </c>
      <c r="C94" s="3">
        <v>31</v>
      </c>
      <c r="D94" s="77" t="s">
        <v>245</v>
      </c>
      <c r="E94" s="62">
        <v>0</v>
      </c>
      <c r="F94" s="62">
        <v>0</v>
      </c>
      <c r="G94" s="62">
        <v>90.514561499999999</v>
      </c>
      <c r="H94" s="62">
        <v>205.71491250000003</v>
      </c>
      <c r="I94" s="62">
        <v>37.807065000000001</v>
      </c>
      <c r="J94" s="62">
        <v>0</v>
      </c>
      <c r="K94" s="62">
        <v>0</v>
      </c>
      <c r="L94" s="62">
        <v>0</v>
      </c>
      <c r="M94" s="62">
        <v>0</v>
      </c>
      <c r="N94" s="62">
        <v>0</v>
      </c>
      <c r="O94" s="62">
        <v>0</v>
      </c>
      <c r="P94" s="62">
        <v>0</v>
      </c>
      <c r="Q94" s="62">
        <v>0</v>
      </c>
      <c r="R94" s="62">
        <v>0</v>
      </c>
      <c r="S94" s="62">
        <v>0</v>
      </c>
      <c r="T94" s="62">
        <f t="shared" si="31"/>
        <v>334.03653900000006</v>
      </c>
      <c r="U94" s="62">
        <v>161.97800000000001</v>
      </c>
      <c r="V94" s="62">
        <v>162.471</v>
      </c>
      <c r="W94" s="62">
        <v>9.5860000000000003</v>
      </c>
      <c r="X94" s="62">
        <f t="shared" si="32"/>
        <v>48.491102346141837</v>
      </c>
      <c r="Y94" s="62">
        <f t="shared" si="33"/>
        <v>48.638690990628412</v>
      </c>
      <c r="Z94" s="62">
        <f t="shared" si="34"/>
        <v>2.8697459351894432</v>
      </c>
      <c r="AA94" s="77"/>
      <c r="AB94" s="77" t="s">
        <v>245</v>
      </c>
      <c r="AC94" s="62">
        <f t="shared" si="40"/>
        <v>334.03500000000003</v>
      </c>
      <c r="AD94" s="50">
        <v>8</v>
      </c>
      <c r="AE94" s="77">
        <v>334.03500000000003</v>
      </c>
      <c r="AF94" s="62">
        <f t="shared" si="29"/>
        <v>100</v>
      </c>
      <c r="AG94" s="77">
        <v>161.97800000000001</v>
      </c>
      <c r="AH94" s="77">
        <v>162.471</v>
      </c>
      <c r="AI94" s="77">
        <v>9.5860000000000003</v>
      </c>
      <c r="AJ94" s="77"/>
      <c r="AK94" s="77"/>
      <c r="AL94" s="62"/>
      <c r="AM94" s="77"/>
      <c r="AN94" s="77"/>
      <c r="AO94" s="77"/>
      <c r="AP94" s="77"/>
      <c r="AQ94" s="77"/>
      <c r="AR94" s="77"/>
      <c r="AS94" s="77"/>
      <c r="AT94" s="77"/>
      <c r="AU94" s="77"/>
      <c r="AV94" s="77"/>
      <c r="AW94" s="77"/>
      <c r="AX94" s="77"/>
      <c r="AY94" s="77"/>
      <c r="AZ94" s="77"/>
      <c r="BA94" s="77"/>
      <c r="BB94" s="77"/>
      <c r="BC94" s="77" t="s">
        <v>245</v>
      </c>
      <c r="BD94" s="62">
        <f t="shared" si="30"/>
        <v>0.52192968750000002</v>
      </c>
      <c r="BE94" s="77"/>
      <c r="BF94" s="50">
        <v>8</v>
      </c>
      <c r="BG94" s="62">
        <f t="shared" si="35"/>
        <v>0.52192968750000002</v>
      </c>
      <c r="BH94" s="62">
        <f t="shared" si="36"/>
        <v>100</v>
      </c>
      <c r="BI94" s="62">
        <f t="shared" si="37"/>
        <v>0.25309062500000001</v>
      </c>
      <c r="BJ94" s="62">
        <f t="shared" si="38"/>
        <v>0.25386093749999999</v>
      </c>
      <c r="BK94" s="62">
        <f t="shared" si="39"/>
        <v>1.4978125E-2</v>
      </c>
      <c r="BL94" s="77"/>
      <c r="BM94" s="77"/>
      <c r="BN94" s="77"/>
      <c r="BO94" s="77"/>
      <c r="BP94" s="77"/>
      <c r="BQ94" s="77"/>
      <c r="BR94" s="77"/>
      <c r="BS94" s="77"/>
      <c r="BT94" s="77"/>
      <c r="BU94" s="77"/>
      <c r="BV94" s="77"/>
      <c r="BW94" s="77"/>
      <c r="BX94" s="77"/>
      <c r="BY94" s="77"/>
      <c r="BZ94" s="77"/>
      <c r="CA94" s="77"/>
      <c r="CB94" s="77"/>
      <c r="CC94" s="77"/>
    </row>
    <row r="95" spans="1:81" x14ac:dyDescent="0.25">
      <c r="A95" s="77" t="s">
        <v>246</v>
      </c>
      <c r="B95" s="10" t="s">
        <v>204</v>
      </c>
      <c r="C95" s="3">
        <v>32</v>
      </c>
      <c r="D95" s="77" t="s">
        <v>246</v>
      </c>
      <c r="E95" s="62">
        <v>0</v>
      </c>
      <c r="F95" s="62">
        <v>0</v>
      </c>
      <c r="G95" s="62">
        <v>71.388634500000009</v>
      </c>
      <c r="H95" s="62">
        <v>73.390185000000002</v>
      </c>
      <c r="I95" s="62">
        <v>16.2347985</v>
      </c>
      <c r="J95" s="62">
        <v>0</v>
      </c>
      <c r="K95" s="62">
        <v>0</v>
      </c>
      <c r="L95" s="62">
        <v>0</v>
      </c>
      <c r="M95" s="62">
        <v>0</v>
      </c>
      <c r="N95" s="62">
        <v>0</v>
      </c>
      <c r="O95" s="62">
        <v>0</v>
      </c>
      <c r="P95" s="62">
        <v>0</v>
      </c>
      <c r="Q95" s="62">
        <v>0</v>
      </c>
      <c r="R95" s="62">
        <v>0</v>
      </c>
      <c r="S95" s="62">
        <v>0</v>
      </c>
      <c r="T95" s="62">
        <f t="shared" si="31"/>
        <v>161.01361800000001</v>
      </c>
      <c r="U95" s="62">
        <v>74.861999999999995</v>
      </c>
      <c r="V95" s="62">
        <v>82.144999999999996</v>
      </c>
      <c r="W95" s="62">
        <v>4.0060000000000002</v>
      </c>
      <c r="X95" s="62">
        <f t="shared" si="32"/>
        <v>46.494203987143493</v>
      </c>
      <c r="Y95" s="62">
        <f t="shared" si="33"/>
        <v>51.01742388025837</v>
      </c>
      <c r="Z95" s="62">
        <f t="shared" si="34"/>
        <v>2.4879883141312931</v>
      </c>
      <c r="AA95" s="77"/>
      <c r="AB95" s="77" t="s">
        <v>246</v>
      </c>
      <c r="AC95" s="62">
        <f t="shared" si="40"/>
        <v>161.01300000000001</v>
      </c>
      <c r="AD95" s="50">
        <v>8</v>
      </c>
      <c r="AE95" s="77">
        <v>161.01300000000001</v>
      </c>
      <c r="AF95" s="62">
        <f t="shared" si="29"/>
        <v>100</v>
      </c>
      <c r="AG95" s="77">
        <v>74.861999999999995</v>
      </c>
      <c r="AH95" s="77">
        <v>82.144999999999996</v>
      </c>
      <c r="AI95" s="77">
        <v>4.0060000000000002</v>
      </c>
      <c r="AJ95" s="77"/>
      <c r="AK95" s="77"/>
      <c r="AL95" s="62"/>
      <c r="AM95" s="77"/>
      <c r="AN95" s="77"/>
      <c r="AO95" s="77"/>
      <c r="AP95" s="77"/>
      <c r="AQ95" s="77"/>
      <c r="AR95" s="77"/>
      <c r="AS95" s="77"/>
      <c r="AT95" s="77"/>
      <c r="AU95" s="77"/>
      <c r="AV95" s="77"/>
      <c r="AW95" s="77"/>
      <c r="AX95" s="77"/>
      <c r="AY95" s="77"/>
      <c r="AZ95" s="77"/>
      <c r="BA95" s="77"/>
      <c r="BB95" s="77"/>
      <c r="BC95" s="77" t="s">
        <v>246</v>
      </c>
      <c r="BD95" s="62">
        <f t="shared" si="30"/>
        <v>0.25158281250000003</v>
      </c>
      <c r="BE95" s="77"/>
      <c r="BF95" s="50">
        <v>8</v>
      </c>
      <c r="BG95" s="62">
        <f t="shared" si="35"/>
        <v>0.25158281249999997</v>
      </c>
      <c r="BH95" s="62">
        <f t="shared" si="36"/>
        <v>99.999999999999972</v>
      </c>
      <c r="BI95" s="62">
        <f t="shared" si="37"/>
        <v>0.11697187499999999</v>
      </c>
      <c r="BJ95" s="62">
        <f t="shared" si="38"/>
        <v>0.12835156249999999</v>
      </c>
      <c r="BK95" s="62">
        <f t="shared" si="39"/>
        <v>6.2593750000000002E-3</v>
      </c>
      <c r="BL95" s="77"/>
      <c r="BM95" s="77"/>
      <c r="BN95" s="77"/>
      <c r="BO95" s="77"/>
      <c r="BP95" s="77"/>
      <c r="BQ95" s="77"/>
      <c r="BR95" s="77"/>
      <c r="BS95" s="77"/>
      <c r="BT95" s="77"/>
      <c r="BU95" s="77"/>
      <c r="BV95" s="77"/>
      <c r="BW95" s="77"/>
      <c r="BX95" s="77"/>
      <c r="BY95" s="77"/>
      <c r="BZ95" s="77"/>
      <c r="CA95" s="77"/>
      <c r="CB95" s="77"/>
      <c r="CC95" s="77"/>
    </row>
    <row r="96" spans="1:81" x14ac:dyDescent="0.25">
      <c r="A96" s="77" t="s">
        <v>247</v>
      </c>
      <c r="B96" s="10" t="s">
        <v>204</v>
      </c>
      <c r="C96" s="3">
        <v>33</v>
      </c>
      <c r="D96" s="77" t="s">
        <v>247</v>
      </c>
      <c r="E96" s="62">
        <v>0</v>
      </c>
      <c r="F96" s="62">
        <v>1.1119725</v>
      </c>
      <c r="G96" s="62">
        <v>197.26392150000001</v>
      </c>
      <c r="H96" s="62">
        <v>234.62619750000002</v>
      </c>
      <c r="I96" s="62">
        <v>20.015505000000001</v>
      </c>
      <c r="J96" s="62">
        <v>0</v>
      </c>
      <c r="K96" s="62">
        <v>0</v>
      </c>
      <c r="L96" s="62">
        <v>0</v>
      </c>
      <c r="M96" s="62">
        <v>0</v>
      </c>
      <c r="N96" s="62">
        <v>0</v>
      </c>
      <c r="O96" s="62">
        <v>0</v>
      </c>
      <c r="P96" s="62">
        <v>0</v>
      </c>
      <c r="Q96" s="62">
        <v>0</v>
      </c>
      <c r="R96" s="62">
        <v>0</v>
      </c>
      <c r="S96" s="62">
        <v>0</v>
      </c>
      <c r="T96" s="62">
        <f t="shared" si="31"/>
        <v>453.01759650000002</v>
      </c>
      <c r="U96" s="62">
        <v>197.79499999999999</v>
      </c>
      <c r="V96" s="62">
        <v>242.87799999999999</v>
      </c>
      <c r="W96" s="62">
        <v>12.343999999999999</v>
      </c>
      <c r="X96" s="62">
        <f t="shared" si="32"/>
        <v>43.661659398698426</v>
      </c>
      <c r="Y96" s="62">
        <f t="shared" si="33"/>
        <v>53.613369961005475</v>
      </c>
      <c r="Z96" s="62">
        <f t="shared" si="34"/>
        <v>2.7248389677066327</v>
      </c>
      <c r="AA96" s="77"/>
      <c r="AB96" s="77" t="s">
        <v>247</v>
      </c>
      <c r="AC96" s="62">
        <f t="shared" si="40"/>
        <v>453.017</v>
      </c>
      <c r="AD96" s="50">
        <v>8</v>
      </c>
      <c r="AE96" s="77">
        <v>453.017</v>
      </c>
      <c r="AF96" s="62">
        <f t="shared" si="29"/>
        <v>100</v>
      </c>
      <c r="AG96" s="77">
        <v>197.79499999999999</v>
      </c>
      <c r="AH96" s="77">
        <v>242.87799999999999</v>
      </c>
      <c r="AI96" s="77">
        <v>12.343999999999999</v>
      </c>
      <c r="AJ96" s="77"/>
      <c r="AK96" s="77"/>
      <c r="AL96" s="62"/>
      <c r="AM96" s="77"/>
      <c r="AN96" s="77"/>
      <c r="AO96" s="77"/>
      <c r="AP96" s="77"/>
      <c r="AQ96" s="77"/>
      <c r="AR96" s="77"/>
      <c r="AS96" s="77"/>
      <c r="AT96" s="77"/>
      <c r="AU96" s="77"/>
      <c r="AV96" s="77"/>
      <c r="AW96" s="77"/>
      <c r="AX96" s="77"/>
      <c r="AY96" s="77"/>
      <c r="AZ96" s="77"/>
      <c r="BA96" s="77"/>
      <c r="BB96" s="77"/>
      <c r="BC96" s="77" t="s">
        <v>247</v>
      </c>
      <c r="BD96" s="62">
        <f t="shared" si="30"/>
        <v>0.70783906249999995</v>
      </c>
      <c r="BE96" s="77"/>
      <c r="BF96" s="50">
        <v>8</v>
      </c>
      <c r="BG96" s="62">
        <f t="shared" si="35"/>
        <v>0.70783906249999995</v>
      </c>
      <c r="BH96" s="62">
        <f t="shared" si="36"/>
        <v>100</v>
      </c>
      <c r="BI96" s="62">
        <f t="shared" si="37"/>
        <v>0.30905468749999998</v>
      </c>
      <c r="BJ96" s="62">
        <f t="shared" si="38"/>
        <v>0.37949687499999996</v>
      </c>
      <c r="BK96" s="62">
        <f t="shared" si="39"/>
        <v>1.9287499999999999E-2</v>
      </c>
      <c r="BL96" s="77"/>
      <c r="BM96" s="77"/>
      <c r="BN96" s="77"/>
      <c r="BO96" s="77"/>
      <c r="BP96" s="77"/>
      <c r="BQ96" s="77"/>
      <c r="BR96" s="77"/>
      <c r="BS96" s="77"/>
      <c r="BT96" s="77"/>
      <c r="BU96" s="77"/>
      <c r="BV96" s="77"/>
      <c r="BW96" s="77"/>
      <c r="BX96" s="77"/>
      <c r="BY96" s="77"/>
      <c r="BZ96" s="77"/>
      <c r="CA96" s="77"/>
      <c r="CB96" s="77"/>
      <c r="CC96" s="77"/>
    </row>
    <row r="97" spans="1:69" x14ac:dyDescent="0.25">
      <c r="A97" s="77" t="s">
        <v>248</v>
      </c>
      <c r="B97" s="10" t="s">
        <v>204</v>
      </c>
      <c r="C97" s="3">
        <v>34</v>
      </c>
      <c r="D97" s="77" t="s">
        <v>248</v>
      </c>
      <c r="E97" s="62">
        <v>0</v>
      </c>
      <c r="F97" s="62">
        <v>1.1119725</v>
      </c>
      <c r="G97" s="62">
        <v>286.88890500000002</v>
      </c>
      <c r="H97" s="62">
        <v>155.23136100000002</v>
      </c>
      <c r="I97" s="62">
        <v>48.704395500000004</v>
      </c>
      <c r="J97" s="62">
        <v>0</v>
      </c>
      <c r="K97" s="62">
        <v>0</v>
      </c>
      <c r="L97" s="62">
        <v>0</v>
      </c>
      <c r="M97" s="62">
        <v>0</v>
      </c>
      <c r="N97" s="62">
        <v>0</v>
      </c>
      <c r="O97" s="62">
        <v>0</v>
      </c>
      <c r="P97" s="62">
        <v>0</v>
      </c>
      <c r="Q97" s="62">
        <v>0</v>
      </c>
      <c r="R97" s="62">
        <v>0</v>
      </c>
      <c r="S97" s="62">
        <v>0</v>
      </c>
      <c r="T97" s="62">
        <f t="shared" si="31"/>
        <v>491.93663400000003</v>
      </c>
      <c r="U97" s="62">
        <v>222.483</v>
      </c>
      <c r="V97" s="62">
        <v>258.94</v>
      </c>
      <c r="W97" s="62">
        <v>10.513</v>
      </c>
      <c r="X97" s="62">
        <f t="shared" si="32"/>
        <v>45.225946722235769</v>
      </c>
      <c r="Y97" s="62">
        <f t="shared" si="33"/>
        <v>52.636860543303222</v>
      </c>
      <c r="Z97" s="62">
        <f t="shared" si="34"/>
        <v>2.1370638560737882</v>
      </c>
      <c r="AA97" s="77"/>
      <c r="AB97" s="77" t="s">
        <v>248</v>
      </c>
      <c r="AC97" s="62">
        <f t="shared" si="40"/>
        <v>491.93599999999998</v>
      </c>
      <c r="AD97" s="50">
        <v>8</v>
      </c>
      <c r="AE97" s="77">
        <v>491.93599999999998</v>
      </c>
      <c r="AF97" s="62">
        <f t="shared" si="29"/>
        <v>100</v>
      </c>
      <c r="AG97" s="77">
        <v>222.483</v>
      </c>
      <c r="AH97" s="77">
        <v>258.94</v>
      </c>
      <c r="AI97" s="77">
        <v>10.513</v>
      </c>
      <c r="AJ97" s="77"/>
      <c r="AK97" s="77"/>
      <c r="AL97" s="62"/>
      <c r="AM97" s="77"/>
      <c r="AN97" s="77"/>
      <c r="AO97" s="77"/>
      <c r="AP97" s="77"/>
      <c r="AQ97" s="77"/>
      <c r="AR97" s="77"/>
      <c r="AS97" s="77"/>
      <c r="AT97" s="77"/>
      <c r="AU97" s="77"/>
      <c r="AV97" s="77"/>
      <c r="AW97" s="77"/>
      <c r="AX97" s="77"/>
      <c r="AY97" s="77"/>
      <c r="AZ97" s="77"/>
      <c r="BA97" s="77"/>
      <c r="BB97" s="77"/>
      <c r="BC97" s="77" t="s">
        <v>248</v>
      </c>
      <c r="BD97" s="62">
        <f t="shared" si="30"/>
        <v>0.76864999999999994</v>
      </c>
      <c r="BE97" s="77"/>
      <c r="BF97" s="50">
        <v>8</v>
      </c>
      <c r="BG97" s="62">
        <f t="shared" si="35"/>
        <v>0.76864999999999994</v>
      </c>
      <c r="BH97" s="62">
        <f t="shared" si="36"/>
        <v>100</v>
      </c>
      <c r="BI97" s="62">
        <f t="shared" si="37"/>
        <v>0.34762968750000001</v>
      </c>
      <c r="BJ97" s="62">
        <f t="shared" si="38"/>
        <v>0.40459374999999997</v>
      </c>
      <c r="BK97" s="62">
        <f t="shared" si="39"/>
        <v>1.6426562499999998E-2</v>
      </c>
      <c r="BL97" s="77"/>
      <c r="BM97" s="77"/>
      <c r="BN97" s="77"/>
      <c r="BO97" s="77"/>
      <c r="BP97" s="77"/>
      <c r="BQ97" s="77"/>
    </row>
    <row r="98" spans="1:69" x14ac:dyDescent="0.25">
      <c r="A98" s="77" t="s">
        <v>249</v>
      </c>
      <c r="B98" s="10" t="s">
        <v>204</v>
      </c>
      <c r="C98" s="3">
        <v>35</v>
      </c>
      <c r="D98" s="77" t="s">
        <v>249</v>
      </c>
      <c r="E98" s="62">
        <v>0</v>
      </c>
      <c r="F98" s="62">
        <v>0.44478900000000005</v>
      </c>
      <c r="G98" s="62">
        <v>153.89699400000001</v>
      </c>
      <c r="H98" s="62">
        <v>113.6435895</v>
      </c>
      <c r="I98" s="62">
        <v>11.786908500000001</v>
      </c>
      <c r="J98" s="62">
        <v>0</v>
      </c>
      <c r="K98" s="62">
        <v>0</v>
      </c>
      <c r="L98" s="62">
        <v>0</v>
      </c>
      <c r="M98" s="62">
        <v>0</v>
      </c>
      <c r="N98" s="62">
        <v>0</v>
      </c>
      <c r="O98" s="62">
        <v>0</v>
      </c>
      <c r="P98" s="62">
        <v>0</v>
      </c>
      <c r="Q98" s="62">
        <v>0</v>
      </c>
      <c r="R98" s="62">
        <v>0.66718350000000004</v>
      </c>
      <c r="S98" s="62">
        <v>0</v>
      </c>
      <c r="T98" s="62">
        <f t="shared" si="31"/>
        <v>280.43946449999999</v>
      </c>
      <c r="U98" s="62">
        <v>119.363</v>
      </c>
      <c r="V98" s="62">
        <v>153.554</v>
      </c>
      <c r="W98" s="62">
        <v>7.5209999999999999</v>
      </c>
      <c r="X98" s="62">
        <f t="shared" si="32"/>
        <v>42.562839796037338</v>
      </c>
      <c r="Y98" s="62">
        <f t="shared" si="33"/>
        <v>54.754775785132061</v>
      </c>
      <c r="Z98" s="62">
        <f t="shared" si="34"/>
        <v>2.6818622027428671</v>
      </c>
      <c r="AA98" s="77"/>
      <c r="AB98" s="77" t="s">
        <v>249</v>
      </c>
      <c r="AC98" s="62">
        <f t="shared" si="40"/>
        <v>280.43800000000005</v>
      </c>
      <c r="AD98" s="50">
        <v>8</v>
      </c>
      <c r="AE98" s="77">
        <v>280.43800000000005</v>
      </c>
      <c r="AF98" s="62">
        <f t="shared" si="29"/>
        <v>100</v>
      </c>
      <c r="AG98" s="77">
        <v>119.363</v>
      </c>
      <c r="AH98" s="77">
        <v>153.554</v>
      </c>
      <c r="AI98" s="77">
        <v>7.5209999999999999</v>
      </c>
      <c r="AJ98" s="77"/>
      <c r="AK98" s="77"/>
      <c r="AL98" s="62"/>
      <c r="AM98" s="77"/>
      <c r="AN98" s="77"/>
      <c r="AO98" s="77"/>
      <c r="AP98" s="77"/>
      <c r="AQ98" s="77"/>
      <c r="AR98" s="77"/>
      <c r="AS98" s="77"/>
      <c r="AT98" s="77"/>
      <c r="AU98" s="77"/>
      <c r="AV98" s="77"/>
      <c r="AW98" s="77"/>
      <c r="AX98" s="77"/>
      <c r="AY98" s="77"/>
      <c r="AZ98" s="77"/>
      <c r="BA98" s="77"/>
      <c r="BB98" s="77"/>
      <c r="BC98" s="77" t="s">
        <v>249</v>
      </c>
      <c r="BD98" s="62">
        <f t="shared" si="30"/>
        <v>0.43818437500000007</v>
      </c>
      <c r="BE98" s="77"/>
      <c r="BF98" s="50">
        <v>8</v>
      </c>
      <c r="BG98" s="62">
        <f t="shared" si="35"/>
        <v>0.43818437499999996</v>
      </c>
      <c r="BH98" s="62">
        <f t="shared" si="36"/>
        <v>99.999999999999972</v>
      </c>
      <c r="BI98" s="62">
        <f t="shared" si="37"/>
        <v>0.18650468749999999</v>
      </c>
      <c r="BJ98" s="62">
        <f t="shared" si="38"/>
        <v>0.23992812499999999</v>
      </c>
      <c r="BK98" s="62">
        <f t="shared" si="39"/>
        <v>1.17515625E-2</v>
      </c>
      <c r="BL98" s="77"/>
      <c r="BM98" s="77"/>
      <c r="BN98" s="77"/>
      <c r="BO98" s="77"/>
      <c r="BP98" s="77"/>
      <c r="BQ98" s="77"/>
    </row>
    <row r="99" spans="1:69" s="24" customFormat="1" x14ac:dyDescent="0.25">
      <c r="A99" s="77" t="s">
        <v>250</v>
      </c>
      <c r="B99" s="10" t="s">
        <v>204</v>
      </c>
      <c r="C99" s="3" t="s">
        <v>251</v>
      </c>
      <c r="D99" s="77" t="s">
        <v>250</v>
      </c>
      <c r="E99" s="62">
        <v>0</v>
      </c>
      <c r="F99" s="62">
        <v>18.681138000000001</v>
      </c>
      <c r="G99" s="62">
        <v>91.404139499999999</v>
      </c>
      <c r="H99" s="62">
        <v>136.995012</v>
      </c>
      <c r="I99" s="62">
        <v>8.006202</v>
      </c>
      <c r="J99" s="62">
        <v>0</v>
      </c>
      <c r="K99" s="62">
        <v>3.3359175000000003</v>
      </c>
      <c r="L99" s="62">
        <v>0</v>
      </c>
      <c r="M99" s="62">
        <v>0</v>
      </c>
      <c r="N99" s="62">
        <v>0</v>
      </c>
      <c r="O99" s="62">
        <v>0</v>
      </c>
      <c r="P99" s="62">
        <v>0</v>
      </c>
      <c r="Q99" s="62">
        <v>0</v>
      </c>
      <c r="R99" s="62">
        <v>0</v>
      </c>
      <c r="S99" s="62">
        <v>0</v>
      </c>
      <c r="T99" s="62">
        <v>258.42240900000002</v>
      </c>
      <c r="U99" s="62">
        <v>106.622</v>
      </c>
      <c r="V99" s="62">
        <v>142.113</v>
      </c>
      <c r="W99" s="62">
        <v>9.6869999999999994</v>
      </c>
      <c r="X99" s="62">
        <v>41.258805849147542</v>
      </c>
      <c r="Y99" s="62">
        <v>54.992521952691796</v>
      </c>
      <c r="Z99" s="62">
        <v>3.748513930152241</v>
      </c>
      <c r="AA99" s="77"/>
      <c r="AB99" s="77" t="s">
        <v>250</v>
      </c>
      <c r="AC99" s="62">
        <v>258.42200000000003</v>
      </c>
      <c r="AD99" s="50">
        <v>8</v>
      </c>
      <c r="AE99" s="77">
        <v>173.91300000000001</v>
      </c>
      <c r="AF99" s="62">
        <v>67.298062858425368</v>
      </c>
      <c r="AG99" s="77">
        <v>72.49799999999999</v>
      </c>
      <c r="AH99" s="77">
        <v>94.163000000000011</v>
      </c>
      <c r="AI99" s="77">
        <v>7.2519999999999998</v>
      </c>
      <c r="AJ99" s="77">
        <v>9</v>
      </c>
      <c r="AK99" s="77">
        <v>84.509000000000015</v>
      </c>
      <c r="AL99" s="62">
        <v>32.701937141574639</v>
      </c>
      <c r="AM99" s="77">
        <v>34.124000000000002</v>
      </c>
      <c r="AN99" s="77">
        <v>47.95</v>
      </c>
      <c r="AO99" s="77">
        <v>2.4350000000000001</v>
      </c>
      <c r="AP99" s="77"/>
      <c r="AQ99" s="77"/>
      <c r="AR99" s="77"/>
      <c r="AS99" s="77"/>
      <c r="AT99" s="77"/>
      <c r="AU99" s="77"/>
      <c r="AV99" s="77"/>
      <c r="AW99" s="77"/>
      <c r="AX99" s="77"/>
      <c r="AY99" s="77"/>
      <c r="AZ99" s="77"/>
      <c r="BA99" s="77"/>
      <c r="BB99" s="77"/>
      <c r="BC99" s="77" t="s">
        <v>250</v>
      </c>
      <c r="BD99" s="62">
        <v>0.40378437500000003</v>
      </c>
      <c r="BE99" s="77"/>
      <c r="BF99" s="50">
        <v>8</v>
      </c>
      <c r="BG99" s="62">
        <v>0.27173906249999996</v>
      </c>
      <c r="BH99" s="62">
        <v>67.298062858425354</v>
      </c>
      <c r="BI99" s="62">
        <v>0.11327812499999999</v>
      </c>
      <c r="BJ99" s="62">
        <v>0.14712968750000002</v>
      </c>
      <c r="BK99" s="62">
        <v>1.1331249999999999E-2</v>
      </c>
      <c r="BL99" s="77">
        <v>9</v>
      </c>
      <c r="BM99" s="77">
        <v>0.13204531249999998</v>
      </c>
      <c r="BN99" s="77">
        <v>32.701937141574625</v>
      </c>
      <c r="BO99" s="77">
        <v>5.3318750000000005E-2</v>
      </c>
      <c r="BP99" s="77">
        <v>7.4921874999999999E-2</v>
      </c>
      <c r="BQ99" s="77">
        <v>3.8046874999999999E-3</v>
      </c>
    </row>
    <row r="100" spans="1:69" x14ac:dyDescent="0.25">
      <c r="A100" s="77" t="s">
        <v>252</v>
      </c>
      <c r="B100" s="10" t="s">
        <v>204</v>
      </c>
      <c r="C100" s="3">
        <v>37</v>
      </c>
      <c r="D100" s="77" t="s">
        <v>252</v>
      </c>
      <c r="E100" s="62">
        <v>0</v>
      </c>
      <c r="F100" s="62">
        <v>0</v>
      </c>
      <c r="G100" s="62">
        <v>73.834974000000003</v>
      </c>
      <c r="H100" s="62">
        <v>34.026358500000001</v>
      </c>
      <c r="I100" s="62">
        <v>3.5583120000000004</v>
      </c>
      <c r="J100" s="62">
        <v>0</v>
      </c>
      <c r="K100" s="62">
        <v>0</v>
      </c>
      <c r="L100" s="62">
        <v>0</v>
      </c>
      <c r="M100" s="62">
        <v>0</v>
      </c>
      <c r="N100" s="62">
        <v>0</v>
      </c>
      <c r="O100" s="62">
        <v>0</v>
      </c>
      <c r="P100" s="62">
        <v>0</v>
      </c>
      <c r="Q100" s="62">
        <v>0</v>
      </c>
      <c r="R100" s="62">
        <v>0.44478900000000005</v>
      </c>
      <c r="S100" s="62">
        <v>0</v>
      </c>
      <c r="T100" s="62">
        <f t="shared" si="31"/>
        <v>111.8644335</v>
      </c>
      <c r="U100" s="62">
        <v>46.011000000000003</v>
      </c>
      <c r="V100" s="62">
        <v>62.94</v>
      </c>
      <c r="W100" s="62">
        <v>2.9129999999999998</v>
      </c>
      <c r="X100" s="62">
        <f t="shared" si="32"/>
        <v>41.131035629836717</v>
      </c>
      <c r="Y100" s="62">
        <f t="shared" si="33"/>
        <v>56.264532014994742</v>
      </c>
      <c r="Z100" s="62">
        <f t="shared" si="34"/>
        <v>2.6040448325338366</v>
      </c>
      <c r="AA100" s="77"/>
      <c r="AB100" s="77" t="s">
        <v>252</v>
      </c>
      <c r="AC100" s="62">
        <f t="shared" si="40"/>
        <v>111.86399999999999</v>
      </c>
      <c r="AD100" s="50">
        <v>8</v>
      </c>
      <c r="AE100" s="77">
        <v>111.86399999999999</v>
      </c>
      <c r="AF100" s="62">
        <f t="shared" si="29"/>
        <v>100</v>
      </c>
      <c r="AG100" s="77">
        <v>46.011000000000003</v>
      </c>
      <c r="AH100" s="77">
        <v>62.94</v>
      </c>
      <c r="AI100" s="77">
        <v>2.9129999999999998</v>
      </c>
      <c r="AJ100" s="77"/>
      <c r="AK100" s="77"/>
      <c r="AL100" s="62"/>
      <c r="AM100" s="77"/>
      <c r="AN100" s="77"/>
      <c r="AO100" s="77"/>
      <c r="AP100" s="77"/>
      <c r="AQ100" s="77"/>
      <c r="AR100" s="77"/>
      <c r="AS100" s="77"/>
      <c r="AT100" s="77"/>
      <c r="AU100" s="77"/>
      <c r="AV100" s="77"/>
      <c r="AW100" s="77"/>
      <c r="AX100" s="77"/>
      <c r="AY100" s="77"/>
      <c r="AZ100" s="77"/>
      <c r="BA100" s="77"/>
      <c r="BB100" s="77"/>
      <c r="BC100" s="77" t="s">
        <v>252</v>
      </c>
      <c r="BD100" s="62">
        <f t="shared" si="30"/>
        <v>0.17478749999999998</v>
      </c>
      <c r="BE100" s="77"/>
      <c r="BF100" s="50">
        <v>8</v>
      </c>
      <c r="BG100" s="62">
        <f t="shared" si="35"/>
        <v>0.17478749999999998</v>
      </c>
      <c r="BH100" s="62">
        <f t="shared" si="36"/>
        <v>100</v>
      </c>
      <c r="BI100" s="62">
        <f t="shared" si="37"/>
        <v>7.189218750000001E-2</v>
      </c>
      <c r="BJ100" s="62">
        <f t="shared" si="38"/>
        <v>9.8343749999999994E-2</v>
      </c>
      <c r="BK100" s="62">
        <f t="shared" si="39"/>
        <v>4.5515625000000001E-3</v>
      </c>
      <c r="BL100" s="77"/>
      <c r="BM100" s="77"/>
      <c r="BN100" s="77"/>
      <c r="BO100" s="77"/>
      <c r="BP100" s="77"/>
      <c r="BQ100" s="77"/>
    </row>
    <row r="101" spans="1:69" x14ac:dyDescent="0.25">
      <c r="A101" s="77" t="s">
        <v>253</v>
      </c>
      <c r="B101" s="10" t="s">
        <v>204</v>
      </c>
      <c r="C101" s="3">
        <v>38</v>
      </c>
      <c r="D101" s="77" t="s">
        <v>253</v>
      </c>
      <c r="E101" s="62">
        <v>0</v>
      </c>
      <c r="F101" s="62">
        <v>4.2254955000000001</v>
      </c>
      <c r="G101" s="62">
        <v>455.46393600000005</v>
      </c>
      <c r="H101" s="62">
        <v>198.15349950000001</v>
      </c>
      <c r="I101" s="62">
        <v>41.587771500000002</v>
      </c>
      <c r="J101" s="62">
        <v>0</v>
      </c>
      <c r="K101" s="62">
        <v>0</v>
      </c>
      <c r="L101" s="62">
        <v>0</v>
      </c>
      <c r="M101" s="62">
        <v>0</v>
      </c>
      <c r="N101" s="62">
        <v>0</v>
      </c>
      <c r="O101" s="62">
        <v>0</v>
      </c>
      <c r="P101" s="62">
        <v>0</v>
      </c>
      <c r="Q101" s="62">
        <v>0</v>
      </c>
      <c r="R101" s="62">
        <v>0</v>
      </c>
      <c r="S101" s="62">
        <v>0</v>
      </c>
      <c r="T101" s="62">
        <f t="shared" si="31"/>
        <v>699.43070250000017</v>
      </c>
      <c r="U101" s="62">
        <v>298.00099999999998</v>
      </c>
      <c r="V101" s="62">
        <v>386.67</v>
      </c>
      <c r="W101" s="62">
        <v>14.757999999999999</v>
      </c>
      <c r="X101" s="62">
        <f t="shared" si="32"/>
        <v>42.606222308349395</v>
      </c>
      <c r="Y101" s="62">
        <f t="shared" si="33"/>
        <v>55.283532538378942</v>
      </c>
      <c r="Z101" s="62">
        <f t="shared" si="34"/>
        <v>2.1100017410230851</v>
      </c>
      <c r="AA101" s="77"/>
      <c r="AB101" s="77" t="s">
        <v>253</v>
      </c>
      <c r="AC101" s="62">
        <f t="shared" si="40"/>
        <v>699.42900000000009</v>
      </c>
      <c r="AD101" s="50">
        <v>8</v>
      </c>
      <c r="AE101" s="77">
        <v>699.42900000000009</v>
      </c>
      <c r="AF101" s="62">
        <f t="shared" si="29"/>
        <v>100</v>
      </c>
      <c r="AG101" s="77">
        <v>298.00099999999998</v>
      </c>
      <c r="AH101" s="77">
        <v>386.67</v>
      </c>
      <c r="AI101" s="77">
        <v>14.757999999999999</v>
      </c>
      <c r="AJ101" s="77"/>
      <c r="AK101" s="77"/>
      <c r="AL101" s="62"/>
      <c r="AM101" s="77"/>
      <c r="AN101" s="77"/>
      <c r="AO101" s="77"/>
      <c r="AP101" s="77"/>
      <c r="AQ101" s="77"/>
      <c r="AR101" s="77"/>
      <c r="AS101" s="77"/>
      <c r="AT101" s="77"/>
      <c r="AU101" s="77"/>
      <c r="AV101" s="77"/>
      <c r="AW101" s="77"/>
      <c r="AX101" s="77"/>
      <c r="AY101" s="77"/>
      <c r="AZ101" s="77"/>
      <c r="BA101" s="77"/>
      <c r="BB101" s="77"/>
      <c r="BC101" s="77" t="s">
        <v>253</v>
      </c>
      <c r="BD101" s="62">
        <f t="shared" si="30"/>
        <v>1.0928578125000001</v>
      </c>
      <c r="BE101" s="77"/>
      <c r="BF101" s="50">
        <v>8</v>
      </c>
      <c r="BG101" s="62">
        <f t="shared" si="35"/>
        <v>1.0928578125000001</v>
      </c>
      <c r="BH101" s="62">
        <f t="shared" si="36"/>
        <v>100</v>
      </c>
      <c r="BI101" s="62">
        <f t="shared" si="37"/>
        <v>0.46562656249999995</v>
      </c>
      <c r="BJ101" s="62">
        <f t="shared" si="38"/>
        <v>0.60417187500000002</v>
      </c>
      <c r="BK101" s="62">
        <f t="shared" si="39"/>
        <v>2.3059375E-2</v>
      </c>
      <c r="BL101" s="77"/>
      <c r="BM101" s="77"/>
      <c r="BN101" s="77"/>
      <c r="BO101" s="77"/>
      <c r="BP101" s="77"/>
      <c r="BQ101" s="77"/>
    </row>
    <row r="102" spans="1:69" s="24" customFormat="1" x14ac:dyDescent="0.25">
      <c r="A102" s="77" t="s">
        <v>254</v>
      </c>
      <c r="B102" s="10" t="s">
        <v>204</v>
      </c>
      <c r="C102" s="3" t="s">
        <v>255</v>
      </c>
      <c r="D102" s="77" t="s">
        <v>254</v>
      </c>
      <c r="E102" s="62">
        <v>0</v>
      </c>
      <c r="F102" s="62">
        <v>0</v>
      </c>
      <c r="G102" s="62">
        <v>179.69475600000001</v>
      </c>
      <c r="H102" s="62">
        <v>76.948497000000003</v>
      </c>
      <c r="I102" s="62">
        <v>6.8942294999999998</v>
      </c>
      <c r="J102" s="62">
        <v>0</v>
      </c>
      <c r="K102" s="62">
        <v>0</v>
      </c>
      <c r="L102" s="62">
        <v>0</v>
      </c>
      <c r="M102" s="62">
        <v>0</v>
      </c>
      <c r="N102" s="62">
        <v>0</v>
      </c>
      <c r="O102" s="62">
        <v>0</v>
      </c>
      <c r="P102" s="62">
        <v>0</v>
      </c>
      <c r="Q102" s="62">
        <v>0</v>
      </c>
      <c r="R102" s="62">
        <v>0.44478900000000005</v>
      </c>
      <c r="S102" s="62">
        <v>0</v>
      </c>
      <c r="T102" s="62">
        <v>263.98227150000002</v>
      </c>
      <c r="U102" s="62">
        <v>107.663</v>
      </c>
      <c r="V102" s="62">
        <v>150.1</v>
      </c>
      <c r="W102" s="62">
        <v>6.218</v>
      </c>
      <c r="X102" s="62">
        <v>41.258805849147542</v>
      </c>
      <c r="Y102" s="62">
        <v>54.992521952691796</v>
      </c>
      <c r="Z102" s="62">
        <v>3.748513930152241</v>
      </c>
      <c r="AA102" s="77"/>
      <c r="AB102" s="77" t="s">
        <v>254</v>
      </c>
      <c r="AC102" s="62">
        <v>263.98099999999999</v>
      </c>
      <c r="AD102" s="50">
        <v>8</v>
      </c>
      <c r="AE102" s="77">
        <v>263.98099999999999</v>
      </c>
      <c r="AF102" s="62">
        <v>100</v>
      </c>
      <c r="AG102" s="77">
        <v>107.663</v>
      </c>
      <c r="AH102" s="77">
        <v>150.1</v>
      </c>
      <c r="AI102" s="77">
        <v>6.218</v>
      </c>
      <c r="AJ102" s="77"/>
      <c r="AK102" s="77"/>
      <c r="AL102" s="62"/>
      <c r="AM102" s="77"/>
      <c r="AN102" s="77"/>
      <c r="AO102" s="77"/>
      <c r="AP102" s="77"/>
      <c r="AQ102" s="77"/>
      <c r="AR102" s="77"/>
      <c r="AS102" s="77"/>
      <c r="AT102" s="77"/>
      <c r="AU102" s="77"/>
      <c r="AV102" s="77"/>
      <c r="AW102" s="77"/>
      <c r="AX102" s="77"/>
      <c r="AY102" s="77"/>
      <c r="AZ102" s="77"/>
      <c r="BA102" s="77"/>
      <c r="BB102" s="77"/>
      <c r="BC102" s="77" t="s">
        <v>400</v>
      </c>
      <c r="BD102" s="62">
        <v>0.41247031249999999</v>
      </c>
      <c r="BE102" s="77"/>
      <c r="BF102" s="50">
        <v>8</v>
      </c>
      <c r="BG102" s="62">
        <v>0.41247031250000005</v>
      </c>
      <c r="BH102" s="62">
        <v>100.00000000000003</v>
      </c>
      <c r="BI102" s="62">
        <v>0.16822343750000002</v>
      </c>
      <c r="BJ102" s="62">
        <v>0.23453125</v>
      </c>
      <c r="BK102" s="62">
        <v>9.7156250000000003E-3</v>
      </c>
      <c r="BL102" s="77"/>
      <c r="BM102" s="77"/>
      <c r="BN102" s="77"/>
      <c r="BO102" s="77"/>
      <c r="BP102" s="77"/>
      <c r="BQ102" s="77"/>
    </row>
    <row r="103" spans="1:69" x14ac:dyDescent="0.25">
      <c r="A103" s="77" t="s">
        <v>256</v>
      </c>
      <c r="B103" s="10" t="s">
        <v>204</v>
      </c>
      <c r="C103" s="3">
        <v>4</v>
      </c>
      <c r="D103" s="77" t="s">
        <v>256</v>
      </c>
      <c r="E103" s="62">
        <v>0</v>
      </c>
      <c r="F103" s="62">
        <v>12.676486500000001</v>
      </c>
      <c r="G103" s="62">
        <v>86.956249499999998</v>
      </c>
      <c r="H103" s="62">
        <v>133.21430549999999</v>
      </c>
      <c r="I103" s="62">
        <v>133.88148900000002</v>
      </c>
      <c r="J103" s="62">
        <v>0</v>
      </c>
      <c r="K103" s="62">
        <v>0</v>
      </c>
      <c r="L103" s="62">
        <v>0</v>
      </c>
      <c r="M103" s="62">
        <v>0</v>
      </c>
      <c r="N103" s="62">
        <v>0</v>
      </c>
      <c r="O103" s="62">
        <v>0</v>
      </c>
      <c r="P103" s="62">
        <v>0</v>
      </c>
      <c r="Q103" s="62">
        <v>0</v>
      </c>
      <c r="R103" s="62">
        <v>0</v>
      </c>
      <c r="S103" s="62">
        <v>0</v>
      </c>
      <c r="T103" s="62">
        <f t="shared" si="31"/>
        <v>366.72853050000003</v>
      </c>
      <c r="U103" s="62">
        <v>221.71600000000001</v>
      </c>
      <c r="V103" s="62">
        <v>138.37899999999999</v>
      </c>
      <c r="W103" s="62">
        <v>6.633</v>
      </c>
      <c r="X103" s="62">
        <f t="shared" si="32"/>
        <v>60.45779958753441</v>
      </c>
      <c r="Y103" s="62">
        <f t="shared" si="33"/>
        <v>37.733360917224843</v>
      </c>
      <c r="Z103" s="62">
        <f t="shared" si="34"/>
        <v>1.8086948378290952</v>
      </c>
      <c r="AA103" s="77"/>
      <c r="AB103" s="77" t="s">
        <v>256</v>
      </c>
      <c r="AC103" s="62">
        <f t="shared" si="40"/>
        <v>366.72800000000001</v>
      </c>
      <c r="AD103" s="50">
        <v>3</v>
      </c>
      <c r="AE103" s="77">
        <v>366.72800000000001</v>
      </c>
      <c r="AF103" s="62">
        <f t="shared" si="29"/>
        <v>100</v>
      </c>
      <c r="AG103" s="77">
        <v>221.71600000000001</v>
      </c>
      <c r="AH103" s="77">
        <v>138.37899999999999</v>
      </c>
      <c r="AI103" s="77">
        <v>6.633</v>
      </c>
      <c r="AJ103" s="77"/>
      <c r="AK103" s="77"/>
      <c r="AL103" s="62"/>
      <c r="AM103" s="77"/>
      <c r="AN103" s="77"/>
      <c r="AO103" s="77"/>
      <c r="AP103" s="77"/>
      <c r="AQ103" s="77"/>
      <c r="AR103" s="77"/>
      <c r="AS103" s="77"/>
      <c r="AT103" s="77"/>
      <c r="AU103" s="77"/>
      <c r="AV103" s="77"/>
      <c r="AW103" s="77"/>
      <c r="AX103" s="77"/>
      <c r="AY103" s="77"/>
      <c r="AZ103" s="77"/>
      <c r="BA103" s="77"/>
      <c r="BB103" s="77"/>
      <c r="BC103" s="77" t="s">
        <v>256</v>
      </c>
      <c r="BD103" s="62">
        <f t="shared" si="30"/>
        <v>0.57301250000000004</v>
      </c>
      <c r="BE103" s="77"/>
      <c r="BF103" s="50">
        <v>3</v>
      </c>
      <c r="BG103" s="62">
        <f t="shared" si="35"/>
        <v>0.57301250000000004</v>
      </c>
      <c r="BH103" s="62">
        <f t="shared" si="36"/>
        <v>100</v>
      </c>
      <c r="BI103" s="62">
        <f t="shared" si="37"/>
        <v>0.34643125000000002</v>
      </c>
      <c r="BJ103" s="62">
        <f t="shared" si="38"/>
        <v>0.21621718749999999</v>
      </c>
      <c r="BK103" s="62">
        <f t="shared" si="39"/>
        <v>1.03640625E-2</v>
      </c>
      <c r="BL103" s="77"/>
      <c r="BM103" s="77"/>
      <c r="BN103" s="77"/>
      <c r="BO103" s="77"/>
      <c r="BP103" s="77"/>
      <c r="BQ103" s="77"/>
    </row>
    <row r="104" spans="1:69" x14ac:dyDescent="0.25">
      <c r="A104" s="77" t="s">
        <v>257</v>
      </c>
      <c r="B104" s="10" t="s">
        <v>204</v>
      </c>
      <c r="C104" s="3">
        <v>40</v>
      </c>
      <c r="D104" s="77" t="s">
        <v>257</v>
      </c>
      <c r="E104" s="62">
        <v>0</v>
      </c>
      <c r="F104" s="62">
        <v>0</v>
      </c>
      <c r="G104" s="62">
        <v>51.595524000000005</v>
      </c>
      <c r="H104" s="62">
        <v>70.054267500000009</v>
      </c>
      <c r="I104" s="62">
        <v>7.3390185000000008</v>
      </c>
      <c r="J104" s="62">
        <v>0</v>
      </c>
      <c r="K104" s="62">
        <v>0</v>
      </c>
      <c r="L104" s="62">
        <v>0</v>
      </c>
      <c r="M104" s="62">
        <v>0</v>
      </c>
      <c r="N104" s="62">
        <v>0</v>
      </c>
      <c r="O104" s="62">
        <v>0</v>
      </c>
      <c r="P104" s="62">
        <v>0.88957800000000009</v>
      </c>
      <c r="Q104" s="62">
        <v>0</v>
      </c>
      <c r="R104" s="62">
        <v>1.5567615000000001</v>
      </c>
      <c r="S104" s="62">
        <v>0</v>
      </c>
      <c r="T104" s="62">
        <f t="shared" si="31"/>
        <v>131.43514950000002</v>
      </c>
      <c r="U104" s="62">
        <v>57.587000000000003</v>
      </c>
      <c r="V104" s="62">
        <v>68.715000000000003</v>
      </c>
      <c r="W104" s="62">
        <v>5.133</v>
      </c>
      <c r="X104" s="62">
        <f t="shared" si="32"/>
        <v>43.814002737524937</v>
      </c>
      <c r="Y104" s="62">
        <f t="shared" si="33"/>
        <v>52.280535504697689</v>
      </c>
      <c r="Z104" s="62">
        <f t="shared" si="34"/>
        <v>3.9053480134703231</v>
      </c>
      <c r="AA104" s="77"/>
      <c r="AB104" s="77" t="s">
        <v>257</v>
      </c>
      <c r="AC104" s="62">
        <f t="shared" si="40"/>
        <v>131.435</v>
      </c>
      <c r="AD104" s="50">
        <v>8</v>
      </c>
      <c r="AE104" s="77">
        <v>131.435</v>
      </c>
      <c r="AF104" s="62">
        <f t="shared" si="29"/>
        <v>100</v>
      </c>
      <c r="AG104" s="77">
        <v>57.587000000000003</v>
      </c>
      <c r="AH104" s="77">
        <v>68.715000000000003</v>
      </c>
      <c r="AI104" s="77">
        <v>5.133</v>
      </c>
      <c r="AJ104" s="77"/>
      <c r="AK104" s="77"/>
      <c r="AL104" s="62"/>
      <c r="AM104" s="77"/>
      <c r="AN104" s="77"/>
      <c r="AO104" s="77"/>
      <c r="AP104" s="77"/>
      <c r="AQ104" s="77"/>
      <c r="AR104" s="77"/>
      <c r="AS104" s="77"/>
      <c r="AT104" s="77"/>
      <c r="AU104" s="77"/>
      <c r="AV104" s="77"/>
      <c r="AW104" s="77"/>
      <c r="AX104" s="77"/>
      <c r="AY104" s="77"/>
      <c r="AZ104" s="77"/>
      <c r="BA104" s="77"/>
      <c r="BB104" s="77"/>
      <c r="BC104" s="77" t="s">
        <v>257</v>
      </c>
      <c r="BD104" s="62">
        <f t="shared" si="30"/>
        <v>0.20536718749999999</v>
      </c>
      <c r="BE104" s="77"/>
      <c r="BF104" s="50">
        <v>8</v>
      </c>
      <c r="BG104" s="62">
        <f t="shared" si="35"/>
        <v>0.20536718749999999</v>
      </c>
      <c r="BH104" s="62">
        <f t="shared" si="36"/>
        <v>100</v>
      </c>
      <c r="BI104" s="62">
        <f t="shared" si="37"/>
        <v>8.9979687500000002E-2</v>
      </c>
      <c r="BJ104" s="62">
        <f t="shared" si="38"/>
        <v>0.1073671875</v>
      </c>
      <c r="BK104" s="62">
        <f t="shared" si="39"/>
        <v>8.0203124999999997E-3</v>
      </c>
      <c r="BL104" s="77"/>
      <c r="BM104" s="77"/>
      <c r="BN104" s="77"/>
      <c r="BO104" s="77"/>
      <c r="BP104" s="77"/>
      <c r="BQ104" s="77"/>
    </row>
    <row r="105" spans="1:69" x14ac:dyDescent="0.25">
      <c r="A105" s="77" t="s">
        <v>258</v>
      </c>
      <c r="B105" s="10" t="s">
        <v>204</v>
      </c>
      <c r="C105" s="3">
        <v>41</v>
      </c>
      <c r="D105" s="77" t="s">
        <v>258</v>
      </c>
      <c r="E105" s="62">
        <v>0</v>
      </c>
      <c r="F105" s="62">
        <v>8.6733855000000002</v>
      </c>
      <c r="G105" s="62">
        <v>372.28839300000004</v>
      </c>
      <c r="H105" s="62">
        <v>29.800863000000003</v>
      </c>
      <c r="I105" s="62">
        <v>6.0046515000000005</v>
      </c>
      <c r="J105" s="62">
        <v>0</v>
      </c>
      <c r="K105" s="62">
        <v>0</v>
      </c>
      <c r="L105" s="62">
        <v>0</v>
      </c>
      <c r="M105" s="62">
        <v>0</v>
      </c>
      <c r="N105" s="62">
        <v>0</v>
      </c>
      <c r="O105" s="62">
        <v>0</v>
      </c>
      <c r="P105" s="62">
        <v>0</v>
      </c>
      <c r="Q105" s="62">
        <v>0</v>
      </c>
      <c r="R105" s="62">
        <v>0</v>
      </c>
      <c r="S105" s="62">
        <v>0</v>
      </c>
      <c r="T105" s="62">
        <f t="shared" si="31"/>
        <v>416.76729300000005</v>
      </c>
      <c r="U105" s="62">
        <v>158.50899999999999</v>
      </c>
      <c r="V105" s="62">
        <v>251.48099999999999</v>
      </c>
      <c r="W105" s="62">
        <v>6.7759999999999998</v>
      </c>
      <c r="X105" s="62">
        <f t="shared" si="32"/>
        <v>38.032974914852538</v>
      </c>
      <c r="Y105" s="62">
        <f t="shared" si="33"/>
        <v>60.34086748741101</v>
      </c>
      <c r="Z105" s="62">
        <f t="shared" si="34"/>
        <v>1.6258473526616204</v>
      </c>
      <c r="AA105" s="77"/>
      <c r="AB105" s="77" t="s">
        <v>258</v>
      </c>
      <c r="AC105" s="62">
        <f t="shared" si="40"/>
        <v>416.76599999999996</v>
      </c>
      <c r="AD105" s="50">
        <v>8</v>
      </c>
      <c r="AE105" s="77">
        <v>22.906000000000002</v>
      </c>
      <c r="AF105" s="62">
        <f t="shared" si="29"/>
        <v>5.496129722674115</v>
      </c>
      <c r="AG105" s="77">
        <v>8.4350000000000005</v>
      </c>
      <c r="AH105" s="77">
        <v>14.131</v>
      </c>
      <c r="AI105" s="77">
        <v>0.34</v>
      </c>
      <c r="AJ105" s="50">
        <v>9</v>
      </c>
      <c r="AK105" s="77">
        <v>393.85999999999996</v>
      </c>
      <c r="AL105" s="62">
        <f>(AK105/AC105)*100</f>
        <v>94.503870277325888</v>
      </c>
      <c r="AM105" s="77">
        <v>150.07400000000001</v>
      </c>
      <c r="AN105" s="77">
        <v>237.35</v>
      </c>
      <c r="AO105" s="77">
        <v>6.4359999999999999</v>
      </c>
      <c r="AP105" s="77"/>
      <c r="AQ105" s="77"/>
      <c r="AR105" s="77"/>
      <c r="AS105" s="77"/>
      <c r="AT105" s="77"/>
      <c r="AU105" s="77"/>
      <c r="AV105" s="77"/>
      <c r="AW105" s="77"/>
      <c r="AX105" s="77"/>
      <c r="AY105" s="77"/>
      <c r="AZ105" s="77"/>
      <c r="BA105" s="77"/>
      <c r="BB105" s="77"/>
      <c r="BC105" s="77" t="s">
        <v>258</v>
      </c>
      <c r="BD105" s="62">
        <f t="shared" si="30"/>
        <v>0.6511968749999999</v>
      </c>
      <c r="BE105" s="77"/>
      <c r="BF105" s="50">
        <v>8</v>
      </c>
      <c r="BG105" s="62">
        <f t="shared" si="35"/>
        <v>3.5790625E-2</v>
      </c>
      <c r="BH105" s="62">
        <f t="shared" si="36"/>
        <v>5.496129722674115</v>
      </c>
      <c r="BI105" s="62">
        <f t="shared" si="37"/>
        <v>1.31796875E-2</v>
      </c>
      <c r="BJ105" s="62">
        <f t="shared" si="38"/>
        <v>2.20796875E-2</v>
      </c>
      <c r="BK105" s="62">
        <f t="shared" si="39"/>
        <v>5.3125000000000004E-4</v>
      </c>
      <c r="BL105" s="50">
        <v>9</v>
      </c>
      <c r="BM105" s="62">
        <f>BO105+BP105+BQ105</f>
        <v>0.61540625000000004</v>
      </c>
      <c r="BN105" s="62">
        <f>(BM105/BD105)*100</f>
        <v>94.503870277325902</v>
      </c>
      <c r="BO105" s="62">
        <f>AM105/640</f>
        <v>0.23449062500000001</v>
      </c>
      <c r="BP105" s="62">
        <f>AN105/640</f>
        <v>0.37085937499999999</v>
      </c>
      <c r="BQ105" s="62">
        <f>AO105/640</f>
        <v>1.0056249999999999E-2</v>
      </c>
    </row>
    <row r="106" spans="1:69" x14ac:dyDescent="0.25">
      <c r="A106" s="77" t="s">
        <v>259</v>
      </c>
      <c r="B106" s="10" t="s">
        <v>204</v>
      </c>
      <c r="C106" s="3">
        <v>42</v>
      </c>
      <c r="D106" s="77" t="s">
        <v>259</v>
      </c>
      <c r="E106" s="62">
        <v>0</v>
      </c>
      <c r="F106" s="62">
        <v>4.6702845000000002</v>
      </c>
      <c r="G106" s="62">
        <v>85.399488000000005</v>
      </c>
      <c r="H106" s="62">
        <v>12.009303000000001</v>
      </c>
      <c r="I106" s="62">
        <v>0</v>
      </c>
      <c r="J106" s="62">
        <v>0</v>
      </c>
      <c r="K106" s="62">
        <v>0</v>
      </c>
      <c r="L106" s="62">
        <v>0</v>
      </c>
      <c r="M106" s="62">
        <v>0</v>
      </c>
      <c r="N106" s="62">
        <v>0</v>
      </c>
      <c r="O106" s="62">
        <v>0</v>
      </c>
      <c r="P106" s="62">
        <v>0</v>
      </c>
      <c r="Q106" s="62">
        <v>0</v>
      </c>
      <c r="R106" s="62">
        <v>1.5567615000000001</v>
      </c>
      <c r="S106" s="62">
        <v>0</v>
      </c>
      <c r="T106" s="62">
        <f t="shared" si="31"/>
        <v>103.635837</v>
      </c>
      <c r="U106" s="62">
        <v>37.889000000000003</v>
      </c>
      <c r="V106" s="62">
        <v>62.427999999999997</v>
      </c>
      <c r="W106" s="62">
        <v>3.3180000000000001</v>
      </c>
      <c r="X106" s="62">
        <f t="shared" si="32"/>
        <v>36.559747184750393</v>
      </c>
      <c r="Y106" s="62">
        <f t="shared" si="33"/>
        <v>60.237849963039324</v>
      </c>
      <c r="Z106" s="62">
        <f t="shared" si="34"/>
        <v>3.2015952165272714</v>
      </c>
      <c r="AA106" s="77"/>
      <c r="AB106" s="77" t="s">
        <v>259</v>
      </c>
      <c r="AC106" s="62">
        <f t="shared" si="40"/>
        <v>103.63500000000001</v>
      </c>
      <c r="AD106" s="50">
        <v>8</v>
      </c>
      <c r="AE106" s="77">
        <v>103.63500000000001</v>
      </c>
      <c r="AF106" s="62">
        <f t="shared" si="29"/>
        <v>100</v>
      </c>
      <c r="AG106" s="77">
        <v>37.889000000000003</v>
      </c>
      <c r="AH106" s="77">
        <v>62.427999999999997</v>
      </c>
      <c r="AI106" s="77">
        <v>3.3180000000000001</v>
      </c>
      <c r="AJ106" s="77"/>
      <c r="AK106" s="77"/>
      <c r="AL106" s="62"/>
      <c r="AM106" s="77"/>
      <c r="AN106" s="77"/>
      <c r="AO106" s="77"/>
      <c r="AP106" s="77"/>
      <c r="AQ106" s="77"/>
      <c r="AR106" s="77"/>
      <c r="AS106" s="77"/>
      <c r="AT106" s="77"/>
      <c r="AU106" s="77"/>
      <c r="AV106" s="77"/>
      <c r="AW106" s="77"/>
      <c r="AX106" s="77"/>
      <c r="AY106" s="77"/>
      <c r="AZ106" s="77"/>
      <c r="BA106" s="77"/>
      <c r="BB106" s="77"/>
      <c r="BC106" s="77" t="s">
        <v>259</v>
      </c>
      <c r="BD106" s="62">
        <f t="shared" si="30"/>
        <v>0.1619296875</v>
      </c>
      <c r="BE106" s="77"/>
      <c r="BF106" s="50">
        <v>8</v>
      </c>
      <c r="BG106" s="62">
        <f t="shared" si="35"/>
        <v>0.1619296875</v>
      </c>
      <c r="BH106" s="62">
        <f t="shared" si="36"/>
        <v>100</v>
      </c>
      <c r="BI106" s="62">
        <f t="shared" si="37"/>
        <v>5.9201562500000006E-2</v>
      </c>
      <c r="BJ106" s="62">
        <f t="shared" si="38"/>
        <v>9.7543749999999999E-2</v>
      </c>
      <c r="BK106" s="62">
        <f t="shared" si="39"/>
        <v>5.1843749999999997E-3</v>
      </c>
      <c r="BL106" s="77"/>
      <c r="BM106" s="77"/>
      <c r="BN106" s="77"/>
      <c r="BO106" s="77"/>
      <c r="BP106" s="77"/>
      <c r="BQ106" s="77"/>
    </row>
    <row r="107" spans="1:69" x14ac:dyDescent="0.25">
      <c r="A107" s="77" t="s">
        <v>260</v>
      </c>
      <c r="B107" s="10" t="s">
        <v>204</v>
      </c>
      <c r="C107" s="3">
        <v>43</v>
      </c>
      <c r="D107" s="77" t="s">
        <v>260</v>
      </c>
      <c r="E107" s="62">
        <v>0.88957800000000009</v>
      </c>
      <c r="F107" s="62">
        <v>7.1166240000000007</v>
      </c>
      <c r="G107" s="62">
        <v>166.57348050000002</v>
      </c>
      <c r="H107" s="62">
        <v>29.800863000000003</v>
      </c>
      <c r="I107" s="62">
        <v>13.343670000000001</v>
      </c>
      <c r="J107" s="62">
        <v>0</v>
      </c>
      <c r="K107" s="62">
        <v>1.1119725</v>
      </c>
      <c r="L107" s="62">
        <v>0</v>
      </c>
      <c r="M107" s="62">
        <v>1.1119725</v>
      </c>
      <c r="N107" s="62">
        <v>0</v>
      </c>
      <c r="O107" s="62">
        <v>0</v>
      </c>
      <c r="P107" s="62">
        <v>0</v>
      </c>
      <c r="Q107" s="62">
        <v>0</v>
      </c>
      <c r="R107" s="62">
        <v>3.3359175000000003</v>
      </c>
      <c r="S107" s="62">
        <v>0</v>
      </c>
      <c r="T107" s="62">
        <f t="shared" si="31"/>
        <v>223.28407800000002</v>
      </c>
      <c r="U107" s="62">
        <v>89.960999999999999</v>
      </c>
      <c r="V107" s="62">
        <v>124.462</v>
      </c>
      <c r="W107" s="62">
        <v>8.8610000000000007</v>
      </c>
      <c r="X107" s="62">
        <f t="shared" si="32"/>
        <v>40.289930569971041</v>
      </c>
      <c r="Y107" s="62">
        <f t="shared" si="33"/>
        <v>55.741547321614213</v>
      </c>
      <c r="Z107" s="62">
        <f t="shared" si="34"/>
        <v>3.9684871753372404</v>
      </c>
      <c r="AA107" s="77"/>
      <c r="AB107" s="77" t="s">
        <v>260</v>
      </c>
      <c r="AC107" s="62">
        <f t="shared" si="40"/>
        <v>222.17000000000002</v>
      </c>
      <c r="AD107" s="50">
        <v>8</v>
      </c>
      <c r="AE107" s="77">
        <v>221.94800000000001</v>
      </c>
      <c r="AF107" s="62">
        <f t="shared" si="29"/>
        <v>99.900076517981717</v>
      </c>
      <c r="AG107" s="77">
        <v>89.878</v>
      </c>
      <c r="AH107" s="77">
        <v>124.102</v>
      </c>
      <c r="AI107" s="77">
        <v>7.968</v>
      </c>
      <c r="AJ107" s="50">
        <v>9</v>
      </c>
      <c r="AK107" s="77">
        <v>0.22200000000000003</v>
      </c>
      <c r="AL107" s="62">
        <f>(AK107/AC107)*100</f>
        <v>9.9923482018274307E-2</v>
      </c>
      <c r="AM107" s="77">
        <v>8.2000000000000003E-2</v>
      </c>
      <c r="AN107" s="77">
        <v>0.13700000000000001</v>
      </c>
      <c r="AO107" s="77">
        <v>3.0000000000000001E-3</v>
      </c>
      <c r="AP107" s="77"/>
      <c r="AQ107" s="77"/>
      <c r="AR107" s="77"/>
      <c r="AS107" s="77"/>
      <c r="AT107" s="77"/>
      <c r="AU107" s="77"/>
      <c r="AV107" s="77"/>
      <c r="AW107" s="77"/>
      <c r="AX107" s="77"/>
      <c r="AY107" s="77"/>
      <c r="AZ107" s="77"/>
      <c r="BA107" s="77"/>
      <c r="BB107" s="77"/>
      <c r="BC107" s="77" t="s">
        <v>260</v>
      </c>
      <c r="BD107" s="62">
        <f t="shared" si="30"/>
        <v>0.34714062500000004</v>
      </c>
      <c r="BE107" s="77"/>
      <c r="BF107" s="50">
        <v>8</v>
      </c>
      <c r="BG107" s="62">
        <f t="shared" si="35"/>
        <v>0.34679375000000001</v>
      </c>
      <c r="BH107" s="62">
        <f t="shared" si="36"/>
        <v>99.900076517981717</v>
      </c>
      <c r="BI107" s="62">
        <f t="shared" si="37"/>
        <v>0.140434375</v>
      </c>
      <c r="BJ107" s="62">
        <f t="shared" si="38"/>
        <v>0.19390937499999999</v>
      </c>
      <c r="BK107" s="62">
        <f t="shared" si="39"/>
        <v>1.2449999999999999E-2</v>
      </c>
      <c r="BL107" s="50">
        <v>9</v>
      </c>
      <c r="BM107" s="62">
        <f>BO107+BP107+BQ107</f>
        <v>3.4687500000000007E-4</v>
      </c>
      <c r="BN107" s="62">
        <f>(BM107/BD107)*100</f>
        <v>9.9923482018274307E-2</v>
      </c>
      <c r="BO107" s="62">
        <f>AM107/640</f>
        <v>1.2812500000000001E-4</v>
      </c>
      <c r="BP107" s="62">
        <f>AN107/640</f>
        <v>2.1406250000000001E-4</v>
      </c>
      <c r="BQ107" s="62">
        <f>AO107/640</f>
        <v>4.6875000000000004E-6</v>
      </c>
    </row>
    <row r="108" spans="1:69" s="24" customFormat="1" x14ac:dyDescent="0.25">
      <c r="A108" s="77" t="s">
        <v>261</v>
      </c>
      <c r="B108" s="10" t="s">
        <v>204</v>
      </c>
      <c r="C108" s="3" t="s">
        <v>262</v>
      </c>
      <c r="D108" s="77" t="s">
        <v>261</v>
      </c>
      <c r="E108" s="62">
        <v>0</v>
      </c>
      <c r="F108" s="62">
        <v>6.8942295000000007</v>
      </c>
      <c r="G108" s="62">
        <v>195.48476550000001</v>
      </c>
      <c r="H108" s="62">
        <v>4.2254955000000001</v>
      </c>
      <c r="I108" s="62">
        <v>0.44478900000000005</v>
      </c>
      <c r="J108" s="62">
        <v>0</v>
      </c>
      <c r="K108" s="62">
        <v>0</v>
      </c>
      <c r="L108" s="62">
        <v>0</v>
      </c>
      <c r="M108" s="62">
        <v>0</v>
      </c>
      <c r="N108" s="62">
        <v>0</v>
      </c>
      <c r="O108" s="62">
        <v>0</v>
      </c>
      <c r="P108" s="62">
        <v>0</v>
      </c>
      <c r="Q108" s="62">
        <v>0</v>
      </c>
      <c r="R108" s="62">
        <v>0</v>
      </c>
      <c r="S108" s="62">
        <v>0</v>
      </c>
      <c r="T108" s="62">
        <v>207.04927949999998</v>
      </c>
      <c r="U108" s="62">
        <v>75.962999999999994</v>
      </c>
      <c r="V108" s="62">
        <v>127.98399999999999</v>
      </c>
      <c r="W108" s="62">
        <v>3.101</v>
      </c>
      <c r="X108" s="62">
        <v>36.688367225156171</v>
      </c>
      <c r="Y108" s="62">
        <v>61.813303726082282</v>
      </c>
      <c r="Z108" s="62">
        <v>1.4977110799364071</v>
      </c>
      <c r="AA108" s="77"/>
      <c r="AB108" s="77" t="s">
        <v>261</v>
      </c>
      <c r="AC108" s="62">
        <v>207.04799999999997</v>
      </c>
      <c r="AD108" s="50">
        <v>8</v>
      </c>
      <c r="AE108" s="77">
        <v>164.12599999999998</v>
      </c>
      <c r="AF108" s="62">
        <v>79.26954136238939</v>
      </c>
      <c r="AG108" s="77">
        <v>60.281999999999996</v>
      </c>
      <c r="AH108" s="77">
        <v>101.36999999999999</v>
      </c>
      <c r="AI108" s="77">
        <v>2.4740000000000002</v>
      </c>
      <c r="AJ108" s="50">
        <v>9</v>
      </c>
      <c r="AK108" s="77">
        <v>42.922000000000004</v>
      </c>
      <c r="AL108" s="62">
        <v>20.730458637610607</v>
      </c>
      <c r="AM108" s="77">
        <v>15.680999999999999</v>
      </c>
      <c r="AN108" s="77">
        <v>26.614000000000001</v>
      </c>
      <c r="AO108" s="77">
        <v>0.627</v>
      </c>
      <c r="AP108" s="77"/>
      <c r="AQ108" s="77"/>
      <c r="AR108" s="77"/>
      <c r="AS108" s="77"/>
      <c r="AT108" s="77"/>
      <c r="AU108" s="77"/>
      <c r="AV108" s="77"/>
      <c r="AW108" s="77"/>
      <c r="AX108" s="77"/>
      <c r="AY108" s="77"/>
      <c r="AZ108" s="77"/>
      <c r="BA108" s="77"/>
      <c r="BB108" s="77"/>
      <c r="BC108" s="77" t="s">
        <v>261</v>
      </c>
      <c r="BD108" s="62">
        <v>0.32351249999999998</v>
      </c>
      <c r="BE108" s="77"/>
      <c r="BF108" s="50">
        <v>8</v>
      </c>
      <c r="BG108" s="62">
        <v>0.25644687500000002</v>
      </c>
      <c r="BH108" s="62">
        <v>79.269541362389404</v>
      </c>
      <c r="BI108" s="62">
        <v>9.4190625E-2</v>
      </c>
      <c r="BJ108" s="62">
        <v>0.15839062500000001</v>
      </c>
      <c r="BK108" s="62">
        <v>3.8656250000000001E-3</v>
      </c>
      <c r="BL108" s="50">
        <v>9</v>
      </c>
      <c r="BM108" s="62">
        <v>6.7065625000000004E-2</v>
      </c>
      <c r="BN108" s="62">
        <v>20.730458637610603</v>
      </c>
      <c r="BO108" s="62">
        <v>2.4501562499999997E-2</v>
      </c>
      <c r="BP108" s="62">
        <v>4.1584375E-2</v>
      </c>
      <c r="BQ108" s="62">
        <v>9.7968750000000009E-4</v>
      </c>
    </row>
    <row r="109" spans="1:69" x14ac:dyDescent="0.25">
      <c r="A109" s="77" t="s">
        <v>263</v>
      </c>
      <c r="B109" s="10" t="s">
        <v>204</v>
      </c>
      <c r="C109" s="3">
        <v>45</v>
      </c>
      <c r="D109" s="77" t="s">
        <v>263</v>
      </c>
      <c r="E109" s="62">
        <v>0</v>
      </c>
      <c r="F109" s="62">
        <v>2.6687340000000002</v>
      </c>
      <c r="G109" s="62">
        <v>82.730754000000005</v>
      </c>
      <c r="H109" s="62">
        <v>9.5629635000000004</v>
      </c>
      <c r="I109" s="62">
        <v>0</v>
      </c>
      <c r="J109" s="62">
        <v>0</v>
      </c>
      <c r="K109" s="62">
        <v>0</v>
      </c>
      <c r="L109" s="62">
        <v>0</v>
      </c>
      <c r="M109" s="62">
        <v>0</v>
      </c>
      <c r="N109" s="62">
        <v>0</v>
      </c>
      <c r="O109" s="62">
        <v>0</v>
      </c>
      <c r="P109" s="62">
        <v>0</v>
      </c>
      <c r="Q109" s="62">
        <v>0</v>
      </c>
      <c r="R109" s="62">
        <v>0</v>
      </c>
      <c r="S109" s="62">
        <v>0</v>
      </c>
      <c r="T109" s="62">
        <f t="shared" si="31"/>
        <v>94.9624515</v>
      </c>
      <c r="U109" s="62">
        <v>35.420999999999999</v>
      </c>
      <c r="V109" s="62">
        <v>57.917999999999999</v>
      </c>
      <c r="W109" s="62">
        <v>1.623</v>
      </c>
      <c r="X109" s="62">
        <f t="shared" si="32"/>
        <v>37.300005887063683</v>
      </c>
      <c r="Y109" s="62">
        <f t="shared" si="33"/>
        <v>60.99042209330495</v>
      </c>
      <c r="Z109" s="62">
        <f t="shared" si="34"/>
        <v>1.7090965685526767</v>
      </c>
      <c r="AA109" s="77"/>
      <c r="AB109" s="77" t="s">
        <v>263</v>
      </c>
      <c r="AC109" s="62">
        <f t="shared" si="40"/>
        <v>94.962999999999994</v>
      </c>
      <c r="AD109" s="50">
        <v>8</v>
      </c>
      <c r="AE109" s="77">
        <v>2.0020000000000002</v>
      </c>
      <c r="AF109" s="62">
        <f t="shared" si="29"/>
        <v>2.1081895053863087</v>
      </c>
      <c r="AG109" s="77">
        <v>0.70099999999999996</v>
      </c>
      <c r="AH109" s="77">
        <v>1.274</v>
      </c>
      <c r="AI109" s="77">
        <v>2.7E-2</v>
      </c>
      <c r="AJ109" s="50">
        <v>9</v>
      </c>
      <c r="AK109" s="77">
        <v>92.960999999999999</v>
      </c>
      <c r="AL109" s="62">
        <f>(AK109/AC109)*100</f>
        <v>97.891810494613694</v>
      </c>
      <c r="AM109" s="77">
        <v>34.72</v>
      </c>
      <c r="AN109" s="77">
        <v>56.643999999999998</v>
      </c>
      <c r="AO109" s="77">
        <v>1.597</v>
      </c>
      <c r="AP109" s="77"/>
      <c r="AQ109" s="77"/>
      <c r="AR109" s="77"/>
      <c r="AS109" s="77"/>
      <c r="AT109" s="77"/>
      <c r="AU109" s="77"/>
      <c r="AV109" s="77"/>
      <c r="AW109" s="77"/>
      <c r="AX109" s="77"/>
      <c r="AY109" s="77"/>
      <c r="AZ109" s="77"/>
      <c r="BA109" s="77"/>
      <c r="BB109" s="77"/>
      <c r="BC109" s="77" t="s">
        <v>263</v>
      </c>
      <c r="BD109" s="62">
        <f t="shared" si="30"/>
        <v>0.1483796875</v>
      </c>
      <c r="BE109" s="77"/>
      <c r="BF109" s="50">
        <v>8</v>
      </c>
      <c r="BG109" s="62">
        <f t="shared" si="35"/>
        <v>3.1281250000000003E-3</v>
      </c>
      <c r="BH109" s="62">
        <f t="shared" si="36"/>
        <v>2.1081895053863087</v>
      </c>
      <c r="BI109" s="62">
        <f t="shared" si="37"/>
        <v>1.0953124999999999E-3</v>
      </c>
      <c r="BJ109" s="62">
        <f t="shared" si="38"/>
        <v>1.9906250000000002E-3</v>
      </c>
      <c r="BK109" s="62">
        <f t="shared" si="39"/>
        <v>4.2187500000000002E-5</v>
      </c>
      <c r="BL109" s="50">
        <v>9</v>
      </c>
      <c r="BM109" s="62">
        <f>BO109+BP109+BQ109</f>
        <v>0.14525156250000001</v>
      </c>
      <c r="BN109" s="62">
        <f>(BM109/BD109)*100</f>
        <v>97.891810494613708</v>
      </c>
      <c r="BO109" s="62">
        <f t="shared" ref="BO109:BQ109" si="46">AM109/640</f>
        <v>5.425E-2</v>
      </c>
      <c r="BP109" s="62">
        <f t="shared" si="46"/>
        <v>8.8506249999999995E-2</v>
      </c>
      <c r="BQ109" s="62">
        <f t="shared" si="46"/>
        <v>2.4953125000000001E-3</v>
      </c>
    </row>
    <row r="110" spans="1:69" x14ac:dyDescent="0.25">
      <c r="A110" s="77" t="s">
        <v>264</v>
      </c>
      <c r="B110" s="10" t="s">
        <v>204</v>
      </c>
      <c r="C110" s="3">
        <v>46</v>
      </c>
      <c r="D110" s="77" t="s">
        <v>264</v>
      </c>
      <c r="E110" s="62">
        <v>0</v>
      </c>
      <c r="F110" s="62">
        <v>0</v>
      </c>
      <c r="G110" s="62">
        <v>116.08992900000001</v>
      </c>
      <c r="H110" s="62">
        <v>82.953148499999998</v>
      </c>
      <c r="I110" s="62">
        <v>19.570716000000001</v>
      </c>
      <c r="J110" s="62">
        <v>0</v>
      </c>
      <c r="K110" s="62">
        <v>0</v>
      </c>
      <c r="L110" s="62">
        <v>0</v>
      </c>
      <c r="M110" s="62">
        <v>0</v>
      </c>
      <c r="N110" s="62">
        <v>0</v>
      </c>
      <c r="O110" s="62">
        <v>0</v>
      </c>
      <c r="P110" s="62">
        <v>0</v>
      </c>
      <c r="Q110" s="62">
        <v>0</v>
      </c>
      <c r="R110" s="62">
        <v>0</v>
      </c>
      <c r="S110" s="62">
        <v>0</v>
      </c>
      <c r="T110" s="62">
        <f t="shared" si="31"/>
        <v>218.61379350000001</v>
      </c>
      <c r="U110" s="62">
        <v>98.873999999999995</v>
      </c>
      <c r="V110" s="62">
        <v>114.68</v>
      </c>
      <c r="W110" s="62">
        <v>5.0590000000000002</v>
      </c>
      <c r="X110" s="62">
        <f t="shared" si="32"/>
        <v>45.227704261945391</v>
      </c>
      <c r="Y110" s="62">
        <f t="shared" si="33"/>
        <v>52.457806144789302</v>
      </c>
      <c r="Z110" s="62">
        <f t="shared" si="34"/>
        <v>2.3141266244025904</v>
      </c>
      <c r="AA110" s="77"/>
      <c r="AB110" s="77" t="s">
        <v>264</v>
      </c>
      <c r="AC110" s="62">
        <f t="shared" si="40"/>
        <v>218.613</v>
      </c>
      <c r="AD110" s="50">
        <v>8</v>
      </c>
      <c r="AE110" s="77">
        <v>218.613</v>
      </c>
      <c r="AF110" s="62">
        <f t="shared" si="29"/>
        <v>100</v>
      </c>
      <c r="AG110" s="77">
        <v>98.873999999999995</v>
      </c>
      <c r="AH110" s="77">
        <v>114.68</v>
      </c>
      <c r="AI110" s="77">
        <v>5.0590000000000002</v>
      </c>
      <c r="AJ110" s="77"/>
      <c r="AK110" s="77"/>
      <c r="AL110" s="62"/>
      <c r="AM110" s="77"/>
      <c r="AN110" s="77"/>
      <c r="AO110" s="77"/>
      <c r="AP110" s="77"/>
      <c r="AQ110" s="77"/>
      <c r="AR110" s="77"/>
      <c r="AS110" s="77"/>
      <c r="AT110" s="77"/>
      <c r="AU110" s="77"/>
      <c r="AV110" s="77"/>
      <c r="AW110" s="77"/>
      <c r="AX110" s="77"/>
      <c r="AY110" s="77"/>
      <c r="AZ110" s="77"/>
      <c r="BA110" s="77"/>
      <c r="BB110" s="77"/>
      <c r="BC110" s="77" t="s">
        <v>264</v>
      </c>
      <c r="BD110" s="62">
        <f t="shared" si="30"/>
        <v>0.3415828125</v>
      </c>
      <c r="BE110" s="77"/>
      <c r="BF110" s="50">
        <v>8</v>
      </c>
      <c r="BG110" s="62">
        <f t="shared" si="35"/>
        <v>0.3415828125</v>
      </c>
      <c r="BH110" s="62">
        <f t="shared" si="36"/>
        <v>100</v>
      </c>
      <c r="BI110" s="62">
        <f t="shared" si="37"/>
        <v>0.15449062499999999</v>
      </c>
      <c r="BJ110" s="62">
        <f t="shared" si="38"/>
        <v>0.1791875</v>
      </c>
      <c r="BK110" s="62">
        <f t="shared" si="39"/>
        <v>7.9046875000000003E-3</v>
      </c>
      <c r="BL110" s="77"/>
      <c r="BM110" s="77"/>
      <c r="BN110" s="77"/>
      <c r="BO110" s="77"/>
      <c r="BP110" s="77"/>
      <c r="BQ110" s="77"/>
    </row>
    <row r="111" spans="1:69" x14ac:dyDescent="0.25">
      <c r="A111" s="77" t="s">
        <v>265</v>
      </c>
      <c r="B111" s="10" t="s">
        <v>204</v>
      </c>
      <c r="C111" s="3">
        <v>47</v>
      </c>
      <c r="D111" s="77" t="s">
        <v>265</v>
      </c>
      <c r="E111" s="62">
        <v>0</v>
      </c>
      <c r="F111" s="62">
        <v>0</v>
      </c>
      <c r="G111" s="62">
        <v>24.685789500000002</v>
      </c>
      <c r="H111" s="62">
        <v>11.342119500000001</v>
      </c>
      <c r="I111" s="62">
        <v>0</v>
      </c>
      <c r="J111" s="62">
        <v>0</v>
      </c>
      <c r="K111" s="62">
        <v>0</v>
      </c>
      <c r="L111" s="62">
        <v>0</v>
      </c>
      <c r="M111" s="62">
        <v>0</v>
      </c>
      <c r="N111" s="62">
        <v>0</v>
      </c>
      <c r="O111" s="62">
        <v>0</v>
      </c>
      <c r="P111" s="62">
        <v>0</v>
      </c>
      <c r="Q111" s="62">
        <v>0</v>
      </c>
      <c r="R111" s="62">
        <v>0</v>
      </c>
      <c r="S111" s="62">
        <v>0</v>
      </c>
      <c r="T111" s="62">
        <f t="shared" si="31"/>
        <v>36.027909000000001</v>
      </c>
      <c r="U111" s="62">
        <v>14.238</v>
      </c>
      <c r="V111" s="62">
        <v>20.966000000000001</v>
      </c>
      <c r="W111" s="62">
        <v>0.82399999999999995</v>
      </c>
      <c r="X111" s="62">
        <f t="shared" si="32"/>
        <v>39.519362614133392</v>
      </c>
      <c r="Y111" s="62">
        <f t="shared" si="33"/>
        <v>58.193774165467119</v>
      </c>
      <c r="Z111" s="62">
        <f t="shared" si="34"/>
        <v>2.2871158023631066</v>
      </c>
      <c r="AA111" s="77"/>
      <c r="AB111" s="77" t="s">
        <v>265</v>
      </c>
      <c r="AC111" s="62">
        <f t="shared" si="40"/>
        <v>36.027999999999999</v>
      </c>
      <c r="AD111" s="50">
        <v>8</v>
      </c>
      <c r="AE111" s="77">
        <v>25.574999999999999</v>
      </c>
      <c r="AF111" s="62">
        <f t="shared" si="29"/>
        <v>70.986454979460419</v>
      </c>
      <c r="AG111" s="77">
        <v>10.121</v>
      </c>
      <c r="AH111" s="77">
        <v>14.865</v>
      </c>
      <c r="AI111" s="77">
        <v>0.58899999999999997</v>
      </c>
      <c r="AJ111" s="50">
        <v>9</v>
      </c>
      <c r="AK111" s="77">
        <v>10.452999999999999</v>
      </c>
      <c r="AL111" s="62">
        <f>(AK111/AC111)*100</f>
        <v>29.013545020539578</v>
      </c>
      <c r="AM111" s="77">
        <v>4.117</v>
      </c>
      <c r="AN111" s="77">
        <v>6.101</v>
      </c>
      <c r="AO111" s="77">
        <v>0.23499999999999999</v>
      </c>
      <c r="AP111" s="77"/>
      <c r="AQ111" s="77"/>
      <c r="AR111" s="77"/>
      <c r="AS111" s="77"/>
      <c r="AT111" s="77"/>
      <c r="AU111" s="77"/>
      <c r="AV111" s="77"/>
      <c r="AW111" s="77"/>
      <c r="AX111" s="77"/>
      <c r="AY111" s="77"/>
      <c r="AZ111" s="77"/>
      <c r="BA111" s="77"/>
      <c r="BB111" s="77"/>
      <c r="BC111" s="77" t="s">
        <v>265</v>
      </c>
      <c r="BD111" s="62">
        <f t="shared" si="30"/>
        <v>5.6293749999999997E-2</v>
      </c>
      <c r="BE111" s="77"/>
      <c r="BF111" s="50">
        <v>8</v>
      </c>
      <c r="BG111" s="62">
        <f t="shared" si="35"/>
        <v>3.9960937499999995E-2</v>
      </c>
      <c r="BH111" s="62">
        <f t="shared" si="36"/>
        <v>70.986454979460405</v>
      </c>
      <c r="BI111" s="62">
        <f t="shared" si="37"/>
        <v>1.58140625E-2</v>
      </c>
      <c r="BJ111" s="62">
        <f t="shared" si="38"/>
        <v>2.3226562499999999E-2</v>
      </c>
      <c r="BK111" s="62">
        <f t="shared" si="39"/>
        <v>9.2031249999999991E-4</v>
      </c>
      <c r="BL111" s="50">
        <v>9</v>
      </c>
      <c r="BM111" s="62">
        <f>BO111+BP111+BQ111</f>
        <v>1.6332812500000002E-2</v>
      </c>
      <c r="BN111" s="62">
        <f>(BM111/BD111)*100</f>
        <v>29.013545020539581</v>
      </c>
      <c r="BO111" s="62">
        <f>AM111/640</f>
        <v>6.4328125000000002E-3</v>
      </c>
      <c r="BP111" s="62">
        <f>AN111/640</f>
        <v>9.5328124999999996E-3</v>
      </c>
      <c r="BQ111" s="62">
        <f>AO111/640</f>
        <v>3.671875E-4</v>
      </c>
    </row>
    <row r="112" spans="1:69" x14ac:dyDescent="0.25">
      <c r="A112" s="77" t="s">
        <v>266</v>
      </c>
      <c r="B112" s="10" t="s">
        <v>204</v>
      </c>
      <c r="C112" s="3">
        <v>48</v>
      </c>
      <c r="D112" s="77" t="s">
        <v>266</v>
      </c>
      <c r="E112" s="62">
        <v>0</v>
      </c>
      <c r="F112" s="62">
        <v>0</v>
      </c>
      <c r="G112" s="62">
        <v>7.3390185000000008</v>
      </c>
      <c r="H112" s="62">
        <v>18.236349000000001</v>
      </c>
      <c r="I112" s="62">
        <v>15.122826000000002</v>
      </c>
      <c r="J112" s="62">
        <v>0</v>
      </c>
      <c r="K112" s="62">
        <v>0</v>
      </c>
      <c r="L112" s="62">
        <v>0</v>
      </c>
      <c r="M112" s="62">
        <v>0</v>
      </c>
      <c r="N112" s="62">
        <v>0</v>
      </c>
      <c r="O112" s="62">
        <v>0</v>
      </c>
      <c r="P112" s="62">
        <v>0</v>
      </c>
      <c r="Q112" s="62">
        <v>0</v>
      </c>
      <c r="R112" s="62">
        <v>1.1119725</v>
      </c>
      <c r="S112" s="62">
        <v>0</v>
      </c>
      <c r="T112" s="62">
        <f t="shared" si="31"/>
        <v>41.810166000000002</v>
      </c>
      <c r="U112" s="62">
        <v>25.288</v>
      </c>
      <c r="V112" s="62">
        <v>14.57</v>
      </c>
      <c r="W112" s="62">
        <v>1.952</v>
      </c>
      <c r="X112" s="62">
        <f t="shared" si="32"/>
        <v>60.482897867470797</v>
      </c>
      <c r="Y112" s="62">
        <f t="shared" si="33"/>
        <v>34.847984100326215</v>
      </c>
      <c r="Z112" s="62">
        <f t="shared" si="34"/>
        <v>4.6687209995769923</v>
      </c>
      <c r="AA112" s="77"/>
      <c r="AB112" s="77" t="s">
        <v>266</v>
      </c>
      <c r="AC112" s="62">
        <f t="shared" si="40"/>
        <v>41.81</v>
      </c>
      <c r="AD112" s="50">
        <v>9</v>
      </c>
      <c r="AE112" s="77">
        <v>41.81</v>
      </c>
      <c r="AF112" s="62">
        <f t="shared" si="29"/>
        <v>100</v>
      </c>
      <c r="AG112" s="77">
        <v>25.288</v>
      </c>
      <c r="AH112" s="77">
        <v>14.57</v>
      </c>
      <c r="AI112" s="77">
        <v>1.952</v>
      </c>
      <c r="AJ112" s="77"/>
      <c r="AK112" s="77"/>
      <c r="AL112" s="62"/>
      <c r="AM112" s="77"/>
      <c r="AN112" s="77"/>
      <c r="AO112" s="77"/>
      <c r="AP112" s="77"/>
      <c r="AQ112" s="77"/>
      <c r="AR112" s="77"/>
      <c r="AS112" s="77"/>
      <c r="AT112" s="77"/>
      <c r="AU112" s="77"/>
      <c r="AV112" s="77"/>
      <c r="AW112" s="77"/>
      <c r="AX112" s="77"/>
      <c r="AY112" s="77"/>
      <c r="AZ112" s="77"/>
      <c r="BA112" s="77"/>
      <c r="BB112" s="77"/>
      <c r="BC112" s="77" t="s">
        <v>266</v>
      </c>
      <c r="BD112" s="62">
        <f t="shared" si="30"/>
        <v>6.5328125000000001E-2</v>
      </c>
      <c r="BE112" s="77"/>
      <c r="BF112" s="50">
        <v>9</v>
      </c>
      <c r="BG112" s="62">
        <f t="shared" si="35"/>
        <v>6.5328125000000001E-2</v>
      </c>
      <c r="BH112" s="62">
        <f t="shared" si="36"/>
        <v>100</v>
      </c>
      <c r="BI112" s="62">
        <f t="shared" si="37"/>
        <v>3.9512499999999999E-2</v>
      </c>
      <c r="BJ112" s="62">
        <f t="shared" si="38"/>
        <v>2.2765625000000001E-2</v>
      </c>
      <c r="BK112" s="62">
        <f t="shared" si="39"/>
        <v>3.0499999999999998E-3</v>
      </c>
      <c r="BL112" s="77"/>
      <c r="BM112" s="77"/>
      <c r="BN112" s="77"/>
      <c r="BO112" s="77"/>
      <c r="BP112" s="77"/>
      <c r="BQ112" s="77"/>
    </row>
    <row r="113" spans="1:75" s="24" customFormat="1" x14ac:dyDescent="0.25">
      <c r="A113" s="77" t="s">
        <v>267</v>
      </c>
      <c r="B113" s="10" t="s">
        <v>204</v>
      </c>
      <c r="C113" s="3" t="s">
        <v>268</v>
      </c>
      <c r="D113" s="77" t="s">
        <v>267</v>
      </c>
      <c r="E113" s="62">
        <v>0</v>
      </c>
      <c r="F113" s="62">
        <v>2.2239450000000001</v>
      </c>
      <c r="G113" s="62">
        <v>162.79277400000001</v>
      </c>
      <c r="H113" s="62">
        <v>172.57813199999998</v>
      </c>
      <c r="I113" s="62">
        <v>39.586221000000002</v>
      </c>
      <c r="J113" s="62">
        <v>0</v>
      </c>
      <c r="K113" s="62">
        <v>0</v>
      </c>
      <c r="L113" s="62">
        <v>2.6687340000000002</v>
      </c>
      <c r="M113" s="62">
        <v>0</v>
      </c>
      <c r="N113" s="62">
        <v>0</v>
      </c>
      <c r="O113" s="62">
        <v>0</v>
      </c>
      <c r="P113" s="62">
        <v>0</v>
      </c>
      <c r="Q113" s="62">
        <v>0</v>
      </c>
      <c r="R113" s="62">
        <v>8.6733855000000002</v>
      </c>
      <c r="S113" s="62">
        <v>0</v>
      </c>
      <c r="T113" s="62">
        <v>388.52319150000005</v>
      </c>
      <c r="U113" s="62">
        <v>175.923</v>
      </c>
      <c r="V113" s="62">
        <v>192.17899999999997</v>
      </c>
      <c r="W113" s="62">
        <v>20.420000000000002</v>
      </c>
      <c r="X113" s="62">
        <v>45.279922498526062</v>
      </c>
      <c r="Y113" s="62">
        <v>49.463971316111241</v>
      </c>
      <c r="Z113" s="62">
        <v>5.2557995112628948</v>
      </c>
      <c r="AA113" s="77"/>
      <c r="AB113" s="77" t="s">
        <v>267</v>
      </c>
      <c r="AC113" s="62">
        <v>388.52199999999999</v>
      </c>
      <c r="AD113" s="50">
        <v>12</v>
      </c>
      <c r="AE113" s="77">
        <v>58.044999999999995</v>
      </c>
      <c r="AF113" s="62">
        <v>14.939951920354574</v>
      </c>
      <c r="AG113" s="77">
        <v>23.353999999999999</v>
      </c>
      <c r="AH113" s="77">
        <v>33.049999999999997</v>
      </c>
      <c r="AI113" s="77">
        <v>1.641</v>
      </c>
      <c r="AJ113" s="77">
        <v>8</v>
      </c>
      <c r="AK113" s="77">
        <v>329.14299999999997</v>
      </c>
      <c r="AL113" s="62">
        <v>84.716695579658278</v>
      </c>
      <c r="AM113" s="77">
        <v>152.00399999999999</v>
      </c>
      <c r="AN113" s="77">
        <v>158.40199999999999</v>
      </c>
      <c r="AO113" s="77">
        <v>18.737000000000002</v>
      </c>
      <c r="AP113" s="77">
        <v>9</v>
      </c>
      <c r="AQ113" s="77">
        <v>1.3339999999999999</v>
      </c>
      <c r="AR113" s="77">
        <v>0.34335249998713069</v>
      </c>
      <c r="AS113" s="77">
        <v>0.56499999999999995</v>
      </c>
      <c r="AT113" s="77">
        <v>0.72699999999999998</v>
      </c>
      <c r="AU113" s="77">
        <v>4.2000000000000003E-2</v>
      </c>
      <c r="AV113" s="77"/>
      <c r="AW113" s="77"/>
      <c r="AX113" s="77"/>
      <c r="AY113" s="77"/>
      <c r="AZ113" s="77"/>
      <c r="BA113" s="77"/>
      <c r="BB113" s="77"/>
      <c r="BC113" s="77" t="s">
        <v>267</v>
      </c>
      <c r="BD113" s="62">
        <v>0.60706562499999994</v>
      </c>
      <c r="BE113" s="77"/>
      <c r="BF113" s="50">
        <v>12</v>
      </c>
      <c r="BG113" s="62">
        <v>9.06953125E-2</v>
      </c>
      <c r="BH113" s="62">
        <v>14.939951920354577</v>
      </c>
      <c r="BI113" s="62">
        <v>3.6490624999999999E-2</v>
      </c>
      <c r="BJ113" s="62">
        <v>5.1640624999999996E-2</v>
      </c>
      <c r="BK113" s="62">
        <v>2.5640624999999999E-3</v>
      </c>
      <c r="BL113" s="77">
        <v>8</v>
      </c>
      <c r="BM113" s="77">
        <v>0.51428593749999996</v>
      </c>
      <c r="BN113" s="77">
        <v>84.716695579658293</v>
      </c>
      <c r="BO113" s="77">
        <v>0.23750624999999997</v>
      </c>
      <c r="BP113" s="77">
        <v>0.24750312499999999</v>
      </c>
      <c r="BQ113" s="77">
        <v>2.9276562500000002E-2</v>
      </c>
      <c r="BR113" s="77">
        <v>9</v>
      </c>
      <c r="BS113" s="77">
        <v>2.0843749999999999E-3</v>
      </c>
      <c r="BT113" s="77">
        <v>0.34335249998713069</v>
      </c>
      <c r="BU113" s="77">
        <v>8.8281249999999992E-4</v>
      </c>
      <c r="BV113" s="77">
        <v>1.1359375E-3</v>
      </c>
      <c r="BW113" s="77">
        <v>6.5625000000000009E-5</v>
      </c>
    </row>
    <row r="114" spans="1:75" x14ac:dyDescent="0.25">
      <c r="A114" s="77" t="s">
        <v>269</v>
      </c>
      <c r="B114" s="10" t="s">
        <v>204</v>
      </c>
      <c r="C114" s="3">
        <v>5</v>
      </c>
      <c r="D114" s="77" t="s">
        <v>269</v>
      </c>
      <c r="E114" s="62">
        <v>0.44478900000000005</v>
      </c>
      <c r="F114" s="62">
        <v>131.43514949999999</v>
      </c>
      <c r="G114" s="62">
        <v>777.04638299999999</v>
      </c>
      <c r="H114" s="62">
        <v>254.64170250000001</v>
      </c>
      <c r="I114" s="62">
        <v>53.152285500000005</v>
      </c>
      <c r="J114" s="62">
        <v>0</v>
      </c>
      <c r="K114" s="62">
        <v>0</v>
      </c>
      <c r="L114" s="62">
        <v>0</v>
      </c>
      <c r="M114" s="62">
        <v>0</v>
      </c>
      <c r="N114" s="62">
        <v>0</v>
      </c>
      <c r="O114" s="62">
        <v>0.66718350000000004</v>
      </c>
      <c r="P114" s="62">
        <v>0</v>
      </c>
      <c r="Q114" s="62">
        <v>0</v>
      </c>
      <c r="R114" s="62">
        <v>0</v>
      </c>
      <c r="S114" s="62">
        <v>0</v>
      </c>
      <c r="T114" s="62">
        <f t="shared" ref="T114:T175" si="47">SUM(E114:S114)</f>
        <v>1217.3874929999999</v>
      </c>
      <c r="U114" s="62">
        <v>478.00700000000001</v>
      </c>
      <c r="V114" s="62">
        <v>717.47</v>
      </c>
      <c r="W114" s="62">
        <v>21.908000000000001</v>
      </c>
      <c r="X114" s="62">
        <f t="shared" ref="X114:X175" si="48">(U114/T114)*100</f>
        <v>39.264983643133256</v>
      </c>
      <c r="Y114" s="62">
        <f t="shared" ref="Y114:Y175" si="49">(V114/T114)*100</f>
        <v>58.935220225726439</v>
      </c>
      <c r="Z114" s="62">
        <f t="shared" ref="Z114:Z175" si="50">(W114/T114)*100</f>
        <v>1.7995913483563282</v>
      </c>
      <c r="AA114" s="77"/>
      <c r="AB114" s="77" t="s">
        <v>269</v>
      </c>
      <c r="AC114" s="62">
        <f t="shared" si="40"/>
        <v>1217.385</v>
      </c>
      <c r="AD114" s="50">
        <v>3</v>
      </c>
      <c r="AE114" s="77">
        <v>1213.604</v>
      </c>
      <c r="AF114" s="62">
        <f t="shared" ref="AF114:AF174" si="51">(AE114/AC114)*100</f>
        <v>99.689416248762726</v>
      </c>
      <c r="AG114" s="77">
        <v>476.51900000000001</v>
      </c>
      <c r="AH114" s="77">
        <v>715.26099999999997</v>
      </c>
      <c r="AI114" s="77">
        <v>21.824000000000002</v>
      </c>
      <c r="AJ114" s="50">
        <v>4</v>
      </c>
      <c r="AK114" s="77">
        <v>3.7810000000000001</v>
      </c>
      <c r="AL114" s="62">
        <f>(AK114/AC114)*100</f>
        <v>0.31058375123728321</v>
      </c>
      <c r="AM114" s="77">
        <v>1.488</v>
      </c>
      <c r="AN114" s="77">
        <v>2.2080000000000002</v>
      </c>
      <c r="AO114" s="77">
        <v>8.5000000000000006E-2</v>
      </c>
      <c r="AP114" s="77"/>
      <c r="AQ114" s="77"/>
      <c r="AR114" s="77"/>
      <c r="AS114" s="77"/>
      <c r="AT114" s="77"/>
      <c r="AU114" s="77"/>
      <c r="AV114" s="77"/>
      <c r="AW114" s="77"/>
      <c r="AX114" s="77"/>
      <c r="AY114" s="77"/>
      <c r="AZ114" s="77"/>
      <c r="BA114" s="77"/>
      <c r="BB114" s="77"/>
      <c r="BC114" s="77" t="s">
        <v>269</v>
      </c>
      <c r="BD114" s="62">
        <f t="shared" ref="BD114:BD174" si="52">AC114/640</f>
        <v>1.9021640625</v>
      </c>
      <c r="BE114" s="77"/>
      <c r="BF114" s="50">
        <v>3</v>
      </c>
      <c r="BG114" s="62">
        <f t="shared" ref="BG114:BG175" si="53">BI114+BJ114+BK114</f>
        <v>1.89625625</v>
      </c>
      <c r="BH114" s="62">
        <f t="shared" ref="BH114:BH175" si="54">(BG114/BD114)*100</f>
        <v>99.689416248762726</v>
      </c>
      <c r="BI114" s="62">
        <f t="shared" ref="BI114:BI175" si="55">AG114/640</f>
        <v>0.74456093749999996</v>
      </c>
      <c r="BJ114" s="62">
        <f t="shared" ref="BJ114:BJ175" si="56">AH114/640</f>
        <v>1.1175953125</v>
      </c>
      <c r="BK114" s="62">
        <f t="shared" ref="BK114:BK175" si="57">AI114/640</f>
        <v>3.4100000000000005E-2</v>
      </c>
      <c r="BL114" s="50">
        <v>4</v>
      </c>
      <c r="BM114" s="62">
        <f>BO114+BP114+BQ114</f>
        <v>5.9078125000000007E-3</v>
      </c>
      <c r="BN114" s="62">
        <f>(BM114/BD114)*100</f>
        <v>0.31058375123728321</v>
      </c>
      <c r="BO114" s="62">
        <f>AM114/640</f>
        <v>2.3249999999999998E-3</v>
      </c>
      <c r="BP114" s="62">
        <f>AN114/640</f>
        <v>3.4500000000000004E-3</v>
      </c>
      <c r="BQ114" s="62">
        <f>AO114/640</f>
        <v>1.3281250000000001E-4</v>
      </c>
      <c r="BR114" s="77"/>
      <c r="BS114" s="77"/>
      <c r="BT114" s="77"/>
      <c r="BU114" s="77"/>
      <c r="BV114" s="77"/>
      <c r="BW114" s="77"/>
    </row>
    <row r="115" spans="1:75" x14ac:dyDescent="0.25">
      <c r="A115" s="77" t="s">
        <v>270</v>
      </c>
      <c r="B115" s="10" t="s">
        <v>204</v>
      </c>
      <c r="C115" s="3">
        <v>50</v>
      </c>
      <c r="D115" s="77" t="s">
        <v>270</v>
      </c>
      <c r="E115" s="62">
        <v>0</v>
      </c>
      <c r="F115" s="62">
        <v>2.2239450000000001</v>
      </c>
      <c r="G115" s="62">
        <v>82.508359499999997</v>
      </c>
      <c r="H115" s="62">
        <v>46.925239500000004</v>
      </c>
      <c r="I115" s="62">
        <v>16.012404</v>
      </c>
      <c r="J115" s="62">
        <v>0</v>
      </c>
      <c r="K115" s="62">
        <v>6.0046515000000005</v>
      </c>
      <c r="L115" s="62">
        <v>2.6687340000000002</v>
      </c>
      <c r="M115" s="62">
        <v>0</v>
      </c>
      <c r="N115" s="62">
        <v>0</v>
      </c>
      <c r="O115" s="62">
        <v>0</v>
      </c>
      <c r="P115" s="62">
        <v>0</v>
      </c>
      <c r="Q115" s="62">
        <v>0</v>
      </c>
      <c r="R115" s="62">
        <v>14.900431500000002</v>
      </c>
      <c r="S115" s="62">
        <v>0</v>
      </c>
      <c r="T115" s="62">
        <f t="shared" si="47"/>
        <v>171.243765</v>
      </c>
      <c r="U115" s="62">
        <v>67.278999999999996</v>
      </c>
      <c r="V115" s="62">
        <v>78.444000000000003</v>
      </c>
      <c r="W115" s="62">
        <v>25.521000000000001</v>
      </c>
      <c r="X115" s="62">
        <f t="shared" si="48"/>
        <v>39.288437742536203</v>
      </c>
      <c r="Y115" s="62">
        <f t="shared" si="49"/>
        <v>45.808383154855306</v>
      </c>
      <c r="Z115" s="62">
        <f t="shared" si="50"/>
        <v>14.903316333882287</v>
      </c>
      <c r="AA115" s="77"/>
      <c r="AB115" s="77" t="s">
        <v>270</v>
      </c>
      <c r="AC115" s="62">
        <f t="shared" si="40"/>
        <v>171.24400000000003</v>
      </c>
      <c r="AD115" s="50">
        <v>8</v>
      </c>
      <c r="AE115" s="77">
        <v>171.24400000000003</v>
      </c>
      <c r="AF115" s="62">
        <f t="shared" si="51"/>
        <v>100</v>
      </c>
      <c r="AG115" s="77">
        <v>67.278999999999996</v>
      </c>
      <c r="AH115" s="77">
        <v>78.444000000000003</v>
      </c>
      <c r="AI115" s="77">
        <v>25.521000000000001</v>
      </c>
      <c r="AJ115" s="77"/>
      <c r="AK115" s="77"/>
      <c r="AL115" s="62"/>
      <c r="AM115" s="77"/>
      <c r="AN115" s="77"/>
      <c r="AO115" s="77"/>
      <c r="AP115" s="77"/>
      <c r="AQ115" s="77"/>
      <c r="AR115" s="77"/>
      <c r="AS115" s="77"/>
      <c r="AT115" s="77"/>
      <c r="AU115" s="77"/>
      <c r="AV115" s="77"/>
      <c r="AW115" s="77"/>
      <c r="AX115" s="77"/>
      <c r="AY115" s="77"/>
      <c r="AZ115" s="77"/>
      <c r="BA115" s="77"/>
      <c r="BB115" s="77"/>
      <c r="BC115" s="77" t="s">
        <v>270</v>
      </c>
      <c r="BD115" s="62">
        <f t="shared" si="52"/>
        <v>0.26756875000000002</v>
      </c>
      <c r="BE115" s="77"/>
      <c r="BF115" s="50">
        <v>8</v>
      </c>
      <c r="BG115" s="62">
        <f t="shared" si="53"/>
        <v>0.26756875000000002</v>
      </c>
      <c r="BH115" s="62">
        <f t="shared" si="54"/>
        <v>100</v>
      </c>
      <c r="BI115" s="62">
        <f t="shared" si="55"/>
        <v>0.1051234375</v>
      </c>
      <c r="BJ115" s="62">
        <f t="shared" si="56"/>
        <v>0.12256875</v>
      </c>
      <c r="BK115" s="62">
        <f t="shared" si="57"/>
        <v>3.9876562500000004E-2</v>
      </c>
      <c r="BL115" s="77"/>
      <c r="BM115" s="77"/>
      <c r="BN115" s="77"/>
      <c r="BO115" s="77"/>
      <c r="BP115" s="77"/>
      <c r="BQ115" s="77"/>
      <c r="BR115" s="77"/>
      <c r="BS115" s="77"/>
      <c r="BT115" s="77"/>
      <c r="BU115" s="77"/>
      <c r="BV115" s="77"/>
      <c r="BW115" s="77"/>
    </row>
    <row r="116" spans="1:75" x14ac:dyDescent="0.25">
      <c r="A116" s="77" t="s">
        <v>271</v>
      </c>
      <c r="B116" s="10" t="s">
        <v>204</v>
      </c>
      <c r="C116" s="3">
        <v>51</v>
      </c>
      <c r="D116" s="77" t="s">
        <v>271</v>
      </c>
      <c r="E116" s="62">
        <v>0</v>
      </c>
      <c r="F116" s="62">
        <v>0</v>
      </c>
      <c r="G116" s="62">
        <v>118.09147950000001</v>
      </c>
      <c r="H116" s="62">
        <v>85.399488000000005</v>
      </c>
      <c r="I116" s="62">
        <v>14.900431500000002</v>
      </c>
      <c r="J116" s="62">
        <v>0</v>
      </c>
      <c r="K116" s="62">
        <v>0</v>
      </c>
      <c r="L116" s="62">
        <v>0</v>
      </c>
      <c r="M116" s="62">
        <v>0</v>
      </c>
      <c r="N116" s="62">
        <v>0</v>
      </c>
      <c r="O116" s="62">
        <v>0</v>
      </c>
      <c r="P116" s="62">
        <v>0</v>
      </c>
      <c r="Q116" s="62">
        <v>0</v>
      </c>
      <c r="R116" s="62">
        <v>0</v>
      </c>
      <c r="S116" s="62">
        <v>0</v>
      </c>
      <c r="T116" s="62">
        <f t="shared" si="47"/>
        <v>218.39139900000001</v>
      </c>
      <c r="U116" s="62">
        <v>96.278999999999996</v>
      </c>
      <c r="V116" s="62">
        <v>116.925</v>
      </c>
      <c r="W116" s="62">
        <v>5.1870000000000003</v>
      </c>
      <c r="X116" s="62">
        <f t="shared" si="48"/>
        <v>44.085527379216977</v>
      </c>
      <c r="Y116" s="62">
        <f t="shared" si="49"/>
        <v>53.539196385659857</v>
      </c>
      <c r="Z116" s="62">
        <f t="shared" si="50"/>
        <v>2.3750935356204206</v>
      </c>
      <c r="AA116" s="77"/>
      <c r="AB116" s="77" t="s">
        <v>271</v>
      </c>
      <c r="AC116" s="62">
        <f t="shared" si="40"/>
        <v>218.39100000000002</v>
      </c>
      <c r="AD116" s="50">
        <v>8</v>
      </c>
      <c r="AE116" s="77">
        <v>218.39100000000002</v>
      </c>
      <c r="AF116" s="62">
        <f t="shared" si="51"/>
        <v>100</v>
      </c>
      <c r="AG116" s="77">
        <v>96.278999999999996</v>
      </c>
      <c r="AH116" s="77">
        <v>116.925</v>
      </c>
      <c r="AI116" s="77">
        <v>5.1870000000000003</v>
      </c>
      <c r="AJ116" s="77"/>
      <c r="AK116" s="77"/>
      <c r="AL116" s="62"/>
      <c r="AM116" s="77"/>
      <c r="AN116" s="77"/>
      <c r="AO116" s="77"/>
      <c r="AP116" s="77"/>
      <c r="AQ116" s="77"/>
      <c r="AR116" s="77"/>
      <c r="AS116" s="77"/>
      <c r="AT116" s="77"/>
      <c r="AU116" s="77"/>
      <c r="AV116" s="77"/>
      <c r="AW116" s="77"/>
      <c r="AX116" s="77"/>
      <c r="AY116" s="77"/>
      <c r="AZ116" s="77"/>
      <c r="BA116" s="77"/>
      <c r="BB116" s="77"/>
      <c r="BC116" s="77" t="s">
        <v>271</v>
      </c>
      <c r="BD116" s="62">
        <f t="shared" si="52"/>
        <v>0.34123593750000003</v>
      </c>
      <c r="BE116" s="77"/>
      <c r="BF116" s="50">
        <v>8</v>
      </c>
      <c r="BG116" s="62">
        <f t="shared" si="53"/>
        <v>0.34123593749999998</v>
      </c>
      <c r="BH116" s="62">
        <f t="shared" si="54"/>
        <v>99.999999999999986</v>
      </c>
      <c r="BI116" s="62">
        <f t="shared" si="55"/>
        <v>0.15043593750000001</v>
      </c>
      <c r="BJ116" s="62">
        <f t="shared" si="56"/>
        <v>0.18269531249999998</v>
      </c>
      <c r="BK116" s="62">
        <f t="shared" si="57"/>
        <v>8.1046875000000008E-3</v>
      </c>
      <c r="BL116" s="77"/>
      <c r="BM116" s="77"/>
      <c r="BN116" s="77"/>
      <c r="BO116" s="77"/>
      <c r="BP116" s="77"/>
      <c r="BQ116" s="77"/>
      <c r="BR116" s="77"/>
      <c r="BS116" s="77"/>
      <c r="BT116" s="77"/>
      <c r="BU116" s="77"/>
      <c r="BV116" s="77"/>
      <c r="BW116" s="77"/>
    </row>
    <row r="117" spans="1:75" x14ac:dyDescent="0.25">
      <c r="A117" s="77" t="s">
        <v>272</v>
      </c>
      <c r="B117" s="10" t="s">
        <v>204</v>
      </c>
      <c r="C117" s="3">
        <v>52</v>
      </c>
      <c r="D117" s="77" t="s">
        <v>272</v>
      </c>
      <c r="E117" s="62">
        <v>0</v>
      </c>
      <c r="F117" s="62">
        <v>5.3374680000000003</v>
      </c>
      <c r="G117" s="62">
        <v>101.1894975</v>
      </c>
      <c r="H117" s="62">
        <v>495.27255150000002</v>
      </c>
      <c r="I117" s="62">
        <v>149.67149850000001</v>
      </c>
      <c r="J117" s="62">
        <v>0</v>
      </c>
      <c r="K117" s="62">
        <v>0</v>
      </c>
      <c r="L117" s="62">
        <v>0</v>
      </c>
      <c r="M117" s="62">
        <v>0</v>
      </c>
      <c r="N117" s="62">
        <v>0</v>
      </c>
      <c r="O117" s="62">
        <v>0</v>
      </c>
      <c r="P117" s="62">
        <v>0</v>
      </c>
      <c r="Q117" s="62">
        <v>0</v>
      </c>
      <c r="R117" s="62">
        <v>0</v>
      </c>
      <c r="S117" s="62">
        <v>0</v>
      </c>
      <c r="T117" s="62">
        <f t="shared" si="47"/>
        <v>751.47101550000002</v>
      </c>
      <c r="U117" s="62">
        <v>403.51400000000001</v>
      </c>
      <c r="V117" s="62">
        <v>326.62700000000001</v>
      </c>
      <c r="W117" s="62">
        <v>21.329000000000001</v>
      </c>
      <c r="X117" s="62">
        <f t="shared" si="48"/>
        <v>53.696548726036667</v>
      </c>
      <c r="Y117" s="62">
        <f t="shared" si="49"/>
        <v>43.465016382923956</v>
      </c>
      <c r="Z117" s="62">
        <f t="shared" si="50"/>
        <v>2.8382997560868666</v>
      </c>
      <c r="AA117" s="77"/>
      <c r="AB117" s="77" t="s">
        <v>272</v>
      </c>
      <c r="AC117" s="62">
        <f t="shared" si="40"/>
        <v>751.47</v>
      </c>
      <c r="AD117" s="50">
        <v>5</v>
      </c>
      <c r="AE117" s="77">
        <v>751.47</v>
      </c>
      <c r="AF117" s="62">
        <f t="shared" si="51"/>
        <v>100</v>
      </c>
      <c r="AG117" s="77">
        <v>403.51400000000001</v>
      </c>
      <c r="AH117" s="77">
        <v>326.62700000000001</v>
      </c>
      <c r="AI117" s="77">
        <v>21.329000000000001</v>
      </c>
      <c r="AJ117" s="77"/>
      <c r="AK117" s="77"/>
      <c r="AL117" s="62"/>
      <c r="AM117" s="77"/>
      <c r="AN117" s="77"/>
      <c r="AO117" s="77"/>
      <c r="AP117" s="77"/>
      <c r="AQ117" s="77"/>
      <c r="AR117" s="77"/>
      <c r="AS117" s="77"/>
      <c r="AT117" s="77"/>
      <c r="AU117" s="77"/>
      <c r="AV117" s="77"/>
      <c r="AW117" s="77"/>
      <c r="AX117" s="77"/>
      <c r="AY117" s="77"/>
      <c r="AZ117" s="77"/>
      <c r="BA117" s="77"/>
      <c r="BB117" s="77"/>
      <c r="BC117" s="77" t="s">
        <v>272</v>
      </c>
      <c r="BD117" s="62">
        <f t="shared" si="52"/>
        <v>1.1741718750000001</v>
      </c>
      <c r="BE117" s="77"/>
      <c r="BF117" s="50">
        <v>5</v>
      </c>
      <c r="BG117" s="62">
        <f t="shared" si="53"/>
        <v>1.1741718750000001</v>
      </c>
      <c r="BH117" s="62">
        <f t="shared" si="54"/>
        <v>100</v>
      </c>
      <c r="BI117" s="62">
        <f t="shared" si="55"/>
        <v>0.63049062499999997</v>
      </c>
      <c r="BJ117" s="62">
        <f t="shared" si="56"/>
        <v>0.51035468750000001</v>
      </c>
      <c r="BK117" s="62">
        <f t="shared" si="57"/>
        <v>3.3326562500000004E-2</v>
      </c>
      <c r="BL117" s="77"/>
      <c r="BM117" s="77"/>
      <c r="BN117" s="77"/>
      <c r="BO117" s="77"/>
      <c r="BP117" s="77"/>
      <c r="BQ117" s="77"/>
      <c r="BR117" s="77"/>
      <c r="BS117" s="77"/>
      <c r="BT117" s="77"/>
      <c r="BU117" s="77"/>
      <c r="BV117" s="77"/>
      <c r="BW117" s="77"/>
    </row>
    <row r="118" spans="1:75" x14ac:dyDescent="0.25">
      <c r="A118" s="77" t="s">
        <v>273</v>
      </c>
      <c r="B118" s="10" t="s">
        <v>204</v>
      </c>
      <c r="C118" s="3">
        <v>53</v>
      </c>
      <c r="D118" s="77" t="s">
        <v>273</v>
      </c>
      <c r="E118" s="62">
        <v>0</v>
      </c>
      <c r="F118" s="62">
        <v>0.44478900000000005</v>
      </c>
      <c r="G118" s="62">
        <v>123.20655300000001</v>
      </c>
      <c r="H118" s="62">
        <v>18.013954500000001</v>
      </c>
      <c r="I118" s="62">
        <v>0</v>
      </c>
      <c r="J118" s="62">
        <v>0</v>
      </c>
      <c r="K118" s="62">
        <v>0.88957800000000009</v>
      </c>
      <c r="L118" s="62">
        <v>0.22239450000000002</v>
      </c>
      <c r="M118" s="62">
        <v>0</v>
      </c>
      <c r="N118" s="62">
        <v>0</v>
      </c>
      <c r="O118" s="62">
        <v>2.0015505</v>
      </c>
      <c r="P118" s="62">
        <v>0</v>
      </c>
      <c r="Q118" s="62">
        <v>0</v>
      </c>
      <c r="R118" s="62">
        <v>5.7822570000000004</v>
      </c>
      <c r="S118" s="62">
        <v>0</v>
      </c>
      <c r="T118" s="62">
        <f t="shared" si="47"/>
        <v>150.56107650000001</v>
      </c>
      <c r="U118" s="62">
        <v>53.777000000000001</v>
      </c>
      <c r="V118" s="62">
        <v>87.275999999999996</v>
      </c>
      <c r="W118" s="62">
        <v>9.5069999999999997</v>
      </c>
      <c r="X118" s="62">
        <f t="shared" si="48"/>
        <v>35.717730804083345</v>
      </c>
      <c r="Y118" s="62">
        <f t="shared" si="49"/>
        <v>57.967173208940217</v>
      </c>
      <c r="Z118" s="62">
        <f t="shared" si="50"/>
        <v>6.3143809947453446</v>
      </c>
      <c r="AA118" s="77"/>
      <c r="AB118" s="77" t="s">
        <v>273</v>
      </c>
      <c r="AC118" s="62">
        <f t="shared" si="40"/>
        <v>150.56</v>
      </c>
      <c r="AD118" s="50">
        <v>8</v>
      </c>
      <c r="AE118" s="77">
        <v>150.56</v>
      </c>
      <c r="AF118" s="62">
        <f t="shared" si="51"/>
        <v>100</v>
      </c>
      <c r="AG118" s="77">
        <v>53.777000000000001</v>
      </c>
      <c r="AH118" s="77">
        <v>87.275999999999996</v>
      </c>
      <c r="AI118" s="77">
        <v>9.5069999999999997</v>
      </c>
      <c r="AJ118" s="77"/>
      <c r="AK118" s="77"/>
      <c r="AL118" s="62"/>
      <c r="AM118" s="77"/>
      <c r="AN118" s="77"/>
      <c r="AO118" s="77"/>
      <c r="AP118" s="77"/>
      <c r="AQ118" s="77"/>
      <c r="AR118" s="77"/>
      <c r="AS118" s="77"/>
      <c r="AT118" s="77"/>
      <c r="AU118" s="77"/>
      <c r="AV118" s="77"/>
      <c r="AW118" s="77"/>
      <c r="AX118" s="77"/>
      <c r="AY118" s="77"/>
      <c r="AZ118" s="77"/>
      <c r="BA118" s="77"/>
      <c r="BB118" s="77"/>
      <c r="BC118" s="77" t="s">
        <v>273</v>
      </c>
      <c r="BD118" s="62">
        <f t="shared" si="52"/>
        <v>0.23525000000000001</v>
      </c>
      <c r="BE118" s="77"/>
      <c r="BF118" s="50">
        <v>8</v>
      </c>
      <c r="BG118" s="62">
        <f t="shared" si="53"/>
        <v>0.23524999999999999</v>
      </c>
      <c r="BH118" s="62">
        <f t="shared" si="54"/>
        <v>99.999999999999986</v>
      </c>
      <c r="BI118" s="62">
        <f t="shared" si="55"/>
        <v>8.4026562499999999E-2</v>
      </c>
      <c r="BJ118" s="62">
        <f t="shared" si="56"/>
        <v>0.13636874999999998</v>
      </c>
      <c r="BK118" s="62">
        <f t="shared" si="57"/>
        <v>1.48546875E-2</v>
      </c>
      <c r="BL118" s="77"/>
      <c r="BM118" s="77"/>
      <c r="BN118" s="77"/>
      <c r="BO118" s="77"/>
      <c r="BP118" s="77"/>
      <c r="BQ118" s="77"/>
      <c r="BR118" s="77"/>
      <c r="BS118" s="77"/>
      <c r="BT118" s="77"/>
      <c r="BU118" s="77"/>
      <c r="BV118" s="77"/>
      <c r="BW118" s="77"/>
    </row>
    <row r="119" spans="1:75" x14ac:dyDescent="0.25">
      <c r="A119" s="77" t="s">
        <v>274</v>
      </c>
      <c r="B119" s="10" t="s">
        <v>204</v>
      </c>
      <c r="C119" s="3">
        <v>54</v>
      </c>
      <c r="D119" s="77" t="s">
        <v>274</v>
      </c>
      <c r="E119" s="62">
        <v>0</v>
      </c>
      <c r="F119" s="62">
        <v>0</v>
      </c>
      <c r="G119" s="62">
        <v>151.0058655</v>
      </c>
      <c r="H119" s="62">
        <v>1.7791560000000002</v>
      </c>
      <c r="I119" s="62">
        <v>0.44478900000000005</v>
      </c>
      <c r="J119" s="62">
        <v>0</v>
      </c>
      <c r="K119" s="62">
        <v>0</v>
      </c>
      <c r="L119" s="62">
        <v>0</v>
      </c>
      <c r="M119" s="62">
        <v>0</v>
      </c>
      <c r="N119" s="62">
        <v>0</v>
      </c>
      <c r="O119" s="62">
        <v>0</v>
      </c>
      <c r="P119" s="62">
        <v>0</v>
      </c>
      <c r="Q119" s="62">
        <v>0</v>
      </c>
      <c r="R119" s="62">
        <v>0.22239450000000002</v>
      </c>
      <c r="S119" s="62">
        <v>0</v>
      </c>
      <c r="T119" s="62">
        <f t="shared" si="47"/>
        <v>153.45220499999999</v>
      </c>
      <c r="U119" s="62">
        <v>57.094999999999999</v>
      </c>
      <c r="V119" s="62">
        <v>93.798000000000002</v>
      </c>
      <c r="W119" s="62">
        <v>2.5590000000000002</v>
      </c>
      <c r="X119" s="62">
        <f t="shared" si="48"/>
        <v>37.207024819226284</v>
      </c>
      <c r="Y119" s="62">
        <f t="shared" si="49"/>
        <v>61.1252213677868</v>
      </c>
      <c r="Z119" s="62">
        <f t="shared" si="50"/>
        <v>1.6676202209020066</v>
      </c>
      <c r="AA119" s="77"/>
      <c r="AB119" s="77" t="s">
        <v>274</v>
      </c>
      <c r="AC119" s="62">
        <f t="shared" si="40"/>
        <v>153.452</v>
      </c>
      <c r="AD119" s="50">
        <v>8</v>
      </c>
      <c r="AE119" s="77">
        <v>153.452</v>
      </c>
      <c r="AF119" s="62">
        <f t="shared" si="51"/>
        <v>100</v>
      </c>
      <c r="AG119" s="77">
        <v>57.094999999999999</v>
      </c>
      <c r="AH119" s="77">
        <v>93.798000000000002</v>
      </c>
      <c r="AI119" s="77">
        <v>2.5590000000000002</v>
      </c>
      <c r="AJ119" s="77"/>
      <c r="AK119" s="77"/>
      <c r="AL119" s="62"/>
      <c r="AM119" s="77"/>
      <c r="AN119" s="77"/>
      <c r="AO119" s="77"/>
      <c r="AP119" s="77"/>
      <c r="AQ119" s="77"/>
      <c r="AR119" s="77"/>
      <c r="AS119" s="77"/>
      <c r="AT119" s="77"/>
      <c r="AU119" s="77"/>
      <c r="AV119" s="77"/>
      <c r="AW119" s="77"/>
      <c r="AX119" s="77"/>
      <c r="AY119" s="77"/>
      <c r="AZ119" s="77"/>
      <c r="BA119" s="77"/>
      <c r="BB119" s="77"/>
      <c r="BC119" s="77" t="s">
        <v>274</v>
      </c>
      <c r="BD119" s="62">
        <f t="shared" si="52"/>
        <v>0.23976875</v>
      </c>
      <c r="BE119" s="77"/>
      <c r="BF119" s="50">
        <v>8</v>
      </c>
      <c r="BG119" s="62">
        <f t="shared" si="53"/>
        <v>0.23976875</v>
      </c>
      <c r="BH119" s="62">
        <f t="shared" si="54"/>
        <v>100</v>
      </c>
      <c r="BI119" s="62">
        <f t="shared" si="55"/>
        <v>8.9210937500000004E-2</v>
      </c>
      <c r="BJ119" s="62">
        <f t="shared" si="56"/>
        <v>0.14655937499999999</v>
      </c>
      <c r="BK119" s="62">
        <f t="shared" si="57"/>
        <v>3.9984375000000003E-3</v>
      </c>
      <c r="BL119" s="77"/>
      <c r="BM119" s="77"/>
      <c r="BN119" s="77"/>
      <c r="BO119" s="77"/>
      <c r="BP119" s="77"/>
      <c r="BQ119" s="77"/>
      <c r="BR119" s="77"/>
      <c r="BS119" s="77"/>
      <c r="BT119" s="77"/>
      <c r="BU119" s="77"/>
      <c r="BV119" s="77"/>
      <c r="BW119" s="77"/>
    </row>
    <row r="120" spans="1:75" x14ac:dyDescent="0.25">
      <c r="A120" s="77" t="s">
        <v>275</v>
      </c>
      <c r="B120" s="10" t="s">
        <v>204</v>
      </c>
      <c r="C120" s="3">
        <v>55</v>
      </c>
      <c r="D120" s="77" t="s">
        <v>275</v>
      </c>
      <c r="E120" s="62">
        <v>0</v>
      </c>
      <c r="F120" s="62">
        <v>6.6718350000000006</v>
      </c>
      <c r="G120" s="62">
        <v>366.95092500000004</v>
      </c>
      <c r="H120" s="62">
        <v>49.593973500000004</v>
      </c>
      <c r="I120" s="62">
        <v>18.903532500000001</v>
      </c>
      <c r="J120" s="62">
        <v>0</v>
      </c>
      <c r="K120" s="62">
        <v>0</v>
      </c>
      <c r="L120" s="62">
        <v>0</v>
      </c>
      <c r="M120" s="62">
        <v>0</v>
      </c>
      <c r="N120" s="62">
        <v>0</v>
      </c>
      <c r="O120" s="62">
        <v>0</v>
      </c>
      <c r="P120" s="62">
        <v>0</v>
      </c>
      <c r="Q120" s="62">
        <v>0</v>
      </c>
      <c r="R120" s="62">
        <v>0</v>
      </c>
      <c r="S120" s="62">
        <v>0</v>
      </c>
      <c r="T120" s="62">
        <f t="shared" si="47"/>
        <v>442.12026600000002</v>
      </c>
      <c r="U120" s="62">
        <v>177.315</v>
      </c>
      <c r="V120" s="62">
        <v>257.31599999999997</v>
      </c>
      <c r="W120" s="62">
        <v>7.4880000000000004</v>
      </c>
      <c r="X120" s="62">
        <f t="shared" si="48"/>
        <v>40.105603302066228</v>
      </c>
      <c r="Y120" s="62">
        <f t="shared" si="49"/>
        <v>58.20045353903771</v>
      </c>
      <c r="Z120" s="62">
        <f t="shared" si="50"/>
        <v>1.6936568114703885</v>
      </c>
      <c r="AA120" s="77"/>
      <c r="AB120" s="77" t="s">
        <v>275</v>
      </c>
      <c r="AC120" s="62">
        <f t="shared" si="40"/>
        <v>442.11899999999997</v>
      </c>
      <c r="AD120" s="50">
        <v>11</v>
      </c>
      <c r="AE120" s="77">
        <v>15.568</v>
      </c>
      <c r="AF120" s="62">
        <f t="shared" si="51"/>
        <v>3.5212239238756986</v>
      </c>
      <c r="AG120" s="77">
        <v>6.5469999999999997</v>
      </c>
      <c r="AH120" s="77">
        <v>8.6470000000000002</v>
      </c>
      <c r="AI120" s="77">
        <v>0.374</v>
      </c>
      <c r="AJ120" s="50">
        <v>8</v>
      </c>
      <c r="AK120" s="77">
        <v>426.55099999999999</v>
      </c>
      <c r="AL120" s="62">
        <f>(AK120/AC120)*100</f>
        <v>96.478776076124305</v>
      </c>
      <c r="AM120" s="77">
        <v>170.767</v>
      </c>
      <c r="AN120" s="77">
        <v>248.67</v>
      </c>
      <c r="AO120" s="77">
        <v>7.1139999999999999</v>
      </c>
      <c r="AP120" s="77"/>
      <c r="AQ120" s="77"/>
      <c r="AR120" s="77"/>
      <c r="AS120" s="77"/>
      <c r="AT120" s="77"/>
      <c r="AU120" s="77"/>
      <c r="AV120" s="77"/>
      <c r="AW120" s="77"/>
      <c r="AX120" s="77"/>
      <c r="AY120" s="77"/>
      <c r="AZ120" s="77"/>
      <c r="BA120" s="77"/>
      <c r="BB120" s="77"/>
      <c r="BC120" s="77" t="s">
        <v>275</v>
      </c>
      <c r="BD120" s="62">
        <f t="shared" si="52"/>
        <v>0.6908109375</v>
      </c>
      <c r="BE120" s="77"/>
      <c r="BF120" s="50">
        <v>11</v>
      </c>
      <c r="BG120" s="62">
        <f t="shared" si="53"/>
        <v>2.4325000000000003E-2</v>
      </c>
      <c r="BH120" s="62">
        <f t="shared" si="54"/>
        <v>3.5212239238756995</v>
      </c>
      <c r="BI120" s="62">
        <f t="shared" si="55"/>
        <v>1.0229687499999999E-2</v>
      </c>
      <c r="BJ120" s="62">
        <f t="shared" si="56"/>
        <v>1.35109375E-2</v>
      </c>
      <c r="BK120" s="62">
        <f t="shared" si="57"/>
        <v>5.8437500000000004E-4</v>
      </c>
      <c r="BL120" s="50">
        <v>8</v>
      </c>
      <c r="BM120" s="62">
        <f>BO120+BP120+BQ120</f>
        <v>0.66648593749999985</v>
      </c>
      <c r="BN120" s="62">
        <f>(BM120/BD120)*100</f>
        <v>96.478776076124291</v>
      </c>
      <c r="BO120" s="62">
        <f>AM120/640</f>
        <v>0.26682343749999998</v>
      </c>
      <c r="BP120" s="62">
        <f>AN120/640</f>
        <v>0.38854687499999996</v>
      </c>
      <c r="BQ120" s="62">
        <f>AO120/640</f>
        <v>1.1115625000000001E-2</v>
      </c>
      <c r="BR120" s="77"/>
      <c r="BS120" s="77"/>
      <c r="BT120" s="77"/>
      <c r="BU120" s="77"/>
      <c r="BV120" s="77"/>
      <c r="BW120" s="77"/>
    </row>
    <row r="121" spans="1:75" x14ac:dyDescent="0.25">
      <c r="A121" s="77" t="s">
        <v>276</v>
      </c>
      <c r="B121" s="10" t="s">
        <v>204</v>
      </c>
      <c r="C121" s="3">
        <v>56</v>
      </c>
      <c r="D121" s="77" t="s">
        <v>276</v>
      </c>
      <c r="E121" s="62">
        <v>0</v>
      </c>
      <c r="F121" s="62">
        <v>9.1181745000000003</v>
      </c>
      <c r="G121" s="62">
        <v>136.55022300000002</v>
      </c>
      <c r="H121" s="62">
        <v>5.3374680000000003</v>
      </c>
      <c r="I121" s="62">
        <v>0</v>
      </c>
      <c r="J121" s="62">
        <v>0</v>
      </c>
      <c r="K121" s="62">
        <v>0</v>
      </c>
      <c r="L121" s="62">
        <v>0</v>
      </c>
      <c r="M121" s="62">
        <v>0</v>
      </c>
      <c r="N121" s="62">
        <v>0</v>
      </c>
      <c r="O121" s="62">
        <v>0</v>
      </c>
      <c r="P121" s="62">
        <v>0</v>
      </c>
      <c r="Q121" s="62">
        <v>0</v>
      </c>
      <c r="R121" s="62">
        <v>0</v>
      </c>
      <c r="S121" s="62">
        <v>0</v>
      </c>
      <c r="T121" s="62">
        <f t="shared" si="47"/>
        <v>151.00586550000003</v>
      </c>
      <c r="U121" s="62">
        <v>54.658000000000001</v>
      </c>
      <c r="V121" s="62">
        <v>94.085999999999999</v>
      </c>
      <c r="W121" s="62">
        <v>2.262</v>
      </c>
      <c r="X121" s="62">
        <f t="shared" si="48"/>
        <v>36.195944984666831</v>
      </c>
      <c r="Y121" s="62">
        <f t="shared" si="49"/>
        <v>62.306189026809676</v>
      </c>
      <c r="Z121" s="62">
        <f t="shared" si="50"/>
        <v>1.4979550579113099</v>
      </c>
      <c r="AA121" s="77"/>
      <c r="AB121" s="77" t="s">
        <v>276</v>
      </c>
      <c r="AC121" s="62">
        <f t="shared" si="40"/>
        <v>151.006</v>
      </c>
      <c r="AD121" s="50">
        <v>8</v>
      </c>
      <c r="AE121" s="77">
        <v>151.006</v>
      </c>
      <c r="AF121" s="62">
        <f t="shared" si="51"/>
        <v>100</v>
      </c>
      <c r="AG121" s="77">
        <v>54.658000000000001</v>
      </c>
      <c r="AH121" s="77">
        <v>94.085999999999999</v>
      </c>
      <c r="AI121" s="77">
        <v>2.262</v>
      </c>
      <c r="AJ121" s="77"/>
      <c r="AK121" s="77"/>
      <c r="AL121" s="62"/>
      <c r="AM121" s="77"/>
      <c r="AN121" s="77"/>
      <c r="AO121" s="77"/>
      <c r="AP121" s="77"/>
      <c r="AQ121" s="77"/>
      <c r="AR121" s="77"/>
      <c r="AS121" s="77"/>
      <c r="AT121" s="77"/>
      <c r="AU121" s="77"/>
      <c r="AV121" s="77"/>
      <c r="AW121" s="77"/>
      <c r="AX121" s="77"/>
      <c r="AY121" s="77"/>
      <c r="AZ121" s="77"/>
      <c r="BA121" s="77"/>
      <c r="BB121" s="77"/>
      <c r="BC121" s="77" t="s">
        <v>276</v>
      </c>
      <c r="BD121" s="62">
        <f t="shared" si="52"/>
        <v>0.235946875</v>
      </c>
      <c r="BE121" s="77"/>
      <c r="BF121" s="50">
        <v>8</v>
      </c>
      <c r="BG121" s="62">
        <f t="shared" si="53"/>
        <v>0.235946875</v>
      </c>
      <c r="BH121" s="62">
        <f t="shared" si="54"/>
        <v>100</v>
      </c>
      <c r="BI121" s="62">
        <f t="shared" si="55"/>
        <v>8.5403124999999996E-2</v>
      </c>
      <c r="BJ121" s="62">
        <f t="shared" si="56"/>
        <v>0.147009375</v>
      </c>
      <c r="BK121" s="62">
        <f t="shared" si="57"/>
        <v>3.5343750000000002E-3</v>
      </c>
      <c r="BL121" s="77"/>
      <c r="BM121" s="77"/>
      <c r="BN121" s="77"/>
      <c r="BO121" s="77"/>
      <c r="BP121" s="77"/>
      <c r="BQ121" s="77"/>
      <c r="BR121" s="77"/>
      <c r="BS121" s="77"/>
      <c r="BT121" s="77"/>
      <c r="BU121" s="77"/>
      <c r="BV121" s="77"/>
      <c r="BW121" s="77"/>
    </row>
    <row r="122" spans="1:75" x14ac:dyDescent="0.25">
      <c r="A122" s="77" t="s">
        <v>277</v>
      </c>
      <c r="B122" s="10" t="s">
        <v>204</v>
      </c>
      <c r="C122" s="3">
        <v>6</v>
      </c>
      <c r="D122" s="77" t="s">
        <v>277</v>
      </c>
      <c r="E122" s="62">
        <v>2.8911285000000002</v>
      </c>
      <c r="F122" s="62">
        <v>28.244101500000003</v>
      </c>
      <c r="G122" s="62">
        <v>424.99588950000003</v>
      </c>
      <c r="H122" s="62">
        <v>182.808279</v>
      </c>
      <c r="I122" s="62">
        <v>66.495955500000008</v>
      </c>
      <c r="J122" s="62">
        <v>0</v>
      </c>
      <c r="K122" s="62">
        <v>1.7791560000000002</v>
      </c>
      <c r="L122" s="62">
        <v>0</v>
      </c>
      <c r="M122" s="62">
        <v>0</v>
      </c>
      <c r="N122" s="62">
        <v>0</v>
      </c>
      <c r="O122" s="62">
        <v>0</v>
      </c>
      <c r="P122" s="62">
        <v>0</v>
      </c>
      <c r="Q122" s="62">
        <v>0</v>
      </c>
      <c r="R122" s="62">
        <v>0</v>
      </c>
      <c r="S122" s="62">
        <v>0</v>
      </c>
      <c r="T122" s="62">
        <f t="shared" si="47"/>
        <v>707.21451000000002</v>
      </c>
      <c r="U122" s="62">
        <v>310.94</v>
      </c>
      <c r="V122" s="62">
        <v>381.07299999999998</v>
      </c>
      <c r="W122" s="62">
        <v>15.2</v>
      </c>
      <c r="X122" s="62">
        <f t="shared" si="48"/>
        <v>43.966858089492533</v>
      </c>
      <c r="Y122" s="62">
        <f t="shared" si="49"/>
        <v>53.883651227687615</v>
      </c>
      <c r="Z122" s="62">
        <f t="shared" si="50"/>
        <v>2.1492771691010693</v>
      </c>
      <c r="AA122" s="77"/>
      <c r="AB122" s="77" t="s">
        <v>277</v>
      </c>
      <c r="AC122" s="62">
        <f t="shared" si="40"/>
        <v>707.21299999999997</v>
      </c>
      <c r="AD122" s="50">
        <v>3</v>
      </c>
      <c r="AE122" s="77">
        <v>707.21299999999997</v>
      </c>
      <c r="AF122" s="62">
        <f t="shared" si="51"/>
        <v>100</v>
      </c>
      <c r="AG122" s="77">
        <v>310.94</v>
      </c>
      <c r="AH122" s="77">
        <v>381.07299999999998</v>
      </c>
      <c r="AI122" s="77">
        <v>15.2</v>
      </c>
      <c r="AJ122" s="77"/>
      <c r="AK122" s="77"/>
      <c r="AL122" s="62"/>
      <c r="AM122" s="77"/>
      <c r="AN122" s="77"/>
      <c r="AO122" s="77"/>
      <c r="AP122" s="77"/>
      <c r="AQ122" s="77"/>
      <c r="AR122" s="77"/>
      <c r="AS122" s="77"/>
      <c r="AT122" s="77"/>
      <c r="AU122" s="77"/>
      <c r="AV122" s="77"/>
      <c r="AW122" s="77"/>
      <c r="AX122" s="77"/>
      <c r="AY122" s="77"/>
      <c r="AZ122" s="77"/>
      <c r="BA122" s="77"/>
      <c r="BB122" s="77"/>
      <c r="BC122" s="77" t="s">
        <v>277</v>
      </c>
      <c r="BD122" s="62">
        <f t="shared" si="52"/>
        <v>1.1050203125</v>
      </c>
      <c r="BE122" s="77"/>
      <c r="BF122" s="50">
        <v>3</v>
      </c>
      <c r="BG122" s="62">
        <f t="shared" si="53"/>
        <v>1.1050203125</v>
      </c>
      <c r="BH122" s="62">
        <f t="shared" si="54"/>
        <v>100</v>
      </c>
      <c r="BI122" s="62">
        <f t="shared" si="55"/>
        <v>0.48584375000000002</v>
      </c>
      <c r="BJ122" s="62">
        <f t="shared" si="56"/>
        <v>0.59542656249999992</v>
      </c>
      <c r="BK122" s="62">
        <f t="shared" si="57"/>
        <v>2.375E-2</v>
      </c>
      <c r="BL122" s="77"/>
      <c r="BM122" s="77"/>
      <c r="BN122" s="77"/>
      <c r="BO122" s="77"/>
      <c r="BP122" s="77"/>
      <c r="BQ122" s="77"/>
      <c r="BR122" s="77"/>
      <c r="BS122" s="77"/>
      <c r="BT122" s="77"/>
      <c r="BU122" s="77"/>
      <c r="BV122" s="77"/>
      <c r="BW122" s="77"/>
    </row>
    <row r="123" spans="1:75" x14ac:dyDescent="0.25">
      <c r="A123" s="77" t="s">
        <v>278</v>
      </c>
      <c r="B123" s="10" t="s">
        <v>204</v>
      </c>
      <c r="C123" s="3">
        <v>62</v>
      </c>
      <c r="D123" s="77" t="s">
        <v>278</v>
      </c>
      <c r="E123" s="62">
        <v>0</v>
      </c>
      <c r="F123" s="62">
        <v>2.6687340000000002</v>
      </c>
      <c r="G123" s="62">
        <v>36.917487000000001</v>
      </c>
      <c r="H123" s="62">
        <v>6.4494405000000006</v>
      </c>
      <c r="I123" s="62">
        <v>0.22239450000000002</v>
      </c>
      <c r="J123" s="62">
        <v>0</v>
      </c>
      <c r="K123" s="62">
        <v>5.1150735000000003</v>
      </c>
      <c r="L123" s="62">
        <v>0</v>
      </c>
      <c r="M123" s="62">
        <v>0</v>
      </c>
      <c r="N123" s="62">
        <v>0</v>
      </c>
      <c r="O123" s="62">
        <v>0</v>
      </c>
      <c r="P123" s="62">
        <v>0</v>
      </c>
      <c r="Q123" s="62">
        <v>0</v>
      </c>
      <c r="R123" s="62">
        <v>0</v>
      </c>
      <c r="S123" s="62">
        <v>0</v>
      </c>
      <c r="T123" s="62">
        <f t="shared" si="47"/>
        <v>51.373129500000005</v>
      </c>
      <c r="U123" s="62">
        <v>17.28</v>
      </c>
      <c r="V123" s="62">
        <v>28.933</v>
      </c>
      <c r="W123" s="62">
        <v>5.16</v>
      </c>
      <c r="X123" s="62">
        <f t="shared" si="48"/>
        <v>33.636261150880443</v>
      </c>
      <c r="Y123" s="62">
        <f t="shared" si="49"/>
        <v>56.319325455927306</v>
      </c>
      <c r="Z123" s="62">
        <f t="shared" si="50"/>
        <v>10.044161315887909</v>
      </c>
      <c r="AA123" s="77"/>
      <c r="AB123" s="77" t="s">
        <v>278</v>
      </c>
      <c r="AC123" s="62">
        <f t="shared" si="40"/>
        <v>51.373000000000005</v>
      </c>
      <c r="AD123" s="50">
        <v>8</v>
      </c>
      <c r="AE123" s="77">
        <v>51.373000000000005</v>
      </c>
      <c r="AF123" s="62">
        <f t="shared" si="51"/>
        <v>100</v>
      </c>
      <c r="AG123" s="77">
        <v>17.28</v>
      </c>
      <c r="AH123" s="77">
        <v>28.933</v>
      </c>
      <c r="AI123" s="77">
        <v>5.16</v>
      </c>
      <c r="AJ123" s="77"/>
      <c r="AK123" s="77"/>
      <c r="AL123" s="62"/>
      <c r="AM123" s="77"/>
      <c r="AN123" s="77"/>
      <c r="AO123" s="77"/>
      <c r="AP123" s="77"/>
      <c r="AQ123" s="77"/>
      <c r="AR123" s="77"/>
      <c r="AS123" s="77"/>
      <c r="AT123" s="77"/>
      <c r="AU123" s="77"/>
      <c r="AV123" s="77"/>
      <c r="AW123" s="77"/>
      <c r="AX123" s="77"/>
      <c r="AY123" s="77"/>
      <c r="AZ123" s="77"/>
      <c r="BA123" s="77"/>
      <c r="BB123" s="77"/>
      <c r="BC123" s="77" t="s">
        <v>278</v>
      </c>
      <c r="BD123" s="62">
        <f t="shared" si="52"/>
        <v>8.027031250000001E-2</v>
      </c>
      <c r="BE123" s="77"/>
      <c r="BF123" s="50">
        <v>8</v>
      </c>
      <c r="BG123" s="62">
        <f t="shared" si="53"/>
        <v>8.0270312499999996E-2</v>
      </c>
      <c r="BH123" s="62">
        <f t="shared" si="54"/>
        <v>99.999999999999972</v>
      </c>
      <c r="BI123" s="62">
        <f t="shared" si="55"/>
        <v>2.7000000000000003E-2</v>
      </c>
      <c r="BJ123" s="62">
        <f t="shared" si="56"/>
        <v>4.52078125E-2</v>
      </c>
      <c r="BK123" s="62">
        <f t="shared" si="57"/>
        <v>8.0625000000000002E-3</v>
      </c>
      <c r="BL123" s="77"/>
      <c r="BM123" s="77"/>
      <c r="BN123" s="77"/>
      <c r="BO123" s="77"/>
      <c r="BP123" s="77"/>
      <c r="BQ123" s="77"/>
      <c r="BR123" s="77"/>
      <c r="BS123" s="77"/>
      <c r="BT123" s="77"/>
      <c r="BU123" s="77"/>
      <c r="BV123" s="77"/>
      <c r="BW123" s="77"/>
    </row>
    <row r="124" spans="1:75" x14ac:dyDescent="0.25">
      <c r="A124" s="77" t="s">
        <v>279</v>
      </c>
      <c r="B124" s="10" t="s">
        <v>204</v>
      </c>
      <c r="C124" s="3">
        <v>63</v>
      </c>
      <c r="D124" s="77" t="s">
        <v>279</v>
      </c>
      <c r="E124" s="62">
        <v>0</v>
      </c>
      <c r="F124" s="62">
        <v>16.2347985</v>
      </c>
      <c r="G124" s="62">
        <v>406.53714600000001</v>
      </c>
      <c r="H124" s="62">
        <v>36.472698000000001</v>
      </c>
      <c r="I124" s="62">
        <v>14.233248000000001</v>
      </c>
      <c r="J124" s="62">
        <v>0</v>
      </c>
      <c r="K124" s="62">
        <v>0</v>
      </c>
      <c r="L124" s="62">
        <v>0</v>
      </c>
      <c r="M124" s="62">
        <v>0</v>
      </c>
      <c r="N124" s="62">
        <v>0</v>
      </c>
      <c r="O124" s="62">
        <v>0</v>
      </c>
      <c r="P124" s="62">
        <v>0</v>
      </c>
      <c r="Q124" s="62">
        <v>0</v>
      </c>
      <c r="R124" s="62">
        <v>0</v>
      </c>
      <c r="S124" s="62">
        <v>0</v>
      </c>
      <c r="T124" s="62">
        <f t="shared" si="47"/>
        <v>473.4778905</v>
      </c>
      <c r="U124" s="62">
        <v>183.43700000000001</v>
      </c>
      <c r="V124" s="62">
        <v>282.483</v>
      </c>
      <c r="W124" s="62">
        <v>7.5570000000000004</v>
      </c>
      <c r="X124" s="62">
        <f t="shared" si="48"/>
        <v>38.742463730732538</v>
      </c>
      <c r="Y124" s="62">
        <f t="shared" si="49"/>
        <v>59.661286338353328</v>
      </c>
      <c r="Z124" s="62">
        <f t="shared" si="50"/>
        <v>1.5960618545503131</v>
      </c>
      <c r="AA124" s="77"/>
      <c r="AB124" s="77" t="s">
        <v>279</v>
      </c>
      <c r="AC124" s="62">
        <f t="shared" si="40"/>
        <v>473.47699999999998</v>
      </c>
      <c r="AD124" s="50">
        <v>5</v>
      </c>
      <c r="AE124" s="77">
        <v>46.257999999999996</v>
      </c>
      <c r="AF124" s="62">
        <f t="shared" si="51"/>
        <v>9.7698515450592112</v>
      </c>
      <c r="AG124" s="77">
        <v>15.772</v>
      </c>
      <c r="AH124" s="77">
        <v>29.9</v>
      </c>
      <c r="AI124" s="77">
        <v>0.58599999999999997</v>
      </c>
      <c r="AJ124" s="50">
        <v>6</v>
      </c>
      <c r="AK124" s="77">
        <v>427.21899999999999</v>
      </c>
      <c r="AL124" s="62">
        <f>(AK124/AC124)*100</f>
        <v>90.230148454940789</v>
      </c>
      <c r="AM124" s="77">
        <v>167.66499999999999</v>
      </c>
      <c r="AN124" s="77">
        <v>252.583</v>
      </c>
      <c r="AO124" s="77">
        <v>6.9710000000000001</v>
      </c>
      <c r="AP124" s="77"/>
      <c r="AQ124" s="77"/>
      <c r="AR124" s="77"/>
      <c r="AS124" s="77"/>
      <c r="AT124" s="77"/>
      <c r="AU124" s="77"/>
      <c r="AV124" s="77"/>
      <c r="AW124" s="77"/>
      <c r="AX124" s="77"/>
      <c r="AY124" s="77"/>
      <c r="AZ124" s="77"/>
      <c r="BA124" s="77"/>
      <c r="BB124" s="77"/>
      <c r="BC124" s="77" t="s">
        <v>279</v>
      </c>
      <c r="BD124" s="62">
        <f t="shared" si="52"/>
        <v>0.73980781249999994</v>
      </c>
      <c r="BE124" s="77"/>
      <c r="BF124" s="50">
        <v>5</v>
      </c>
      <c r="BG124" s="62">
        <f t="shared" si="53"/>
        <v>7.2278124999999999E-2</v>
      </c>
      <c r="BH124" s="62">
        <f t="shared" si="54"/>
        <v>9.7698515450592112</v>
      </c>
      <c r="BI124" s="62">
        <f t="shared" si="55"/>
        <v>2.4643749999999999E-2</v>
      </c>
      <c r="BJ124" s="62">
        <f t="shared" si="56"/>
        <v>4.6718749999999996E-2</v>
      </c>
      <c r="BK124" s="62">
        <f t="shared" si="57"/>
        <v>9.1562499999999999E-4</v>
      </c>
      <c r="BL124" s="50">
        <v>6</v>
      </c>
      <c r="BM124" s="62">
        <f>BO124+BP124+BQ124</f>
        <v>0.66752968749999997</v>
      </c>
      <c r="BN124" s="62">
        <f>(BM124/BD124)*100</f>
        <v>90.230148454940789</v>
      </c>
      <c r="BO124" s="62">
        <f t="shared" ref="BO124:BQ125" si="58">AM124/640</f>
        <v>0.26197656250000001</v>
      </c>
      <c r="BP124" s="62">
        <f t="shared" si="58"/>
        <v>0.39466093749999998</v>
      </c>
      <c r="BQ124" s="62">
        <f t="shared" si="58"/>
        <v>1.0892187500000001E-2</v>
      </c>
      <c r="BR124" s="77"/>
      <c r="BS124" s="77"/>
      <c r="BT124" s="77"/>
      <c r="BU124" s="77"/>
      <c r="BV124" s="77"/>
      <c r="BW124" s="77"/>
    </row>
    <row r="125" spans="1:75" x14ac:dyDescent="0.25">
      <c r="A125" s="77" t="s">
        <v>280</v>
      </c>
      <c r="B125" s="10" t="s">
        <v>204</v>
      </c>
      <c r="C125" s="3">
        <v>64</v>
      </c>
      <c r="D125" s="77" t="s">
        <v>280</v>
      </c>
      <c r="E125" s="62">
        <v>0</v>
      </c>
      <c r="F125" s="62">
        <v>1.3343670000000001</v>
      </c>
      <c r="G125" s="62">
        <v>28.466496000000003</v>
      </c>
      <c r="H125" s="62">
        <v>14.900431500000002</v>
      </c>
      <c r="I125" s="62">
        <v>5.1150735000000003</v>
      </c>
      <c r="J125" s="62">
        <v>0</v>
      </c>
      <c r="K125" s="62">
        <v>0</v>
      </c>
      <c r="L125" s="62">
        <v>0</v>
      </c>
      <c r="M125" s="62">
        <v>0</v>
      </c>
      <c r="N125" s="62">
        <v>0</v>
      </c>
      <c r="O125" s="62">
        <v>0</v>
      </c>
      <c r="P125" s="62">
        <v>0</v>
      </c>
      <c r="Q125" s="62">
        <v>0</v>
      </c>
      <c r="R125" s="62">
        <v>0</v>
      </c>
      <c r="S125" s="62">
        <v>0</v>
      </c>
      <c r="T125" s="62">
        <f t="shared" si="47"/>
        <v>49.816368000000004</v>
      </c>
      <c r="U125" s="62">
        <v>22.350999999999999</v>
      </c>
      <c r="V125" s="62">
        <v>26.443000000000001</v>
      </c>
      <c r="W125" s="62">
        <v>1.0229999999999999</v>
      </c>
      <c r="X125" s="62">
        <f t="shared" si="48"/>
        <v>44.866779529170003</v>
      </c>
      <c r="Y125" s="62">
        <f t="shared" si="49"/>
        <v>53.080947209961195</v>
      </c>
      <c r="Z125" s="62">
        <f t="shared" si="50"/>
        <v>2.0535419201977949</v>
      </c>
      <c r="AA125" s="77"/>
      <c r="AB125" s="77" t="s">
        <v>280</v>
      </c>
      <c r="AC125" s="62">
        <f t="shared" si="40"/>
        <v>49.817000000000007</v>
      </c>
      <c r="AD125" s="50">
        <v>8</v>
      </c>
      <c r="AE125" s="77">
        <v>15.346</v>
      </c>
      <c r="AF125" s="62">
        <f t="shared" si="51"/>
        <v>30.804745368047048</v>
      </c>
      <c r="AG125" s="77">
        <v>5.6870000000000003</v>
      </c>
      <c r="AH125" s="77">
        <v>9.3710000000000004</v>
      </c>
      <c r="AI125" s="77">
        <v>0.28799999999999998</v>
      </c>
      <c r="AJ125" s="50">
        <v>9</v>
      </c>
      <c r="AK125" s="77">
        <v>34.471000000000004</v>
      </c>
      <c r="AL125" s="62">
        <f>(AK125/AC125)*100</f>
        <v>69.195254631952935</v>
      </c>
      <c r="AM125" s="77">
        <v>16.664000000000001</v>
      </c>
      <c r="AN125" s="77">
        <v>17.071999999999999</v>
      </c>
      <c r="AO125" s="77">
        <v>0.73499999999999999</v>
      </c>
      <c r="AP125" s="77"/>
      <c r="AQ125" s="77"/>
      <c r="AR125" s="77"/>
      <c r="AS125" s="77"/>
      <c r="AT125" s="77"/>
      <c r="AU125" s="77"/>
      <c r="AV125" s="77"/>
      <c r="AW125" s="77"/>
      <c r="AX125" s="77"/>
      <c r="AY125" s="77"/>
      <c r="AZ125" s="77"/>
      <c r="BA125" s="77"/>
      <c r="BB125" s="77"/>
      <c r="BC125" s="77" t="s">
        <v>280</v>
      </c>
      <c r="BD125" s="62">
        <f t="shared" si="52"/>
        <v>7.7839062500000014E-2</v>
      </c>
      <c r="BE125" s="77"/>
      <c r="BF125" s="50">
        <v>8</v>
      </c>
      <c r="BG125" s="62">
        <f t="shared" si="53"/>
        <v>2.3978124999999999E-2</v>
      </c>
      <c r="BH125" s="62">
        <f t="shared" si="54"/>
        <v>30.804745368047048</v>
      </c>
      <c r="BI125" s="62">
        <f t="shared" si="55"/>
        <v>8.8859374999999997E-3</v>
      </c>
      <c r="BJ125" s="62">
        <f t="shared" si="56"/>
        <v>1.4642187500000001E-2</v>
      </c>
      <c r="BK125" s="62">
        <f t="shared" si="57"/>
        <v>4.4999999999999999E-4</v>
      </c>
      <c r="BL125" s="50">
        <v>9</v>
      </c>
      <c r="BM125" s="62">
        <f>BO125+BP125+BQ125</f>
        <v>5.3860937499999997E-2</v>
      </c>
      <c r="BN125" s="62">
        <f>(BM125/BD125)*100</f>
        <v>69.195254631952935</v>
      </c>
      <c r="BO125" s="62">
        <f t="shared" si="58"/>
        <v>2.6037500000000002E-2</v>
      </c>
      <c r="BP125" s="62">
        <f t="shared" si="58"/>
        <v>2.6674999999999997E-2</v>
      </c>
      <c r="BQ125" s="62">
        <f t="shared" si="58"/>
        <v>1.1484374999999999E-3</v>
      </c>
      <c r="BR125" s="77"/>
      <c r="BS125" s="77"/>
      <c r="BT125" s="77"/>
      <c r="BU125" s="77"/>
      <c r="BV125" s="77"/>
      <c r="BW125" s="77"/>
    </row>
    <row r="126" spans="1:75" x14ac:dyDescent="0.25">
      <c r="A126" s="77" t="s">
        <v>281</v>
      </c>
      <c r="B126" s="10" t="s">
        <v>204</v>
      </c>
      <c r="C126" s="3">
        <v>65</v>
      </c>
      <c r="D126" s="77" t="s">
        <v>281</v>
      </c>
      <c r="E126" s="62">
        <v>0</v>
      </c>
      <c r="F126" s="62">
        <v>24.463395000000002</v>
      </c>
      <c r="G126" s="62">
        <v>176.8036275</v>
      </c>
      <c r="H126" s="62">
        <v>36.250303500000001</v>
      </c>
      <c r="I126" s="62">
        <v>14.010853500000001</v>
      </c>
      <c r="J126" s="62">
        <v>0</v>
      </c>
      <c r="K126" s="62">
        <v>0</v>
      </c>
      <c r="L126" s="62">
        <v>0</v>
      </c>
      <c r="M126" s="62">
        <v>0</v>
      </c>
      <c r="N126" s="62">
        <v>0</v>
      </c>
      <c r="O126" s="62">
        <v>0</v>
      </c>
      <c r="P126" s="62">
        <v>0</v>
      </c>
      <c r="Q126" s="62">
        <v>0</v>
      </c>
      <c r="R126" s="62">
        <v>0</v>
      </c>
      <c r="S126" s="62">
        <v>0</v>
      </c>
      <c r="T126" s="62">
        <f t="shared" si="47"/>
        <v>251.52817949999999</v>
      </c>
      <c r="U126" s="62">
        <v>99.688000000000002</v>
      </c>
      <c r="V126" s="62">
        <v>147.73699999999999</v>
      </c>
      <c r="W126" s="62">
        <v>4.1020000000000003</v>
      </c>
      <c r="X126" s="62">
        <f t="shared" si="48"/>
        <v>39.632935044560284</v>
      </c>
      <c r="Y126" s="62">
        <f t="shared" si="49"/>
        <v>58.735764833061175</v>
      </c>
      <c r="Z126" s="62">
        <f t="shared" si="50"/>
        <v>1.6308311888370346</v>
      </c>
      <c r="AA126" s="77"/>
      <c r="AB126" s="77" t="s">
        <v>281</v>
      </c>
      <c r="AC126" s="62">
        <f t="shared" si="40"/>
        <v>251.52700000000002</v>
      </c>
      <c r="AD126" s="50">
        <v>8</v>
      </c>
      <c r="AE126" s="77">
        <v>251.52700000000002</v>
      </c>
      <c r="AF126" s="62">
        <f t="shared" si="51"/>
        <v>100</v>
      </c>
      <c r="AG126" s="77">
        <v>99.688000000000002</v>
      </c>
      <c r="AH126" s="77">
        <v>147.73699999999999</v>
      </c>
      <c r="AI126" s="77">
        <v>4.1020000000000003</v>
      </c>
      <c r="AJ126" s="77"/>
      <c r="AK126" s="77"/>
      <c r="AL126" s="62"/>
      <c r="AM126" s="77"/>
      <c r="AN126" s="77"/>
      <c r="AO126" s="77"/>
      <c r="AP126" s="77"/>
      <c r="AQ126" s="77"/>
      <c r="AR126" s="77"/>
      <c r="AS126" s="77"/>
      <c r="AT126" s="77"/>
      <c r="AU126" s="77"/>
      <c r="AV126" s="77"/>
      <c r="AW126" s="77"/>
      <c r="AX126" s="77"/>
      <c r="AY126" s="77"/>
      <c r="AZ126" s="77"/>
      <c r="BA126" s="77"/>
      <c r="BB126" s="77"/>
      <c r="BC126" s="77" t="s">
        <v>281</v>
      </c>
      <c r="BD126" s="62">
        <f t="shared" si="52"/>
        <v>0.39301093750000005</v>
      </c>
      <c r="BE126" s="77"/>
      <c r="BF126" s="50">
        <v>8</v>
      </c>
      <c r="BG126" s="62">
        <f t="shared" si="53"/>
        <v>0.39301093749999999</v>
      </c>
      <c r="BH126" s="62">
        <f t="shared" si="54"/>
        <v>99.999999999999986</v>
      </c>
      <c r="BI126" s="62">
        <f t="shared" si="55"/>
        <v>0.1557625</v>
      </c>
      <c r="BJ126" s="62">
        <f t="shared" si="56"/>
        <v>0.2308390625</v>
      </c>
      <c r="BK126" s="62">
        <f t="shared" si="57"/>
        <v>6.4093750000000001E-3</v>
      </c>
      <c r="BL126" s="77"/>
      <c r="BM126" s="77"/>
      <c r="BN126" s="77"/>
      <c r="BO126" s="77"/>
      <c r="BP126" s="77"/>
      <c r="BQ126" s="77"/>
      <c r="BR126" s="77"/>
      <c r="BS126" s="77"/>
      <c r="BT126" s="77"/>
      <c r="BU126" s="77"/>
      <c r="BV126" s="77"/>
      <c r="BW126" s="77"/>
    </row>
    <row r="127" spans="1:75" x14ac:dyDescent="0.25">
      <c r="A127" s="77" t="s">
        <v>282</v>
      </c>
      <c r="B127" s="10" t="s">
        <v>204</v>
      </c>
      <c r="C127" s="3">
        <v>66</v>
      </c>
      <c r="D127" s="77" t="s">
        <v>282</v>
      </c>
      <c r="E127" s="62">
        <v>0</v>
      </c>
      <c r="F127" s="62">
        <v>0</v>
      </c>
      <c r="G127" s="62">
        <v>27.132129000000003</v>
      </c>
      <c r="H127" s="62">
        <v>5.7822570000000004</v>
      </c>
      <c r="I127" s="62">
        <v>4.003101</v>
      </c>
      <c r="J127" s="62">
        <v>0</v>
      </c>
      <c r="K127" s="62">
        <v>0</v>
      </c>
      <c r="L127" s="62">
        <v>0</v>
      </c>
      <c r="M127" s="62">
        <v>0</v>
      </c>
      <c r="N127" s="62">
        <v>0</v>
      </c>
      <c r="O127" s="62">
        <v>0</v>
      </c>
      <c r="P127" s="62">
        <v>0</v>
      </c>
      <c r="Q127" s="62">
        <v>0</v>
      </c>
      <c r="R127" s="62">
        <v>0.66718350000000004</v>
      </c>
      <c r="S127" s="62">
        <v>0</v>
      </c>
      <c r="T127" s="62">
        <f t="shared" si="47"/>
        <v>37.584670500000001</v>
      </c>
      <c r="U127" s="62">
        <v>16.443999999999999</v>
      </c>
      <c r="V127" s="62">
        <v>19.835000000000001</v>
      </c>
      <c r="W127" s="62">
        <v>1.3049999999999999</v>
      </c>
      <c r="X127" s="62">
        <f t="shared" si="48"/>
        <v>43.75188017146511</v>
      </c>
      <c r="Y127" s="62">
        <f t="shared" si="49"/>
        <v>52.774175577779779</v>
      </c>
      <c r="Z127" s="62">
        <f t="shared" si="50"/>
        <v>3.4721602787498163</v>
      </c>
      <c r="AA127" s="77"/>
      <c r="AB127" s="77" t="s">
        <v>282</v>
      </c>
      <c r="AC127" s="62">
        <f t="shared" si="40"/>
        <v>37.583999999999996</v>
      </c>
      <c r="AD127" s="50">
        <v>8</v>
      </c>
      <c r="AE127" s="77">
        <v>37.583999999999996</v>
      </c>
      <c r="AF127" s="62">
        <f t="shared" si="51"/>
        <v>100</v>
      </c>
      <c r="AG127" s="77">
        <v>16.443999999999999</v>
      </c>
      <c r="AH127" s="77">
        <v>19.835000000000001</v>
      </c>
      <c r="AI127" s="77">
        <v>1.3049999999999999</v>
      </c>
      <c r="AJ127" s="77"/>
      <c r="AK127" s="77"/>
      <c r="AL127" s="62"/>
      <c r="AM127" s="77"/>
      <c r="AN127" s="77"/>
      <c r="AO127" s="77"/>
      <c r="AP127" s="77"/>
      <c r="AQ127" s="77"/>
      <c r="AR127" s="77"/>
      <c r="AS127" s="77"/>
      <c r="AT127" s="77"/>
      <c r="AU127" s="77"/>
      <c r="AV127" s="77"/>
      <c r="AW127" s="77"/>
      <c r="AX127" s="77"/>
      <c r="AY127" s="77"/>
      <c r="AZ127" s="77"/>
      <c r="BA127" s="77"/>
      <c r="BB127" s="77"/>
      <c r="BC127" s="77" t="s">
        <v>282</v>
      </c>
      <c r="BD127" s="62">
        <f t="shared" si="52"/>
        <v>5.8724999999999992E-2</v>
      </c>
      <c r="BE127" s="77"/>
      <c r="BF127" s="50">
        <v>8</v>
      </c>
      <c r="BG127" s="62">
        <f t="shared" si="53"/>
        <v>5.8724999999999999E-2</v>
      </c>
      <c r="BH127" s="62">
        <f t="shared" si="54"/>
        <v>100.00000000000003</v>
      </c>
      <c r="BI127" s="62">
        <f t="shared" si="55"/>
        <v>2.5693749999999998E-2</v>
      </c>
      <c r="BJ127" s="62">
        <f t="shared" si="56"/>
        <v>3.0992187500000001E-2</v>
      </c>
      <c r="BK127" s="62">
        <f t="shared" si="57"/>
        <v>2.0390625000000001E-3</v>
      </c>
      <c r="BL127" s="77"/>
      <c r="BM127" s="77"/>
      <c r="BN127" s="77"/>
      <c r="BO127" s="77"/>
      <c r="BP127" s="77"/>
      <c r="BQ127" s="77"/>
      <c r="BR127" s="77"/>
      <c r="BS127" s="77"/>
      <c r="BT127" s="77"/>
      <c r="BU127" s="77"/>
      <c r="BV127" s="77"/>
      <c r="BW127" s="77"/>
    </row>
    <row r="128" spans="1:75" x14ac:dyDescent="0.25">
      <c r="A128" s="77" t="s">
        <v>283</v>
      </c>
      <c r="B128" s="10" t="s">
        <v>204</v>
      </c>
      <c r="C128" s="3">
        <v>7</v>
      </c>
      <c r="D128" s="77" t="s">
        <v>283</v>
      </c>
      <c r="E128" s="62">
        <v>0</v>
      </c>
      <c r="F128" s="62">
        <v>33.581569500000001</v>
      </c>
      <c r="G128" s="62">
        <v>740.57368500000007</v>
      </c>
      <c r="H128" s="62">
        <v>149.2267095</v>
      </c>
      <c r="I128" s="62">
        <v>30.245652000000003</v>
      </c>
      <c r="J128" s="62">
        <v>0</v>
      </c>
      <c r="K128" s="62">
        <v>0</v>
      </c>
      <c r="L128" s="62">
        <v>0</v>
      </c>
      <c r="M128" s="62">
        <v>0</v>
      </c>
      <c r="N128" s="62">
        <v>0</v>
      </c>
      <c r="O128" s="62">
        <v>0</v>
      </c>
      <c r="P128" s="62">
        <v>0</v>
      </c>
      <c r="Q128" s="62">
        <v>0</v>
      </c>
      <c r="R128" s="62">
        <v>1.1119725</v>
      </c>
      <c r="S128" s="62">
        <v>0</v>
      </c>
      <c r="T128" s="62">
        <f t="shared" si="47"/>
        <v>954.73958849999997</v>
      </c>
      <c r="U128" s="62">
        <v>376.27699999999999</v>
      </c>
      <c r="V128" s="62">
        <v>560.27</v>
      </c>
      <c r="W128" s="62">
        <v>18.190000000000001</v>
      </c>
      <c r="X128" s="62">
        <f t="shared" si="48"/>
        <v>39.411479793267205</v>
      </c>
      <c r="Y128" s="62">
        <f t="shared" si="49"/>
        <v>58.683017521065118</v>
      </c>
      <c r="Z128" s="62">
        <f t="shared" si="50"/>
        <v>1.9052315646173712</v>
      </c>
      <c r="AA128" s="77"/>
      <c r="AB128" s="77" t="s">
        <v>283</v>
      </c>
      <c r="AC128" s="62">
        <f t="shared" si="40"/>
        <v>954.73700000000008</v>
      </c>
      <c r="AD128" s="50">
        <v>3</v>
      </c>
      <c r="AE128" s="77">
        <v>954.73700000000008</v>
      </c>
      <c r="AF128" s="62">
        <f t="shared" si="51"/>
        <v>100</v>
      </c>
      <c r="AG128" s="77">
        <v>376.27699999999999</v>
      </c>
      <c r="AH128" s="77">
        <v>560.27</v>
      </c>
      <c r="AI128" s="77">
        <v>18.190000000000001</v>
      </c>
      <c r="AJ128" s="77"/>
      <c r="AK128" s="77"/>
      <c r="AL128" s="62"/>
      <c r="AM128" s="77"/>
      <c r="AN128" s="77"/>
      <c r="AO128" s="77"/>
      <c r="AP128" s="77"/>
      <c r="AQ128" s="77"/>
      <c r="AR128" s="77"/>
      <c r="AS128" s="77"/>
      <c r="AT128" s="77"/>
      <c r="AU128" s="77"/>
      <c r="AV128" s="77"/>
      <c r="AW128" s="77"/>
      <c r="AX128" s="77"/>
      <c r="AY128" s="77"/>
      <c r="AZ128" s="77"/>
      <c r="BA128" s="77"/>
      <c r="BB128" s="77"/>
      <c r="BC128" s="77" t="s">
        <v>283</v>
      </c>
      <c r="BD128" s="62">
        <f t="shared" si="52"/>
        <v>1.4917765625000001</v>
      </c>
      <c r="BE128" s="77"/>
      <c r="BF128" s="50">
        <v>3</v>
      </c>
      <c r="BG128" s="62">
        <f t="shared" si="53"/>
        <v>1.4917765624999999</v>
      </c>
      <c r="BH128" s="62">
        <f t="shared" si="54"/>
        <v>99.999999999999986</v>
      </c>
      <c r="BI128" s="62">
        <f t="shared" si="55"/>
        <v>0.58793281249999996</v>
      </c>
      <c r="BJ128" s="62">
        <f t="shared" si="56"/>
        <v>0.87542187500000002</v>
      </c>
      <c r="BK128" s="62">
        <f t="shared" si="57"/>
        <v>2.8421875000000003E-2</v>
      </c>
      <c r="BL128" s="77"/>
      <c r="BM128" s="77"/>
      <c r="BN128" s="77"/>
      <c r="BO128" s="77"/>
      <c r="BP128" s="77"/>
      <c r="BQ128" s="77"/>
      <c r="BR128" s="77"/>
      <c r="BS128" s="77"/>
      <c r="BT128" s="77"/>
      <c r="BU128" s="77"/>
      <c r="BV128" s="77"/>
      <c r="BW128" s="77"/>
    </row>
    <row r="129" spans="1:81" x14ac:dyDescent="0.25">
      <c r="A129" s="77" t="s">
        <v>284</v>
      </c>
      <c r="B129" s="10" t="s">
        <v>204</v>
      </c>
      <c r="C129" s="3">
        <v>8</v>
      </c>
      <c r="D129" s="77" t="s">
        <v>284</v>
      </c>
      <c r="E129" s="62">
        <v>0</v>
      </c>
      <c r="F129" s="62">
        <v>12.898881000000001</v>
      </c>
      <c r="G129" s="62">
        <v>278.88270299999999</v>
      </c>
      <c r="H129" s="62">
        <v>92.7385065</v>
      </c>
      <c r="I129" s="62">
        <v>35.805514500000001</v>
      </c>
      <c r="J129" s="62">
        <v>0</v>
      </c>
      <c r="K129" s="62">
        <v>0.44478900000000005</v>
      </c>
      <c r="L129" s="62">
        <v>0</v>
      </c>
      <c r="M129" s="62">
        <v>0</v>
      </c>
      <c r="N129" s="62">
        <v>0</v>
      </c>
      <c r="O129" s="62">
        <v>0</v>
      </c>
      <c r="P129" s="62">
        <v>0</v>
      </c>
      <c r="Q129" s="62">
        <v>0</v>
      </c>
      <c r="R129" s="62">
        <v>1.1119725</v>
      </c>
      <c r="S129" s="62">
        <v>0</v>
      </c>
      <c r="T129" s="62">
        <f t="shared" si="47"/>
        <v>421.88236650000005</v>
      </c>
      <c r="U129" s="62">
        <v>181.38499999999999</v>
      </c>
      <c r="V129" s="62">
        <v>231.114</v>
      </c>
      <c r="W129" s="62">
        <v>9.3829999999999991</v>
      </c>
      <c r="X129" s="62">
        <f t="shared" si="48"/>
        <v>42.994212226691864</v>
      </c>
      <c r="Y129" s="62">
        <f t="shared" si="49"/>
        <v>54.781621217629151</v>
      </c>
      <c r="Z129" s="62">
        <f t="shared" si="50"/>
        <v>2.2240796831218113</v>
      </c>
      <c r="AA129" s="77"/>
      <c r="AB129" s="77" t="s">
        <v>284</v>
      </c>
      <c r="AC129" s="62">
        <f t="shared" si="40"/>
        <v>421.88200000000001</v>
      </c>
      <c r="AD129" s="50">
        <v>3</v>
      </c>
      <c r="AE129" s="77">
        <v>421.88200000000001</v>
      </c>
      <c r="AF129" s="62">
        <f t="shared" si="51"/>
        <v>100</v>
      </c>
      <c r="AG129" s="77">
        <v>181.38499999999999</v>
      </c>
      <c r="AH129" s="77">
        <v>231.114</v>
      </c>
      <c r="AI129" s="77">
        <v>9.3829999999999991</v>
      </c>
      <c r="AJ129" s="77"/>
      <c r="AK129" s="77"/>
      <c r="AL129" s="62"/>
      <c r="AM129" s="77"/>
      <c r="AN129" s="77"/>
      <c r="AO129" s="77"/>
      <c r="AP129" s="77"/>
      <c r="AQ129" s="77"/>
      <c r="AR129" s="77"/>
      <c r="AS129" s="77"/>
      <c r="AT129" s="77"/>
      <c r="AU129" s="77"/>
      <c r="AV129" s="77"/>
      <c r="AW129" s="77"/>
      <c r="AX129" s="77"/>
      <c r="AY129" s="77"/>
      <c r="AZ129" s="77"/>
      <c r="BA129" s="77"/>
      <c r="BB129" s="77"/>
      <c r="BC129" s="77" t="s">
        <v>284</v>
      </c>
      <c r="BD129" s="62">
        <f t="shared" si="52"/>
        <v>0.65919062500000003</v>
      </c>
      <c r="BE129" s="77"/>
      <c r="BF129" s="50">
        <v>3</v>
      </c>
      <c r="BG129" s="62">
        <f t="shared" si="53"/>
        <v>0.65919062499999992</v>
      </c>
      <c r="BH129" s="62">
        <f t="shared" si="54"/>
        <v>99.999999999999972</v>
      </c>
      <c r="BI129" s="62">
        <f t="shared" si="55"/>
        <v>0.28341406250000001</v>
      </c>
      <c r="BJ129" s="62">
        <f t="shared" si="56"/>
        <v>0.361115625</v>
      </c>
      <c r="BK129" s="62">
        <f t="shared" si="57"/>
        <v>1.4660937499999999E-2</v>
      </c>
      <c r="BL129" s="77"/>
      <c r="BM129" s="77"/>
      <c r="BN129" s="77"/>
      <c r="BO129" s="77"/>
      <c r="BP129" s="77"/>
      <c r="BQ129" s="77"/>
      <c r="BR129" s="77"/>
      <c r="BS129" s="77"/>
      <c r="BT129" s="77"/>
      <c r="BU129" s="77"/>
      <c r="BV129" s="77"/>
      <c r="BW129" s="77"/>
      <c r="BX129" s="77"/>
      <c r="BY129" s="77"/>
      <c r="BZ129" s="77"/>
      <c r="CA129" s="77"/>
      <c r="CB129" s="77"/>
      <c r="CC129" s="77"/>
    </row>
    <row r="130" spans="1:81" x14ac:dyDescent="0.25">
      <c r="A130" s="77" t="s">
        <v>285</v>
      </c>
      <c r="B130" s="10" t="s">
        <v>204</v>
      </c>
      <c r="C130" s="3">
        <v>9</v>
      </c>
      <c r="D130" s="77" t="s">
        <v>285</v>
      </c>
      <c r="E130" s="62">
        <v>0</v>
      </c>
      <c r="F130" s="62">
        <v>4.003101</v>
      </c>
      <c r="G130" s="62">
        <v>156.56572800000001</v>
      </c>
      <c r="H130" s="62">
        <v>465.91647750000004</v>
      </c>
      <c r="I130" s="62">
        <v>123.20655300000001</v>
      </c>
      <c r="J130" s="62">
        <v>0</v>
      </c>
      <c r="K130" s="62">
        <v>0</v>
      </c>
      <c r="L130" s="62">
        <v>0</v>
      </c>
      <c r="M130" s="62">
        <v>0</v>
      </c>
      <c r="N130" s="62">
        <v>0</v>
      </c>
      <c r="O130" s="62">
        <v>0</v>
      </c>
      <c r="P130" s="62">
        <v>0</v>
      </c>
      <c r="Q130" s="62">
        <v>0</v>
      </c>
      <c r="R130" s="62">
        <v>0</v>
      </c>
      <c r="S130" s="62">
        <v>0</v>
      </c>
      <c r="T130" s="62">
        <f t="shared" si="47"/>
        <v>749.69185949999996</v>
      </c>
      <c r="U130" s="62">
        <v>385.39800000000002</v>
      </c>
      <c r="V130" s="62">
        <v>343.30700000000002</v>
      </c>
      <c r="W130" s="62">
        <v>20.984999999999999</v>
      </c>
      <c r="X130" s="62">
        <f t="shared" si="48"/>
        <v>51.407520985627031</v>
      </c>
      <c r="Y130" s="62">
        <f t="shared" si="49"/>
        <v>45.793080937142022</v>
      </c>
      <c r="Z130" s="62">
        <f t="shared" si="50"/>
        <v>2.7991500419913522</v>
      </c>
      <c r="AA130" s="77"/>
      <c r="AB130" s="77" t="s">
        <v>285</v>
      </c>
      <c r="AC130" s="62">
        <f t="shared" si="40"/>
        <v>749.69</v>
      </c>
      <c r="AD130" s="50">
        <v>3</v>
      </c>
      <c r="AE130" s="77">
        <v>465.02600000000001</v>
      </c>
      <c r="AF130" s="62">
        <f t="shared" si="51"/>
        <v>62.029105363550265</v>
      </c>
      <c r="AG130" s="77">
        <v>239.4</v>
      </c>
      <c r="AH130" s="77">
        <v>213.066</v>
      </c>
      <c r="AI130" s="77">
        <v>12.56</v>
      </c>
      <c r="AJ130" s="50">
        <v>4</v>
      </c>
      <c r="AK130" s="77">
        <v>1.7789999999999999</v>
      </c>
      <c r="AL130" s="62">
        <f>(AK130/AC130)*100</f>
        <v>0.23729808320772586</v>
      </c>
      <c r="AM130" s="77">
        <v>0.72899999999999998</v>
      </c>
      <c r="AN130" s="77">
        <v>1.0009999999999999</v>
      </c>
      <c r="AO130" s="77">
        <v>4.9000000000000002E-2</v>
      </c>
      <c r="AP130" s="50">
        <v>5</v>
      </c>
      <c r="AQ130" s="77">
        <v>282.88499999999999</v>
      </c>
      <c r="AR130" s="77">
        <f>(AQ130/AC130)*100</f>
        <v>37.733596553242002</v>
      </c>
      <c r="AS130" s="77">
        <v>145.268</v>
      </c>
      <c r="AT130" s="77">
        <v>129.24100000000001</v>
      </c>
      <c r="AU130" s="77">
        <v>8.3759999999999994</v>
      </c>
      <c r="AV130" s="77"/>
      <c r="AW130" s="77"/>
      <c r="AX130" s="77"/>
      <c r="AY130" s="77"/>
      <c r="AZ130" s="77"/>
      <c r="BA130" s="77"/>
      <c r="BB130" s="77"/>
      <c r="BC130" s="77" t="s">
        <v>285</v>
      </c>
      <c r="BD130" s="62">
        <f t="shared" si="52"/>
        <v>1.1713906250000001</v>
      </c>
      <c r="BE130" s="77"/>
      <c r="BF130" s="50">
        <v>3</v>
      </c>
      <c r="BG130" s="62">
        <f t="shared" si="53"/>
        <v>0.72660312500000002</v>
      </c>
      <c r="BH130" s="62">
        <f t="shared" si="54"/>
        <v>62.029105363550265</v>
      </c>
      <c r="BI130" s="62">
        <f t="shared" si="55"/>
        <v>0.37406250000000002</v>
      </c>
      <c r="BJ130" s="62">
        <f t="shared" si="56"/>
        <v>0.33291562499999999</v>
      </c>
      <c r="BK130" s="62">
        <f t="shared" si="57"/>
        <v>1.9625E-2</v>
      </c>
      <c r="BL130" s="50">
        <v>4</v>
      </c>
      <c r="BM130" s="62">
        <f t="shared" ref="BM130:BM133" si="59">BO130+BP130+BQ130</f>
        <v>2.7796874999999996E-3</v>
      </c>
      <c r="BN130" s="62">
        <f t="shared" ref="BN130:BN133" si="60">(BM130/BD130)*100</f>
        <v>0.2372980832077258</v>
      </c>
      <c r="BO130" s="62">
        <f t="shared" ref="BO130:BO133" si="61">AM130/640</f>
        <v>1.1390624999999999E-3</v>
      </c>
      <c r="BP130" s="62">
        <f t="shared" ref="BP130:BP133" si="62">AN130/640</f>
        <v>1.5640624999999999E-3</v>
      </c>
      <c r="BQ130" s="62">
        <f t="shared" ref="BQ130:BQ133" si="63">AO130/640</f>
        <v>7.6562499999999998E-5</v>
      </c>
      <c r="BR130" s="50">
        <v>5</v>
      </c>
      <c r="BS130" s="62">
        <f>BU130+BV130+BW130</f>
        <v>0.44200781249999999</v>
      </c>
      <c r="BT130" s="62">
        <f>(BS130/BD130)*100</f>
        <v>37.733596553242002</v>
      </c>
      <c r="BU130" s="62">
        <f>AS130/640</f>
        <v>0.22698125</v>
      </c>
      <c r="BV130" s="62">
        <f>AT130/640</f>
        <v>0.20193906250000002</v>
      </c>
      <c r="BW130" s="62">
        <f>AU130/640</f>
        <v>1.3087499999999998E-2</v>
      </c>
      <c r="BX130" s="77"/>
      <c r="BY130" s="77"/>
      <c r="BZ130" s="77"/>
      <c r="CA130" s="77"/>
      <c r="CB130" s="77"/>
      <c r="CC130" s="77"/>
    </row>
    <row r="131" spans="1:81" x14ac:dyDescent="0.25">
      <c r="A131" s="77" t="s">
        <v>286</v>
      </c>
      <c r="B131" s="10" t="s">
        <v>287</v>
      </c>
      <c r="C131" s="3">
        <v>1</v>
      </c>
      <c r="D131" s="77" t="s">
        <v>286</v>
      </c>
      <c r="E131" s="62">
        <v>8.006202</v>
      </c>
      <c r="F131" s="62">
        <v>290.00242800000001</v>
      </c>
      <c r="G131" s="62">
        <v>2202.1503390000003</v>
      </c>
      <c r="H131" s="62">
        <v>247.08028950000002</v>
      </c>
      <c r="I131" s="62">
        <v>139.663746</v>
      </c>
      <c r="J131" s="62">
        <v>19.348321500000001</v>
      </c>
      <c r="K131" s="62">
        <v>5.1150735000000003</v>
      </c>
      <c r="L131" s="62">
        <v>0</v>
      </c>
      <c r="M131" s="62">
        <v>0</v>
      </c>
      <c r="N131" s="62">
        <v>0</v>
      </c>
      <c r="O131" s="62">
        <v>6.4494405000000006</v>
      </c>
      <c r="P131" s="62">
        <v>0</v>
      </c>
      <c r="Q131" s="62">
        <v>0</v>
      </c>
      <c r="R131" s="62">
        <v>3.3359175000000003</v>
      </c>
      <c r="S131" s="62">
        <v>0</v>
      </c>
      <c r="T131" s="62">
        <f t="shared" si="47"/>
        <v>2921.1517575000007</v>
      </c>
      <c r="U131" s="62">
        <v>1136.277</v>
      </c>
      <c r="V131" s="62">
        <v>1733.623</v>
      </c>
      <c r="W131" s="62">
        <v>51.244</v>
      </c>
      <c r="X131" s="62">
        <f t="shared" si="48"/>
        <v>38.89825296075874</v>
      </c>
      <c r="Y131" s="62">
        <f t="shared" si="49"/>
        <v>59.34724190720172</v>
      </c>
      <c r="Z131" s="62">
        <f t="shared" si="50"/>
        <v>1.7542395689793253</v>
      </c>
      <c r="AA131" s="77"/>
      <c r="AB131" s="77" t="s">
        <v>286</v>
      </c>
      <c r="AC131" s="62">
        <f t="shared" si="40"/>
        <v>2921.1450000000004</v>
      </c>
      <c r="AD131" s="50">
        <v>2</v>
      </c>
      <c r="AE131" s="77">
        <v>1790.2710000000002</v>
      </c>
      <c r="AF131" s="62">
        <f t="shared" si="51"/>
        <v>61.286618774487401</v>
      </c>
      <c r="AG131" s="77">
        <v>697.39200000000005</v>
      </c>
      <c r="AH131" s="77">
        <v>1067.0050000000001</v>
      </c>
      <c r="AI131" s="77">
        <v>25.873999999999999</v>
      </c>
      <c r="AJ131" s="50">
        <v>4</v>
      </c>
      <c r="AK131" s="77">
        <v>1130.874</v>
      </c>
      <c r="AL131" s="62">
        <f>(AK131/AC131)*100</f>
        <v>38.713381225512592</v>
      </c>
      <c r="AM131" s="77">
        <v>438.88600000000002</v>
      </c>
      <c r="AN131" s="77">
        <v>666.61800000000005</v>
      </c>
      <c r="AO131" s="77">
        <v>25.37</v>
      </c>
      <c r="AP131" s="77"/>
      <c r="AQ131" s="77"/>
      <c r="AR131" s="77"/>
      <c r="AS131" s="77"/>
      <c r="AT131" s="77"/>
      <c r="AU131" s="77"/>
      <c r="AV131" s="77"/>
      <c r="AW131" s="77"/>
      <c r="AX131" s="77"/>
      <c r="AY131" s="77"/>
      <c r="AZ131" s="77"/>
      <c r="BA131" s="77"/>
      <c r="BB131" s="77"/>
      <c r="BC131" s="77" t="s">
        <v>286</v>
      </c>
      <c r="BD131" s="62">
        <f t="shared" si="52"/>
        <v>4.5642890625000003</v>
      </c>
      <c r="BE131" s="77"/>
      <c r="BF131" s="50">
        <v>2</v>
      </c>
      <c r="BG131" s="62">
        <f t="shared" si="53"/>
        <v>2.7972984375000003</v>
      </c>
      <c r="BH131" s="62">
        <f t="shared" si="54"/>
        <v>61.286618774487401</v>
      </c>
      <c r="BI131" s="62">
        <f t="shared" si="55"/>
        <v>1.0896750000000002</v>
      </c>
      <c r="BJ131" s="62">
        <f t="shared" si="56"/>
        <v>1.6671953125000001</v>
      </c>
      <c r="BK131" s="62">
        <f t="shared" si="57"/>
        <v>4.0428124999999995E-2</v>
      </c>
      <c r="BL131" s="50">
        <v>4</v>
      </c>
      <c r="BM131" s="62">
        <f t="shared" si="59"/>
        <v>1.766990625</v>
      </c>
      <c r="BN131" s="62">
        <f t="shared" si="60"/>
        <v>38.713381225512592</v>
      </c>
      <c r="BO131" s="62">
        <f t="shared" si="61"/>
        <v>0.68575937500000006</v>
      </c>
      <c r="BP131" s="62">
        <f t="shared" si="62"/>
        <v>1.041590625</v>
      </c>
      <c r="BQ131" s="62">
        <f t="shared" si="63"/>
        <v>3.9640624999999999E-2</v>
      </c>
      <c r="BR131" s="77"/>
      <c r="BS131" s="77"/>
      <c r="BT131" s="77"/>
      <c r="BU131" s="77"/>
      <c r="BV131" s="77"/>
      <c r="BW131" s="77"/>
      <c r="BX131" s="77"/>
      <c r="BY131" s="77"/>
      <c r="BZ131" s="77"/>
      <c r="CA131" s="77"/>
      <c r="CB131" s="77"/>
      <c r="CC131" s="77"/>
    </row>
    <row r="132" spans="1:81" x14ac:dyDescent="0.25">
      <c r="A132" s="77" t="s">
        <v>288</v>
      </c>
      <c r="B132" s="10" t="s">
        <v>287</v>
      </c>
      <c r="C132" s="3" t="s">
        <v>289</v>
      </c>
      <c r="D132" s="77" t="s">
        <v>290</v>
      </c>
      <c r="E132" s="62">
        <v>0.22239450000000002</v>
      </c>
      <c r="F132" s="62">
        <v>132.32472749999999</v>
      </c>
      <c r="G132" s="62">
        <v>376.06909949999999</v>
      </c>
      <c r="H132" s="62">
        <v>1959.7403340000001</v>
      </c>
      <c r="I132" s="62">
        <v>640.94094900000005</v>
      </c>
      <c r="J132" s="62">
        <v>0</v>
      </c>
      <c r="K132" s="62">
        <v>0</v>
      </c>
      <c r="L132" s="62">
        <v>0</v>
      </c>
      <c r="M132" s="62">
        <v>0</v>
      </c>
      <c r="N132" s="62">
        <v>0</v>
      </c>
      <c r="O132" s="62">
        <v>0</v>
      </c>
      <c r="P132" s="62">
        <v>0</v>
      </c>
      <c r="Q132" s="62">
        <v>0</v>
      </c>
      <c r="R132" s="62">
        <v>0</v>
      </c>
      <c r="S132" s="62">
        <v>0</v>
      </c>
      <c r="T132" s="62">
        <f t="shared" si="47"/>
        <v>3109.2975045000003</v>
      </c>
      <c r="U132" s="62">
        <v>1655.2829999999999</v>
      </c>
      <c r="V132" s="62">
        <v>1369.9770000000001</v>
      </c>
      <c r="W132" s="62">
        <v>84.03</v>
      </c>
      <c r="X132" s="62">
        <f t="shared" si="48"/>
        <v>53.236558984926809</v>
      </c>
      <c r="Y132" s="62">
        <f t="shared" si="49"/>
        <v>44.060659940622287</v>
      </c>
      <c r="Z132" s="62">
        <f t="shared" si="50"/>
        <v>2.7025397176817498</v>
      </c>
      <c r="AA132" s="77"/>
      <c r="AB132" s="77" t="s">
        <v>288</v>
      </c>
      <c r="AC132" s="62">
        <f t="shared" si="40"/>
        <v>3109.2910000000006</v>
      </c>
      <c r="AD132" s="50">
        <v>4</v>
      </c>
      <c r="AE132" s="77">
        <v>217.72399999999999</v>
      </c>
      <c r="AF132" s="62">
        <f t="shared" si="51"/>
        <v>7.0023680639734254</v>
      </c>
      <c r="AG132" s="77">
        <v>104.123</v>
      </c>
      <c r="AH132" s="77">
        <v>106.375</v>
      </c>
      <c r="AI132" s="77">
        <v>7.226</v>
      </c>
      <c r="AJ132" s="50">
        <v>5</v>
      </c>
      <c r="AK132" s="77">
        <v>9.7859999999999996</v>
      </c>
      <c r="AL132" s="62">
        <f>(AK132/AC132)*100</f>
        <v>0.31473413070696821</v>
      </c>
      <c r="AM132" s="77">
        <v>4.6349999999999998</v>
      </c>
      <c r="AN132" s="77">
        <v>4.8620000000000001</v>
      </c>
      <c r="AO132" s="77">
        <v>0.28899999999999998</v>
      </c>
      <c r="AP132" s="50">
        <v>6</v>
      </c>
      <c r="AQ132" s="77">
        <v>2814.3950000000004</v>
      </c>
      <c r="AR132" s="77">
        <f>(AQ132/AC132)*100</f>
        <v>90.515651317293873</v>
      </c>
      <c r="AS132" s="77">
        <v>1501.4590000000001</v>
      </c>
      <c r="AT132" s="77">
        <v>1237.7170000000001</v>
      </c>
      <c r="AU132" s="77">
        <v>75.218999999999994</v>
      </c>
      <c r="AV132" s="50">
        <v>7</v>
      </c>
      <c r="AW132" s="77">
        <v>67.385999999999996</v>
      </c>
      <c r="AX132" s="77">
        <f>(AW132/AC132)*100</f>
        <v>2.1672464880257261</v>
      </c>
      <c r="AY132" s="77">
        <v>45.066000000000003</v>
      </c>
      <c r="AZ132" s="77">
        <v>21.023</v>
      </c>
      <c r="BA132" s="77">
        <v>1.2969999999999999</v>
      </c>
      <c r="BB132" s="77"/>
      <c r="BC132" s="77" t="s">
        <v>288</v>
      </c>
      <c r="BD132" s="62">
        <f t="shared" si="52"/>
        <v>4.858267187500001</v>
      </c>
      <c r="BE132" s="77"/>
      <c r="BF132" s="50">
        <v>4</v>
      </c>
      <c r="BG132" s="62">
        <f t="shared" si="53"/>
        <v>0.34019374999999996</v>
      </c>
      <c r="BH132" s="62">
        <f t="shared" si="54"/>
        <v>7.0023680639734245</v>
      </c>
      <c r="BI132" s="62">
        <f t="shared" si="55"/>
        <v>0.1626921875</v>
      </c>
      <c r="BJ132" s="62">
        <f t="shared" si="56"/>
        <v>0.16621093749999999</v>
      </c>
      <c r="BK132" s="62">
        <f t="shared" si="57"/>
        <v>1.1290625E-2</v>
      </c>
      <c r="BL132" s="50">
        <v>5</v>
      </c>
      <c r="BM132" s="62">
        <f t="shared" si="59"/>
        <v>1.5290625E-2</v>
      </c>
      <c r="BN132" s="62">
        <f t="shared" si="60"/>
        <v>0.31473413070696821</v>
      </c>
      <c r="BO132" s="62">
        <f t="shared" si="61"/>
        <v>7.2421874999999995E-3</v>
      </c>
      <c r="BP132" s="62">
        <f t="shared" si="62"/>
        <v>7.5968750000000003E-3</v>
      </c>
      <c r="BQ132" s="62">
        <f t="shared" si="63"/>
        <v>4.5156249999999998E-4</v>
      </c>
      <c r="BR132" s="50">
        <v>6</v>
      </c>
      <c r="BS132" s="62">
        <f>BU132+BV132+BW132</f>
        <v>4.3974921875000001</v>
      </c>
      <c r="BT132" s="62">
        <f>(BS132/BD132)*100</f>
        <v>90.515651317293873</v>
      </c>
      <c r="BU132" s="62">
        <f>AS132/640</f>
        <v>2.3460296875000002</v>
      </c>
      <c r="BV132" s="62">
        <f>AT132/640</f>
        <v>1.9339328125000002</v>
      </c>
      <c r="BW132" s="62">
        <f>AU132/640</f>
        <v>0.11752968749999999</v>
      </c>
      <c r="BX132" s="50">
        <v>7</v>
      </c>
      <c r="BY132" s="62">
        <f>CA132+CB132+CC132</f>
        <v>0.105290625</v>
      </c>
      <c r="BZ132" s="62">
        <f>(BY132/BD132)*100</f>
        <v>2.1672464880257261</v>
      </c>
      <c r="CA132" s="62">
        <f>AY132/640</f>
        <v>7.0415625000000009E-2</v>
      </c>
      <c r="CB132" s="62">
        <f>AZ132/640</f>
        <v>3.2848437500000001E-2</v>
      </c>
      <c r="CC132" s="62">
        <f>BA132/640</f>
        <v>2.0265624999999997E-3</v>
      </c>
    </row>
    <row r="133" spans="1:81" x14ac:dyDescent="0.25">
      <c r="A133" s="77" t="s">
        <v>291</v>
      </c>
      <c r="B133" s="10" t="s">
        <v>287</v>
      </c>
      <c r="C133" s="3" t="s">
        <v>292</v>
      </c>
      <c r="D133" s="77" t="s">
        <v>293</v>
      </c>
      <c r="E133" s="62">
        <v>0</v>
      </c>
      <c r="F133" s="62">
        <v>26.909734500000003</v>
      </c>
      <c r="G133" s="62">
        <v>230.84549100000001</v>
      </c>
      <c r="H133" s="62">
        <v>894.91546800000003</v>
      </c>
      <c r="I133" s="62">
        <v>312.686667</v>
      </c>
      <c r="J133" s="62">
        <v>0</v>
      </c>
      <c r="K133" s="62">
        <v>0</v>
      </c>
      <c r="L133" s="62">
        <v>0</v>
      </c>
      <c r="M133" s="62">
        <v>0</v>
      </c>
      <c r="N133" s="62">
        <v>0</v>
      </c>
      <c r="O133" s="62">
        <v>0</v>
      </c>
      <c r="P133" s="62">
        <v>0</v>
      </c>
      <c r="Q133" s="62">
        <v>0</v>
      </c>
      <c r="R133" s="62">
        <v>0</v>
      </c>
      <c r="S133" s="62">
        <v>0</v>
      </c>
      <c r="T133" s="62">
        <f t="shared" si="47"/>
        <v>1465.3573604999999</v>
      </c>
      <c r="U133" s="62">
        <v>790.28800000000001</v>
      </c>
      <c r="V133" s="62">
        <v>635.80700000000002</v>
      </c>
      <c r="W133" s="62">
        <v>39.259</v>
      </c>
      <c r="X133" s="62">
        <f t="shared" si="48"/>
        <v>53.93141777582111</v>
      </c>
      <c r="Y133" s="62">
        <f t="shared" si="49"/>
        <v>43.389211201222203</v>
      </c>
      <c r="Z133" s="62">
        <f t="shared" si="50"/>
        <v>2.6791416932320384</v>
      </c>
      <c r="AA133" s="77"/>
      <c r="AB133" s="77" t="s">
        <v>291</v>
      </c>
      <c r="AC133" s="62">
        <f t="shared" ref="AC133:AC194" si="64">AE133+AK133+AQ133+AW133</f>
        <v>1465.354</v>
      </c>
      <c r="AD133" s="50">
        <v>6</v>
      </c>
      <c r="AE133" s="77">
        <v>1375.5070000000001</v>
      </c>
      <c r="AF133" s="62">
        <f t="shared" si="51"/>
        <v>93.868580561420657</v>
      </c>
      <c r="AG133" s="77">
        <v>744.57299999999998</v>
      </c>
      <c r="AH133" s="77">
        <v>594.14</v>
      </c>
      <c r="AI133" s="77">
        <v>36.793999999999997</v>
      </c>
      <c r="AJ133" s="50">
        <v>7</v>
      </c>
      <c r="AK133" s="77">
        <v>89.847000000000008</v>
      </c>
      <c r="AL133" s="62">
        <f>(AK133/AC133)*100</f>
        <v>6.1314194385793472</v>
      </c>
      <c r="AM133" s="77">
        <v>45.715000000000003</v>
      </c>
      <c r="AN133" s="77">
        <v>41.667000000000002</v>
      </c>
      <c r="AO133" s="77">
        <v>2.4649999999999999</v>
      </c>
      <c r="AP133" s="77"/>
      <c r="AQ133" s="77"/>
      <c r="AR133" s="77"/>
      <c r="AS133" s="77"/>
      <c r="AT133" s="77"/>
      <c r="AU133" s="77"/>
      <c r="AV133" s="77"/>
      <c r="AW133" s="77"/>
      <c r="AX133" s="77"/>
      <c r="AY133" s="77"/>
      <c r="AZ133" s="77"/>
      <c r="BA133" s="77"/>
      <c r="BB133" s="77"/>
      <c r="BC133" s="77" t="s">
        <v>291</v>
      </c>
      <c r="BD133" s="62">
        <f t="shared" si="52"/>
        <v>2.2896156250000002</v>
      </c>
      <c r="BE133" s="77"/>
      <c r="BF133" s="50">
        <v>6</v>
      </c>
      <c r="BG133" s="62">
        <f t="shared" si="53"/>
        <v>2.1492296875000001</v>
      </c>
      <c r="BH133" s="62">
        <f t="shared" si="54"/>
        <v>93.868580561420657</v>
      </c>
      <c r="BI133" s="62">
        <f t="shared" si="55"/>
        <v>1.1633953125000001</v>
      </c>
      <c r="BJ133" s="62">
        <f t="shared" si="56"/>
        <v>0.92834375000000002</v>
      </c>
      <c r="BK133" s="62">
        <f t="shared" si="57"/>
        <v>5.7490624999999997E-2</v>
      </c>
      <c r="BL133" s="50">
        <v>7</v>
      </c>
      <c r="BM133" s="62">
        <f t="shared" si="59"/>
        <v>0.1403859375</v>
      </c>
      <c r="BN133" s="62">
        <f t="shared" si="60"/>
        <v>6.1314194385793463</v>
      </c>
      <c r="BO133" s="62">
        <f t="shared" si="61"/>
        <v>7.1429687500000005E-2</v>
      </c>
      <c r="BP133" s="62">
        <f t="shared" si="62"/>
        <v>6.5104687500000008E-2</v>
      </c>
      <c r="BQ133" s="62">
        <f t="shared" si="63"/>
        <v>3.8515625E-3</v>
      </c>
      <c r="BR133" s="77"/>
      <c r="BS133" s="77"/>
      <c r="BT133" s="77"/>
      <c r="BU133" s="77"/>
      <c r="BV133" s="77"/>
      <c r="BW133" s="77"/>
      <c r="BX133" s="77"/>
      <c r="BY133" s="77"/>
      <c r="BZ133" s="77"/>
      <c r="CA133" s="77"/>
      <c r="CB133" s="77"/>
      <c r="CC133" s="77"/>
    </row>
    <row r="134" spans="1:81" x14ac:dyDescent="0.25">
      <c r="A134" s="77" t="s">
        <v>294</v>
      </c>
      <c r="B134" s="10" t="s">
        <v>287</v>
      </c>
      <c r="C134" s="3">
        <v>11</v>
      </c>
      <c r="D134" s="77" t="s">
        <v>294</v>
      </c>
      <c r="E134" s="62">
        <v>0</v>
      </c>
      <c r="F134" s="62">
        <v>11.342119500000001</v>
      </c>
      <c r="G134" s="62">
        <v>141.66529650000001</v>
      </c>
      <c r="H134" s="62">
        <v>629.15404050000006</v>
      </c>
      <c r="I134" s="62">
        <v>282.21862050000004</v>
      </c>
      <c r="J134" s="62">
        <v>0</v>
      </c>
      <c r="K134" s="62">
        <v>0</v>
      </c>
      <c r="L134" s="62">
        <v>0</v>
      </c>
      <c r="M134" s="62">
        <v>0</v>
      </c>
      <c r="N134" s="62">
        <v>0</v>
      </c>
      <c r="O134" s="62">
        <v>0</v>
      </c>
      <c r="P134" s="62">
        <v>0</v>
      </c>
      <c r="Q134" s="62">
        <v>0</v>
      </c>
      <c r="R134" s="62">
        <v>0</v>
      </c>
      <c r="S134" s="62">
        <v>0</v>
      </c>
      <c r="T134" s="62">
        <f t="shared" si="47"/>
        <v>1064.3800770000003</v>
      </c>
      <c r="U134" s="62">
        <v>605.79700000000003</v>
      </c>
      <c r="V134" s="62">
        <v>431.29</v>
      </c>
      <c r="W134" s="62">
        <v>27.291</v>
      </c>
      <c r="X134" s="62">
        <f t="shared" si="48"/>
        <v>56.915477195652151</v>
      </c>
      <c r="Y134" s="62">
        <f t="shared" si="49"/>
        <v>40.520299967997232</v>
      </c>
      <c r="Z134" s="62">
        <f t="shared" si="50"/>
        <v>2.5640276992896021</v>
      </c>
      <c r="AA134" s="77"/>
      <c r="AB134" s="77" t="s">
        <v>294</v>
      </c>
      <c r="AC134" s="62">
        <f t="shared" si="64"/>
        <v>1064.3779999999999</v>
      </c>
      <c r="AD134" s="50">
        <v>7</v>
      </c>
      <c r="AE134" s="77">
        <v>1064.3779999999999</v>
      </c>
      <c r="AF134" s="62">
        <f t="shared" si="51"/>
        <v>100</v>
      </c>
      <c r="AG134" s="77">
        <v>605.79700000000003</v>
      </c>
      <c r="AH134" s="77">
        <v>431.29</v>
      </c>
      <c r="AI134" s="77">
        <v>27.291</v>
      </c>
      <c r="AJ134" s="77"/>
      <c r="AK134" s="77"/>
      <c r="AL134" s="62"/>
      <c r="AM134" s="77"/>
      <c r="AN134" s="77"/>
      <c r="AO134" s="77"/>
      <c r="AP134" s="77"/>
      <c r="AQ134" s="77"/>
      <c r="AR134" s="77"/>
      <c r="AS134" s="77"/>
      <c r="AT134" s="77"/>
      <c r="AU134" s="77"/>
      <c r="AV134" s="77"/>
      <c r="AW134" s="77"/>
      <c r="AX134" s="77"/>
      <c r="AY134" s="77"/>
      <c r="AZ134" s="77"/>
      <c r="BA134" s="77"/>
      <c r="BB134" s="77"/>
      <c r="BC134" s="77" t="s">
        <v>294</v>
      </c>
      <c r="BD134" s="62">
        <f t="shared" si="52"/>
        <v>1.6630906249999999</v>
      </c>
      <c r="BE134" s="77"/>
      <c r="BF134" s="50">
        <v>7</v>
      </c>
      <c r="BG134" s="62">
        <f t="shared" si="53"/>
        <v>1.6630906250000002</v>
      </c>
      <c r="BH134" s="62">
        <f t="shared" si="54"/>
        <v>100.00000000000003</v>
      </c>
      <c r="BI134" s="62">
        <f t="shared" si="55"/>
        <v>0.94655781250000004</v>
      </c>
      <c r="BJ134" s="62">
        <f t="shared" si="56"/>
        <v>0.67389062500000008</v>
      </c>
      <c r="BK134" s="62">
        <f t="shared" si="57"/>
        <v>4.2642187499999998E-2</v>
      </c>
      <c r="BL134" s="77"/>
      <c r="BM134" s="77"/>
      <c r="BN134" s="77"/>
      <c r="BO134" s="77"/>
      <c r="BP134" s="77"/>
      <c r="BQ134" s="77"/>
      <c r="BR134" s="77"/>
      <c r="BS134" s="77"/>
      <c r="BT134" s="77"/>
      <c r="BU134" s="77"/>
      <c r="BV134" s="77"/>
      <c r="BW134" s="77"/>
      <c r="BX134" s="77"/>
      <c r="BY134" s="77"/>
      <c r="BZ134" s="77"/>
      <c r="CA134" s="77"/>
      <c r="CB134" s="77"/>
      <c r="CC134" s="77"/>
    </row>
    <row r="135" spans="1:81" x14ac:dyDescent="0.25">
      <c r="A135" s="77" t="s">
        <v>295</v>
      </c>
      <c r="B135" s="10" t="s">
        <v>287</v>
      </c>
      <c r="C135" s="3">
        <v>12</v>
      </c>
      <c r="D135" s="77" t="s">
        <v>295</v>
      </c>
      <c r="E135" s="62">
        <v>0</v>
      </c>
      <c r="F135" s="62">
        <v>0</v>
      </c>
      <c r="G135" s="62">
        <v>29.578468500000003</v>
      </c>
      <c r="H135" s="62">
        <v>125.430498</v>
      </c>
      <c r="I135" s="62">
        <v>64.049616</v>
      </c>
      <c r="J135" s="62">
        <v>0</v>
      </c>
      <c r="K135" s="62">
        <v>0</v>
      </c>
      <c r="L135" s="62">
        <v>0</v>
      </c>
      <c r="M135" s="62">
        <v>0</v>
      </c>
      <c r="N135" s="62">
        <v>0</v>
      </c>
      <c r="O135" s="62">
        <v>0</v>
      </c>
      <c r="P135" s="62">
        <v>0</v>
      </c>
      <c r="Q135" s="62">
        <v>0</v>
      </c>
      <c r="R135" s="62">
        <v>0</v>
      </c>
      <c r="S135" s="62">
        <v>0</v>
      </c>
      <c r="T135" s="62">
        <f t="shared" si="47"/>
        <v>219.0585825</v>
      </c>
      <c r="U135" s="62">
        <v>128.23500000000001</v>
      </c>
      <c r="V135" s="62">
        <v>85.363</v>
      </c>
      <c r="W135" s="62">
        <v>5.4610000000000003</v>
      </c>
      <c r="X135" s="62">
        <f t="shared" si="48"/>
        <v>58.539135301854706</v>
      </c>
      <c r="Y135" s="62">
        <f t="shared" si="49"/>
        <v>38.968114842065141</v>
      </c>
      <c r="Z135" s="62">
        <f t="shared" si="50"/>
        <v>2.4929404443672047</v>
      </c>
      <c r="AA135" s="77"/>
      <c r="AB135" s="77" t="s">
        <v>295</v>
      </c>
      <c r="AC135" s="62">
        <f t="shared" si="64"/>
        <v>219.059</v>
      </c>
      <c r="AD135" s="50">
        <v>6</v>
      </c>
      <c r="AE135" s="77">
        <v>24.686</v>
      </c>
      <c r="AF135" s="62">
        <f t="shared" si="51"/>
        <v>11.269110148407508</v>
      </c>
      <c r="AG135" s="77">
        <v>13.066000000000001</v>
      </c>
      <c r="AH135" s="77">
        <v>10.894</v>
      </c>
      <c r="AI135" s="77">
        <v>0.72599999999999998</v>
      </c>
      <c r="AJ135" s="50">
        <v>7</v>
      </c>
      <c r="AK135" s="77">
        <v>194.37299999999999</v>
      </c>
      <c r="AL135" s="62">
        <f>(AK135/AC135)*100</f>
        <v>88.730889851592494</v>
      </c>
      <c r="AM135" s="77">
        <v>115.169</v>
      </c>
      <c r="AN135" s="77">
        <v>74.468999999999994</v>
      </c>
      <c r="AO135" s="77">
        <v>4.7350000000000003</v>
      </c>
      <c r="AP135" s="77"/>
      <c r="AQ135" s="77"/>
      <c r="AR135" s="77"/>
      <c r="AS135" s="77"/>
      <c r="AT135" s="77"/>
      <c r="AU135" s="77"/>
      <c r="AV135" s="77"/>
      <c r="AW135" s="77"/>
      <c r="AX135" s="77"/>
      <c r="AY135" s="77"/>
      <c r="AZ135" s="77"/>
      <c r="BA135" s="77"/>
      <c r="BB135" s="77"/>
      <c r="BC135" s="77" t="s">
        <v>295</v>
      </c>
      <c r="BD135" s="62">
        <f t="shared" si="52"/>
        <v>0.34227968749999998</v>
      </c>
      <c r="BE135" s="77"/>
      <c r="BF135" s="50">
        <v>6</v>
      </c>
      <c r="BG135" s="62">
        <f t="shared" si="53"/>
        <v>3.8571874999999999E-2</v>
      </c>
      <c r="BH135" s="62">
        <f t="shared" si="54"/>
        <v>11.269110148407508</v>
      </c>
      <c r="BI135" s="62">
        <f t="shared" si="55"/>
        <v>2.0415625E-2</v>
      </c>
      <c r="BJ135" s="62">
        <f t="shared" si="56"/>
        <v>1.7021874999999999E-2</v>
      </c>
      <c r="BK135" s="62">
        <f t="shared" si="57"/>
        <v>1.134375E-3</v>
      </c>
      <c r="BL135" s="50">
        <v>7</v>
      </c>
      <c r="BM135" s="62">
        <f>BO135+BP135+BQ135</f>
        <v>0.30370781250000001</v>
      </c>
      <c r="BN135" s="62">
        <f>(BM135/BD135)*100</f>
        <v>88.730889851592494</v>
      </c>
      <c r="BO135" s="62">
        <f>AM135/640</f>
        <v>0.1799515625</v>
      </c>
      <c r="BP135" s="62">
        <f>AN135/640</f>
        <v>0.11635781249999999</v>
      </c>
      <c r="BQ135" s="62">
        <f>AO135/640</f>
        <v>7.3984375000000005E-3</v>
      </c>
      <c r="BR135" s="77"/>
      <c r="BS135" s="77"/>
      <c r="BT135" s="77"/>
      <c r="BU135" s="77"/>
      <c r="BV135" s="77"/>
      <c r="BW135" s="77"/>
      <c r="BX135" s="77"/>
      <c r="BY135" s="77"/>
      <c r="BZ135" s="77"/>
      <c r="CA135" s="77"/>
      <c r="CB135" s="77"/>
      <c r="CC135" s="77"/>
    </row>
    <row r="136" spans="1:81" x14ac:dyDescent="0.25">
      <c r="A136" s="77" t="s">
        <v>296</v>
      </c>
      <c r="B136" s="10" t="s">
        <v>287</v>
      </c>
      <c r="C136" s="3">
        <v>13</v>
      </c>
      <c r="D136" s="77" t="s">
        <v>296</v>
      </c>
      <c r="E136" s="62">
        <v>0.66718350000000004</v>
      </c>
      <c r="F136" s="62">
        <v>5.1150735000000003</v>
      </c>
      <c r="G136" s="62">
        <v>37.807065000000001</v>
      </c>
      <c r="H136" s="62">
        <v>448.792101</v>
      </c>
      <c r="I136" s="62">
        <v>227.9543625</v>
      </c>
      <c r="J136" s="62">
        <v>0</v>
      </c>
      <c r="K136" s="62">
        <v>0</v>
      </c>
      <c r="L136" s="62">
        <v>0</v>
      </c>
      <c r="M136" s="62">
        <v>0</v>
      </c>
      <c r="N136" s="62">
        <v>0</v>
      </c>
      <c r="O136" s="62">
        <v>0.44478900000000005</v>
      </c>
      <c r="P136" s="62">
        <v>0</v>
      </c>
      <c r="Q136" s="62">
        <v>0</v>
      </c>
      <c r="R136" s="62">
        <v>0</v>
      </c>
      <c r="S136" s="62">
        <v>0</v>
      </c>
      <c r="T136" s="62">
        <f t="shared" si="47"/>
        <v>720.78057449999994</v>
      </c>
      <c r="U136" s="62">
        <v>434.14</v>
      </c>
      <c r="V136" s="62">
        <v>268.07600000000002</v>
      </c>
      <c r="W136" s="62">
        <v>18.562999999999999</v>
      </c>
      <c r="X136" s="62">
        <f t="shared" si="48"/>
        <v>60.231922912345361</v>
      </c>
      <c r="Y136" s="62">
        <f t="shared" si="49"/>
        <v>37.19245627366724</v>
      </c>
      <c r="Z136" s="62">
        <f t="shared" si="50"/>
        <v>2.5754023702535283</v>
      </c>
      <c r="AA136" s="77"/>
      <c r="AB136" s="77" t="s">
        <v>296</v>
      </c>
      <c r="AC136" s="62">
        <f t="shared" si="64"/>
        <v>720.779</v>
      </c>
      <c r="AD136" s="50">
        <v>7</v>
      </c>
      <c r="AE136" s="77">
        <v>720.779</v>
      </c>
      <c r="AF136" s="62">
        <f t="shared" si="51"/>
        <v>100</v>
      </c>
      <c r="AG136" s="77">
        <v>434.14</v>
      </c>
      <c r="AH136" s="77">
        <v>268.07600000000002</v>
      </c>
      <c r="AI136" s="77">
        <v>18.562999999999999</v>
      </c>
      <c r="AJ136" s="77"/>
      <c r="AK136" s="77"/>
      <c r="AL136" s="62"/>
      <c r="AM136" s="77"/>
      <c r="AN136" s="77"/>
      <c r="AO136" s="77"/>
      <c r="AP136" s="77"/>
      <c r="AQ136" s="77"/>
      <c r="AR136" s="77"/>
      <c r="AS136" s="77"/>
      <c r="AT136" s="77"/>
      <c r="AU136" s="77"/>
      <c r="AV136" s="77"/>
      <c r="AW136" s="77"/>
      <c r="AX136" s="77"/>
      <c r="AY136" s="77"/>
      <c r="AZ136" s="77"/>
      <c r="BA136" s="77"/>
      <c r="BB136" s="77"/>
      <c r="BC136" s="77" t="s">
        <v>296</v>
      </c>
      <c r="BD136" s="62">
        <f t="shared" si="52"/>
        <v>1.1262171875</v>
      </c>
      <c r="BE136" s="77"/>
      <c r="BF136" s="50">
        <v>7</v>
      </c>
      <c r="BG136" s="62">
        <f t="shared" si="53"/>
        <v>1.1262171875</v>
      </c>
      <c r="BH136" s="62">
        <f t="shared" si="54"/>
        <v>100</v>
      </c>
      <c r="BI136" s="62">
        <f t="shared" si="55"/>
        <v>0.67834375000000002</v>
      </c>
      <c r="BJ136" s="62">
        <f t="shared" si="56"/>
        <v>0.41886875000000001</v>
      </c>
      <c r="BK136" s="62">
        <f t="shared" si="57"/>
        <v>2.9004687499999997E-2</v>
      </c>
      <c r="BL136" s="77"/>
      <c r="BM136" s="77"/>
      <c r="BN136" s="77"/>
      <c r="BO136" s="77"/>
      <c r="BP136" s="77"/>
      <c r="BQ136" s="77"/>
      <c r="BR136" s="77"/>
      <c r="BS136" s="77"/>
      <c r="BT136" s="77"/>
      <c r="BU136" s="77"/>
      <c r="BV136" s="77"/>
      <c r="BW136" s="77"/>
      <c r="BX136" s="77"/>
      <c r="BY136" s="77"/>
      <c r="BZ136" s="77"/>
      <c r="CA136" s="77"/>
      <c r="CB136" s="77"/>
      <c r="CC136" s="77"/>
    </row>
    <row r="137" spans="1:81" x14ac:dyDescent="0.25">
      <c r="A137" s="77" t="s">
        <v>297</v>
      </c>
      <c r="B137" s="10" t="s">
        <v>287</v>
      </c>
      <c r="C137" s="3">
        <v>14</v>
      </c>
      <c r="D137" s="77" t="s">
        <v>297</v>
      </c>
      <c r="E137" s="62">
        <v>0.44478900000000005</v>
      </c>
      <c r="F137" s="62">
        <v>24.685789500000002</v>
      </c>
      <c r="G137" s="62">
        <v>56.488203000000006</v>
      </c>
      <c r="H137" s="62">
        <v>439.896321</v>
      </c>
      <c r="I137" s="62">
        <v>169.01982000000001</v>
      </c>
      <c r="J137" s="62">
        <v>0</v>
      </c>
      <c r="K137" s="62">
        <v>0</v>
      </c>
      <c r="L137" s="62">
        <v>0</v>
      </c>
      <c r="M137" s="62">
        <v>0</v>
      </c>
      <c r="N137" s="62">
        <v>0</v>
      </c>
      <c r="O137" s="62">
        <v>1.1119725</v>
      </c>
      <c r="P137" s="62">
        <v>0</v>
      </c>
      <c r="Q137" s="62">
        <v>0</v>
      </c>
      <c r="R137" s="62">
        <v>0</v>
      </c>
      <c r="S137" s="62">
        <v>0</v>
      </c>
      <c r="T137" s="62">
        <f t="shared" si="47"/>
        <v>691.64689499999997</v>
      </c>
      <c r="U137" s="62">
        <v>384.55700000000002</v>
      </c>
      <c r="V137" s="62">
        <v>288.53399999999999</v>
      </c>
      <c r="W137" s="62">
        <v>18.553999999999998</v>
      </c>
      <c r="X137" s="62">
        <f t="shared" si="48"/>
        <v>55.600191771265017</v>
      </c>
      <c r="Y137" s="62">
        <f t="shared" si="49"/>
        <v>41.716951537821913</v>
      </c>
      <c r="Z137" s="62">
        <f t="shared" si="50"/>
        <v>2.6825827071774824</v>
      </c>
      <c r="AA137" s="77"/>
      <c r="AB137" s="77" t="s">
        <v>297</v>
      </c>
      <c r="AC137" s="62">
        <f t="shared" si="64"/>
        <v>691.64400000000001</v>
      </c>
      <c r="AD137" s="50">
        <v>6</v>
      </c>
      <c r="AE137" s="77">
        <v>310.46200000000005</v>
      </c>
      <c r="AF137" s="62">
        <f t="shared" si="51"/>
        <v>44.887543302623897</v>
      </c>
      <c r="AG137" s="77">
        <v>181.505</v>
      </c>
      <c r="AH137" s="77">
        <v>121.321</v>
      </c>
      <c r="AI137" s="77">
        <v>7.6360000000000001</v>
      </c>
      <c r="AJ137" s="50">
        <v>7</v>
      </c>
      <c r="AK137" s="77">
        <v>381.18200000000002</v>
      </c>
      <c r="AL137" s="62">
        <f>(AK137/AC137)*100</f>
        <v>55.112456697376111</v>
      </c>
      <c r="AM137" s="77">
        <v>203.05199999999999</v>
      </c>
      <c r="AN137" s="77">
        <v>167.21199999999999</v>
      </c>
      <c r="AO137" s="77">
        <v>10.917999999999999</v>
      </c>
      <c r="AP137" s="77"/>
      <c r="AQ137" s="77"/>
      <c r="AR137" s="77"/>
      <c r="AS137" s="77"/>
      <c r="AT137" s="77"/>
      <c r="AU137" s="77"/>
      <c r="AV137" s="77"/>
      <c r="AW137" s="77"/>
      <c r="AX137" s="77"/>
      <c r="AY137" s="77"/>
      <c r="AZ137" s="77"/>
      <c r="BA137" s="77"/>
      <c r="BB137" s="77"/>
      <c r="BC137" s="77" t="s">
        <v>297</v>
      </c>
      <c r="BD137" s="62">
        <f t="shared" si="52"/>
        <v>1.08069375</v>
      </c>
      <c r="BE137" s="77"/>
      <c r="BF137" s="50">
        <v>6</v>
      </c>
      <c r="BG137" s="62">
        <f t="shared" si="53"/>
        <v>0.48509687500000004</v>
      </c>
      <c r="BH137" s="62">
        <f t="shared" si="54"/>
        <v>44.887543302623897</v>
      </c>
      <c r="BI137" s="62">
        <f t="shared" si="55"/>
        <v>0.28360156250000002</v>
      </c>
      <c r="BJ137" s="62">
        <f t="shared" si="56"/>
        <v>0.18956406249999999</v>
      </c>
      <c r="BK137" s="62">
        <f t="shared" si="57"/>
        <v>1.1931250000000001E-2</v>
      </c>
      <c r="BL137" s="50">
        <v>7</v>
      </c>
      <c r="BM137" s="62">
        <f>BO137+BP137+BQ137</f>
        <v>0.59559687499999991</v>
      </c>
      <c r="BN137" s="62">
        <f>(BM137/BD137)*100</f>
        <v>55.112456697376103</v>
      </c>
      <c r="BO137" s="62">
        <f>AM137/640</f>
        <v>0.31726874999999999</v>
      </c>
      <c r="BP137" s="62">
        <f>AN137/640</f>
        <v>0.26126874999999999</v>
      </c>
      <c r="BQ137" s="62">
        <f>AO137/640</f>
        <v>1.7059374999999998E-2</v>
      </c>
      <c r="BR137" s="77"/>
      <c r="BS137" s="77"/>
      <c r="BT137" s="77"/>
      <c r="BU137" s="77"/>
      <c r="BV137" s="77"/>
      <c r="BW137" s="77"/>
      <c r="BX137" s="77"/>
      <c r="BY137" s="77"/>
      <c r="BZ137" s="77"/>
      <c r="CA137" s="77"/>
      <c r="CB137" s="77"/>
      <c r="CC137" s="77"/>
    </row>
    <row r="138" spans="1:81" x14ac:dyDescent="0.25">
      <c r="A138" s="77" t="s">
        <v>298</v>
      </c>
      <c r="B138" s="10" t="s">
        <v>287</v>
      </c>
      <c r="C138" s="3">
        <v>15</v>
      </c>
      <c r="D138" s="77" t="s">
        <v>298</v>
      </c>
      <c r="E138" s="62">
        <v>18.903532500000001</v>
      </c>
      <c r="F138" s="62">
        <v>4.6702845000000002</v>
      </c>
      <c r="G138" s="62">
        <v>62.27046</v>
      </c>
      <c r="H138" s="62">
        <v>740.79607950000002</v>
      </c>
      <c r="I138" s="62">
        <v>541.97539649999999</v>
      </c>
      <c r="J138" s="62">
        <v>0</v>
      </c>
      <c r="K138" s="62">
        <v>0</v>
      </c>
      <c r="L138" s="62">
        <v>0</v>
      </c>
      <c r="M138" s="62">
        <v>0</v>
      </c>
      <c r="N138" s="62">
        <v>0</v>
      </c>
      <c r="O138" s="62">
        <v>0</v>
      </c>
      <c r="P138" s="62">
        <v>0</v>
      </c>
      <c r="Q138" s="62">
        <v>0</v>
      </c>
      <c r="R138" s="62">
        <v>0</v>
      </c>
      <c r="S138" s="62">
        <v>0</v>
      </c>
      <c r="T138" s="62">
        <f t="shared" si="47"/>
        <v>1368.615753</v>
      </c>
      <c r="U138" s="62">
        <v>891.06399999999996</v>
      </c>
      <c r="V138" s="62">
        <v>446.983</v>
      </c>
      <c r="W138" s="62">
        <v>30.565999999999999</v>
      </c>
      <c r="X138" s="62">
        <f t="shared" si="48"/>
        <v>65.106951899888003</v>
      </c>
      <c r="Y138" s="62">
        <f t="shared" si="49"/>
        <v>32.659495480759674</v>
      </c>
      <c r="Z138" s="62">
        <f t="shared" si="50"/>
        <v>2.2333514672032271</v>
      </c>
      <c r="AA138" s="77"/>
      <c r="AB138" s="77" t="s">
        <v>298</v>
      </c>
      <c r="AC138" s="62">
        <f t="shared" si="64"/>
        <v>1368.6130000000001</v>
      </c>
      <c r="AD138" s="50">
        <v>7</v>
      </c>
      <c r="AE138" s="77">
        <v>1368.6130000000001</v>
      </c>
      <c r="AF138" s="62">
        <f t="shared" si="51"/>
        <v>100</v>
      </c>
      <c r="AG138" s="77">
        <v>891.06399999999996</v>
      </c>
      <c r="AH138" s="77">
        <v>446.983</v>
      </c>
      <c r="AI138" s="77">
        <v>30.565999999999999</v>
      </c>
      <c r="AJ138" s="77"/>
      <c r="AK138" s="77"/>
      <c r="AL138" s="62"/>
      <c r="AM138" s="77"/>
      <c r="AN138" s="77"/>
      <c r="AO138" s="77"/>
      <c r="AP138" s="77"/>
      <c r="AQ138" s="77"/>
      <c r="AR138" s="77"/>
      <c r="AS138" s="77"/>
      <c r="AT138" s="77"/>
      <c r="AU138" s="77"/>
      <c r="AV138" s="77"/>
      <c r="AW138" s="77"/>
      <c r="AX138" s="77"/>
      <c r="AY138" s="77"/>
      <c r="AZ138" s="77"/>
      <c r="BA138" s="77"/>
      <c r="BB138" s="77"/>
      <c r="BC138" s="77" t="s">
        <v>298</v>
      </c>
      <c r="BD138" s="62">
        <f t="shared" si="52"/>
        <v>2.1384578125</v>
      </c>
      <c r="BE138" s="77"/>
      <c r="BF138" s="50">
        <v>7</v>
      </c>
      <c r="BG138" s="62">
        <f t="shared" si="53"/>
        <v>2.1384578125</v>
      </c>
      <c r="BH138" s="62">
        <f t="shared" si="54"/>
        <v>100</v>
      </c>
      <c r="BI138" s="62">
        <f t="shared" si="55"/>
        <v>1.3922874999999999</v>
      </c>
      <c r="BJ138" s="62">
        <f t="shared" si="56"/>
        <v>0.69841093750000005</v>
      </c>
      <c r="BK138" s="62">
        <f t="shared" si="57"/>
        <v>4.7759375E-2</v>
      </c>
      <c r="BL138" s="77"/>
      <c r="BM138" s="77"/>
      <c r="BN138" s="77"/>
      <c r="BO138" s="77"/>
      <c r="BP138" s="77"/>
      <c r="BQ138" s="77"/>
      <c r="BR138" s="77"/>
      <c r="BS138" s="77"/>
      <c r="BT138" s="77"/>
      <c r="BU138" s="77"/>
      <c r="BV138" s="77"/>
      <c r="BW138" s="77"/>
      <c r="BX138" s="77"/>
      <c r="BY138" s="77"/>
      <c r="BZ138" s="77"/>
      <c r="CA138" s="77"/>
      <c r="CB138" s="77"/>
      <c r="CC138" s="77"/>
    </row>
    <row r="139" spans="1:81" x14ac:dyDescent="0.25">
      <c r="A139" s="77" t="s">
        <v>299</v>
      </c>
      <c r="B139" s="10" t="s">
        <v>287</v>
      </c>
      <c r="C139" s="3">
        <v>16</v>
      </c>
      <c r="D139" s="77" t="s">
        <v>299</v>
      </c>
      <c r="E139" s="62">
        <v>0</v>
      </c>
      <c r="F139" s="62">
        <v>45.146083500000003</v>
      </c>
      <c r="G139" s="62">
        <v>384.29769600000003</v>
      </c>
      <c r="H139" s="62">
        <v>3793.3829865000002</v>
      </c>
      <c r="I139" s="62">
        <v>1196.7048045000001</v>
      </c>
      <c r="J139" s="62">
        <v>0</v>
      </c>
      <c r="K139" s="62">
        <v>0</v>
      </c>
      <c r="L139" s="62">
        <v>0</v>
      </c>
      <c r="M139" s="62">
        <v>0</v>
      </c>
      <c r="N139" s="62">
        <v>0</v>
      </c>
      <c r="O139" s="62">
        <v>0</v>
      </c>
      <c r="P139" s="62">
        <v>0</v>
      </c>
      <c r="Q139" s="62">
        <v>0</v>
      </c>
      <c r="R139" s="62">
        <v>0</v>
      </c>
      <c r="S139" s="62">
        <v>0</v>
      </c>
      <c r="T139" s="62">
        <f t="shared" si="47"/>
        <v>5419.5315705000003</v>
      </c>
      <c r="U139" s="62">
        <v>2994.652</v>
      </c>
      <c r="V139" s="62">
        <v>2267.366</v>
      </c>
      <c r="W139" s="62">
        <v>157.499</v>
      </c>
      <c r="X139" s="62">
        <f t="shared" si="48"/>
        <v>55.256657536616515</v>
      </c>
      <c r="Y139" s="62">
        <f t="shared" si="49"/>
        <v>41.8369368367904</v>
      </c>
      <c r="Z139" s="62">
        <f t="shared" si="50"/>
        <v>2.9061367749439881</v>
      </c>
      <c r="AA139" s="77"/>
      <c r="AB139" s="77" t="s">
        <v>299</v>
      </c>
      <c r="AC139" s="62">
        <f t="shared" si="64"/>
        <v>5419.518</v>
      </c>
      <c r="AD139" s="50">
        <v>6</v>
      </c>
      <c r="AE139" s="77">
        <v>5405.5069999999996</v>
      </c>
      <c r="AF139" s="62">
        <f t="shared" si="51"/>
        <v>99.741471474031457</v>
      </c>
      <c r="AG139" s="77">
        <v>2987.7919999999999</v>
      </c>
      <c r="AH139" s="77">
        <v>2260.732</v>
      </c>
      <c r="AI139" s="77">
        <v>156.983</v>
      </c>
      <c r="AJ139" s="50">
        <v>7</v>
      </c>
      <c r="AK139" s="77">
        <v>14.011000000000001</v>
      </c>
      <c r="AL139" s="62">
        <f>(AK139/AC139)*100</f>
        <v>0.25852852596854553</v>
      </c>
      <c r="AM139" s="77">
        <v>6.8609999999999998</v>
      </c>
      <c r="AN139" s="77">
        <v>6.6340000000000003</v>
      </c>
      <c r="AO139" s="77">
        <v>0.51600000000000001</v>
      </c>
      <c r="AP139" s="77"/>
      <c r="AQ139" s="77"/>
      <c r="AR139" s="77"/>
      <c r="AS139" s="77"/>
      <c r="AT139" s="77"/>
      <c r="AU139" s="77"/>
      <c r="AV139" s="77"/>
      <c r="AW139" s="77"/>
      <c r="AX139" s="77"/>
      <c r="AY139" s="77"/>
      <c r="AZ139" s="77"/>
      <c r="BA139" s="77"/>
      <c r="BB139" s="77"/>
      <c r="BC139" s="77" t="s">
        <v>299</v>
      </c>
      <c r="BD139" s="62">
        <f t="shared" si="52"/>
        <v>8.4679968750000008</v>
      </c>
      <c r="BE139" s="77"/>
      <c r="BF139" s="50">
        <v>6</v>
      </c>
      <c r="BG139" s="62">
        <f t="shared" si="53"/>
        <v>8.4461046875000001</v>
      </c>
      <c r="BH139" s="62">
        <f t="shared" si="54"/>
        <v>99.741471474031457</v>
      </c>
      <c r="BI139" s="62">
        <f t="shared" si="55"/>
        <v>4.668425</v>
      </c>
      <c r="BJ139" s="62">
        <f t="shared" si="56"/>
        <v>3.5323937499999998</v>
      </c>
      <c r="BK139" s="62">
        <f t="shared" si="57"/>
        <v>0.2452859375</v>
      </c>
      <c r="BL139" s="50">
        <v>7</v>
      </c>
      <c r="BM139" s="62">
        <f t="shared" ref="BM139:BM141" si="65">BO139+BP139+BQ139</f>
        <v>2.18921875E-2</v>
      </c>
      <c r="BN139" s="62">
        <f t="shared" ref="BN139:BN141" si="66">(BM139/BD139)*100</f>
        <v>0.25852852596854553</v>
      </c>
      <c r="BO139" s="62">
        <f t="shared" ref="BO139:BO141" si="67">AM139/640</f>
        <v>1.0720312499999999E-2</v>
      </c>
      <c r="BP139" s="62">
        <f t="shared" ref="BP139:BP141" si="68">AN139/640</f>
        <v>1.0365625E-2</v>
      </c>
      <c r="BQ139" s="62">
        <f t="shared" ref="BQ139:BQ141" si="69">AO139/640</f>
        <v>8.0625E-4</v>
      </c>
      <c r="BR139" s="77"/>
      <c r="BS139" s="77"/>
      <c r="BT139" s="77"/>
      <c r="BU139" s="77"/>
      <c r="BV139" s="77"/>
      <c r="BW139" s="77"/>
      <c r="BX139" s="77"/>
      <c r="BY139" s="77"/>
      <c r="BZ139" s="77"/>
      <c r="CA139" s="77"/>
      <c r="CB139" s="77"/>
      <c r="CC139" s="77"/>
    </row>
    <row r="140" spans="1:81" x14ac:dyDescent="0.25">
      <c r="A140" s="77" t="s">
        <v>300</v>
      </c>
      <c r="B140" s="10" t="s">
        <v>287</v>
      </c>
      <c r="C140" s="3">
        <v>17</v>
      </c>
      <c r="D140" s="77" t="s">
        <v>300</v>
      </c>
      <c r="E140" s="62">
        <v>8.6733855000000002</v>
      </c>
      <c r="F140" s="62">
        <v>0</v>
      </c>
      <c r="G140" s="62">
        <v>5.1150735000000003</v>
      </c>
      <c r="H140" s="62">
        <v>358.7223285</v>
      </c>
      <c r="I140" s="62">
        <v>254.19691350000002</v>
      </c>
      <c r="J140" s="62">
        <v>0</v>
      </c>
      <c r="K140" s="62">
        <v>0</v>
      </c>
      <c r="L140" s="62">
        <v>0</v>
      </c>
      <c r="M140" s="62">
        <v>0</v>
      </c>
      <c r="N140" s="62">
        <v>0</v>
      </c>
      <c r="O140" s="62">
        <v>0</v>
      </c>
      <c r="P140" s="62">
        <v>0</v>
      </c>
      <c r="Q140" s="62">
        <v>0</v>
      </c>
      <c r="R140" s="62">
        <v>0</v>
      </c>
      <c r="S140" s="62">
        <v>0</v>
      </c>
      <c r="T140" s="62">
        <f t="shared" si="47"/>
        <v>626.70770100000004</v>
      </c>
      <c r="U140" s="62">
        <v>413.47699999999998</v>
      </c>
      <c r="V140" s="62">
        <v>198.804</v>
      </c>
      <c r="W140" s="62">
        <v>14.426</v>
      </c>
      <c r="X140" s="62">
        <f t="shared" si="48"/>
        <v>65.976052207470786</v>
      </c>
      <c r="Y140" s="62">
        <f t="shared" si="49"/>
        <v>31.7219653887738</v>
      </c>
      <c r="Z140" s="62">
        <f t="shared" si="50"/>
        <v>2.3018705493775315</v>
      </c>
      <c r="AA140" s="77"/>
      <c r="AB140" s="77" t="s">
        <v>300</v>
      </c>
      <c r="AC140" s="62">
        <f t="shared" si="64"/>
        <v>626.70699999999999</v>
      </c>
      <c r="AD140" s="50">
        <v>6</v>
      </c>
      <c r="AE140" s="77">
        <v>153.452</v>
      </c>
      <c r="AF140" s="62">
        <f t="shared" si="51"/>
        <v>24.485445351655557</v>
      </c>
      <c r="AG140" s="77">
        <v>94.206000000000003</v>
      </c>
      <c r="AH140" s="77">
        <v>55.155000000000001</v>
      </c>
      <c r="AI140" s="77">
        <v>4.0910000000000002</v>
      </c>
      <c r="AJ140" s="50">
        <v>7</v>
      </c>
      <c r="AK140" s="77">
        <v>473.255</v>
      </c>
      <c r="AL140" s="62">
        <f>(AK140/AC140)*100</f>
        <v>75.514554648344443</v>
      </c>
      <c r="AM140" s="77">
        <v>319.27100000000002</v>
      </c>
      <c r="AN140" s="77">
        <v>143.649</v>
      </c>
      <c r="AO140" s="77">
        <v>10.335000000000001</v>
      </c>
      <c r="AP140" s="77"/>
      <c r="AQ140" s="77"/>
      <c r="AR140" s="77"/>
      <c r="AS140" s="77"/>
      <c r="AT140" s="77"/>
      <c r="AU140" s="77"/>
      <c r="AV140" s="77"/>
      <c r="AW140" s="77"/>
      <c r="AX140" s="77"/>
      <c r="AY140" s="77"/>
      <c r="AZ140" s="77"/>
      <c r="BA140" s="77"/>
      <c r="BB140" s="77"/>
      <c r="BC140" s="77" t="s">
        <v>300</v>
      </c>
      <c r="BD140" s="62">
        <f t="shared" si="52"/>
        <v>0.97922968749999995</v>
      </c>
      <c r="BE140" s="77"/>
      <c r="BF140" s="50">
        <v>6</v>
      </c>
      <c r="BG140" s="62">
        <f t="shared" si="53"/>
        <v>0.23976875</v>
      </c>
      <c r="BH140" s="62">
        <f t="shared" si="54"/>
        <v>24.48544535165556</v>
      </c>
      <c r="BI140" s="62">
        <f t="shared" si="55"/>
        <v>0.147196875</v>
      </c>
      <c r="BJ140" s="62">
        <f t="shared" si="56"/>
        <v>8.6179687500000005E-2</v>
      </c>
      <c r="BK140" s="62">
        <f t="shared" si="57"/>
        <v>6.3921875000000003E-3</v>
      </c>
      <c r="BL140" s="50">
        <v>7</v>
      </c>
      <c r="BM140" s="62">
        <f t="shared" si="65"/>
        <v>0.73946093750000008</v>
      </c>
      <c r="BN140" s="62">
        <f t="shared" si="66"/>
        <v>75.514554648344458</v>
      </c>
      <c r="BO140" s="62">
        <f t="shared" si="67"/>
        <v>0.49886093750000005</v>
      </c>
      <c r="BP140" s="62">
        <f t="shared" si="68"/>
        <v>0.22445156250000001</v>
      </c>
      <c r="BQ140" s="62">
        <f t="shared" si="69"/>
        <v>1.6148437500000001E-2</v>
      </c>
      <c r="BR140" s="77"/>
      <c r="BS140" s="77"/>
      <c r="BT140" s="77"/>
      <c r="BU140" s="77"/>
      <c r="BV140" s="77"/>
      <c r="BW140" s="77"/>
      <c r="BX140" s="77"/>
      <c r="BY140" s="77"/>
      <c r="BZ140" s="77"/>
      <c r="CA140" s="77"/>
      <c r="CB140" s="77"/>
      <c r="CC140" s="77"/>
    </row>
    <row r="141" spans="1:81" x14ac:dyDescent="0.25">
      <c r="A141" s="77" t="s">
        <v>301</v>
      </c>
      <c r="B141" s="10" t="s">
        <v>287</v>
      </c>
      <c r="C141" s="3">
        <v>18</v>
      </c>
      <c r="D141" s="77" t="s">
        <v>301</v>
      </c>
      <c r="E141" s="62">
        <v>3.3359175000000003</v>
      </c>
      <c r="F141" s="62">
        <v>3.5583120000000004</v>
      </c>
      <c r="G141" s="62">
        <v>102.0790755</v>
      </c>
      <c r="H141" s="62">
        <v>1224.2817225000001</v>
      </c>
      <c r="I141" s="62">
        <v>773.93286000000001</v>
      </c>
      <c r="J141" s="62">
        <v>0</v>
      </c>
      <c r="K141" s="62">
        <v>0</v>
      </c>
      <c r="L141" s="62">
        <v>0</v>
      </c>
      <c r="M141" s="62">
        <v>0</v>
      </c>
      <c r="N141" s="62">
        <v>0</v>
      </c>
      <c r="O141" s="62">
        <v>0</v>
      </c>
      <c r="P141" s="62">
        <v>0</v>
      </c>
      <c r="Q141" s="62">
        <v>0</v>
      </c>
      <c r="R141" s="62">
        <v>0</v>
      </c>
      <c r="S141" s="62">
        <v>0</v>
      </c>
      <c r="T141" s="62">
        <f t="shared" si="47"/>
        <v>2107.1878875000002</v>
      </c>
      <c r="U141" s="62">
        <v>1327.941</v>
      </c>
      <c r="V141" s="62">
        <v>728.73900000000003</v>
      </c>
      <c r="W141" s="62">
        <v>50.502000000000002</v>
      </c>
      <c r="X141" s="62">
        <f t="shared" si="48"/>
        <v>63.019582063728038</v>
      </c>
      <c r="Y141" s="62">
        <f t="shared" si="49"/>
        <v>34.583484668022983</v>
      </c>
      <c r="Z141" s="62">
        <f t="shared" si="50"/>
        <v>2.3966538674401905</v>
      </c>
      <c r="AA141" s="77"/>
      <c r="AB141" s="77" t="s">
        <v>301</v>
      </c>
      <c r="AC141" s="62">
        <f t="shared" si="64"/>
        <v>2107.183</v>
      </c>
      <c r="AD141" s="50">
        <v>6</v>
      </c>
      <c r="AE141" s="77">
        <v>1717.9940000000001</v>
      </c>
      <c r="AF141" s="62">
        <f t="shared" si="51"/>
        <v>81.530365421512997</v>
      </c>
      <c r="AG141" s="77">
        <v>1052.633</v>
      </c>
      <c r="AH141" s="77">
        <v>621.87400000000002</v>
      </c>
      <c r="AI141" s="77">
        <v>43.487000000000002</v>
      </c>
      <c r="AJ141" s="50">
        <v>7</v>
      </c>
      <c r="AK141" s="77">
        <v>389.18899999999996</v>
      </c>
      <c r="AL141" s="62">
        <f>(AK141/AC141)*100</f>
        <v>18.469634578487014</v>
      </c>
      <c r="AM141" s="77">
        <v>275.30799999999999</v>
      </c>
      <c r="AN141" s="77">
        <v>106.866</v>
      </c>
      <c r="AO141" s="77">
        <v>7.0149999999999997</v>
      </c>
      <c r="AP141" s="77"/>
      <c r="AQ141" s="77"/>
      <c r="AR141" s="77"/>
      <c r="AS141" s="77"/>
      <c r="AT141" s="77"/>
      <c r="AU141" s="77"/>
      <c r="AV141" s="77"/>
      <c r="AW141" s="77"/>
      <c r="AX141" s="77"/>
      <c r="AY141" s="77"/>
      <c r="AZ141" s="77"/>
      <c r="BA141" s="77"/>
      <c r="BB141" s="77"/>
      <c r="BC141" s="77" t="s">
        <v>301</v>
      </c>
      <c r="BD141" s="62">
        <f t="shared" si="52"/>
        <v>3.2924734375</v>
      </c>
      <c r="BE141" s="77"/>
      <c r="BF141" s="50">
        <v>6</v>
      </c>
      <c r="BG141" s="62">
        <f t="shared" si="53"/>
        <v>2.6843656250000003</v>
      </c>
      <c r="BH141" s="62">
        <f t="shared" si="54"/>
        <v>81.530365421512997</v>
      </c>
      <c r="BI141" s="62">
        <f t="shared" si="55"/>
        <v>1.6447390625</v>
      </c>
      <c r="BJ141" s="62">
        <f t="shared" si="56"/>
        <v>0.97167812500000006</v>
      </c>
      <c r="BK141" s="62">
        <f t="shared" si="57"/>
        <v>6.79484375E-2</v>
      </c>
      <c r="BL141" s="50">
        <v>7</v>
      </c>
      <c r="BM141" s="62">
        <f t="shared" si="65"/>
        <v>0.60810781250000001</v>
      </c>
      <c r="BN141" s="62">
        <f t="shared" si="66"/>
        <v>18.469634578487014</v>
      </c>
      <c r="BO141" s="62">
        <f t="shared" si="67"/>
        <v>0.43016874999999999</v>
      </c>
      <c r="BP141" s="62">
        <f t="shared" si="68"/>
        <v>0.16697812500000001</v>
      </c>
      <c r="BQ141" s="62">
        <f t="shared" si="69"/>
        <v>1.09609375E-2</v>
      </c>
      <c r="BR141" s="77"/>
      <c r="BS141" s="77"/>
      <c r="BT141" s="77"/>
      <c r="BU141" s="77"/>
      <c r="BV141" s="77"/>
      <c r="BW141" s="77"/>
      <c r="BX141" s="77"/>
      <c r="BY141" s="77"/>
      <c r="BZ141" s="77"/>
      <c r="CA141" s="77"/>
      <c r="CB141" s="77"/>
      <c r="CC141" s="77"/>
    </row>
    <row r="142" spans="1:81" x14ac:dyDescent="0.25">
      <c r="A142" s="77" t="s">
        <v>302</v>
      </c>
      <c r="B142" s="10" t="s">
        <v>287</v>
      </c>
      <c r="C142" s="3">
        <v>19</v>
      </c>
      <c r="D142" s="77" t="s">
        <v>302</v>
      </c>
      <c r="E142" s="62">
        <v>8.006202</v>
      </c>
      <c r="F142" s="62">
        <v>7.5614130000000008</v>
      </c>
      <c r="G142" s="62">
        <v>31.13523</v>
      </c>
      <c r="H142" s="62">
        <v>479.48254200000002</v>
      </c>
      <c r="I142" s="62">
        <v>395.41742100000005</v>
      </c>
      <c r="J142" s="62">
        <v>0</v>
      </c>
      <c r="K142" s="62">
        <v>0</v>
      </c>
      <c r="L142" s="62">
        <v>0</v>
      </c>
      <c r="M142" s="62">
        <v>0</v>
      </c>
      <c r="N142" s="62">
        <v>0</v>
      </c>
      <c r="O142" s="62">
        <v>0</v>
      </c>
      <c r="P142" s="62">
        <v>0</v>
      </c>
      <c r="Q142" s="62">
        <v>0</v>
      </c>
      <c r="R142" s="62">
        <v>0</v>
      </c>
      <c r="S142" s="62">
        <v>0</v>
      </c>
      <c r="T142" s="62">
        <f t="shared" si="47"/>
        <v>921.6028080000001</v>
      </c>
      <c r="U142" s="62">
        <v>612.375</v>
      </c>
      <c r="V142" s="62">
        <v>289.57900000000001</v>
      </c>
      <c r="W142" s="62">
        <v>19.646000000000001</v>
      </c>
      <c r="X142" s="62">
        <f t="shared" si="48"/>
        <v>66.446737649262886</v>
      </c>
      <c r="Y142" s="62">
        <f t="shared" si="49"/>
        <v>31.421236728697117</v>
      </c>
      <c r="Z142" s="62">
        <f t="shared" si="50"/>
        <v>2.13172093546833</v>
      </c>
      <c r="AA142" s="77"/>
      <c r="AB142" s="77" t="s">
        <v>302</v>
      </c>
      <c r="AC142" s="62">
        <f t="shared" si="64"/>
        <v>921.59999999999991</v>
      </c>
      <c r="AD142" s="50">
        <v>7</v>
      </c>
      <c r="AE142" s="77">
        <v>921.59999999999991</v>
      </c>
      <c r="AF142" s="62">
        <f t="shared" si="51"/>
        <v>100</v>
      </c>
      <c r="AG142" s="77">
        <v>612.375</v>
      </c>
      <c r="AH142" s="77">
        <v>289.57900000000001</v>
      </c>
      <c r="AI142" s="77">
        <v>19.646000000000001</v>
      </c>
      <c r="AJ142" s="77"/>
      <c r="AK142" s="77"/>
      <c r="AL142" s="62"/>
      <c r="AM142" s="77"/>
      <c r="AN142" s="77"/>
      <c r="AO142" s="77"/>
      <c r="AP142" s="77"/>
      <c r="AQ142" s="77"/>
      <c r="AR142" s="77"/>
      <c r="AS142" s="77"/>
      <c r="AT142" s="77"/>
      <c r="AU142" s="77"/>
      <c r="AV142" s="77"/>
      <c r="AW142" s="77"/>
      <c r="AX142" s="77"/>
      <c r="AY142" s="77"/>
      <c r="AZ142" s="77"/>
      <c r="BA142" s="77"/>
      <c r="BB142" s="77"/>
      <c r="BC142" s="77" t="s">
        <v>302</v>
      </c>
      <c r="BD142" s="62">
        <f t="shared" si="52"/>
        <v>1.44</v>
      </c>
      <c r="BE142" s="77"/>
      <c r="BF142" s="50">
        <v>7</v>
      </c>
      <c r="BG142" s="62">
        <f t="shared" si="53"/>
        <v>1.4400000000000002</v>
      </c>
      <c r="BH142" s="62">
        <f t="shared" si="54"/>
        <v>100.00000000000003</v>
      </c>
      <c r="BI142" s="62">
        <f t="shared" si="55"/>
        <v>0.95683593749999996</v>
      </c>
      <c r="BJ142" s="62">
        <f t="shared" si="56"/>
        <v>0.45246718750000003</v>
      </c>
      <c r="BK142" s="62">
        <f t="shared" si="57"/>
        <v>3.0696875000000002E-2</v>
      </c>
      <c r="BL142" s="77"/>
      <c r="BM142" s="77"/>
      <c r="BN142" s="77"/>
      <c r="BO142" s="77"/>
      <c r="BP142" s="77"/>
      <c r="BQ142" s="77"/>
      <c r="BR142" s="77"/>
      <c r="BS142" s="77"/>
      <c r="BT142" s="77"/>
      <c r="BU142" s="77"/>
      <c r="BV142" s="77"/>
      <c r="BW142" s="77"/>
      <c r="BX142" s="77"/>
      <c r="BY142" s="77"/>
      <c r="BZ142" s="77"/>
      <c r="CA142" s="77"/>
      <c r="CB142" s="77"/>
      <c r="CC142" s="77"/>
    </row>
    <row r="143" spans="1:81" x14ac:dyDescent="0.25">
      <c r="A143" s="77" t="s">
        <v>303</v>
      </c>
      <c r="B143" s="10" t="s">
        <v>287</v>
      </c>
      <c r="C143" s="3">
        <v>2</v>
      </c>
      <c r="D143" s="77" t="s">
        <v>303</v>
      </c>
      <c r="E143" s="62">
        <v>15.122826000000002</v>
      </c>
      <c r="F143" s="62">
        <v>160.56882900000002</v>
      </c>
      <c r="G143" s="62">
        <v>1484.9280765000001</v>
      </c>
      <c r="H143" s="62">
        <v>717.44465700000001</v>
      </c>
      <c r="I143" s="62">
        <v>352.05049350000002</v>
      </c>
      <c r="J143" s="62">
        <v>21.349872000000001</v>
      </c>
      <c r="K143" s="62">
        <v>0.88957800000000009</v>
      </c>
      <c r="L143" s="62">
        <v>0</v>
      </c>
      <c r="M143" s="62">
        <v>1.3343670000000001</v>
      </c>
      <c r="N143" s="62">
        <v>0</v>
      </c>
      <c r="O143" s="62">
        <v>23.573817000000002</v>
      </c>
      <c r="P143" s="62">
        <v>4.2254955000000001</v>
      </c>
      <c r="Q143" s="62">
        <v>0</v>
      </c>
      <c r="R143" s="62">
        <v>2.6687340000000002</v>
      </c>
      <c r="S143" s="62">
        <v>0</v>
      </c>
      <c r="T143" s="62">
        <f t="shared" si="47"/>
        <v>2784.156745499999</v>
      </c>
      <c r="U143" s="62">
        <v>1268.3620000000001</v>
      </c>
      <c r="V143" s="62">
        <v>1457.9670000000001</v>
      </c>
      <c r="W143" s="62">
        <v>57.820999999999998</v>
      </c>
      <c r="X143" s="62">
        <f t="shared" si="48"/>
        <v>45.556414955804456</v>
      </c>
      <c r="Y143" s="62">
        <f t="shared" si="49"/>
        <v>52.366555954742687</v>
      </c>
      <c r="Z143" s="62">
        <f t="shared" si="50"/>
        <v>2.076786807835278</v>
      </c>
      <c r="AA143" s="77"/>
      <c r="AB143" s="77" t="s">
        <v>303</v>
      </c>
      <c r="AC143" s="62">
        <f t="shared" si="64"/>
        <v>2782.8159999999998</v>
      </c>
      <c r="AD143" s="50">
        <v>2</v>
      </c>
      <c r="AE143" s="77">
        <v>38.697000000000003</v>
      </c>
      <c r="AF143" s="62">
        <f t="shared" si="51"/>
        <v>1.3905698400469169</v>
      </c>
      <c r="AG143" s="77">
        <v>13.763999999999999</v>
      </c>
      <c r="AH143" s="77">
        <v>24.271999999999998</v>
      </c>
      <c r="AI143" s="77">
        <v>0.66100000000000003</v>
      </c>
      <c r="AJ143" s="50">
        <v>4</v>
      </c>
      <c r="AK143" s="77">
        <v>2707.2019999999998</v>
      </c>
      <c r="AL143" s="62">
        <f>(AK143/AC143)*100</f>
        <v>97.282824304589312</v>
      </c>
      <c r="AM143" s="77">
        <v>1244.672</v>
      </c>
      <c r="AN143" s="77">
        <v>1406.8489999999999</v>
      </c>
      <c r="AO143" s="77">
        <v>55.680999999999997</v>
      </c>
      <c r="AP143" s="50">
        <v>7</v>
      </c>
      <c r="AQ143" s="77">
        <v>36.917000000000002</v>
      </c>
      <c r="AR143" s="77">
        <f>(AQ143/AC143)*100</f>
        <v>1.3266058553637756</v>
      </c>
      <c r="AS143" s="77">
        <v>9.9250000000000007</v>
      </c>
      <c r="AT143" s="77">
        <v>26.579000000000001</v>
      </c>
      <c r="AU143" s="77">
        <v>0.41299999999999998</v>
      </c>
      <c r="AV143" s="77"/>
      <c r="AW143" s="77"/>
      <c r="AX143" s="77"/>
      <c r="AY143" s="77"/>
      <c r="AZ143" s="77"/>
      <c r="BA143" s="77"/>
      <c r="BB143" s="77"/>
      <c r="BC143" s="77" t="s">
        <v>303</v>
      </c>
      <c r="BD143" s="62">
        <f t="shared" si="52"/>
        <v>4.3481499999999995</v>
      </c>
      <c r="BE143" s="77"/>
      <c r="BF143" s="50">
        <v>2</v>
      </c>
      <c r="BG143" s="62">
        <f t="shared" si="53"/>
        <v>6.0464062499999999E-2</v>
      </c>
      <c r="BH143" s="62">
        <f t="shared" si="54"/>
        <v>1.3905698400469166</v>
      </c>
      <c r="BI143" s="62">
        <f t="shared" si="55"/>
        <v>2.1506249999999998E-2</v>
      </c>
      <c r="BJ143" s="62">
        <f t="shared" si="56"/>
        <v>3.7925E-2</v>
      </c>
      <c r="BK143" s="62">
        <f t="shared" si="57"/>
        <v>1.0328125000000001E-3</v>
      </c>
      <c r="BL143" s="50">
        <v>4</v>
      </c>
      <c r="BM143" s="62">
        <f>BO143+BP143+BQ143</f>
        <v>4.2300031250000005</v>
      </c>
      <c r="BN143" s="62">
        <f>(BM143/BD143)*100</f>
        <v>97.282824304589326</v>
      </c>
      <c r="BO143" s="62">
        <f t="shared" ref="BO143:BQ144" si="70">AM143/640</f>
        <v>1.9448000000000001</v>
      </c>
      <c r="BP143" s="62">
        <f t="shared" si="70"/>
        <v>2.1982015625</v>
      </c>
      <c r="BQ143" s="62">
        <f t="shared" si="70"/>
        <v>8.700156249999999E-2</v>
      </c>
      <c r="BR143" s="50">
        <v>7</v>
      </c>
      <c r="BS143" s="62">
        <f>BU143+BV143+BW143</f>
        <v>5.7682812500000007E-2</v>
      </c>
      <c r="BT143" s="62">
        <f>(BS143/BD143)*100</f>
        <v>1.3266058553637756</v>
      </c>
      <c r="BU143" s="62">
        <f>AS143/640</f>
        <v>1.5507812500000001E-2</v>
      </c>
      <c r="BV143" s="62">
        <f>AT143/640</f>
        <v>4.1529687500000002E-2</v>
      </c>
      <c r="BW143" s="62">
        <f>AU143/640</f>
        <v>6.4531249999999994E-4</v>
      </c>
      <c r="BX143" s="77"/>
      <c r="BY143" s="77"/>
      <c r="BZ143" s="77"/>
      <c r="CA143" s="77"/>
      <c r="CB143" s="77"/>
      <c r="CC143" s="77"/>
    </row>
    <row r="144" spans="1:81" x14ac:dyDescent="0.25">
      <c r="A144" s="77" t="s">
        <v>304</v>
      </c>
      <c r="B144" s="10" t="s">
        <v>287</v>
      </c>
      <c r="C144" s="3">
        <v>20</v>
      </c>
      <c r="D144" s="77" t="s">
        <v>304</v>
      </c>
      <c r="E144" s="62">
        <v>2.6687340000000002</v>
      </c>
      <c r="F144" s="62">
        <v>2.2239450000000001</v>
      </c>
      <c r="G144" s="62">
        <v>83.620332000000005</v>
      </c>
      <c r="H144" s="62">
        <v>996.77214900000001</v>
      </c>
      <c r="I144" s="62">
        <v>487.93353300000001</v>
      </c>
      <c r="J144" s="62">
        <v>0</v>
      </c>
      <c r="K144" s="62">
        <v>0</v>
      </c>
      <c r="L144" s="62">
        <v>0</v>
      </c>
      <c r="M144" s="62">
        <v>0</v>
      </c>
      <c r="N144" s="62">
        <v>0</v>
      </c>
      <c r="O144" s="62">
        <v>0</v>
      </c>
      <c r="P144" s="62">
        <v>0</v>
      </c>
      <c r="Q144" s="62">
        <v>0</v>
      </c>
      <c r="R144" s="62">
        <v>0</v>
      </c>
      <c r="S144" s="62">
        <v>0</v>
      </c>
      <c r="T144" s="62">
        <f t="shared" si="47"/>
        <v>1573.2186929999998</v>
      </c>
      <c r="U144" s="62">
        <v>946.11300000000006</v>
      </c>
      <c r="V144" s="62">
        <v>585.97699999999998</v>
      </c>
      <c r="W144" s="62">
        <v>41.125</v>
      </c>
      <c r="X144" s="62">
        <f t="shared" si="48"/>
        <v>60.13868282964777</v>
      </c>
      <c r="Y144" s="62">
        <f t="shared" si="49"/>
        <v>37.247014836989358</v>
      </c>
      <c r="Z144" s="62">
        <f t="shared" si="50"/>
        <v>2.6140675916822462</v>
      </c>
      <c r="AA144" s="77"/>
      <c r="AB144" s="77" t="s">
        <v>304</v>
      </c>
      <c r="AC144" s="62">
        <f t="shared" si="64"/>
        <v>1573.2149999999999</v>
      </c>
      <c r="AD144" s="50">
        <v>6</v>
      </c>
      <c r="AE144" s="77">
        <v>618.25599999999997</v>
      </c>
      <c r="AF144" s="62">
        <f t="shared" si="51"/>
        <v>39.298887946021367</v>
      </c>
      <c r="AG144" s="77">
        <v>338.03899999999999</v>
      </c>
      <c r="AH144" s="77">
        <v>262.71199999999999</v>
      </c>
      <c r="AI144" s="77">
        <v>17.504999999999999</v>
      </c>
      <c r="AJ144" s="50">
        <v>7</v>
      </c>
      <c r="AK144" s="77">
        <v>954.95899999999995</v>
      </c>
      <c r="AL144" s="62">
        <f>(AK144/AC144)*100</f>
        <v>60.701112053978633</v>
      </c>
      <c r="AM144" s="77">
        <v>608.07399999999996</v>
      </c>
      <c r="AN144" s="77">
        <v>323.26499999999999</v>
      </c>
      <c r="AO144" s="77">
        <v>23.62</v>
      </c>
      <c r="AP144" s="77"/>
      <c r="AQ144" s="77"/>
      <c r="AR144" s="77"/>
      <c r="AS144" s="77"/>
      <c r="AT144" s="77"/>
      <c r="AU144" s="77"/>
      <c r="AV144" s="77"/>
      <c r="AW144" s="77"/>
      <c r="AX144" s="77"/>
      <c r="AY144" s="77"/>
      <c r="AZ144" s="77"/>
      <c r="BA144" s="77"/>
      <c r="BB144" s="77"/>
      <c r="BC144" s="77" t="s">
        <v>304</v>
      </c>
      <c r="BD144" s="62">
        <f t="shared" si="52"/>
        <v>2.4581484374999998</v>
      </c>
      <c r="BE144" s="77"/>
      <c r="BF144" s="50">
        <v>6</v>
      </c>
      <c r="BG144" s="62">
        <f t="shared" si="53"/>
        <v>0.96602500000000002</v>
      </c>
      <c r="BH144" s="62">
        <f t="shared" si="54"/>
        <v>39.298887946021367</v>
      </c>
      <c r="BI144" s="62">
        <f t="shared" si="55"/>
        <v>0.52818593749999998</v>
      </c>
      <c r="BJ144" s="62">
        <f t="shared" si="56"/>
        <v>0.41048750000000001</v>
      </c>
      <c r="BK144" s="62">
        <f t="shared" si="57"/>
        <v>2.7351562499999999E-2</v>
      </c>
      <c r="BL144" s="50">
        <v>7</v>
      </c>
      <c r="BM144" s="62">
        <f>BO144+BP144+BQ144</f>
        <v>1.4921234374999996</v>
      </c>
      <c r="BN144" s="62">
        <f>(BM144/BD144)*100</f>
        <v>60.701112053978626</v>
      </c>
      <c r="BO144" s="62">
        <f t="shared" si="70"/>
        <v>0.95011562499999991</v>
      </c>
      <c r="BP144" s="62">
        <f t="shared" si="70"/>
        <v>0.50510156249999993</v>
      </c>
      <c r="BQ144" s="62">
        <f t="shared" si="70"/>
        <v>3.6906250000000002E-2</v>
      </c>
      <c r="BR144" s="77"/>
      <c r="BS144" s="77"/>
      <c r="BT144" s="77"/>
      <c r="BU144" s="77"/>
      <c r="BV144" s="77"/>
      <c r="BW144" s="77"/>
      <c r="BX144" s="77"/>
      <c r="BY144" s="77"/>
      <c r="BZ144" s="77"/>
      <c r="CA144" s="77"/>
      <c r="CB144" s="77"/>
      <c r="CC144" s="77"/>
    </row>
    <row r="145" spans="1:81" x14ac:dyDescent="0.25">
      <c r="A145" s="77" t="s">
        <v>305</v>
      </c>
      <c r="B145" s="10" t="s">
        <v>287</v>
      </c>
      <c r="C145" s="3">
        <v>21</v>
      </c>
      <c r="D145" s="77" t="s">
        <v>305</v>
      </c>
      <c r="E145" s="62">
        <v>13.343670000000001</v>
      </c>
      <c r="F145" s="62">
        <v>8.6733855000000002</v>
      </c>
      <c r="G145" s="62">
        <v>34.248753000000001</v>
      </c>
      <c r="H145" s="62">
        <v>516.62242350000008</v>
      </c>
      <c r="I145" s="62">
        <v>537.52750650000007</v>
      </c>
      <c r="J145" s="62">
        <v>0</v>
      </c>
      <c r="K145" s="62">
        <v>0</v>
      </c>
      <c r="L145" s="62">
        <v>0</v>
      </c>
      <c r="M145" s="62">
        <v>0</v>
      </c>
      <c r="N145" s="62">
        <v>0</v>
      </c>
      <c r="O145" s="62">
        <v>0</v>
      </c>
      <c r="P145" s="62">
        <v>0</v>
      </c>
      <c r="Q145" s="62">
        <v>0</v>
      </c>
      <c r="R145" s="62">
        <v>0</v>
      </c>
      <c r="S145" s="62">
        <v>0</v>
      </c>
      <c r="T145" s="62">
        <f t="shared" si="47"/>
        <v>1110.4157385000003</v>
      </c>
      <c r="U145" s="62">
        <v>770.79300000000001</v>
      </c>
      <c r="V145" s="62">
        <v>318.44099999999997</v>
      </c>
      <c r="W145" s="62">
        <v>21.178999999999998</v>
      </c>
      <c r="X145" s="62">
        <f t="shared" si="48"/>
        <v>69.414812243315467</v>
      </c>
      <c r="Y145" s="62">
        <f t="shared" si="49"/>
        <v>28.677637479289015</v>
      </c>
      <c r="Z145" s="62">
        <f t="shared" si="50"/>
        <v>1.907303658052393</v>
      </c>
      <c r="AA145" s="77"/>
      <c r="AB145" s="77" t="s">
        <v>305</v>
      </c>
      <c r="AC145" s="62">
        <f t="shared" si="64"/>
        <v>1110.413</v>
      </c>
      <c r="AD145" s="50">
        <v>7</v>
      </c>
      <c r="AE145" s="77">
        <v>1110.413</v>
      </c>
      <c r="AF145" s="62">
        <f t="shared" si="51"/>
        <v>100</v>
      </c>
      <c r="AG145" s="77">
        <v>770.79300000000001</v>
      </c>
      <c r="AH145" s="77">
        <v>318.44099999999997</v>
      </c>
      <c r="AI145" s="77">
        <v>21.178999999999998</v>
      </c>
      <c r="AJ145" s="77"/>
      <c r="AK145" s="77"/>
      <c r="AL145" s="62"/>
      <c r="AM145" s="77"/>
      <c r="AN145" s="77"/>
      <c r="AO145" s="77"/>
      <c r="AP145" s="77"/>
      <c r="AQ145" s="77"/>
      <c r="AR145" s="77"/>
      <c r="AS145" s="77"/>
      <c r="AT145" s="77"/>
      <c r="AU145" s="77"/>
      <c r="AV145" s="77"/>
      <c r="AW145" s="77"/>
      <c r="AX145" s="77"/>
      <c r="AY145" s="77"/>
      <c r="AZ145" s="77"/>
      <c r="BA145" s="77"/>
      <c r="BB145" s="77"/>
      <c r="BC145" s="77" t="s">
        <v>305</v>
      </c>
      <c r="BD145" s="62">
        <f t="shared" si="52"/>
        <v>1.7350203125000001</v>
      </c>
      <c r="BE145" s="77"/>
      <c r="BF145" s="50">
        <v>7</v>
      </c>
      <c r="BG145" s="62">
        <f t="shared" si="53"/>
        <v>1.7350203125000001</v>
      </c>
      <c r="BH145" s="62">
        <f t="shared" si="54"/>
        <v>100</v>
      </c>
      <c r="BI145" s="62">
        <f t="shared" si="55"/>
        <v>1.2043640625000001</v>
      </c>
      <c r="BJ145" s="62">
        <f t="shared" si="56"/>
        <v>0.49756406249999996</v>
      </c>
      <c r="BK145" s="62">
        <f t="shared" si="57"/>
        <v>3.3092187499999995E-2</v>
      </c>
      <c r="BL145" s="77"/>
      <c r="BM145" s="77"/>
      <c r="BN145" s="77"/>
      <c r="BO145" s="77"/>
      <c r="BP145" s="77"/>
      <c r="BQ145" s="77"/>
      <c r="BR145" s="77"/>
      <c r="BS145" s="77"/>
      <c r="BT145" s="77"/>
      <c r="BU145" s="77"/>
      <c r="BV145" s="77"/>
      <c r="BW145" s="77"/>
      <c r="BX145" s="77"/>
      <c r="BY145" s="77"/>
      <c r="BZ145" s="77"/>
      <c r="CA145" s="77"/>
      <c r="CB145" s="77"/>
      <c r="CC145" s="77"/>
    </row>
    <row r="146" spans="1:81" x14ac:dyDescent="0.25">
      <c r="A146" s="77" t="s">
        <v>306</v>
      </c>
      <c r="B146" s="10" t="s">
        <v>287</v>
      </c>
      <c r="C146" s="3">
        <v>22</v>
      </c>
      <c r="D146" s="77" t="s">
        <v>306</v>
      </c>
      <c r="E146" s="62">
        <v>4.003101</v>
      </c>
      <c r="F146" s="62">
        <v>0</v>
      </c>
      <c r="G146" s="62">
        <v>1.5567615000000001</v>
      </c>
      <c r="H146" s="62">
        <v>17.1243765</v>
      </c>
      <c r="I146" s="62">
        <v>104.97020400000001</v>
      </c>
      <c r="J146" s="62">
        <v>0</v>
      </c>
      <c r="K146" s="62">
        <v>0</v>
      </c>
      <c r="L146" s="62">
        <v>0</v>
      </c>
      <c r="M146" s="62">
        <v>0</v>
      </c>
      <c r="N146" s="62">
        <v>0</v>
      </c>
      <c r="O146" s="62">
        <v>0</v>
      </c>
      <c r="P146" s="62">
        <v>0</v>
      </c>
      <c r="Q146" s="62">
        <v>0</v>
      </c>
      <c r="R146" s="62">
        <v>0</v>
      </c>
      <c r="S146" s="62">
        <v>0</v>
      </c>
      <c r="T146" s="62">
        <f t="shared" si="47"/>
        <v>127.65444300000001</v>
      </c>
      <c r="U146" s="62">
        <v>112.006</v>
      </c>
      <c r="V146" s="62">
        <v>14.939</v>
      </c>
      <c r="W146" s="62">
        <v>0.70799999999999996</v>
      </c>
      <c r="X146" s="62">
        <f t="shared" si="48"/>
        <v>87.741560236959387</v>
      </c>
      <c r="Y146" s="62">
        <f t="shared" si="49"/>
        <v>11.702687073727624</v>
      </c>
      <c r="Z146" s="62">
        <f t="shared" si="50"/>
        <v>0.5546222938750357</v>
      </c>
      <c r="AA146" s="77"/>
      <c r="AB146" s="77" t="s">
        <v>306</v>
      </c>
      <c r="AC146" s="62">
        <f t="shared" si="64"/>
        <v>127.65299999999999</v>
      </c>
      <c r="AD146" s="50">
        <v>7</v>
      </c>
      <c r="AE146" s="77">
        <v>127.65299999999999</v>
      </c>
      <c r="AF146" s="62">
        <f t="shared" si="51"/>
        <v>100</v>
      </c>
      <c r="AG146" s="77">
        <v>112.006</v>
      </c>
      <c r="AH146" s="77">
        <v>14.939</v>
      </c>
      <c r="AI146" s="77">
        <v>0.70799999999999996</v>
      </c>
      <c r="AJ146" s="77"/>
      <c r="AK146" s="77"/>
      <c r="AL146" s="62"/>
      <c r="AM146" s="77"/>
      <c r="AN146" s="77"/>
      <c r="AO146" s="77"/>
      <c r="AP146" s="77"/>
      <c r="AQ146" s="77"/>
      <c r="AR146" s="77"/>
      <c r="AS146" s="77"/>
      <c r="AT146" s="77"/>
      <c r="AU146" s="77"/>
      <c r="AV146" s="77"/>
      <c r="AW146" s="77"/>
      <c r="AX146" s="77"/>
      <c r="AY146" s="77"/>
      <c r="AZ146" s="77"/>
      <c r="BA146" s="77"/>
      <c r="BB146" s="77"/>
      <c r="BC146" s="77" t="s">
        <v>306</v>
      </c>
      <c r="BD146" s="62">
        <f t="shared" si="52"/>
        <v>0.1994578125</v>
      </c>
      <c r="BE146" s="77"/>
      <c r="BF146" s="50">
        <v>7</v>
      </c>
      <c r="BG146" s="62">
        <f t="shared" si="53"/>
        <v>0.1994578125</v>
      </c>
      <c r="BH146" s="62">
        <f t="shared" si="54"/>
        <v>100</v>
      </c>
      <c r="BI146" s="62">
        <f t="shared" si="55"/>
        <v>0.17500937499999999</v>
      </c>
      <c r="BJ146" s="62">
        <f t="shared" si="56"/>
        <v>2.33421875E-2</v>
      </c>
      <c r="BK146" s="62">
        <f t="shared" si="57"/>
        <v>1.10625E-3</v>
      </c>
      <c r="BL146" s="77"/>
      <c r="BM146" s="77"/>
      <c r="BN146" s="77"/>
      <c r="BO146" s="77"/>
      <c r="BP146" s="77"/>
      <c r="BQ146" s="77"/>
      <c r="BR146" s="77"/>
      <c r="BS146" s="77"/>
      <c r="BT146" s="77"/>
      <c r="BU146" s="77"/>
      <c r="BV146" s="77"/>
      <c r="BW146" s="77"/>
      <c r="BX146" s="77"/>
      <c r="BY146" s="77"/>
      <c r="BZ146" s="77"/>
      <c r="CA146" s="77"/>
      <c r="CB146" s="77"/>
      <c r="CC146" s="77"/>
    </row>
    <row r="147" spans="1:81" x14ac:dyDescent="0.25">
      <c r="A147" s="77" t="s">
        <v>307</v>
      </c>
      <c r="B147" s="10" t="s">
        <v>287</v>
      </c>
      <c r="C147" s="3">
        <v>23</v>
      </c>
      <c r="D147" s="77" t="s">
        <v>307</v>
      </c>
      <c r="E147" s="62">
        <v>2.8911285000000002</v>
      </c>
      <c r="F147" s="62">
        <v>57.377781000000006</v>
      </c>
      <c r="G147" s="62">
        <v>270.2093175</v>
      </c>
      <c r="H147" s="62">
        <v>840.42881550000004</v>
      </c>
      <c r="I147" s="62">
        <v>574.44499350000001</v>
      </c>
      <c r="J147" s="62">
        <v>0</v>
      </c>
      <c r="K147" s="62">
        <v>0</v>
      </c>
      <c r="L147" s="62">
        <v>0</v>
      </c>
      <c r="M147" s="62">
        <v>0</v>
      </c>
      <c r="N147" s="62">
        <v>0</v>
      </c>
      <c r="O147" s="62">
        <v>0</v>
      </c>
      <c r="P147" s="62">
        <v>0</v>
      </c>
      <c r="Q147" s="62">
        <v>0</v>
      </c>
      <c r="R147" s="62">
        <v>0</v>
      </c>
      <c r="S147" s="62">
        <v>0</v>
      </c>
      <c r="T147" s="62">
        <f t="shared" si="47"/>
        <v>1745.352036</v>
      </c>
      <c r="U147" s="62">
        <v>1037.684</v>
      </c>
      <c r="V147" s="62">
        <v>669.99400000000003</v>
      </c>
      <c r="W147" s="62">
        <v>37.67</v>
      </c>
      <c r="X147" s="62">
        <f t="shared" si="48"/>
        <v>59.454137537672082</v>
      </c>
      <c r="Y147" s="62">
        <f t="shared" si="49"/>
        <v>38.387327380411641</v>
      </c>
      <c r="Z147" s="62">
        <f t="shared" si="50"/>
        <v>2.1583038391688678</v>
      </c>
      <c r="AA147" s="77"/>
      <c r="AB147" s="77" t="s">
        <v>307</v>
      </c>
      <c r="AC147" s="62">
        <f t="shared" si="64"/>
        <v>1745.348</v>
      </c>
      <c r="AD147" s="50">
        <v>6</v>
      </c>
      <c r="AE147" s="77">
        <v>545.755</v>
      </c>
      <c r="AF147" s="62">
        <f t="shared" si="51"/>
        <v>31.269122261004682</v>
      </c>
      <c r="AG147" s="77">
        <v>281.72000000000003</v>
      </c>
      <c r="AH147" s="77">
        <v>252.416</v>
      </c>
      <c r="AI147" s="77">
        <v>11.619</v>
      </c>
      <c r="AJ147" s="50">
        <v>7</v>
      </c>
      <c r="AK147" s="77">
        <v>735.23400000000004</v>
      </c>
      <c r="AL147" s="62">
        <f>(AK147/AC147)*100</f>
        <v>42.125352651734786</v>
      </c>
      <c r="AM147" s="77">
        <v>478.714</v>
      </c>
      <c r="AN147" s="77">
        <v>240.48699999999999</v>
      </c>
      <c r="AO147" s="77">
        <v>16.033000000000001</v>
      </c>
      <c r="AP147" s="50">
        <v>9</v>
      </c>
      <c r="AQ147" s="77">
        <v>464.35900000000004</v>
      </c>
      <c r="AR147" s="77">
        <f>(AQ147/AC147)*100</f>
        <v>26.605525087260538</v>
      </c>
      <c r="AS147" s="77">
        <v>277.25</v>
      </c>
      <c r="AT147" s="77">
        <v>177.09100000000001</v>
      </c>
      <c r="AU147" s="77">
        <v>10.018000000000001</v>
      </c>
      <c r="AV147" s="77"/>
      <c r="AW147" s="77"/>
      <c r="AX147" s="77"/>
      <c r="AY147" s="77"/>
      <c r="AZ147" s="77"/>
      <c r="BA147" s="77"/>
      <c r="BB147" s="77"/>
      <c r="BC147" s="77" t="s">
        <v>307</v>
      </c>
      <c r="BD147" s="62">
        <f t="shared" si="52"/>
        <v>2.7271062499999998</v>
      </c>
      <c r="BE147" s="77"/>
      <c r="BF147" s="50">
        <v>6</v>
      </c>
      <c r="BG147" s="62">
        <f t="shared" si="53"/>
        <v>0.85274218750000008</v>
      </c>
      <c r="BH147" s="62">
        <f t="shared" si="54"/>
        <v>31.269122261004689</v>
      </c>
      <c r="BI147" s="62">
        <f t="shared" si="55"/>
        <v>0.44018750000000006</v>
      </c>
      <c r="BJ147" s="62">
        <f t="shared" si="56"/>
        <v>0.39439999999999997</v>
      </c>
      <c r="BK147" s="62">
        <f t="shared" si="57"/>
        <v>1.8154687499999999E-2</v>
      </c>
      <c r="BL147" s="50">
        <v>7</v>
      </c>
      <c r="BM147" s="62">
        <f>BO147+BP147+BQ147</f>
        <v>1.1488031250000001</v>
      </c>
      <c r="BN147" s="62">
        <f>(BM147/BD147)*100</f>
        <v>42.125352651734794</v>
      </c>
      <c r="BO147" s="62">
        <f>AM147/640</f>
        <v>0.74799062500000002</v>
      </c>
      <c r="BP147" s="62">
        <f>AN147/640</f>
        <v>0.3757609375</v>
      </c>
      <c r="BQ147" s="62">
        <f>AO147/640</f>
        <v>2.5051562500000003E-2</v>
      </c>
      <c r="BR147" s="50">
        <v>9</v>
      </c>
      <c r="BS147" s="62">
        <f>BU147+BV147+BW147</f>
        <v>0.72556093750000006</v>
      </c>
      <c r="BT147" s="62">
        <f>(BS147/BD147)*100</f>
        <v>26.605525087260538</v>
      </c>
      <c r="BU147" s="62">
        <f>AS147/640</f>
        <v>0.43320312500000002</v>
      </c>
      <c r="BV147" s="62">
        <f>AT147/640</f>
        <v>0.27670468749999999</v>
      </c>
      <c r="BW147" s="62">
        <f>AU147/640</f>
        <v>1.5653125E-2</v>
      </c>
      <c r="BX147" s="77"/>
      <c r="BY147" s="77"/>
      <c r="BZ147" s="77"/>
      <c r="CA147" s="77"/>
      <c r="CB147" s="77"/>
      <c r="CC147" s="77"/>
    </row>
    <row r="148" spans="1:81" x14ac:dyDescent="0.25">
      <c r="A148" s="77" t="s">
        <v>308</v>
      </c>
      <c r="B148" s="10" t="s">
        <v>287</v>
      </c>
      <c r="C148" s="3">
        <v>24</v>
      </c>
      <c r="D148" s="77" t="s">
        <v>308</v>
      </c>
      <c r="E148" s="62">
        <v>3.7807065000000004</v>
      </c>
      <c r="F148" s="62">
        <v>0</v>
      </c>
      <c r="G148" s="62">
        <v>0</v>
      </c>
      <c r="H148" s="62">
        <v>16.2347985</v>
      </c>
      <c r="I148" s="62">
        <v>89.847378000000006</v>
      </c>
      <c r="J148" s="62">
        <v>0</v>
      </c>
      <c r="K148" s="62">
        <v>0</v>
      </c>
      <c r="L148" s="62">
        <v>0</v>
      </c>
      <c r="M148" s="62">
        <v>0</v>
      </c>
      <c r="N148" s="62">
        <v>0</v>
      </c>
      <c r="O148" s="62">
        <v>0</v>
      </c>
      <c r="P148" s="62">
        <v>0</v>
      </c>
      <c r="Q148" s="62">
        <v>0</v>
      </c>
      <c r="R148" s="62">
        <v>0</v>
      </c>
      <c r="S148" s="62">
        <v>0</v>
      </c>
      <c r="T148" s="62">
        <f t="shared" si="47"/>
        <v>109.86288300000001</v>
      </c>
      <c r="U148" s="62">
        <v>96.441000000000003</v>
      </c>
      <c r="V148" s="62">
        <v>12.772</v>
      </c>
      <c r="W148" s="62">
        <v>0.64900000000000002</v>
      </c>
      <c r="X148" s="62">
        <f t="shared" si="48"/>
        <v>87.783059543412847</v>
      </c>
      <c r="Y148" s="62">
        <f t="shared" si="49"/>
        <v>11.625400363833524</v>
      </c>
      <c r="Z148" s="62">
        <f t="shared" si="50"/>
        <v>0.59073636361791082</v>
      </c>
      <c r="AA148" s="77"/>
      <c r="AB148" s="77" t="s">
        <v>308</v>
      </c>
      <c r="AC148" s="62">
        <f t="shared" si="64"/>
        <v>109.86200000000001</v>
      </c>
      <c r="AD148" s="50">
        <v>7</v>
      </c>
      <c r="AE148" s="77">
        <v>109.86200000000001</v>
      </c>
      <c r="AF148" s="62">
        <f t="shared" si="51"/>
        <v>100</v>
      </c>
      <c r="AG148" s="77">
        <v>96.441000000000003</v>
      </c>
      <c r="AH148" s="77">
        <v>12.772</v>
      </c>
      <c r="AI148" s="77">
        <v>0.64900000000000002</v>
      </c>
      <c r="AJ148" s="77"/>
      <c r="AK148" s="77"/>
      <c r="AL148" s="62"/>
      <c r="AM148" s="77"/>
      <c r="AN148" s="77"/>
      <c r="AO148" s="77"/>
      <c r="AP148" s="77"/>
      <c r="AQ148" s="77"/>
      <c r="AR148" s="77"/>
      <c r="AS148" s="77"/>
      <c r="AT148" s="77"/>
      <c r="AU148" s="77"/>
      <c r="AV148" s="77"/>
      <c r="AW148" s="77"/>
      <c r="AX148" s="77"/>
      <c r="AY148" s="77"/>
      <c r="AZ148" s="77"/>
      <c r="BA148" s="77"/>
      <c r="BB148" s="77"/>
      <c r="BC148" s="77" t="s">
        <v>308</v>
      </c>
      <c r="BD148" s="62">
        <f t="shared" si="52"/>
        <v>0.171659375</v>
      </c>
      <c r="BE148" s="77"/>
      <c r="BF148" s="50">
        <v>7</v>
      </c>
      <c r="BG148" s="62">
        <f t="shared" si="53"/>
        <v>0.171659375</v>
      </c>
      <c r="BH148" s="62">
        <f t="shared" si="54"/>
        <v>100</v>
      </c>
      <c r="BI148" s="62">
        <f t="shared" si="55"/>
        <v>0.1506890625</v>
      </c>
      <c r="BJ148" s="62">
        <f t="shared" si="56"/>
        <v>1.9956250000000002E-2</v>
      </c>
      <c r="BK148" s="62">
        <f t="shared" si="57"/>
        <v>1.0140625E-3</v>
      </c>
      <c r="BL148" s="77"/>
      <c r="BM148" s="77"/>
      <c r="BN148" s="77"/>
      <c r="BO148" s="77"/>
      <c r="BP148" s="77"/>
      <c r="BQ148" s="77"/>
      <c r="BR148" s="77"/>
      <c r="BS148" s="77"/>
      <c r="BT148" s="77"/>
      <c r="BU148" s="77"/>
      <c r="BV148" s="77"/>
      <c r="BW148" s="77"/>
      <c r="BX148" s="77"/>
      <c r="BY148" s="77"/>
      <c r="BZ148" s="77"/>
      <c r="CA148" s="77"/>
      <c r="CB148" s="77"/>
      <c r="CC148" s="77"/>
    </row>
    <row r="149" spans="1:81" x14ac:dyDescent="0.25">
      <c r="A149" s="77" t="s">
        <v>309</v>
      </c>
      <c r="B149" s="10" t="s">
        <v>287</v>
      </c>
      <c r="C149" s="3">
        <v>25</v>
      </c>
      <c r="D149" s="77" t="s">
        <v>309</v>
      </c>
      <c r="E149" s="62">
        <v>1.3343670000000001</v>
      </c>
      <c r="F149" s="62">
        <v>379.40501700000004</v>
      </c>
      <c r="G149" s="62">
        <v>375.40191600000003</v>
      </c>
      <c r="H149" s="62">
        <v>221.94971100000001</v>
      </c>
      <c r="I149" s="62">
        <v>31.8024135</v>
      </c>
      <c r="J149" s="62">
        <v>0</v>
      </c>
      <c r="K149" s="62">
        <v>68.942295000000001</v>
      </c>
      <c r="L149" s="62">
        <v>24.241000500000002</v>
      </c>
      <c r="M149" s="62">
        <v>17.1243765</v>
      </c>
      <c r="N149" s="62">
        <v>0</v>
      </c>
      <c r="O149" s="62">
        <v>16.012404</v>
      </c>
      <c r="P149" s="62">
        <v>0</v>
      </c>
      <c r="Q149" s="62">
        <v>0</v>
      </c>
      <c r="R149" s="62">
        <v>300.01018049999999</v>
      </c>
      <c r="S149" s="62">
        <v>0</v>
      </c>
      <c r="T149" s="62">
        <f t="shared" si="47"/>
        <v>1436.2236809999999</v>
      </c>
      <c r="U149" s="62">
        <v>342.40899999999999</v>
      </c>
      <c r="V149" s="62">
        <v>683.57500000000005</v>
      </c>
      <c r="W149" s="62">
        <v>410.23700000000002</v>
      </c>
      <c r="X149" s="62">
        <f t="shared" si="48"/>
        <v>23.840924260599213</v>
      </c>
      <c r="Y149" s="62">
        <f t="shared" si="49"/>
        <v>47.595302113668467</v>
      </c>
      <c r="Z149" s="62">
        <f t="shared" si="50"/>
        <v>28.563586955644972</v>
      </c>
      <c r="AA149" s="77"/>
      <c r="AB149" s="77" t="s">
        <v>309</v>
      </c>
      <c r="AC149" s="62">
        <f t="shared" si="64"/>
        <v>1419.0949999999998</v>
      </c>
      <c r="AD149" s="50">
        <v>4</v>
      </c>
      <c r="AE149" s="77">
        <v>1408.4209999999998</v>
      </c>
      <c r="AF149" s="62">
        <f t="shared" si="51"/>
        <v>99.247830483512374</v>
      </c>
      <c r="AG149" s="77">
        <v>337.27199999999999</v>
      </c>
      <c r="AH149" s="77">
        <v>675.01199999999994</v>
      </c>
      <c r="AI149" s="77">
        <v>396.137</v>
      </c>
      <c r="AJ149" s="50">
        <v>6</v>
      </c>
      <c r="AK149" s="77">
        <v>10.673999999999999</v>
      </c>
      <c r="AL149" s="62">
        <f>(AK149/AC149)*100</f>
        <v>0.75216951648762076</v>
      </c>
      <c r="AM149" s="77">
        <v>5.1369999999999996</v>
      </c>
      <c r="AN149" s="77">
        <v>5.1369999999999996</v>
      </c>
      <c r="AO149" s="77">
        <v>0.4</v>
      </c>
      <c r="AP149" s="77"/>
      <c r="AQ149" s="77"/>
      <c r="AR149" s="77"/>
      <c r="AS149" s="77"/>
      <c r="AT149" s="77"/>
      <c r="AU149" s="77"/>
      <c r="AV149" s="77"/>
      <c r="AW149" s="77"/>
      <c r="AX149" s="77"/>
      <c r="AY149" s="77"/>
      <c r="AZ149" s="77"/>
      <c r="BA149" s="77"/>
      <c r="BB149" s="77"/>
      <c r="BC149" s="77" t="s">
        <v>309</v>
      </c>
      <c r="BD149" s="62">
        <f t="shared" si="52"/>
        <v>2.2173359374999997</v>
      </c>
      <c r="BE149" s="77"/>
      <c r="BF149" s="50">
        <v>4</v>
      </c>
      <c r="BG149" s="62">
        <f t="shared" si="53"/>
        <v>2.2006578124999998</v>
      </c>
      <c r="BH149" s="62">
        <f t="shared" si="54"/>
        <v>99.247830483512388</v>
      </c>
      <c r="BI149" s="62">
        <f t="shared" si="55"/>
        <v>0.52698749999999994</v>
      </c>
      <c r="BJ149" s="62">
        <f t="shared" si="56"/>
        <v>1.05470625</v>
      </c>
      <c r="BK149" s="62">
        <f t="shared" si="57"/>
        <v>0.61896406250000002</v>
      </c>
      <c r="BL149" s="50">
        <v>6</v>
      </c>
      <c r="BM149" s="62">
        <f t="shared" ref="BM149:BM152" si="71">BO149+BP149+BQ149</f>
        <v>1.6678124999999999E-2</v>
      </c>
      <c r="BN149" s="62">
        <f t="shared" ref="BN149:BN152" si="72">(BM149/BD149)*100</f>
        <v>0.75216951648762065</v>
      </c>
      <c r="BO149" s="62">
        <f t="shared" ref="BO149:BO152" si="73">AM149/640</f>
        <v>8.026562499999999E-3</v>
      </c>
      <c r="BP149" s="62">
        <f t="shared" ref="BP149:BP152" si="74">AN149/640</f>
        <v>8.026562499999999E-3</v>
      </c>
      <c r="BQ149" s="62">
        <f t="shared" ref="BQ149:BQ152" si="75">AO149/640</f>
        <v>6.2500000000000001E-4</v>
      </c>
      <c r="BR149" s="77"/>
      <c r="BS149" s="77"/>
      <c r="BT149" s="77"/>
      <c r="BU149" s="77"/>
      <c r="BV149" s="77"/>
      <c r="BW149" s="77"/>
      <c r="BX149" s="77"/>
      <c r="BY149" s="77"/>
      <c r="BZ149" s="77"/>
      <c r="CA149" s="77"/>
      <c r="CB149" s="77"/>
      <c r="CC149" s="77"/>
    </row>
    <row r="150" spans="1:81" x14ac:dyDescent="0.25">
      <c r="A150" s="77" t="s">
        <v>310</v>
      </c>
      <c r="B150" s="10" t="s">
        <v>287</v>
      </c>
      <c r="C150" s="3">
        <v>27</v>
      </c>
      <c r="D150" s="77" t="s">
        <v>310</v>
      </c>
      <c r="E150" s="62">
        <v>0</v>
      </c>
      <c r="F150" s="62">
        <v>3.5583120000000004</v>
      </c>
      <c r="G150" s="62">
        <v>7.7838075</v>
      </c>
      <c r="H150" s="62">
        <v>328.03188750000004</v>
      </c>
      <c r="I150" s="62">
        <v>437.67237600000004</v>
      </c>
      <c r="J150" s="62">
        <v>0</v>
      </c>
      <c r="K150" s="62">
        <v>0</v>
      </c>
      <c r="L150" s="62">
        <v>0</v>
      </c>
      <c r="M150" s="62">
        <v>0</v>
      </c>
      <c r="N150" s="62">
        <v>0</v>
      </c>
      <c r="O150" s="62">
        <v>0</v>
      </c>
      <c r="P150" s="62">
        <v>0</v>
      </c>
      <c r="Q150" s="62">
        <v>0</v>
      </c>
      <c r="R150" s="62">
        <v>0</v>
      </c>
      <c r="S150" s="62">
        <v>0</v>
      </c>
      <c r="T150" s="62">
        <f t="shared" si="47"/>
        <v>777.04638300000011</v>
      </c>
      <c r="U150" s="62">
        <v>566.95799999999997</v>
      </c>
      <c r="V150" s="62">
        <v>196.84899999999999</v>
      </c>
      <c r="W150" s="62">
        <v>13.238</v>
      </c>
      <c r="X150" s="62">
        <f t="shared" si="48"/>
        <v>72.963212030033972</v>
      </c>
      <c r="Y150" s="62">
        <f t="shared" si="49"/>
        <v>25.332979382776426</v>
      </c>
      <c r="Z150" s="62">
        <f t="shared" si="50"/>
        <v>1.7036306055361945</v>
      </c>
      <c r="AA150" s="77"/>
      <c r="AB150" s="77" t="s">
        <v>310</v>
      </c>
      <c r="AC150" s="62">
        <f t="shared" si="64"/>
        <v>777.0440000000001</v>
      </c>
      <c r="AD150" s="50">
        <v>10</v>
      </c>
      <c r="AE150" s="77">
        <v>87.399999999999991</v>
      </c>
      <c r="AF150" s="62">
        <f t="shared" si="51"/>
        <v>11.247754309923245</v>
      </c>
      <c r="AG150" s="77">
        <v>68.614999999999995</v>
      </c>
      <c r="AH150" s="77">
        <v>17.66</v>
      </c>
      <c r="AI150" s="77">
        <v>1.125</v>
      </c>
      <c r="AJ150" s="50">
        <v>6</v>
      </c>
      <c r="AK150" s="77">
        <v>3.113</v>
      </c>
      <c r="AL150" s="62">
        <f>(AK150/AC150)*100</f>
        <v>0.40062081426534402</v>
      </c>
      <c r="AM150" s="77">
        <v>2.4020000000000001</v>
      </c>
      <c r="AN150" s="77">
        <v>0.66700000000000004</v>
      </c>
      <c r="AO150" s="77">
        <v>4.3999999999999997E-2</v>
      </c>
      <c r="AP150" s="50">
        <v>7</v>
      </c>
      <c r="AQ150" s="77">
        <v>634.26800000000003</v>
      </c>
      <c r="AR150" s="77">
        <f>(AQ150/AC150)*100</f>
        <v>81.625750922727676</v>
      </c>
      <c r="AS150" s="77">
        <v>460.858</v>
      </c>
      <c r="AT150" s="77">
        <v>162.50700000000001</v>
      </c>
      <c r="AU150" s="77">
        <v>10.903</v>
      </c>
      <c r="AV150" s="50">
        <v>9</v>
      </c>
      <c r="AW150" s="77">
        <v>52.262999999999998</v>
      </c>
      <c r="AX150" s="77">
        <f>(AW150/AC150)*100</f>
        <v>6.7258739530837373</v>
      </c>
      <c r="AY150" s="77">
        <v>35.082999999999998</v>
      </c>
      <c r="AZ150" s="77">
        <v>16.015000000000001</v>
      </c>
      <c r="BA150" s="77">
        <v>1.165</v>
      </c>
      <c r="BB150" s="77"/>
      <c r="BC150" s="77" t="s">
        <v>310</v>
      </c>
      <c r="BD150" s="62">
        <f t="shared" si="52"/>
        <v>1.2141312500000001</v>
      </c>
      <c r="BE150" s="77"/>
      <c r="BF150" s="50">
        <v>10</v>
      </c>
      <c r="BG150" s="62">
        <f t="shared" si="53"/>
        <v>0.1365625</v>
      </c>
      <c r="BH150" s="62">
        <f t="shared" si="54"/>
        <v>11.247754309923247</v>
      </c>
      <c r="BI150" s="62">
        <f t="shared" si="55"/>
        <v>0.10721093749999999</v>
      </c>
      <c r="BJ150" s="62">
        <f t="shared" si="56"/>
        <v>2.759375E-2</v>
      </c>
      <c r="BK150" s="62">
        <f t="shared" si="57"/>
        <v>1.7578125E-3</v>
      </c>
      <c r="BL150" s="50">
        <v>6</v>
      </c>
      <c r="BM150" s="62">
        <f t="shared" si="71"/>
        <v>4.8640625000000012E-3</v>
      </c>
      <c r="BN150" s="62">
        <f t="shared" si="72"/>
        <v>0.40062081426534407</v>
      </c>
      <c r="BO150" s="62">
        <f t="shared" si="73"/>
        <v>3.7531250000000004E-3</v>
      </c>
      <c r="BP150" s="62">
        <f t="shared" si="74"/>
        <v>1.0421875000000001E-3</v>
      </c>
      <c r="BQ150" s="62">
        <f t="shared" si="75"/>
        <v>6.8749999999999991E-5</v>
      </c>
      <c r="BR150" s="50">
        <v>7</v>
      </c>
      <c r="BS150" s="62">
        <f>BU150+BV150+BW150</f>
        <v>0.99104375</v>
      </c>
      <c r="BT150" s="62">
        <f>(BS150/BD150)*100</f>
        <v>81.625750922727676</v>
      </c>
      <c r="BU150" s="62">
        <f>AS150/640</f>
        <v>0.72009062499999998</v>
      </c>
      <c r="BV150" s="62">
        <f>AT150/640</f>
        <v>0.25391718750000003</v>
      </c>
      <c r="BW150" s="62">
        <f>AU150/640</f>
        <v>1.7035937500000001E-2</v>
      </c>
      <c r="BX150" s="50">
        <v>9</v>
      </c>
      <c r="BY150" s="62">
        <f>CA150+CB150+CC150</f>
        <v>8.1660937500000003E-2</v>
      </c>
      <c r="BZ150" s="62">
        <f>(BY150/BD150)*100</f>
        <v>6.7258739530837373</v>
      </c>
      <c r="CA150" s="62">
        <f>AY150/640</f>
        <v>5.4817187499999996E-2</v>
      </c>
      <c r="CB150" s="62">
        <f>AZ150/640</f>
        <v>2.5023437500000002E-2</v>
      </c>
      <c r="CC150" s="62">
        <f>BA150/640</f>
        <v>1.8203125000000001E-3</v>
      </c>
    </row>
    <row r="151" spans="1:81" x14ac:dyDescent="0.25">
      <c r="A151" s="77" t="s">
        <v>311</v>
      </c>
      <c r="B151" s="10" t="s">
        <v>287</v>
      </c>
      <c r="C151" s="3">
        <v>28</v>
      </c>
      <c r="D151" s="77" t="s">
        <v>311</v>
      </c>
      <c r="E151" s="62">
        <v>12.231697500000001</v>
      </c>
      <c r="F151" s="62">
        <v>0</v>
      </c>
      <c r="G151" s="62">
        <v>0</v>
      </c>
      <c r="H151" s="62">
        <v>72.723001500000009</v>
      </c>
      <c r="I151" s="62">
        <v>275.99157450000001</v>
      </c>
      <c r="J151" s="62">
        <v>1.1119725</v>
      </c>
      <c r="K151" s="62">
        <v>0</v>
      </c>
      <c r="L151" s="62">
        <v>0</v>
      </c>
      <c r="M151" s="62">
        <v>0</v>
      </c>
      <c r="N151" s="62">
        <v>0</v>
      </c>
      <c r="O151" s="62">
        <v>0</v>
      </c>
      <c r="P151" s="62">
        <v>0</v>
      </c>
      <c r="Q151" s="62">
        <v>0</v>
      </c>
      <c r="R151" s="62">
        <v>0</v>
      </c>
      <c r="S151" s="62">
        <v>0</v>
      </c>
      <c r="T151" s="62">
        <f t="shared" si="47"/>
        <v>362.058246</v>
      </c>
      <c r="U151" s="62">
        <v>307.98200000000003</v>
      </c>
      <c r="V151" s="62">
        <v>51.165999999999997</v>
      </c>
      <c r="W151" s="62">
        <v>2.9089999999999998</v>
      </c>
      <c r="X151" s="62">
        <f t="shared" si="48"/>
        <v>85.064213673509329</v>
      </c>
      <c r="Y151" s="62">
        <f t="shared" si="49"/>
        <v>14.131980300208379</v>
      </c>
      <c r="Z151" s="62">
        <f t="shared" si="50"/>
        <v>0.80346188276015673</v>
      </c>
      <c r="AA151" s="77"/>
      <c r="AB151" s="77" t="s">
        <v>311</v>
      </c>
      <c r="AC151" s="62">
        <f t="shared" si="64"/>
        <v>362.05700000000002</v>
      </c>
      <c r="AD151" s="50">
        <v>10</v>
      </c>
      <c r="AE151" s="77">
        <v>84.509999999999991</v>
      </c>
      <c r="AF151" s="62">
        <f t="shared" si="51"/>
        <v>23.341628528104689</v>
      </c>
      <c r="AG151" s="77">
        <v>75.914000000000001</v>
      </c>
      <c r="AH151" s="77">
        <v>8.24</v>
      </c>
      <c r="AI151" s="77">
        <v>0.35599999999999998</v>
      </c>
      <c r="AJ151" s="50">
        <v>7</v>
      </c>
      <c r="AK151" s="77">
        <v>277.54700000000003</v>
      </c>
      <c r="AL151" s="62">
        <f>(AK151/AC151)*100</f>
        <v>76.658371471895322</v>
      </c>
      <c r="AM151" s="77">
        <v>232.06800000000001</v>
      </c>
      <c r="AN151" s="77">
        <v>42.926000000000002</v>
      </c>
      <c r="AO151" s="77">
        <v>2.5529999999999999</v>
      </c>
      <c r="AP151" s="77"/>
      <c r="AQ151" s="77"/>
      <c r="AR151" s="77"/>
      <c r="AS151" s="77"/>
      <c r="AT151" s="77"/>
      <c r="AU151" s="77"/>
      <c r="AV151" s="77"/>
      <c r="AW151" s="77"/>
      <c r="AX151" s="77"/>
      <c r="AY151" s="77"/>
      <c r="AZ151" s="77"/>
      <c r="BA151" s="77"/>
      <c r="BB151" s="77"/>
      <c r="BC151" s="77" t="s">
        <v>311</v>
      </c>
      <c r="BD151" s="62">
        <f t="shared" si="52"/>
        <v>0.5657140625</v>
      </c>
      <c r="BE151" s="77"/>
      <c r="BF151" s="50">
        <v>10</v>
      </c>
      <c r="BG151" s="62">
        <f t="shared" si="53"/>
        <v>0.13204687500000001</v>
      </c>
      <c r="BH151" s="62">
        <f t="shared" si="54"/>
        <v>23.341628528104692</v>
      </c>
      <c r="BI151" s="62">
        <f t="shared" si="55"/>
        <v>0.118615625</v>
      </c>
      <c r="BJ151" s="62">
        <f t="shared" si="56"/>
        <v>1.2875000000000001E-2</v>
      </c>
      <c r="BK151" s="62">
        <f t="shared" si="57"/>
        <v>5.5625E-4</v>
      </c>
      <c r="BL151" s="50">
        <v>7</v>
      </c>
      <c r="BM151" s="62">
        <f t="shared" si="71"/>
        <v>0.4336671875</v>
      </c>
      <c r="BN151" s="62">
        <f t="shared" si="72"/>
        <v>76.658371471895308</v>
      </c>
      <c r="BO151" s="62">
        <f t="shared" si="73"/>
        <v>0.36260625000000002</v>
      </c>
      <c r="BP151" s="62">
        <f t="shared" si="74"/>
        <v>6.7071875000000003E-2</v>
      </c>
      <c r="BQ151" s="62">
        <f t="shared" si="75"/>
        <v>3.9890624999999996E-3</v>
      </c>
      <c r="BR151" s="77"/>
      <c r="BS151" s="77"/>
      <c r="BT151" s="77"/>
      <c r="BU151" s="77"/>
      <c r="BV151" s="77"/>
      <c r="BW151" s="77"/>
      <c r="BX151" s="77"/>
      <c r="BY151" s="77"/>
      <c r="BZ151" s="77"/>
      <c r="CA151" s="77"/>
      <c r="CB151" s="77"/>
      <c r="CC151" s="77"/>
    </row>
    <row r="152" spans="1:81" x14ac:dyDescent="0.25">
      <c r="A152" s="77" t="s">
        <v>312</v>
      </c>
      <c r="B152" s="10" t="s">
        <v>287</v>
      </c>
      <c r="C152" s="3">
        <v>29</v>
      </c>
      <c r="D152" s="77" t="s">
        <v>312</v>
      </c>
      <c r="E152" s="62">
        <v>0</v>
      </c>
      <c r="F152" s="62">
        <v>4.6702845000000002</v>
      </c>
      <c r="G152" s="62">
        <v>26.020156500000002</v>
      </c>
      <c r="H152" s="62">
        <v>182.36349000000001</v>
      </c>
      <c r="I152" s="62">
        <v>633.60193049999998</v>
      </c>
      <c r="J152" s="62">
        <v>0</v>
      </c>
      <c r="K152" s="62">
        <v>0</v>
      </c>
      <c r="L152" s="62">
        <v>0</v>
      </c>
      <c r="M152" s="62">
        <v>0</v>
      </c>
      <c r="N152" s="62">
        <v>0</v>
      </c>
      <c r="O152" s="62">
        <v>0</v>
      </c>
      <c r="P152" s="62">
        <v>0</v>
      </c>
      <c r="Q152" s="62">
        <v>0</v>
      </c>
      <c r="R152" s="62">
        <v>0</v>
      </c>
      <c r="S152" s="62">
        <v>0</v>
      </c>
      <c r="T152" s="62">
        <f t="shared" si="47"/>
        <v>846.65586150000001</v>
      </c>
      <c r="U152" s="62">
        <v>694.49900000000002</v>
      </c>
      <c r="V152" s="62">
        <v>144.47</v>
      </c>
      <c r="W152" s="62">
        <v>7.6849999999999996</v>
      </c>
      <c r="X152" s="62">
        <f t="shared" si="48"/>
        <v>82.028487793088999</v>
      </c>
      <c r="Y152" s="62">
        <f t="shared" si="49"/>
        <v>17.063603592615063</v>
      </c>
      <c r="Z152" s="62">
        <f t="shared" si="50"/>
        <v>0.90768874928529619</v>
      </c>
      <c r="AA152" s="77"/>
      <c r="AB152" s="77" t="s">
        <v>312</v>
      </c>
      <c r="AC152" s="62">
        <f t="shared" si="64"/>
        <v>846.65499999999997</v>
      </c>
      <c r="AD152" s="50">
        <v>10</v>
      </c>
      <c r="AE152" s="77">
        <v>664.51400000000001</v>
      </c>
      <c r="AF152" s="62">
        <f t="shared" si="51"/>
        <v>78.486987025411764</v>
      </c>
      <c r="AG152" s="77">
        <v>566.91800000000001</v>
      </c>
      <c r="AH152" s="77">
        <v>93.228999999999999</v>
      </c>
      <c r="AI152" s="77">
        <v>4.367</v>
      </c>
      <c r="AJ152" s="50">
        <v>7</v>
      </c>
      <c r="AK152" s="77">
        <v>182.14100000000002</v>
      </c>
      <c r="AL152" s="62">
        <f>(AK152/AC152)*100</f>
        <v>21.513012974588236</v>
      </c>
      <c r="AM152" s="77">
        <v>127.581</v>
      </c>
      <c r="AN152" s="77">
        <v>51.241999999999997</v>
      </c>
      <c r="AO152" s="77">
        <v>3.3180000000000001</v>
      </c>
      <c r="AP152" s="77"/>
      <c r="AQ152" s="77"/>
      <c r="AR152" s="77"/>
      <c r="AS152" s="77"/>
      <c r="AT152" s="77"/>
      <c r="AU152" s="77"/>
      <c r="AV152" s="77"/>
      <c r="AW152" s="77"/>
      <c r="AX152" s="77"/>
      <c r="AY152" s="77"/>
      <c r="AZ152" s="77"/>
      <c r="BA152" s="77"/>
      <c r="BB152" s="77"/>
      <c r="BC152" s="77" t="s">
        <v>312</v>
      </c>
      <c r="BD152" s="62">
        <f t="shared" si="52"/>
        <v>1.3228984374999999</v>
      </c>
      <c r="BE152" s="77"/>
      <c r="BF152" s="50">
        <v>10</v>
      </c>
      <c r="BG152" s="62">
        <f t="shared" si="53"/>
        <v>1.0383031250000001</v>
      </c>
      <c r="BH152" s="62">
        <f t="shared" si="54"/>
        <v>78.486987025411779</v>
      </c>
      <c r="BI152" s="62">
        <f t="shared" si="55"/>
        <v>0.88580937500000001</v>
      </c>
      <c r="BJ152" s="62">
        <f t="shared" si="56"/>
        <v>0.14567031250000001</v>
      </c>
      <c r="BK152" s="62">
        <f t="shared" si="57"/>
        <v>6.8234374999999996E-3</v>
      </c>
      <c r="BL152" s="50">
        <v>7</v>
      </c>
      <c r="BM152" s="62">
        <f t="shared" si="71"/>
        <v>0.28459531250000003</v>
      </c>
      <c r="BN152" s="62">
        <f t="shared" si="72"/>
        <v>21.513012974588236</v>
      </c>
      <c r="BO152" s="62">
        <f t="shared" si="73"/>
        <v>0.19934531250000001</v>
      </c>
      <c r="BP152" s="62">
        <f t="shared" si="74"/>
        <v>8.0065625000000001E-2</v>
      </c>
      <c r="BQ152" s="62">
        <f t="shared" si="75"/>
        <v>5.1843749999999997E-3</v>
      </c>
      <c r="BR152" s="77"/>
      <c r="BS152" s="77"/>
      <c r="BT152" s="77"/>
      <c r="BU152" s="77"/>
      <c r="BV152" s="77"/>
      <c r="BW152" s="77"/>
      <c r="BX152" s="77"/>
      <c r="BY152" s="77"/>
      <c r="BZ152" s="77"/>
      <c r="CA152" s="77"/>
      <c r="CB152" s="77"/>
      <c r="CC152" s="77"/>
    </row>
    <row r="153" spans="1:81" x14ac:dyDescent="0.25">
      <c r="A153" s="77" t="s">
        <v>313</v>
      </c>
      <c r="B153" s="10" t="s">
        <v>287</v>
      </c>
      <c r="C153" s="3">
        <v>3</v>
      </c>
      <c r="D153" s="77" t="s">
        <v>313</v>
      </c>
      <c r="E153" s="62">
        <v>0</v>
      </c>
      <c r="F153" s="62">
        <v>48.482001000000004</v>
      </c>
      <c r="G153" s="62">
        <v>635.60348099999999</v>
      </c>
      <c r="H153" s="62">
        <v>264.20466600000003</v>
      </c>
      <c r="I153" s="62">
        <v>140.77571850000001</v>
      </c>
      <c r="J153" s="62">
        <v>0</v>
      </c>
      <c r="K153" s="62">
        <v>0</v>
      </c>
      <c r="L153" s="62">
        <v>0</v>
      </c>
      <c r="M153" s="62">
        <v>0</v>
      </c>
      <c r="N153" s="62">
        <v>0</v>
      </c>
      <c r="O153" s="62">
        <v>0</v>
      </c>
      <c r="P153" s="62">
        <v>0</v>
      </c>
      <c r="Q153" s="62">
        <v>0</v>
      </c>
      <c r="R153" s="62">
        <v>0</v>
      </c>
      <c r="S153" s="62">
        <v>0</v>
      </c>
      <c r="T153" s="62">
        <f t="shared" si="47"/>
        <v>1089.0658665000001</v>
      </c>
      <c r="U153" s="62">
        <v>497.01299999999998</v>
      </c>
      <c r="V153" s="62">
        <v>571.94799999999998</v>
      </c>
      <c r="W153" s="62">
        <v>20.102</v>
      </c>
      <c r="X153" s="62">
        <f t="shared" si="48"/>
        <v>45.636633677380978</v>
      </c>
      <c r="Y153" s="62">
        <f t="shared" si="49"/>
        <v>52.517301073635295</v>
      </c>
      <c r="Z153" s="62">
        <f t="shared" si="50"/>
        <v>1.8458020417629166</v>
      </c>
      <c r="AA153" s="77"/>
      <c r="AB153" s="77" t="s">
        <v>313</v>
      </c>
      <c r="AC153" s="62">
        <f t="shared" si="64"/>
        <v>1089.0630000000001</v>
      </c>
      <c r="AD153" s="50">
        <v>4</v>
      </c>
      <c r="AE153" s="77">
        <v>1089.0630000000001</v>
      </c>
      <c r="AF153" s="62">
        <f t="shared" si="51"/>
        <v>100</v>
      </c>
      <c r="AG153" s="77">
        <v>497.01299999999998</v>
      </c>
      <c r="AH153" s="77">
        <v>571.94799999999998</v>
      </c>
      <c r="AI153" s="77">
        <v>20.102</v>
      </c>
      <c r="AJ153" s="77"/>
      <c r="AK153" s="77"/>
      <c r="AL153" s="62"/>
      <c r="AM153" s="77"/>
      <c r="AN153" s="77"/>
      <c r="AO153" s="77"/>
      <c r="AP153" s="77"/>
      <c r="AQ153" s="77"/>
      <c r="AR153" s="77"/>
      <c r="AS153" s="77"/>
      <c r="AT153" s="77"/>
      <c r="AU153" s="77"/>
      <c r="AV153" s="77"/>
      <c r="AW153" s="77"/>
      <c r="AX153" s="77"/>
      <c r="AY153" s="77"/>
      <c r="AZ153" s="77"/>
      <c r="BA153" s="77"/>
      <c r="BB153" s="77"/>
      <c r="BC153" s="77" t="s">
        <v>313</v>
      </c>
      <c r="BD153" s="62">
        <f t="shared" si="52"/>
        <v>1.7016609375000002</v>
      </c>
      <c r="BE153" s="77"/>
      <c r="BF153" s="50">
        <v>4</v>
      </c>
      <c r="BG153" s="62">
        <f t="shared" si="53"/>
        <v>1.7016609374999998</v>
      </c>
      <c r="BH153" s="62">
        <f t="shared" si="54"/>
        <v>99.999999999999972</v>
      </c>
      <c r="BI153" s="62">
        <f t="shared" si="55"/>
        <v>0.77658281249999994</v>
      </c>
      <c r="BJ153" s="62">
        <f t="shared" si="56"/>
        <v>0.89366875000000001</v>
      </c>
      <c r="BK153" s="62">
        <f t="shared" si="57"/>
        <v>3.1409375000000003E-2</v>
      </c>
      <c r="BL153" s="77"/>
      <c r="BM153" s="77"/>
      <c r="BN153" s="77"/>
      <c r="BO153" s="77"/>
      <c r="BP153" s="77"/>
      <c r="BQ153" s="77"/>
      <c r="BR153" s="77"/>
      <c r="BS153" s="77"/>
      <c r="BT153" s="77"/>
      <c r="BU153" s="77"/>
      <c r="BV153" s="77"/>
      <c r="BW153" s="77"/>
      <c r="BX153" s="77"/>
      <c r="BY153" s="77"/>
      <c r="BZ153" s="77"/>
      <c r="CA153" s="77"/>
      <c r="CB153" s="77"/>
      <c r="CC153" s="77"/>
    </row>
    <row r="154" spans="1:81" x14ac:dyDescent="0.25">
      <c r="A154" s="77" t="s">
        <v>314</v>
      </c>
      <c r="B154" s="10" t="s">
        <v>287</v>
      </c>
      <c r="C154" s="3">
        <v>30</v>
      </c>
      <c r="D154" s="77" t="s">
        <v>314</v>
      </c>
      <c r="E154" s="62">
        <v>22.239450000000001</v>
      </c>
      <c r="F154" s="62">
        <v>0.44478900000000005</v>
      </c>
      <c r="G154" s="62">
        <v>28.466496000000003</v>
      </c>
      <c r="H154" s="62">
        <v>188.36814150000001</v>
      </c>
      <c r="I154" s="62">
        <v>573.77781000000004</v>
      </c>
      <c r="J154" s="62">
        <v>0</v>
      </c>
      <c r="K154" s="62">
        <v>0</v>
      </c>
      <c r="L154" s="62">
        <v>0</v>
      </c>
      <c r="M154" s="62">
        <v>0</v>
      </c>
      <c r="N154" s="62">
        <v>0</v>
      </c>
      <c r="O154" s="62">
        <v>0</v>
      </c>
      <c r="P154" s="62">
        <v>0</v>
      </c>
      <c r="Q154" s="62">
        <v>0</v>
      </c>
      <c r="R154" s="62">
        <v>0</v>
      </c>
      <c r="S154" s="62">
        <v>0</v>
      </c>
      <c r="T154" s="62">
        <f t="shared" si="47"/>
        <v>813.29668650000008</v>
      </c>
      <c r="U154" s="62">
        <v>662.71</v>
      </c>
      <c r="V154" s="62">
        <v>142.62299999999999</v>
      </c>
      <c r="W154" s="62">
        <v>7.9619999999999997</v>
      </c>
      <c r="X154" s="62">
        <f t="shared" si="48"/>
        <v>81.484409195364407</v>
      </c>
      <c r="Y154" s="62">
        <f t="shared" si="49"/>
        <v>17.536404902099644</v>
      </c>
      <c r="Z154" s="62">
        <f t="shared" si="50"/>
        <v>0.97897853663516665</v>
      </c>
      <c r="AA154" s="77"/>
      <c r="AB154" s="77" t="s">
        <v>314</v>
      </c>
      <c r="AC154" s="62">
        <f t="shared" si="64"/>
        <v>813.29500000000007</v>
      </c>
      <c r="AD154" s="50">
        <v>10</v>
      </c>
      <c r="AE154" s="77">
        <v>467.69499999999999</v>
      </c>
      <c r="AF154" s="62">
        <f t="shared" si="51"/>
        <v>57.506193939468453</v>
      </c>
      <c r="AG154" s="77">
        <v>399.65499999999997</v>
      </c>
      <c r="AH154" s="77">
        <v>65.024000000000001</v>
      </c>
      <c r="AI154" s="77">
        <v>3.016</v>
      </c>
      <c r="AJ154" s="50">
        <v>7</v>
      </c>
      <c r="AK154" s="77">
        <v>345.6</v>
      </c>
      <c r="AL154" s="62">
        <f>(AK154/AC154)*100</f>
        <v>42.49380606053154</v>
      </c>
      <c r="AM154" s="77">
        <v>263.05399999999997</v>
      </c>
      <c r="AN154" s="77">
        <v>77.599999999999994</v>
      </c>
      <c r="AO154" s="77">
        <v>4.9459999999999997</v>
      </c>
      <c r="AP154" s="77"/>
      <c r="AQ154" s="77"/>
      <c r="AR154" s="77"/>
      <c r="AS154" s="77"/>
      <c r="AT154" s="77"/>
      <c r="AU154" s="77"/>
      <c r="AV154" s="77"/>
      <c r="AW154" s="77"/>
      <c r="AX154" s="77"/>
      <c r="AY154" s="77"/>
      <c r="AZ154" s="77"/>
      <c r="BA154" s="77"/>
      <c r="BB154" s="77"/>
      <c r="BC154" s="77" t="s">
        <v>314</v>
      </c>
      <c r="BD154" s="62">
        <f t="shared" si="52"/>
        <v>1.2707734375000002</v>
      </c>
      <c r="BE154" s="77"/>
      <c r="BF154" s="50">
        <v>10</v>
      </c>
      <c r="BG154" s="62">
        <f t="shared" si="53"/>
        <v>0.73077343750000001</v>
      </c>
      <c r="BH154" s="62">
        <f t="shared" si="54"/>
        <v>57.506193939468453</v>
      </c>
      <c r="BI154" s="62">
        <f t="shared" si="55"/>
        <v>0.62446093749999998</v>
      </c>
      <c r="BJ154" s="62">
        <f t="shared" si="56"/>
        <v>0.1016</v>
      </c>
      <c r="BK154" s="62">
        <f t="shared" si="57"/>
        <v>4.7124999999999997E-3</v>
      </c>
      <c r="BL154" s="50">
        <v>7</v>
      </c>
      <c r="BM154" s="62">
        <f>BO154+BP154+BQ154</f>
        <v>0.53999999999999992</v>
      </c>
      <c r="BN154" s="62">
        <f>(BM154/BD154)*100</f>
        <v>42.493806060531533</v>
      </c>
      <c r="BO154" s="62">
        <f>AM154/640</f>
        <v>0.41102187499999998</v>
      </c>
      <c r="BP154" s="62">
        <f>AN154/640</f>
        <v>0.12125</v>
      </c>
      <c r="BQ154" s="62">
        <f>AO154/640</f>
        <v>7.7281249999999998E-3</v>
      </c>
      <c r="BR154" s="77"/>
      <c r="BS154" s="77"/>
      <c r="BT154" s="77"/>
      <c r="BU154" s="77"/>
      <c r="BV154" s="77"/>
      <c r="BW154" s="77"/>
      <c r="BX154" s="77"/>
      <c r="BY154" s="77"/>
      <c r="BZ154" s="77"/>
      <c r="CA154" s="77"/>
      <c r="CB154" s="77"/>
      <c r="CC154" s="77"/>
    </row>
    <row r="155" spans="1:81" x14ac:dyDescent="0.25">
      <c r="A155" s="77" t="s">
        <v>315</v>
      </c>
      <c r="B155" s="10" t="s">
        <v>287</v>
      </c>
      <c r="C155" s="3">
        <v>31</v>
      </c>
      <c r="D155" s="77" t="s">
        <v>315</v>
      </c>
      <c r="E155" s="62">
        <v>11.786908500000001</v>
      </c>
      <c r="F155" s="62">
        <v>1.3343670000000001</v>
      </c>
      <c r="G155" s="62">
        <v>18.013954500000001</v>
      </c>
      <c r="H155" s="62">
        <v>97.186396500000001</v>
      </c>
      <c r="I155" s="62">
        <v>208.82843550000001</v>
      </c>
      <c r="J155" s="62">
        <v>1.1119725</v>
      </c>
      <c r="K155" s="62">
        <v>0</v>
      </c>
      <c r="L155" s="62">
        <v>0</v>
      </c>
      <c r="M155" s="62">
        <v>0</v>
      </c>
      <c r="N155" s="62">
        <v>0</v>
      </c>
      <c r="O155" s="62">
        <v>0</v>
      </c>
      <c r="P155" s="62">
        <v>0</v>
      </c>
      <c r="Q155" s="62">
        <v>0</v>
      </c>
      <c r="R155" s="62">
        <v>0</v>
      </c>
      <c r="S155" s="62">
        <v>0</v>
      </c>
      <c r="T155" s="62">
        <f t="shared" si="47"/>
        <v>338.26203450000003</v>
      </c>
      <c r="U155" s="62">
        <v>261.66000000000003</v>
      </c>
      <c r="V155" s="62">
        <v>72.444000000000003</v>
      </c>
      <c r="W155" s="62">
        <v>4.1580000000000004</v>
      </c>
      <c r="X155" s="62">
        <f t="shared" si="48"/>
        <v>77.354232314829886</v>
      </c>
      <c r="Y155" s="62">
        <f t="shared" si="49"/>
        <v>21.416532927522493</v>
      </c>
      <c r="Z155" s="62">
        <f t="shared" si="50"/>
        <v>1.2292245584539581</v>
      </c>
      <c r="AA155" s="77"/>
      <c r="AB155" s="77" t="s">
        <v>315</v>
      </c>
      <c r="AC155" s="62">
        <f t="shared" si="64"/>
        <v>338.26200000000006</v>
      </c>
      <c r="AD155" s="50">
        <v>10</v>
      </c>
      <c r="AE155" s="77">
        <v>338.26200000000006</v>
      </c>
      <c r="AF155" s="62">
        <f t="shared" si="51"/>
        <v>100</v>
      </c>
      <c r="AG155" s="77">
        <v>261.66000000000003</v>
      </c>
      <c r="AH155" s="77">
        <v>72.444000000000003</v>
      </c>
      <c r="AI155" s="77">
        <v>4.1580000000000004</v>
      </c>
      <c r="AJ155" s="77"/>
      <c r="AK155" s="77"/>
      <c r="AL155" s="62"/>
      <c r="AM155" s="77"/>
      <c r="AN155" s="77"/>
      <c r="AO155" s="77"/>
      <c r="AP155" s="77"/>
      <c r="AQ155" s="77"/>
      <c r="AR155" s="77"/>
      <c r="AS155" s="77"/>
      <c r="AT155" s="77"/>
      <c r="AU155" s="77"/>
      <c r="AV155" s="77"/>
      <c r="AW155" s="77"/>
      <c r="AX155" s="77"/>
      <c r="AY155" s="77"/>
      <c r="AZ155" s="77"/>
      <c r="BA155" s="77"/>
      <c r="BB155" s="77"/>
      <c r="BC155" s="77" t="s">
        <v>315</v>
      </c>
      <c r="BD155" s="62">
        <f t="shared" si="52"/>
        <v>0.52853437500000011</v>
      </c>
      <c r="BE155" s="77"/>
      <c r="BF155" s="50">
        <v>10</v>
      </c>
      <c r="BG155" s="62">
        <f t="shared" si="53"/>
        <v>0.528534375</v>
      </c>
      <c r="BH155" s="62">
        <f t="shared" si="54"/>
        <v>99.999999999999972</v>
      </c>
      <c r="BI155" s="62">
        <f t="shared" si="55"/>
        <v>0.40884375000000006</v>
      </c>
      <c r="BJ155" s="62">
        <f t="shared" si="56"/>
        <v>0.11319375000000001</v>
      </c>
      <c r="BK155" s="62">
        <f t="shared" si="57"/>
        <v>6.4968750000000009E-3</v>
      </c>
      <c r="BL155" s="77"/>
      <c r="BM155" s="77"/>
      <c r="BN155" s="77"/>
      <c r="BO155" s="77"/>
      <c r="BP155" s="77"/>
      <c r="BQ155" s="77"/>
      <c r="BR155" s="77"/>
      <c r="BS155" s="77"/>
      <c r="BT155" s="77"/>
      <c r="BU155" s="77"/>
      <c r="BV155" s="77"/>
      <c r="BW155" s="77"/>
      <c r="BX155" s="77"/>
      <c r="BY155" s="77"/>
      <c r="BZ155" s="77"/>
      <c r="CA155" s="77"/>
      <c r="CB155" s="77"/>
      <c r="CC155" s="77"/>
    </row>
    <row r="156" spans="1:81" x14ac:dyDescent="0.25">
      <c r="A156" s="77" t="s">
        <v>316</v>
      </c>
      <c r="B156" s="10" t="s">
        <v>287</v>
      </c>
      <c r="C156" s="3">
        <v>32</v>
      </c>
      <c r="D156" s="77" t="s">
        <v>316</v>
      </c>
      <c r="E156" s="62">
        <v>0</v>
      </c>
      <c r="F156" s="62">
        <v>2.4463395000000001</v>
      </c>
      <c r="G156" s="62">
        <v>31.580019</v>
      </c>
      <c r="H156" s="62">
        <v>307.57159350000001</v>
      </c>
      <c r="I156" s="62">
        <v>680.74956450000002</v>
      </c>
      <c r="J156" s="62">
        <v>0</v>
      </c>
      <c r="K156" s="62">
        <v>0</v>
      </c>
      <c r="L156" s="62">
        <v>0</v>
      </c>
      <c r="M156" s="62">
        <v>0</v>
      </c>
      <c r="N156" s="62">
        <v>0</v>
      </c>
      <c r="O156" s="62">
        <v>0</v>
      </c>
      <c r="P156" s="62">
        <v>0</v>
      </c>
      <c r="Q156" s="62">
        <v>0</v>
      </c>
      <c r="R156" s="62">
        <v>0</v>
      </c>
      <c r="S156" s="62">
        <v>0</v>
      </c>
      <c r="T156" s="62">
        <f t="shared" si="47"/>
        <v>1022.3475165</v>
      </c>
      <c r="U156" s="62">
        <v>797.26700000000005</v>
      </c>
      <c r="V156" s="62">
        <v>212.30199999999999</v>
      </c>
      <c r="W156" s="62">
        <v>12.776999999999999</v>
      </c>
      <c r="X156" s="62">
        <f t="shared" si="48"/>
        <v>77.983952338382778</v>
      </c>
      <c r="Y156" s="62">
        <f t="shared" si="49"/>
        <v>20.766128598503812</v>
      </c>
      <c r="Z156" s="62">
        <f t="shared" si="50"/>
        <v>1.2497707280340422</v>
      </c>
      <c r="AA156" s="77"/>
      <c r="AB156" s="77" t="s">
        <v>316</v>
      </c>
      <c r="AC156" s="62">
        <f t="shared" si="64"/>
        <v>1022.3460000000001</v>
      </c>
      <c r="AD156" s="50">
        <v>10</v>
      </c>
      <c r="AE156" s="77">
        <v>1022.3460000000001</v>
      </c>
      <c r="AF156" s="62">
        <f t="shared" si="51"/>
        <v>100</v>
      </c>
      <c r="AG156" s="77">
        <v>797.26700000000005</v>
      </c>
      <c r="AH156" s="77">
        <v>212.30199999999999</v>
      </c>
      <c r="AI156" s="77">
        <v>12.776999999999999</v>
      </c>
      <c r="AJ156" s="77"/>
      <c r="AK156" s="77"/>
      <c r="AL156" s="62"/>
      <c r="AM156" s="77"/>
      <c r="AN156" s="77"/>
      <c r="AO156" s="77"/>
      <c r="AP156" s="77"/>
      <c r="AQ156" s="77"/>
      <c r="AR156" s="77"/>
      <c r="AS156" s="77"/>
      <c r="AT156" s="77"/>
      <c r="AU156" s="77"/>
      <c r="AV156" s="77"/>
      <c r="AW156" s="77"/>
      <c r="AX156" s="77"/>
      <c r="AY156" s="77"/>
      <c r="AZ156" s="77"/>
      <c r="BA156" s="77"/>
      <c r="BB156" s="77"/>
      <c r="BC156" s="77" t="s">
        <v>316</v>
      </c>
      <c r="BD156" s="62">
        <f t="shared" si="52"/>
        <v>1.5974156250000002</v>
      </c>
      <c r="BE156" s="77"/>
      <c r="BF156" s="50">
        <v>10</v>
      </c>
      <c r="BG156" s="62">
        <f t="shared" si="53"/>
        <v>1.597415625</v>
      </c>
      <c r="BH156" s="62">
        <f t="shared" si="54"/>
        <v>99.999999999999986</v>
      </c>
      <c r="BI156" s="62">
        <f t="shared" si="55"/>
        <v>1.2457296875000001</v>
      </c>
      <c r="BJ156" s="62">
        <f t="shared" si="56"/>
        <v>0.331721875</v>
      </c>
      <c r="BK156" s="62">
        <f t="shared" si="57"/>
        <v>1.9964062499999997E-2</v>
      </c>
      <c r="BL156" s="77"/>
      <c r="BM156" s="77"/>
      <c r="BN156" s="77"/>
      <c r="BO156" s="77"/>
      <c r="BP156" s="77"/>
      <c r="BQ156" s="77"/>
      <c r="BR156" s="77"/>
      <c r="BS156" s="77"/>
      <c r="BT156" s="77"/>
      <c r="BU156" s="77"/>
      <c r="BV156" s="77"/>
      <c r="BW156" s="77"/>
      <c r="BX156" s="77"/>
      <c r="BY156" s="77"/>
      <c r="BZ156" s="77"/>
      <c r="CA156" s="77"/>
      <c r="CB156" s="77"/>
      <c r="CC156" s="77"/>
    </row>
    <row r="157" spans="1:81" x14ac:dyDescent="0.25">
      <c r="A157" s="77" t="s">
        <v>317</v>
      </c>
      <c r="B157" s="10" t="s">
        <v>287</v>
      </c>
      <c r="C157" s="3">
        <v>33</v>
      </c>
      <c r="D157" s="77" t="s">
        <v>317</v>
      </c>
      <c r="E157" s="62">
        <v>5.5598625000000004</v>
      </c>
      <c r="F157" s="62">
        <v>0</v>
      </c>
      <c r="G157" s="62">
        <v>1.7791560000000002</v>
      </c>
      <c r="H157" s="62">
        <v>29.800863000000003</v>
      </c>
      <c r="I157" s="62">
        <v>354.49683300000004</v>
      </c>
      <c r="J157" s="62">
        <v>0.22239450000000002</v>
      </c>
      <c r="K157" s="62">
        <v>0</v>
      </c>
      <c r="L157" s="62">
        <v>0</v>
      </c>
      <c r="M157" s="62">
        <v>0</v>
      </c>
      <c r="N157" s="62">
        <v>0</v>
      </c>
      <c r="O157" s="62">
        <v>0.22239450000000002</v>
      </c>
      <c r="P157" s="62">
        <v>0</v>
      </c>
      <c r="Q157" s="62">
        <v>0</v>
      </c>
      <c r="R157" s="62">
        <v>0</v>
      </c>
      <c r="S157" s="62">
        <v>0</v>
      </c>
      <c r="T157" s="62">
        <f t="shared" si="47"/>
        <v>392.08150350000005</v>
      </c>
      <c r="U157" s="62">
        <v>356.56599999999997</v>
      </c>
      <c r="V157" s="62">
        <v>34.273000000000003</v>
      </c>
      <c r="W157" s="62">
        <v>1.2410000000000001</v>
      </c>
      <c r="X157" s="62">
        <f t="shared" si="48"/>
        <v>90.941805929898948</v>
      </c>
      <c r="Y157" s="62">
        <f t="shared" si="49"/>
        <v>8.7412947803083494</v>
      </c>
      <c r="Z157" s="62">
        <f t="shared" si="50"/>
        <v>0.31651582360349728</v>
      </c>
      <c r="AA157" s="77"/>
      <c r="AB157" s="77" t="s">
        <v>317</v>
      </c>
      <c r="AC157" s="62">
        <f t="shared" si="64"/>
        <v>392.08</v>
      </c>
      <c r="AD157" s="50">
        <v>10</v>
      </c>
      <c r="AE157" s="77">
        <v>392.08</v>
      </c>
      <c r="AF157" s="62">
        <f t="shared" si="51"/>
        <v>100</v>
      </c>
      <c r="AG157" s="77">
        <v>356.56599999999997</v>
      </c>
      <c r="AH157" s="77">
        <v>34.273000000000003</v>
      </c>
      <c r="AI157" s="77">
        <v>1.2410000000000001</v>
      </c>
      <c r="AJ157" s="77"/>
      <c r="AK157" s="77"/>
      <c r="AL157" s="62"/>
      <c r="AM157" s="77"/>
      <c r="AN157" s="77"/>
      <c r="AO157" s="77"/>
      <c r="AP157" s="77"/>
      <c r="AQ157" s="77"/>
      <c r="AR157" s="77"/>
      <c r="AS157" s="77"/>
      <c r="AT157" s="77"/>
      <c r="AU157" s="77"/>
      <c r="AV157" s="77"/>
      <c r="AW157" s="77"/>
      <c r="AX157" s="77"/>
      <c r="AY157" s="77"/>
      <c r="AZ157" s="77"/>
      <c r="BA157" s="77"/>
      <c r="BB157" s="77"/>
      <c r="BC157" s="77" t="s">
        <v>317</v>
      </c>
      <c r="BD157" s="62">
        <f t="shared" si="52"/>
        <v>0.61262499999999998</v>
      </c>
      <c r="BE157" s="77"/>
      <c r="BF157" s="50">
        <v>10</v>
      </c>
      <c r="BG157" s="62">
        <f t="shared" si="53"/>
        <v>0.61262499999999998</v>
      </c>
      <c r="BH157" s="62">
        <f t="shared" si="54"/>
        <v>100</v>
      </c>
      <c r="BI157" s="62">
        <f t="shared" si="55"/>
        <v>0.55713437499999996</v>
      </c>
      <c r="BJ157" s="62">
        <f t="shared" si="56"/>
        <v>5.3551562500000004E-2</v>
      </c>
      <c r="BK157" s="62">
        <f t="shared" si="57"/>
        <v>1.9390625000000002E-3</v>
      </c>
      <c r="BL157" s="77"/>
      <c r="BM157" s="77"/>
      <c r="BN157" s="77"/>
      <c r="BO157" s="77"/>
      <c r="BP157" s="77"/>
      <c r="BQ157" s="77"/>
      <c r="BR157" s="77"/>
      <c r="BS157" s="77"/>
      <c r="BT157" s="77"/>
      <c r="BU157" s="77"/>
      <c r="BV157" s="77"/>
      <c r="BW157" s="77"/>
      <c r="BX157" s="77"/>
      <c r="BY157" s="77"/>
      <c r="BZ157" s="77"/>
      <c r="CA157" s="77"/>
      <c r="CB157" s="77"/>
      <c r="CC157" s="77"/>
    </row>
    <row r="158" spans="1:81" x14ac:dyDescent="0.25">
      <c r="A158" s="77" t="s">
        <v>318</v>
      </c>
      <c r="B158" s="10" t="s">
        <v>287</v>
      </c>
      <c r="C158" s="3">
        <v>34</v>
      </c>
      <c r="D158" s="77" t="s">
        <v>318</v>
      </c>
      <c r="E158" s="62">
        <v>19.793110500000001</v>
      </c>
      <c r="F158" s="62">
        <v>36.250303500000001</v>
      </c>
      <c r="G158" s="62">
        <v>255.53128050000001</v>
      </c>
      <c r="H158" s="62">
        <v>1167.126336</v>
      </c>
      <c r="I158" s="62">
        <v>1779.6007890000001</v>
      </c>
      <c r="J158" s="62">
        <v>4.4478900000000001</v>
      </c>
      <c r="K158" s="62">
        <v>0</v>
      </c>
      <c r="L158" s="62">
        <v>0</v>
      </c>
      <c r="M158" s="62">
        <v>0</v>
      </c>
      <c r="N158" s="62">
        <v>0</v>
      </c>
      <c r="O158" s="62">
        <v>2.2239450000000001</v>
      </c>
      <c r="P158" s="62">
        <v>0</v>
      </c>
      <c r="Q158" s="62">
        <v>0</v>
      </c>
      <c r="R158" s="62">
        <v>0</v>
      </c>
      <c r="S158" s="62">
        <v>0</v>
      </c>
      <c r="T158" s="62">
        <f t="shared" si="47"/>
        <v>3264.9736545000005</v>
      </c>
      <c r="U158" s="62">
        <v>2340.3850000000002</v>
      </c>
      <c r="V158" s="62">
        <v>873.84</v>
      </c>
      <c r="W158" s="62">
        <v>50.74</v>
      </c>
      <c r="X158" s="62">
        <f t="shared" si="48"/>
        <v>71.681589123217833</v>
      </c>
      <c r="Y158" s="62">
        <f t="shared" si="49"/>
        <v>26.764075072875904</v>
      </c>
      <c r="Z158" s="62">
        <f t="shared" si="50"/>
        <v>1.5540707328546681</v>
      </c>
      <c r="AA158" s="77"/>
      <c r="AB158" s="77" t="s">
        <v>318</v>
      </c>
      <c r="AC158" s="62">
        <f t="shared" si="64"/>
        <v>3264.9650000000001</v>
      </c>
      <c r="AD158" s="50">
        <v>10</v>
      </c>
      <c r="AE158" s="77">
        <v>3264.9650000000001</v>
      </c>
      <c r="AF158" s="62">
        <f t="shared" si="51"/>
        <v>100</v>
      </c>
      <c r="AG158" s="77">
        <v>2340.3850000000002</v>
      </c>
      <c r="AH158" s="77">
        <v>873.84</v>
      </c>
      <c r="AI158" s="77">
        <v>50.74</v>
      </c>
      <c r="AJ158" s="77"/>
      <c r="AK158" s="77"/>
      <c r="AL158" s="62"/>
      <c r="AM158" s="77"/>
      <c r="AN158" s="77"/>
      <c r="AO158" s="77"/>
      <c r="AP158" s="77"/>
      <c r="AQ158" s="77"/>
      <c r="AR158" s="77"/>
      <c r="AS158" s="77"/>
      <c r="AT158" s="77"/>
      <c r="AU158" s="77"/>
      <c r="AV158" s="77"/>
      <c r="AW158" s="77"/>
      <c r="AX158" s="77"/>
      <c r="AY158" s="77"/>
      <c r="AZ158" s="77"/>
      <c r="BA158" s="77"/>
      <c r="BB158" s="77"/>
      <c r="BC158" s="77" t="s">
        <v>318</v>
      </c>
      <c r="BD158" s="62">
        <f t="shared" si="52"/>
        <v>5.1015078125000004</v>
      </c>
      <c r="BE158" s="77"/>
      <c r="BF158" s="50">
        <v>10</v>
      </c>
      <c r="BG158" s="62">
        <f t="shared" si="53"/>
        <v>5.1015078125000004</v>
      </c>
      <c r="BH158" s="62">
        <f t="shared" si="54"/>
        <v>100</v>
      </c>
      <c r="BI158" s="62">
        <f t="shared" si="55"/>
        <v>3.6568515625000004</v>
      </c>
      <c r="BJ158" s="62">
        <f t="shared" si="56"/>
        <v>1.365375</v>
      </c>
      <c r="BK158" s="62">
        <f t="shared" si="57"/>
        <v>7.9281249999999998E-2</v>
      </c>
      <c r="BL158" s="77"/>
      <c r="BM158" s="77"/>
      <c r="BN158" s="77"/>
      <c r="BO158" s="77"/>
      <c r="BP158" s="77"/>
      <c r="BQ158" s="77"/>
      <c r="BR158" s="77"/>
      <c r="BS158" s="77"/>
      <c r="BT158" s="77"/>
      <c r="BU158" s="77"/>
      <c r="BV158" s="77"/>
      <c r="BW158" s="77"/>
      <c r="BX158" s="77"/>
      <c r="BY158" s="77"/>
      <c r="BZ158" s="77"/>
      <c r="CA158" s="77"/>
      <c r="CB158" s="77"/>
      <c r="CC158" s="77"/>
    </row>
    <row r="159" spans="1:81" x14ac:dyDescent="0.25">
      <c r="A159" s="77" t="s">
        <v>319</v>
      </c>
      <c r="B159" s="10" t="s">
        <v>287</v>
      </c>
      <c r="C159" s="3">
        <v>35</v>
      </c>
      <c r="D159" s="77" t="s">
        <v>319</v>
      </c>
      <c r="E159" s="62">
        <v>6.8942295000000007</v>
      </c>
      <c r="F159" s="62">
        <v>12.898881000000001</v>
      </c>
      <c r="G159" s="62">
        <v>60.936093000000007</v>
      </c>
      <c r="H159" s="62">
        <v>318.46892400000002</v>
      </c>
      <c r="I159" s="62">
        <v>610.91769150000005</v>
      </c>
      <c r="J159" s="62">
        <v>0</v>
      </c>
      <c r="K159" s="62">
        <v>0</v>
      </c>
      <c r="L159" s="62">
        <v>0</v>
      </c>
      <c r="M159" s="62">
        <v>0</v>
      </c>
      <c r="N159" s="62">
        <v>0</v>
      </c>
      <c r="O159" s="62">
        <v>2.0015505</v>
      </c>
      <c r="P159" s="62">
        <v>0</v>
      </c>
      <c r="Q159" s="62">
        <v>0</v>
      </c>
      <c r="R159" s="62">
        <v>0</v>
      </c>
      <c r="S159" s="62">
        <v>0</v>
      </c>
      <c r="T159" s="62">
        <f t="shared" si="47"/>
        <v>1012.1173695000001</v>
      </c>
      <c r="U159" s="62">
        <v>755.572</v>
      </c>
      <c r="V159" s="62">
        <v>242.69</v>
      </c>
      <c r="W159" s="62">
        <v>13.853</v>
      </c>
      <c r="X159" s="62">
        <f t="shared" si="48"/>
        <v>74.652606779514414</v>
      </c>
      <c r="Y159" s="62">
        <f t="shared" si="49"/>
        <v>23.978444330017989</v>
      </c>
      <c r="Z159" s="62">
        <f t="shared" si="50"/>
        <v>1.3687147773033055</v>
      </c>
      <c r="AA159" s="77"/>
      <c r="AB159" s="77" t="s">
        <v>319</v>
      </c>
      <c r="AC159" s="62">
        <f t="shared" si="64"/>
        <v>1012.1149999999999</v>
      </c>
      <c r="AD159" s="50">
        <v>10</v>
      </c>
      <c r="AE159" s="77">
        <v>1012.1149999999999</v>
      </c>
      <c r="AF159" s="62">
        <f t="shared" si="51"/>
        <v>100</v>
      </c>
      <c r="AG159" s="77">
        <v>755.572</v>
      </c>
      <c r="AH159" s="77">
        <v>242.69</v>
      </c>
      <c r="AI159" s="77">
        <v>13.853</v>
      </c>
      <c r="AJ159" s="77"/>
      <c r="AK159" s="77"/>
      <c r="AL159" s="62"/>
      <c r="AM159" s="77"/>
      <c r="AN159" s="77"/>
      <c r="AO159" s="77"/>
      <c r="AP159" s="77"/>
      <c r="AQ159" s="77"/>
      <c r="AR159" s="77"/>
      <c r="AS159" s="77"/>
      <c r="AT159" s="77"/>
      <c r="AU159" s="77"/>
      <c r="AV159" s="77"/>
      <c r="AW159" s="77"/>
      <c r="AX159" s="77"/>
      <c r="AY159" s="77"/>
      <c r="AZ159" s="77"/>
      <c r="BA159" s="77"/>
      <c r="BB159" s="77"/>
      <c r="BC159" s="77" t="s">
        <v>319</v>
      </c>
      <c r="BD159" s="62">
        <f t="shared" si="52"/>
        <v>1.5814296874999998</v>
      </c>
      <c r="BE159" s="77"/>
      <c r="BF159" s="50">
        <v>10</v>
      </c>
      <c r="BG159" s="62">
        <f t="shared" si="53"/>
        <v>1.5814296875</v>
      </c>
      <c r="BH159" s="62">
        <f t="shared" si="54"/>
        <v>100.00000000000003</v>
      </c>
      <c r="BI159" s="62">
        <f t="shared" si="55"/>
        <v>1.1805812499999999</v>
      </c>
      <c r="BJ159" s="62">
        <f t="shared" si="56"/>
        <v>0.37920312499999997</v>
      </c>
      <c r="BK159" s="62">
        <f t="shared" si="57"/>
        <v>2.16453125E-2</v>
      </c>
      <c r="BL159" s="77"/>
      <c r="BM159" s="77"/>
      <c r="BN159" s="77"/>
      <c r="BO159" s="77"/>
      <c r="BP159" s="77"/>
      <c r="BQ159" s="77"/>
      <c r="BR159" s="77"/>
      <c r="BS159" s="77"/>
      <c r="BT159" s="77"/>
      <c r="BU159" s="77"/>
      <c r="BV159" s="77"/>
      <c r="BW159" s="77"/>
      <c r="BX159" s="77"/>
      <c r="BY159" s="77"/>
      <c r="BZ159" s="77"/>
      <c r="CA159" s="77"/>
      <c r="CB159" s="77"/>
      <c r="CC159" s="77"/>
    </row>
    <row r="160" spans="1:81" x14ac:dyDescent="0.25">
      <c r="A160" s="77" t="s">
        <v>320</v>
      </c>
      <c r="B160" s="10" t="s">
        <v>287</v>
      </c>
      <c r="C160" s="3">
        <v>36</v>
      </c>
      <c r="D160" s="77" t="s">
        <v>320</v>
      </c>
      <c r="E160" s="62">
        <v>4.4478900000000001</v>
      </c>
      <c r="F160" s="62">
        <v>14.010853500000001</v>
      </c>
      <c r="G160" s="62">
        <v>322.02723600000002</v>
      </c>
      <c r="H160" s="62">
        <v>1083.7283985000001</v>
      </c>
      <c r="I160" s="62">
        <v>971.19678150000004</v>
      </c>
      <c r="J160" s="62">
        <v>0</v>
      </c>
      <c r="K160" s="62">
        <v>0</v>
      </c>
      <c r="L160" s="62">
        <v>0</v>
      </c>
      <c r="M160" s="62">
        <v>0</v>
      </c>
      <c r="N160" s="62">
        <v>0</v>
      </c>
      <c r="O160" s="62">
        <v>1.1119725</v>
      </c>
      <c r="P160" s="62">
        <v>0</v>
      </c>
      <c r="Q160" s="62">
        <v>0</v>
      </c>
      <c r="R160" s="62">
        <v>0</v>
      </c>
      <c r="S160" s="62">
        <v>0</v>
      </c>
      <c r="T160" s="62">
        <f t="shared" si="47"/>
        <v>2396.5231320000003</v>
      </c>
      <c r="U160" s="62">
        <v>1536.5709999999999</v>
      </c>
      <c r="V160" s="62">
        <v>811.65599999999995</v>
      </c>
      <c r="W160" s="62">
        <v>48.290999999999997</v>
      </c>
      <c r="X160" s="62">
        <f t="shared" si="48"/>
        <v>64.116677176308585</v>
      </c>
      <c r="Y160" s="62">
        <f t="shared" si="49"/>
        <v>33.868064495694583</v>
      </c>
      <c r="Z160" s="62">
        <f t="shared" si="50"/>
        <v>2.0150441844347693</v>
      </c>
      <c r="AA160" s="77"/>
      <c r="AB160" s="77" t="s">
        <v>320</v>
      </c>
      <c r="AC160" s="62">
        <f t="shared" si="64"/>
        <v>2396.5169999999998</v>
      </c>
      <c r="AD160" s="50">
        <v>10</v>
      </c>
      <c r="AE160" s="77">
        <v>1310.123</v>
      </c>
      <c r="AF160" s="62">
        <f t="shared" si="51"/>
        <v>54.667794970784691</v>
      </c>
      <c r="AG160" s="77">
        <v>888.06399999999996</v>
      </c>
      <c r="AH160" s="77">
        <v>397.77800000000002</v>
      </c>
      <c r="AI160" s="77">
        <v>24.280999999999999</v>
      </c>
      <c r="AJ160" s="50">
        <v>7</v>
      </c>
      <c r="AK160" s="77">
        <v>0.22200000000000003</v>
      </c>
      <c r="AL160" s="62">
        <f>(AK160/AC160)*100</f>
        <v>9.2634435724845698E-3</v>
      </c>
      <c r="AM160" s="77">
        <v>0.1</v>
      </c>
      <c r="AN160" s="77">
        <v>0.113</v>
      </c>
      <c r="AO160" s="77">
        <v>8.9999999999999993E-3</v>
      </c>
      <c r="AP160" s="50">
        <v>9</v>
      </c>
      <c r="AQ160" s="77">
        <v>1086.172</v>
      </c>
      <c r="AR160" s="77">
        <f>(AQ160/AC160)*100</f>
        <v>45.322941585642837</v>
      </c>
      <c r="AS160" s="77">
        <v>648.40700000000004</v>
      </c>
      <c r="AT160" s="77">
        <v>413.76400000000001</v>
      </c>
      <c r="AU160" s="77">
        <v>24.001000000000001</v>
      </c>
      <c r="AV160" s="77"/>
      <c r="AW160" s="77"/>
      <c r="AX160" s="77"/>
      <c r="AY160" s="77"/>
      <c r="AZ160" s="77"/>
      <c r="BA160" s="77"/>
      <c r="BB160" s="77"/>
      <c r="BC160" s="77" t="s">
        <v>320</v>
      </c>
      <c r="BD160" s="62">
        <f t="shared" si="52"/>
        <v>3.7445578124999996</v>
      </c>
      <c r="BE160" s="77"/>
      <c r="BF160" s="50">
        <v>10</v>
      </c>
      <c r="BG160" s="62">
        <f t="shared" si="53"/>
        <v>2.0470671875000002</v>
      </c>
      <c r="BH160" s="62">
        <f t="shared" si="54"/>
        <v>54.667794970784691</v>
      </c>
      <c r="BI160" s="62">
        <f t="shared" si="55"/>
        <v>1.3875999999999999</v>
      </c>
      <c r="BJ160" s="62">
        <f t="shared" si="56"/>
        <v>0.62152812499999999</v>
      </c>
      <c r="BK160" s="62">
        <f t="shared" si="57"/>
        <v>3.7939062499999995E-2</v>
      </c>
      <c r="BL160" s="50">
        <v>7</v>
      </c>
      <c r="BM160" s="62">
        <f>BO160+BP160+BQ160</f>
        <v>3.4687500000000002E-4</v>
      </c>
      <c r="BN160" s="62">
        <f>(BM160/BD160)*100</f>
        <v>9.2634435724845698E-3</v>
      </c>
      <c r="BO160" s="62">
        <f>AM160/640</f>
        <v>1.5625E-4</v>
      </c>
      <c r="BP160" s="62">
        <f>AN160/640</f>
        <v>1.7656250000000002E-4</v>
      </c>
      <c r="BQ160" s="62">
        <f>AO160/640</f>
        <v>1.40625E-5</v>
      </c>
      <c r="BR160" s="50">
        <v>9</v>
      </c>
      <c r="BS160" s="62">
        <f>BU160+BV160+BW160</f>
        <v>1.69714375</v>
      </c>
      <c r="BT160" s="62">
        <f>(BS160/BD160)*100</f>
        <v>45.322941585642837</v>
      </c>
      <c r="BU160" s="62">
        <f>AS160/640</f>
        <v>1.0131359375</v>
      </c>
      <c r="BV160" s="62">
        <f>AT160/640</f>
        <v>0.64650625000000006</v>
      </c>
      <c r="BW160" s="62">
        <f>AU160/640</f>
        <v>3.7501562500000002E-2</v>
      </c>
      <c r="BX160" s="77"/>
      <c r="BY160" s="77"/>
      <c r="BZ160" s="77"/>
      <c r="CA160" s="77"/>
      <c r="CB160" s="77"/>
      <c r="CC160" s="77"/>
    </row>
    <row r="161" spans="1:81" x14ac:dyDescent="0.25">
      <c r="A161" s="77" t="s">
        <v>321</v>
      </c>
      <c r="B161" s="10" t="s">
        <v>287</v>
      </c>
      <c r="C161" s="3">
        <v>37</v>
      </c>
      <c r="D161" s="77" t="s">
        <v>321</v>
      </c>
      <c r="E161" s="62">
        <v>27.132129000000003</v>
      </c>
      <c r="F161" s="62">
        <v>5.7822570000000004</v>
      </c>
      <c r="G161" s="62">
        <v>18.681138000000001</v>
      </c>
      <c r="H161" s="62">
        <v>205.937307</v>
      </c>
      <c r="I161" s="62">
        <v>935.61366150000003</v>
      </c>
      <c r="J161" s="62">
        <v>0</v>
      </c>
      <c r="K161" s="62">
        <v>0</v>
      </c>
      <c r="L161" s="62">
        <v>0</v>
      </c>
      <c r="M161" s="62">
        <v>0</v>
      </c>
      <c r="N161" s="62">
        <v>0</v>
      </c>
      <c r="O161" s="62">
        <v>0</v>
      </c>
      <c r="P161" s="62">
        <v>0</v>
      </c>
      <c r="Q161" s="62">
        <v>0</v>
      </c>
      <c r="R161" s="62">
        <v>0</v>
      </c>
      <c r="S161" s="62">
        <v>0</v>
      </c>
      <c r="T161" s="62">
        <f t="shared" si="47"/>
        <v>1193.1464925</v>
      </c>
      <c r="U161" s="62">
        <v>1016.645</v>
      </c>
      <c r="V161" s="62">
        <v>167.98099999999999</v>
      </c>
      <c r="W161" s="62">
        <v>8.5180000000000007</v>
      </c>
      <c r="X161" s="62">
        <f t="shared" si="48"/>
        <v>85.20705599777807</v>
      </c>
      <c r="Y161" s="62">
        <f t="shared" si="49"/>
        <v>14.078824440746532</v>
      </c>
      <c r="Z161" s="62">
        <f t="shared" si="50"/>
        <v>0.71391066005249992</v>
      </c>
      <c r="AA161" s="77"/>
      <c r="AB161" s="77" t="s">
        <v>321</v>
      </c>
      <c r="AC161" s="62">
        <f t="shared" si="64"/>
        <v>1193.144</v>
      </c>
      <c r="AD161" s="50">
        <v>10</v>
      </c>
      <c r="AE161" s="77">
        <v>1193.144</v>
      </c>
      <c r="AF161" s="62">
        <f t="shared" si="51"/>
        <v>100</v>
      </c>
      <c r="AG161" s="77">
        <v>1016.645</v>
      </c>
      <c r="AH161" s="77">
        <v>167.98099999999999</v>
      </c>
      <c r="AI161" s="77">
        <v>8.5180000000000007</v>
      </c>
      <c r="AJ161" s="77"/>
      <c r="AK161" s="77"/>
      <c r="AL161" s="62"/>
      <c r="AM161" s="77"/>
      <c r="AN161" s="77"/>
      <c r="AO161" s="77"/>
      <c r="AP161" s="77"/>
      <c r="AQ161" s="77"/>
      <c r="AR161" s="77"/>
      <c r="AS161" s="77"/>
      <c r="AT161" s="77"/>
      <c r="AU161" s="77"/>
      <c r="AV161" s="77"/>
      <c r="AW161" s="77"/>
      <c r="AX161" s="77"/>
      <c r="AY161" s="77"/>
      <c r="AZ161" s="77"/>
      <c r="BA161" s="77"/>
      <c r="BB161" s="77"/>
      <c r="BC161" s="77" t="s">
        <v>321</v>
      </c>
      <c r="BD161" s="62">
        <f t="shared" si="52"/>
        <v>1.8642875000000001</v>
      </c>
      <c r="BE161" s="77"/>
      <c r="BF161" s="50">
        <v>10</v>
      </c>
      <c r="BG161" s="62">
        <f t="shared" si="53"/>
        <v>1.8642875000000001</v>
      </c>
      <c r="BH161" s="62">
        <f t="shared" si="54"/>
        <v>100</v>
      </c>
      <c r="BI161" s="62">
        <f t="shared" si="55"/>
        <v>1.5885078125000001</v>
      </c>
      <c r="BJ161" s="62">
        <f t="shared" si="56"/>
        <v>0.26247031249999997</v>
      </c>
      <c r="BK161" s="62">
        <f t="shared" si="57"/>
        <v>1.3309375000000002E-2</v>
      </c>
      <c r="BL161" s="77"/>
      <c r="BM161" s="77"/>
      <c r="BN161" s="77"/>
      <c r="BO161" s="77"/>
      <c r="BP161" s="77"/>
      <c r="BQ161" s="77"/>
      <c r="BR161" s="77"/>
      <c r="BS161" s="77"/>
      <c r="BT161" s="77"/>
      <c r="BU161" s="77"/>
      <c r="BV161" s="77"/>
      <c r="BW161" s="77"/>
      <c r="BX161" s="77"/>
      <c r="BY161" s="77"/>
      <c r="BZ161" s="77"/>
      <c r="CA161" s="77"/>
      <c r="CB161" s="77"/>
      <c r="CC161" s="77"/>
    </row>
    <row r="162" spans="1:81" x14ac:dyDescent="0.25">
      <c r="A162" s="77" t="s">
        <v>322</v>
      </c>
      <c r="B162" s="10" t="s">
        <v>287</v>
      </c>
      <c r="C162" s="3">
        <v>38</v>
      </c>
      <c r="D162" s="77" t="s">
        <v>322</v>
      </c>
      <c r="E162" s="62">
        <v>8.006202</v>
      </c>
      <c r="F162" s="62">
        <v>0</v>
      </c>
      <c r="G162" s="62">
        <v>4.8926790000000002</v>
      </c>
      <c r="H162" s="62">
        <v>68.497506000000001</v>
      </c>
      <c r="I162" s="62">
        <v>187.47856350000001</v>
      </c>
      <c r="J162" s="62">
        <v>0</v>
      </c>
      <c r="K162" s="62">
        <v>0</v>
      </c>
      <c r="L162" s="62">
        <v>0</v>
      </c>
      <c r="M162" s="62">
        <v>0</v>
      </c>
      <c r="N162" s="62">
        <v>0</v>
      </c>
      <c r="O162" s="62">
        <v>0</v>
      </c>
      <c r="P162" s="62">
        <v>0</v>
      </c>
      <c r="Q162" s="62">
        <v>0</v>
      </c>
      <c r="R162" s="62">
        <v>0</v>
      </c>
      <c r="S162" s="62">
        <v>0</v>
      </c>
      <c r="T162" s="62">
        <f t="shared" si="47"/>
        <v>268.87495050000001</v>
      </c>
      <c r="U162" s="62">
        <v>218.744</v>
      </c>
      <c r="V162" s="62">
        <v>47.317</v>
      </c>
      <c r="W162" s="62">
        <v>2.8130000000000002</v>
      </c>
      <c r="X162" s="62">
        <f t="shared" si="48"/>
        <v>81.355291593070874</v>
      </c>
      <c r="Y162" s="62">
        <f t="shared" si="49"/>
        <v>17.598143639639645</v>
      </c>
      <c r="Z162" s="62">
        <f t="shared" si="50"/>
        <v>1.0462112572290367</v>
      </c>
      <c r="AA162" s="77"/>
      <c r="AB162" s="77" t="s">
        <v>322</v>
      </c>
      <c r="AC162" s="62">
        <f t="shared" si="64"/>
        <v>268.87399999999997</v>
      </c>
      <c r="AD162" s="50">
        <v>10</v>
      </c>
      <c r="AE162" s="77">
        <v>268.87399999999997</v>
      </c>
      <c r="AF162" s="62">
        <f t="shared" si="51"/>
        <v>100</v>
      </c>
      <c r="AG162" s="77">
        <v>218.744</v>
      </c>
      <c r="AH162" s="77">
        <v>47.317</v>
      </c>
      <c r="AI162" s="77">
        <v>2.8130000000000002</v>
      </c>
      <c r="AJ162" s="77"/>
      <c r="AK162" s="77"/>
      <c r="AL162" s="62"/>
      <c r="AM162" s="77"/>
      <c r="AN162" s="77"/>
      <c r="AO162" s="77"/>
      <c r="AP162" s="77"/>
      <c r="AQ162" s="77"/>
      <c r="AR162" s="77"/>
      <c r="AS162" s="77"/>
      <c r="AT162" s="77"/>
      <c r="AU162" s="77"/>
      <c r="AV162" s="77"/>
      <c r="AW162" s="77"/>
      <c r="AX162" s="77"/>
      <c r="AY162" s="77"/>
      <c r="AZ162" s="77"/>
      <c r="BA162" s="77"/>
      <c r="BB162" s="77"/>
      <c r="BC162" s="77" t="s">
        <v>322</v>
      </c>
      <c r="BD162" s="62">
        <f t="shared" si="52"/>
        <v>0.42011562499999994</v>
      </c>
      <c r="BE162" s="77"/>
      <c r="BF162" s="50">
        <v>10</v>
      </c>
      <c r="BG162" s="62">
        <f t="shared" si="53"/>
        <v>0.42011562500000005</v>
      </c>
      <c r="BH162" s="62">
        <f t="shared" si="54"/>
        <v>100.00000000000003</v>
      </c>
      <c r="BI162" s="62">
        <f t="shared" si="55"/>
        <v>0.34178750000000002</v>
      </c>
      <c r="BJ162" s="62">
        <f t="shared" si="56"/>
        <v>7.39328125E-2</v>
      </c>
      <c r="BK162" s="62">
        <f t="shared" si="57"/>
        <v>4.3953124999999999E-3</v>
      </c>
      <c r="BL162" s="77"/>
      <c r="BM162" s="77"/>
      <c r="BN162" s="77"/>
      <c r="BO162" s="77"/>
      <c r="BP162" s="77"/>
      <c r="BQ162" s="77"/>
      <c r="BR162" s="77"/>
      <c r="BS162" s="77"/>
      <c r="BT162" s="77"/>
      <c r="BU162" s="77"/>
      <c r="BV162" s="77"/>
      <c r="BW162" s="77"/>
      <c r="BX162" s="77"/>
      <c r="BY162" s="77"/>
      <c r="BZ162" s="77"/>
      <c r="CA162" s="77"/>
      <c r="CB162" s="77"/>
      <c r="CC162" s="77"/>
    </row>
    <row r="163" spans="1:81" x14ac:dyDescent="0.25">
      <c r="A163" s="77" t="s">
        <v>323</v>
      </c>
      <c r="B163" s="10" t="s">
        <v>287</v>
      </c>
      <c r="C163" s="3">
        <v>39</v>
      </c>
      <c r="D163" s="77" t="s">
        <v>323</v>
      </c>
      <c r="E163" s="62">
        <v>0</v>
      </c>
      <c r="F163" s="62">
        <v>0.66718350000000004</v>
      </c>
      <c r="G163" s="62">
        <v>17.79156</v>
      </c>
      <c r="H163" s="62">
        <v>296.674263</v>
      </c>
      <c r="I163" s="62">
        <v>269.54213400000003</v>
      </c>
      <c r="J163" s="62">
        <v>0</v>
      </c>
      <c r="K163" s="62">
        <v>0</v>
      </c>
      <c r="L163" s="62">
        <v>0</v>
      </c>
      <c r="M163" s="62">
        <v>0</v>
      </c>
      <c r="N163" s="62">
        <v>0</v>
      </c>
      <c r="O163" s="62">
        <v>0</v>
      </c>
      <c r="P163" s="62">
        <v>0</v>
      </c>
      <c r="Q163" s="62">
        <v>0</v>
      </c>
      <c r="R163" s="62">
        <v>0</v>
      </c>
      <c r="S163" s="62">
        <v>0</v>
      </c>
      <c r="T163" s="62">
        <f t="shared" si="47"/>
        <v>584.6751405</v>
      </c>
      <c r="U163" s="62">
        <v>396.27699999999999</v>
      </c>
      <c r="V163" s="62">
        <v>176.26300000000001</v>
      </c>
      <c r="W163" s="62">
        <v>12.134</v>
      </c>
      <c r="X163" s="62">
        <f t="shared" si="48"/>
        <v>67.777295894796126</v>
      </c>
      <c r="Y163" s="62">
        <f t="shared" si="49"/>
        <v>30.147168536918496</v>
      </c>
      <c r="Z163" s="62">
        <f t="shared" si="50"/>
        <v>2.0753405026974976</v>
      </c>
      <c r="AA163" s="77"/>
      <c r="AB163" s="77" t="s">
        <v>323</v>
      </c>
      <c r="AC163" s="62">
        <f t="shared" si="64"/>
        <v>584.67399999999998</v>
      </c>
      <c r="AD163" s="50">
        <v>10</v>
      </c>
      <c r="AE163" s="77">
        <v>584.67399999999998</v>
      </c>
      <c r="AF163" s="62">
        <f t="shared" si="51"/>
        <v>100</v>
      </c>
      <c r="AG163" s="77">
        <v>396.27699999999999</v>
      </c>
      <c r="AH163" s="77">
        <v>176.26300000000001</v>
      </c>
      <c r="AI163" s="77">
        <v>12.134</v>
      </c>
      <c r="AJ163" s="77"/>
      <c r="AK163" s="77"/>
      <c r="AL163" s="62"/>
      <c r="AM163" s="77"/>
      <c r="AN163" s="77"/>
      <c r="AO163" s="77"/>
      <c r="AP163" s="77"/>
      <c r="AQ163" s="77"/>
      <c r="AR163" s="77"/>
      <c r="AS163" s="77"/>
      <c r="AT163" s="77"/>
      <c r="AU163" s="77"/>
      <c r="AV163" s="77"/>
      <c r="AW163" s="77"/>
      <c r="AX163" s="77"/>
      <c r="AY163" s="77"/>
      <c r="AZ163" s="77"/>
      <c r="BA163" s="77"/>
      <c r="BB163" s="77"/>
      <c r="BC163" s="77" t="s">
        <v>323</v>
      </c>
      <c r="BD163" s="62">
        <f t="shared" si="52"/>
        <v>0.91355312499999997</v>
      </c>
      <c r="BE163" s="77"/>
      <c r="BF163" s="50">
        <v>10</v>
      </c>
      <c r="BG163" s="62">
        <f t="shared" si="53"/>
        <v>0.91355312499999997</v>
      </c>
      <c r="BH163" s="62">
        <f t="shared" si="54"/>
        <v>100</v>
      </c>
      <c r="BI163" s="62">
        <f t="shared" si="55"/>
        <v>0.61918281249999996</v>
      </c>
      <c r="BJ163" s="62">
        <f t="shared" si="56"/>
        <v>0.27541093750000001</v>
      </c>
      <c r="BK163" s="62">
        <f t="shared" si="57"/>
        <v>1.8959375000000001E-2</v>
      </c>
      <c r="BL163" s="77"/>
      <c r="BM163" s="77"/>
      <c r="BN163" s="77"/>
      <c r="BO163" s="77"/>
      <c r="BP163" s="77"/>
      <c r="BQ163" s="77"/>
      <c r="BR163" s="77"/>
      <c r="BS163" s="77"/>
      <c r="BT163" s="77"/>
      <c r="BU163" s="77"/>
      <c r="BV163" s="77"/>
      <c r="BW163" s="77"/>
      <c r="BX163" s="77"/>
      <c r="BY163" s="77"/>
      <c r="BZ163" s="77"/>
      <c r="CA163" s="77"/>
      <c r="CB163" s="77"/>
      <c r="CC163" s="77"/>
    </row>
    <row r="164" spans="1:81" x14ac:dyDescent="0.25">
      <c r="A164" s="77" t="s">
        <v>324</v>
      </c>
      <c r="B164" s="10" t="s">
        <v>287</v>
      </c>
      <c r="C164" s="3">
        <v>4</v>
      </c>
      <c r="D164" s="77" t="s">
        <v>324</v>
      </c>
      <c r="E164" s="62">
        <v>0</v>
      </c>
      <c r="F164" s="62">
        <v>311.57469450000002</v>
      </c>
      <c r="G164" s="62">
        <v>2184.1363845000001</v>
      </c>
      <c r="H164" s="62">
        <v>1304.3437425</v>
      </c>
      <c r="I164" s="62">
        <v>566.66118600000004</v>
      </c>
      <c r="J164" s="62">
        <v>0</v>
      </c>
      <c r="K164" s="62">
        <v>26.687340000000003</v>
      </c>
      <c r="L164" s="62">
        <v>0</v>
      </c>
      <c r="M164" s="62">
        <v>0</v>
      </c>
      <c r="N164" s="62">
        <v>0</v>
      </c>
      <c r="O164" s="62">
        <v>0</v>
      </c>
      <c r="P164" s="62">
        <v>0</v>
      </c>
      <c r="Q164" s="62">
        <v>0</v>
      </c>
      <c r="R164" s="62">
        <v>2.2239450000000001</v>
      </c>
      <c r="S164" s="62">
        <v>0</v>
      </c>
      <c r="T164" s="62">
        <f t="shared" si="47"/>
        <v>4395.6272925000003</v>
      </c>
      <c r="U164" s="62">
        <v>1992.6079999999999</v>
      </c>
      <c r="V164" s="62">
        <v>2293.165</v>
      </c>
      <c r="W164" s="62">
        <v>109.84399999999999</v>
      </c>
      <c r="X164" s="62">
        <f t="shared" si="48"/>
        <v>45.331595865733874</v>
      </c>
      <c r="Y164" s="62">
        <f t="shared" si="49"/>
        <v>52.169231998188117</v>
      </c>
      <c r="Z164" s="62">
        <f t="shared" si="50"/>
        <v>2.4989379829227181</v>
      </c>
      <c r="AA164" s="77"/>
      <c r="AB164" s="77" t="s">
        <v>324</v>
      </c>
      <c r="AC164" s="62">
        <f t="shared" si="64"/>
        <v>4395.6170000000002</v>
      </c>
      <c r="AD164" s="50">
        <v>4</v>
      </c>
      <c r="AE164" s="77">
        <v>4395.6170000000002</v>
      </c>
      <c r="AF164" s="62">
        <f t="shared" si="51"/>
        <v>100</v>
      </c>
      <c r="AG164" s="77">
        <v>1992.6079999999999</v>
      </c>
      <c r="AH164" s="77">
        <v>2293.165</v>
      </c>
      <c r="AI164" s="77">
        <v>109.84399999999999</v>
      </c>
      <c r="AJ164" s="77"/>
      <c r="AK164" s="77"/>
      <c r="AL164" s="62"/>
      <c r="AM164" s="77"/>
      <c r="AN164" s="77"/>
      <c r="AO164" s="77"/>
      <c r="AP164" s="77"/>
      <c r="AQ164" s="77"/>
      <c r="AR164" s="77"/>
      <c r="AS164" s="77"/>
      <c r="AT164" s="77"/>
      <c r="AU164" s="77"/>
      <c r="AV164" s="77"/>
      <c r="AW164" s="77"/>
      <c r="AX164" s="77"/>
      <c r="AY164" s="77"/>
      <c r="AZ164" s="77"/>
      <c r="BA164" s="77"/>
      <c r="BB164" s="77"/>
      <c r="BC164" s="77" t="s">
        <v>324</v>
      </c>
      <c r="BD164" s="62">
        <f t="shared" si="52"/>
        <v>6.8681515625000005</v>
      </c>
      <c r="BE164" s="77"/>
      <c r="BF164" s="50">
        <v>4</v>
      </c>
      <c r="BG164" s="62">
        <f t="shared" si="53"/>
        <v>6.8681515624999996</v>
      </c>
      <c r="BH164" s="62">
        <f t="shared" si="54"/>
        <v>99.999999999999986</v>
      </c>
      <c r="BI164" s="62">
        <f t="shared" si="55"/>
        <v>3.1134499999999998</v>
      </c>
      <c r="BJ164" s="62">
        <f t="shared" si="56"/>
        <v>3.5830703124999999</v>
      </c>
      <c r="BK164" s="62">
        <f t="shared" si="57"/>
        <v>0.17163124999999999</v>
      </c>
      <c r="BL164" s="77"/>
      <c r="BM164" s="77"/>
      <c r="BN164" s="77"/>
      <c r="BO164" s="77"/>
      <c r="BP164" s="77"/>
      <c r="BQ164" s="77"/>
      <c r="BR164" s="77"/>
      <c r="BS164" s="77"/>
      <c r="BT164" s="77"/>
      <c r="BU164" s="77"/>
      <c r="BV164" s="77"/>
      <c r="BW164" s="77"/>
      <c r="BX164" s="77"/>
      <c r="BY164" s="77"/>
      <c r="BZ164" s="77"/>
      <c r="CA164" s="77"/>
      <c r="CB164" s="77"/>
      <c r="CC164" s="77"/>
    </row>
    <row r="165" spans="1:81" x14ac:dyDescent="0.25">
      <c r="A165" s="77" t="s">
        <v>325</v>
      </c>
      <c r="B165" s="10" t="s">
        <v>287</v>
      </c>
      <c r="C165" s="3">
        <v>40</v>
      </c>
      <c r="D165" s="77" t="s">
        <v>325</v>
      </c>
      <c r="E165" s="62">
        <v>27.799312500000003</v>
      </c>
      <c r="F165" s="62">
        <v>335.81569500000001</v>
      </c>
      <c r="G165" s="62">
        <v>4232.3897295000006</v>
      </c>
      <c r="H165" s="62">
        <v>7025.6646495000005</v>
      </c>
      <c r="I165" s="62">
        <v>2628.4805955000002</v>
      </c>
      <c r="J165" s="62">
        <v>4.8926790000000002</v>
      </c>
      <c r="K165" s="62">
        <v>0</v>
      </c>
      <c r="L165" s="62">
        <v>0</v>
      </c>
      <c r="M165" s="62">
        <v>1.3343670000000001</v>
      </c>
      <c r="N165" s="62">
        <v>0</v>
      </c>
      <c r="O165" s="62">
        <v>2.8911285000000002</v>
      </c>
      <c r="P165" s="62">
        <v>0</v>
      </c>
      <c r="Q165" s="62">
        <v>0</v>
      </c>
      <c r="R165" s="62">
        <v>1.3343670000000001</v>
      </c>
      <c r="S165" s="62">
        <v>0</v>
      </c>
      <c r="T165" s="62">
        <f t="shared" si="47"/>
        <v>14260.602523500002</v>
      </c>
      <c r="U165" s="62">
        <v>7319.8459999999995</v>
      </c>
      <c r="V165" s="62">
        <v>6593.5190000000002</v>
      </c>
      <c r="W165" s="62">
        <v>347.20299999999997</v>
      </c>
      <c r="X165" s="62">
        <f t="shared" si="48"/>
        <v>51.329149577920354</v>
      </c>
      <c r="Y165" s="62">
        <f t="shared" si="49"/>
        <v>46.235907558145321</v>
      </c>
      <c r="Z165" s="62">
        <f t="shared" si="50"/>
        <v>2.4347007738827675</v>
      </c>
      <c r="AA165" s="77"/>
      <c r="AB165" s="77" t="s">
        <v>325</v>
      </c>
      <c r="AC165" s="62">
        <f t="shared" si="64"/>
        <v>14259.233000000002</v>
      </c>
      <c r="AD165" s="50">
        <v>10</v>
      </c>
      <c r="AE165" s="77">
        <v>1168.4580000000001</v>
      </c>
      <c r="AF165" s="62">
        <f t="shared" si="51"/>
        <v>8.1943958696796653</v>
      </c>
      <c r="AG165" s="77">
        <v>771.74300000000005</v>
      </c>
      <c r="AH165" s="77">
        <v>374.899</v>
      </c>
      <c r="AI165" s="77">
        <v>21.815999999999999</v>
      </c>
      <c r="AJ165" s="50">
        <v>13</v>
      </c>
      <c r="AK165" s="77">
        <v>11211.102000000001</v>
      </c>
      <c r="AL165" s="62">
        <f>(AK165/AC165)*100</f>
        <v>78.623457516964606</v>
      </c>
      <c r="AM165" s="77">
        <v>5605.9179999999997</v>
      </c>
      <c r="AN165" s="77">
        <v>5328.7250000000004</v>
      </c>
      <c r="AO165" s="77">
        <v>276.459</v>
      </c>
      <c r="AP165" s="50">
        <v>14</v>
      </c>
      <c r="AQ165" s="77">
        <v>1879.673</v>
      </c>
      <c r="AR165" s="77">
        <f>(AQ165/AC165)*100</f>
        <v>13.182146613355711</v>
      </c>
      <c r="AS165" s="77">
        <v>942.18499999999995</v>
      </c>
      <c r="AT165" s="77">
        <v>889.62800000000004</v>
      </c>
      <c r="AU165" s="77">
        <v>47.86</v>
      </c>
      <c r="AV165" s="77"/>
      <c r="AW165" s="77"/>
      <c r="AX165" s="77"/>
      <c r="AY165" s="77"/>
      <c r="AZ165" s="77"/>
      <c r="BA165" s="77"/>
      <c r="BB165" s="77"/>
      <c r="BC165" s="77" t="s">
        <v>325</v>
      </c>
      <c r="BD165" s="62">
        <f t="shared" si="52"/>
        <v>22.280051562500002</v>
      </c>
      <c r="BE165" s="77"/>
      <c r="BF165" s="50">
        <v>10</v>
      </c>
      <c r="BG165" s="62">
        <f t="shared" si="53"/>
        <v>1.825715625</v>
      </c>
      <c r="BH165" s="62">
        <f t="shared" si="54"/>
        <v>8.1943958696796653</v>
      </c>
      <c r="BI165" s="62">
        <f t="shared" si="55"/>
        <v>1.2058484375</v>
      </c>
      <c r="BJ165" s="62">
        <f t="shared" si="56"/>
        <v>0.58577968749999998</v>
      </c>
      <c r="BK165" s="62">
        <f t="shared" si="57"/>
        <v>3.40875E-2</v>
      </c>
      <c r="BL165" s="50">
        <v>13</v>
      </c>
      <c r="BM165" s="62">
        <f t="shared" ref="BM165:BM168" si="76">BO165+BP165+BQ165</f>
        <v>17.517346875000001</v>
      </c>
      <c r="BN165" s="62">
        <f t="shared" ref="BN165:BN168" si="77">(BM165/BD165)*100</f>
        <v>78.623457516964621</v>
      </c>
      <c r="BO165" s="62">
        <f t="shared" ref="BO165:BO168" si="78">AM165/640</f>
        <v>8.7592468749999988</v>
      </c>
      <c r="BP165" s="62">
        <f t="shared" ref="BP165:BP168" si="79">AN165/640</f>
        <v>8.3261328125000009</v>
      </c>
      <c r="BQ165" s="62">
        <f t="shared" ref="BQ165:BQ168" si="80">AO165/640</f>
        <v>0.43196718750000002</v>
      </c>
      <c r="BR165" s="50">
        <v>14</v>
      </c>
      <c r="BS165" s="62">
        <f>BU165+BV165+BW165</f>
        <v>2.9369890624999999</v>
      </c>
      <c r="BT165" s="62">
        <f>(BS165/BD165)*100</f>
        <v>13.182146613355711</v>
      </c>
      <c r="BU165" s="62">
        <f t="shared" ref="BU165:BW166" si="81">AS165/640</f>
        <v>1.4721640624999999</v>
      </c>
      <c r="BV165" s="62">
        <f t="shared" si="81"/>
        <v>1.39004375</v>
      </c>
      <c r="BW165" s="62">
        <f t="shared" si="81"/>
        <v>7.4781249999999994E-2</v>
      </c>
      <c r="BX165" s="77"/>
      <c r="BY165" s="77"/>
      <c r="BZ165" s="77"/>
      <c r="CA165" s="77"/>
      <c r="CB165" s="77"/>
      <c r="CC165" s="77"/>
    </row>
    <row r="166" spans="1:81" x14ac:dyDescent="0.25">
      <c r="A166" s="77" t="s">
        <v>326</v>
      </c>
      <c r="B166" s="10" t="s">
        <v>287</v>
      </c>
      <c r="C166" s="3">
        <v>41</v>
      </c>
      <c r="D166" s="77" t="s">
        <v>326</v>
      </c>
      <c r="E166" s="62">
        <v>12.454092000000001</v>
      </c>
      <c r="F166" s="62">
        <v>42.032560500000002</v>
      </c>
      <c r="G166" s="62">
        <v>471.92112900000001</v>
      </c>
      <c r="H166" s="62">
        <v>2678.519358</v>
      </c>
      <c r="I166" s="62">
        <v>1884.1262040000001</v>
      </c>
      <c r="J166" s="62">
        <v>0</v>
      </c>
      <c r="K166" s="62">
        <v>0</v>
      </c>
      <c r="L166" s="62">
        <v>0</v>
      </c>
      <c r="M166" s="62">
        <v>0</v>
      </c>
      <c r="N166" s="62">
        <v>0</v>
      </c>
      <c r="O166" s="62">
        <v>0</v>
      </c>
      <c r="P166" s="62">
        <v>0</v>
      </c>
      <c r="Q166" s="62">
        <v>0</v>
      </c>
      <c r="R166" s="62">
        <v>0</v>
      </c>
      <c r="S166" s="62">
        <v>0</v>
      </c>
      <c r="T166" s="62">
        <f t="shared" si="47"/>
        <v>5089.0533434999998</v>
      </c>
      <c r="U166" s="62">
        <v>3190.297</v>
      </c>
      <c r="V166" s="62">
        <v>1784.5250000000001</v>
      </c>
      <c r="W166" s="62">
        <v>114.21899999999999</v>
      </c>
      <c r="X166" s="62">
        <f t="shared" si="48"/>
        <v>62.689399867950122</v>
      </c>
      <c r="Y166" s="62">
        <f t="shared" si="49"/>
        <v>35.065951947217982</v>
      </c>
      <c r="Z166" s="62">
        <f t="shared" si="50"/>
        <v>2.2444056348099863</v>
      </c>
      <c r="AA166" s="77"/>
      <c r="AB166" s="77" t="s">
        <v>326</v>
      </c>
      <c r="AC166" s="62">
        <f t="shared" si="64"/>
        <v>5089.0430000000006</v>
      </c>
      <c r="AD166" s="50">
        <v>10</v>
      </c>
      <c r="AE166" s="77">
        <v>2302.2230000000004</v>
      </c>
      <c r="AF166" s="62">
        <f t="shared" si="51"/>
        <v>45.238819951020268</v>
      </c>
      <c r="AG166" s="77">
        <v>1538.0170000000001</v>
      </c>
      <c r="AH166" s="77">
        <v>716.56</v>
      </c>
      <c r="AI166" s="77">
        <v>47.646000000000001</v>
      </c>
      <c r="AJ166" s="50">
        <v>12</v>
      </c>
      <c r="AK166" s="77">
        <v>301.78899999999999</v>
      </c>
      <c r="AL166" s="62">
        <f>(AK166/AC166)*100</f>
        <v>5.9301719399895019</v>
      </c>
      <c r="AM166" s="77">
        <v>177.13900000000001</v>
      </c>
      <c r="AN166" s="77">
        <v>116.798</v>
      </c>
      <c r="AO166" s="77">
        <v>7.8520000000000003</v>
      </c>
      <c r="AP166" s="50">
        <v>13</v>
      </c>
      <c r="AQ166" s="77">
        <v>1940.3879999999999</v>
      </c>
      <c r="AR166" s="77">
        <f>(AQ166/AC166)*100</f>
        <v>38.128740511722924</v>
      </c>
      <c r="AS166" s="77">
        <v>1053.069</v>
      </c>
      <c r="AT166" s="77">
        <v>836.18499999999995</v>
      </c>
      <c r="AU166" s="77">
        <v>51.134</v>
      </c>
      <c r="AV166" s="50">
        <v>9</v>
      </c>
      <c r="AW166" s="77">
        <v>544.64299999999992</v>
      </c>
      <c r="AX166" s="77">
        <f>(AW166/AC166)*100</f>
        <v>10.702267597267303</v>
      </c>
      <c r="AY166" s="77">
        <v>422.07299999999998</v>
      </c>
      <c r="AZ166" s="77">
        <v>114.982</v>
      </c>
      <c r="BA166" s="77">
        <v>7.5880000000000001</v>
      </c>
      <c r="BB166" s="77"/>
      <c r="BC166" s="77" t="s">
        <v>326</v>
      </c>
      <c r="BD166" s="62">
        <f t="shared" si="52"/>
        <v>7.9516296875000005</v>
      </c>
      <c r="BE166" s="77"/>
      <c r="BF166" s="50">
        <v>10</v>
      </c>
      <c r="BG166" s="62">
        <f t="shared" si="53"/>
        <v>3.5972234374999998</v>
      </c>
      <c r="BH166" s="62">
        <f t="shared" si="54"/>
        <v>45.238819951020254</v>
      </c>
      <c r="BI166" s="62">
        <f t="shared" si="55"/>
        <v>2.4031515625000002</v>
      </c>
      <c r="BJ166" s="62">
        <f t="shared" si="56"/>
        <v>1.1196249999999999</v>
      </c>
      <c r="BK166" s="62">
        <f t="shared" si="57"/>
        <v>7.4446874999999996E-2</v>
      </c>
      <c r="BL166" s="50">
        <v>12</v>
      </c>
      <c r="BM166" s="62">
        <f t="shared" si="76"/>
        <v>0.47154531250000004</v>
      </c>
      <c r="BN166" s="62">
        <f t="shared" si="77"/>
        <v>5.9301719399895028</v>
      </c>
      <c r="BO166" s="62">
        <f t="shared" si="78"/>
        <v>0.27677968750000004</v>
      </c>
      <c r="BP166" s="62">
        <f t="shared" si="79"/>
        <v>0.182496875</v>
      </c>
      <c r="BQ166" s="62">
        <f t="shared" si="80"/>
        <v>1.226875E-2</v>
      </c>
      <c r="BR166" s="50">
        <v>13</v>
      </c>
      <c r="BS166" s="62">
        <f>BU166+BV166+BW166</f>
        <v>3.0318562500000001</v>
      </c>
      <c r="BT166" s="62">
        <f>(BS166/BD166)*100</f>
        <v>38.128740511722931</v>
      </c>
      <c r="BU166" s="62">
        <f t="shared" si="81"/>
        <v>1.6454203125</v>
      </c>
      <c r="BV166" s="62">
        <f t="shared" si="81"/>
        <v>1.3065390625</v>
      </c>
      <c r="BW166" s="62">
        <f t="shared" si="81"/>
        <v>7.9896875000000006E-2</v>
      </c>
      <c r="BX166" s="50">
        <v>9</v>
      </c>
      <c r="BY166" s="62">
        <f>CA166+CB166+CC166</f>
        <v>0.85100468750000002</v>
      </c>
      <c r="BZ166" s="62">
        <f>(BY166/BD166)*100</f>
        <v>10.702267597267305</v>
      </c>
      <c r="CA166" s="62">
        <f>AY166/640</f>
        <v>0.65948906249999995</v>
      </c>
      <c r="CB166" s="62">
        <f>AZ166/640</f>
        <v>0.17965937500000001</v>
      </c>
      <c r="CC166" s="62">
        <f>BA166/640</f>
        <v>1.185625E-2</v>
      </c>
    </row>
    <row r="167" spans="1:81" x14ac:dyDescent="0.25">
      <c r="A167" s="77" t="s">
        <v>327</v>
      </c>
      <c r="B167" s="10" t="s">
        <v>287</v>
      </c>
      <c r="C167" s="3">
        <v>42</v>
      </c>
      <c r="D167" s="77" t="s">
        <v>327</v>
      </c>
      <c r="E167" s="62">
        <v>18.458743500000001</v>
      </c>
      <c r="F167" s="62">
        <v>43.366927500000003</v>
      </c>
      <c r="G167" s="62">
        <v>273.32284050000004</v>
      </c>
      <c r="H167" s="62">
        <v>557.98780050000005</v>
      </c>
      <c r="I167" s="62">
        <v>472.81070700000004</v>
      </c>
      <c r="J167" s="62">
        <v>0</v>
      </c>
      <c r="K167" s="62">
        <v>0</v>
      </c>
      <c r="L167" s="62">
        <v>0</v>
      </c>
      <c r="M167" s="62">
        <v>0</v>
      </c>
      <c r="N167" s="62">
        <v>0</v>
      </c>
      <c r="O167" s="62">
        <v>0</v>
      </c>
      <c r="P167" s="62">
        <v>0</v>
      </c>
      <c r="Q167" s="62">
        <v>0</v>
      </c>
      <c r="R167" s="62">
        <v>0</v>
      </c>
      <c r="S167" s="62">
        <v>0</v>
      </c>
      <c r="T167" s="62">
        <f t="shared" si="47"/>
        <v>1365.9470190000002</v>
      </c>
      <c r="U167" s="62">
        <v>828.09100000000001</v>
      </c>
      <c r="V167" s="62">
        <v>511.43400000000003</v>
      </c>
      <c r="W167" s="62">
        <v>26.419</v>
      </c>
      <c r="X167" s="62">
        <f t="shared" si="48"/>
        <v>60.623947230855215</v>
      </c>
      <c r="Y167" s="62">
        <f t="shared" si="49"/>
        <v>37.441715739049464</v>
      </c>
      <c r="Z167" s="62">
        <f t="shared" si="50"/>
        <v>1.9341160112740798</v>
      </c>
      <c r="AA167" s="77"/>
      <c r="AB167" s="77" t="s">
        <v>327</v>
      </c>
      <c r="AC167" s="62">
        <f t="shared" si="64"/>
        <v>1365.944</v>
      </c>
      <c r="AD167" s="50">
        <v>10</v>
      </c>
      <c r="AE167" s="77">
        <v>816.85299999999995</v>
      </c>
      <c r="AF167" s="62">
        <f t="shared" si="51"/>
        <v>59.801353496190181</v>
      </c>
      <c r="AG167" s="77">
        <v>535.96299999999997</v>
      </c>
      <c r="AH167" s="77">
        <v>265.78300000000002</v>
      </c>
      <c r="AI167" s="77">
        <v>15.106999999999999</v>
      </c>
      <c r="AJ167" s="50">
        <v>9</v>
      </c>
      <c r="AK167" s="77">
        <v>549.09100000000001</v>
      </c>
      <c r="AL167" s="62">
        <f>(AK167/AC167)*100</f>
        <v>40.198646503809819</v>
      </c>
      <c r="AM167" s="77">
        <v>292.12799999999999</v>
      </c>
      <c r="AN167" s="77">
        <v>245.65100000000001</v>
      </c>
      <c r="AO167" s="77">
        <v>11.311999999999999</v>
      </c>
      <c r="AP167" s="77"/>
      <c r="AQ167" s="77"/>
      <c r="AR167" s="77"/>
      <c r="AS167" s="77"/>
      <c r="AT167" s="77"/>
      <c r="AU167" s="77"/>
      <c r="AV167" s="77"/>
      <c r="AW167" s="77"/>
      <c r="AX167" s="77"/>
      <c r="AY167" s="77"/>
      <c r="AZ167" s="77"/>
      <c r="BA167" s="77"/>
      <c r="BB167" s="77"/>
      <c r="BC167" s="77" t="s">
        <v>327</v>
      </c>
      <c r="BD167" s="62">
        <f t="shared" si="52"/>
        <v>2.1342875000000001</v>
      </c>
      <c r="BE167" s="77"/>
      <c r="BF167" s="50">
        <v>10</v>
      </c>
      <c r="BG167" s="62">
        <f t="shared" si="53"/>
        <v>1.2763328125</v>
      </c>
      <c r="BH167" s="62">
        <f t="shared" si="54"/>
        <v>59.801353496190181</v>
      </c>
      <c r="BI167" s="62">
        <f t="shared" si="55"/>
        <v>0.83744218749999999</v>
      </c>
      <c r="BJ167" s="62">
        <f t="shared" si="56"/>
        <v>0.41528593750000004</v>
      </c>
      <c r="BK167" s="62">
        <f t="shared" si="57"/>
        <v>2.3604687499999999E-2</v>
      </c>
      <c r="BL167" s="50">
        <v>9</v>
      </c>
      <c r="BM167" s="62">
        <f t="shared" si="76"/>
        <v>0.85795468750000003</v>
      </c>
      <c r="BN167" s="62">
        <f t="shared" si="77"/>
        <v>40.198646503809819</v>
      </c>
      <c r="BO167" s="62">
        <f t="shared" si="78"/>
        <v>0.45644999999999997</v>
      </c>
      <c r="BP167" s="62">
        <f t="shared" si="79"/>
        <v>0.38382968750000002</v>
      </c>
      <c r="BQ167" s="62">
        <f t="shared" si="80"/>
        <v>1.7675E-2</v>
      </c>
      <c r="BR167" s="77"/>
      <c r="BS167" s="77"/>
      <c r="BT167" s="77"/>
      <c r="BU167" s="77"/>
      <c r="BV167" s="77"/>
      <c r="BW167" s="77"/>
      <c r="BX167" s="77"/>
      <c r="BY167" s="77"/>
      <c r="BZ167" s="77"/>
      <c r="CA167" s="77"/>
      <c r="CB167" s="77"/>
      <c r="CC167" s="77"/>
    </row>
    <row r="168" spans="1:81" x14ac:dyDescent="0.25">
      <c r="A168" s="77" t="s">
        <v>328</v>
      </c>
      <c r="B168" s="10" t="s">
        <v>287</v>
      </c>
      <c r="C168" s="3">
        <v>43</v>
      </c>
      <c r="D168" s="77" t="s">
        <v>328</v>
      </c>
      <c r="E168" s="62">
        <v>32.469597</v>
      </c>
      <c r="F168" s="62">
        <v>2.6687340000000002</v>
      </c>
      <c r="G168" s="62">
        <v>181.69630650000002</v>
      </c>
      <c r="H168" s="62">
        <v>871.56404550000002</v>
      </c>
      <c r="I168" s="62">
        <v>473.03310150000004</v>
      </c>
      <c r="J168" s="62">
        <v>0</v>
      </c>
      <c r="K168" s="62">
        <v>0</v>
      </c>
      <c r="L168" s="62">
        <v>0</v>
      </c>
      <c r="M168" s="62">
        <v>0</v>
      </c>
      <c r="N168" s="62">
        <v>0</v>
      </c>
      <c r="O168" s="62">
        <v>1.5567615000000001</v>
      </c>
      <c r="P168" s="62">
        <v>0</v>
      </c>
      <c r="Q168" s="62">
        <v>0</v>
      </c>
      <c r="R168" s="62">
        <v>0</v>
      </c>
      <c r="S168" s="62">
        <v>0</v>
      </c>
      <c r="T168" s="62">
        <f t="shared" si="47"/>
        <v>1562.988546</v>
      </c>
      <c r="U168" s="62">
        <v>941.78700000000003</v>
      </c>
      <c r="V168" s="62">
        <v>583.45399999999995</v>
      </c>
      <c r="W168" s="62">
        <v>37.744</v>
      </c>
      <c r="X168" s="62">
        <f t="shared" si="48"/>
        <v>60.25552793782277</v>
      </c>
      <c r="Y168" s="62">
        <f t="shared" si="49"/>
        <v>37.329384242333404</v>
      </c>
      <c r="Z168" s="62">
        <f t="shared" si="50"/>
        <v>2.4148609467800926</v>
      </c>
      <c r="AA168" s="77"/>
      <c r="AB168" s="77" t="s">
        <v>328</v>
      </c>
      <c r="AC168" s="62">
        <f t="shared" si="64"/>
        <v>1562.9850000000001</v>
      </c>
      <c r="AD168" s="50">
        <v>10</v>
      </c>
      <c r="AE168" s="77">
        <v>144.11100000000002</v>
      </c>
      <c r="AF168" s="62">
        <f t="shared" si="51"/>
        <v>9.2202420368717544</v>
      </c>
      <c r="AG168" s="77">
        <v>103.2</v>
      </c>
      <c r="AH168" s="77">
        <v>38.564</v>
      </c>
      <c r="AI168" s="77">
        <v>2.347</v>
      </c>
      <c r="AJ168" s="50">
        <v>9</v>
      </c>
      <c r="AK168" s="77">
        <v>1418.874</v>
      </c>
      <c r="AL168" s="62">
        <f>(AK168/AC168)*100</f>
        <v>90.779757963128233</v>
      </c>
      <c r="AM168" s="77">
        <v>838.58799999999997</v>
      </c>
      <c r="AN168" s="77">
        <v>544.89</v>
      </c>
      <c r="AO168" s="77">
        <v>35.396000000000001</v>
      </c>
      <c r="AP168" s="77"/>
      <c r="AQ168" s="77"/>
      <c r="AR168" s="77"/>
      <c r="AS168" s="77"/>
      <c r="AT168" s="77"/>
      <c r="AU168" s="77"/>
      <c r="AV168" s="77"/>
      <c r="AW168" s="77"/>
      <c r="AX168" s="77"/>
      <c r="AY168" s="77"/>
      <c r="AZ168" s="77"/>
      <c r="BA168" s="77"/>
      <c r="BB168" s="77"/>
      <c r="BC168" s="77" t="s">
        <v>328</v>
      </c>
      <c r="BD168" s="62">
        <f t="shared" si="52"/>
        <v>2.4421640625000003</v>
      </c>
      <c r="BE168" s="77"/>
      <c r="BF168" s="50">
        <v>10</v>
      </c>
      <c r="BG168" s="62">
        <f t="shared" si="53"/>
        <v>0.22517343750000002</v>
      </c>
      <c r="BH168" s="62">
        <f t="shared" si="54"/>
        <v>9.2202420368717544</v>
      </c>
      <c r="BI168" s="62">
        <f t="shared" si="55"/>
        <v>0.16125</v>
      </c>
      <c r="BJ168" s="62">
        <f t="shared" si="56"/>
        <v>6.0256249999999997E-2</v>
      </c>
      <c r="BK168" s="62">
        <f t="shared" si="57"/>
        <v>3.6671874999999999E-3</v>
      </c>
      <c r="BL168" s="50">
        <v>9</v>
      </c>
      <c r="BM168" s="62">
        <f t="shared" si="76"/>
        <v>2.2169906250000002</v>
      </c>
      <c r="BN168" s="62">
        <f t="shared" si="77"/>
        <v>90.779757963128233</v>
      </c>
      <c r="BO168" s="62">
        <f t="shared" si="78"/>
        <v>1.31029375</v>
      </c>
      <c r="BP168" s="62">
        <f t="shared" si="79"/>
        <v>0.85139062499999996</v>
      </c>
      <c r="BQ168" s="62">
        <f t="shared" si="80"/>
        <v>5.5306250000000001E-2</v>
      </c>
      <c r="BR168" s="77"/>
      <c r="BS168" s="77"/>
      <c r="BT168" s="77"/>
      <c r="BU168" s="77"/>
      <c r="BV168" s="77"/>
      <c r="BW168" s="77"/>
      <c r="BX168" s="77"/>
      <c r="BY168" s="77"/>
      <c r="BZ168" s="77"/>
      <c r="CA168" s="77"/>
      <c r="CB168" s="77"/>
      <c r="CC168" s="77"/>
    </row>
    <row r="169" spans="1:81" x14ac:dyDescent="0.25">
      <c r="A169" s="77" t="s">
        <v>329</v>
      </c>
      <c r="B169" s="10" t="s">
        <v>287</v>
      </c>
      <c r="C169" s="3">
        <v>44</v>
      </c>
      <c r="D169" s="77" t="s">
        <v>329</v>
      </c>
      <c r="E169" s="62">
        <v>7.1166240000000007</v>
      </c>
      <c r="F169" s="62">
        <v>3.5583120000000004</v>
      </c>
      <c r="G169" s="62">
        <v>31.580019</v>
      </c>
      <c r="H169" s="62">
        <v>122.53936950000001</v>
      </c>
      <c r="I169" s="62">
        <v>169.464609</v>
      </c>
      <c r="J169" s="62">
        <v>0</v>
      </c>
      <c r="K169" s="62">
        <v>0</v>
      </c>
      <c r="L169" s="62">
        <v>0</v>
      </c>
      <c r="M169" s="62">
        <v>0</v>
      </c>
      <c r="N169" s="62">
        <v>0</v>
      </c>
      <c r="O169" s="62">
        <v>2.8911285000000002</v>
      </c>
      <c r="P169" s="62">
        <v>0</v>
      </c>
      <c r="Q169" s="62">
        <v>0</v>
      </c>
      <c r="R169" s="62">
        <v>0</v>
      </c>
      <c r="S169" s="62">
        <v>0</v>
      </c>
      <c r="T169" s="62">
        <f t="shared" si="47"/>
        <v>337.15006199999999</v>
      </c>
      <c r="U169" s="62">
        <v>235.61099999999999</v>
      </c>
      <c r="V169" s="62">
        <v>95.873999999999995</v>
      </c>
      <c r="W169" s="62">
        <v>5.6639999999999997</v>
      </c>
      <c r="X169" s="62">
        <f t="shared" si="48"/>
        <v>69.883125217992699</v>
      </c>
      <c r="Y169" s="62">
        <f t="shared" si="49"/>
        <v>28.436595690141086</v>
      </c>
      <c r="Z169" s="62">
        <f t="shared" si="50"/>
        <v>1.6799640985977335</v>
      </c>
      <c r="AA169" s="77"/>
      <c r="AB169" s="77" t="s">
        <v>329</v>
      </c>
      <c r="AC169" s="62">
        <f t="shared" si="64"/>
        <v>337.149</v>
      </c>
      <c r="AD169" s="50">
        <v>10</v>
      </c>
      <c r="AE169" s="77">
        <v>337.149</v>
      </c>
      <c r="AF169" s="62">
        <f t="shared" si="51"/>
        <v>100</v>
      </c>
      <c r="AG169" s="77">
        <v>235.61099999999999</v>
      </c>
      <c r="AH169" s="77">
        <v>95.873999999999995</v>
      </c>
      <c r="AI169" s="77">
        <v>5.6639999999999997</v>
      </c>
      <c r="AJ169" s="77"/>
      <c r="AK169" s="77"/>
      <c r="AL169" s="62"/>
      <c r="AM169" s="77"/>
      <c r="AN169" s="77"/>
      <c r="AO169" s="77"/>
      <c r="AP169" s="77"/>
      <c r="AQ169" s="77"/>
      <c r="AR169" s="77"/>
      <c r="AS169" s="77"/>
      <c r="AT169" s="77"/>
      <c r="AU169" s="77"/>
      <c r="AV169" s="77"/>
      <c r="AW169" s="77"/>
      <c r="AX169" s="77"/>
      <c r="AY169" s="77"/>
      <c r="AZ169" s="77"/>
      <c r="BA169" s="77"/>
      <c r="BB169" s="77"/>
      <c r="BC169" s="77" t="s">
        <v>329</v>
      </c>
      <c r="BD169" s="62">
        <f t="shared" si="52"/>
        <v>0.5267953125</v>
      </c>
      <c r="BE169" s="77"/>
      <c r="BF169" s="50">
        <v>10</v>
      </c>
      <c r="BG169" s="62">
        <f t="shared" si="53"/>
        <v>0.5267953125</v>
      </c>
      <c r="BH169" s="62">
        <f t="shared" si="54"/>
        <v>100</v>
      </c>
      <c r="BI169" s="62">
        <f t="shared" si="55"/>
        <v>0.3681421875</v>
      </c>
      <c r="BJ169" s="62">
        <f t="shared" si="56"/>
        <v>0.14980312499999998</v>
      </c>
      <c r="BK169" s="62">
        <f t="shared" si="57"/>
        <v>8.8500000000000002E-3</v>
      </c>
      <c r="BL169" s="77"/>
      <c r="BM169" s="77"/>
      <c r="BN169" s="77"/>
      <c r="BO169" s="77"/>
      <c r="BP169" s="77"/>
      <c r="BQ169" s="77"/>
      <c r="BR169" s="77"/>
      <c r="BS169" s="77"/>
      <c r="BT169" s="77"/>
      <c r="BU169" s="77"/>
      <c r="BV169" s="77"/>
      <c r="BW169" s="77"/>
      <c r="BX169" s="77"/>
      <c r="BY169" s="77"/>
      <c r="BZ169" s="77"/>
      <c r="CA169" s="77"/>
      <c r="CB169" s="77"/>
      <c r="CC169" s="77"/>
    </row>
    <row r="170" spans="1:81" x14ac:dyDescent="0.25">
      <c r="A170" s="77" t="s">
        <v>330</v>
      </c>
      <c r="B170" s="10" t="s">
        <v>287</v>
      </c>
      <c r="C170" s="3">
        <v>45</v>
      </c>
      <c r="D170" s="77" t="s">
        <v>330</v>
      </c>
      <c r="E170" s="62">
        <v>7.3390185000000008</v>
      </c>
      <c r="F170" s="62">
        <v>7.1166240000000007</v>
      </c>
      <c r="G170" s="62">
        <v>44.923689000000003</v>
      </c>
      <c r="H170" s="62">
        <v>526.40778150000006</v>
      </c>
      <c r="I170" s="62">
        <v>391.41432000000003</v>
      </c>
      <c r="J170" s="62">
        <v>0</v>
      </c>
      <c r="K170" s="62">
        <v>0</v>
      </c>
      <c r="L170" s="62">
        <v>0</v>
      </c>
      <c r="M170" s="62">
        <v>0</v>
      </c>
      <c r="N170" s="62">
        <v>0</v>
      </c>
      <c r="O170" s="62">
        <v>0</v>
      </c>
      <c r="P170" s="62">
        <v>0</v>
      </c>
      <c r="Q170" s="62">
        <v>0</v>
      </c>
      <c r="R170" s="62">
        <v>0</v>
      </c>
      <c r="S170" s="62">
        <v>0</v>
      </c>
      <c r="T170" s="62">
        <f t="shared" si="47"/>
        <v>977.20143300000018</v>
      </c>
      <c r="U170" s="62">
        <v>634.03800000000001</v>
      </c>
      <c r="V170" s="62">
        <v>321.43</v>
      </c>
      <c r="W170" s="62">
        <v>21.73</v>
      </c>
      <c r="X170" s="62">
        <f t="shared" si="48"/>
        <v>64.883040342410126</v>
      </c>
      <c r="Y170" s="62">
        <f t="shared" si="49"/>
        <v>32.892911240747225</v>
      </c>
      <c r="Z170" s="62">
        <f t="shared" si="50"/>
        <v>2.2236971074928826</v>
      </c>
      <c r="AA170" s="77"/>
      <c r="AB170" s="77" t="s">
        <v>330</v>
      </c>
      <c r="AC170" s="62">
        <f t="shared" si="64"/>
        <v>977.19800000000009</v>
      </c>
      <c r="AD170" s="50">
        <v>9</v>
      </c>
      <c r="AE170" s="77">
        <v>977.19800000000009</v>
      </c>
      <c r="AF170" s="62">
        <f t="shared" si="51"/>
        <v>100</v>
      </c>
      <c r="AG170" s="77">
        <v>634.03800000000001</v>
      </c>
      <c r="AH170" s="77">
        <v>321.43</v>
      </c>
      <c r="AI170" s="77">
        <v>21.73</v>
      </c>
      <c r="AJ170" s="77"/>
      <c r="AK170" s="77"/>
      <c r="AL170" s="62"/>
      <c r="AM170" s="77"/>
      <c r="AN170" s="77"/>
      <c r="AO170" s="77"/>
      <c r="AP170" s="77"/>
      <c r="AQ170" s="77"/>
      <c r="AR170" s="77"/>
      <c r="AS170" s="77"/>
      <c r="AT170" s="77"/>
      <c r="AU170" s="77"/>
      <c r="AV170" s="77"/>
      <c r="AW170" s="77"/>
      <c r="AX170" s="77"/>
      <c r="AY170" s="77"/>
      <c r="AZ170" s="77"/>
      <c r="BA170" s="77"/>
      <c r="BB170" s="77"/>
      <c r="BC170" s="77" t="s">
        <v>330</v>
      </c>
      <c r="BD170" s="62">
        <f t="shared" si="52"/>
        <v>1.5268718750000001</v>
      </c>
      <c r="BE170" s="77"/>
      <c r="BF170" s="50">
        <v>9</v>
      </c>
      <c r="BG170" s="62">
        <f t="shared" si="53"/>
        <v>1.5268718750000001</v>
      </c>
      <c r="BH170" s="62">
        <f t="shared" si="54"/>
        <v>100</v>
      </c>
      <c r="BI170" s="62">
        <f t="shared" si="55"/>
        <v>0.99068437500000006</v>
      </c>
      <c r="BJ170" s="62">
        <f t="shared" si="56"/>
        <v>0.50223437500000001</v>
      </c>
      <c r="BK170" s="62">
        <f t="shared" si="57"/>
        <v>3.3953125000000001E-2</v>
      </c>
      <c r="BL170" s="77"/>
      <c r="BM170" s="77"/>
      <c r="BN170" s="77"/>
      <c r="BO170" s="77"/>
      <c r="BP170" s="77"/>
      <c r="BQ170" s="77"/>
      <c r="BR170" s="77"/>
      <c r="BS170" s="77"/>
      <c r="BT170" s="77"/>
      <c r="BU170" s="77"/>
      <c r="BV170" s="77"/>
      <c r="BW170" s="77"/>
      <c r="BX170" s="77"/>
      <c r="BY170" s="77"/>
      <c r="BZ170" s="77"/>
      <c r="CA170" s="77"/>
      <c r="CB170" s="77"/>
      <c r="CC170" s="77"/>
    </row>
    <row r="171" spans="1:81" x14ac:dyDescent="0.25">
      <c r="A171" s="77" t="s">
        <v>331</v>
      </c>
      <c r="B171" s="10" t="s">
        <v>287</v>
      </c>
      <c r="C171" s="3">
        <v>46</v>
      </c>
      <c r="D171" s="77" t="s">
        <v>331</v>
      </c>
      <c r="E171" s="62">
        <v>14.010853500000001</v>
      </c>
      <c r="F171" s="62">
        <v>5.1150735000000003</v>
      </c>
      <c r="G171" s="62">
        <v>26.242551000000002</v>
      </c>
      <c r="H171" s="62">
        <v>811.29513600000007</v>
      </c>
      <c r="I171" s="62">
        <v>801.5097780000001</v>
      </c>
      <c r="J171" s="62">
        <v>0</v>
      </c>
      <c r="K171" s="62">
        <v>0</v>
      </c>
      <c r="L171" s="62">
        <v>0</v>
      </c>
      <c r="M171" s="62">
        <v>0</v>
      </c>
      <c r="N171" s="62">
        <v>0</v>
      </c>
      <c r="O171" s="62">
        <v>0</v>
      </c>
      <c r="P171" s="62">
        <v>0</v>
      </c>
      <c r="Q171" s="62">
        <v>0</v>
      </c>
      <c r="R171" s="62">
        <v>0</v>
      </c>
      <c r="S171" s="62">
        <v>0</v>
      </c>
      <c r="T171" s="62">
        <f t="shared" si="47"/>
        <v>1658.1733920000001</v>
      </c>
      <c r="U171" s="62">
        <v>1151.2070000000001</v>
      </c>
      <c r="V171" s="62">
        <v>474.11700000000002</v>
      </c>
      <c r="W171" s="62">
        <v>32.844999999999999</v>
      </c>
      <c r="X171" s="62">
        <f t="shared" si="48"/>
        <v>69.426213540399161</v>
      </c>
      <c r="Y171" s="62">
        <f t="shared" si="49"/>
        <v>28.592727533044382</v>
      </c>
      <c r="Z171" s="62">
        <f t="shared" si="50"/>
        <v>1.9807940567894482</v>
      </c>
      <c r="AA171" s="77"/>
      <c r="AB171" s="77" t="s">
        <v>331</v>
      </c>
      <c r="AC171" s="62">
        <f t="shared" si="64"/>
        <v>1658.1680000000001</v>
      </c>
      <c r="AD171" s="50">
        <v>12</v>
      </c>
      <c r="AE171" s="77">
        <v>789.72</v>
      </c>
      <c r="AF171" s="62">
        <f t="shared" si="51"/>
        <v>47.626054778526658</v>
      </c>
      <c r="AG171" s="77">
        <v>442.66800000000001</v>
      </c>
      <c r="AH171" s="77">
        <v>323.45600000000002</v>
      </c>
      <c r="AI171" s="77">
        <v>23.596</v>
      </c>
      <c r="AJ171" s="50">
        <v>9</v>
      </c>
      <c r="AK171" s="77">
        <v>868.44800000000009</v>
      </c>
      <c r="AL171" s="62">
        <f>(AK171/AC171)*100</f>
        <v>52.373945221473342</v>
      </c>
      <c r="AM171" s="77">
        <v>708.53800000000001</v>
      </c>
      <c r="AN171" s="77">
        <v>150.661</v>
      </c>
      <c r="AO171" s="77">
        <v>9.2490000000000006</v>
      </c>
      <c r="AP171" s="77"/>
      <c r="AQ171" s="77"/>
      <c r="AR171" s="77"/>
      <c r="AS171" s="77"/>
      <c r="AT171" s="77"/>
      <c r="AU171" s="77"/>
      <c r="AV171" s="77"/>
      <c r="AW171" s="77"/>
      <c r="AX171" s="77"/>
      <c r="AY171" s="77"/>
      <c r="AZ171" s="77"/>
      <c r="BA171" s="77"/>
      <c r="BB171" s="77"/>
      <c r="BC171" s="77" t="s">
        <v>331</v>
      </c>
      <c r="BD171" s="62">
        <f t="shared" si="52"/>
        <v>2.5908875</v>
      </c>
      <c r="BE171" s="77"/>
      <c r="BF171" s="50">
        <v>12</v>
      </c>
      <c r="BG171" s="62">
        <f t="shared" si="53"/>
        <v>1.2339375000000001</v>
      </c>
      <c r="BH171" s="62">
        <f t="shared" si="54"/>
        <v>47.626054778526665</v>
      </c>
      <c r="BI171" s="62">
        <f t="shared" si="55"/>
        <v>0.69166875000000005</v>
      </c>
      <c r="BJ171" s="62">
        <f t="shared" si="56"/>
        <v>0.50540000000000007</v>
      </c>
      <c r="BK171" s="62">
        <f t="shared" si="57"/>
        <v>3.6868749999999999E-2</v>
      </c>
      <c r="BL171" s="50">
        <v>9</v>
      </c>
      <c r="BM171" s="62">
        <f>BO171+BP171+BQ171</f>
        <v>1.3569500000000001</v>
      </c>
      <c r="BN171" s="62">
        <f>(BM171/BD171)*100</f>
        <v>52.373945221473342</v>
      </c>
      <c r="BO171" s="62">
        <f t="shared" ref="BO171:BQ172" si="82">AM171/640</f>
        <v>1.1070906250000001</v>
      </c>
      <c r="BP171" s="62">
        <f t="shared" si="82"/>
        <v>0.23540781250000001</v>
      </c>
      <c r="BQ171" s="62">
        <f t="shared" si="82"/>
        <v>1.4451562500000001E-2</v>
      </c>
      <c r="BR171" s="77"/>
      <c r="BS171" s="77"/>
      <c r="BT171" s="77"/>
      <c r="BU171" s="77"/>
      <c r="BV171" s="77"/>
      <c r="BW171" s="77"/>
      <c r="BX171" s="77"/>
      <c r="BY171" s="77"/>
      <c r="BZ171" s="77"/>
      <c r="CA171" s="77"/>
      <c r="CB171" s="77"/>
      <c r="CC171" s="77"/>
    </row>
    <row r="172" spans="1:81" x14ac:dyDescent="0.25">
      <c r="A172" s="77" t="s">
        <v>332</v>
      </c>
      <c r="B172" s="10" t="s">
        <v>287</v>
      </c>
      <c r="C172" s="3">
        <v>47</v>
      </c>
      <c r="D172" s="77" t="s">
        <v>332</v>
      </c>
      <c r="E172" s="62">
        <v>7.3390185000000008</v>
      </c>
      <c r="F172" s="62">
        <v>25.797762000000002</v>
      </c>
      <c r="G172" s="62">
        <v>431.22293550000001</v>
      </c>
      <c r="H172" s="62">
        <v>1553.4255825</v>
      </c>
      <c r="I172" s="62">
        <v>1252.7482185000001</v>
      </c>
      <c r="J172" s="62">
        <v>0</v>
      </c>
      <c r="K172" s="62">
        <v>0</v>
      </c>
      <c r="L172" s="62">
        <v>0</v>
      </c>
      <c r="M172" s="62">
        <v>0</v>
      </c>
      <c r="N172" s="62">
        <v>0</v>
      </c>
      <c r="O172" s="62">
        <v>0</v>
      </c>
      <c r="P172" s="62">
        <v>0</v>
      </c>
      <c r="Q172" s="62">
        <v>0</v>
      </c>
      <c r="R172" s="62">
        <v>0</v>
      </c>
      <c r="S172" s="62">
        <v>0</v>
      </c>
      <c r="T172" s="62">
        <f t="shared" si="47"/>
        <v>3270.5335169999998</v>
      </c>
      <c r="U172" s="62">
        <v>2060.94</v>
      </c>
      <c r="V172" s="62">
        <v>1140.98</v>
      </c>
      <c r="W172" s="62">
        <v>68.605000000000004</v>
      </c>
      <c r="X172" s="62">
        <f t="shared" si="48"/>
        <v>63.015406791808772</v>
      </c>
      <c r="Y172" s="62">
        <f t="shared" si="49"/>
        <v>34.886662804990905</v>
      </c>
      <c r="Z172" s="62">
        <f t="shared" si="50"/>
        <v>2.0976699869729543</v>
      </c>
      <c r="AA172" s="77"/>
      <c r="AB172" s="77" t="s">
        <v>332</v>
      </c>
      <c r="AC172" s="62">
        <f t="shared" si="64"/>
        <v>3270.5250000000001</v>
      </c>
      <c r="AD172" s="50">
        <v>6</v>
      </c>
      <c r="AE172" s="77">
        <v>901.36299999999994</v>
      </c>
      <c r="AF172" s="62">
        <f t="shared" si="51"/>
        <v>27.560192935384993</v>
      </c>
      <c r="AG172" s="77">
        <v>588.221</v>
      </c>
      <c r="AH172" s="77">
        <v>292.95299999999997</v>
      </c>
      <c r="AI172" s="77">
        <v>20.189</v>
      </c>
      <c r="AJ172" s="50">
        <v>9</v>
      </c>
      <c r="AK172" s="77">
        <v>2369.1620000000003</v>
      </c>
      <c r="AL172" s="62">
        <f>(AK172/AC172)*100</f>
        <v>72.43980706461501</v>
      </c>
      <c r="AM172" s="77">
        <v>1472.7190000000001</v>
      </c>
      <c r="AN172" s="77">
        <v>848.02700000000004</v>
      </c>
      <c r="AO172" s="77">
        <v>48.415999999999997</v>
      </c>
      <c r="AP172" s="77"/>
      <c r="AQ172" s="77"/>
      <c r="AR172" s="77"/>
      <c r="AS172" s="77"/>
      <c r="AT172" s="77"/>
      <c r="AU172" s="77"/>
      <c r="AV172" s="77"/>
      <c r="AW172" s="77"/>
      <c r="AX172" s="77"/>
      <c r="AY172" s="77"/>
      <c r="AZ172" s="77"/>
      <c r="BA172" s="77"/>
      <c r="BB172" s="77"/>
      <c r="BC172" s="77" t="s">
        <v>332</v>
      </c>
      <c r="BD172" s="62">
        <f t="shared" si="52"/>
        <v>5.1101953125000001</v>
      </c>
      <c r="BE172" s="77"/>
      <c r="BF172" s="50">
        <v>6</v>
      </c>
      <c r="BG172" s="62">
        <f t="shared" si="53"/>
        <v>1.4083796875000001</v>
      </c>
      <c r="BH172" s="62">
        <f t="shared" si="54"/>
        <v>27.560192935384993</v>
      </c>
      <c r="BI172" s="62">
        <f t="shared" si="55"/>
        <v>0.91909531249999998</v>
      </c>
      <c r="BJ172" s="62">
        <f t="shared" si="56"/>
        <v>0.45773906249999996</v>
      </c>
      <c r="BK172" s="62">
        <f t="shared" si="57"/>
        <v>3.1545312499999999E-2</v>
      </c>
      <c r="BL172" s="50">
        <v>9</v>
      </c>
      <c r="BM172" s="62">
        <f>BO172+BP172+BQ172</f>
        <v>3.7018156250000005</v>
      </c>
      <c r="BN172" s="62">
        <f>(BM172/BD172)*100</f>
        <v>72.43980706461501</v>
      </c>
      <c r="BO172" s="62">
        <f t="shared" si="82"/>
        <v>2.3011234375000003</v>
      </c>
      <c r="BP172" s="62">
        <f t="shared" si="82"/>
        <v>1.3250421875</v>
      </c>
      <c r="BQ172" s="62">
        <f t="shared" si="82"/>
        <v>7.5649999999999995E-2</v>
      </c>
      <c r="BR172" s="77"/>
      <c r="BS172" s="77"/>
      <c r="BT172" s="77"/>
      <c r="BU172" s="77"/>
      <c r="BV172" s="77"/>
      <c r="BW172" s="77"/>
      <c r="BX172" s="77"/>
      <c r="BY172" s="77"/>
      <c r="BZ172" s="77"/>
      <c r="CA172" s="77"/>
      <c r="CB172" s="77"/>
      <c r="CC172" s="77"/>
    </row>
    <row r="173" spans="1:81" s="24" customFormat="1" x14ac:dyDescent="0.25">
      <c r="A173" s="77" t="s">
        <v>333</v>
      </c>
      <c r="B173" s="10" t="s">
        <v>287</v>
      </c>
      <c r="C173" s="3" t="s">
        <v>399</v>
      </c>
      <c r="D173" s="77" t="s">
        <v>333</v>
      </c>
      <c r="E173" s="62">
        <v>0</v>
      </c>
      <c r="F173" s="62">
        <v>6.2270460000000005</v>
      </c>
      <c r="G173" s="62">
        <v>66.940744500000008</v>
      </c>
      <c r="H173" s="62">
        <v>410.31785250000001</v>
      </c>
      <c r="I173" s="62">
        <v>550.20399299999997</v>
      </c>
      <c r="J173" s="62">
        <v>0</v>
      </c>
      <c r="K173" s="62">
        <v>0</v>
      </c>
      <c r="L173" s="62">
        <v>0</v>
      </c>
      <c r="M173" s="62">
        <v>0</v>
      </c>
      <c r="N173" s="62">
        <v>0</v>
      </c>
      <c r="O173" s="62">
        <v>0</v>
      </c>
      <c r="P173" s="62">
        <v>0</v>
      </c>
      <c r="Q173" s="62">
        <v>0</v>
      </c>
      <c r="R173" s="62">
        <v>0</v>
      </c>
      <c r="S173" s="62">
        <v>0</v>
      </c>
      <c r="T173" s="62">
        <v>1033.6896360000001</v>
      </c>
      <c r="U173" s="62">
        <v>733.28599999999994</v>
      </c>
      <c r="V173" s="62">
        <v>282.98500000000001</v>
      </c>
      <c r="W173" s="62">
        <v>17.417000000000002</v>
      </c>
      <c r="X173" s="62">
        <v>70.938700985486122</v>
      </c>
      <c r="Y173" s="62">
        <v>27.376205598331065</v>
      </c>
      <c r="Z173" s="62">
        <v>1.6849351481743984</v>
      </c>
      <c r="AA173" s="77"/>
      <c r="AB173" s="77" t="s">
        <v>333</v>
      </c>
      <c r="AC173" s="62">
        <v>1033.6880000000001</v>
      </c>
      <c r="AD173" s="50">
        <v>12</v>
      </c>
      <c r="AE173" s="77">
        <v>1033.6880000000001</v>
      </c>
      <c r="AF173" s="62">
        <v>100</v>
      </c>
      <c r="AG173" s="77">
        <v>733.28599999999994</v>
      </c>
      <c r="AH173" s="77">
        <v>282.98500000000001</v>
      </c>
      <c r="AI173" s="77">
        <v>17.417000000000002</v>
      </c>
      <c r="AJ173" s="77"/>
      <c r="AK173" s="77"/>
      <c r="AL173" s="62"/>
      <c r="AM173" s="77"/>
      <c r="AN173" s="77"/>
      <c r="AO173" s="77"/>
      <c r="AP173" s="77"/>
      <c r="AQ173" s="77"/>
      <c r="AR173" s="77"/>
      <c r="AS173" s="77"/>
      <c r="AT173" s="77"/>
      <c r="AU173" s="77"/>
      <c r="AV173" s="77"/>
      <c r="AW173" s="77"/>
      <c r="AX173" s="77"/>
      <c r="AY173" s="77"/>
      <c r="AZ173" s="77"/>
      <c r="BA173" s="77"/>
      <c r="BB173" s="77"/>
      <c r="BC173" s="77" t="s">
        <v>333</v>
      </c>
      <c r="BD173" s="62">
        <v>1.6151375000000001</v>
      </c>
      <c r="BE173" s="77"/>
      <c r="BF173" s="50">
        <v>12</v>
      </c>
      <c r="BG173" s="62">
        <v>1.6151374999999997</v>
      </c>
      <c r="BH173" s="62">
        <v>99.999999999999972</v>
      </c>
      <c r="BI173" s="62">
        <v>1.1457593749999999</v>
      </c>
      <c r="BJ173" s="62">
        <v>0.44216406250000001</v>
      </c>
      <c r="BK173" s="62">
        <v>2.72140625E-2</v>
      </c>
      <c r="BL173" s="77"/>
      <c r="BM173" s="77"/>
      <c r="BN173" s="77"/>
      <c r="BO173" s="77"/>
      <c r="BP173" s="77"/>
      <c r="BQ173" s="77"/>
      <c r="BR173" s="77"/>
      <c r="BS173" s="77"/>
      <c r="BT173" s="77"/>
      <c r="BU173" s="77"/>
      <c r="BV173" s="77"/>
      <c r="BW173" s="77"/>
      <c r="BX173" s="77"/>
      <c r="BY173" s="77"/>
      <c r="BZ173" s="77"/>
      <c r="CA173" s="77"/>
      <c r="CB173" s="77"/>
      <c r="CC173" s="77"/>
    </row>
    <row r="174" spans="1:81" x14ac:dyDescent="0.25">
      <c r="A174" s="77" t="s">
        <v>335</v>
      </c>
      <c r="B174" s="10" t="s">
        <v>287</v>
      </c>
      <c r="C174" s="3" t="s">
        <v>336</v>
      </c>
      <c r="D174" s="77" t="s">
        <v>337</v>
      </c>
      <c r="E174" s="62">
        <v>55.153836000000005</v>
      </c>
      <c r="F174" s="62">
        <v>345.37865850000003</v>
      </c>
      <c r="G174" s="62">
        <v>901.80969750000008</v>
      </c>
      <c r="H174" s="62">
        <v>5465.7896264999999</v>
      </c>
      <c r="I174" s="62">
        <v>1946.3966640000001</v>
      </c>
      <c r="J174" s="62">
        <v>0</v>
      </c>
      <c r="K174" s="62">
        <v>0</v>
      </c>
      <c r="L174" s="62">
        <v>0</v>
      </c>
      <c r="M174" s="62">
        <v>0</v>
      </c>
      <c r="N174" s="62">
        <v>0</v>
      </c>
      <c r="O174" s="62">
        <v>0</v>
      </c>
      <c r="P174" s="62">
        <v>0</v>
      </c>
      <c r="Q174" s="62">
        <v>0</v>
      </c>
      <c r="R174" s="62">
        <v>0</v>
      </c>
      <c r="S174" s="62">
        <v>0</v>
      </c>
      <c r="T174" s="62">
        <f t="shared" si="47"/>
        <v>8714.5284824999999</v>
      </c>
      <c r="U174" s="62">
        <v>4763.116</v>
      </c>
      <c r="V174" s="62">
        <v>3719.2330000000002</v>
      </c>
      <c r="W174" s="62">
        <v>232.15799999999999</v>
      </c>
      <c r="X174" s="62">
        <f t="shared" si="48"/>
        <v>54.657185521454288</v>
      </c>
      <c r="Y174" s="62">
        <f t="shared" si="49"/>
        <v>42.678533984583837</v>
      </c>
      <c r="Z174" s="62">
        <f t="shared" si="50"/>
        <v>2.6640339803376158</v>
      </c>
      <c r="AA174" s="77"/>
      <c r="AB174" s="77" t="s">
        <v>335</v>
      </c>
      <c r="AC174" s="62">
        <f t="shared" si="64"/>
        <v>1403.751</v>
      </c>
      <c r="AD174" s="50">
        <v>12</v>
      </c>
      <c r="AE174" s="77">
        <v>1302.117</v>
      </c>
      <c r="AF174" s="62">
        <f t="shared" si="51"/>
        <v>92.759827063346705</v>
      </c>
      <c r="AG174" s="77">
        <v>839.78399999999999</v>
      </c>
      <c r="AH174" s="77">
        <v>433.483</v>
      </c>
      <c r="AI174" s="77">
        <v>28.85</v>
      </c>
      <c r="AJ174" s="50">
        <v>9</v>
      </c>
      <c r="AK174" s="77">
        <v>101.634</v>
      </c>
      <c r="AL174" s="62">
        <f>(AK174/AC174)*100</f>
        <v>7.2401729366532956</v>
      </c>
      <c r="AM174" s="77">
        <v>67.926000000000002</v>
      </c>
      <c r="AN174" s="77">
        <v>31.931999999999999</v>
      </c>
      <c r="AO174" s="77">
        <v>1.776</v>
      </c>
      <c r="AP174" s="77"/>
      <c r="AQ174" s="77"/>
      <c r="AR174" s="77"/>
      <c r="AS174" s="77"/>
      <c r="AT174" s="77"/>
      <c r="AU174" s="77"/>
      <c r="AV174" s="77"/>
      <c r="AW174" s="77"/>
      <c r="AX174" s="77"/>
      <c r="AY174" s="77"/>
      <c r="AZ174" s="77"/>
      <c r="BA174" s="77"/>
      <c r="BB174" s="77"/>
      <c r="BC174" s="77" t="s">
        <v>335</v>
      </c>
      <c r="BD174" s="62">
        <f t="shared" si="52"/>
        <v>2.1933609375000001</v>
      </c>
      <c r="BE174" s="77"/>
      <c r="BF174" s="50">
        <v>12</v>
      </c>
      <c r="BG174" s="62">
        <f t="shared" si="53"/>
        <v>2.0345578124999997</v>
      </c>
      <c r="BH174" s="62">
        <f t="shared" si="54"/>
        <v>92.759827063346691</v>
      </c>
      <c r="BI174" s="62">
        <f t="shared" si="55"/>
        <v>1.3121624999999999</v>
      </c>
      <c r="BJ174" s="62">
        <f t="shared" si="56"/>
        <v>0.67731718750000003</v>
      </c>
      <c r="BK174" s="62">
        <f t="shared" si="57"/>
        <v>4.5078125000000004E-2</v>
      </c>
      <c r="BL174" s="50">
        <v>9</v>
      </c>
      <c r="BM174" s="62">
        <f>BO174+BP174+BQ174</f>
        <v>0.15880312500000002</v>
      </c>
      <c r="BN174" s="62">
        <f>(BM174/BD174)*100</f>
        <v>7.2401729366532956</v>
      </c>
      <c r="BO174" s="62">
        <f>AM174/640</f>
        <v>0.106134375</v>
      </c>
      <c r="BP174" s="62">
        <f>AN174/640</f>
        <v>4.9893750000000001E-2</v>
      </c>
      <c r="BQ174" s="62">
        <f>AO174/640</f>
        <v>2.7750000000000001E-3</v>
      </c>
      <c r="BR174" s="77"/>
      <c r="BS174" s="77"/>
      <c r="BT174" s="77"/>
      <c r="BU174" s="77"/>
      <c r="BV174" s="77"/>
      <c r="BW174" s="77"/>
      <c r="BX174" s="77"/>
      <c r="BY174" s="77"/>
      <c r="BZ174" s="77"/>
      <c r="CA174" s="77"/>
      <c r="CB174" s="77"/>
      <c r="CC174" s="77"/>
    </row>
    <row r="175" spans="1:81" x14ac:dyDescent="0.25">
      <c r="A175" s="77" t="s">
        <v>338</v>
      </c>
      <c r="B175" s="10" t="s">
        <v>287</v>
      </c>
      <c r="C175" s="3" t="s">
        <v>339</v>
      </c>
      <c r="D175" s="77" t="s">
        <v>338</v>
      </c>
      <c r="E175" s="62">
        <v>50.705946000000004</v>
      </c>
      <c r="F175" s="62">
        <v>0</v>
      </c>
      <c r="G175" s="62">
        <v>116.08992900000001</v>
      </c>
      <c r="H175" s="62">
        <v>722.11494149999999</v>
      </c>
      <c r="I175" s="62">
        <v>514.84326750000002</v>
      </c>
      <c r="J175" s="62">
        <v>0</v>
      </c>
      <c r="K175" s="62">
        <v>0</v>
      </c>
      <c r="L175" s="62">
        <v>0</v>
      </c>
      <c r="M175" s="62">
        <v>0</v>
      </c>
      <c r="N175" s="62">
        <v>0</v>
      </c>
      <c r="O175" s="62">
        <v>0</v>
      </c>
      <c r="P175" s="62">
        <v>0</v>
      </c>
      <c r="Q175" s="62">
        <v>0</v>
      </c>
      <c r="R175" s="62">
        <v>0</v>
      </c>
      <c r="S175" s="62">
        <v>0</v>
      </c>
      <c r="T175" s="62">
        <f t="shared" si="47"/>
        <v>1403.7540840000001</v>
      </c>
      <c r="U175" s="62">
        <v>907.71</v>
      </c>
      <c r="V175" s="62">
        <v>465.41500000000002</v>
      </c>
      <c r="W175" s="62">
        <v>30.626000000000001</v>
      </c>
      <c r="X175" s="62">
        <f t="shared" si="48"/>
        <v>64.663035381060368</v>
      </c>
      <c r="Y175" s="62">
        <f t="shared" si="49"/>
        <v>33.155023754146384</v>
      </c>
      <c r="Z175" s="62">
        <f t="shared" si="50"/>
        <v>2.1817211681928756</v>
      </c>
      <c r="AA175" s="77"/>
      <c r="AB175" s="77" t="s">
        <v>338</v>
      </c>
      <c r="AC175" s="62">
        <f t="shared" si="64"/>
        <v>1419.5409999999999</v>
      </c>
      <c r="AD175" s="50">
        <v>12</v>
      </c>
      <c r="AE175" s="77">
        <v>1419.5409999999999</v>
      </c>
      <c r="AF175" s="62">
        <f t="shared" ref="AF175:AF199" si="83">(AE175/AC175)*100</f>
        <v>100</v>
      </c>
      <c r="AG175" s="77">
        <v>822.21500000000003</v>
      </c>
      <c r="AH175" s="77">
        <v>557.37599999999998</v>
      </c>
      <c r="AI175" s="77">
        <v>39.950000000000003</v>
      </c>
      <c r="AJ175" s="77"/>
      <c r="AK175" s="77"/>
      <c r="AL175" s="62"/>
      <c r="AM175" s="77"/>
      <c r="AN175" s="77"/>
      <c r="AO175" s="77"/>
      <c r="AP175" s="77"/>
      <c r="AQ175" s="77"/>
      <c r="AR175" s="77"/>
      <c r="AS175" s="77"/>
      <c r="AT175" s="77"/>
      <c r="AU175" s="77"/>
      <c r="AV175" s="77"/>
      <c r="AW175" s="77"/>
      <c r="AX175" s="77"/>
      <c r="AY175" s="77"/>
      <c r="AZ175" s="77"/>
      <c r="BA175" s="77"/>
      <c r="BB175" s="77"/>
      <c r="BC175" s="77" t="s">
        <v>338</v>
      </c>
      <c r="BD175" s="62">
        <f t="shared" ref="BD175:BD199" si="84">AC175/640</f>
        <v>2.2180328124999997</v>
      </c>
      <c r="BE175" s="77"/>
      <c r="BF175" s="50">
        <v>12</v>
      </c>
      <c r="BG175" s="62">
        <f t="shared" si="53"/>
        <v>2.2180328125000002</v>
      </c>
      <c r="BH175" s="62">
        <f t="shared" si="54"/>
        <v>100.00000000000003</v>
      </c>
      <c r="BI175" s="62">
        <f t="shared" si="55"/>
        <v>1.2847109375000001</v>
      </c>
      <c r="BJ175" s="62">
        <f t="shared" si="56"/>
        <v>0.87090000000000001</v>
      </c>
      <c r="BK175" s="62">
        <f t="shared" si="57"/>
        <v>6.2421875000000002E-2</v>
      </c>
      <c r="BL175" s="77"/>
      <c r="BM175" s="77"/>
      <c r="BN175" s="77"/>
      <c r="BO175" s="77"/>
      <c r="BP175" s="77"/>
      <c r="BQ175" s="77"/>
      <c r="BR175" s="77"/>
      <c r="BS175" s="77"/>
      <c r="BT175" s="77"/>
      <c r="BU175" s="77"/>
      <c r="BV175" s="77"/>
      <c r="BW175" s="77"/>
      <c r="BX175" s="77"/>
      <c r="BY175" s="77"/>
      <c r="BZ175" s="77"/>
      <c r="CA175" s="77"/>
      <c r="CB175" s="77"/>
      <c r="CC175" s="77"/>
    </row>
    <row r="176" spans="1:81" x14ac:dyDescent="0.25">
      <c r="A176" s="77" t="s">
        <v>340</v>
      </c>
      <c r="B176" s="10" t="s">
        <v>287</v>
      </c>
      <c r="C176" s="3" t="s">
        <v>341</v>
      </c>
      <c r="D176" s="77" t="s">
        <v>340</v>
      </c>
      <c r="E176" s="62">
        <v>0</v>
      </c>
      <c r="F176" s="62">
        <v>13.788459000000001</v>
      </c>
      <c r="G176" s="62">
        <v>42.032560500000002</v>
      </c>
      <c r="H176" s="62">
        <v>982.98369000000002</v>
      </c>
      <c r="I176" s="62">
        <v>380.73938400000003</v>
      </c>
      <c r="J176" s="62">
        <v>0</v>
      </c>
      <c r="K176" s="62">
        <v>0</v>
      </c>
      <c r="L176" s="62">
        <v>0</v>
      </c>
      <c r="M176" s="62">
        <v>0</v>
      </c>
      <c r="N176" s="62">
        <v>0</v>
      </c>
      <c r="O176" s="62">
        <v>0</v>
      </c>
      <c r="P176" s="62">
        <v>0</v>
      </c>
      <c r="Q176" s="62">
        <v>0</v>
      </c>
      <c r="R176" s="62">
        <v>0</v>
      </c>
      <c r="S176" s="62">
        <v>0</v>
      </c>
      <c r="T176" s="62">
        <f t="shared" ref="T176:T199" si="85">SUM(E176:S176)</f>
        <v>1419.5440934999999</v>
      </c>
      <c r="U176" s="62">
        <v>822.21500000000003</v>
      </c>
      <c r="V176" s="62">
        <v>557.37599999999998</v>
      </c>
      <c r="W176" s="62">
        <v>39.950000000000003</v>
      </c>
      <c r="X176" s="62">
        <f t="shared" ref="X176:X199" si="86">(U176/T176)*100</f>
        <v>57.921060977596198</v>
      </c>
      <c r="Y176" s="62">
        <f t="shared" ref="Y176:Y199" si="87">(V176/T176)*100</f>
        <v>39.264437262089174</v>
      </c>
      <c r="Z176" s="62">
        <f t="shared" ref="Z176:Z199" si="88">(W176/T176)*100</f>
        <v>2.8142838382357023</v>
      </c>
      <c r="AA176" s="77"/>
      <c r="AB176" s="77" t="s">
        <v>340</v>
      </c>
      <c r="AC176" s="62">
        <f t="shared" si="64"/>
        <v>578.89200000000005</v>
      </c>
      <c r="AD176" s="50">
        <v>12</v>
      </c>
      <c r="AE176" s="77">
        <v>578.89200000000005</v>
      </c>
      <c r="AF176" s="62">
        <f t="shared" si="83"/>
        <v>100</v>
      </c>
      <c r="AG176" s="77">
        <v>297.41899999999998</v>
      </c>
      <c r="AH176" s="77">
        <v>263.62799999999999</v>
      </c>
      <c r="AI176" s="77">
        <v>17.844999999999999</v>
      </c>
      <c r="AJ176" s="77"/>
      <c r="AK176" s="77"/>
      <c r="AL176" s="62"/>
      <c r="AM176" s="77"/>
      <c r="AN176" s="77"/>
      <c r="AO176" s="77"/>
      <c r="AP176" s="77"/>
      <c r="AQ176" s="77"/>
      <c r="AR176" s="77"/>
      <c r="AS176" s="77"/>
      <c r="AT176" s="77"/>
      <c r="AU176" s="77"/>
      <c r="AV176" s="77"/>
      <c r="AW176" s="77"/>
      <c r="AX176" s="77"/>
      <c r="AY176" s="77"/>
      <c r="AZ176" s="77"/>
      <c r="BA176" s="77"/>
      <c r="BB176" s="77"/>
      <c r="BC176" s="77" t="s">
        <v>340</v>
      </c>
      <c r="BD176" s="62">
        <f t="shared" si="84"/>
        <v>0.90451875000000004</v>
      </c>
      <c r="BE176" s="77"/>
      <c r="BF176" s="50">
        <v>12</v>
      </c>
      <c r="BG176" s="62">
        <f t="shared" ref="BG176:BG199" si="89">BI176+BJ176+BK176</f>
        <v>0.90451874999999993</v>
      </c>
      <c r="BH176" s="62">
        <f t="shared" ref="BH176:BH199" si="90">(BG176/BD176)*100</f>
        <v>99.999999999999986</v>
      </c>
      <c r="BI176" s="62">
        <f t="shared" ref="BI176:BI199" si="91">AG176/640</f>
        <v>0.46471718749999996</v>
      </c>
      <c r="BJ176" s="62">
        <f t="shared" ref="BJ176:BJ199" si="92">AH176/640</f>
        <v>0.41191875</v>
      </c>
      <c r="BK176" s="62">
        <f t="shared" ref="BK176:BK199" si="93">AI176/640</f>
        <v>2.78828125E-2</v>
      </c>
      <c r="BL176" s="77"/>
      <c r="BM176" s="77"/>
      <c r="BN176" s="77"/>
      <c r="BO176" s="77"/>
      <c r="BP176" s="77"/>
      <c r="BQ176" s="77"/>
      <c r="BR176" s="77"/>
      <c r="BS176" s="77"/>
      <c r="BT176" s="77"/>
      <c r="BU176" s="77"/>
      <c r="BV176" s="77"/>
      <c r="BW176" s="77"/>
      <c r="BX176" s="77"/>
      <c r="BY176" s="77"/>
      <c r="BZ176" s="77"/>
      <c r="CA176" s="77"/>
      <c r="CB176" s="77"/>
      <c r="CC176" s="77"/>
    </row>
    <row r="177" spans="1:81" x14ac:dyDescent="0.25">
      <c r="A177" s="77" t="s">
        <v>342</v>
      </c>
      <c r="B177" s="10" t="s">
        <v>287</v>
      </c>
      <c r="C177" s="3" t="s">
        <v>343</v>
      </c>
      <c r="D177" s="77" t="s">
        <v>342</v>
      </c>
      <c r="E177" s="62">
        <v>0</v>
      </c>
      <c r="F177" s="62">
        <v>8.4509910000000001</v>
      </c>
      <c r="G177" s="62">
        <v>58.712148000000006</v>
      </c>
      <c r="H177" s="62">
        <v>424.1063115</v>
      </c>
      <c r="I177" s="62">
        <v>87.623433000000006</v>
      </c>
      <c r="J177" s="62">
        <v>0</v>
      </c>
      <c r="K177" s="62">
        <v>0</v>
      </c>
      <c r="L177" s="62">
        <v>0</v>
      </c>
      <c r="M177" s="62">
        <v>0</v>
      </c>
      <c r="N177" s="62">
        <v>0</v>
      </c>
      <c r="O177" s="62">
        <v>0</v>
      </c>
      <c r="P177" s="62">
        <v>0</v>
      </c>
      <c r="Q177" s="62">
        <v>0</v>
      </c>
      <c r="R177" s="62">
        <v>0</v>
      </c>
      <c r="S177" s="62">
        <v>0</v>
      </c>
      <c r="T177" s="62">
        <f t="shared" si="85"/>
        <v>578.89288350000004</v>
      </c>
      <c r="U177" s="62">
        <v>297.41899999999998</v>
      </c>
      <c r="V177" s="62">
        <v>263.62799999999999</v>
      </c>
      <c r="W177" s="62">
        <v>17.844999999999999</v>
      </c>
      <c r="X177" s="62">
        <f t="shared" si="86"/>
        <v>51.377207852651033</v>
      </c>
      <c r="Y177" s="62">
        <f t="shared" si="87"/>
        <v>45.540031241375587</v>
      </c>
      <c r="Z177" s="62">
        <f t="shared" si="88"/>
        <v>3.082608287064907</v>
      </c>
      <c r="AA177" s="77"/>
      <c r="AB177" s="77" t="s">
        <v>342</v>
      </c>
      <c r="AC177" s="62">
        <f t="shared" si="64"/>
        <v>8714.5069999999996</v>
      </c>
      <c r="AD177" s="50">
        <v>9</v>
      </c>
      <c r="AE177" s="77">
        <v>428.99799999999993</v>
      </c>
      <c r="AF177" s="62">
        <f t="shared" si="83"/>
        <v>4.9228028619404398</v>
      </c>
      <c r="AG177" s="77">
        <v>279.76499999999999</v>
      </c>
      <c r="AH177" s="77">
        <v>141.357</v>
      </c>
      <c r="AI177" s="77">
        <v>7.8760000000000003</v>
      </c>
      <c r="AJ177" s="50">
        <v>12</v>
      </c>
      <c r="AK177" s="77">
        <v>5535.83</v>
      </c>
      <c r="AL177" s="62">
        <f>(AK177/AC177)*100</f>
        <v>63.524304931994436</v>
      </c>
      <c r="AM177" s="77">
        <v>3018.8510000000001</v>
      </c>
      <c r="AN177" s="77">
        <v>2360.9059999999999</v>
      </c>
      <c r="AO177" s="77">
        <v>156.07300000000001</v>
      </c>
      <c r="AP177" s="50">
        <v>13</v>
      </c>
      <c r="AQ177" s="77">
        <v>2749.6790000000001</v>
      </c>
      <c r="AR177" s="77">
        <f>(AQ177/AC177)*100</f>
        <v>31.552892206065131</v>
      </c>
      <c r="AS177" s="77">
        <v>1464.5</v>
      </c>
      <c r="AT177" s="77">
        <v>1216.97</v>
      </c>
      <c r="AU177" s="77">
        <v>68.209000000000003</v>
      </c>
      <c r="AV177" s="77"/>
      <c r="AW177" s="77"/>
      <c r="AX177" s="77"/>
      <c r="AY177" s="77"/>
      <c r="AZ177" s="77"/>
      <c r="BA177" s="77"/>
      <c r="BB177" s="77"/>
      <c r="BC177" s="77" t="s">
        <v>342</v>
      </c>
      <c r="BD177" s="62">
        <f t="shared" si="84"/>
        <v>13.6164171875</v>
      </c>
      <c r="BE177" s="77"/>
      <c r="BF177" s="50">
        <v>9</v>
      </c>
      <c r="BG177" s="62">
        <f t="shared" si="89"/>
        <v>0.67030937499999999</v>
      </c>
      <c r="BH177" s="62">
        <f t="shared" si="90"/>
        <v>4.9228028619404407</v>
      </c>
      <c r="BI177" s="62">
        <f t="shared" si="91"/>
        <v>0.43713281249999997</v>
      </c>
      <c r="BJ177" s="62">
        <f t="shared" si="92"/>
        <v>0.2208703125</v>
      </c>
      <c r="BK177" s="62">
        <f t="shared" si="93"/>
        <v>1.2306250000000001E-2</v>
      </c>
      <c r="BL177" s="50">
        <v>12</v>
      </c>
      <c r="BM177" s="62">
        <f t="shared" ref="BM177:BM180" si="94">BO177+BP177+BQ177</f>
        <v>8.6497343749999995</v>
      </c>
      <c r="BN177" s="62">
        <f t="shared" ref="BN177:BN180" si="95">(BM177/BD177)*100</f>
        <v>63.524304931994422</v>
      </c>
      <c r="BO177" s="62">
        <f t="shared" ref="BO177:BO180" si="96">AM177/640</f>
        <v>4.7169546875000004</v>
      </c>
      <c r="BP177" s="62">
        <f t="shared" ref="BP177:BP180" si="97">AN177/640</f>
        <v>3.6889156249999999</v>
      </c>
      <c r="BQ177" s="62">
        <f t="shared" ref="BQ177:BQ180" si="98">AO177/640</f>
        <v>0.24386406250000001</v>
      </c>
      <c r="BR177" s="50">
        <v>13</v>
      </c>
      <c r="BS177" s="62">
        <f>BU177+BV177+BW177</f>
        <v>4.2963734374999998</v>
      </c>
      <c r="BT177" s="62">
        <f>(BS177/BD177)*100</f>
        <v>31.552892206065124</v>
      </c>
      <c r="BU177" s="62">
        <f>AS177/640</f>
        <v>2.2882812499999998</v>
      </c>
      <c r="BV177" s="62">
        <f>AT177/640</f>
        <v>1.901515625</v>
      </c>
      <c r="BW177" s="62">
        <f>AU177/640</f>
        <v>0.1065765625</v>
      </c>
      <c r="BX177" s="77"/>
      <c r="BY177" s="77"/>
      <c r="BZ177" s="77"/>
      <c r="CA177" s="77"/>
      <c r="CB177" s="77"/>
      <c r="CC177" s="77"/>
    </row>
    <row r="178" spans="1:81" x14ac:dyDescent="0.25">
      <c r="A178" s="77" t="s">
        <v>344</v>
      </c>
      <c r="B178" s="10" t="s">
        <v>287</v>
      </c>
      <c r="C178" s="3">
        <v>5</v>
      </c>
      <c r="D178" s="77" t="s">
        <v>344</v>
      </c>
      <c r="E178" s="62">
        <v>1.7791560000000002</v>
      </c>
      <c r="F178" s="62">
        <v>106.9717545</v>
      </c>
      <c r="G178" s="62">
        <v>718.77902400000005</v>
      </c>
      <c r="H178" s="62">
        <v>960.7442400000001</v>
      </c>
      <c r="I178" s="62">
        <v>391.63671450000004</v>
      </c>
      <c r="J178" s="62">
        <v>0</v>
      </c>
      <c r="K178" s="62">
        <v>0</v>
      </c>
      <c r="L178" s="62">
        <v>0</v>
      </c>
      <c r="M178" s="62">
        <v>1.1119725</v>
      </c>
      <c r="N178" s="62">
        <v>0</v>
      </c>
      <c r="O178" s="62">
        <v>1.5567615000000001</v>
      </c>
      <c r="P178" s="62">
        <v>0</v>
      </c>
      <c r="Q178" s="62">
        <v>0</v>
      </c>
      <c r="R178" s="62">
        <v>0</v>
      </c>
      <c r="S178" s="62">
        <v>0</v>
      </c>
      <c r="T178" s="62">
        <f t="shared" si="85"/>
        <v>2182.5796230000001</v>
      </c>
      <c r="U178" s="62">
        <v>1092.4390000000001</v>
      </c>
      <c r="V178" s="62">
        <v>1039.8789999999999</v>
      </c>
      <c r="W178" s="62">
        <v>50.256999999999998</v>
      </c>
      <c r="X178" s="62">
        <f t="shared" si="86"/>
        <v>50.052652764091164</v>
      </c>
      <c r="Y178" s="62">
        <f t="shared" si="87"/>
        <v>47.644493197030087</v>
      </c>
      <c r="Z178" s="62">
        <f t="shared" si="88"/>
        <v>2.3026422253003869</v>
      </c>
      <c r="AA178" s="77"/>
      <c r="AB178" s="77" t="s">
        <v>344</v>
      </c>
      <c r="AC178" s="62">
        <f t="shared" si="64"/>
        <v>2181.462</v>
      </c>
      <c r="AD178" s="50">
        <v>4</v>
      </c>
      <c r="AE178" s="77">
        <v>1592.1189999999999</v>
      </c>
      <c r="AF178" s="62">
        <f t="shared" si="83"/>
        <v>72.984035477124976</v>
      </c>
      <c r="AG178" s="77">
        <v>781.85299999999995</v>
      </c>
      <c r="AH178" s="77">
        <v>773.59199999999998</v>
      </c>
      <c r="AI178" s="77">
        <v>36.673999999999999</v>
      </c>
      <c r="AJ178" s="50">
        <v>7</v>
      </c>
      <c r="AK178" s="77">
        <v>589.34300000000007</v>
      </c>
      <c r="AL178" s="62">
        <f>(AK178/AC178)*100</f>
        <v>27.015964522875031</v>
      </c>
      <c r="AM178" s="77">
        <v>310.58600000000001</v>
      </c>
      <c r="AN178" s="77">
        <v>266.06400000000002</v>
      </c>
      <c r="AO178" s="77">
        <v>12.693</v>
      </c>
      <c r="AP178" s="77"/>
      <c r="AQ178" s="77"/>
      <c r="AR178" s="77"/>
      <c r="AS178" s="77"/>
      <c r="AT178" s="77"/>
      <c r="AU178" s="77"/>
      <c r="AV178" s="77"/>
      <c r="AW178" s="77"/>
      <c r="AX178" s="77"/>
      <c r="AY178" s="77"/>
      <c r="AZ178" s="77"/>
      <c r="BA178" s="77"/>
      <c r="BB178" s="77"/>
      <c r="BC178" s="77" t="s">
        <v>344</v>
      </c>
      <c r="BD178" s="62">
        <f t="shared" si="84"/>
        <v>3.4085343749999999</v>
      </c>
      <c r="BE178" s="77"/>
      <c r="BF178" s="50">
        <v>4</v>
      </c>
      <c r="BG178" s="62">
        <f t="shared" si="89"/>
        <v>2.4876859374999998</v>
      </c>
      <c r="BH178" s="62">
        <f t="shared" si="90"/>
        <v>72.984035477124962</v>
      </c>
      <c r="BI178" s="62">
        <f t="shared" si="91"/>
        <v>1.2216453125</v>
      </c>
      <c r="BJ178" s="62">
        <f t="shared" si="92"/>
        <v>1.2087375</v>
      </c>
      <c r="BK178" s="62">
        <f t="shared" si="93"/>
        <v>5.7303124999999996E-2</v>
      </c>
      <c r="BL178" s="50">
        <v>7</v>
      </c>
      <c r="BM178" s="62">
        <f t="shared" si="94"/>
        <v>0.92084843750000012</v>
      </c>
      <c r="BN178" s="62">
        <f t="shared" si="95"/>
        <v>27.015964522875031</v>
      </c>
      <c r="BO178" s="62">
        <f t="shared" si="96"/>
        <v>0.48529062500000003</v>
      </c>
      <c r="BP178" s="62">
        <f t="shared" si="97"/>
        <v>0.41572500000000001</v>
      </c>
      <c r="BQ178" s="62">
        <f t="shared" si="98"/>
        <v>1.9832812499999998E-2</v>
      </c>
      <c r="BR178" s="77"/>
      <c r="BS178" s="77"/>
      <c r="BT178" s="77"/>
      <c r="BU178" s="77"/>
      <c r="BV178" s="77"/>
      <c r="BW178" s="77"/>
      <c r="BX178" s="77"/>
      <c r="BY178" s="77"/>
      <c r="BZ178" s="77"/>
      <c r="CA178" s="77"/>
      <c r="CB178" s="77"/>
      <c r="CC178" s="77"/>
    </row>
    <row r="179" spans="1:81" x14ac:dyDescent="0.25">
      <c r="A179" s="77" t="s">
        <v>345</v>
      </c>
      <c r="B179" s="10" t="s">
        <v>287</v>
      </c>
      <c r="C179" s="3">
        <v>50</v>
      </c>
      <c r="D179" s="77" t="s">
        <v>345</v>
      </c>
      <c r="E179" s="62">
        <v>67.830322500000008</v>
      </c>
      <c r="F179" s="62">
        <v>228.62154600000002</v>
      </c>
      <c r="G179" s="62">
        <v>1495.3806180000001</v>
      </c>
      <c r="H179" s="62">
        <v>3006.3288510000002</v>
      </c>
      <c r="I179" s="62">
        <v>1650.611979</v>
      </c>
      <c r="J179" s="62">
        <v>16.457193</v>
      </c>
      <c r="K179" s="62">
        <v>2.6687340000000002</v>
      </c>
      <c r="L179" s="62">
        <v>0</v>
      </c>
      <c r="M179" s="62">
        <v>4.6702845000000002</v>
      </c>
      <c r="N179" s="62">
        <v>0</v>
      </c>
      <c r="O179" s="62">
        <v>4.003101</v>
      </c>
      <c r="P179" s="62">
        <v>0</v>
      </c>
      <c r="Q179" s="62">
        <v>0</v>
      </c>
      <c r="R179" s="62">
        <v>5.7822570000000004</v>
      </c>
      <c r="S179" s="62">
        <v>0</v>
      </c>
      <c r="T179" s="62">
        <f t="shared" si="85"/>
        <v>6482.354886000001</v>
      </c>
      <c r="U179" s="62">
        <v>3597.8229999999999</v>
      </c>
      <c r="V179" s="62">
        <v>2729.6460000000002</v>
      </c>
      <c r="W179" s="62">
        <v>154.87100000000001</v>
      </c>
      <c r="X179" s="62">
        <f t="shared" si="86"/>
        <v>55.501790063519195</v>
      </c>
      <c r="Y179" s="62">
        <f t="shared" si="87"/>
        <v>42.108863954598363</v>
      </c>
      <c r="Z179" s="62">
        <f t="shared" si="88"/>
        <v>2.3891163431128444</v>
      </c>
      <c r="AA179" s="77"/>
      <c r="AB179" s="77" t="s">
        <v>345</v>
      </c>
      <c r="AC179" s="62">
        <f t="shared" si="64"/>
        <v>6477.6689999999999</v>
      </c>
      <c r="AD179" s="50">
        <v>10</v>
      </c>
      <c r="AE179" s="77">
        <v>4251.5060000000003</v>
      </c>
      <c r="AF179" s="62">
        <f t="shared" si="83"/>
        <v>65.633270239649491</v>
      </c>
      <c r="AG179" s="77">
        <v>2478.5210000000002</v>
      </c>
      <c r="AH179" s="77">
        <v>1678.1659999999999</v>
      </c>
      <c r="AI179" s="77">
        <v>94.819000000000003</v>
      </c>
      <c r="AJ179" s="50">
        <v>13</v>
      </c>
      <c r="AK179" s="77">
        <v>744.79700000000003</v>
      </c>
      <c r="AL179" s="62">
        <f>(AK179/AC179)*100</f>
        <v>11.497916920423073</v>
      </c>
      <c r="AM179" s="77">
        <v>378.548</v>
      </c>
      <c r="AN179" s="77">
        <v>348.14400000000001</v>
      </c>
      <c r="AO179" s="77">
        <v>18.105</v>
      </c>
      <c r="AP179" s="50">
        <v>14</v>
      </c>
      <c r="AQ179" s="77">
        <v>1481.366</v>
      </c>
      <c r="AR179" s="77">
        <f>(AQ179/AC179)*100</f>
        <v>22.86881283992745</v>
      </c>
      <c r="AS179" s="77">
        <v>740.86500000000001</v>
      </c>
      <c r="AT179" s="77">
        <v>702.29899999999998</v>
      </c>
      <c r="AU179" s="77">
        <v>38.201999999999998</v>
      </c>
      <c r="AV179" s="77"/>
      <c r="AW179" s="77"/>
      <c r="AX179" s="77"/>
      <c r="AY179" s="77"/>
      <c r="AZ179" s="77"/>
      <c r="BA179" s="77"/>
      <c r="BB179" s="77"/>
      <c r="BC179" s="77" t="s">
        <v>345</v>
      </c>
      <c r="BD179" s="62">
        <f t="shared" si="84"/>
        <v>10.121357812499999</v>
      </c>
      <c r="BE179" s="77"/>
      <c r="BF179" s="50">
        <v>10</v>
      </c>
      <c r="BG179" s="62">
        <f t="shared" si="89"/>
        <v>6.642978125</v>
      </c>
      <c r="BH179" s="62">
        <f t="shared" si="90"/>
        <v>65.633270239649477</v>
      </c>
      <c r="BI179" s="62">
        <f t="shared" si="91"/>
        <v>3.8726890625000001</v>
      </c>
      <c r="BJ179" s="62">
        <f t="shared" si="92"/>
        <v>2.6221343749999999</v>
      </c>
      <c r="BK179" s="62">
        <f t="shared" si="93"/>
        <v>0.14815468749999999</v>
      </c>
      <c r="BL179" s="50">
        <v>13</v>
      </c>
      <c r="BM179" s="62">
        <f t="shared" si="94"/>
        <v>1.1637453124999999</v>
      </c>
      <c r="BN179" s="62">
        <f t="shared" si="95"/>
        <v>11.497916920423073</v>
      </c>
      <c r="BO179" s="62">
        <f t="shared" si="96"/>
        <v>0.59148124999999996</v>
      </c>
      <c r="BP179" s="62">
        <f t="shared" si="97"/>
        <v>0.54397499999999999</v>
      </c>
      <c r="BQ179" s="62">
        <f t="shared" si="98"/>
        <v>2.82890625E-2</v>
      </c>
      <c r="BR179" s="50">
        <v>14</v>
      </c>
      <c r="BS179" s="62">
        <f>BU179+BV179+BW179</f>
        <v>2.3146343749999998</v>
      </c>
      <c r="BT179" s="62">
        <f>(BS179/BD179)*100</f>
        <v>22.86881283992745</v>
      </c>
      <c r="BU179" s="62">
        <f t="shared" ref="BU179:BW180" si="99">AS179/640</f>
        <v>1.1576015625</v>
      </c>
      <c r="BV179" s="62">
        <f t="shared" si="99"/>
        <v>1.0973421875</v>
      </c>
      <c r="BW179" s="62">
        <f t="shared" si="99"/>
        <v>5.9690624999999997E-2</v>
      </c>
      <c r="BX179" s="77"/>
      <c r="BY179" s="77"/>
      <c r="BZ179" s="77"/>
      <c r="CA179" s="77"/>
      <c r="CB179" s="77"/>
      <c r="CC179" s="77"/>
    </row>
    <row r="180" spans="1:81" x14ac:dyDescent="0.25">
      <c r="A180" s="77" t="s">
        <v>346</v>
      </c>
      <c r="B180" s="10" t="s">
        <v>287</v>
      </c>
      <c r="C180" s="3">
        <v>51</v>
      </c>
      <c r="D180" s="77" t="s">
        <v>346</v>
      </c>
      <c r="E180" s="62">
        <v>39.141432000000002</v>
      </c>
      <c r="F180" s="62">
        <v>217.05703200000002</v>
      </c>
      <c r="G180" s="62">
        <v>3202.2584055000002</v>
      </c>
      <c r="H180" s="62">
        <v>5713.9818885000004</v>
      </c>
      <c r="I180" s="62">
        <v>2134.5424109999999</v>
      </c>
      <c r="J180" s="62">
        <v>0</v>
      </c>
      <c r="K180" s="62">
        <v>0</v>
      </c>
      <c r="L180" s="62">
        <v>0</v>
      </c>
      <c r="M180" s="62">
        <v>0</v>
      </c>
      <c r="N180" s="62">
        <v>0</v>
      </c>
      <c r="O180" s="62">
        <v>0</v>
      </c>
      <c r="P180" s="62">
        <v>0</v>
      </c>
      <c r="Q180" s="62">
        <v>0</v>
      </c>
      <c r="R180" s="62">
        <v>0</v>
      </c>
      <c r="S180" s="62">
        <v>0</v>
      </c>
      <c r="T180" s="62">
        <f t="shared" si="85"/>
        <v>11306.981169000001</v>
      </c>
      <c r="U180" s="62">
        <v>5864.3109999999997</v>
      </c>
      <c r="V180" s="62">
        <v>5166.05</v>
      </c>
      <c r="W180" s="62">
        <v>276.59199999999998</v>
      </c>
      <c r="X180" s="62">
        <f t="shared" si="86"/>
        <v>51.864515491349707</v>
      </c>
      <c r="Y180" s="62">
        <f t="shared" si="87"/>
        <v>45.689029837279641</v>
      </c>
      <c r="Z180" s="62">
        <f t="shared" si="88"/>
        <v>2.4462055420975113</v>
      </c>
      <c r="AA180" s="77"/>
      <c r="AB180" s="77" t="s">
        <v>346</v>
      </c>
      <c r="AC180" s="62">
        <f t="shared" si="64"/>
        <v>11306.954000000002</v>
      </c>
      <c r="AD180" s="50">
        <v>12</v>
      </c>
      <c r="AE180" s="77">
        <v>672.51900000000001</v>
      </c>
      <c r="AF180" s="62">
        <f t="shared" si="83"/>
        <v>5.9478352879121985</v>
      </c>
      <c r="AG180" s="77">
        <v>345.01100000000002</v>
      </c>
      <c r="AH180" s="77">
        <v>315.53800000000001</v>
      </c>
      <c r="AI180" s="77">
        <v>11.97</v>
      </c>
      <c r="AJ180" s="50">
        <v>6</v>
      </c>
      <c r="AK180" s="77">
        <v>4448.3240000000005</v>
      </c>
      <c r="AL180" s="62">
        <f>(AK180/AC180)*100</f>
        <v>39.341488432693723</v>
      </c>
      <c r="AM180" s="77">
        <v>2330.1460000000002</v>
      </c>
      <c r="AN180" s="77">
        <v>2013.35</v>
      </c>
      <c r="AO180" s="77">
        <v>104.828</v>
      </c>
      <c r="AP180" s="50">
        <v>9</v>
      </c>
      <c r="AQ180" s="77">
        <v>6186.1109999999999</v>
      </c>
      <c r="AR180" s="77">
        <f>(AQ180/AC180)*100</f>
        <v>54.710676279394065</v>
      </c>
      <c r="AS180" s="77">
        <v>3189.154</v>
      </c>
      <c r="AT180" s="77">
        <v>2837.1619999999998</v>
      </c>
      <c r="AU180" s="77">
        <v>159.79499999999999</v>
      </c>
      <c r="AV180" s="77"/>
      <c r="AW180" s="77"/>
      <c r="AX180" s="77"/>
      <c r="AY180" s="77"/>
      <c r="AZ180" s="77"/>
      <c r="BA180" s="77"/>
      <c r="BB180" s="77"/>
      <c r="BC180" s="77" t="s">
        <v>346</v>
      </c>
      <c r="BD180" s="62">
        <f t="shared" si="84"/>
        <v>17.667115625000001</v>
      </c>
      <c r="BE180" s="77"/>
      <c r="BF180" s="50">
        <v>12</v>
      </c>
      <c r="BG180" s="62">
        <f t="shared" si="89"/>
        <v>1.0508109375000001</v>
      </c>
      <c r="BH180" s="62">
        <f t="shared" si="90"/>
        <v>5.9478352879122003</v>
      </c>
      <c r="BI180" s="62">
        <f t="shared" si="91"/>
        <v>0.53907968750000002</v>
      </c>
      <c r="BJ180" s="62">
        <f t="shared" si="92"/>
        <v>0.49302812500000004</v>
      </c>
      <c r="BK180" s="62">
        <f t="shared" si="93"/>
        <v>1.8703125000000001E-2</v>
      </c>
      <c r="BL180" s="50">
        <v>6</v>
      </c>
      <c r="BM180" s="62">
        <f t="shared" si="94"/>
        <v>6.9505062500000001</v>
      </c>
      <c r="BN180" s="62">
        <f t="shared" si="95"/>
        <v>39.341488432693723</v>
      </c>
      <c r="BO180" s="62">
        <f t="shared" si="96"/>
        <v>3.6408531250000005</v>
      </c>
      <c r="BP180" s="62">
        <f t="shared" si="97"/>
        <v>3.1458593749999997</v>
      </c>
      <c r="BQ180" s="62">
        <f t="shared" si="98"/>
        <v>0.16379375000000002</v>
      </c>
      <c r="BR180" s="50">
        <v>9</v>
      </c>
      <c r="BS180" s="62">
        <f>BU180+BV180+BW180</f>
        <v>9.6657984374999995</v>
      </c>
      <c r="BT180" s="62">
        <f>(BS180/BD180)*100</f>
        <v>54.710676279394079</v>
      </c>
      <c r="BU180" s="62">
        <f t="shared" si="99"/>
        <v>4.9830531249999996</v>
      </c>
      <c r="BV180" s="62">
        <f t="shared" si="99"/>
        <v>4.4330656249999993</v>
      </c>
      <c r="BW180" s="62">
        <f t="shared" si="99"/>
        <v>0.24967968749999997</v>
      </c>
      <c r="BX180" s="77"/>
      <c r="BY180" s="77"/>
      <c r="BZ180" s="77"/>
      <c r="CA180" s="77"/>
      <c r="CB180" s="77"/>
      <c r="CC180" s="77"/>
    </row>
    <row r="181" spans="1:81" x14ac:dyDescent="0.25">
      <c r="A181" s="77" t="s">
        <v>347</v>
      </c>
      <c r="B181" s="10" t="s">
        <v>287</v>
      </c>
      <c r="C181" s="3">
        <v>52</v>
      </c>
      <c r="D181" s="77" t="s">
        <v>347</v>
      </c>
      <c r="E181" s="62">
        <v>0.88957800000000009</v>
      </c>
      <c r="F181" s="62">
        <v>77.838075000000003</v>
      </c>
      <c r="G181" s="62">
        <v>165.01671899999999</v>
      </c>
      <c r="H181" s="62">
        <v>2180.5780725</v>
      </c>
      <c r="I181" s="62">
        <v>2028.6826290000001</v>
      </c>
      <c r="J181" s="62">
        <v>0</v>
      </c>
      <c r="K181" s="62">
        <v>0</v>
      </c>
      <c r="L181" s="62">
        <v>0</v>
      </c>
      <c r="M181" s="62">
        <v>0</v>
      </c>
      <c r="N181" s="62">
        <v>0</v>
      </c>
      <c r="O181" s="62">
        <v>0</v>
      </c>
      <c r="P181" s="62">
        <v>0</v>
      </c>
      <c r="Q181" s="62">
        <v>0</v>
      </c>
      <c r="R181" s="62">
        <v>0</v>
      </c>
      <c r="S181" s="62">
        <v>0</v>
      </c>
      <c r="T181" s="62">
        <f t="shared" si="85"/>
        <v>4453.0050735000004</v>
      </c>
      <c r="U181" s="62">
        <v>2985.2359999999999</v>
      </c>
      <c r="V181" s="62">
        <v>1378.06</v>
      </c>
      <c r="W181" s="62">
        <v>89.697999999999993</v>
      </c>
      <c r="X181" s="62">
        <f t="shared" si="86"/>
        <v>67.038684006116483</v>
      </c>
      <c r="Y181" s="62">
        <f t="shared" si="87"/>
        <v>30.946742194409037</v>
      </c>
      <c r="Z181" s="62">
        <f t="shared" si="88"/>
        <v>2.0143251247072711</v>
      </c>
      <c r="AA181" s="77"/>
      <c r="AB181" s="77" t="s">
        <v>347</v>
      </c>
      <c r="AC181" s="62">
        <f t="shared" si="64"/>
        <v>4452.9940000000006</v>
      </c>
      <c r="AD181" s="50">
        <v>9</v>
      </c>
      <c r="AE181" s="77">
        <v>4452.9940000000006</v>
      </c>
      <c r="AF181" s="62">
        <f t="shared" si="83"/>
        <v>100</v>
      </c>
      <c r="AG181" s="77">
        <v>2985.2359999999999</v>
      </c>
      <c r="AH181" s="77">
        <v>1378.06</v>
      </c>
      <c r="AI181" s="77">
        <v>89.697999999999993</v>
      </c>
      <c r="AJ181" s="77"/>
      <c r="AK181" s="77"/>
      <c r="AL181" s="62"/>
      <c r="AM181" s="77"/>
      <c r="AN181" s="77"/>
      <c r="AO181" s="77"/>
      <c r="AP181" s="77"/>
      <c r="AQ181" s="77"/>
      <c r="AR181" s="77"/>
      <c r="AS181" s="77"/>
      <c r="AT181" s="77"/>
      <c r="AU181" s="77"/>
      <c r="AV181" s="77"/>
      <c r="AW181" s="77"/>
      <c r="AX181" s="77"/>
      <c r="AY181" s="77"/>
      <c r="AZ181" s="77"/>
      <c r="BA181" s="77"/>
      <c r="BB181" s="77"/>
      <c r="BC181" s="77" t="s">
        <v>347</v>
      </c>
      <c r="BD181" s="62">
        <f t="shared" si="84"/>
        <v>6.9578031250000008</v>
      </c>
      <c r="BE181" s="77"/>
      <c r="BF181" s="50">
        <v>9</v>
      </c>
      <c r="BG181" s="62">
        <f t="shared" si="89"/>
        <v>6.9578031249999999</v>
      </c>
      <c r="BH181" s="62">
        <f t="shared" si="90"/>
        <v>99.999999999999986</v>
      </c>
      <c r="BI181" s="62">
        <f t="shared" si="91"/>
        <v>4.6644312499999998</v>
      </c>
      <c r="BJ181" s="62">
        <f t="shared" si="92"/>
        <v>2.1532187499999997</v>
      </c>
      <c r="BK181" s="62">
        <f t="shared" si="93"/>
        <v>0.14015312499999999</v>
      </c>
      <c r="BL181" s="77"/>
      <c r="BM181" s="77"/>
      <c r="BN181" s="77"/>
      <c r="BO181" s="77"/>
      <c r="BP181" s="77"/>
      <c r="BQ181" s="77"/>
      <c r="BR181" s="77"/>
      <c r="BS181" s="77"/>
      <c r="BT181" s="77"/>
      <c r="BU181" s="77"/>
      <c r="BV181" s="77"/>
      <c r="BW181" s="77"/>
      <c r="BX181" s="77"/>
      <c r="BY181" s="77"/>
      <c r="BZ181" s="77"/>
      <c r="CA181" s="77"/>
      <c r="CB181" s="77"/>
      <c r="CC181" s="77"/>
    </row>
    <row r="182" spans="1:81" x14ac:dyDescent="0.25">
      <c r="A182" s="77" t="s">
        <v>348</v>
      </c>
      <c r="B182" s="10" t="s">
        <v>287</v>
      </c>
      <c r="C182" s="3">
        <v>53</v>
      </c>
      <c r="D182" s="77" t="s">
        <v>348</v>
      </c>
      <c r="E182" s="62">
        <v>0</v>
      </c>
      <c r="F182" s="62">
        <v>141.88769100000002</v>
      </c>
      <c r="G182" s="62">
        <v>1436.4460755</v>
      </c>
      <c r="H182" s="62">
        <v>801.73217250000005</v>
      </c>
      <c r="I182" s="62">
        <v>231.5126745</v>
      </c>
      <c r="J182" s="62">
        <v>0</v>
      </c>
      <c r="K182" s="62">
        <v>0</v>
      </c>
      <c r="L182" s="62">
        <v>0</v>
      </c>
      <c r="M182" s="62">
        <v>0</v>
      </c>
      <c r="N182" s="62">
        <v>0</v>
      </c>
      <c r="O182" s="62">
        <v>1.1119725</v>
      </c>
      <c r="P182" s="62">
        <v>0</v>
      </c>
      <c r="Q182" s="62">
        <v>0</v>
      </c>
      <c r="R182" s="62">
        <v>2.0015505</v>
      </c>
      <c r="S182" s="62">
        <v>0</v>
      </c>
      <c r="T182" s="62">
        <f t="shared" si="85"/>
        <v>2614.6921364999998</v>
      </c>
      <c r="U182" s="62">
        <v>1139.1569999999999</v>
      </c>
      <c r="V182" s="62">
        <v>1419.8</v>
      </c>
      <c r="W182" s="62">
        <v>55.728999999999999</v>
      </c>
      <c r="X182" s="62">
        <f t="shared" si="86"/>
        <v>43.567538376616064</v>
      </c>
      <c r="Y182" s="62">
        <f t="shared" si="87"/>
        <v>54.300847896400143</v>
      </c>
      <c r="Z182" s="62">
        <f t="shared" si="88"/>
        <v>2.1313790339614616</v>
      </c>
      <c r="AA182" s="77"/>
      <c r="AB182" s="77" t="s">
        <v>348</v>
      </c>
      <c r="AC182" s="62">
        <f t="shared" si="64"/>
        <v>2614.6859999999997</v>
      </c>
      <c r="AD182" s="50">
        <v>11</v>
      </c>
      <c r="AE182" s="77">
        <v>621.8130000000001</v>
      </c>
      <c r="AF182" s="62">
        <f t="shared" si="83"/>
        <v>23.781555414302144</v>
      </c>
      <c r="AG182" s="77">
        <v>241.63499999999999</v>
      </c>
      <c r="AH182" s="77">
        <v>368.94900000000001</v>
      </c>
      <c r="AI182" s="77">
        <v>11.228999999999999</v>
      </c>
      <c r="AJ182" s="50">
        <v>12</v>
      </c>
      <c r="AK182" s="77">
        <v>108.973</v>
      </c>
      <c r="AL182" s="62">
        <f>(AK182/AC182)*100</f>
        <v>4.1677279795738382</v>
      </c>
      <c r="AM182" s="77">
        <v>49.051000000000002</v>
      </c>
      <c r="AN182" s="77">
        <v>55.49</v>
      </c>
      <c r="AO182" s="77">
        <v>4.4320000000000004</v>
      </c>
      <c r="AP182" s="50">
        <v>8</v>
      </c>
      <c r="AQ182" s="77">
        <v>1883.8999999999999</v>
      </c>
      <c r="AR182" s="77">
        <f>(AQ182/AC182)*100</f>
        <v>72.050716606124027</v>
      </c>
      <c r="AS182" s="77">
        <v>848.471</v>
      </c>
      <c r="AT182" s="77">
        <v>995.36099999999999</v>
      </c>
      <c r="AU182" s="77">
        <v>40.067999999999998</v>
      </c>
      <c r="AV182" s="77"/>
      <c r="AW182" s="77"/>
      <c r="AX182" s="77"/>
      <c r="AY182" s="77"/>
      <c r="AZ182" s="77"/>
      <c r="BA182" s="77"/>
      <c r="BB182" s="77"/>
      <c r="BC182" s="77" t="s">
        <v>348</v>
      </c>
      <c r="BD182" s="62">
        <f t="shared" si="84"/>
        <v>4.0854468749999997</v>
      </c>
      <c r="BE182" s="77"/>
      <c r="BF182" s="50">
        <v>11</v>
      </c>
      <c r="BG182" s="62">
        <f t="shared" si="89"/>
        <v>0.9715828125</v>
      </c>
      <c r="BH182" s="62">
        <f t="shared" si="90"/>
        <v>23.78155541430214</v>
      </c>
      <c r="BI182" s="62">
        <f t="shared" si="91"/>
        <v>0.37755468749999999</v>
      </c>
      <c r="BJ182" s="62">
        <f t="shared" si="92"/>
        <v>0.5764828125</v>
      </c>
      <c r="BK182" s="62">
        <f t="shared" si="93"/>
        <v>1.75453125E-2</v>
      </c>
      <c r="BL182" s="50">
        <v>12</v>
      </c>
      <c r="BM182" s="62">
        <f>BO182+BP182+BQ182</f>
        <v>0.17027031250000002</v>
      </c>
      <c r="BN182" s="62">
        <f>(BM182/BD182)*100</f>
        <v>4.1677279795738391</v>
      </c>
      <c r="BO182" s="62">
        <f>AM182/640</f>
        <v>7.66421875E-2</v>
      </c>
      <c r="BP182" s="62">
        <f>AN182/640</f>
        <v>8.6703125000000006E-2</v>
      </c>
      <c r="BQ182" s="62">
        <f>AO182/640</f>
        <v>6.9250000000000006E-3</v>
      </c>
      <c r="BR182" s="50">
        <v>8</v>
      </c>
      <c r="BS182" s="62">
        <f>BU182+BV182+BW182</f>
        <v>2.9435937499999998</v>
      </c>
      <c r="BT182" s="62">
        <f>(BS182/BD182)*100</f>
        <v>72.050716606124027</v>
      </c>
      <c r="BU182" s="62">
        <f>AS182/640</f>
        <v>1.3257359375</v>
      </c>
      <c r="BV182" s="62">
        <f>AT182/640</f>
        <v>1.5552515625000001</v>
      </c>
      <c r="BW182" s="62">
        <f>AU182/640</f>
        <v>6.2606250000000002E-2</v>
      </c>
      <c r="BX182" s="77"/>
      <c r="BY182" s="77"/>
      <c r="BZ182" s="77"/>
      <c r="CA182" s="77"/>
      <c r="CB182" s="77"/>
      <c r="CC182" s="77"/>
    </row>
    <row r="183" spans="1:81" x14ac:dyDescent="0.25">
      <c r="A183" s="77" t="s">
        <v>349</v>
      </c>
      <c r="B183" s="10" t="s">
        <v>287</v>
      </c>
      <c r="C183" s="3" t="s">
        <v>350</v>
      </c>
      <c r="D183" s="77" t="s">
        <v>351</v>
      </c>
      <c r="E183" s="62">
        <v>27.132129000000003</v>
      </c>
      <c r="F183" s="62">
        <v>30.9128355</v>
      </c>
      <c r="G183" s="62">
        <v>183.92025150000001</v>
      </c>
      <c r="H183" s="62">
        <v>494.82776250000001</v>
      </c>
      <c r="I183" s="62">
        <v>251.08339050000001</v>
      </c>
      <c r="J183" s="62">
        <v>0</v>
      </c>
      <c r="K183" s="62">
        <v>0</v>
      </c>
      <c r="L183" s="62">
        <v>0</v>
      </c>
      <c r="M183" s="62">
        <v>0</v>
      </c>
      <c r="N183" s="62">
        <v>0</v>
      </c>
      <c r="O183" s="62">
        <v>0</v>
      </c>
      <c r="P183" s="62">
        <v>0</v>
      </c>
      <c r="Q183" s="62">
        <v>0</v>
      </c>
      <c r="R183" s="62">
        <v>0</v>
      </c>
      <c r="S183" s="62">
        <v>0</v>
      </c>
      <c r="T183" s="62">
        <f t="shared" si="85"/>
        <v>987.87636900000007</v>
      </c>
      <c r="U183" s="62">
        <v>562.25599999999997</v>
      </c>
      <c r="V183" s="62">
        <v>403.06599999999997</v>
      </c>
      <c r="W183" s="62">
        <v>22.552</v>
      </c>
      <c r="X183" s="62">
        <f t="shared" si="86"/>
        <v>56.915624023799275</v>
      </c>
      <c r="Y183" s="62">
        <f t="shared" si="87"/>
        <v>40.801259413464109</v>
      </c>
      <c r="Z183" s="62">
        <f t="shared" si="88"/>
        <v>2.2828767554009581</v>
      </c>
      <c r="AA183" s="77"/>
      <c r="AB183" s="77" t="s">
        <v>349</v>
      </c>
      <c r="AC183" s="62">
        <f t="shared" si="64"/>
        <v>987.87399999999991</v>
      </c>
      <c r="AD183" s="50">
        <v>12</v>
      </c>
      <c r="AE183" s="77">
        <v>987.87399999999991</v>
      </c>
      <c r="AF183" s="62">
        <f t="shared" si="83"/>
        <v>100</v>
      </c>
      <c r="AG183" s="77">
        <v>562.25599999999997</v>
      </c>
      <c r="AH183" s="77">
        <v>403.06599999999997</v>
      </c>
      <c r="AI183" s="77">
        <v>22.552</v>
      </c>
      <c r="AJ183" s="77"/>
      <c r="AK183" s="77"/>
      <c r="AL183" s="62"/>
      <c r="AM183" s="77"/>
      <c r="AN183" s="77"/>
      <c r="AO183" s="77"/>
      <c r="AP183" s="77"/>
      <c r="AQ183" s="77"/>
      <c r="AR183" s="77"/>
      <c r="AS183" s="77"/>
      <c r="AT183" s="77"/>
      <c r="AU183" s="77"/>
      <c r="AV183" s="77"/>
      <c r="AW183" s="77"/>
      <c r="AX183" s="77"/>
      <c r="AY183" s="77"/>
      <c r="AZ183" s="77"/>
      <c r="BA183" s="77"/>
      <c r="BB183" s="77"/>
      <c r="BC183" s="77" t="s">
        <v>349</v>
      </c>
      <c r="BD183" s="62">
        <f t="shared" si="84"/>
        <v>1.5435531249999999</v>
      </c>
      <c r="BE183" s="77"/>
      <c r="BF183" s="50">
        <v>12</v>
      </c>
      <c r="BG183" s="62">
        <f t="shared" si="89"/>
        <v>1.5435531249999999</v>
      </c>
      <c r="BH183" s="62">
        <f t="shared" si="90"/>
        <v>100</v>
      </c>
      <c r="BI183" s="62">
        <f t="shared" si="91"/>
        <v>0.878525</v>
      </c>
      <c r="BJ183" s="62">
        <f t="shared" si="92"/>
        <v>0.62979062499999994</v>
      </c>
      <c r="BK183" s="62">
        <f t="shared" si="93"/>
        <v>3.5237499999999998E-2</v>
      </c>
      <c r="BL183" s="77"/>
      <c r="BM183" s="77"/>
      <c r="BN183" s="77"/>
      <c r="BO183" s="77"/>
      <c r="BP183" s="77"/>
      <c r="BQ183" s="77"/>
      <c r="BR183" s="77"/>
      <c r="BS183" s="77"/>
      <c r="BT183" s="77"/>
      <c r="BU183" s="77"/>
      <c r="BV183" s="77"/>
      <c r="BW183" s="77"/>
      <c r="BX183" s="77"/>
      <c r="BY183" s="77"/>
      <c r="BZ183" s="77"/>
      <c r="CA183" s="77"/>
      <c r="CB183" s="77"/>
      <c r="CC183" s="77"/>
    </row>
    <row r="184" spans="1:81" x14ac:dyDescent="0.25">
      <c r="A184" s="77" t="s">
        <v>352</v>
      </c>
      <c r="B184" s="10" t="s">
        <v>287</v>
      </c>
      <c r="C184" s="3" t="s">
        <v>353</v>
      </c>
      <c r="D184" s="77" t="s">
        <v>354</v>
      </c>
      <c r="E184" s="62">
        <v>51.595524000000005</v>
      </c>
      <c r="F184" s="62">
        <v>62.4928545</v>
      </c>
      <c r="G184" s="62">
        <v>237.7397205</v>
      </c>
      <c r="H184" s="62">
        <v>422.54955000000001</v>
      </c>
      <c r="I184" s="62">
        <v>1250.746668</v>
      </c>
      <c r="J184" s="62">
        <v>0</v>
      </c>
      <c r="K184" s="62">
        <v>4.8926790000000002</v>
      </c>
      <c r="L184" s="62">
        <v>0</v>
      </c>
      <c r="M184" s="62">
        <v>6.8942295000000007</v>
      </c>
      <c r="N184" s="62">
        <v>0</v>
      </c>
      <c r="O184" s="62">
        <v>0</v>
      </c>
      <c r="P184" s="62">
        <v>0</v>
      </c>
      <c r="Q184" s="62">
        <v>0</v>
      </c>
      <c r="R184" s="62">
        <v>35.138331000000001</v>
      </c>
      <c r="S184" s="62">
        <v>0</v>
      </c>
      <c r="T184" s="62">
        <f t="shared" si="85"/>
        <v>2072.0495565000001</v>
      </c>
      <c r="U184" s="62">
        <v>1529.7860000000001</v>
      </c>
      <c r="V184" s="62">
        <v>476.97800000000001</v>
      </c>
      <c r="W184" s="62">
        <v>65.28</v>
      </c>
      <c r="X184" s="62">
        <f t="shared" si="86"/>
        <v>73.829604856750436</v>
      </c>
      <c r="Y184" s="62">
        <f t="shared" si="87"/>
        <v>23.019623179557865</v>
      </c>
      <c r="Z184" s="62">
        <f t="shared" si="88"/>
        <v>3.1505037992560192</v>
      </c>
      <c r="AA184" s="77"/>
      <c r="AB184" s="77" t="s">
        <v>352</v>
      </c>
      <c r="AC184" s="62">
        <f t="shared" si="64"/>
        <v>2065.15</v>
      </c>
      <c r="AD184" s="50">
        <v>11</v>
      </c>
      <c r="AE184" s="77">
        <v>347.82400000000001</v>
      </c>
      <c r="AF184" s="62">
        <f t="shared" si="83"/>
        <v>16.842553809650632</v>
      </c>
      <c r="AG184" s="77">
        <v>204.96</v>
      </c>
      <c r="AH184" s="77">
        <v>113.529</v>
      </c>
      <c r="AI184" s="77">
        <v>29.335000000000001</v>
      </c>
      <c r="AJ184" s="50">
        <v>12</v>
      </c>
      <c r="AK184" s="77">
        <v>1717.3260000000002</v>
      </c>
      <c r="AL184" s="62">
        <f>(AK184/AC184)*100</f>
        <v>83.157446190349376</v>
      </c>
      <c r="AM184" s="77">
        <v>1324.825</v>
      </c>
      <c r="AN184" s="77">
        <v>362.07100000000003</v>
      </c>
      <c r="AO184" s="77">
        <v>30.43</v>
      </c>
      <c r="AP184" s="77"/>
      <c r="AQ184" s="77"/>
      <c r="AR184" s="77"/>
      <c r="AS184" s="77"/>
      <c r="AT184" s="77"/>
      <c r="AU184" s="77"/>
      <c r="AV184" s="77"/>
      <c r="AW184" s="77"/>
      <c r="AX184" s="77"/>
      <c r="AY184" s="77"/>
      <c r="AZ184" s="77"/>
      <c r="BA184" s="77"/>
      <c r="BB184" s="77"/>
      <c r="BC184" s="77" t="s">
        <v>352</v>
      </c>
      <c r="BD184" s="62">
        <f t="shared" si="84"/>
        <v>3.2267968750000002</v>
      </c>
      <c r="BE184" s="77"/>
      <c r="BF184" s="50">
        <v>11</v>
      </c>
      <c r="BG184" s="62">
        <f t="shared" si="89"/>
        <v>0.54347500000000004</v>
      </c>
      <c r="BH184" s="62">
        <f t="shared" si="90"/>
        <v>16.842553809650632</v>
      </c>
      <c r="BI184" s="62">
        <f t="shared" si="91"/>
        <v>0.32025000000000003</v>
      </c>
      <c r="BJ184" s="62">
        <f t="shared" si="92"/>
        <v>0.1773890625</v>
      </c>
      <c r="BK184" s="62">
        <f t="shared" si="93"/>
        <v>4.58359375E-2</v>
      </c>
      <c r="BL184" s="50">
        <v>12</v>
      </c>
      <c r="BM184" s="62">
        <f>BO184+BP184+BQ184</f>
        <v>2.6833218750000003</v>
      </c>
      <c r="BN184" s="62">
        <f>(BM184/BD184)*100</f>
        <v>83.157446190349376</v>
      </c>
      <c r="BO184" s="62">
        <f>AM184/640</f>
        <v>2.0700390625000002</v>
      </c>
      <c r="BP184" s="62">
        <f>AN184/640</f>
        <v>0.56573593750000006</v>
      </c>
      <c r="BQ184" s="62">
        <f>AO184/640</f>
        <v>4.7546875000000002E-2</v>
      </c>
      <c r="BR184" s="77"/>
      <c r="BS184" s="77"/>
      <c r="BT184" s="77"/>
      <c r="BU184" s="77"/>
      <c r="BV184" s="77"/>
      <c r="BW184" s="77"/>
      <c r="BX184" s="77"/>
      <c r="BY184" s="77"/>
      <c r="BZ184" s="77"/>
      <c r="CA184" s="77"/>
      <c r="CB184" s="77"/>
      <c r="CC184" s="77"/>
    </row>
    <row r="185" spans="1:81" x14ac:dyDescent="0.25">
      <c r="A185" s="77" t="s">
        <v>355</v>
      </c>
      <c r="B185" s="10" t="s">
        <v>287</v>
      </c>
      <c r="C185" s="3">
        <v>6</v>
      </c>
      <c r="D185" s="77" t="s">
        <v>355</v>
      </c>
      <c r="E185" s="62">
        <v>0</v>
      </c>
      <c r="F185" s="62">
        <v>203.49096750000001</v>
      </c>
      <c r="G185" s="62">
        <v>1504.0540035000001</v>
      </c>
      <c r="H185" s="62">
        <v>1137.5478675000002</v>
      </c>
      <c r="I185" s="62">
        <v>512.61932250000007</v>
      </c>
      <c r="J185" s="62">
        <v>0</v>
      </c>
      <c r="K185" s="62">
        <v>0</v>
      </c>
      <c r="L185" s="62">
        <v>0</v>
      </c>
      <c r="M185" s="62">
        <v>0</v>
      </c>
      <c r="N185" s="62">
        <v>0</v>
      </c>
      <c r="O185" s="62">
        <v>0</v>
      </c>
      <c r="P185" s="62">
        <v>0</v>
      </c>
      <c r="Q185" s="62">
        <v>0</v>
      </c>
      <c r="R185" s="62">
        <v>0</v>
      </c>
      <c r="S185" s="62">
        <v>0</v>
      </c>
      <c r="T185" s="62">
        <f t="shared" si="85"/>
        <v>3357.7121610000008</v>
      </c>
      <c r="U185" s="62">
        <v>1594.0440000000001</v>
      </c>
      <c r="V185" s="62">
        <v>1695.597</v>
      </c>
      <c r="W185" s="62">
        <v>68.063000000000002</v>
      </c>
      <c r="X185" s="62">
        <f t="shared" si="86"/>
        <v>47.474111048436576</v>
      </c>
      <c r="Y185" s="62">
        <f t="shared" si="87"/>
        <v>50.498581137908317</v>
      </c>
      <c r="Z185" s="62">
        <f t="shared" si="88"/>
        <v>2.027064761254858</v>
      </c>
      <c r="AA185" s="77"/>
      <c r="AB185" s="77" t="s">
        <v>355</v>
      </c>
      <c r="AC185" s="62">
        <f t="shared" si="64"/>
        <v>3357.7040000000002</v>
      </c>
      <c r="AD185" s="50">
        <v>4</v>
      </c>
      <c r="AE185" s="77">
        <v>3357.7040000000002</v>
      </c>
      <c r="AF185" s="62">
        <f t="shared" si="83"/>
        <v>100</v>
      </c>
      <c r="AG185" s="77">
        <v>1594.0440000000001</v>
      </c>
      <c r="AH185" s="77">
        <v>1695.597</v>
      </c>
      <c r="AI185" s="77">
        <v>68.063000000000002</v>
      </c>
      <c r="AJ185" s="77"/>
      <c r="AK185" s="77"/>
      <c r="AL185" s="62"/>
      <c r="AM185" s="77"/>
      <c r="AN185" s="77"/>
      <c r="AO185" s="77"/>
      <c r="AP185" s="77"/>
      <c r="AQ185" s="77"/>
      <c r="AR185" s="77"/>
      <c r="AS185" s="77"/>
      <c r="AT185" s="77"/>
      <c r="AU185" s="77"/>
      <c r="AV185" s="77"/>
      <c r="AW185" s="77"/>
      <c r="AX185" s="77"/>
      <c r="AY185" s="77"/>
      <c r="AZ185" s="77"/>
      <c r="BA185" s="77"/>
      <c r="BB185" s="77"/>
      <c r="BC185" s="77" t="s">
        <v>355</v>
      </c>
      <c r="BD185" s="62">
        <f t="shared" si="84"/>
        <v>5.2464124999999999</v>
      </c>
      <c r="BE185" s="77"/>
      <c r="BF185" s="50">
        <v>4</v>
      </c>
      <c r="BG185" s="62">
        <f t="shared" si="89"/>
        <v>5.2464125000000008</v>
      </c>
      <c r="BH185" s="62">
        <f t="shared" si="90"/>
        <v>100.00000000000003</v>
      </c>
      <c r="BI185" s="62">
        <f t="shared" si="91"/>
        <v>2.4906937500000002</v>
      </c>
      <c r="BJ185" s="62">
        <f t="shared" si="92"/>
        <v>2.6493703124999999</v>
      </c>
      <c r="BK185" s="62">
        <f t="shared" si="93"/>
        <v>0.1063484375</v>
      </c>
      <c r="BL185" s="77"/>
      <c r="BM185" s="77"/>
      <c r="BN185" s="77"/>
      <c r="BO185" s="77"/>
      <c r="BP185" s="77"/>
      <c r="BQ185" s="77"/>
      <c r="BR185" s="77"/>
      <c r="BS185" s="77"/>
      <c r="BT185" s="77"/>
      <c r="BU185" s="77"/>
      <c r="BV185" s="77"/>
      <c r="BW185" s="77"/>
      <c r="BX185" s="77"/>
      <c r="BY185" s="77"/>
      <c r="BZ185" s="77"/>
      <c r="CA185" s="77"/>
      <c r="CB185" s="77"/>
      <c r="CC185" s="77"/>
    </row>
    <row r="186" spans="1:81" x14ac:dyDescent="0.25">
      <c r="A186" s="77" t="s">
        <v>356</v>
      </c>
      <c r="B186" s="10" t="s">
        <v>287</v>
      </c>
      <c r="C186" s="3">
        <v>7</v>
      </c>
      <c r="D186" s="77" t="s">
        <v>356</v>
      </c>
      <c r="E186" s="62">
        <v>2.0015505</v>
      </c>
      <c r="F186" s="62">
        <v>93.1832955</v>
      </c>
      <c r="G186" s="62">
        <v>368.95247550000005</v>
      </c>
      <c r="H186" s="62">
        <v>416.767293</v>
      </c>
      <c r="I186" s="62">
        <v>118.53626850000001</v>
      </c>
      <c r="J186" s="62">
        <v>0</v>
      </c>
      <c r="K186" s="62">
        <v>0</v>
      </c>
      <c r="L186" s="62">
        <v>0</v>
      </c>
      <c r="M186" s="62">
        <v>0</v>
      </c>
      <c r="N186" s="62">
        <v>0</v>
      </c>
      <c r="O186" s="62">
        <v>1.3343670000000001</v>
      </c>
      <c r="P186" s="62">
        <v>0</v>
      </c>
      <c r="Q186" s="62">
        <v>0</v>
      </c>
      <c r="R186" s="62">
        <v>1.1119725</v>
      </c>
      <c r="S186" s="62">
        <v>0</v>
      </c>
      <c r="T186" s="62">
        <f t="shared" si="85"/>
        <v>1001.8872225</v>
      </c>
      <c r="U186" s="62">
        <v>456.37200000000001</v>
      </c>
      <c r="V186" s="62">
        <v>522.06200000000001</v>
      </c>
      <c r="W186" s="62">
        <v>23.45</v>
      </c>
      <c r="X186" s="62">
        <f t="shared" si="86"/>
        <v>45.551234684999692</v>
      </c>
      <c r="Y186" s="62">
        <f t="shared" si="87"/>
        <v>52.107860872534481</v>
      </c>
      <c r="Z186" s="62">
        <f t="shared" si="88"/>
        <v>2.3405827994777124</v>
      </c>
      <c r="AA186" s="77"/>
      <c r="AB186" s="77" t="s">
        <v>356</v>
      </c>
      <c r="AC186" s="62">
        <f t="shared" si="64"/>
        <v>1001.884</v>
      </c>
      <c r="AD186" s="50">
        <v>4</v>
      </c>
      <c r="AE186" s="77">
        <v>302.45499999999998</v>
      </c>
      <c r="AF186" s="62">
        <f t="shared" si="83"/>
        <v>30.188624631194827</v>
      </c>
      <c r="AG186" s="77">
        <v>142.86099999999999</v>
      </c>
      <c r="AH186" s="77">
        <v>151.904</v>
      </c>
      <c r="AI186" s="77">
        <v>7.69</v>
      </c>
      <c r="AJ186" s="50">
        <v>7</v>
      </c>
      <c r="AK186" s="77">
        <v>699.42900000000009</v>
      </c>
      <c r="AL186" s="62">
        <f t="shared" ref="AL186:AL191" si="100">(AK186/AC186)*100</f>
        <v>69.811375368805187</v>
      </c>
      <c r="AM186" s="77">
        <v>313.51100000000002</v>
      </c>
      <c r="AN186" s="77">
        <v>370.15800000000002</v>
      </c>
      <c r="AO186" s="77">
        <v>15.76</v>
      </c>
      <c r="AP186" s="77"/>
      <c r="AQ186" s="77"/>
      <c r="AR186" s="77"/>
      <c r="AS186" s="77"/>
      <c r="AT186" s="77"/>
      <c r="AU186" s="77"/>
      <c r="AV186" s="77"/>
      <c r="AW186" s="77"/>
      <c r="AX186" s="77"/>
      <c r="AY186" s="77"/>
      <c r="AZ186" s="77"/>
      <c r="BA186" s="77"/>
      <c r="BB186" s="77"/>
      <c r="BC186" s="77" t="s">
        <v>356</v>
      </c>
      <c r="BD186" s="62">
        <f t="shared" si="84"/>
        <v>1.56544375</v>
      </c>
      <c r="BE186" s="77"/>
      <c r="BF186" s="50">
        <v>4</v>
      </c>
      <c r="BG186" s="62">
        <f t="shared" si="89"/>
        <v>0.4725859375</v>
      </c>
      <c r="BH186" s="62">
        <f t="shared" si="90"/>
        <v>30.188624631194827</v>
      </c>
      <c r="BI186" s="62">
        <f t="shared" si="91"/>
        <v>0.22322031249999999</v>
      </c>
      <c r="BJ186" s="62">
        <f t="shared" si="92"/>
        <v>0.23735000000000001</v>
      </c>
      <c r="BK186" s="62">
        <f t="shared" si="93"/>
        <v>1.2015625E-2</v>
      </c>
      <c r="BL186" s="50">
        <v>7</v>
      </c>
      <c r="BM186" s="62">
        <f t="shared" ref="BM186:BM191" si="101">BO186+BP186+BQ186</f>
        <v>1.0928578124999999</v>
      </c>
      <c r="BN186" s="62">
        <f t="shared" ref="BN186:BN191" si="102">(BM186/BD186)*100</f>
        <v>69.811375368805159</v>
      </c>
      <c r="BO186" s="62">
        <f t="shared" ref="BO186:BO191" si="103">AM186/640</f>
        <v>0.48986093750000004</v>
      </c>
      <c r="BP186" s="62">
        <f t="shared" ref="BP186:BP191" si="104">AN186/640</f>
        <v>0.57837187499999998</v>
      </c>
      <c r="BQ186" s="62">
        <f t="shared" ref="BQ186:BQ191" si="105">AO186/640</f>
        <v>2.4625000000000001E-2</v>
      </c>
      <c r="BR186" s="77"/>
      <c r="BS186" s="77"/>
      <c r="BT186" s="77"/>
      <c r="BU186" s="77"/>
      <c r="BV186" s="77"/>
      <c r="BW186" s="77"/>
      <c r="BX186" s="77"/>
      <c r="BY186" s="77"/>
      <c r="BZ186" s="77"/>
      <c r="CA186" s="77"/>
      <c r="CB186" s="77"/>
      <c r="CC186" s="77"/>
    </row>
    <row r="187" spans="1:81" x14ac:dyDescent="0.25">
      <c r="A187" s="77" t="s">
        <v>357</v>
      </c>
      <c r="B187" s="10" t="s">
        <v>287</v>
      </c>
      <c r="C187" s="3">
        <v>8</v>
      </c>
      <c r="D187" s="77" t="s">
        <v>357</v>
      </c>
      <c r="E187" s="62">
        <v>4.2254955000000001</v>
      </c>
      <c r="F187" s="62">
        <v>50.928340500000004</v>
      </c>
      <c r="G187" s="62">
        <v>301.78933649999999</v>
      </c>
      <c r="H187" s="62">
        <v>463.69253250000003</v>
      </c>
      <c r="I187" s="62">
        <v>181.47391200000001</v>
      </c>
      <c r="J187" s="62">
        <v>0</v>
      </c>
      <c r="K187" s="62">
        <v>15.567615</v>
      </c>
      <c r="L187" s="62">
        <v>1.1119725</v>
      </c>
      <c r="M187" s="62">
        <v>18.458743500000001</v>
      </c>
      <c r="N187" s="62">
        <v>0</v>
      </c>
      <c r="O187" s="62">
        <v>1.7791560000000002</v>
      </c>
      <c r="P187" s="62">
        <v>0</v>
      </c>
      <c r="Q187" s="62">
        <v>0</v>
      </c>
      <c r="R187" s="62">
        <v>8.006202</v>
      </c>
      <c r="S187" s="62">
        <v>0</v>
      </c>
      <c r="T187" s="62">
        <f t="shared" si="85"/>
        <v>1047.0333060000003</v>
      </c>
      <c r="U187" s="62">
        <v>506.625</v>
      </c>
      <c r="V187" s="62">
        <v>480.14699999999999</v>
      </c>
      <c r="W187" s="62">
        <v>60.259</v>
      </c>
      <c r="X187" s="62">
        <f t="shared" si="86"/>
        <v>48.386712924679387</v>
      </c>
      <c r="Y187" s="62">
        <f t="shared" si="87"/>
        <v>45.85785354186239</v>
      </c>
      <c r="Z187" s="62">
        <f t="shared" si="88"/>
        <v>5.7552132921357124</v>
      </c>
      <c r="AA187" s="77"/>
      <c r="AB187" s="77" t="s">
        <v>357</v>
      </c>
      <c r="AC187" s="62">
        <f t="shared" si="64"/>
        <v>1028.5720000000001</v>
      </c>
      <c r="AD187" s="50">
        <v>4</v>
      </c>
      <c r="AE187" s="77">
        <v>934.94500000000005</v>
      </c>
      <c r="AF187" s="62">
        <f t="shared" si="83"/>
        <v>90.897380057011077</v>
      </c>
      <c r="AG187" s="77">
        <v>454.96699999999998</v>
      </c>
      <c r="AH187" s="77">
        <v>437.94400000000002</v>
      </c>
      <c r="AI187" s="77">
        <v>42.033999999999999</v>
      </c>
      <c r="AJ187" s="50">
        <v>6</v>
      </c>
      <c r="AK187" s="77">
        <v>0.88900000000000001</v>
      </c>
      <c r="AL187" s="62">
        <f t="shared" si="100"/>
        <v>8.6430507538606913E-2</v>
      </c>
      <c r="AM187" s="77">
        <v>0.84499999999999997</v>
      </c>
      <c r="AN187" s="77">
        <v>4.3999999999999997E-2</v>
      </c>
      <c r="AO187" s="77">
        <v>0</v>
      </c>
      <c r="AP187" s="50">
        <v>7</v>
      </c>
      <c r="AQ187" s="77">
        <v>92.738</v>
      </c>
      <c r="AR187" s="77">
        <f>(AQ187/AC187)*100</f>
        <v>9.0161894354503129</v>
      </c>
      <c r="AS187" s="77">
        <v>50.813000000000002</v>
      </c>
      <c r="AT187" s="77">
        <v>38.466999999999999</v>
      </c>
      <c r="AU187" s="77">
        <v>3.4580000000000002</v>
      </c>
      <c r="AV187" s="77"/>
      <c r="AW187" s="77"/>
      <c r="AX187" s="77"/>
      <c r="AY187" s="77"/>
      <c r="AZ187" s="77"/>
      <c r="BA187" s="77"/>
      <c r="BB187" s="77"/>
      <c r="BC187" s="77" t="s">
        <v>357</v>
      </c>
      <c r="BD187" s="62">
        <f t="shared" si="84"/>
        <v>1.6071437500000001</v>
      </c>
      <c r="BE187" s="77"/>
      <c r="BF187" s="50">
        <v>4</v>
      </c>
      <c r="BG187" s="62">
        <f t="shared" si="89"/>
        <v>1.4608515625</v>
      </c>
      <c r="BH187" s="62">
        <f t="shared" si="90"/>
        <v>90.897380057011077</v>
      </c>
      <c r="BI187" s="62">
        <f t="shared" si="91"/>
        <v>0.71088593749999995</v>
      </c>
      <c r="BJ187" s="62">
        <f t="shared" si="92"/>
        <v>0.68428750000000005</v>
      </c>
      <c r="BK187" s="62">
        <f t="shared" si="93"/>
        <v>6.5678125000000004E-2</v>
      </c>
      <c r="BL187" s="50">
        <v>6</v>
      </c>
      <c r="BM187" s="62">
        <f t="shared" si="101"/>
        <v>1.3890624999999999E-3</v>
      </c>
      <c r="BN187" s="62">
        <f t="shared" si="102"/>
        <v>8.6430507538606913E-2</v>
      </c>
      <c r="BO187" s="62">
        <f t="shared" si="103"/>
        <v>1.3203124999999999E-3</v>
      </c>
      <c r="BP187" s="62">
        <f t="shared" si="104"/>
        <v>6.8749999999999991E-5</v>
      </c>
      <c r="BQ187" s="62">
        <f t="shared" si="105"/>
        <v>0</v>
      </c>
      <c r="BR187" s="50">
        <v>7</v>
      </c>
      <c r="BS187" s="62">
        <f>BU187+BV187+BW187</f>
        <v>0.14490312500000002</v>
      </c>
      <c r="BT187" s="62">
        <f>(BS187/BD187)*100</f>
        <v>9.0161894354503147</v>
      </c>
      <c r="BU187" s="62">
        <f>AS187/640</f>
        <v>7.9395312500000009E-2</v>
      </c>
      <c r="BV187" s="62">
        <f>AT187/640</f>
        <v>6.0104687499999997E-2</v>
      </c>
      <c r="BW187" s="62">
        <f>AU187/640</f>
        <v>5.4031249999999999E-3</v>
      </c>
      <c r="BX187" s="77"/>
      <c r="BY187" s="77"/>
      <c r="BZ187" s="77"/>
      <c r="CA187" s="77"/>
      <c r="CB187" s="77"/>
      <c r="CC187" s="77"/>
    </row>
    <row r="188" spans="1:81" x14ac:dyDescent="0.25">
      <c r="A188" s="77" t="s">
        <v>358</v>
      </c>
      <c r="B188" s="10" t="s">
        <v>287</v>
      </c>
      <c r="C188" s="3">
        <v>9</v>
      </c>
      <c r="D188" s="77" t="s">
        <v>358</v>
      </c>
      <c r="E188" s="62">
        <v>29.578468500000003</v>
      </c>
      <c r="F188" s="62">
        <v>192.14884800000002</v>
      </c>
      <c r="G188" s="62">
        <v>992.99144250000006</v>
      </c>
      <c r="H188" s="62">
        <v>2269.5358725000001</v>
      </c>
      <c r="I188" s="62">
        <v>1792.4996700000002</v>
      </c>
      <c r="J188" s="62">
        <v>46.035661500000003</v>
      </c>
      <c r="K188" s="62">
        <v>7.7838075</v>
      </c>
      <c r="L188" s="62">
        <v>0</v>
      </c>
      <c r="M188" s="62">
        <v>4.8926790000000002</v>
      </c>
      <c r="N188" s="62">
        <v>0</v>
      </c>
      <c r="O188" s="62">
        <v>5.3374680000000003</v>
      </c>
      <c r="P188" s="62">
        <v>20.237899500000001</v>
      </c>
      <c r="Q188" s="62">
        <v>0</v>
      </c>
      <c r="R188" s="62">
        <v>5.5598625000000004</v>
      </c>
      <c r="S188" s="62">
        <v>0</v>
      </c>
      <c r="T188" s="62">
        <f t="shared" si="85"/>
        <v>5366.6016794999996</v>
      </c>
      <c r="U188" s="62">
        <v>3192.1779999999999</v>
      </c>
      <c r="V188" s="62">
        <v>2052.11</v>
      </c>
      <c r="W188" s="62">
        <v>122.3</v>
      </c>
      <c r="X188" s="62">
        <f t="shared" si="86"/>
        <v>59.482297935281302</v>
      </c>
      <c r="Y188" s="62">
        <f t="shared" si="87"/>
        <v>38.238537580288479</v>
      </c>
      <c r="Z188" s="62">
        <f t="shared" si="88"/>
        <v>2.2789095838280016</v>
      </c>
      <c r="AA188" s="77"/>
      <c r="AB188" s="77" t="s">
        <v>358</v>
      </c>
      <c r="AC188" s="62">
        <f t="shared" si="64"/>
        <v>5361.6959999999999</v>
      </c>
      <c r="AD188" s="50">
        <v>4</v>
      </c>
      <c r="AE188" s="77">
        <v>28.244000000000003</v>
      </c>
      <c r="AF188" s="62">
        <f t="shared" si="83"/>
        <v>0.52677361790000776</v>
      </c>
      <c r="AG188" s="77">
        <v>21.859000000000002</v>
      </c>
      <c r="AH188" s="77">
        <v>6.0350000000000001</v>
      </c>
      <c r="AI188" s="77">
        <v>0.35</v>
      </c>
      <c r="AJ188" s="50">
        <v>7</v>
      </c>
      <c r="AK188" s="77">
        <v>5333.4520000000002</v>
      </c>
      <c r="AL188" s="62">
        <f t="shared" si="100"/>
        <v>99.473226382099995</v>
      </c>
      <c r="AM188" s="77">
        <v>3170.319</v>
      </c>
      <c r="AN188" s="77">
        <v>2045.097</v>
      </c>
      <c r="AO188" s="77">
        <v>118.036</v>
      </c>
      <c r="AP188" s="77"/>
      <c r="AQ188" s="77"/>
      <c r="AR188" s="77"/>
      <c r="AS188" s="77"/>
      <c r="AT188" s="77"/>
      <c r="AU188" s="77"/>
      <c r="AV188" s="77"/>
      <c r="AW188" s="77"/>
      <c r="AX188" s="77"/>
      <c r="AY188" s="77"/>
      <c r="AZ188" s="77"/>
      <c r="BA188" s="77"/>
      <c r="BB188" s="77"/>
      <c r="BC188" s="77" t="s">
        <v>358</v>
      </c>
      <c r="BD188" s="62">
        <f t="shared" si="84"/>
        <v>8.3776499999999992</v>
      </c>
      <c r="BE188" s="77"/>
      <c r="BF188" s="50">
        <v>4</v>
      </c>
      <c r="BG188" s="62">
        <f t="shared" si="89"/>
        <v>4.4131250000000004E-2</v>
      </c>
      <c r="BH188" s="62">
        <f t="shared" si="90"/>
        <v>0.52677361790000787</v>
      </c>
      <c r="BI188" s="62">
        <f t="shared" si="91"/>
        <v>3.4154687500000003E-2</v>
      </c>
      <c r="BJ188" s="62">
        <f t="shared" si="92"/>
        <v>9.4296875000000006E-3</v>
      </c>
      <c r="BK188" s="62">
        <f t="shared" si="93"/>
        <v>5.4687499999999994E-4</v>
      </c>
      <c r="BL188" s="50">
        <v>7</v>
      </c>
      <c r="BM188" s="62">
        <f t="shared" si="101"/>
        <v>8.3335187499999996</v>
      </c>
      <c r="BN188" s="62">
        <f t="shared" si="102"/>
        <v>99.473226382099995</v>
      </c>
      <c r="BO188" s="62">
        <f t="shared" si="103"/>
        <v>4.9536234375000001</v>
      </c>
      <c r="BP188" s="62">
        <f t="shared" si="104"/>
        <v>3.1954640625000001</v>
      </c>
      <c r="BQ188" s="62">
        <f t="shared" si="105"/>
        <v>0.18443124999999999</v>
      </c>
      <c r="BR188" s="77"/>
      <c r="BS188" s="77"/>
      <c r="BT188" s="77"/>
      <c r="BU188" s="77"/>
      <c r="BV188" s="77"/>
      <c r="BW188" s="77"/>
      <c r="BX188" s="77"/>
      <c r="BY188" s="77"/>
      <c r="BZ188" s="77"/>
      <c r="CA188" s="77"/>
      <c r="CB188" s="77"/>
      <c r="CC188" s="77"/>
    </row>
    <row r="189" spans="1:81" x14ac:dyDescent="0.25">
      <c r="A189" s="77" t="s">
        <v>359</v>
      </c>
      <c r="B189" s="10" t="s">
        <v>360</v>
      </c>
      <c r="C189" s="3" t="s">
        <v>361</v>
      </c>
      <c r="D189" s="77" t="s">
        <v>362</v>
      </c>
      <c r="E189" s="62">
        <v>0</v>
      </c>
      <c r="F189" s="62">
        <v>2.2239450000000001</v>
      </c>
      <c r="G189" s="62">
        <v>78.505258500000011</v>
      </c>
      <c r="H189" s="62">
        <v>204.158151</v>
      </c>
      <c r="I189" s="62">
        <v>17.1243765</v>
      </c>
      <c r="J189" s="62">
        <v>0</v>
      </c>
      <c r="K189" s="62">
        <v>0</v>
      </c>
      <c r="L189" s="62">
        <v>0</v>
      </c>
      <c r="M189" s="62">
        <v>0</v>
      </c>
      <c r="N189" s="62">
        <v>0</v>
      </c>
      <c r="O189" s="62">
        <v>0</v>
      </c>
      <c r="P189" s="62">
        <v>0</v>
      </c>
      <c r="Q189" s="62">
        <v>0</v>
      </c>
      <c r="R189" s="62">
        <v>0</v>
      </c>
      <c r="S189" s="62">
        <v>0</v>
      </c>
      <c r="T189" s="62">
        <f t="shared" si="85"/>
        <v>302.011731</v>
      </c>
      <c r="U189" s="62">
        <v>137.608</v>
      </c>
      <c r="V189" s="62">
        <v>155.059</v>
      </c>
      <c r="W189" s="62">
        <v>9.3439999999999994</v>
      </c>
      <c r="X189" s="62">
        <f t="shared" si="86"/>
        <v>45.563793017033504</v>
      </c>
      <c r="Y189" s="62">
        <f t="shared" si="87"/>
        <v>51.342045385647616</v>
      </c>
      <c r="Z189" s="62">
        <f t="shared" si="88"/>
        <v>3.0939195537407782</v>
      </c>
      <c r="AA189" s="77"/>
      <c r="AB189" s="77" t="s">
        <v>359</v>
      </c>
      <c r="AC189" s="62">
        <f t="shared" si="64"/>
        <v>302.01</v>
      </c>
      <c r="AD189" s="50">
        <v>3</v>
      </c>
      <c r="AE189" s="77">
        <v>106.749</v>
      </c>
      <c r="AF189" s="62">
        <f t="shared" si="83"/>
        <v>35.346180590046686</v>
      </c>
      <c r="AG189" s="77">
        <v>45.781999999999996</v>
      </c>
      <c r="AH189" s="77">
        <v>57.795000000000002</v>
      </c>
      <c r="AI189" s="77">
        <v>3.1720000000000002</v>
      </c>
      <c r="AJ189" s="50">
        <v>4</v>
      </c>
      <c r="AK189" s="77">
        <v>195.26099999999997</v>
      </c>
      <c r="AL189" s="62">
        <f t="shared" si="100"/>
        <v>64.6538194099533</v>
      </c>
      <c r="AM189" s="77">
        <v>91.825999999999993</v>
      </c>
      <c r="AN189" s="77">
        <v>97.263999999999996</v>
      </c>
      <c r="AO189" s="77">
        <v>6.1710000000000003</v>
      </c>
      <c r="AP189" s="77"/>
      <c r="AQ189" s="77"/>
      <c r="AR189" s="77"/>
      <c r="AS189" s="77"/>
      <c r="AT189" s="77"/>
      <c r="AU189" s="77"/>
      <c r="AV189" s="77"/>
      <c r="AW189" s="77"/>
      <c r="AX189" s="77"/>
      <c r="AY189" s="77"/>
      <c r="AZ189" s="77"/>
      <c r="BA189" s="77"/>
      <c r="BB189" s="77"/>
      <c r="BC189" s="77" t="s">
        <v>359</v>
      </c>
      <c r="BD189" s="62">
        <f t="shared" si="84"/>
        <v>0.47189062500000001</v>
      </c>
      <c r="BE189" s="77"/>
      <c r="BF189" s="50">
        <v>3</v>
      </c>
      <c r="BG189" s="62">
        <f t="shared" si="89"/>
        <v>0.16679531250000001</v>
      </c>
      <c r="BH189" s="62">
        <f t="shared" si="90"/>
        <v>35.346180590046686</v>
      </c>
      <c r="BI189" s="62">
        <f t="shared" si="91"/>
        <v>7.1534374999999997E-2</v>
      </c>
      <c r="BJ189" s="62">
        <f t="shared" si="92"/>
        <v>9.0304687500000008E-2</v>
      </c>
      <c r="BK189" s="62">
        <f t="shared" si="93"/>
        <v>4.9562500000000006E-3</v>
      </c>
      <c r="BL189" s="50">
        <v>4</v>
      </c>
      <c r="BM189" s="62">
        <f t="shared" si="101"/>
        <v>0.30509531249999999</v>
      </c>
      <c r="BN189" s="62">
        <f t="shared" si="102"/>
        <v>64.6538194099533</v>
      </c>
      <c r="BO189" s="62">
        <f t="shared" si="103"/>
        <v>0.14347812499999998</v>
      </c>
      <c r="BP189" s="62">
        <f t="shared" si="104"/>
        <v>0.151975</v>
      </c>
      <c r="BQ189" s="62">
        <f t="shared" si="105"/>
        <v>9.6421874999999997E-3</v>
      </c>
      <c r="BR189" s="77"/>
      <c r="BS189" s="77"/>
      <c r="BT189" s="77"/>
      <c r="BU189" s="77"/>
      <c r="BV189" s="77"/>
      <c r="BW189" s="77"/>
      <c r="BX189" s="77"/>
      <c r="BY189" s="77"/>
      <c r="BZ189" s="77"/>
      <c r="CA189" s="77"/>
      <c r="CB189" s="77"/>
      <c r="CC189" s="77"/>
    </row>
    <row r="190" spans="1:81" x14ac:dyDescent="0.25">
      <c r="A190" s="77" t="s">
        <v>363</v>
      </c>
      <c r="B190" s="10" t="s">
        <v>360</v>
      </c>
      <c r="C190" s="3" t="s">
        <v>364</v>
      </c>
      <c r="D190" s="77" t="s">
        <v>365</v>
      </c>
      <c r="E190" s="62">
        <v>0</v>
      </c>
      <c r="F190" s="62">
        <v>173.022921</v>
      </c>
      <c r="G190" s="62">
        <v>499.27565250000004</v>
      </c>
      <c r="H190" s="62">
        <v>552.87272700000005</v>
      </c>
      <c r="I190" s="62">
        <v>126.764865</v>
      </c>
      <c r="J190" s="62">
        <v>0</v>
      </c>
      <c r="K190" s="62">
        <v>7.1166240000000007</v>
      </c>
      <c r="L190" s="62">
        <v>5.3374680000000003</v>
      </c>
      <c r="M190" s="62">
        <v>5.5598625000000004</v>
      </c>
      <c r="N190" s="62">
        <v>0</v>
      </c>
      <c r="O190" s="62">
        <v>2.4463395000000001</v>
      </c>
      <c r="P190" s="62">
        <v>0</v>
      </c>
      <c r="Q190" s="62">
        <v>0</v>
      </c>
      <c r="R190" s="62">
        <v>43.366927500000003</v>
      </c>
      <c r="S190" s="62">
        <v>0</v>
      </c>
      <c r="T190" s="62">
        <f t="shared" si="85"/>
        <v>1415.7633870000002</v>
      </c>
      <c r="U190" s="62">
        <v>586.82399999999996</v>
      </c>
      <c r="V190" s="62">
        <v>740.42</v>
      </c>
      <c r="W190" s="62">
        <v>88.516000000000005</v>
      </c>
      <c r="X190" s="62">
        <f t="shared" si="86"/>
        <v>41.449299041662528</v>
      </c>
      <c r="Y190" s="62">
        <f t="shared" si="87"/>
        <v>52.298287044203647</v>
      </c>
      <c r="Z190" s="62">
        <f t="shared" si="88"/>
        <v>6.2521746792424988</v>
      </c>
      <c r="AA190" s="77"/>
      <c r="AB190" s="77" t="s">
        <v>363</v>
      </c>
      <c r="AC190" s="62">
        <f t="shared" si="64"/>
        <v>1410.201</v>
      </c>
      <c r="AD190" s="50">
        <v>3</v>
      </c>
      <c r="AE190" s="77">
        <v>179.25</v>
      </c>
      <c r="AF190" s="62">
        <f t="shared" si="83"/>
        <v>12.710953970391456</v>
      </c>
      <c r="AG190" s="77">
        <v>83.962999999999994</v>
      </c>
      <c r="AH190" s="77">
        <v>90.378</v>
      </c>
      <c r="AI190" s="77">
        <v>4.9089999999999998</v>
      </c>
      <c r="AJ190" s="50">
        <v>4</v>
      </c>
      <c r="AK190" s="77">
        <v>1230.951</v>
      </c>
      <c r="AL190" s="62">
        <f t="shared" si="100"/>
        <v>87.289046029608542</v>
      </c>
      <c r="AM190" s="77">
        <v>502.86200000000002</v>
      </c>
      <c r="AN190" s="77">
        <v>648.92999999999995</v>
      </c>
      <c r="AO190" s="77">
        <v>79.159000000000006</v>
      </c>
      <c r="AP190" s="77"/>
      <c r="AQ190" s="77"/>
      <c r="AR190" s="77"/>
      <c r="AS190" s="77"/>
      <c r="AT190" s="77"/>
      <c r="AU190" s="77"/>
      <c r="AV190" s="77"/>
      <c r="AW190" s="77"/>
      <c r="AX190" s="77"/>
      <c r="AY190" s="77"/>
      <c r="AZ190" s="77"/>
      <c r="BA190" s="77"/>
      <c r="BB190" s="77"/>
      <c r="BC190" s="77" t="s">
        <v>363</v>
      </c>
      <c r="BD190" s="62">
        <f t="shared" si="84"/>
        <v>2.2034390625000002</v>
      </c>
      <c r="BE190" s="77"/>
      <c r="BF190" s="50">
        <v>3</v>
      </c>
      <c r="BG190" s="62">
        <f t="shared" si="89"/>
        <v>0.28007812500000001</v>
      </c>
      <c r="BH190" s="62">
        <f t="shared" si="90"/>
        <v>12.710953970391452</v>
      </c>
      <c r="BI190" s="62">
        <f t="shared" si="91"/>
        <v>0.1311921875</v>
      </c>
      <c r="BJ190" s="62">
        <f t="shared" si="92"/>
        <v>0.14121562500000001</v>
      </c>
      <c r="BK190" s="62">
        <f t="shared" si="93"/>
        <v>7.6703125E-3</v>
      </c>
      <c r="BL190" s="50">
        <v>4</v>
      </c>
      <c r="BM190" s="62">
        <f t="shared" si="101"/>
        <v>1.9233609375</v>
      </c>
      <c r="BN190" s="62">
        <f t="shared" si="102"/>
        <v>87.289046029608542</v>
      </c>
      <c r="BO190" s="62">
        <f t="shared" si="103"/>
        <v>0.78572187500000001</v>
      </c>
      <c r="BP190" s="62">
        <f t="shared" si="104"/>
        <v>1.013953125</v>
      </c>
      <c r="BQ190" s="62">
        <f t="shared" si="105"/>
        <v>0.12368593750000001</v>
      </c>
      <c r="BR190" s="77"/>
      <c r="BS190" s="77"/>
      <c r="BT190" s="77"/>
      <c r="BU190" s="77"/>
      <c r="BV190" s="77"/>
      <c r="BW190" s="77"/>
      <c r="BX190" s="77"/>
      <c r="BY190" s="77"/>
      <c r="BZ190" s="77"/>
      <c r="CA190" s="77"/>
      <c r="CB190" s="77"/>
      <c r="CC190" s="77"/>
    </row>
    <row r="191" spans="1:81" x14ac:dyDescent="0.25">
      <c r="A191" s="77" t="s">
        <v>366</v>
      </c>
      <c r="B191" s="10" t="s">
        <v>360</v>
      </c>
      <c r="C191" s="3" t="s">
        <v>367</v>
      </c>
      <c r="D191" s="77" t="s">
        <v>368</v>
      </c>
      <c r="E191" s="62">
        <v>0</v>
      </c>
      <c r="F191" s="62">
        <v>19.125927000000001</v>
      </c>
      <c r="G191" s="62">
        <v>430.77814650000005</v>
      </c>
      <c r="H191" s="62">
        <v>1099.073619</v>
      </c>
      <c r="I191" s="62">
        <v>220.8377385</v>
      </c>
      <c r="J191" s="62">
        <v>0</v>
      </c>
      <c r="K191" s="62">
        <v>0</v>
      </c>
      <c r="L191" s="62">
        <v>0</v>
      </c>
      <c r="M191" s="62">
        <v>0</v>
      </c>
      <c r="N191" s="62">
        <v>0</v>
      </c>
      <c r="O191" s="62">
        <v>0</v>
      </c>
      <c r="P191" s="62">
        <v>0</v>
      </c>
      <c r="Q191" s="62">
        <v>0</v>
      </c>
      <c r="R191" s="62">
        <v>0</v>
      </c>
      <c r="S191" s="62">
        <v>0</v>
      </c>
      <c r="T191" s="62">
        <f t="shared" si="85"/>
        <v>1769.815431</v>
      </c>
      <c r="U191" s="62">
        <v>867.399</v>
      </c>
      <c r="V191" s="62">
        <v>851.98800000000006</v>
      </c>
      <c r="W191" s="62">
        <v>50.423999999999999</v>
      </c>
      <c r="X191" s="62">
        <f t="shared" si="86"/>
        <v>49.010703873787165</v>
      </c>
      <c r="Y191" s="62">
        <f t="shared" si="87"/>
        <v>48.139935107165421</v>
      </c>
      <c r="Z191" s="62">
        <f t="shared" si="88"/>
        <v>2.8491106539572262</v>
      </c>
      <c r="AA191" s="77"/>
      <c r="AB191" s="77" t="s">
        <v>366</v>
      </c>
      <c r="AC191" s="62">
        <f t="shared" si="64"/>
        <v>1769.8109999999999</v>
      </c>
      <c r="AD191" s="50">
        <v>3</v>
      </c>
      <c r="AE191" s="77">
        <v>219.947</v>
      </c>
      <c r="AF191" s="62">
        <f t="shared" si="83"/>
        <v>12.427711207580924</v>
      </c>
      <c r="AG191" s="77">
        <v>101.36</v>
      </c>
      <c r="AH191" s="77">
        <v>111.902</v>
      </c>
      <c r="AI191" s="77">
        <v>6.6849999999999996</v>
      </c>
      <c r="AJ191" s="50">
        <v>4</v>
      </c>
      <c r="AK191" s="77">
        <v>1453.789</v>
      </c>
      <c r="AL191" s="62">
        <f t="shared" si="100"/>
        <v>82.1437430324481</v>
      </c>
      <c r="AM191" s="77">
        <v>716.60400000000004</v>
      </c>
      <c r="AN191" s="77">
        <v>696.52</v>
      </c>
      <c r="AO191" s="77">
        <v>40.664999999999999</v>
      </c>
      <c r="AP191" s="50">
        <v>5</v>
      </c>
      <c r="AQ191" s="77">
        <v>19.127000000000002</v>
      </c>
      <c r="AR191" s="77">
        <f>(AQ191/AC191)*100</f>
        <v>1.080736869643143</v>
      </c>
      <c r="AS191" s="77">
        <v>8.02</v>
      </c>
      <c r="AT191" s="77">
        <v>10.525</v>
      </c>
      <c r="AU191" s="77">
        <v>0.58199999999999996</v>
      </c>
      <c r="AV191" s="50">
        <v>6</v>
      </c>
      <c r="AW191" s="77">
        <v>76.947999999999993</v>
      </c>
      <c r="AX191" s="77">
        <f>(AW191/AC191)*100</f>
        <v>4.3478088903278378</v>
      </c>
      <c r="AY191" s="77">
        <v>41.414000000000001</v>
      </c>
      <c r="AZ191" s="77">
        <v>33.040999999999997</v>
      </c>
      <c r="BA191" s="77">
        <v>2.4929999999999999</v>
      </c>
      <c r="BB191" s="77"/>
      <c r="BC191" s="77" t="s">
        <v>366</v>
      </c>
      <c r="BD191" s="62">
        <f t="shared" si="84"/>
        <v>2.7653296875</v>
      </c>
      <c r="BE191" s="77"/>
      <c r="BF191" s="50">
        <v>3</v>
      </c>
      <c r="BG191" s="62">
        <f t="shared" si="89"/>
        <v>0.34366718750000003</v>
      </c>
      <c r="BH191" s="62">
        <f t="shared" si="90"/>
        <v>12.427711207580924</v>
      </c>
      <c r="BI191" s="62">
        <f t="shared" si="91"/>
        <v>0.15837499999999999</v>
      </c>
      <c r="BJ191" s="62">
        <f t="shared" si="92"/>
        <v>0.17484687500000001</v>
      </c>
      <c r="BK191" s="62">
        <f t="shared" si="93"/>
        <v>1.04453125E-2</v>
      </c>
      <c r="BL191" s="50">
        <v>4</v>
      </c>
      <c r="BM191" s="62">
        <f t="shared" si="101"/>
        <v>2.2715453125000002</v>
      </c>
      <c r="BN191" s="62">
        <f t="shared" si="102"/>
        <v>82.1437430324481</v>
      </c>
      <c r="BO191" s="62">
        <f t="shared" si="103"/>
        <v>1.1196937500000002</v>
      </c>
      <c r="BP191" s="62">
        <f t="shared" si="104"/>
        <v>1.0883125</v>
      </c>
      <c r="BQ191" s="62">
        <f t="shared" si="105"/>
        <v>6.3539062499999993E-2</v>
      </c>
      <c r="BR191" s="50">
        <v>5</v>
      </c>
      <c r="BS191" s="62">
        <f>BU191+BV191+BW191</f>
        <v>2.9885937499999998E-2</v>
      </c>
      <c r="BT191" s="62">
        <f>(BS191/BD191)*100</f>
        <v>1.0807368696431425</v>
      </c>
      <c r="BU191" s="62">
        <f>AS191/640</f>
        <v>1.2531249999999999E-2</v>
      </c>
      <c r="BV191" s="62">
        <f>AT191/640</f>
        <v>1.64453125E-2</v>
      </c>
      <c r="BW191" s="62">
        <f>AU191/640</f>
        <v>9.0937499999999992E-4</v>
      </c>
      <c r="BX191" s="50">
        <v>6</v>
      </c>
      <c r="BY191" s="62">
        <f>CA191+CB191+CC191</f>
        <v>0.12023124999999998</v>
      </c>
      <c r="BZ191" s="62">
        <f>(BY191/BD191)*100</f>
        <v>4.3478088903278369</v>
      </c>
      <c r="CA191" s="62">
        <f>AY191/640</f>
        <v>6.4709375E-2</v>
      </c>
      <c r="CB191" s="62">
        <f>AZ191/640</f>
        <v>5.1626562499999994E-2</v>
      </c>
      <c r="CC191" s="62">
        <f>BA191/640</f>
        <v>3.8953124999999999E-3</v>
      </c>
    </row>
    <row r="192" spans="1:81" x14ac:dyDescent="0.25">
      <c r="A192" s="77" t="s">
        <v>369</v>
      </c>
      <c r="B192" s="10" t="s">
        <v>360</v>
      </c>
      <c r="C192" s="3" t="s">
        <v>370</v>
      </c>
      <c r="D192" s="77" t="s">
        <v>371</v>
      </c>
      <c r="E192" s="62">
        <v>0</v>
      </c>
      <c r="F192" s="62">
        <v>5.3374680000000003</v>
      </c>
      <c r="G192" s="62">
        <v>74.724552000000003</v>
      </c>
      <c r="H192" s="62">
        <v>328.92146550000001</v>
      </c>
      <c r="I192" s="62">
        <v>121.20500250000001</v>
      </c>
      <c r="J192" s="62">
        <v>0</v>
      </c>
      <c r="K192" s="62">
        <v>0</v>
      </c>
      <c r="L192" s="62">
        <v>0.88957800000000009</v>
      </c>
      <c r="M192" s="62">
        <v>0</v>
      </c>
      <c r="N192" s="62">
        <v>0</v>
      </c>
      <c r="O192" s="62">
        <v>4.6702845000000002</v>
      </c>
      <c r="P192" s="62">
        <v>0</v>
      </c>
      <c r="Q192" s="62">
        <v>0</v>
      </c>
      <c r="R192" s="62">
        <v>9.3405690000000003</v>
      </c>
      <c r="S192" s="62">
        <v>0</v>
      </c>
      <c r="T192" s="62">
        <f t="shared" si="85"/>
        <v>545.08891949999997</v>
      </c>
      <c r="U192" s="62">
        <v>291.82100000000003</v>
      </c>
      <c r="V192" s="62">
        <v>228.381</v>
      </c>
      <c r="W192" s="62">
        <v>24.885999999999999</v>
      </c>
      <c r="X192" s="62">
        <f t="shared" si="86"/>
        <v>53.536402880411146</v>
      </c>
      <c r="Y192" s="62">
        <f t="shared" si="87"/>
        <v>41.897934782730438</v>
      </c>
      <c r="Z192" s="62">
        <f t="shared" si="88"/>
        <v>4.5654936487843978</v>
      </c>
      <c r="AA192" s="77"/>
      <c r="AB192" s="77" t="s">
        <v>369</v>
      </c>
      <c r="AC192" s="62">
        <f t="shared" si="64"/>
        <v>545.08799999999997</v>
      </c>
      <c r="AD192" s="50">
        <v>4</v>
      </c>
      <c r="AE192" s="77">
        <v>545.08799999999997</v>
      </c>
      <c r="AF192" s="62">
        <f t="shared" si="83"/>
        <v>100</v>
      </c>
      <c r="AG192" s="77">
        <v>291.82100000000003</v>
      </c>
      <c r="AH192" s="77">
        <v>228.381</v>
      </c>
      <c r="AI192" s="77">
        <v>24.885999999999999</v>
      </c>
      <c r="AJ192" s="77"/>
      <c r="AK192" s="77"/>
      <c r="AL192" s="62"/>
      <c r="AM192" s="77"/>
      <c r="AN192" s="77"/>
      <c r="AO192" s="77"/>
      <c r="AP192" s="77"/>
      <c r="AQ192" s="77"/>
      <c r="AR192" s="77"/>
      <c r="AS192" s="77"/>
      <c r="AT192" s="77"/>
      <c r="AU192" s="77"/>
      <c r="AV192" s="77"/>
      <c r="AW192" s="77"/>
      <c r="AX192" s="77"/>
      <c r="AY192" s="77"/>
      <c r="AZ192" s="77"/>
      <c r="BA192" s="77"/>
      <c r="BB192" s="77"/>
      <c r="BC192" s="77" t="s">
        <v>369</v>
      </c>
      <c r="BD192" s="62">
        <f t="shared" si="84"/>
        <v>0.8516999999999999</v>
      </c>
      <c r="BE192" s="77"/>
      <c r="BF192" s="50">
        <v>4</v>
      </c>
      <c r="BG192" s="62">
        <f t="shared" si="89"/>
        <v>0.85170000000000001</v>
      </c>
      <c r="BH192" s="62">
        <f t="shared" si="90"/>
        <v>100.00000000000003</v>
      </c>
      <c r="BI192" s="62">
        <f t="shared" si="91"/>
        <v>0.45597031250000003</v>
      </c>
      <c r="BJ192" s="62">
        <f t="shared" si="92"/>
        <v>0.35684531250000001</v>
      </c>
      <c r="BK192" s="62">
        <f t="shared" si="93"/>
        <v>3.8884374999999999E-2</v>
      </c>
      <c r="BL192" s="77"/>
      <c r="BM192" s="77"/>
      <c r="BN192" s="77"/>
      <c r="BO192" s="77"/>
      <c r="BP192" s="77"/>
      <c r="BQ192" s="77"/>
      <c r="BR192" s="77"/>
      <c r="BS192" s="77"/>
      <c r="BT192" s="77"/>
      <c r="BU192" s="77"/>
      <c r="BV192" s="77"/>
      <c r="BW192" s="77"/>
      <c r="BX192" s="77"/>
      <c r="BY192" s="77"/>
      <c r="BZ192" s="77"/>
      <c r="CA192" s="77"/>
      <c r="CB192" s="77"/>
      <c r="CC192" s="77"/>
    </row>
    <row r="193" spans="1:81" x14ac:dyDescent="0.25">
      <c r="A193" s="77" t="s">
        <v>372</v>
      </c>
      <c r="B193" s="10" t="s">
        <v>360</v>
      </c>
      <c r="C193" s="3" t="s">
        <v>373</v>
      </c>
      <c r="D193" s="77" t="s">
        <v>374</v>
      </c>
      <c r="E193" s="62">
        <v>0</v>
      </c>
      <c r="F193" s="62">
        <v>8.6733855000000002</v>
      </c>
      <c r="G193" s="62">
        <v>112.3092225</v>
      </c>
      <c r="H193" s="62">
        <v>436.78279800000001</v>
      </c>
      <c r="I193" s="62">
        <v>82.508359499999997</v>
      </c>
      <c r="J193" s="62">
        <v>0</v>
      </c>
      <c r="K193" s="62">
        <v>0.44478900000000005</v>
      </c>
      <c r="L193" s="62">
        <v>0.22239450000000002</v>
      </c>
      <c r="M193" s="62">
        <v>0</v>
      </c>
      <c r="N193" s="62">
        <v>0</v>
      </c>
      <c r="O193" s="62">
        <v>0</v>
      </c>
      <c r="P193" s="62">
        <v>0</v>
      </c>
      <c r="Q193" s="62">
        <v>0</v>
      </c>
      <c r="R193" s="62">
        <v>0.88957800000000009</v>
      </c>
      <c r="S193" s="62">
        <v>0</v>
      </c>
      <c r="T193" s="62">
        <f t="shared" si="85"/>
        <v>641.83052699999996</v>
      </c>
      <c r="U193" s="62">
        <v>318.137</v>
      </c>
      <c r="V193" s="62">
        <v>303.06799999999998</v>
      </c>
      <c r="W193" s="62">
        <v>20.623999999999999</v>
      </c>
      <c r="X193" s="62">
        <f t="shared" si="86"/>
        <v>49.567134409610283</v>
      </c>
      <c r="Y193" s="62">
        <f t="shared" si="87"/>
        <v>47.219318379351563</v>
      </c>
      <c r="Z193" s="62">
        <f t="shared" si="88"/>
        <v>3.2133092977673217</v>
      </c>
      <c r="AA193" s="77"/>
      <c r="AB193" s="77" t="s">
        <v>372</v>
      </c>
      <c r="AC193" s="62">
        <f t="shared" si="64"/>
        <v>641.82800000000009</v>
      </c>
      <c r="AD193" s="50">
        <v>4</v>
      </c>
      <c r="AE193" s="77">
        <v>552.42600000000004</v>
      </c>
      <c r="AF193" s="62">
        <f t="shared" si="83"/>
        <v>86.070722997438565</v>
      </c>
      <c r="AG193" s="77">
        <v>274.267</v>
      </c>
      <c r="AH193" s="77">
        <v>260.55799999999999</v>
      </c>
      <c r="AI193" s="77">
        <v>17.600999999999999</v>
      </c>
      <c r="AJ193" s="50">
        <v>6</v>
      </c>
      <c r="AK193" s="77">
        <v>89.402000000000001</v>
      </c>
      <c r="AL193" s="62">
        <f>(AK193/AC193)*100</f>
        <v>13.929277002561433</v>
      </c>
      <c r="AM193" s="77">
        <v>43.869</v>
      </c>
      <c r="AN193" s="77">
        <v>42.511000000000003</v>
      </c>
      <c r="AO193" s="77">
        <v>3.0219999999999998</v>
      </c>
      <c r="AP193" s="77"/>
      <c r="AQ193" s="77"/>
      <c r="AR193" s="77"/>
      <c r="AS193" s="77"/>
      <c r="AT193" s="77"/>
      <c r="AU193" s="77"/>
      <c r="AV193" s="77"/>
      <c r="AW193" s="77"/>
      <c r="AX193" s="77"/>
      <c r="AY193" s="77"/>
      <c r="AZ193" s="77"/>
      <c r="BA193" s="77"/>
      <c r="BB193" s="77"/>
      <c r="BC193" s="77" t="s">
        <v>372</v>
      </c>
      <c r="BD193" s="62">
        <f t="shared" si="84"/>
        <v>1.0028562500000002</v>
      </c>
      <c r="BE193" s="77"/>
      <c r="BF193" s="50">
        <v>4</v>
      </c>
      <c r="BG193" s="62">
        <f t="shared" si="89"/>
        <v>0.86316562500000005</v>
      </c>
      <c r="BH193" s="62">
        <f t="shared" si="90"/>
        <v>86.070722997438551</v>
      </c>
      <c r="BI193" s="62">
        <f t="shared" si="91"/>
        <v>0.4285421875</v>
      </c>
      <c r="BJ193" s="62">
        <f t="shared" si="92"/>
        <v>0.40712187499999997</v>
      </c>
      <c r="BK193" s="62">
        <f t="shared" si="93"/>
        <v>2.75015625E-2</v>
      </c>
      <c r="BL193" s="50">
        <v>6</v>
      </c>
      <c r="BM193" s="62">
        <f>BO193+BP193+BQ193</f>
        <v>0.13969062499999998</v>
      </c>
      <c r="BN193" s="62">
        <f>(BM193/BD193)*100</f>
        <v>13.929277002561429</v>
      </c>
      <c r="BO193" s="62">
        <f>AM193/640</f>
        <v>6.8545312499999997E-2</v>
      </c>
      <c r="BP193" s="62">
        <f>AN193/640</f>
        <v>6.6423437500000002E-2</v>
      </c>
      <c r="BQ193" s="62">
        <f>AO193/640</f>
        <v>4.7218749999999995E-3</v>
      </c>
      <c r="BR193" s="77"/>
      <c r="BS193" s="77"/>
      <c r="BT193" s="77"/>
      <c r="BU193" s="77"/>
      <c r="BV193" s="77"/>
      <c r="BW193" s="77"/>
      <c r="BX193" s="77"/>
      <c r="BY193" s="77"/>
      <c r="BZ193" s="77"/>
      <c r="CA193" s="77"/>
      <c r="CB193" s="77"/>
      <c r="CC193" s="77"/>
    </row>
    <row r="194" spans="1:81" x14ac:dyDescent="0.25">
      <c r="A194" s="77" t="s">
        <v>375</v>
      </c>
      <c r="B194" s="10" t="s">
        <v>360</v>
      </c>
      <c r="C194" s="3" t="s">
        <v>224</v>
      </c>
      <c r="D194" s="77" t="s">
        <v>376</v>
      </c>
      <c r="E194" s="62">
        <v>0</v>
      </c>
      <c r="F194" s="62">
        <v>18.236349000000001</v>
      </c>
      <c r="G194" s="62">
        <v>167.9078475</v>
      </c>
      <c r="H194" s="62">
        <v>72.723001500000009</v>
      </c>
      <c r="I194" s="62">
        <v>8.006202</v>
      </c>
      <c r="J194" s="62">
        <v>0</v>
      </c>
      <c r="K194" s="62">
        <v>0</v>
      </c>
      <c r="L194" s="62">
        <v>0</v>
      </c>
      <c r="M194" s="62">
        <v>0</v>
      </c>
      <c r="N194" s="62">
        <v>0</v>
      </c>
      <c r="O194" s="62">
        <v>0</v>
      </c>
      <c r="P194" s="62">
        <v>0</v>
      </c>
      <c r="Q194" s="62">
        <v>0</v>
      </c>
      <c r="R194" s="62">
        <v>0</v>
      </c>
      <c r="S194" s="62">
        <v>0</v>
      </c>
      <c r="T194" s="62">
        <f t="shared" si="85"/>
        <v>266.8734</v>
      </c>
      <c r="U194" s="62">
        <v>105.922</v>
      </c>
      <c r="V194" s="62">
        <v>155.523</v>
      </c>
      <c r="W194" s="62">
        <v>5.4279999999999999</v>
      </c>
      <c r="X194" s="62">
        <f t="shared" si="86"/>
        <v>39.68998034273929</v>
      </c>
      <c r="Y194" s="62">
        <f t="shared" si="87"/>
        <v>58.275946572419734</v>
      </c>
      <c r="Z194" s="62">
        <f t="shared" si="88"/>
        <v>2.033923201038395</v>
      </c>
      <c r="AA194" s="77"/>
      <c r="AB194" s="77" t="s">
        <v>375</v>
      </c>
      <c r="AC194" s="62">
        <f t="shared" si="64"/>
        <v>266.87299999999999</v>
      </c>
      <c r="AD194" s="50">
        <v>4</v>
      </c>
      <c r="AE194" s="77">
        <v>266.87299999999999</v>
      </c>
      <c r="AF194" s="62">
        <f t="shared" si="83"/>
        <v>100</v>
      </c>
      <c r="AG194" s="77">
        <v>105.922</v>
      </c>
      <c r="AH194" s="77">
        <v>155.523</v>
      </c>
      <c r="AI194" s="77">
        <v>5.4279999999999999</v>
      </c>
      <c r="AJ194" s="77"/>
      <c r="AK194" s="77"/>
      <c r="AL194" s="62"/>
      <c r="AM194" s="77"/>
      <c r="AN194" s="77"/>
      <c r="AO194" s="77"/>
      <c r="AP194" s="77"/>
      <c r="AQ194" s="77"/>
      <c r="AR194" s="77"/>
      <c r="AS194" s="77"/>
      <c r="AT194" s="77"/>
      <c r="AU194" s="77"/>
      <c r="AV194" s="77"/>
      <c r="AW194" s="77"/>
      <c r="AX194" s="77"/>
      <c r="AY194" s="77"/>
      <c r="AZ194" s="77"/>
      <c r="BA194" s="77"/>
      <c r="BB194" s="77"/>
      <c r="BC194" s="77" t="s">
        <v>375</v>
      </c>
      <c r="BD194" s="62">
        <f t="shared" si="84"/>
        <v>0.41698906250000001</v>
      </c>
      <c r="BE194" s="77"/>
      <c r="BF194" s="50">
        <v>4</v>
      </c>
      <c r="BG194" s="62">
        <f t="shared" si="89"/>
        <v>0.41698906250000001</v>
      </c>
      <c r="BH194" s="62">
        <f t="shared" si="90"/>
        <v>100</v>
      </c>
      <c r="BI194" s="62">
        <f t="shared" si="91"/>
        <v>0.165503125</v>
      </c>
      <c r="BJ194" s="62">
        <f t="shared" si="92"/>
        <v>0.24300468749999998</v>
      </c>
      <c r="BK194" s="62">
        <f t="shared" si="93"/>
        <v>8.4812499999999992E-3</v>
      </c>
      <c r="BL194" s="77"/>
      <c r="BM194" s="77"/>
      <c r="BN194" s="77"/>
      <c r="BO194" s="77"/>
      <c r="BP194" s="77"/>
      <c r="BQ194" s="77"/>
      <c r="BR194" s="77"/>
      <c r="BS194" s="77"/>
      <c r="BT194" s="77"/>
      <c r="BU194" s="77"/>
      <c r="BV194" s="77"/>
      <c r="BW194" s="77"/>
      <c r="BX194" s="77"/>
      <c r="BY194" s="77"/>
      <c r="BZ194" s="77"/>
      <c r="CA194" s="77"/>
      <c r="CB194" s="77"/>
      <c r="CC194" s="77"/>
    </row>
    <row r="195" spans="1:81" x14ac:dyDescent="0.25">
      <c r="A195" s="77" t="s">
        <v>377</v>
      </c>
      <c r="B195" s="10" t="s">
        <v>360</v>
      </c>
      <c r="C195" s="3" t="s">
        <v>228</v>
      </c>
      <c r="D195" s="77" t="s">
        <v>378</v>
      </c>
      <c r="E195" s="62">
        <v>0</v>
      </c>
      <c r="F195" s="62">
        <v>28.021707000000003</v>
      </c>
      <c r="G195" s="62">
        <v>371.17642050000001</v>
      </c>
      <c r="H195" s="62">
        <v>196.81913250000002</v>
      </c>
      <c r="I195" s="62">
        <v>72.500607000000002</v>
      </c>
      <c r="J195" s="62">
        <v>0</v>
      </c>
      <c r="K195" s="62">
        <v>0</v>
      </c>
      <c r="L195" s="62">
        <v>0</v>
      </c>
      <c r="M195" s="62">
        <v>0</v>
      </c>
      <c r="N195" s="62">
        <v>0</v>
      </c>
      <c r="O195" s="62">
        <v>0</v>
      </c>
      <c r="P195" s="62">
        <v>0</v>
      </c>
      <c r="Q195" s="62">
        <v>0</v>
      </c>
      <c r="R195" s="62">
        <v>0</v>
      </c>
      <c r="S195" s="62">
        <v>0</v>
      </c>
      <c r="T195" s="62">
        <f t="shared" si="85"/>
        <v>668.51786700000002</v>
      </c>
      <c r="U195" s="62">
        <v>300.10300000000001</v>
      </c>
      <c r="V195" s="62">
        <v>354.97300000000001</v>
      </c>
      <c r="W195" s="62">
        <v>13.44</v>
      </c>
      <c r="X195" s="62">
        <f t="shared" si="86"/>
        <v>44.890797211856722</v>
      </c>
      <c r="Y195" s="62">
        <f t="shared" si="87"/>
        <v>53.098506041873669</v>
      </c>
      <c r="Z195" s="62">
        <f t="shared" si="88"/>
        <v>2.0104174717592103</v>
      </c>
      <c r="AA195" s="77"/>
      <c r="AB195" s="77" t="s">
        <v>377</v>
      </c>
      <c r="AC195" s="62">
        <f t="shared" ref="AC195:AC199" si="106">AE195+AK195+AQ195+AW195</f>
        <v>668.51600000000008</v>
      </c>
      <c r="AD195" s="50">
        <v>4</v>
      </c>
      <c r="AE195" s="77">
        <v>668.51600000000008</v>
      </c>
      <c r="AF195" s="62">
        <f t="shared" si="83"/>
        <v>100</v>
      </c>
      <c r="AG195" s="77">
        <v>300.10300000000001</v>
      </c>
      <c r="AH195" s="77">
        <v>354.97300000000001</v>
      </c>
      <c r="AI195" s="77">
        <v>13.44</v>
      </c>
      <c r="AJ195" s="77"/>
      <c r="AK195" s="77"/>
      <c r="AL195" s="62"/>
      <c r="AM195" s="77"/>
      <c r="AN195" s="77"/>
      <c r="AO195" s="77"/>
      <c r="AP195" s="77"/>
      <c r="AQ195" s="77"/>
      <c r="AR195" s="77"/>
      <c r="AS195" s="77"/>
      <c r="AT195" s="77"/>
      <c r="AU195" s="77"/>
      <c r="AV195" s="77"/>
      <c r="AW195" s="77"/>
      <c r="AX195" s="77"/>
      <c r="AY195" s="77"/>
      <c r="AZ195" s="77"/>
      <c r="BA195" s="77"/>
      <c r="BB195" s="77"/>
      <c r="BC195" s="77" t="s">
        <v>377</v>
      </c>
      <c r="BD195" s="62">
        <f t="shared" si="84"/>
        <v>1.0445562500000001</v>
      </c>
      <c r="BE195" s="77"/>
      <c r="BF195" s="50">
        <v>4</v>
      </c>
      <c r="BG195" s="62">
        <f t="shared" si="89"/>
        <v>1.0445562499999999</v>
      </c>
      <c r="BH195" s="62">
        <f t="shared" si="90"/>
        <v>99.999999999999972</v>
      </c>
      <c r="BI195" s="62">
        <f t="shared" si="91"/>
        <v>0.46891093750000001</v>
      </c>
      <c r="BJ195" s="62">
        <f t="shared" si="92"/>
        <v>0.55464531250000004</v>
      </c>
      <c r="BK195" s="62">
        <f t="shared" si="93"/>
        <v>2.0999999999999998E-2</v>
      </c>
      <c r="BL195" s="77"/>
      <c r="BM195" s="77"/>
      <c r="BN195" s="77"/>
      <c r="BO195" s="77"/>
      <c r="BP195" s="77"/>
      <c r="BQ195" s="77"/>
      <c r="BR195" s="77"/>
      <c r="BS195" s="77"/>
      <c r="BT195" s="77"/>
      <c r="BU195" s="77"/>
      <c r="BV195" s="77"/>
      <c r="BW195" s="77"/>
      <c r="BX195" s="77"/>
      <c r="BY195" s="77"/>
      <c r="BZ195" s="77"/>
      <c r="CA195" s="77"/>
      <c r="CB195" s="77"/>
      <c r="CC195" s="77"/>
    </row>
    <row r="196" spans="1:81" x14ac:dyDescent="0.25">
      <c r="A196" s="77" t="s">
        <v>379</v>
      </c>
      <c r="B196" s="10" t="s">
        <v>360</v>
      </c>
      <c r="C196" s="3" t="s">
        <v>380</v>
      </c>
      <c r="D196" s="77" t="s">
        <v>381</v>
      </c>
      <c r="E196" s="62">
        <v>0</v>
      </c>
      <c r="F196" s="62">
        <v>4.6702845000000002</v>
      </c>
      <c r="G196" s="62">
        <v>338.92921799999999</v>
      </c>
      <c r="H196" s="62">
        <v>101.85668100000001</v>
      </c>
      <c r="I196" s="62">
        <v>18.236349000000001</v>
      </c>
      <c r="J196" s="62">
        <v>0</v>
      </c>
      <c r="K196" s="62">
        <v>0</v>
      </c>
      <c r="L196" s="62">
        <v>0</v>
      </c>
      <c r="M196" s="62">
        <v>0</v>
      </c>
      <c r="N196" s="62">
        <v>0</v>
      </c>
      <c r="O196" s="62">
        <v>1.5567615000000001</v>
      </c>
      <c r="P196" s="62">
        <v>0</v>
      </c>
      <c r="Q196" s="62">
        <v>0</v>
      </c>
      <c r="R196" s="62">
        <v>0.22239450000000002</v>
      </c>
      <c r="S196" s="62">
        <v>0</v>
      </c>
      <c r="T196" s="62">
        <f t="shared" si="85"/>
        <v>465.47168849999997</v>
      </c>
      <c r="U196" s="62">
        <v>189.45099999999999</v>
      </c>
      <c r="V196" s="62">
        <v>266.48399999999998</v>
      </c>
      <c r="W196" s="62">
        <v>9.5359999999999996</v>
      </c>
      <c r="X196" s="62">
        <f t="shared" si="86"/>
        <v>40.700864237417527</v>
      </c>
      <c r="Y196" s="62">
        <f t="shared" si="87"/>
        <v>57.250313302352438</v>
      </c>
      <c r="Z196" s="62">
        <f t="shared" si="88"/>
        <v>2.0486745457559663</v>
      </c>
      <c r="AA196" s="77"/>
      <c r="AB196" s="77" t="s">
        <v>379</v>
      </c>
      <c r="AC196" s="62">
        <f t="shared" si="106"/>
        <v>465.47099999999995</v>
      </c>
      <c r="AD196" s="50">
        <v>4</v>
      </c>
      <c r="AE196" s="77">
        <v>465.47099999999995</v>
      </c>
      <c r="AF196" s="62">
        <f t="shared" si="83"/>
        <v>100</v>
      </c>
      <c r="AG196" s="77">
        <v>189.45099999999999</v>
      </c>
      <c r="AH196" s="77">
        <v>266.48399999999998</v>
      </c>
      <c r="AI196" s="77">
        <v>9.5359999999999996</v>
      </c>
      <c r="AJ196" s="77"/>
      <c r="AK196" s="77"/>
      <c r="AL196" s="62"/>
      <c r="AM196" s="77"/>
      <c r="AN196" s="77"/>
      <c r="AO196" s="77"/>
      <c r="AP196" s="77"/>
      <c r="AQ196" s="77"/>
      <c r="AR196" s="77"/>
      <c r="AS196" s="77"/>
      <c r="AT196" s="77"/>
      <c r="AU196" s="77"/>
      <c r="AV196" s="77"/>
      <c r="AW196" s="77"/>
      <c r="AX196" s="77"/>
      <c r="AY196" s="77"/>
      <c r="AZ196" s="77"/>
      <c r="BA196" s="77"/>
      <c r="BB196" s="77"/>
      <c r="BC196" s="77" t="s">
        <v>379</v>
      </c>
      <c r="BD196" s="62">
        <f t="shared" si="84"/>
        <v>0.72729843749999989</v>
      </c>
      <c r="BE196" s="77"/>
      <c r="BF196" s="50">
        <v>4</v>
      </c>
      <c r="BG196" s="62">
        <f t="shared" si="89"/>
        <v>0.72729843750000001</v>
      </c>
      <c r="BH196" s="62">
        <f t="shared" si="90"/>
        <v>100.00000000000003</v>
      </c>
      <c r="BI196" s="62">
        <f t="shared" si="91"/>
        <v>0.2960171875</v>
      </c>
      <c r="BJ196" s="62">
        <f t="shared" si="92"/>
        <v>0.41638124999999998</v>
      </c>
      <c r="BK196" s="62">
        <f t="shared" si="93"/>
        <v>1.49E-2</v>
      </c>
      <c r="BL196" s="77"/>
      <c r="BM196" s="77"/>
      <c r="BN196" s="77"/>
      <c r="BO196" s="77"/>
      <c r="BP196" s="77"/>
      <c r="BQ196" s="77"/>
      <c r="BR196" s="77"/>
      <c r="BS196" s="77"/>
      <c r="BT196" s="77"/>
      <c r="BU196" s="77"/>
      <c r="BV196" s="77"/>
      <c r="BW196" s="77"/>
      <c r="BX196" s="77"/>
      <c r="BY196" s="77"/>
      <c r="BZ196" s="77"/>
      <c r="CA196" s="77"/>
      <c r="CB196" s="77"/>
      <c r="CC196" s="77"/>
    </row>
    <row r="197" spans="1:81" s="24" customFormat="1" x14ac:dyDescent="0.25">
      <c r="A197" s="77" t="s">
        <v>382</v>
      </c>
      <c r="B197" s="10" t="s">
        <v>360</v>
      </c>
      <c r="C197" s="3" t="s">
        <v>243</v>
      </c>
      <c r="D197" s="77" t="s">
        <v>382</v>
      </c>
      <c r="E197" s="62">
        <v>2.2239450000000001</v>
      </c>
      <c r="F197" s="62">
        <v>73.390185000000002</v>
      </c>
      <c r="G197" s="62">
        <v>206.6044905</v>
      </c>
      <c r="H197" s="62">
        <v>448.34731199999999</v>
      </c>
      <c r="I197" s="62">
        <v>583.118379</v>
      </c>
      <c r="J197" s="62">
        <v>0</v>
      </c>
      <c r="K197" s="62">
        <v>2.4463395000000001</v>
      </c>
      <c r="L197" s="62">
        <v>0</v>
      </c>
      <c r="M197" s="62">
        <v>0.88957800000000009</v>
      </c>
      <c r="N197" s="62">
        <v>0</v>
      </c>
      <c r="O197" s="62">
        <v>1.1119725</v>
      </c>
      <c r="P197" s="62">
        <v>0</v>
      </c>
      <c r="Q197" s="62">
        <v>0</v>
      </c>
      <c r="R197" s="62">
        <v>0.44478900000000005</v>
      </c>
      <c r="S197" s="62">
        <v>0</v>
      </c>
      <c r="T197" s="62">
        <v>1318.5769905000002</v>
      </c>
      <c r="U197" s="62">
        <v>848.32899999999995</v>
      </c>
      <c r="V197" s="62">
        <v>445.86500000000001</v>
      </c>
      <c r="W197" s="62">
        <v>24.380000000000003</v>
      </c>
      <c r="X197" s="62">
        <v>64.33670586639893</v>
      </c>
      <c r="Y197" s="62">
        <v>33.814104387710373</v>
      </c>
      <c r="Z197" s="62">
        <v>1.8489629483641439</v>
      </c>
      <c r="AA197" s="77"/>
      <c r="AB197" s="77" t="s">
        <v>382</v>
      </c>
      <c r="AC197" s="62">
        <v>1317.6849999999999</v>
      </c>
      <c r="AD197" s="50">
        <v>4</v>
      </c>
      <c r="AE197" s="77">
        <v>1317.6849999999999</v>
      </c>
      <c r="AF197" s="62">
        <v>100</v>
      </c>
      <c r="AG197" s="77">
        <v>848.32899999999995</v>
      </c>
      <c r="AH197" s="77">
        <v>445.68799999999999</v>
      </c>
      <c r="AI197" s="77">
        <v>23.667999999999999</v>
      </c>
      <c r="AJ197" s="77"/>
      <c r="AK197" s="77"/>
      <c r="AL197" s="62"/>
      <c r="AM197" s="77"/>
      <c r="AN197" s="77"/>
      <c r="AO197" s="77"/>
      <c r="AP197" s="77"/>
      <c r="AQ197" s="77"/>
      <c r="AR197" s="77"/>
      <c r="AS197" s="77"/>
      <c r="AT197" s="77"/>
      <c r="AU197" s="77"/>
      <c r="AV197" s="77"/>
      <c r="AW197" s="77"/>
      <c r="AX197" s="77"/>
      <c r="AY197" s="77"/>
      <c r="AZ197" s="77"/>
      <c r="BA197" s="77"/>
      <c r="BB197" s="77"/>
      <c r="BC197" s="77" t="s">
        <v>382</v>
      </c>
      <c r="BD197" s="62">
        <v>2.0588828124999998</v>
      </c>
      <c r="BE197" s="77"/>
      <c r="BF197" s="50">
        <v>4</v>
      </c>
      <c r="BG197" s="62">
        <v>2.0588828124999998</v>
      </c>
      <c r="BH197" s="62">
        <v>100</v>
      </c>
      <c r="BI197" s="62">
        <v>1.3255140624999999</v>
      </c>
      <c r="BJ197" s="62">
        <v>0.69638749999999994</v>
      </c>
      <c r="BK197" s="62">
        <v>3.698125E-2</v>
      </c>
      <c r="BL197" s="77"/>
      <c r="BM197" s="77"/>
      <c r="BN197" s="77"/>
      <c r="BO197" s="77"/>
      <c r="BP197" s="77"/>
      <c r="BQ197" s="77"/>
      <c r="BR197" s="77"/>
      <c r="BS197" s="77"/>
      <c r="BT197" s="77"/>
      <c r="BU197" s="77"/>
      <c r="BV197" s="77"/>
      <c r="BW197" s="77"/>
      <c r="BX197" s="77"/>
      <c r="BY197" s="77"/>
      <c r="BZ197" s="77"/>
      <c r="CA197" s="77"/>
      <c r="CB197" s="77"/>
      <c r="CC197" s="77"/>
    </row>
    <row r="198" spans="1:81" x14ac:dyDescent="0.25">
      <c r="A198" s="77" t="s">
        <v>383</v>
      </c>
      <c r="B198" s="10" t="s">
        <v>360</v>
      </c>
      <c r="C198" s="3">
        <v>4</v>
      </c>
      <c r="D198" s="77" t="s">
        <v>383</v>
      </c>
      <c r="E198" s="62">
        <v>0</v>
      </c>
      <c r="F198" s="62">
        <v>52.707496500000005</v>
      </c>
      <c r="G198" s="62">
        <v>596.46204899999998</v>
      </c>
      <c r="H198" s="62">
        <v>634.49150850000001</v>
      </c>
      <c r="I198" s="62">
        <v>99.855130500000001</v>
      </c>
      <c r="J198" s="62">
        <v>0</v>
      </c>
      <c r="K198" s="62">
        <v>0</v>
      </c>
      <c r="L198" s="62">
        <v>0</v>
      </c>
      <c r="M198" s="62">
        <v>0</v>
      </c>
      <c r="N198" s="62">
        <v>0</v>
      </c>
      <c r="O198" s="62">
        <v>0</v>
      </c>
      <c r="P198" s="62">
        <v>0</v>
      </c>
      <c r="Q198" s="62">
        <v>0</v>
      </c>
      <c r="R198" s="62">
        <v>0</v>
      </c>
      <c r="S198" s="62">
        <v>0</v>
      </c>
      <c r="T198" s="62">
        <f t="shared" si="85"/>
        <v>1383.5161845000002</v>
      </c>
      <c r="U198" s="62">
        <v>611.08699999999999</v>
      </c>
      <c r="V198" s="62">
        <v>738.09900000000005</v>
      </c>
      <c r="W198" s="62">
        <v>34.326999999999998</v>
      </c>
      <c r="X198" s="62">
        <f t="shared" si="86"/>
        <v>44.169125511231044</v>
      </c>
      <c r="Y198" s="62">
        <f t="shared" si="87"/>
        <v>53.349502396081284</v>
      </c>
      <c r="Z198" s="62">
        <f t="shared" si="88"/>
        <v>2.481141918293186</v>
      </c>
      <c r="AA198" s="77"/>
      <c r="AB198" s="77" t="s">
        <v>383</v>
      </c>
      <c r="AC198" s="62">
        <f t="shared" si="106"/>
        <v>1383.5140000000001</v>
      </c>
      <c r="AD198" s="50">
        <v>3</v>
      </c>
      <c r="AE198" s="77">
        <v>448.34700000000004</v>
      </c>
      <c r="AF198" s="62">
        <f t="shared" si="83"/>
        <v>32.406394152860038</v>
      </c>
      <c r="AG198" s="77">
        <v>176.977</v>
      </c>
      <c r="AH198" s="77">
        <v>261.483</v>
      </c>
      <c r="AI198" s="77">
        <v>9.8870000000000005</v>
      </c>
      <c r="AJ198" s="50">
        <v>4</v>
      </c>
      <c r="AK198" s="77">
        <v>935.16700000000003</v>
      </c>
      <c r="AL198" s="62">
        <f>(AK198/AC198)*100</f>
        <v>67.593605847139955</v>
      </c>
      <c r="AM198" s="77">
        <v>434.11099999999999</v>
      </c>
      <c r="AN198" s="77">
        <v>476.61599999999999</v>
      </c>
      <c r="AO198" s="77">
        <v>24.44</v>
      </c>
      <c r="AP198" s="77"/>
      <c r="AQ198" s="77"/>
      <c r="AR198" s="77"/>
      <c r="AS198" s="77"/>
      <c r="AT198" s="77"/>
      <c r="AU198" s="77"/>
      <c r="AV198" s="77"/>
      <c r="AW198" s="77"/>
      <c r="AX198" s="77"/>
      <c r="AY198" s="77"/>
      <c r="AZ198" s="77"/>
      <c r="BA198" s="77"/>
      <c r="BB198" s="77"/>
      <c r="BC198" s="77" t="s">
        <v>383</v>
      </c>
      <c r="BD198" s="62">
        <f t="shared" si="84"/>
        <v>2.1617406250000002</v>
      </c>
      <c r="BE198" s="77"/>
      <c r="BF198" s="50">
        <v>3</v>
      </c>
      <c r="BG198" s="62">
        <f t="shared" si="89"/>
        <v>0.70054218750000008</v>
      </c>
      <c r="BH198" s="62">
        <f t="shared" si="90"/>
        <v>32.406394152860038</v>
      </c>
      <c r="BI198" s="62">
        <f t="shared" si="91"/>
        <v>0.27652656250000002</v>
      </c>
      <c r="BJ198" s="62">
        <f t="shared" si="92"/>
        <v>0.40856718749999998</v>
      </c>
      <c r="BK198" s="62">
        <f t="shared" si="93"/>
        <v>1.54484375E-2</v>
      </c>
      <c r="BL198" s="50">
        <v>4</v>
      </c>
      <c r="BM198" s="62">
        <f>BO198+BP198+BQ198</f>
        <v>1.4611984375</v>
      </c>
      <c r="BN198" s="62">
        <f>(BM198/BD198)*100</f>
        <v>67.593605847139955</v>
      </c>
      <c r="BO198" s="62">
        <f>AM198/640</f>
        <v>0.67829843749999996</v>
      </c>
      <c r="BP198" s="62">
        <f>AN198/640</f>
        <v>0.7447125</v>
      </c>
      <c r="BQ198" s="62">
        <f>AO198/640</f>
        <v>3.8187499999999999E-2</v>
      </c>
      <c r="BR198" s="77"/>
      <c r="BS198" s="77"/>
      <c r="BT198" s="77"/>
      <c r="BU198" s="77"/>
      <c r="BV198" s="77"/>
      <c r="BW198" s="77"/>
      <c r="BX198" s="77"/>
      <c r="BY198" s="77"/>
      <c r="BZ198" s="77"/>
      <c r="CA198" s="77"/>
      <c r="CB198" s="77"/>
      <c r="CC198" s="77"/>
    </row>
    <row r="199" spans="1:81" x14ac:dyDescent="0.25">
      <c r="A199" s="77" t="s">
        <v>384</v>
      </c>
      <c r="B199" s="10" t="s">
        <v>360</v>
      </c>
      <c r="C199" s="3">
        <v>5</v>
      </c>
      <c r="D199" s="77" t="s">
        <v>384</v>
      </c>
      <c r="E199" s="62">
        <v>0</v>
      </c>
      <c r="F199" s="62">
        <v>9.5629635000000004</v>
      </c>
      <c r="G199" s="62">
        <v>450.79365150000001</v>
      </c>
      <c r="H199" s="62">
        <v>330.2558325</v>
      </c>
      <c r="I199" s="62">
        <v>141.2205075</v>
      </c>
      <c r="J199" s="62">
        <v>0</v>
      </c>
      <c r="K199" s="62">
        <v>0</v>
      </c>
      <c r="L199" s="62">
        <v>0</v>
      </c>
      <c r="M199" s="62">
        <v>0</v>
      </c>
      <c r="N199" s="62">
        <v>0</v>
      </c>
      <c r="O199" s="62">
        <v>3.7807065000000004</v>
      </c>
      <c r="P199" s="62">
        <v>0</v>
      </c>
      <c r="Q199" s="62">
        <v>0</v>
      </c>
      <c r="R199" s="62">
        <v>12.898881000000001</v>
      </c>
      <c r="S199" s="62">
        <v>0</v>
      </c>
      <c r="T199" s="62">
        <f t="shared" si="85"/>
        <v>948.5125425</v>
      </c>
      <c r="U199" s="62">
        <v>451.38400000000001</v>
      </c>
      <c r="V199" s="62">
        <v>463.87700000000001</v>
      </c>
      <c r="W199" s="62">
        <v>33.249000000000002</v>
      </c>
      <c r="X199" s="62">
        <f t="shared" si="86"/>
        <v>47.588616889586362</v>
      </c>
      <c r="Y199" s="62">
        <f t="shared" si="87"/>
        <v>48.905731786883564</v>
      </c>
      <c r="Z199" s="62">
        <f t="shared" si="88"/>
        <v>3.5053832722512475</v>
      </c>
      <c r="AA199" s="77"/>
      <c r="AB199" s="77" t="s">
        <v>384</v>
      </c>
      <c r="AC199" s="62">
        <f t="shared" si="106"/>
        <v>948.51</v>
      </c>
      <c r="AD199" s="50">
        <v>4</v>
      </c>
      <c r="AE199" s="77">
        <v>948.51</v>
      </c>
      <c r="AF199" s="62">
        <f t="shared" si="83"/>
        <v>100</v>
      </c>
      <c r="AG199" s="77">
        <v>451.38400000000001</v>
      </c>
      <c r="AH199" s="77">
        <v>463.87700000000001</v>
      </c>
      <c r="AI199" s="77">
        <v>33.249000000000002</v>
      </c>
      <c r="AJ199" s="77"/>
      <c r="AK199" s="77"/>
      <c r="AL199" s="62"/>
      <c r="AM199" s="77"/>
      <c r="AN199" s="77"/>
      <c r="AO199" s="77"/>
      <c r="AP199" s="77"/>
      <c r="AQ199" s="77"/>
      <c r="AR199" s="77"/>
      <c r="AS199" s="77"/>
      <c r="AT199" s="77"/>
      <c r="AU199" s="77"/>
      <c r="AV199" s="77"/>
      <c r="AW199" s="77"/>
      <c r="AX199" s="77"/>
      <c r="AY199" s="77"/>
      <c r="AZ199" s="77"/>
      <c r="BA199" s="77"/>
      <c r="BB199" s="77"/>
      <c r="BC199" s="77" t="s">
        <v>384</v>
      </c>
      <c r="BD199" s="62">
        <f t="shared" si="84"/>
        <v>1.482046875</v>
      </c>
      <c r="BE199" s="77"/>
      <c r="BF199" s="50">
        <v>4</v>
      </c>
      <c r="BG199" s="62">
        <f t="shared" si="89"/>
        <v>1.4820468750000002</v>
      </c>
      <c r="BH199" s="62">
        <f t="shared" si="90"/>
        <v>100.00000000000003</v>
      </c>
      <c r="BI199" s="62">
        <f t="shared" si="91"/>
        <v>0.70528750000000007</v>
      </c>
      <c r="BJ199" s="62">
        <f t="shared" si="92"/>
        <v>0.72480781250000004</v>
      </c>
      <c r="BK199" s="62">
        <f t="shared" si="93"/>
        <v>5.1951562500000006E-2</v>
      </c>
      <c r="BL199" s="77"/>
      <c r="BM199" s="77"/>
      <c r="BN199" s="77"/>
      <c r="BO199" s="77"/>
      <c r="BP199" s="77"/>
      <c r="BQ199" s="77"/>
      <c r="BR199" s="77"/>
      <c r="BS199" s="77"/>
      <c r="BT199" s="77"/>
      <c r="BU199" s="77"/>
      <c r="BV199" s="77"/>
      <c r="BW199" s="77"/>
      <c r="BX199" s="77"/>
      <c r="BY199" s="77"/>
      <c r="BZ199" s="77"/>
      <c r="CA199" s="77"/>
      <c r="CB199" s="77"/>
      <c r="CC199" s="77"/>
    </row>
    <row r="201" spans="1:81" s="49" customFormat="1" x14ac:dyDescent="0.25">
      <c r="A201" s="50"/>
      <c r="B201" s="50"/>
      <c r="C201" s="3"/>
      <c r="D201" s="3"/>
      <c r="E201" s="62"/>
      <c r="F201" s="62"/>
      <c r="G201" s="62"/>
      <c r="H201" s="62"/>
      <c r="I201" s="62"/>
      <c r="J201" s="62"/>
      <c r="K201" s="62"/>
      <c r="L201" s="62"/>
      <c r="M201" s="62"/>
      <c r="N201" s="62"/>
      <c r="O201" s="62"/>
      <c r="P201" s="62"/>
      <c r="Q201" s="62"/>
      <c r="R201" s="62"/>
      <c r="S201" s="62"/>
      <c r="T201" s="62"/>
      <c r="U201" s="62"/>
      <c r="V201" s="62"/>
      <c r="W201" s="62"/>
      <c r="X201" s="62"/>
      <c r="Y201" s="62"/>
      <c r="Z201" s="62"/>
      <c r="AA201" s="77"/>
      <c r="AB201" s="77"/>
      <c r="AC201" s="77"/>
      <c r="AD201" s="50"/>
      <c r="AE201" s="77"/>
      <c r="AF201" s="62"/>
      <c r="AG201" s="77"/>
      <c r="AH201" s="77"/>
      <c r="AI201" s="77"/>
      <c r="AJ201" s="77"/>
      <c r="AK201" s="77"/>
      <c r="AL201" s="62"/>
      <c r="AM201" s="77"/>
      <c r="AN201" s="77"/>
      <c r="AO201" s="77"/>
      <c r="AP201" s="77"/>
      <c r="AQ201" s="77"/>
      <c r="AR201" s="77"/>
      <c r="AS201" s="77"/>
      <c r="AT201" s="77"/>
      <c r="AU201" s="77"/>
      <c r="AV201" s="77"/>
      <c r="AW201" s="77"/>
      <c r="AX201" s="77"/>
      <c r="AY201" s="77"/>
      <c r="AZ201" s="77"/>
      <c r="BA201" s="77"/>
      <c r="BB201" s="77"/>
      <c r="BC201" s="77"/>
      <c r="BD201" s="62"/>
      <c r="BE201" s="77"/>
      <c r="BF201" s="50"/>
      <c r="BG201" s="62"/>
      <c r="BH201" s="62"/>
      <c r="BI201" s="62"/>
      <c r="BJ201" s="62"/>
      <c r="BK201" s="62"/>
      <c r="BL201" s="77"/>
      <c r="BM201" s="77"/>
      <c r="BN201" s="77"/>
      <c r="BO201" s="77"/>
      <c r="BP201" s="77"/>
      <c r="BQ201" s="77"/>
      <c r="BR201" s="77"/>
      <c r="BS201" s="77"/>
      <c r="BT201" s="77"/>
      <c r="BU201" s="77"/>
      <c r="BV201" s="77"/>
      <c r="BW201" s="77"/>
      <c r="BX201" s="77"/>
      <c r="BY201" s="77"/>
      <c r="BZ201" s="77"/>
      <c r="CA201" s="77"/>
      <c r="CB201" s="77"/>
      <c r="CC201" s="77"/>
    </row>
    <row r="202" spans="1:81" ht="60" x14ac:dyDescent="0.25">
      <c r="A202" s="12" t="s">
        <v>385</v>
      </c>
      <c r="B202" s="50"/>
      <c r="E202" s="88" t="s">
        <v>87</v>
      </c>
      <c r="F202" s="88" t="s">
        <v>88</v>
      </c>
      <c r="G202" s="88" t="s">
        <v>89</v>
      </c>
      <c r="H202" s="88" t="s">
        <v>90</v>
      </c>
      <c r="I202" s="88" t="s">
        <v>91</v>
      </c>
      <c r="J202" s="88" t="s">
        <v>92</v>
      </c>
      <c r="K202" s="88" t="s">
        <v>93</v>
      </c>
      <c r="L202" s="88" t="s">
        <v>94</v>
      </c>
      <c r="M202" s="88" t="s">
        <v>386</v>
      </c>
      <c r="N202" s="88" t="s">
        <v>387</v>
      </c>
      <c r="O202" s="88" t="s">
        <v>97</v>
      </c>
      <c r="P202" s="88" t="s">
        <v>98</v>
      </c>
      <c r="Q202" s="88" t="s">
        <v>99</v>
      </c>
      <c r="R202" s="88" t="s">
        <v>100</v>
      </c>
      <c r="S202" s="88" t="s">
        <v>101</v>
      </c>
      <c r="T202" s="5" t="s">
        <v>102</v>
      </c>
      <c r="U202" s="88" t="s">
        <v>103</v>
      </c>
      <c r="V202" s="88" t="s">
        <v>104</v>
      </c>
      <c r="W202" s="88" t="s">
        <v>105</v>
      </c>
      <c r="X202" s="88" t="s">
        <v>106</v>
      </c>
      <c r="Y202" s="88" t="s">
        <v>107</v>
      </c>
      <c r="Z202" s="88" t="s">
        <v>108</v>
      </c>
      <c r="AA202" s="88"/>
      <c r="AB202" s="75" t="s">
        <v>38</v>
      </c>
      <c r="AC202" s="12" t="s">
        <v>109</v>
      </c>
      <c r="AD202" s="12" t="s">
        <v>110</v>
      </c>
      <c r="AE202" s="88" t="s">
        <v>111</v>
      </c>
      <c r="AF202" s="88" t="s">
        <v>112</v>
      </c>
      <c r="AG202" s="88" t="s">
        <v>113</v>
      </c>
      <c r="AH202" s="88" t="s">
        <v>114</v>
      </c>
      <c r="AI202" s="88" t="s">
        <v>115</v>
      </c>
      <c r="AJ202" s="12" t="s">
        <v>110</v>
      </c>
      <c r="AK202" s="88" t="s">
        <v>111</v>
      </c>
      <c r="AL202" s="88" t="s">
        <v>112</v>
      </c>
      <c r="AM202" s="88" t="s">
        <v>113</v>
      </c>
      <c r="AN202" s="88" t="s">
        <v>114</v>
      </c>
      <c r="AO202" s="88" t="s">
        <v>115</v>
      </c>
      <c r="AP202" s="12" t="s">
        <v>110</v>
      </c>
      <c r="AQ202" s="88" t="s">
        <v>111</v>
      </c>
      <c r="AR202" s="88" t="s">
        <v>112</v>
      </c>
      <c r="AS202" s="88" t="s">
        <v>113</v>
      </c>
      <c r="AT202" s="88" t="s">
        <v>114</v>
      </c>
      <c r="AU202" s="88" t="s">
        <v>115</v>
      </c>
      <c r="AV202" s="12" t="s">
        <v>110</v>
      </c>
      <c r="AW202" s="88" t="s">
        <v>111</v>
      </c>
      <c r="AX202" s="88" t="s">
        <v>112</v>
      </c>
      <c r="AY202" s="88" t="s">
        <v>113</v>
      </c>
      <c r="AZ202" s="88" t="s">
        <v>114</v>
      </c>
      <c r="BA202" s="88" t="s">
        <v>115</v>
      </c>
      <c r="BB202" s="77"/>
      <c r="BC202" s="75" t="s">
        <v>38</v>
      </c>
      <c r="BD202" s="88" t="s">
        <v>116</v>
      </c>
      <c r="BE202" s="77"/>
      <c r="BF202" s="12" t="s">
        <v>110</v>
      </c>
      <c r="BG202" s="88" t="s">
        <v>117</v>
      </c>
      <c r="BH202" s="88" t="s">
        <v>112</v>
      </c>
      <c r="BI202" s="88" t="s">
        <v>118</v>
      </c>
      <c r="BJ202" s="88" t="s">
        <v>119</v>
      </c>
      <c r="BK202" s="88" t="s">
        <v>120</v>
      </c>
      <c r="BL202" s="12" t="s">
        <v>110</v>
      </c>
      <c r="BM202" s="88" t="s">
        <v>117</v>
      </c>
      <c r="BN202" s="88" t="s">
        <v>112</v>
      </c>
      <c r="BO202" s="88" t="s">
        <v>118</v>
      </c>
      <c r="BP202" s="88" t="s">
        <v>119</v>
      </c>
      <c r="BQ202" s="88" t="s">
        <v>120</v>
      </c>
      <c r="BR202" s="12" t="s">
        <v>110</v>
      </c>
      <c r="BS202" s="88" t="s">
        <v>117</v>
      </c>
      <c r="BT202" s="88" t="s">
        <v>112</v>
      </c>
      <c r="BU202" s="88" t="s">
        <v>118</v>
      </c>
      <c r="BV202" s="88" t="s">
        <v>119</v>
      </c>
      <c r="BW202" s="88" t="s">
        <v>120</v>
      </c>
      <c r="BX202" s="12" t="s">
        <v>110</v>
      </c>
      <c r="BY202" s="88" t="s">
        <v>117</v>
      </c>
      <c r="BZ202" s="88" t="s">
        <v>112</v>
      </c>
      <c r="CA202" s="11" t="s">
        <v>118</v>
      </c>
      <c r="CB202" s="11" t="s">
        <v>119</v>
      </c>
      <c r="CC202" s="11" t="s">
        <v>120</v>
      </c>
    </row>
    <row r="203" spans="1:81" x14ac:dyDescent="0.25">
      <c r="A203" s="77">
        <v>2</v>
      </c>
      <c r="C203" s="3">
        <v>2</v>
      </c>
      <c r="E203" s="62">
        <v>8.8957800000000002</v>
      </c>
      <c r="F203" s="62">
        <v>598.24120500000004</v>
      </c>
      <c r="G203" s="62">
        <v>3449.5610895</v>
      </c>
      <c r="H203" s="62">
        <v>633.15714150000008</v>
      </c>
      <c r="I203" s="62">
        <v>323.58399750000001</v>
      </c>
      <c r="J203" s="62">
        <v>0</v>
      </c>
      <c r="K203" s="62">
        <v>0</v>
      </c>
      <c r="L203" s="62">
        <v>0</v>
      </c>
      <c r="M203" s="62">
        <v>1.7791560000000002</v>
      </c>
      <c r="N203" s="62">
        <v>0</v>
      </c>
      <c r="O203" s="62">
        <v>0</v>
      </c>
      <c r="P203" s="62">
        <v>0</v>
      </c>
      <c r="Q203" s="62">
        <v>0</v>
      </c>
      <c r="R203" s="62">
        <v>0</v>
      </c>
      <c r="S203" s="62">
        <v>0</v>
      </c>
      <c r="T203" s="62">
        <f t="shared" ref="T203:T212" si="107">SUM(E203:S203)</f>
        <v>5015.2183694999994</v>
      </c>
      <c r="U203" s="62">
        <v>1991.22</v>
      </c>
      <c r="V203" s="62">
        <v>2945.4929999999999</v>
      </c>
      <c r="W203" s="62">
        <v>78.492999999999995</v>
      </c>
      <c r="X203" s="62">
        <f t="shared" ref="X203:X212" si="108">(U203/T203)*100</f>
        <v>39.703555324920337</v>
      </c>
      <c r="Y203" s="62">
        <f t="shared" ref="Y203:Y212" si="109">(V203/T203)*100</f>
        <v>58.731101678702288</v>
      </c>
      <c r="Z203" s="62">
        <f t="shared" ref="Z203:Z212" si="110">(W203/T203)*100</f>
        <v>1.5650963570670102</v>
      </c>
      <c r="AA203" s="77"/>
      <c r="AB203" s="77">
        <v>2</v>
      </c>
      <c r="AC203" s="62">
        <f t="shared" ref="AC203:AC212" si="111">AE203+AK203+AQ203+AW203</f>
        <v>5013.4259999999995</v>
      </c>
      <c r="AD203" s="50">
        <v>1</v>
      </c>
      <c r="AE203" s="77">
        <v>3416.8609999999999</v>
      </c>
      <c r="AF203" s="62">
        <f t="shared" ref="AF203:AF212" si="112">(AE203/AC203)*100</f>
        <v>68.154212309107592</v>
      </c>
      <c r="AG203" s="77">
        <v>1347.0940000000001</v>
      </c>
      <c r="AH203" s="77">
        <v>2018.652</v>
      </c>
      <c r="AI203" s="77">
        <v>51.115000000000002</v>
      </c>
      <c r="AJ203" s="50">
        <v>3</v>
      </c>
      <c r="AK203" s="77">
        <v>1596.5649999999998</v>
      </c>
      <c r="AL203" s="62">
        <f>(AK203/AC203)*100</f>
        <v>31.845787690892415</v>
      </c>
      <c r="AM203" s="77">
        <v>644.12599999999998</v>
      </c>
      <c r="AN203" s="77">
        <v>926.48500000000001</v>
      </c>
      <c r="AO203" s="77">
        <v>25.954000000000001</v>
      </c>
      <c r="AP203" s="77"/>
      <c r="AQ203" s="77"/>
      <c r="AR203" s="77"/>
      <c r="AS203" s="77"/>
      <c r="AT203" s="77"/>
      <c r="AU203" s="77"/>
      <c r="AV203" s="77"/>
      <c r="AW203" s="77"/>
      <c r="AX203" s="77"/>
      <c r="AY203" s="77"/>
      <c r="AZ203" s="77"/>
      <c r="BA203" s="77"/>
      <c r="BB203" s="77"/>
      <c r="BC203" s="77">
        <v>2</v>
      </c>
      <c r="BD203" s="62">
        <f t="shared" ref="BD203:BD212" si="113">AC203/640</f>
        <v>7.8334781249999992</v>
      </c>
      <c r="BE203" s="77"/>
      <c r="BF203" s="50">
        <v>1</v>
      </c>
      <c r="BG203" s="62">
        <f t="shared" ref="BG203:BG212" si="114">BI203+BJ203+BK203</f>
        <v>5.3388453125000002</v>
      </c>
      <c r="BH203" s="62">
        <f t="shared" ref="BH203:BH212" si="115">(BG203/BD203)*100</f>
        <v>68.154212309107592</v>
      </c>
      <c r="BI203" s="62">
        <f t="shared" ref="BI203:BI212" si="116">AG203/640</f>
        <v>2.1048343750000003</v>
      </c>
      <c r="BJ203" s="62">
        <f t="shared" ref="BJ203:BJ212" si="117">AH203/640</f>
        <v>3.1541437500000002</v>
      </c>
      <c r="BK203" s="62">
        <f t="shared" ref="BK203:BK212" si="118">AI203/640</f>
        <v>7.9867187500000006E-2</v>
      </c>
      <c r="BL203" s="50">
        <v>3</v>
      </c>
      <c r="BM203" s="62">
        <f>BO203+BP203+BQ203</f>
        <v>2.4946328125000004</v>
      </c>
      <c r="BN203" s="62">
        <f>(BM203/BD203)*100</f>
        <v>31.845787690892426</v>
      </c>
      <c r="BO203" s="62">
        <f>AM203/640</f>
        <v>1.006446875</v>
      </c>
      <c r="BP203" s="62">
        <f>AN203/640</f>
        <v>1.4476328125</v>
      </c>
      <c r="BQ203" s="62">
        <f>AO203/640</f>
        <v>4.0553125000000002E-2</v>
      </c>
      <c r="BR203" s="77"/>
      <c r="BS203" s="77"/>
      <c r="BT203" s="77"/>
      <c r="BU203" s="77"/>
      <c r="BV203" s="77"/>
      <c r="BW203" s="77"/>
      <c r="BX203" s="77"/>
      <c r="BY203" s="77"/>
      <c r="BZ203" s="77"/>
      <c r="CA203" s="77"/>
      <c r="CB203" s="77"/>
      <c r="CC203" s="77"/>
    </row>
    <row r="204" spans="1:81" x14ac:dyDescent="0.25">
      <c r="A204" s="77" t="s">
        <v>388</v>
      </c>
      <c r="C204" s="3" t="s">
        <v>388</v>
      </c>
      <c r="E204" s="62">
        <v>0</v>
      </c>
      <c r="F204" s="62">
        <v>5.5598625000000004</v>
      </c>
      <c r="G204" s="62">
        <v>54.486652500000005</v>
      </c>
      <c r="H204" s="62">
        <v>4.4478900000000001</v>
      </c>
      <c r="I204" s="62">
        <v>0</v>
      </c>
      <c r="J204" s="62">
        <v>0</v>
      </c>
      <c r="K204" s="62">
        <v>0</v>
      </c>
      <c r="L204" s="62">
        <v>0</v>
      </c>
      <c r="M204" s="62">
        <v>0</v>
      </c>
      <c r="N204" s="62">
        <v>0</v>
      </c>
      <c r="O204" s="62">
        <v>0</v>
      </c>
      <c r="P204" s="62">
        <v>0</v>
      </c>
      <c r="Q204" s="62">
        <v>0</v>
      </c>
      <c r="R204" s="62">
        <v>0</v>
      </c>
      <c r="S204" s="62">
        <v>0</v>
      </c>
      <c r="T204" s="62">
        <f t="shared" si="107"/>
        <v>64.494405</v>
      </c>
      <c r="U204" s="62">
        <v>23.218</v>
      </c>
      <c r="V204" s="62">
        <v>40.280999999999999</v>
      </c>
      <c r="W204" s="62">
        <v>0.995</v>
      </c>
      <c r="X204" s="62">
        <f t="shared" si="108"/>
        <v>36.000022017413755</v>
      </c>
      <c r="Y204" s="62">
        <f t="shared" si="109"/>
        <v>62.456580535939509</v>
      </c>
      <c r="Z204" s="62">
        <f t="shared" si="110"/>
        <v>1.5427694851979796</v>
      </c>
      <c r="AA204" s="77"/>
      <c r="AB204" s="77" t="s">
        <v>388</v>
      </c>
      <c r="AC204" s="62">
        <f t="shared" si="111"/>
        <v>64.494</v>
      </c>
      <c r="AD204" s="50">
        <v>3</v>
      </c>
      <c r="AE204" s="77">
        <v>64.494</v>
      </c>
      <c r="AF204" s="62">
        <f t="shared" si="112"/>
        <v>100</v>
      </c>
      <c r="AG204" s="77">
        <v>23.218</v>
      </c>
      <c r="AH204" s="77">
        <v>40.280999999999999</v>
      </c>
      <c r="AI204" s="77">
        <v>0.995</v>
      </c>
      <c r="AJ204" s="77"/>
      <c r="AK204" s="77"/>
      <c r="AL204" s="62"/>
      <c r="AM204" s="77"/>
      <c r="AN204" s="77"/>
      <c r="AO204" s="77"/>
      <c r="AP204" s="77"/>
      <c r="AQ204" s="77"/>
      <c r="AR204" s="77"/>
      <c r="AS204" s="77"/>
      <c r="AT204" s="77"/>
      <c r="AU204" s="77"/>
      <c r="AV204" s="77"/>
      <c r="AW204" s="77"/>
      <c r="AX204" s="77"/>
      <c r="AY204" s="77"/>
      <c r="AZ204" s="77"/>
      <c r="BA204" s="77"/>
      <c r="BB204" s="77"/>
      <c r="BC204" s="77" t="s">
        <v>388</v>
      </c>
      <c r="BD204" s="62">
        <f t="shared" si="113"/>
        <v>0.100771875</v>
      </c>
      <c r="BE204" s="77"/>
      <c r="BF204" s="50">
        <v>3</v>
      </c>
      <c r="BG204" s="62">
        <f t="shared" si="114"/>
        <v>0.100771875</v>
      </c>
      <c r="BH204" s="62">
        <f t="shared" si="115"/>
        <v>100</v>
      </c>
      <c r="BI204" s="62">
        <f t="shared" si="116"/>
        <v>3.6278125000000001E-2</v>
      </c>
      <c r="BJ204" s="62">
        <f t="shared" si="117"/>
        <v>6.2939062500000004E-2</v>
      </c>
      <c r="BK204" s="62">
        <f t="shared" si="118"/>
        <v>1.5546875000000001E-3</v>
      </c>
      <c r="BL204" s="77"/>
      <c r="BM204" s="77"/>
      <c r="BN204" s="77"/>
      <c r="BO204" s="77"/>
      <c r="BP204" s="77"/>
      <c r="BQ204" s="77"/>
      <c r="BR204" s="77"/>
      <c r="BS204" s="77"/>
      <c r="BT204" s="77"/>
      <c r="BU204" s="77"/>
      <c r="BV204" s="77"/>
      <c r="BW204" s="77"/>
      <c r="BX204" s="77"/>
      <c r="BY204" s="77"/>
      <c r="BZ204" s="77"/>
      <c r="CA204" s="77"/>
      <c r="CB204" s="77"/>
      <c r="CC204" s="77"/>
    </row>
    <row r="205" spans="1:81" x14ac:dyDescent="0.25">
      <c r="A205" s="77" t="s">
        <v>389</v>
      </c>
      <c r="C205" s="3" t="s">
        <v>389</v>
      </c>
      <c r="E205" s="62">
        <v>0</v>
      </c>
      <c r="F205" s="62">
        <v>153.45220500000002</v>
      </c>
      <c r="G205" s="62">
        <v>727.67480399999999</v>
      </c>
      <c r="H205" s="62">
        <v>291.336795</v>
      </c>
      <c r="I205" s="62">
        <v>205.49251800000002</v>
      </c>
      <c r="J205" s="62">
        <v>0</v>
      </c>
      <c r="K205" s="62">
        <v>0</v>
      </c>
      <c r="L205" s="62">
        <v>0</v>
      </c>
      <c r="M205" s="62">
        <v>0</v>
      </c>
      <c r="N205" s="62">
        <v>0</v>
      </c>
      <c r="O205" s="62">
        <v>0</v>
      </c>
      <c r="P205" s="62">
        <v>0</v>
      </c>
      <c r="Q205" s="62">
        <v>0</v>
      </c>
      <c r="R205" s="62">
        <v>0</v>
      </c>
      <c r="S205" s="62">
        <v>0</v>
      </c>
      <c r="T205" s="62">
        <f t="shared" si="107"/>
        <v>1377.956322</v>
      </c>
      <c r="U205" s="62">
        <v>624.71400000000006</v>
      </c>
      <c r="V205" s="62">
        <v>730.67100000000005</v>
      </c>
      <c r="W205" s="62">
        <v>22.568999999999999</v>
      </c>
      <c r="X205" s="62">
        <f t="shared" si="108"/>
        <v>45.336270099858801</v>
      </c>
      <c r="Y205" s="62">
        <f t="shared" si="109"/>
        <v>53.025701057017983</v>
      </c>
      <c r="Z205" s="62">
        <f t="shared" si="110"/>
        <v>1.6378603327021857</v>
      </c>
      <c r="AA205" s="77"/>
      <c r="AB205" s="77" t="s">
        <v>389</v>
      </c>
      <c r="AC205" s="62">
        <f t="shared" si="111"/>
        <v>1377.954</v>
      </c>
      <c r="AD205" s="50">
        <v>1</v>
      </c>
      <c r="AE205" s="77">
        <v>1026.348</v>
      </c>
      <c r="AF205" s="62">
        <f t="shared" si="112"/>
        <v>74.48347332349266</v>
      </c>
      <c r="AG205" s="77">
        <v>455.51400000000001</v>
      </c>
      <c r="AH205" s="77">
        <v>553.62400000000002</v>
      </c>
      <c r="AI205" s="77">
        <v>17.21</v>
      </c>
      <c r="AJ205" s="50">
        <v>3</v>
      </c>
      <c r="AK205" s="77">
        <v>351.60599999999994</v>
      </c>
      <c r="AL205" s="62">
        <f>(AK205/AC205)*100</f>
        <v>25.51652667650734</v>
      </c>
      <c r="AM205" s="77">
        <v>169.2</v>
      </c>
      <c r="AN205" s="77">
        <v>177.047</v>
      </c>
      <c r="AO205" s="77">
        <v>5.359</v>
      </c>
      <c r="AP205" s="77"/>
      <c r="AQ205" s="77"/>
      <c r="AR205" s="77"/>
      <c r="AS205" s="77"/>
      <c r="AT205" s="77"/>
      <c r="AU205" s="77"/>
      <c r="AV205" s="77"/>
      <c r="AW205" s="77"/>
      <c r="AX205" s="77"/>
      <c r="AY205" s="77"/>
      <c r="AZ205" s="77"/>
      <c r="BA205" s="77"/>
      <c r="BB205" s="77"/>
      <c r="BC205" s="77" t="s">
        <v>389</v>
      </c>
      <c r="BD205" s="62">
        <f t="shared" si="113"/>
        <v>2.153053125</v>
      </c>
      <c r="BE205" s="77"/>
      <c r="BF205" s="50">
        <v>1</v>
      </c>
      <c r="BG205" s="62">
        <f t="shared" si="114"/>
        <v>1.6036687500000002</v>
      </c>
      <c r="BH205" s="62">
        <f t="shared" si="115"/>
        <v>74.48347332349266</v>
      </c>
      <c r="BI205" s="62">
        <f t="shared" si="116"/>
        <v>0.71174062500000002</v>
      </c>
      <c r="BJ205" s="62">
        <f t="shared" si="117"/>
        <v>0.86503750000000001</v>
      </c>
      <c r="BK205" s="62">
        <f t="shared" si="118"/>
        <v>2.6890625000000001E-2</v>
      </c>
      <c r="BL205" s="50">
        <v>3</v>
      </c>
      <c r="BM205" s="62">
        <f>BO205+BP205+BQ205</f>
        <v>0.54938437499999992</v>
      </c>
      <c r="BN205" s="62">
        <f>(BM205/BD205)*100</f>
        <v>25.51652667650734</v>
      </c>
      <c r="BO205" s="62">
        <f t="shared" ref="BO205:BQ206" si="119">AM205/640</f>
        <v>0.26437499999999997</v>
      </c>
      <c r="BP205" s="62">
        <f t="shared" si="119"/>
        <v>0.27663593749999998</v>
      </c>
      <c r="BQ205" s="62">
        <f t="shared" si="119"/>
        <v>8.3734375000000007E-3</v>
      </c>
      <c r="BR205" s="77"/>
      <c r="BS205" s="77"/>
      <c r="BT205" s="77"/>
      <c r="BU205" s="77"/>
      <c r="BV205" s="77"/>
      <c r="BW205" s="77"/>
      <c r="BX205" s="77"/>
      <c r="BY205" s="77"/>
      <c r="BZ205" s="77"/>
      <c r="CA205" s="77"/>
      <c r="CB205" s="77"/>
      <c r="CC205" s="77"/>
    </row>
    <row r="206" spans="1:81" x14ac:dyDescent="0.25">
      <c r="A206" s="77" t="s">
        <v>390</v>
      </c>
      <c r="C206" s="3" t="s">
        <v>390</v>
      </c>
      <c r="E206" s="62">
        <v>0</v>
      </c>
      <c r="F206" s="62">
        <v>34.693542000000001</v>
      </c>
      <c r="G206" s="62">
        <v>593.57092050000006</v>
      </c>
      <c r="H206" s="62">
        <v>94.9624515</v>
      </c>
      <c r="I206" s="62">
        <v>43.366927500000003</v>
      </c>
      <c r="J206" s="62">
        <v>0</v>
      </c>
      <c r="K206" s="62">
        <v>0</v>
      </c>
      <c r="L206" s="62">
        <v>0</v>
      </c>
      <c r="M206" s="62">
        <v>0</v>
      </c>
      <c r="N206" s="62">
        <v>0</v>
      </c>
      <c r="O206" s="62">
        <v>0</v>
      </c>
      <c r="P206" s="62">
        <v>0</v>
      </c>
      <c r="Q206" s="62">
        <v>0</v>
      </c>
      <c r="R206" s="62">
        <v>0</v>
      </c>
      <c r="S206" s="62">
        <v>0</v>
      </c>
      <c r="T206" s="62">
        <f t="shared" si="107"/>
        <v>766.59384150000005</v>
      </c>
      <c r="U206" s="62">
        <v>310.14400000000001</v>
      </c>
      <c r="V206" s="62">
        <v>443.74599999999998</v>
      </c>
      <c r="W206" s="62">
        <v>12.702</v>
      </c>
      <c r="X206" s="62">
        <f t="shared" si="108"/>
        <v>40.457408240214775</v>
      </c>
      <c r="Y206" s="62">
        <f t="shared" si="109"/>
        <v>57.88541154096918</v>
      </c>
      <c r="Z206" s="62">
        <f t="shared" si="110"/>
        <v>1.656940000345672</v>
      </c>
      <c r="AA206" s="77"/>
      <c r="AB206" s="77" t="s">
        <v>390</v>
      </c>
      <c r="AC206" s="62">
        <f t="shared" si="111"/>
        <v>766.59199999999998</v>
      </c>
      <c r="AD206" s="50">
        <v>1</v>
      </c>
      <c r="AE206" s="77">
        <v>36.027999999999999</v>
      </c>
      <c r="AF206" s="62">
        <f t="shared" si="112"/>
        <v>4.6997620637836031</v>
      </c>
      <c r="AG206" s="77">
        <v>13.13</v>
      </c>
      <c r="AH206" s="77">
        <v>22.373999999999999</v>
      </c>
      <c r="AI206" s="77">
        <v>0.52400000000000002</v>
      </c>
      <c r="AJ206" s="50">
        <v>3</v>
      </c>
      <c r="AK206" s="77">
        <v>730.56399999999996</v>
      </c>
      <c r="AL206" s="62">
        <f>(AK206/AC206)*100</f>
        <v>95.300237936216391</v>
      </c>
      <c r="AM206" s="77">
        <v>297.01400000000001</v>
      </c>
      <c r="AN206" s="77">
        <v>421.37200000000001</v>
      </c>
      <c r="AO206" s="77">
        <v>12.178000000000001</v>
      </c>
      <c r="AP206" s="77"/>
      <c r="AQ206" s="77"/>
      <c r="AR206" s="77"/>
      <c r="AS206" s="77"/>
      <c r="AT206" s="77"/>
      <c r="AU206" s="77"/>
      <c r="AV206" s="77"/>
      <c r="AW206" s="77"/>
      <c r="AX206" s="77"/>
      <c r="AY206" s="77"/>
      <c r="AZ206" s="77"/>
      <c r="BA206" s="77"/>
      <c r="BB206" s="77"/>
      <c r="BC206" s="77" t="s">
        <v>390</v>
      </c>
      <c r="BD206" s="62">
        <f t="shared" si="113"/>
        <v>1.1978</v>
      </c>
      <c r="BE206" s="77"/>
      <c r="BF206" s="50">
        <v>1</v>
      </c>
      <c r="BG206" s="62">
        <f t="shared" si="114"/>
        <v>5.6293750000000004E-2</v>
      </c>
      <c r="BH206" s="62">
        <f t="shared" si="115"/>
        <v>4.6997620637836039</v>
      </c>
      <c r="BI206" s="62">
        <f t="shared" si="116"/>
        <v>2.0515625000000003E-2</v>
      </c>
      <c r="BJ206" s="62">
        <f t="shared" si="117"/>
        <v>3.4959375000000001E-2</v>
      </c>
      <c r="BK206" s="62">
        <f t="shared" si="118"/>
        <v>8.1875000000000003E-4</v>
      </c>
      <c r="BL206" s="50">
        <v>3</v>
      </c>
      <c r="BM206" s="62">
        <f>BO206+BP206+BQ206</f>
        <v>1.1415062499999999</v>
      </c>
      <c r="BN206" s="62">
        <f>(BM206/BD206)*100</f>
        <v>95.300237936216391</v>
      </c>
      <c r="BO206" s="62">
        <f t="shared" si="119"/>
        <v>0.46408437499999999</v>
      </c>
      <c r="BP206" s="62">
        <f t="shared" si="119"/>
        <v>0.65839375</v>
      </c>
      <c r="BQ206" s="62">
        <f t="shared" si="119"/>
        <v>1.9028125E-2</v>
      </c>
      <c r="BR206" s="77"/>
      <c r="BS206" s="77"/>
      <c r="BT206" s="77"/>
      <c r="BU206" s="77"/>
      <c r="BV206" s="77"/>
      <c r="BW206" s="77"/>
      <c r="BX206" s="77"/>
      <c r="BY206" s="77"/>
      <c r="BZ206" s="77"/>
      <c r="CA206" s="77"/>
      <c r="CB206" s="77"/>
      <c r="CC206" s="77"/>
    </row>
    <row r="207" spans="1:81" x14ac:dyDescent="0.25">
      <c r="A207" s="77" t="s">
        <v>391</v>
      </c>
      <c r="C207" s="3" t="s">
        <v>391</v>
      </c>
      <c r="E207" s="62">
        <v>0</v>
      </c>
      <c r="F207" s="62">
        <v>12.898881000000001</v>
      </c>
      <c r="G207" s="62">
        <v>321.36005249999999</v>
      </c>
      <c r="H207" s="62">
        <v>88.290616499999999</v>
      </c>
      <c r="I207" s="62">
        <v>45.368478000000003</v>
      </c>
      <c r="J207" s="62">
        <v>0</v>
      </c>
      <c r="K207" s="62">
        <v>0</v>
      </c>
      <c r="L207" s="62">
        <v>0</v>
      </c>
      <c r="M207" s="62">
        <v>0</v>
      </c>
      <c r="N207" s="62">
        <v>0</v>
      </c>
      <c r="O207" s="62">
        <v>0</v>
      </c>
      <c r="P207" s="62">
        <v>0</v>
      </c>
      <c r="Q207" s="62">
        <v>0</v>
      </c>
      <c r="R207" s="62">
        <v>0</v>
      </c>
      <c r="S207" s="62">
        <v>0</v>
      </c>
      <c r="T207" s="62">
        <f t="shared" si="107"/>
        <v>467.91802799999999</v>
      </c>
      <c r="U207" s="62">
        <v>204.184</v>
      </c>
      <c r="V207" s="62">
        <v>255.381</v>
      </c>
      <c r="W207" s="62">
        <v>8.3520000000000003</v>
      </c>
      <c r="X207" s="62">
        <f t="shared" si="108"/>
        <v>43.636702965417697</v>
      </c>
      <c r="Y207" s="62">
        <f t="shared" si="109"/>
        <v>54.578149316358463</v>
      </c>
      <c r="Z207" s="62">
        <f t="shared" si="110"/>
        <v>1.78492802162348</v>
      </c>
      <c r="AA207" s="77"/>
      <c r="AB207" s="77" t="s">
        <v>391</v>
      </c>
      <c r="AC207" s="62">
        <f t="shared" si="111"/>
        <v>467.91699999999997</v>
      </c>
      <c r="AD207" s="50">
        <v>3</v>
      </c>
      <c r="AE207" s="77">
        <v>467.91699999999997</v>
      </c>
      <c r="AF207" s="62">
        <f t="shared" si="112"/>
        <v>100</v>
      </c>
      <c r="AG207" s="77">
        <v>204.184</v>
      </c>
      <c r="AH207" s="77">
        <v>255.381</v>
      </c>
      <c r="AI207" s="77">
        <v>8.3520000000000003</v>
      </c>
      <c r="AJ207" s="77"/>
      <c r="AK207" s="77"/>
      <c r="AL207" s="62"/>
      <c r="AM207" s="77"/>
      <c r="AN207" s="77"/>
      <c r="AO207" s="77"/>
      <c r="AP207" s="77"/>
      <c r="AQ207" s="77"/>
      <c r="AR207" s="77"/>
      <c r="AS207" s="77"/>
      <c r="AT207" s="77"/>
      <c r="AU207" s="77"/>
      <c r="AV207" s="77"/>
      <c r="AW207" s="77"/>
      <c r="AX207" s="77"/>
      <c r="AY207" s="77"/>
      <c r="AZ207" s="77"/>
      <c r="BA207" s="77"/>
      <c r="BB207" s="77"/>
      <c r="BC207" s="77" t="s">
        <v>391</v>
      </c>
      <c r="BD207" s="62">
        <f t="shared" si="113"/>
        <v>0.73112031249999998</v>
      </c>
      <c r="BE207" s="77"/>
      <c r="BF207" s="50">
        <v>3</v>
      </c>
      <c r="BG207" s="62">
        <f t="shared" si="114"/>
        <v>0.73112031249999998</v>
      </c>
      <c r="BH207" s="62">
        <f t="shared" si="115"/>
        <v>100</v>
      </c>
      <c r="BI207" s="62">
        <f t="shared" si="116"/>
        <v>0.31903749999999997</v>
      </c>
      <c r="BJ207" s="62">
        <f t="shared" si="117"/>
        <v>0.3990328125</v>
      </c>
      <c r="BK207" s="62">
        <f t="shared" si="118"/>
        <v>1.3050000000000001E-2</v>
      </c>
      <c r="BL207" s="77"/>
      <c r="BM207" s="77"/>
      <c r="BN207" s="77"/>
      <c r="BO207" s="77"/>
      <c r="BP207" s="77"/>
      <c r="BQ207" s="77"/>
      <c r="BR207" s="77"/>
      <c r="BS207" s="77"/>
      <c r="BT207" s="77"/>
      <c r="BU207" s="77"/>
      <c r="BV207" s="77"/>
      <c r="BW207" s="77"/>
      <c r="BX207" s="77"/>
      <c r="BY207" s="77"/>
      <c r="BZ207" s="77"/>
      <c r="CA207" s="77"/>
      <c r="CB207" s="77"/>
      <c r="CC207" s="77"/>
    </row>
    <row r="208" spans="1:81" x14ac:dyDescent="0.25">
      <c r="A208" s="77" t="s">
        <v>392</v>
      </c>
      <c r="C208" s="3" t="s">
        <v>392</v>
      </c>
      <c r="E208" s="62">
        <v>0</v>
      </c>
      <c r="F208" s="62">
        <v>16.012404</v>
      </c>
      <c r="G208" s="62">
        <v>212.8315365</v>
      </c>
      <c r="H208" s="62">
        <v>14.010853500000001</v>
      </c>
      <c r="I208" s="62">
        <v>0.44478900000000005</v>
      </c>
      <c r="J208" s="62">
        <v>0</v>
      </c>
      <c r="K208" s="62">
        <v>0</v>
      </c>
      <c r="L208" s="62">
        <v>0</v>
      </c>
      <c r="M208" s="62">
        <v>0</v>
      </c>
      <c r="N208" s="62">
        <v>0</v>
      </c>
      <c r="O208" s="62">
        <v>0</v>
      </c>
      <c r="P208" s="62">
        <v>0</v>
      </c>
      <c r="Q208" s="62">
        <v>0</v>
      </c>
      <c r="R208" s="62">
        <v>0</v>
      </c>
      <c r="S208" s="62">
        <v>0</v>
      </c>
      <c r="T208" s="62">
        <f t="shared" si="107"/>
        <v>243.29958299999998</v>
      </c>
      <c r="U208" s="62">
        <v>88.516999999999996</v>
      </c>
      <c r="V208" s="62">
        <v>151.029</v>
      </c>
      <c r="W208" s="62">
        <v>3.7530000000000001</v>
      </c>
      <c r="X208" s="62">
        <f t="shared" si="108"/>
        <v>36.381895483972123</v>
      </c>
      <c r="Y208" s="62">
        <f t="shared" si="109"/>
        <v>62.075322175952927</v>
      </c>
      <c r="Z208" s="62">
        <f t="shared" si="110"/>
        <v>1.5425427177982465</v>
      </c>
      <c r="AA208" s="77"/>
      <c r="AB208" s="77" t="s">
        <v>392</v>
      </c>
      <c r="AC208" s="62">
        <f t="shared" si="111"/>
        <v>243.29899999999998</v>
      </c>
      <c r="AD208" s="50">
        <v>3</v>
      </c>
      <c r="AE208" s="77">
        <v>243.29899999999998</v>
      </c>
      <c r="AF208" s="62">
        <f t="shared" si="112"/>
        <v>100</v>
      </c>
      <c r="AG208" s="77">
        <v>88.516999999999996</v>
      </c>
      <c r="AH208" s="77">
        <v>151.029</v>
      </c>
      <c r="AI208" s="77">
        <v>3.7530000000000001</v>
      </c>
      <c r="AJ208" s="77"/>
      <c r="AK208" s="77"/>
      <c r="AL208" s="62"/>
      <c r="AM208" s="77"/>
      <c r="AN208" s="77"/>
      <c r="AO208" s="77"/>
      <c r="AP208" s="77"/>
      <c r="AQ208" s="77"/>
      <c r="AR208" s="77"/>
      <c r="AS208" s="77"/>
      <c r="AT208" s="77"/>
      <c r="AU208" s="77"/>
      <c r="AV208" s="77"/>
      <c r="AW208" s="77"/>
      <c r="AX208" s="77"/>
      <c r="AY208" s="77"/>
      <c r="AZ208" s="77"/>
      <c r="BA208" s="77"/>
      <c r="BB208" s="77"/>
      <c r="BC208" s="77" t="s">
        <v>392</v>
      </c>
      <c r="BD208" s="62">
        <f t="shared" si="113"/>
        <v>0.38015468749999998</v>
      </c>
      <c r="BE208" s="77"/>
      <c r="BF208" s="50">
        <v>3</v>
      </c>
      <c r="BG208" s="62">
        <f t="shared" si="114"/>
        <v>0.38015468749999998</v>
      </c>
      <c r="BH208" s="62">
        <f t="shared" si="115"/>
        <v>100</v>
      </c>
      <c r="BI208" s="62">
        <f t="shared" si="116"/>
        <v>0.13830781249999999</v>
      </c>
      <c r="BJ208" s="62">
        <f t="shared" si="117"/>
        <v>0.2359828125</v>
      </c>
      <c r="BK208" s="62">
        <f t="shared" si="118"/>
        <v>5.8640625000000004E-3</v>
      </c>
      <c r="BL208" s="77"/>
      <c r="BM208" s="77"/>
      <c r="BN208" s="77"/>
      <c r="BO208" s="77"/>
      <c r="BP208" s="77"/>
      <c r="BQ208" s="77"/>
      <c r="BR208" s="77"/>
      <c r="BS208" s="77"/>
      <c r="BT208" s="77"/>
      <c r="BU208" s="77"/>
      <c r="BV208" s="77"/>
      <c r="BW208" s="77"/>
      <c r="BX208" s="77"/>
      <c r="BY208" s="77"/>
      <c r="BZ208" s="77"/>
      <c r="CA208" s="77"/>
      <c r="CB208" s="77"/>
      <c r="CC208" s="77"/>
    </row>
    <row r="209" spans="1:63" x14ac:dyDescent="0.25">
      <c r="A209" s="77" t="s">
        <v>393</v>
      </c>
      <c r="C209" s="3" t="s">
        <v>393</v>
      </c>
      <c r="E209" s="62">
        <v>0</v>
      </c>
      <c r="F209" s="62">
        <v>15.567615</v>
      </c>
      <c r="G209" s="62">
        <v>177.02602200000001</v>
      </c>
      <c r="H209" s="62">
        <v>13.343670000000001</v>
      </c>
      <c r="I209" s="62">
        <v>5.3374680000000003</v>
      </c>
      <c r="J209" s="62">
        <v>0</v>
      </c>
      <c r="K209" s="62">
        <v>0</v>
      </c>
      <c r="L209" s="62">
        <v>0</v>
      </c>
      <c r="M209" s="62">
        <v>0</v>
      </c>
      <c r="N209" s="62">
        <v>0</v>
      </c>
      <c r="O209" s="62">
        <v>0</v>
      </c>
      <c r="P209" s="62">
        <v>0</v>
      </c>
      <c r="Q209" s="62">
        <v>0</v>
      </c>
      <c r="R209" s="62">
        <v>0</v>
      </c>
      <c r="S209" s="62">
        <v>0</v>
      </c>
      <c r="T209" s="62">
        <f t="shared" si="107"/>
        <v>211.27477500000001</v>
      </c>
      <c r="U209" s="62">
        <v>79.533000000000001</v>
      </c>
      <c r="V209" s="62">
        <v>128.553</v>
      </c>
      <c r="W209" s="62">
        <v>3.1890000000000001</v>
      </c>
      <c r="X209" s="62">
        <f t="shared" si="108"/>
        <v>37.644342539235929</v>
      </c>
      <c r="Y209" s="62">
        <f t="shared" si="109"/>
        <v>60.846355178936996</v>
      </c>
      <c r="Z209" s="62">
        <f t="shared" si="110"/>
        <v>1.5094087782131111</v>
      </c>
      <c r="AA209" s="77"/>
      <c r="AB209" s="77" t="s">
        <v>393</v>
      </c>
      <c r="AC209" s="62">
        <f t="shared" si="111"/>
        <v>211.27500000000001</v>
      </c>
      <c r="AD209" s="50">
        <v>3</v>
      </c>
      <c r="AE209" s="77">
        <v>211.27500000000001</v>
      </c>
      <c r="AF209" s="62">
        <f t="shared" si="112"/>
        <v>100</v>
      </c>
      <c r="AG209" s="77">
        <v>79.533000000000001</v>
      </c>
      <c r="AH209" s="77">
        <v>128.553</v>
      </c>
      <c r="AI209" s="77">
        <v>3.1890000000000001</v>
      </c>
      <c r="AJ209" s="77"/>
      <c r="AK209" s="77"/>
      <c r="AL209" s="62"/>
      <c r="AM209" s="77"/>
      <c r="AN209" s="77"/>
      <c r="AO209" s="77"/>
      <c r="AP209" s="77"/>
      <c r="AQ209" s="77"/>
      <c r="AR209" s="77"/>
      <c r="AS209" s="77"/>
      <c r="AT209" s="77"/>
      <c r="AU209" s="77"/>
      <c r="AV209" s="77"/>
      <c r="AW209" s="77"/>
      <c r="AX209" s="77"/>
      <c r="AY209" s="77"/>
      <c r="AZ209" s="77"/>
      <c r="BA209" s="77"/>
      <c r="BB209" s="77"/>
      <c r="BC209" s="77" t="s">
        <v>393</v>
      </c>
      <c r="BD209" s="62">
        <f t="shared" si="113"/>
        <v>0.33011718750000002</v>
      </c>
      <c r="BE209" s="77"/>
      <c r="BF209" s="50">
        <v>3</v>
      </c>
      <c r="BG209" s="62">
        <f t="shared" si="114"/>
        <v>0.33011718749999996</v>
      </c>
      <c r="BH209" s="62">
        <f t="shared" si="115"/>
        <v>99.999999999999972</v>
      </c>
      <c r="BI209" s="62">
        <f t="shared" si="116"/>
        <v>0.12427031250000001</v>
      </c>
      <c r="BJ209" s="62">
        <f t="shared" si="117"/>
        <v>0.2008640625</v>
      </c>
      <c r="BK209" s="62">
        <f t="shared" si="118"/>
        <v>4.9828125000000003E-3</v>
      </c>
    </row>
    <row r="210" spans="1:63" x14ac:dyDescent="0.25">
      <c r="A210" s="77" t="s">
        <v>394</v>
      </c>
      <c r="C210" s="3" t="s">
        <v>394</v>
      </c>
      <c r="E210" s="62">
        <v>0</v>
      </c>
      <c r="F210" s="62">
        <v>6.2270460000000005</v>
      </c>
      <c r="G210" s="62">
        <v>183.47546250000002</v>
      </c>
      <c r="H210" s="62">
        <v>33.581569500000001</v>
      </c>
      <c r="I210" s="62">
        <v>0</v>
      </c>
      <c r="J210" s="62">
        <v>0</v>
      </c>
      <c r="K210" s="62">
        <v>0</v>
      </c>
      <c r="L210" s="62">
        <v>0</v>
      </c>
      <c r="M210" s="62">
        <v>0</v>
      </c>
      <c r="N210" s="62">
        <v>0</v>
      </c>
      <c r="O210" s="62">
        <v>0</v>
      </c>
      <c r="P210" s="62">
        <v>0</v>
      </c>
      <c r="Q210" s="62">
        <v>0</v>
      </c>
      <c r="R210" s="62">
        <v>0</v>
      </c>
      <c r="S210" s="62">
        <v>0</v>
      </c>
      <c r="T210" s="62">
        <f t="shared" si="107"/>
        <v>223.28407800000002</v>
      </c>
      <c r="U210" s="62">
        <v>84.180999999999997</v>
      </c>
      <c r="V210" s="62">
        <v>135.00800000000001</v>
      </c>
      <c r="W210" s="62">
        <v>4.0949999999999998</v>
      </c>
      <c r="X210" s="62">
        <f t="shared" si="108"/>
        <v>37.701299955655585</v>
      </c>
      <c r="Y210" s="62">
        <f t="shared" si="109"/>
        <v>60.464678542820238</v>
      </c>
      <c r="Z210" s="62">
        <f t="shared" si="110"/>
        <v>1.8339865684466758</v>
      </c>
      <c r="AA210" s="77"/>
      <c r="AB210" s="77" t="s">
        <v>394</v>
      </c>
      <c r="AC210" s="62">
        <f t="shared" si="111"/>
        <v>223.28400000000002</v>
      </c>
      <c r="AD210" s="50">
        <v>3</v>
      </c>
      <c r="AE210" s="77">
        <v>223.28400000000002</v>
      </c>
      <c r="AF210" s="62">
        <f t="shared" si="112"/>
        <v>100</v>
      </c>
      <c r="AG210" s="77">
        <v>84.180999999999997</v>
      </c>
      <c r="AH210" s="77">
        <v>135.00800000000001</v>
      </c>
      <c r="AI210" s="77">
        <v>4.0949999999999998</v>
      </c>
      <c r="AJ210" s="77"/>
      <c r="AK210" s="77"/>
      <c r="AL210" s="62"/>
      <c r="AM210" s="77"/>
      <c r="AN210" s="77"/>
      <c r="AO210" s="77"/>
      <c r="AP210" s="77"/>
      <c r="AQ210" s="77"/>
      <c r="AR210" s="77"/>
      <c r="AS210" s="77"/>
      <c r="AT210" s="77"/>
      <c r="AU210" s="77"/>
      <c r="AV210" s="77"/>
      <c r="AW210" s="77"/>
      <c r="AX210" s="77"/>
      <c r="AY210" s="77"/>
      <c r="AZ210" s="77"/>
      <c r="BA210" s="77"/>
      <c r="BB210" s="77"/>
      <c r="BC210" s="77" t="s">
        <v>394</v>
      </c>
      <c r="BD210" s="62">
        <f t="shared" si="113"/>
        <v>0.34888125000000003</v>
      </c>
      <c r="BE210" s="77"/>
      <c r="BF210" s="50">
        <v>3</v>
      </c>
      <c r="BG210" s="62">
        <f t="shared" si="114"/>
        <v>0.34888125000000003</v>
      </c>
      <c r="BH210" s="62">
        <f t="shared" si="115"/>
        <v>100</v>
      </c>
      <c r="BI210" s="62">
        <f t="shared" si="116"/>
        <v>0.13153281249999998</v>
      </c>
      <c r="BJ210" s="62">
        <f t="shared" si="117"/>
        <v>0.21095000000000003</v>
      </c>
      <c r="BK210" s="62">
        <f t="shared" si="118"/>
        <v>6.3984374999999996E-3</v>
      </c>
    </row>
    <row r="211" spans="1:63" x14ac:dyDescent="0.25">
      <c r="A211" s="77" t="s">
        <v>395</v>
      </c>
      <c r="C211" s="3" t="s">
        <v>395</v>
      </c>
      <c r="E211" s="62">
        <v>0</v>
      </c>
      <c r="F211" s="62">
        <v>9.7853580000000004</v>
      </c>
      <c r="G211" s="62">
        <v>87.623433000000006</v>
      </c>
      <c r="H211" s="62">
        <v>27.799312500000003</v>
      </c>
      <c r="I211" s="62">
        <v>10.0077525</v>
      </c>
      <c r="J211" s="62">
        <v>0</v>
      </c>
      <c r="K211" s="62">
        <v>0</v>
      </c>
      <c r="L211" s="62">
        <v>0</v>
      </c>
      <c r="M211" s="62">
        <v>0</v>
      </c>
      <c r="N211" s="62">
        <v>0</v>
      </c>
      <c r="O211" s="62">
        <v>0</v>
      </c>
      <c r="P211" s="62">
        <v>0</v>
      </c>
      <c r="Q211" s="62">
        <v>0</v>
      </c>
      <c r="R211" s="62">
        <v>0</v>
      </c>
      <c r="S211" s="62">
        <v>0</v>
      </c>
      <c r="T211" s="62">
        <f t="shared" si="107"/>
        <v>135.215856</v>
      </c>
      <c r="U211" s="62">
        <v>56.296999999999997</v>
      </c>
      <c r="V211" s="62">
        <v>76.492000000000004</v>
      </c>
      <c r="W211" s="62">
        <v>2.4260000000000002</v>
      </c>
      <c r="X211" s="62">
        <f t="shared" si="108"/>
        <v>41.634910035994594</v>
      </c>
      <c r="Y211" s="62">
        <f t="shared" si="109"/>
        <v>56.570288620588997</v>
      </c>
      <c r="Z211" s="62">
        <f t="shared" si="110"/>
        <v>1.7941682815660318</v>
      </c>
      <c r="AA211" s="77"/>
      <c r="AB211" s="77" t="s">
        <v>395</v>
      </c>
      <c r="AC211" s="62">
        <f t="shared" si="111"/>
        <v>135.21499999999997</v>
      </c>
      <c r="AD211" s="50">
        <v>3</v>
      </c>
      <c r="AE211" s="77">
        <v>135.21499999999997</v>
      </c>
      <c r="AF211" s="62">
        <f t="shared" si="112"/>
        <v>100</v>
      </c>
      <c r="AG211" s="77">
        <v>56.296999999999997</v>
      </c>
      <c r="AH211" s="77">
        <v>76.492000000000004</v>
      </c>
      <c r="AI211" s="77">
        <v>2.4260000000000002</v>
      </c>
      <c r="AJ211" s="77"/>
      <c r="AK211" s="77"/>
      <c r="AL211" s="62"/>
      <c r="AM211" s="77"/>
      <c r="AN211" s="77"/>
      <c r="AO211" s="77"/>
      <c r="AP211" s="77"/>
      <c r="AQ211" s="77"/>
      <c r="AR211" s="77"/>
      <c r="AS211" s="77"/>
      <c r="AT211" s="77"/>
      <c r="AU211" s="77"/>
      <c r="AV211" s="77"/>
      <c r="AW211" s="77"/>
      <c r="AX211" s="77"/>
      <c r="AY211" s="77"/>
      <c r="AZ211" s="77"/>
      <c r="BA211" s="77"/>
      <c r="BB211" s="77"/>
      <c r="BC211" s="77" t="s">
        <v>395</v>
      </c>
      <c r="BD211" s="62">
        <f t="shared" si="113"/>
        <v>0.21127343749999997</v>
      </c>
      <c r="BE211" s="77"/>
      <c r="BF211" s="50">
        <v>3</v>
      </c>
      <c r="BG211" s="62">
        <f t="shared" si="114"/>
        <v>0.21127343749999999</v>
      </c>
      <c r="BH211" s="62">
        <f t="shared" si="115"/>
        <v>100.00000000000003</v>
      </c>
      <c r="BI211" s="62">
        <f t="shared" si="116"/>
        <v>8.7964062499999995E-2</v>
      </c>
      <c r="BJ211" s="62">
        <f t="shared" si="117"/>
        <v>0.11951875000000001</v>
      </c>
      <c r="BK211" s="62">
        <f t="shared" si="118"/>
        <v>3.7906250000000002E-3</v>
      </c>
    </row>
    <row r="212" spans="1:63" x14ac:dyDescent="0.25">
      <c r="A212" s="77" t="s">
        <v>396</v>
      </c>
      <c r="B212" s="10" t="s">
        <v>397</v>
      </c>
      <c r="C212" s="3" t="s">
        <v>205</v>
      </c>
      <c r="E212" s="62">
        <v>0</v>
      </c>
      <c r="F212" s="62">
        <v>0</v>
      </c>
      <c r="G212" s="62">
        <v>93.405690000000007</v>
      </c>
      <c r="H212" s="62">
        <v>11.786908500000001</v>
      </c>
      <c r="I212" s="62">
        <v>10.230147000000001</v>
      </c>
      <c r="J212" s="62">
        <v>0</v>
      </c>
      <c r="K212" s="62">
        <v>0</v>
      </c>
      <c r="L212" s="62">
        <v>0</v>
      </c>
      <c r="M212" s="62">
        <v>0</v>
      </c>
      <c r="N212" s="62">
        <v>0</v>
      </c>
      <c r="O212" s="62">
        <v>0</v>
      </c>
      <c r="P212" s="62">
        <v>0</v>
      </c>
      <c r="Q212" s="62">
        <v>0</v>
      </c>
      <c r="R212" s="62">
        <v>0</v>
      </c>
      <c r="S212" s="62">
        <v>0</v>
      </c>
      <c r="T212" s="62">
        <f t="shared" si="107"/>
        <v>115.4227455</v>
      </c>
      <c r="U212" s="62">
        <v>49.582999999999998</v>
      </c>
      <c r="V212" s="62">
        <v>63.966999999999999</v>
      </c>
      <c r="W212" s="62">
        <v>1.873</v>
      </c>
      <c r="X212" s="62">
        <f t="shared" si="108"/>
        <v>42.957737476449125</v>
      </c>
      <c r="Y212" s="62">
        <f t="shared" si="109"/>
        <v>55.419752599802784</v>
      </c>
      <c r="Z212" s="62">
        <f t="shared" si="110"/>
        <v>1.6227304175501525</v>
      </c>
      <c r="AA212" s="77"/>
      <c r="AB212" s="77" t="s">
        <v>396</v>
      </c>
      <c r="AC212" s="62">
        <f t="shared" si="111"/>
        <v>115.423</v>
      </c>
      <c r="AD212" s="50">
        <v>3</v>
      </c>
      <c r="AE212" s="77">
        <v>115.423</v>
      </c>
      <c r="AF212" s="62">
        <f t="shared" si="112"/>
        <v>100</v>
      </c>
      <c r="AG212" s="77">
        <v>49.582999999999998</v>
      </c>
      <c r="AH212" s="77">
        <v>63.966999999999999</v>
      </c>
      <c r="AI212" s="77">
        <v>1.873</v>
      </c>
      <c r="AJ212" s="77"/>
      <c r="AK212" s="77"/>
      <c r="AL212" s="62"/>
      <c r="AM212" s="77"/>
      <c r="AN212" s="77"/>
      <c r="AO212" s="77"/>
      <c r="AP212" s="77"/>
      <c r="AQ212" s="77"/>
      <c r="AR212" s="77"/>
      <c r="AS212" s="77"/>
      <c r="AT212" s="77"/>
      <c r="AU212" s="77"/>
      <c r="AV212" s="77"/>
      <c r="AW212" s="77"/>
      <c r="AX212" s="77"/>
      <c r="AY212" s="77"/>
      <c r="AZ212" s="77"/>
      <c r="BA212" s="77"/>
      <c r="BB212" s="77"/>
      <c r="BC212" s="77" t="s">
        <v>396</v>
      </c>
      <c r="BD212" s="62">
        <f t="shared" si="113"/>
        <v>0.18034843750000001</v>
      </c>
      <c r="BE212" s="77"/>
      <c r="BF212" s="50">
        <v>3</v>
      </c>
      <c r="BG212" s="62">
        <f t="shared" si="114"/>
        <v>0.18034843750000001</v>
      </c>
      <c r="BH212" s="62">
        <f t="shared" si="115"/>
        <v>100</v>
      </c>
      <c r="BI212" s="62">
        <f t="shared" si="116"/>
        <v>7.7473437499999992E-2</v>
      </c>
      <c r="BJ212" s="62">
        <f t="shared" si="117"/>
        <v>9.9948437500000001E-2</v>
      </c>
      <c r="BK212" s="62">
        <f t="shared" si="118"/>
        <v>2.9265624999999999E-3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222"/>
  <sheetViews>
    <sheetView workbookViewId="0"/>
  </sheetViews>
  <sheetFormatPr defaultRowHeight="15" x14ac:dyDescent="0.25"/>
  <cols>
    <col min="1" max="1" width="10.42578125" style="18" customWidth="1"/>
    <col min="2" max="2" width="12.5703125" style="3" customWidth="1"/>
    <col min="3" max="3" width="9.140625" style="18"/>
    <col min="4" max="4" width="9.140625" style="8"/>
    <col min="5" max="6" width="9.140625" style="4"/>
    <col min="7" max="7" width="10.7109375" style="4" customWidth="1"/>
    <col min="8" max="9" width="9.140625" style="4"/>
    <col min="10" max="10" width="9.140625" style="8"/>
    <col min="11" max="12" width="9.140625" style="4"/>
    <col min="13" max="13" width="10.7109375" style="4" customWidth="1"/>
    <col min="14" max="15" width="9.140625" style="4"/>
    <col min="16" max="16" width="9.140625" style="8"/>
    <col min="17" max="18" width="9.140625" style="4"/>
    <col min="19" max="19" width="10.7109375" style="4" customWidth="1"/>
    <col min="20" max="21" width="9.140625" style="4"/>
    <col min="22" max="22" width="9.140625" style="8"/>
    <col min="23" max="24" width="9.140625" style="4"/>
    <col min="25" max="25" width="11.5703125" style="4" customWidth="1"/>
    <col min="26" max="27" width="9.140625" style="4"/>
    <col min="29" max="29" width="10.42578125" style="19" customWidth="1"/>
    <col min="30" max="30" width="9.140625" style="4" customWidth="1"/>
    <col min="32" max="32" width="9.140625" style="8"/>
    <col min="33" max="34" width="9.140625" style="4"/>
    <col min="35" max="35" width="11" style="4" customWidth="1"/>
    <col min="36" max="37" width="9.140625" style="4"/>
    <col min="38" max="38" width="9.140625" style="8"/>
    <col min="39" max="40" width="9.140625" style="4"/>
    <col min="41" max="41" width="11.28515625" style="4" customWidth="1"/>
    <col min="42" max="43" width="9.140625" style="4"/>
    <col min="44" max="44" width="9.140625" style="8"/>
    <col min="45" max="46" width="9.140625" style="4"/>
    <col min="47" max="47" width="10.7109375" style="4" customWidth="1"/>
    <col min="48" max="49" width="9.140625" style="4"/>
    <col min="50" max="50" width="9.140625" style="8"/>
    <col min="51" max="52" width="9.140625" style="4"/>
    <col min="53" max="53" width="11" style="4" customWidth="1"/>
    <col min="54" max="55" width="9.140625" style="4"/>
  </cols>
  <sheetData>
    <row r="1" spans="1:55" ht="45" x14ac:dyDescent="0.25">
      <c r="A1" s="75" t="s">
        <v>83</v>
      </c>
      <c r="B1" s="20" t="s">
        <v>86</v>
      </c>
      <c r="C1" s="12" t="s">
        <v>109</v>
      </c>
      <c r="D1" s="12" t="s">
        <v>110</v>
      </c>
      <c r="E1" s="88" t="s">
        <v>111</v>
      </c>
      <c r="F1" s="88" t="s">
        <v>112</v>
      </c>
      <c r="G1" s="88" t="s">
        <v>113</v>
      </c>
      <c r="H1" s="88" t="s">
        <v>114</v>
      </c>
      <c r="I1" s="88" t="s">
        <v>115</v>
      </c>
      <c r="J1" s="12" t="s">
        <v>110</v>
      </c>
      <c r="K1" s="88" t="s">
        <v>111</v>
      </c>
      <c r="L1" s="88" t="s">
        <v>112</v>
      </c>
      <c r="M1" s="88" t="s">
        <v>113</v>
      </c>
      <c r="N1" s="88" t="s">
        <v>114</v>
      </c>
      <c r="O1" s="88" t="s">
        <v>115</v>
      </c>
      <c r="P1" s="12" t="s">
        <v>110</v>
      </c>
      <c r="Q1" s="88" t="s">
        <v>111</v>
      </c>
      <c r="R1" s="88" t="s">
        <v>112</v>
      </c>
      <c r="S1" s="88" t="s">
        <v>113</v>
      </c>
      <c r="T1" s="88" t="s">
        <v>114</v>
      </c>
      <c r="U1" s="88" t="s">
        <v>115</v>
      </c>
      <c r="V1" s="12" t="s">
        <v>110</v>
      </c>
      <c r="W1" s="88" t="s">
        <v>111</v>
      </c>
      <c r="X1" s="88" t="s">
        <v>112</v>
      </c>
      <c r="Y1" s="88" t="s">
        <v>113</v>
      </c>
      <c r="Z1" s="88" t="s">
        <v>114</v>
      </c>
      <c r="AA1" s="88" t="s">
        <v>115</v>
      </c>
      <c r="AB1" s="77"/>
      <c r="AC1" s="75" t="s">
        <v>38</v>
      </c>
      <c r="AD1" s="88" t="s">
        <v>116</v>
      </c>
      <c r="AE1" s="77"/>
      <c r="AF1" s="12" t="s">
        <v>110</v>
      </c>
      <c r="AG1" s="88" t="s">
        <v>117</v>
      </c>
      <c r="AH1" s="88" t="s">
        <v>112</v>
      </c>
      <c r="AI1" s="88" t="s">
        <v>118</v>
      </c>
      <c r="AJ1" s="88" t="s">
        <v>119</v>
      </c>
      <c r="AK1" s="88" t="s">
        <v>120</v>
      </c>
      <c r="AL1" s="12" t="s">
        <v>110</v>
      </c>
      <c r="AM1" s="88" t="s">
        <v>117</v>
      </c>
      <c r="AN1" s="88" t="s">
        <v>112</v>
      </c>
      <c r="AO1" s="88" t="s">
        <v>118</v>
      </c>
      <c r="AP1" s="88" t="s">
        <v>119</v>
      </c>
      <c r="AQ1" s="88" t="s">
        <v>120</v>
      </c>
      <c r="AR1" s="12" t="s">
        <v>110</v>
      </c>
      <c r="AS1" s="88" t="s">
        <v>117</v>
      </c>
      <c r="AT1" s="88" t="s">
        <v>112</v>
      </c>
      <c r="AU1" s="88" t="s">
        <v>118</v>
      </c>
      <c r="AV1" s="88" t="s">
        <v>119</v>
      </c>
      <c r="AW1" s="88" t="s">
        <v>120</v>
      </c>
      <c r="AX1" s="12" t="s">
        <v>110</v>
      </c>
      <c r="AY1" s="88" t="s">
        <v>117</v>
      </c>
      <c r="AZ1" s="88" t="s">
        <v>112</v>
      </c>
      <c r="BA1" s="88" t="s">
        <v>118</v>
      </c>
      <c r="BB1" s="88" t="s">
        <v>119</v>
      </c>
      <c r="BC1" s="88" t="s">
        <v>120</v>
      </c>
    </row>
    <row r="2" spans="1:55" x14ac:dyDescent="0.25">
      <c r="A2" s="77" t="s">
        <v>121</v>
      </c>
      <c r="B2" s="77" t="s">
        <v>121</v>
      </c>
      <c r="C2" s="62">
        <v>5440.8814425</v>
      </c>
      <c r="D2" s="50">
        <v>13</v>
      </c>
      <c r="E2" s="62">
        <f t="shared" ref="E2:E33" si="0">G2+H2+I2</f>
        <v>1145.106</v>
      </c>
      <c r="F2" s="62">
        <f t="shared" ref="F2:F56" si="1">(E2/C2)*100</f>
        <v>21.046332512509988</v>
      </c>
      <c r="G2" s="62">
        <v>556.23800000000006</v>
      </c>
      <c r="H2" s="62">
        <v>522.92899999999997</v>
      </c>
      <c r="I2" s="62">
        <v>65.938999999999993</v>
      </c>
      <c r="J2" s="50">
        <v>18</v>
      </c>
      <c r="K2" s="62">
        <f>M2+N2+O2</f>
        <v>4295.7619999999997</v>
      </c>
      <c r="L2" s="62">
        <f>(K2/C2)*100</f>
        <v>78.953420422742454</v>
      </c>
      <c r="M2" s="62">
        <v>2182.8409999999999</v>
      </c>
      <c r="N2" s="62">
        <v>1849.069</v>
      </c>
      <c r="O2" s="62">
        <v>263.85199999999998</v>
      </c>
      <c r="P2" s="50"/>
      <c r="Q2" s="62"/>
      <c r="R2" s="62"/>
      <c r="S2" s="62"/>
      <c r="T2" s="62"/>
      <c r="U2" s="62"/>
      <c r="V2" s="50"/>
      <c r="W2" s="62"/>
      <c r="X2" s="62"/>
      <c r="Y2" s="62"/>
      <c r="Z2" s="62"/>
      <c r="AA2" s="62"/>
      <c r="AB2" s="77"/>
      <c r="AC2" s="77" t="s">
        <v>121</v>
      </c>
      <c r="AD2" s="62">
        <f t="shared" ref="AD2:AD57" si="2">C2/640</f>
        <v>8.5013772539062504</v>
      </c>
      <c r="AE2" s="77"/>
      <c r="AF2" s="50">
        <v>13</v>
      </c>
      <c r="AG2" s="62">
        <f t="shared" ref="AG2:AG57" si="3">E2/640</f>
        <v>1.7892281249999999</v>
      </c>
      <c r="AH2" s="62">
        <f t="shared" ref="AH2:AH57" si="4">(AG2/AD2)*100</f>
        <v>21.046332512509988</v>
      </c>
      <c r="AI2" s="62">
        <f t="shared" ref="AI2:AI57" si="5">G2/640</f>
        <v>0.86912187500000004</v>
      </c>
      <c r="AJ2" s="62">
        <f t="shared" ref="AJ2:AJ57" si="6">H2/640</f>
        <v>0.81707656249999994</v>
      </c>
      <c r="AK2" s="62">
        <f t="shared" ref="AK2:AK57" si="7">I2/640</f>
        <v>0.10302968749999999</v>
      </c>
      <c r="AL2" s="50">
        <v>18</v>
      </c>
      <c r="AM2" s="62">
        <f>K2/640</f>
        <v>6.7121281249999996</v>
      </c>
      <c r="AN2" s="62">
        <f>(AM2/AD2)*100</f>
        <v>78.953420422742454</v>
      </c>
      <c r="AO2" s="62">
        <f>M2/640</f>
        <v>3.4106890624999999</v>
      </c>
      <c r="AP2" s="62">
        <f t="shared" ref="AP2" si="8">N2/640</f>
        <v>2.8891703125000001</v>
      </c>
      <c r="AQ2" s="62">
        <f t="shared" ref="AQ2" si="9">O2/640</f>
        <v>0.41226874999999996</v>
      </c>
      <c r="AR2" s="50"/>
      <c r="AS2" s="62"/>
      <c r="AT2" s="62"/>
      <c r="AU2" s="62"/>
      <c r="AV2" s="62"/>
      <c r="AW2" s="62"/>
      <c r="AX2" s="50"/>
      <c r="AY2" s="62"/>
      <c r="AZ2" s="62"/>
      <c r="BA2" s="62"/>
      <c r="BB2" s="62"/>
      <c r="BC2" s="62"/>
    </row>
    <row r="3" spans="1:55" x14ac:dyDescent="0.25">
      <c r="A3" s="77" t="s">
        <v>123</v>
      </c>
      <c r="B3" s="77" t="s">
        <v>123</v>
      </c>
      <c r="C3" s="62">
        <v>566.88358049999999</v>
      </c>
      <c r="D3" s="50">
        <v>18</v>
      </c>
      <c r="E3" s="62">
        <f t="shared" si="0"/>
        <v>566.88300000000004</v>
      </c>
      <c r="F3" s="62">
        <f t="shared" si="1"/>
        <v>99.999897598021903</v>
      </c>
      <c r="G3" s="62">
        <v>233.47399999999999</v>
      </c>
      <c r="H3" s="62">
        <v>278.74200000000002</v>
      </c>
      <c r="I3" s="62">
        <v>54.667000000000002</v>
      </c>
      <c r="J3" s="50"/>
      <c r="K3" s="62"/>
      <c r="L3" s="62"/>
      <c r="M3" s="62"/>
      <c r="N3" s="62"/>
      <c r="O3" s="62"/>
      <c r="P3" s="50"/>
      <c r="Q3" s="62"/>
      <c r="R3" s="62"/>
      <c r="S3" s="62"/>
      <c r="T3" s="62"/>
      <c r="U3" s="62"/>
      <c r="V3" s="50"/>
      <c r="W3" s="62"/>
      <c r="X3" s="62"/>
      <c r="Y3" s="62"/>
      <c r="Z3" s="62"/>
      <c r="AA3" s="62"/>
      <c r="AB3" s="77"/>
      <c r="AC3" s="77" t="s">
        <v>123</v>
      </c>
      <c r="AD3" s="62">
        <f t="shared" si="2"/>
        <v>0.88575559453124997</v>
      </c>
      <c r="AE3" s="77"/>
      <c r="AF3" s="50">
        <v>18</v>
      </c>
      <c r="AG3" s="62">
        <f t="shared" si="3"/>
        <v>0.88575468750000008</v>
      </c>
      <c r="AH3" s="62">
        <f t="shared" si="4"/>
        <v>99.999897598021903</v>
      </c>
      <c r="AI3" s="62">
        <f t="shared" si="5"/>
        <v>0.36480312500000001</v>
      </c>
      <c r="AJ3" s="62">
        <f t="shared" si="6"/>
        <v>0.43553437500000003</v>
      </c>
      <c r="AK3" s="62">
        <f t="shared" si="7"/>
        <v>8.5417187500000005E-2</v>
      </c>
      <c r="AL3" s="50"/>
      <c r="AM3" s="62"/>
      <c r="AN3" s="62"/>
      <c r="AO3" s="62"/>
      <c r="AP3" s="62"/>
      <c r="AQ3" s="62"/>
      <c r="AR3" s="50"/>
      <c r="AS3" s="62"/>
      <c r="AT3" s="62"/>
      <c r="AU3" s="62"/>
      <c r="AV3" s="62"/>
      <c r="AW3" s="62"/>
      <c r="AX3" s="50"/>
      <c r="AY3" s="62"/>
      <c r="AZ3" s="62"/>
      <c r="BA3" s="62"/>
      <c r="BB3" s="62"/>
      <c r="BC3" s="62"/>
    </row>
    <row r="4" spans="1:55" x14ac:dyDescent="0.25">
      <c r="A4" s="77" t="s">
        <v>125</v>
      </c>
      <c r="B4" s="77" t="s">
        <v>125</v>
      </c>
      <c r="C4" s="62">
        <v>845.32149450000009</v>
      </c>
      <c r="D4" s="50">
        <v>18</v>
      </c>
      <c r="E4" s="62">
        <f t="shared" si="0"/>
        <v>845.31799999999998</v>
      </c>
      <c r="F4" s="62">
        <f t="shared" si="1"/>
        <v>99.999586606986469</v>
      </c>
      <c r="G4" s="62">
        <v>386.66699999999997</v>
      </c>
      <c r="H4" s="62">
        <v>396.34</v>
      </c>
      <c r="I4" s="62">
        <v>62.311</v>
      </c>
      <c r="J4" s="50"/>
      <c r="K4" s="62"/>
      <c r="L4" s="62"/>
      <c r="M4" s="62"/>
      <c r="N4" s="62"/>
      <c r="O4" s="62"/>
      <c r="P4" s="50"/>
      <c r="Q4" s="62"/>
      <c r="R4" s="62"/>
      <c r="S4" s="62"/>
      <c r="T4" s="62"/>
      <c r="U4" s="62"/>
      <c r="V4" s="50"/>
      <c r="W4" s="62"/>
      <c r="X4" s="62"/>
      <c r="Y4" s="62"/>
      <c r="Z4" s="62"/>
      <c r="AA4" s="62"/>
      <c r="AB4" s="77"/>
      <c r="AC4" s="77" t="s">
        <v>125</v>
      </c>
      <c r="AD4" s="62">
        <f t="shared" si="2"/>
        <v>1.3208148351562501</v>
      </c>
      <c r="AE4" s="77"/>
      <c r="AF4" s="50">
        <v>18</v>
      </c>
      <c r="AG4" s="62">
        <f t="shared" si="3"/>
        <v>1.3208093750000001</v>
      </c>
      <c r="AH4" s="62">
        <f t="shared" si="4"/>
        <v>99.999586606986483</v>
      </c>
      <c r="AI4" s="62">
        <f t="shared" si="5"/>
        <v>0.60416718749999998</v>
      </c>
      <c r="AJ4" s="62">
        <f t="shared" si="6"/>
        <v>0.61928125000000001</v>
      </c>
      <c r="AK4" s="62">
        <f t="shared" si="7"/>
        <v>9.7360937499999994E-2</v>
      </c>
      <c r="AL4" s="50"/>
      <c r="AM4" s="62"/>
      <c r="AN4" s="62"/>
      <c r="AO4" s="62"/>
      <c r="AP4" s="62"/>
      <c r="AQ4" s="62"/>
      <c r="AR4" s="50"/>
      <c r="AS4" s="62"/>
      <c r="AT4" s="62"/>
      <c r="AU4" s="62"/>
      <c r="AV4" s="62"/>
      <c r="AW4" s="62"/>
      <c r="AX4" s="50"/>
      <c r="AY4" s="62"/>
      <c r="AZ4" s="62"/>
      <c r="BA4" s="62"/>
      <c r="BB4" s="62"/>
      <c r="BC4" s="62"/>
    </row>
    <row r="5" spans="1:55" x14ac:dyDescent="0.25">
      <c r="A5" s="77" t="s">
        <v>127</v>
      </c>
      <c r="B5" s="77" t="s">
        <v>127</v>
      </c>
      <c r="C5" s="62">
        <v>2625.8118614999998</v>
      </c>
      <c r="D5" s="50">
        <v>13</v>
      </c>
      <c r="E5" s="62">
        <f t="shared" si="0"/>
        <v>8.8960000000000008</v>
      </c>
      <c r="F5" s="62">
        <f t="shared" si="1"/>
        <v>0.3387904567891678</v>
      </c>
      <c r="G5" s="62">
        <v>4.1100000000000003</v>
      </c>
      <c r="H5" s="62">
        <v>4.4660000000000002</v>
      </c>
      <c r="I5" s="62">
        <v>0.32</v>
      </c>
      <c r="J5" s="50">
        <v>18</v>
      </c>
      <c r="K5" s="62">
        <f>M5+N5+O5</f>
        <v>2616.9090000000001</v>
      </c>
      <c r="L5" s="62">
        <f>(K5/C5)*100</f>
        <v>99.660948233552645</v>
      </c>
      <c r="M5" s="62">
        <v>1244.1120000000001</v>
      </c>
      <c r="N5" s="62">
        <v>1208.992</v>
      </c>
      <c r="O5" s="62">
        <v>163.80500000000001</v>
      </c>
      <c r="P5" s="50"/>
      <c r="Q5" s="62"/>
      <c r="R5" s="62"/>
      <c r="S5" s="62"/>
      <c r="T5" s="62"/>
      <c r="U5" s="62"/>
      <c r="V5" s="50"/>
      <c r="W5" s="62"/>
      <c r="X5" s="62"/>
      <c r="Y5" s="62"/>
      <c r="Z5" s="62"/>
      <c r="AA5" s="62"/>
      <c r="AB5" s="77"/>
      <c r="AC5" s="77" t="s">
        <v>127</v>
      </c>
      <c r="AD5" s="62">
        <f t="shared" si="2"/>
        <v>4.1028310335937501</v>
      </c>
      <c r="AE5" s="77"/>
      <c r="AF5" s="50">
        <v>13</v>
      </c>
      <c r="AG5" s="62">
        <f t="shared" si="3"/>
        <v>1.3900000000000001E-2</v>
      </c>
      <c r="AH5" s="62">
        <f t="shared" si="4"/>
        <v>0.3387904567891678</v>
      </c>
      <c r="AI5" s="62">
        <f t="shared" si="5"/>
        <v>6.4218750000000005E-3</v>
      </c>
      <c r="AJ5" s="62">
        <f t="shared" si="6"/>
        <v>6.978125E-3</v>
      </c>
      <c r="AK5" s="62">
        <f t="shared" si="7"/>
        <v>5.0000000000000001E-4</v>
      </c>
      <c r="AL5" s="50">
        <v>18</v>
      </c>
      <c r="AM5" s="62">
        <f>K5/640</f>
        <v>4.0889203125</v>
      </c>
      <c r="AN5" s="62">
        <f>(AM5/AD5)*100</f>
        <v>99.660948233552631</v>
      </c>
      <c r="AO5" s="62">
        <f>M5/640</f>
        <v>1.9439250000000001</v>
      </c>
      <c r="AP5" s="62">
        <f t="shared" ref="AP5:AP6" si="10">N5/640</f>
        <v>1.8890499999999999</v>
      </c>
      <c r="AQ5" s="62">
        <f t="shared" ref="AQ5:AQ6" si="11">O5/640</f>
        <v>0.25594531250000002</v>
      </c>
      <c r="AR5" s="50"/>
      <c r="AS5" s="62"/>
      <c r="AT5" s="62"/>
      <c r="AU5" s="62"/>
      <c r="AV5" s="62"/>
      <c r="AW5" s="62"/>
      <c r="AX5" s="50"/>
      <c r="AY5" s="62"/>
      <c r="AZ5" s="62"/>
      <c r="BA5" s="62"/>
      <c r="BB5" s="62"/>
      <c r="BC5" s="62"/>
    </row>
    <row r="6" spans="1:55" x14ac:dyDescent="0.25">
      <c r="A6" s="77" t="s">
        <v>128</v>
      </c>
      <c r="B6" s="77" t="s">
        <v>128</v>
      </c>
      <c r="C6" s="62">
        <v>3729.5557650000001</v>
      </c>
      <c r="D6" s="50">
        <v>13</v>
      </c>
      <c r="E6" s="62">
        <f t="shared" si="0"/>
        <v>1920.3720000000001</v>
      </c>
      <c r="F6" s="62">
        <f t="shared" si="1"/>
        <v>51.490636445812733</v>
      </c>
      <c r="G6" s="62">
        <v>1007.24</v>
      </c>
      <c r="H6" s="62">
        <v>843.03899999999999</v>
      </c>
      <c r="I6" s="62">
        <v>70.093000000000004</v>
      </c>
      <c r="J6" s="50">
        <v>18</v>
      </c>
      <c r="K6" s="62">
        <f>M6+N6+O6</f>
        <v>1809.175</v>
      </c>
      <c r="L6" s="62">
        <f>(K6/C6)*100</f>
        <v>48.509128539602351</v>
      </c>
      <c r="M6" s="62">
        <v>974.90200000000004</v>
      </c>
      <c r="N6" s="62">
        <v>688.31799999999998</v>
      </c>
      <c r="O6" s="62">
        <v>145.95500000000001</v>
      </c>
      <c r="P6" s="50"/>
      <c r="Q6" s="62"/>
      <c r="R6" s="62"/>
      <c r="S6" s="62"/>
      <c r="T6" s="62"/>
      <c r="U6" s="62"/>
      <c r="V6" s="50"/>
      <c r="W6" s="62"/>
      <c r="X6" s="62"/>
      <c r="Y6" s="62"/>
      <c r="Z6" s="62"/>
      <c r="AA6" s="62"/>
      <c r="AB6" s="77"/>
      <c r="AC6" s="77" t="s">
        <v>128</v>
      </c>
      <c r="AD6" s="62">
        <f t="shared" si="2"/>
        <v>5.8274308828125001</v>
      </c>
      <c r="AE6" s="77"/>
      <c r="AF6" s="50">
        <v>13</v>
      </c>
      <c r="AG6" s="62">
        <f t="shared" si="3"/>
        <v>3.0005812500000002</v>
      </c>
      <c r="AH6" s="62">
        <f t="shared" si="4"/>
        <v>51.49063644581274</v>
      </c>
      <c r="AI6" s="62">
        <f t="shared" si="5"/>
        <v>1.5738125000000001</v>
      </c>
      <c r="AJ6" s="62">
        <f t="shared" si="6"/>
        <v>1.3172484375</v>
      </c>
      <c r="AK6" s="62">
        <f t="shared" si="7"/>
        <v>0.10952031250000001</v>
      </c>
      <c r="AL6" s="50">
        <v>18</v>
      </c>
      <c r="AM6" s="62">
        <f>K6/640</f>
        <v>2.8268359374999998</v>
      </c>
      <c r="AN6" s="62">
        <f>(AM6/AD6)*100</f>
        <v>48.509128539602351</v>
      </c>
      <c r="AO6" s="62">
        <f>M6/640</f>
        <v>1.523284375</v>
      </c>
      <c r="AP6" s="62">
        <f t="shared" si="10"/>
        <v>1.075496875</v>
      </c>
      <c r="AQ6" s="62">
        <f t="shared" si="11"/>
        <v>0.22805468750000002</v>
      </c>
      <c r="AR6" s="50"/>
      <c r="AS6" s="62"/>
      <c r="AT6" s="62"/>
      <c r="AU6" s="62"/>
      <c r="AV6" s="62"/>
      <c r="AW6" s="62"/>
      <c r="AX6" s="50"/>
      <c r="AY6" s="62"/>
      <c r="AZ6" s="62"/>
      <c r="BA6" s="62"/>
      <c r="BB6" s="62"/>
      <c r="BC6" s="62"/>
    </row>
    <row r="7" spans="1:55" x14ac:dyDescent="0.25">
      <c r="A7" s="77" t="s">
        <v>129</v>
      </c>
      <c r="B7" s="77" t="s">
        <v>129</v>
      </c>
      <c r="C7" s="62">
        <v>187.92335249999999</v>
      </c>
      <c r="D7" s="50">
        <v>18</v>
      </c>
      <c r="E7" s="62">
        <f t="shared" si="0"/>
        <v>187.922</v>
      </c>
      <c r="F7" s="62">
        <f t="shared" si="1"/>
        <v>99.999280291681686</v>
      </c>
      <c r="G7" s="62">
        <v>102.47199999999999</v>
      </c>
      <c r="H7" s="62">
        <v>56.551000000000002</v>
      </c>
      <c r="I7" s="62">
        <v>28.899000000000001</v>
      </c>
      <c r="J7" s="50"/>
      <c r="K7" s="62"/>
      <c r="L7" s="62"/>
      <c r="M7" s="62"/>
      <c r="N7" s="62"/>
      <c r="O7" s="62"/>
      <c r="P7" s="50"/>
      <c r="Q7" s="62"/>
      <c r="R7" s="62"/>
      <c r="S7" s="62"/>
      <c r="T7" s="62"/>
      <c r="U7" s="62"/>
      <c r="V7" s="50"/>
      <c r="W7" s="62"/>
      <c r="X7" s="62"/>
      <c r="Y7" s="62"/>
      <c r="Z7" s="62"/>
      <c r="AA7" s="62"/>
      <c r="AB7" s="77"/>
      <c r="AC7" s="77" t="s">
        <v>129</v>
      </c>
      <c r="AD7" s="62">
        <f t="shared" si="2"/>
        <v>0.29363023828125001</v>
      </c>
      <c r="AE7" s="77"/>
      <c r="AF7" s="50">
        <v>18</v>
      </c>
      <c r="AG7" s="62">
        <f t="shared" si="3"/>
        <v>0.29362812500000002</v>
      </c>
      <c r="AH7" s="62">
        <f t="shared" si="4"/>
        <v>99.999280291681686</v>
      </c>
      <c r="AI7" s="62">
        <f t="shared" si="5"/>
        <v>0.16011249999999999</v>
      </c>
      <c r="AJ7" s="62">
        <f t="shared" si="6"/>
        <v>8.83609375E-2</v>
      </c>
      <c r="AK7" s="62">
        <f t="shared" si="7"/>
        <v>4.5154687499999999E-2</v>
      </c>
      <c r="AL7" s="50"/>
      <c r="AM7" s="62"/>
      <c r="AN7" s="62"/>
      <c r="AO7" s="62"/>
      <c r="AP7" s="62"/>
      <c r="AQ7" s="62"/>
      <c r="AR7" s="50"/>
      <c r="AS7" s="62"/>
      <c r="AT7" s="62"/>
      <c r="AU7" s="62"/>
      <c r="AV7" s="62"/>
      <c r="AW7" s="62"/>
      <c r="AX7" s="50"/>
      <c r="AY7" s="62"/>
      <c r="AZ7" s="62"/>
      <c r="BA7" s="62"/>
      <c r="BB7" s="62"/>
      <c r="BC7" s="62"/>
    </row>
    <row r="8" spans="1:55" x14ac:dyDescent="0.25">
      <c r="A8" s="77" t="s">
        <v>130</v>
      </c>
      <c r="B8" s="77" t="s">
        <v>130</v>
      </c>
      <c r="C8" s="62">
        <v>961.85621250000008</v>
      </c>
      <c r="D8" s="50">
        <v>18</v>
      </c>
      <c r="E8" s="62">
        <f t="shared" si="0"/>
        <v>961.85400000000004</v>
      </c>
      <c r="F8" s="62">
        <f t="shared" si="1"/>
        <v>99.999769976013951</v>
      </c>
      <c r="G8" s="62">
        <v>407.96800000000002</v>
      </c>
      <c r="H8" s="62">
        <v>300.40100000000001</v>
      </c>
      <c r="I8" s="62">
        <v>253.48500000000001</v>
      </c>
      <c r="J8" s="50"/>
      <c r="K8" s="62"/>
      <c r="L8" s="62"/>
      <c r="M8" s="62"/>
      <c r="N8" s="62"/>
      <c r="O8" s="62"/>
      <c r="P8" s="50"/>
      <c r="Q8" s="62"/>
      <c r="R8" s="62"/>
      <c r="S8" s="62"/>
      <c r="T8" s="62"/>
      <c r="U8" s="62"/>
      <c r="V8" s="50"/>
      <c r="W8" s="62"/>
      <c r="X8" s="62"/>
      <c r="Y8" s="62"/>
      <c r="Z8" s="62"/>
      <c r="AA8" s="62"/>
      <c r="AB8" s="77"/>
      <c r="AC8" s="77" t="s">
        <v>130</v>
      </c>
      <c r="AD8" s="62">
        <f t="shared" si="2"/>
        <v>1.5029003320312502</v>
      </c>
      <c r="AE8" s="77"/>
      <c r="AF8" s="50">
        <v>18</v>
      </c>
      <c r="AG8" s="62">
        <f t="shared" si="3"/>
        <v>1.502896875</v>
      </c>
      <c r="AH8" s="62">
        <f t="shared" si="4"/>
        <v>99.999769976013937</v>
      </c>
      <c r="AI8" s="62">
        <f t="shared" si="5"/>
        <v>0.63745000000000007</v>
      </c>
      <c r="AJ8" s="62">
        <f t="shared" si="6"/>
        <v>0.46937656250000004</v>
      </c>
      <c r="AK8" s="62">
        <f t="shared" si="7"/>
        <v>0.39607031250000002</v>
      </c>
      <c r="AL8" s="50"/>
      <c r="AM8" s="62"/>
      <c r="AN8" s="62"/>
      <c r="AO8" s="62"/>
      <c r="AP8" s="62"/>
      <c r="AQ8" s="62"/>
      <c r="AR8" s="50"/>
      <c r="AS8" s="62"/>
      <c r="AT8" s="62"/>
      <c r="AU8" s="62"/>
      <c r="AV8" s="62"/>
      <c r="AW8" s="62"/>
      <c r="AX8" s="50"/>
      <c r="AY8" s="62"/>
      <c r="AZ8" s="62"/>
      <c r="BA8" s="62"/>
      <c r="BB8" s="62"/>
      <c r="BC8" s="62"/>
    </row>
    <row r="9" spans="1:55" x14ac:dyDescent="0.25">
      <c r="A9" s="77" t="s">
        <v>132</v>
      </c>
      <c r="B9" s="77" t="s">
        <v>132</v>
      </c>
      <c r="C9" s="62">
        <v>80.062020000000004</v>
      </c>
      <c r="D9" s="50">
        <v>18</v>
      </c>
      <c r="E9" s="62">
        <f t="shared" si="0"/>
        <v>55.375999999999998</v>
      </c>
      <c r="F9" s="62">
        <f t="shared" si="1"/>
        <v>69.166378764862529</v>
      </c>
      <c r="G9" s="62">
        <v>29.815999999999999</v>
      </c>
      <c r="H9" s="62">
        <v>21.507000000000001</v>
      </c>
      <c r="I9" s="62">
        <v>4.0529999999999999</v>
      </c>
      <c r="J9" s="50">
        <v>22</v>
      </c>
      <c r="K9" s="62">
        <f>M9+N9+O9</f>
        <v>24.686</v>
      </c>
      <c r="L9" s="62">
        <f>(K9/C9)*100</f>
        <v>30.833596254503693</v>
      </c>
      <c r="M9" s="62">
        <v>10.763999999999999</v>
      </c>
      <c r="N9" s="62">
        <v>12.263</v>
      </c>
      <c r="O9" s="62">
        <v>1.659</v>
      </c>
      <c r="P9" s="50"/>
      <c r="Q9" s="62"/>
      <c r="R9" s="62"/>
      <c r="S9" s="62"/>
      <c r="T9" s="62"/>
      <c r="U9" s="62"/>
      <c r="V9" s="50"/>
      <c r="W9" s="62"/>
      <c r="X9" s="62"/>
      <c r="Y9" s="62"/>
      <c r="Z9" s="62"/>
      <c r="AA9" s="62"/>
      <c r="AB9" s="77"/>
      <c r="AC9" s="77" t="s">
        <v>132</v>
      </c>
      <c r="AD9" s="62">
        <f t="shared" si="2"/>
        <v>0.12509690625</v>
      </c>
      <c r="AE9" s="77"/>
      <c r="AF9" s="50">
        <v>18</v>
      </c>
      <c r="AG9" s="62">
        <f t="shared" si="3"/>
        <v>8.6524999999999991E-2</v>
      </c>
      <c r="AH9" s="62">
        <f t="shared" si="4"/>
        <v>69.166378764862529</v>
      </c>
      <c r="AI9" s="62">
        <f t="shared" si="5"/>
        <v>4.6587499999999997E-2</v>
      </c>
      <c r="AJ9" s="62">
        <f t="shared" si="6"/>
        <v>3.3604687500000001E-2</v>
      </c>
      <c r="AK9" s="62">
        <f t="shared" si="7"/>
        <v>6.3328124999999999E-3</v>
      </c>
      <c r="AL9" s="50">
        <v>22</v>
      </c>
      <c r="AM9" s="62">
        <f>K9/640</f>
        <v>3.8571874999999999E-2</v>
      </c>
      <c r="AN9" s="62">
        <f>(AM9/AD9)*100</f>
        <v>30.833596254503693</v>
      </c>
      <c r="AO9" s="62">
        <f>M9/640</f>
        <v>1.681875E-2</v>
      </c>
      <c r="AP9" s="62">
        <f t="shared" ref="AP9" si="12">N9/640</f>
        <v>1.9160937499999999E-2</v>
      </c>
      <c r="AQ9" s="62">
        <f t="shared" ref="AQ9" si="13">O9/640</f>
        <v>2.5921874999999999E-3</v>
      </c>
      <c r="AR9" s="50"/>
      <c r="AS9" s="62"/>
      <c r="AT9" s="62"/>
      <c r="AU9" s="62"/>
      <c r="AV9" s="62"/>
      <c r="AW9" s="62"/>
      <c r="AX9" s="50"/>
      <c r="AY9" s="62"/>
      <c r="AZ9" s="62"/>
      <c r="BA9" s="62"/>
      <c r="BB9" s="62"/>
      <c r="BC9" s="62"/>
    </row>
    <row r="10" spans="1:55" x14ac:dyDescent="0.25">
      <c r="A10" s="77" t="s">
        <v>134</v>
      </c>
      <c r="B10" s="77" t="s">
        <v>134</v>
      </c>
      <c r="C10" s="62">
        <v>228.17675700000004</v>
      </c>
      <c r="D10" s="50">
        <v>18</v>
      </c>
      <c r="E10" s="62">
        <f t="shared" si="0"/>
        <v>228.17600000000002</v>
      </c>
      <c r="F10" s="62">
        <f t="shared" si="1"/>
        <v>99.999668239653346</v>
      </c>
      <c r="G10" s="62">
        <v>115.809</v>
      </c>
      <c r="H10" s="62">
        <v>87.204999999999998</v>
      </c>
      <c r="I10" s="62">
        <v>25.161999999999999</v>
      </c>
      <c r="J10" s="50"/>
      <c r="K10" s="62"/>
      <c r="L10" s="62"/>
      <c r="M10" s="62"/>
      <c r="N10" s="62"/>
      <c r="O10" s="62"/>
      <c r="P10" s="50"/>
      <c r="Q10" s="62"/>
      <c r="R10" s="62"/>
      <c r="S10" s="62"/>
      <c r="T10" s="62"/>
      <c r="U10" s="62"/>
      <c r="V10" s="50"/>
      <c r="W10" s="62"/>
      <c r="X10" s="62"/>
      <c r="Y10" s="62"/>
      <c r="Z10" s="62"/>
      <c r="AA10" s="62"/>
      <c r="AB10" s="77"/>
      <c r="AC10" s="77" t="s">
        <v>134</v>
      </c>
      <c r="AD10" s="62">
        <f t="shared" si="2"/>
        <v>0.35652618281250004</v>
      </c>
      <c r="AE10" s="77"/>
      <c r="AF10" s="50">
        <v>18</v>
      </c>
      <c r="AG10" s="62">
        <f t="shared" si="3"/>
        <v>0.35652500000000004</v>
      </c>
      <c r="AH10" s="62">
        <f t="shared" si="4"/>
        <v>99.999668239653346</v>
      </c>
      <c r="AI10" s="62">
        <f t="shared" si="5"/>
        <v>0.1809515625</v>
      </c>
      <c r="AJ10" s="62">
        <f t="shared" si="6"/>
        <v>0.13625781249999999</v>
      </c>
      <c r="AK10" s="62">
        <f t="shared" si="7"/>
        <v>3.9315625E-2</v>
      </c>
      <c r="AL10" s="50"/>
      <c r="AM10" s="62"/>
      <c r="AN10" s="62"/>
      <c r="AO10" s="62"/>
      <c r="AP10" s="62"/>
      <c r="AQ10" s="62"/>
      <c r="AR10" s="50"/>
      <c r="AS10" s="62"/>
      <c r="AT10" s="62"/>
      <c r="AU10" s="62"/>
      <c r="AV10" s="62"/>
      <c r="AW10" s="62"/>
      <c r="AX10" s="50"/>
      <c r="AY10" s="62"/>
      <c r="AZ10" s="62"/>
      <c r="BA10" s="62"/>
      <c r="BB10" s="62"/>
      <c r="BC10" s="62"/>
    </row>
    <row r="11" spans="1:55" x14ac:dyDescent="0.25">
      <c r="A11" s="77" t="s">
        <v>135</v>
      </c>
      <c r="B11" s="77" t="s">
        <v>135</v>
      </c>
      <c r="C11" s="62">
        <v>530.18848800000001</v>
      </c>
      <c r="D11" s="50">
        <v>18</v>
      </c>
      <c r="E11" s="62">
        <f t="shared" si="0"/>
        <v>282.21799999999996</v>
      </c>
      <c r="F11" s="62">
        <f t="shared" si="1"/>
        <v>53.229748737962026</v>
      </c>
      <c r="G11" s="62">
        <v>168.07</v>
      </c>
      <c r="H11" s="62">
        <v>78.111000000000004</v>
      </c>
      <c r="I11" s="62">
        <v>36.036999999999999</v>
      </c>
      <c r="J11" s="50">
        <v>22</v>
      </c>
      <c r="K11" s="62">
        <f>M11+N11+O11</f>
        <v>247.97</v>
      </c>
      <c r="L11" s="62">
        <f>(K11/C11)*100</f>
        <v>46.770159219300133</v>
      </c>
      <c r="M11" s="62">
        <v>119.833</v>
      </c>
      <c r="N11" s="62">
        <v>113.657</v>
      </c>
      <c r="O11" s="62">
        <v>14.48</v>
      </c>
      <c r="P11" s="50"/>
      <c r="Q11" s="62"/>
      <c r="R11" s="62"/>
      <c r="S11" s="62"/>
      <c r="T11" s="62"/>
      <c r="U11" s="62"/>
      <c r="V11" s="50"/>
      <c r="W11" s="62"/>
      <c r="X11" s="62"/>
      <c r="Y11" s="62"/>
      <c r="Z11" s="62"/>
      <c r="AA11" s="62"/>
      <c r="AB11" s="77"/>
      <c r="AC11" s="77" t="s">
        <v>135</v>
      </c>
      <c r="AD11" s="62">
        <f t="shared" si="2"/>
        <v>0.82841951250000001</v>
      </c>
      <c r="AE11" s="77"/>
      <c r="AF11" s="50">
        <v>18</v>
      </c>
      <c r="AG11" s="62">
        <f t="shared" si="3"/>
        <v>0.44096562499999992</v>
      </c>
      <c r="AH11" s="62">
        <f t="shared" si="4"/>
        <v>53.229748737962026</v>
      </c>
      <c r="AI11" s="62">
        <f t="shared" si="5"/>
        <v>0.26260937499999998</v>
      </c>
      <c r="AJ11" s="62">
        <f t="shared" si="6"/>
        <v>0.12204843750000001</v>
      </c>
      <c r="AK11" s="62">
        <f t="shared" si="7"/>
        <v>5.6307812499999998E-2</v>
      </c>
      <c r="AL11" s="50">
        <v>22</v>
      </c>
      <c r="AM11" s="62">
        <f t="shared" ref="AM11:AM13" si="14">K11/640</f>
        <v>0.38745312500000001</v>
      </c>
      <c r="AN11" s="62">
        <f t="shared" ref="AN11:AN13" si="15">(AM11/AD11)*100</f>
        <v>46.77015921930014</v>
      </c>
      <c r="AO11" s="62">
        <f t="shared" ref="AO11:AO13" si="16">M11/640</f>
        <v>0.1872390625</v>
      </c>
      <c r="AP11" s="62">
        <f t="shared" ref="AP11:AP13" si="17">N11/640</f>
        <v>0.17758906250000001</v>
      </c>
      <c r="AQ11" s="62">
        <f t="shared" ref="AQ11:AQ13" si="18">O11/640</f>
        <v>2.2624999999999999E-2</v>
      </c>
      <c r="AR11" s="50"/>
      <c r="AS11" s="62"/>
      <c r="AT11" s="62"/>
      <c r="AU11" s="62"/>
      <c r="AV11" s="62"/>
      <c r="AW11" s="62"/>
      <c r="AX11" s="50"/>
      <c r="AY11" s="62"/>
      <c r="AZ11" s="62"/>
      <c r="BA11" s="62"/>
      <c r="BB11" s="62"/>
      <c r="BC11" s="62"/>
    </row>
    <row r="12" spans="1:55" x14ac:dyDescent="0.25">
      <c r="A12" s="77" t="s">
        <v>136</v>
      </c>
      <c r="B12" s="77" t="s">
        <v>136</v>
      </c>
      <c r="C12" s="62">
        <v>1089.2882609999999</v>
      </c>
      <c r="D12" s="50">
        <v>18</v>
      </c>
      <c r="E12" s="62">
        <f t="shared" si="0"/>
        <v>211.05200000000002</v>
      </c>
      <c r="F12" s="62">
        <f t="shared" si="1"/>
        <v>19.375220275140745</v>
      </c>
      <c r="G12" s="62">
        <v>86.703000000000003</v>
      </c>
      <c r="H12" s="62">
        <v>58.923000000000002</v>
      </c>
      <c r="I12" s="62">
        <v>65.426000000000002</v>
      </c>
      <c r="J12" s="50">
        <v>19</v>
      </c>
      <c r="K12" s="62">
        <f>M12+N12+O12</f>
        <v>279.77199999999999</v>
      </c>
      <c r="L12" s="62">
        <f>(K12/C12)*100</f>
        <v>25.683926837067055</v>
      </c>
      <c r="M12" s="62">
        <v>84.751999999999995</v>
      </c>
      <c r="N12" s="62">
        <v>90.337999999999994</v>
      </c>
      <c r="O12" s="62">
        <v>104.682</v>
      </c>
      <c r="P12" s="50">
        <v>22</v>
      </c>
      <c r="Q12" s="62">
        <f>S12+T12+U12</f>
        <v>220.17</v>
      </c>
      <c r="R12" s="62">
        <f>(Q12/C12)*100</f>
        <v>20.212280613203085</v>
      </c>
      <c r="S12" s="62">
        <v>112.004</v>
      </c>
      <c r="T12" s="62">
        <v>82.018000000000001</v>
      </c>
      <c r="U12" s="62">
        <v>26.148</v>
      </c>
      <c r="V12" s="50">
        <v>23</v>
      </c>
      <c r="W12" s="62">
        <f>Y12+Z12+AA12</f>
        <v>378.29200000000003</v>
      </c>
      <c r="X12" s="62">
        <f>(W12/C12)*100</f>
        <v>34.728364707861296</v>
      </c>
      <c r="Y12" s="62">
        <v>167.61799999999999</v>
      </c>
      <c r="Z12" s="62">
        <v>171.45400000000001</v>
      </c>
      <c r="AA12" s="62">
        <v>39.22</v>
      </c>
      <c r="AB12" s="77"/>
      <c r="AC12" s="77" t="s">
        <v>136</v>
      </c>
      <c r="AD12" s="62">
        <f t="shared" si="2"/>
        <v>1.7020129078124999</v>
      </c>
      <c r="AE12" s="77"/>
      <c r="AF12" s="50">
        <v>18</v>
      </c>
      <c r="AG12" s="62">
        <f t="shared" si="3"/>
        <v>0.32976875000000005</v>
      </c>
      <c r="AH12" s="62">
        <f t="shared" si="4"/>
        <v>19.375220275140745</v>
      </c>
      <c r="AI12" s="62">
        <f t="shared" si="5"/>
        <v>0.13547343750000002</v>
      </c>
      <c r="AJ12" s="62">
        <f t="shared" si="6"/>
        <v>9.2067187500000008E-2</v>
      </c>
      <c r="AK12" s="62">
        <f t="shared" si="7"/>
        <v>0.102228125</v>
      </c>
      <c r="AL12" s="50">
        <v>19</v>
      </c>
      <c r="AM12" s="62">
        <f t="shared" si="14"/>
        <v>0.43714375</v>
      </c>
      <c r="AN12" s="62">
        <f t="shared" si="15"/>
        <v>25.683926837067055</v>
      </c>
      <c r="AO12" s="62">
        <f t="shared" si="16"/>
        <v>0.13242499999999999</v>
      </c>
      <c r="AP12" s="62">
        <f t="shared" si="17"/>
        <v>0.14115312499999999</v>
      </c>
      <c r="AQ12" s="62">
        <f t="shared" si="18"/>
        <v>0.16356562499999999</v>
      </c>
      <c r="AR12" s="50">
        <v>22</v>
      </c>
      <c r="AS12" s="62">
        <f>Q12/640</f>
        <v>0.34401562499999999</v>
      </c>
      <c r="AT12" s="62">
        <f>(AS12/AD12)*100</f>
        <v>20.212280613203085</v>
      </c>
      <c r="AU12" s="62">
        <f>S12/640</f>
        <v>0.17500625</v>
      </c>
      <c r="AV12" s="62">
        <f t="shared" ref="AV12:AW12" si="19">T12/640</f>
        <v>0.12815312500000001</v>
      </c>
      <c r="AW12" s="62">
        <f t="shared" si="19"/>
        <v>4.0856249999999997E-2</v>
      </c>
      <c r="AX12" s="50">
        <v>23</v>
      </c>
      <c r="AY12" s="62">
        <f>W12/640</f>
        <v>0.59108125</v>
      </c>
      <c r="AZ12" s="62">
        <f>(AY12/AD12)*100</f>
        <v>34.728364707861289</v>
      </c>
      <c r="BA12" s="62">
        <f>Y12/640</f>
        <v>0.26190312500000001</v>
      </c>
      <c r="BB12" s="62">
        <f t="shared" ref="BB12:BC12" si="20">Z12/640</f>
        <v>0.26789687500000003</v>
      </c>
      <c r="BC12" s="62">
        <f t="shared" si="20"/>
        <v>6.1281249999999995E-2</v>
      </c>
    </row>
    <row r="13" spans="1:55" x14ac:dyDescent="0.25">
      <c r="A13" s="77" t="s">
        <v>137</v>
      </c>
      <c r="B13" s="77" t="s">
        <v>137</v>
      </c>
      <c r="C13" s="62">
        <v>4282.428492</v>
      </c>
      <c r="D13" s="50">
        <v>12</v>
      </c>
      <c r="E13" s="62">
        <f t="shared" si="0"/>
        <v>272.20999999999998</v>
      </c>
      <c r="F13" s="62">
        <f t="shared" si="1"/>
        <v>6.3564400551816611</v>
      </c>
      <c r="G13" s="62">
        <v>57.807000000000002</v>
      </c>
      <c r="H13" s="62">
        <v>191.21199999999999</v>
      </c>
      <c r="I13" s="62">
        <v>23.190999999999999</v>
      </c>
      <c r="J13" s="50">
        <v>13</v>
      </c>
      <c r="K13" s="62">
        <f>M13+N13+O13</f>
        <v>527.74</v>
      </c>
      <c r="L13" s="62">
        <f>(K13/C13)*100</f>
        <v>12.32338148753378</v>
      </c>
      <c r="M13" s="62">
        <v>191.37</v>
      </c>
      <c r="N13" s="62">
        <v>295.12299999999999</v>
      </c>
      <c r="O13" s="62">
        <v>41.247</v>
      </c>
      <c r="P13" s="50">
        <v>17</v>
      </c>
      <c r="Q13" s="62">
        <f>S13+T13+U13</f>
        <v>2150.328</v>
      </c>
      <c r="R13" s="62">
        <f>(Q13/C13)*100</f>
        <v>50.212817423969256</v>
      </c>
      <c r="S13" s="62">
        <v>983.94200000000001</v>
      </c>
      <c r="T13" s="62">
        <v>1041.885</v>
      </c>
      <c r="U13" s="62">
        <v>124.501</v>
      </c>
      <c r="V13" s="50">
        <v>18</v>
      </c>
      <c r="W13" s="62">
        <f>Y13+Z13+AA13</f>
        <v>1332.1389999999999</v>
      </c>
      <c r="X13" s="62">
        <f>(W13/C13)*100</f>
        <v>31.10709268090681</v>
      </c>
      <c r="Y13" s="62">
        <v>610.22199999999998</v>
      </c>
      <c r="Z13" s="62">
        <v>657.18399999999997</v>
      </c>
      <c r="AA13" s="62">
        <v>64.733000000000004</v>
      </c>
      <c r="AB13" s="77"/>
      <c r="AC13" s="77" t="s">
        <v>137</v>
      </c>
      <c r="AD13" s="62">
        <f t="shared" si="2"/>
        <v>6.6912945187500004</v>
      </c>
      <c r="AE13" s="77"/>
      <c r="AF13" s="50">
        <v>12</v>
      </c>
      <c r="AG13" s="62">
        <f t="shared" si="3"/>
        <v>0.42532812499999995</v>
      </c>
      <c r="AH13" s="62">
        <f t="shared" si="4"/>
        <v>6.3564400551816602</v>
      </c>
      <c r="AI13" s="62">
        <f t="shared" si="5"/>
        <v>9.0323437500000006E-2</v>
      </c>
      <c r="AJ13" s="62">
        <f t="shared" si="6"/>
        <v>0.29876874999999997</v>
      </c>
      <c r="AK13" s="62">
        <f t="shared" si="7"/>
        <v>3.6235937499999996E-2</v>
      </c>
      <c r="AL13" s="50">
        <v>13</v>
      </c>
      <c r="AM13" s="62">
        <f t="shared" si="14"/>
        <v>0.82459375000000001</v>
      </c>
      <c r="AN13" s="62">
        <f t="shared" si="15"/>
        <v>12.323381487533778</v>
      </c>
      <c r="AO13" s="62">
        <f t="shared" si="16"/>
        <v>0.29901562500000001</v>
      </c>
      <c r="AP13" s="62">
        <f t="shared" si="17"/>
        <v>0.4611296875</v>
      </c>
      <c r="AQ13" s="62">
        <f t="shared" si="18"/>
        <v>6.4448437499999997E-2</v>
      </c>
      <c r="AR13" s="50">
        <v>17</v>
      </c>
      <c r="AS13" s="62">
        <f>Q13/640</f>
        <v>3.3598875000000001</v>
      </c>
      <c r="AT13" s="62">
        <f>(AS13/AD13)*100</f>
        <v>50.212817423969256</v>
      </c>
      <c r="AU13" s="62">
        <f>S13/640</f>
        <v>1.537409375</v>
      </c>
      <c r="AV13" s="62">
        <f t="shared" ref="AV13" si="21">T13/640</f>
        <v>1.6279453125000001</v>
      </c>
      <c r="AW13" s="62">
        <f t="shared" ref="AW13" si="22">U13/640</f>
        <v>0.19453281250000001</v>
      </c>
      <c r="AX13" s="50">
        <v>18</v>
      </c>
      <c r="AY13" s="62">
        <f>W13/640</f>
        <v>2.0814671874999999</v>
      </c>
      <c r="AZ13" s="62">
        <f>(AY13/AD13)*100</f>
        <v>31.10709268090681</v>
      </c>
      <c r="BA13" s="62">
        <f>Y13/640</f>
        <v>0.95347187499999997</v>
      </c>
      <c r="BB13" s="62">
        <f t="shared" ref="BB13" si="23">Z13/640</f>
        <v>1.02685</v>
      </c>
      <c r="BC13" s="62">
        <f t="shared" ref="BC13" si="24">AA13/640</f>
        <v>0.1011453125</v>
      </c>
    </row>
    <row r="14" spans="1:55" x14ac:dyDescent="0.25">
      <c r="A14" s="77" t="s">
        <v>139</v>
      </c>
      <c r="B14" s="77" t="s">
        <v>139</v>
      </c>
      <c r="C14" s="62">
        <v>785.27497950000009</v>
      </c>
      <c r="D14" s="50">
        <v>17</v>
      </c>
      <c r="E14" s="62">
        <f t="shared" si="0"/>
        <v>785.27300000000014</v>
      </c>
      <c r="F14" s="62">
        <f t="shared" si="1"/>
        <v>99.999747922695661</v>
      </c>
      <c r="G14" s="62">
        <v>502.97500000000002</v>
      </c>
      <c r="H14" s="62">
        <v>182.87700000000001</v>
      </c>
      <c r="I14" s="62">
        <v>99.421000000000006</v>
      </c>
      <c r="J14" s="50"/>
      <c r="K14" s="62"/>
      <c r="L14" s="62"/>
      <c r="M14" s="62"/>
      <c r="N14" s="62"/>
      <c r="O14" s="62"/>
      <c r="P14" s="50"/>
      <c r="Q14" s="62"/>
      <c r="R14" s="62"/>
      <c r="S14" s="62"/>
      <c r="T14" s="62"/>
      <c r="U14" s="62"/>
      <c r="V14" s="50"/>
      <c r="W14" s="62"/>
      <c r="X14" s="62"/>
      <c r="Y14" s="62"/>
      <c r="Z14" s="62"/>
      <c r="AA14" s="62"/>
      <c r="AB14" s="77"/>
      <c r="AC14" s="77" t="s">
        <v>139</v>
      </c>
      <c r="AD14" s="62">
        <f t="shared" si="2"/>
        <v>1.2269921554687502</v>
      </c>
      <c r="AE14" s="77"/>
      <c r="AF14" s="50">
        <v>17</v>
      </c>
      <c r="AG14" s="62">
        <f t="shared" si="3"/>
        <v>1.2269890625000002</v>
      </c>
      <c r="AH14" s="62">
        <f t="shared" si="4"/>
        <v>99.999747922695661</v>
      </c>
      <c r="AI14" s="62">
        <f t="shared" si="5"/>
        <v>0.78589843749999999</v>
      </c>
      <c r="AJ14" s="62">
        <f t="shared" si="6"/>
        <v>0.28574531250000001</v>
      </c>
      <c r="AK14" s="62">
        <f t="shared" si="7"/>
        <v>0.1553453125</v>
      </c>
      <c r="AL14" s="50"/>
      <c r="AM14" s="62"/>
      <c r="AN14" s="62"/>
      <c r="AO14" s="62"/>
      <c r="AP14" s="62"/>
      <c r="AQ14" s="62"/>
      <c r="AR14" s="50"/>
      <c r="AS14" s="62"/>
      <c r="AT14" s="62"/>
      <c r="AU14" s="62"/>
      <c r="AV14" s="62"/>
      <c r="AW14" s="62"/>
      <c r="AX14" s="50"/>
      <c r="AY14" s="62"/>
      <c r="AZ14" s="62"/>
      <c r="BA14" s="62"/>
      <c r="BB14" s="62"/>
      <c r="BC14" s="62"/>
    </row>
    <row r="15" spans="1:55" x14ac:dyDescent="0.25">
      <c r="A15" s="77" t="s">
        <v>141</v>
      </c>
      <c r="B15" s="77" t="s">
        <v>141</v>
      </c>
      <c r="C15" s="62">
        <v>1269.6502005000004</v>
      </c>
      <c r="D15" s="50">
        <v>19</v>
      </c>
      <c r="E15" s="62">
        <f t="shared" si="0"/>
        <v>93.405000000000001</v>
      </c>
      <c r="F15" s="62">
        <f t="shared" si="1"/>
        <v>7.3567506989890772</v>
      </c>
      <c r="G15" s="62">
        <v>60.113</v>
      </c>
      <c r="H15" s="62">
        <v>17.867999999999999</v>
      </c>
      <c r="I15" s="62">
        <v>15.423999999999999</v>
      </c>
      <c r="J15" s="50">
        <v>23</v>
      </c>
      <c r="K15" s="62">
        <f>M15+N15+O15</f>
        <v>1176.242</v>
      </c>
      <c r="L15" s="62">
        <f>(K15/C15)*100</f>
        <v>92.642997223706544</v>
      </c>
      <c r="M15" s="62">
        <v>471.30799999999999</v>
      </c>
      <c r="N15" s="62">
        <v>513.995</v>
      </c>
      <c r="O15" s="62">
        <v>190.93899999999999</v>
      </c>
      <c r="P15" s="50"/>
      <c r="Q15" s="62"/>
      <c r="R15" s="62"/>
      <c r="S15" s="62"/>
      <c r="T15" s="62"/>
      <c r="U15" s="62"/>
      <c r="V15" s="50"/>
      <c r="W15" s="62"/>
      <c r="X15" s="62"/>
      <c r="Y15" s="62"/>
      <c r="Z15" s="62"/>
      <c r="AA15" s="62"/>
      <c r="AB15" s="77"/>
      <c r="AC15" s="77" t="s">
        <v>141</v>
      </c>
      <c r="AD15" s="62">
        <f t="shared" si="2"/>
        <v>1.9838284382812508</v>
      </c>
      <c r="AE15" s="77"/>
      <c r="AF15" s="50">
        <v>19</v>
      </c>
      <c r="AG15" s="62">
        <f t="shared" si="3"/>
        <v>0.14594531250000001</v>
      </c>
      <c r="AH15" s="62">
        <f t="shared" si="4"/>
        <v>7.3567506989890772</v>
      </c>
      <c r="AI15" s="62">
        <f t="shared" si="5"/>
        <v>9.3926562500000005E-2</v>
      </c>
      <c r="AJ15" s="62">
        <f t="shared" si="6"/>
        <v>2.7918749999999999E-2</v>
      </c>
      <c r="AK15" s="62">
        <f t="shared" si="7"/>
        <v>2.41E-2</v>
      </c>
      <c r="AL15" s="50">
        <v>23</v>
      </c>
      <c r="AM15" s="62">
        <f t="shared" ref="AM15:AM16" si="25">K15/640</f>
        <v>1.837878125</v>
      </c>
      <c r="AN15" s="62">
        <f t="shared" ref="AN15:AN16" si="26">(AM15/AD15)*100</f>
        <v>92.642997223706544</v>
      </c>
      <c r="AO15" s="62">
        <f t="shared" ref="AO15:AO16" si="27">M15/640</f>
        <v>0.73641875000000001</v>
      </c>
      <c r="AP15" s="62">
        <f t="shared" ref="AP15:AP16" si="28">N15/640</f>
        <v>0.80311718750000005</v>
      </c>
      <c r="AQ15" s="62">
        <f t="shared" ref="AQ15:AQ16" si="29">O15/640</f>
        <v>0.29834218749999997</v>
      </c>
      <c r="AR15" s="50"/>
      <c r="AS15" s="62"/>
      <c r="AT15" s="62"/>
      <c r="AU15" s="62"/>
      <c r="AV15" s="62"/>
      <c r="AW15" s="62"/>
      <c r="AX15" s="50"/>
      <c r="AY15" s="62"/>
      <c r="AZ15" s="62"/>
      <c r="BA15" s="62"/>
      <c r="BB15" s="62"/>
      <c r="BC15" s="62"/>
    </row>
    <row r="16" spans="1:55" x14ac:dyDescent="0.25">
      <c r="A16" s="77" t="s">
        <v>142</v>
      </c>
      <c r="B16" s="77" t="s">
        <v>142</v>
      </c>
      <c r="C16" s="62">
        <v>718.11184049999997</v>
      </c>
      <c r="D16" s="50">
        <v>12</v>
      </c>
      <c r="E16" s="62">
        <f t="shared" si="0"/>
        <v>32.914000000000001</v>
      </c>
      <c r="F16" s="62">
        <f t="shared" si="1"/>
        <v>4.5834086201785729</v>
      </c>
      <c r="G16" s="62">
        <v>13.811</v>
      </c>
      <c r="H16" s="62">
        <v>17.978000000000002</v>
      </c>
      <c r="I16" s="62">
        <v>1.125</v>
      </c>
      <c r="J16" s="50">
        <v>13</v>
      </c>
      <c r="K16" s="62">
        <f>M16+N16+O16</f>
        <v>68.941999999999993</v>
      </c>
      <c r="L16" s="62">
        <f>(K16/C16)*100</f>
        <v>9.6004544294935634</v>
      </c>
      <c r="M16" s="62">
        <v>31.369</v>
      </c>
      <c r="N16" s="62">
        <v>34.659999999999997</v>
      </c>
      <c r="O16" s="62">
        <v>2.9129999999999998</v>
      </c>
      <c r="P16" s="50">
        <v>17</v>
      </c>
      <c r="Q16" s="62">
        <f>S16+T16+U16</f>
        <v>487.71100000000001</v>
      </c>
      <c r="R16" s="62">
        <f>(Q16/C16)*100</f>
        <v>67.915744107550339</v>
      </c>
      <c r="S16" s="62">
        <v>226.30600000000001</v>
      </c>
      <c r="T16" s="62">
        <v>243.03700000000001</v>
      </c>
      <c r="U16" s="62">
        <v>18.367999999999999</v>
      </c>
      <c r="V16" s="50">
        <v>18</v>
      </c>
      <c r="W16" s="62">
        <f>Y16+Z16+AA16</f>
        <v>128.54300000000001</v>
      </c>
      <c r="X16" s="62">
        <f>(W16/C16)*100</f>
        <v>17.900136545652739</v>
      </c>
      <c r="Y16" s="62">
        <v>63.94</v>
      </c>
      <c r="Z16" s="62">
        <v>59.822000000000003</v>
      </c>
      <c r="AA16" s="62">
        <v>4.7809999999999997</v>
      </c>
      <c r="AB16" s="77"/>
      <c r="AC16" s="77" t="s">
        <v>142</v>
      </c>
      <c r="AD16" s="62">
        <f t="shared" si="2"/>
        <v>1.1220497507812499</v>
      </c>
      <c r="AE16" s="77"/>
      <c r="AF16" s="50">
        <v>12</v>
      </c>
      <c r="AG16" s="62">
        <f t="shared" si="3"/>
        <v>5.1428125000000005E-2</v>
      </c>
      <c r="AH16" s="62">
        <f t="shared" si="4"/>
        <v>4.5834086201785729</v>
      </c>
      <c r="AI16" s="62">
        <f t="shared" si="5"/>
        <v>2.15796875E-2</v>
      </c>
      <c r="AJ16" s="62">
        <f t="shared" si="6"/>
        <v>2.8090625000000001E-2</v>
      </c>
      <c r="AK16" s="62">
        <f t="shared" si="7"/>
        <v>1.7578125E-3</v>
      </c>
      <c r="AL16" s="50">
        <v>13</v>
      </c>
      <c r="AM16" s="62">
        <f t="shared" si="25"/>
        <v>0.10772187499999999</v>
      </c>
      <c r="AN16" s="62">
        <f t="shared" si="26"/>
        <v>9.6004544294935634</v>
      </c>
      <c r="AO16" s="62">
        <f t="shared" si="27"/>
        <v>4.9014062499999997E-2</v>
      </c>
      <c r="AP16" s="62">
        <f t="shared" si="28"/>
        <v>5.4156249999999996E-2</v>
      </c>
      <c r="AQ16" s="62">
        <f t="shared" si="29"/>
        <v>4.5515625000000001E-3</v>
      </c>
      <c r="AR16" s="50">
        <v>17</v>
      </c>
      <c r="AS16" s="62">
        <f>Q16/640</f>
        <v>0.76204843750000006</v>
      </c>
      <c r="AT16" s="62">
        <f>(AS16/AD16)*100</f>
        <v>67.915744107550353</v>
      </c>
      <c r="AU16" s="62">
        <f>S16/640</f>
        <v>0.35360312500000002</v>
      </c>
      <c r="AV16" s="62">
        <f t="shared" ref="AV16" si="30">T16/640</f>
        <v>0.37974531249999999</v>
      </c>
      <c r="AW16" s="62">
        <f t="shared" ref="AW16" si="31">U16/640</f>
        <v>2.8699999999999996E-2</v>
      </c>
      <c r="AX16" s="50">
        <v>18</v>
      </c>
      <c r="AY16" s="62">
        <f>W16/640</f>
        <v>0.2008484375</v>
      </c>
      <c r="AZ16" s="62">
        <f>(AY16/AD16)*100</f>
        <v>17.900136545652739</v>
      </c>
      <c r="BA16" s="62">
        <f>Y16/640</f>
        <v>9.9906250000000002E-2</v>
      </c>
      <c r="BB16" s="62">
        <f t="shared" ref="BB16" si="32">Z16/640</f>
        <v>9.347187500000001E-2</v>
      </c>
      <c r="BC16" s="62">
        <f t="shared" ref="BC16" si="33">AA16/640</f>
        <v>7.4703124999999995E-3</v>
      </c>
    </row>
    <row r="17" spans="1:43" x14ac:dyDescent="0.25">
      <c r="A17" s="77" t="s">
        <v>143</v>
      </c>
      <c r="B17" s="77" t="s">
        <v>143</v>
      </c>
      <c r="C17" s="62">
        <v>249.74902349999999</v>
      </c>
      <c r="D17" s="50">
        <v>19</v>
      </c>
      <c r="E17" s="62">
        <f t="shared" si="0"/>
        <v>249.74800000000002</v>
      </c>
      <c r="F17" s="62">
        <f t="shared" si="1"/>
        <v>99.999590188587874</v>
      </c>
      <c r="G17" s="62">
        <v>150.28</v>
      </c>
      <c r="H17" s="62">
        <v>47.353000000000002</v>
      </c>
      <c r="I17" s="62">
        <v>52.115000000000002</v>
      </c>
      <c r="J17" s="50"/>
      <c r="K17" s="62"/>
      <c r="L17" s="62"/>
      <c r="M17" s="62"/>
      <c r="N17" s="62"/>
      <c r="O17" s="62"/>
      <c r="P17" s="50"/>
      <c r="Q17" s="62"/>
      <c r="R17" s="62"/>
      <c r="S17" s="62"/>
      <c r="T17" s="62"/>
      <c r="U17" s="62"/>
      <c r="V17" s="50"/>
      <c r="W17" s="62"/>
      <c r="X17" s="62"/>
      <c r="Y17" s="62"/>
      <c r="Z17" s="62"/>
      <c r="AA17" s="62"/>
      <c r="AB17" s="77"/>
      <c r="AC17" s="77" t="s">
        <v>143</v>
      </c>
      <c r="AD17" s="62">
        <f t="shared" si="2"/>
        <v>0.39023284921875001</v>
      </c>
      <c r="AE17" s="77"/>
      <c r="AF17" s="50">
        <v>19</v>
      </c>
      <c r="AG17" s="62">
        <f t="shared" si="3"/>
        <v>0.39023125000000003</v>
      </c>
      <c r="AH17" s="62">
        <f t="shared" si="4"/>
        <v>99.999590188587874</v>
      </c>
      <c r="AI17" s="62">
        <f t="shared" si="5"/>
        <v>0.23481250000000001</v>
      </c>
      <c r="AJ17" s="62">
        <f t="shared" si="6"/>
        <v>7.3989062500000008E-2</v>
      </c>
      <c r="AK17" s="62">
        <f t="shared" si="7"/>
        <v>8.14296875E-2</v>
      </c>
      <c r="AL17" s="50"/>
      <c r="AM17" s="62"/>
      <c r="AN17" s="62"/>
      <c r="AO17" s="62"/>
      <c r="AP17" s="62"/>
      <c r="AQ17" s="62"/>
    </row>
    <row r="18" spans="1:43" x14ac:dyDescent="0.25">
      <c r="A18" s="77" t="s">
        <v>144</v>
      </c>
      <c r="B18" s="77" t="s">
        <v>144</v>
      </c>
      <c r="C18" s="62">
        <v>636.27066450000007</v>
      </c>
      <c r="D18" s="50">
        <v>19</v>
      </c>
      <c r="E18" s="62">
        <f t="shared" si="0"/>
        <v>443.00900000000001</v>
      </c>
      <c r="F18" s="62">
        <f t="shared" si="1"/>
        <v>69.625872245442793</v>
      </c>
      <c r="G18" s="62">
        <v>111.86</v>
      </c>
      <c r="H18" s="62">
        <v>206.244</v>
      </c>
      <c r="I18" s="62">
        <v>124.905</v>
      </c>
      <c r="J18" s="50">
        <v>23</v>
      </c>
      <c r="K18" s="62">
        <f>M18+N18+O18</f>
        <v>193.26</v>
      </c>
      <c r="L18" s="62">
        <f>(K18/C18)*100</f>
        <v>30.373866152051704</v>
      </c>
      <c r="M18" s="62">
        <v>77.864999999999995</v>
      </c>
      <c r="N18" s="62">
        <v>77.742999999999995</v>
      </c>
      <c r="O18" s="62">
        <v>37.652000000000001</v>
      </c>
      <c r="P18" s="50"/>
      <c r="Q18" s="62"/>
      <c r="R18" s="62"/>
      <c r="S18" s="62"/>
      <c r="T18" s="62"/>
      <c r="U18" s="62"/>
      <c r="V18" s="50"/>
      <c r="W18" s="62"/>
      <c r="X18" s="62"/>
      <c r="Y18" s="62"/>
      <c r="Z18" s="62"/>
      <c r="AA18" s="62"/>
      <c r="AB18" s="77"/>
      <c r="AC18" s="77" t="s">
        <v>144</v>
      </c>
      <c r="AD18" s="62">
        <f t="shared" si="2"/>
        <v>0.99417291328125013</v>
      </c>
      <c r="AE18" s="77"/>
      <c r="AF18" s="50">
        <v>19</v>
      </c>
      <c r="AG18" s="62">
        <f t="shared" si="3"/>
        <v>0.69220156249999998</v>
      </c>
      <c r="AH18" s="62">
        <f t="shared" si="4"/>
        <v>69.625872245442793</v>
      </c>
      <c r="AI18" s="62">
        <f t="shared" si="5"/>
        <v>0.17478125</v>
      </c>
      <c r="AJ18" s="62">
        <f t="shared" si="6"/>
        <v>0.32225625000000002</v>
      </c>
      <c r="AK18" s="62">
        <f t="shared" si="7"/>
        <v>0.19516406250000001</v>
      </c>
      <c r="AL18" s="50">
        <v>23</v>
      </c>
      <c r="AM18" s="62">
        <f>K18/640</f>
        <v>0.30196875000000001</v>
      </c>
      <c r="AN18" s="62">
        <f>(AM18/AD18)*100</f>
        <v>30.373866152051711</v>
      </c>
      <c r="AO18" s="62">
        <f>M18/640</f>
        <v>0.12166406249999999</v>
      </c>
      <c r="AP18" s="62">
        <f t="shared" ref="AP18" si="34">N18/640</f>
        <v>0.12147343749999999</v>
      </c>
      <c r="AQ18" s="62">
        <f t="shared" ref="AQ18" si="35">O18/640</f>
        <v>5.8831250000000002E-2</v>
      </c>
    </row>
    <row r="19" spans="1:43" x14ac:dyDescent="0.25">
      <c r="A19" s="77" t="s">
        <v>145</v>
      </c>
      <c r="B19" s="77" t="s">
        <v>145</v>
      </c>
      <c r="C19" s="62">
        <v>671.85378450000007</v>
      </c>
      <c r="D19" s="50">
        <v>19</v>
      </c>
      <c r="E19" s="62">
        <f t="shared" si="0"/>
        <v>671.85200000000009</v>
      </c>
      <c r="F19" s="62">
        <f t="shared" si="1"/>
        <v>99.999734391613003</v>
      </c>
      <c r="G19" s="62">
        <v>303.24299999999999</v>
      </c>
      <c r="H19" s="62">
        <v>267.71600000000001</v>
      </c>
      <c r="I19" s="62">
        <v>100.893</v>
      </c>
      <c r="J19" s="50"/>
      <c r="K19" s="62"/>
      <c r="L19" s="62"/>
      <c r="M19" s="62"/>
      <c r="N19" s="62"/>
      <c r="O19" s="62"/>
      <c r="P19" s="50"/>
      <c r="Q19" s="62"/>
      <c r="R19" s="62"/>
      <c r="S19" s="62"/>
      <c r="T19" s="62"/>
      <c r="U19" s="62"/>
      <c r="V19" s="50"/>
      <c r="W19" s="62"/>
      <c r="X19" s="62"/>
      <c r="Y19" s="62"/>
      <c r="Z19" s="62"/>
      <c r="AA19" s="62"/>
      <c r="AB19" s="77"/>
      <c r="AC19" s="77" t="s">
        <v>145</v>
      </c>
      <c r="AD19" s="62">
        <f t="shared" si="2"/>
        <v>1.04977153828125</v>
      </c>
      <c r="AE19" s="77"/>
      <c r="AF19" s="50">
        <v>19</v>
      </c>
      <c r="AG19" s="62">
        <f t="shared" si="3"/>
        <v>1.0497687500000001</v>
      </c>
      <c r="AH19" s="62">
        <f t="shared" si="4"/>
        <v>99.999734391613018</v>
      </c>
      <c r="AI19" s="62">
        <f t="shared" si="5"/>
        <v>0.47381718750000001</v>
      </c>
      <c r="AJ19" s="62">
        <f t="shared" si="6"/>
        <v>0.41830624999999999</v>
      </c>
      <c r="AK19" s="62">
        <f t="shared" si="7"/>
        <v>0.1576453125</v>
      </c>
      <c r="AL19" s="50"/>
      <c r="AM19" s="62"/>
      <c r="AN19" s="62"/>
      <c r="AO19" s="62"/>
      <c r="AP19" s="62"/>
      <c r="AQ19" s="62"/>
    </row>
    <row r="20" spans="1:43" x14ac:dyDescent="0.25">
      <c r="A20" s="77" t="s">
        <v>146</v>
      </c>
      <c r="B20" s="77" t="s">
        <v>146</v>
      </c>
      <c r="C20" s="62">
        <v>603.80106750000016</v>
      </c>
      <c r="D20" s="50">
        <v>19</v>
      </c>
      <c r="E20" s="62">
        <f t="shared" si="0"/>
        <v>484.81900000000002</v>
      </c>
      <c r="F20" s="62">
        <f t="shared" si="1"/>
        <v>80.294492026548113</v>
      </c>
      <c r="G20" s="62">
        <v>129.98699999999999</v>
      </c>
      <c r="H20" s="62">
        <v>165.233</v>
      </c>
      <c r="I20" s="62">
        <v>189.59899999999999</v>
      </c>
      <c r="J20" s="50">
        <v>23</v>
      </c>
      <c r="K20" s="62">
        <f>M20+N20+O20</f>
        <v>118.98000000000002</v>
      </c>
      <c r="L20" s="62">
        <f>(K20/C20)*100</f>
        <v>19.705165559350387</v>
      </c>
      <c r="M20" s="62">
        <v>43.929000000000002</v>
      </c>
      <c r="N20" s="62">
        <v>29.984000000000002</v>
      </c>
      <c r="O20" s="62">
        <v>45.067</v>
      </c>
      <c r="P20" s="50"/>
      <c r="Q20" s="62"/>
      <c r="R20" s="62"/>
      <c r="S20" s="62"/>
      <c r="T20" s="62"/>
      <c r="U20" s="62"/>
      <c r="V20" s="50"/>
      <c r="W20" s="62"/>
      <c r="X20" s="62"/>
      <c r="Y20" s="62"/>
      <c r="Z20" s="62"/>
      <c r="AA20" s="62"/>
      <c r="AB20" s="77"/>
      <c r="AC20" s="77" t="s">
        <v>146</v>
      </c>
      <c r="AD20" s="62">
        <f t="shared" si="2"/>
        <v>0.94343916796875027</v>
      </c>
      <c r="AE20" s="77"/>
      <c r="AF20" s="50">
        <v>19</v>
      </c>
      <c r="AG20" s="62">
        <f t="shared" si="3"/>
        <v>0.75752968750000005</v>
      </c>
      <c r="AH20" s="62">
        <f t="shared" si="4"/>
        <v>80.294492026548113</v>
      </c>
      <c r="AI20" s="62">
        <f t="shared" si="5"/>
        <v>0.20310468749999999</v>
      </c>
      <c r="AJ20" s="62">
        <f t="shared" si="6"/>
        <v>0.25817656249999998</v>
      </c>
      <c r="AK20" s="62">
        <f t="shared" si="7"/>
        <v>0.29624843749999996</v>
      </c>
      <c r="AL20" s="50">
        <v>23</v>
      </c>
      <c r="AM20" s="62">
        <f t="shared" ref="AM20:AM22" si="36">K20/640</f>
        <v>0.18590625000000002</v>
      </c>
      <c r="AN20" s="62">
        <f t="shared" ref="AN20:AN22" si="37">(AM20/AD20)*100</f>
        <v>19.705165559350387</v>
      </c>
      <c r="AO20" s="62">
        <f t="shared" ref="AO20:AO22" si="38">M20/640</f>
        <v>6.86390625E-2</v>
      </c>
      <c r="AP20" s="62">
        <f t="shared" ref="AP20:AP22" si="39">N20/640</f>
        <v>4.6850000000000003E-2</v>
      </c>
      <c r="AQ20" s="62">
        <f t="shared" ref="AQ20:AQ22" si="40">O20/640</f>
        <v>7.0417187500000006E-2</v>
      </c>
    </row>
    <row r="21" spans="1:43" x14ac:dyDescent="0.25">
      <c r="A21" s="77" t="s">
        <v>147</v>
      </c>
      <c r="B21" s="77" t="s">
        <v>147</v>
      </c>
      <c r="C21" s="62">
        <v>1454.6824245000003</v>
      </c>
      <c r="D21" s="50">
        <v>19</v>
      </c>
      <c r="E21" s="62">
        <f t="shared" si="0"/>
        <v>1.1120000000000001</v>
      </c>
      <c r="F21" s="62">
        <f t="shared" si="1"/>
        <v>7.6442801622643775E-2</v>
      </c>
      <c r="G21" s="62">
        <v>0.21099999999999999</v>
      </c>
      <c r="H21" s="62">
        <v>0.90100000000000002</v>
      </c>
      <c r="I21" s="62">
        <v>0</v>
      </c>
      <c r="J21" s="50">
        <v>23</v>
      </c>
      <c r="K21" s="62">
        <f>M21+N21+O21</f>
        <v>1453.567</v>
      </c>
      <c r="L21" s="62">
        <f>(K21/C21)*100</f>
        <v>99.923321786170362</v>
      </c>
      <c r="M21" s="62">
        <v>618.43299999999999</v>
      </c>
      <c r="N21" s="62">
        <v>586.98900000000003</v>
      </c>
      <c r="O21" s="62">
        <v>248.14500000000001</v>
      </c>
      <c r="P21" s="50"/>
      <c r="Q21" s="62"/>
      <c r="R21" s="62"/>
      <c r="S21" s="62"/>
      <c r="T21" s="62"/>
      <c r="U21" s="62"/>
      <c r="V21" s="50"/>
      <c r="W21" s="62"/>
      <c r="X21" s="62"/>
      <c r="Y21" s="62"/>
      <c r="Z21" s="62"/>
      <c r="AA21" s="62"/>
      <c r="AB21" s="77"/>
      <c r="AC21" s="77" t="s">
        <v>147</v>
      </c>
      <c r="AD21" s="62">
        <f t="shared" si="2"/>
        <v>2.2729412882812503</v>
      </c>
      <c r="AE21" s="77"/>
      <c r="AF21" s="50">
        <v>19</v>
      </c>
      <c r="AG21" s="62">
        <f t="shared" si="3"/>
        <v>1.7375000000000001E-3</v>
      </c>
      <c r="AH21" s="62">
        <f t="shared" si="4"/>
        <v>7.6442801622643775E-2</v>
      </c>
      <c r="AI21" s="62">
        <f t="shared" si="5"/>
        <v>3.2968750000000001E-4</v>
      </c>
      <c r="AJ21" s="62">
        <f t="shared" si="6"/>
        <v>1.4078125E-3</v>
      </c>
      <c r="AK21" s="62">
        <f t="shared" si="7"/>
        <v>0</v>
      </c>
      <c r="AL21" s="50">
        <v>23</v>
      </c>
      <c r="AM21" s="62">
        <f t="shared" si="36"/>
        <v>2.2711984374999998</v>
      </c>
      <c r="AN21" s="62">
        <f t="shared" si="37"/>
        <v>99.923321786170362</v>
      </c>
      <c r="AO21" s="62">
        <f t="shared" si="38"/>
        <v>0.96630156249999999</v>
      </c>
      <c r="AP21" s="62">
        <f t="shared" si="39"/>
        <v>0.91717031250000003</v>
      </c>
      <c r="AQ21" s="62">
        <f t="shared" si="40"/>
        <v>0.38772656250000004</v>
      </c>
    </row>
    <row r="22" spans="1:43" x14ac:dyDescent="0.25">
      <c r="A22" s="77" t="s">
        <v>148</v>
      </c>
      <c r="B22" s="77" t="s">
        <v>148</v>
      </c>
      <c r="C22" s="62">
        <v>312.01948349999998</v>
      </c>
      <c r="D22" s="50">
        <v>18</v>
      </c>
      <c r="E22" s="62">
        <f t="shared" si="0"/>
        <v>272.654</v>
      </c>
      <c r="F22" s="62">
        <f t="shared" si="1"/>
        <v>87.383645707496356</v>
      </c>
      <c r="G22" s="62">
        <v>98.549000000000007</v>
      </c>
      <c r="H22" s="62">
        <v>118.479</v>
      </c>
      <c r="I22" s="62">
        <v>55.625999999999998</v>
      </c>
      <c r="J22" s="50">
        <v>19</v>
      </c>
      <c r="K22" s="62">
        <f>M22+N22+O22</f>
        <v>39.364000000000004</v>
      </c>
      <c r="L22" s="62">
        <f>(K22/C22)*100</f>
        <v>12.61587884142498</v>
      </c>
      <c r="M22" s="62">
        <v>11.766999999999999</v>
      </c>
      <c r="N22" s="62">
        <v>12.265000000000001</v>
      </c>
      <c r="O22" s="62">
        <v>15.332000000000001</v>
      </c>
      <c r="P22" s="50"/>
      <c r="Q22" s="62"/>
      <c r="R22" s="62"/>
      <c r="S22" s="62"/>
      <c r="T22" s="62"/>
      <c r="U22" s="62"/>
      <c r="V22" s="50"/>
      <c r="W22" s="62"/>
      <c r="X22" s="62"/>
      <c r="Y22" s="62"/>
      <c r="Z22" s="62"/>
      <c r="AA22" s="62"/>
      <c r="AB22" s="77"/>
      <c r="AC22" s="77" t="s">
        <v>148</v>
      </c>
      <c r="AD22" s="62">
        <f t="shared" si="2"/>
        <v>0.48753044296874998</v>
      </c>
      <c r="AE22" s="77"/>
      <c r="AF22" s="50">
        <v>18</v>
      </c>
      <c r="AG22" s="62">
        <f t="shared" si="3"/>
        <v>0.42602187499999999</v>
      </c>
      <c r="AH22" s="62">
        <f t="shared" si="4"/>
        <v>87.383645707496342</v>
      </c>
      <c r="AI22" s="62">
        <f t="shared" si="5"/>
        <v>0.15398281250000001</v>
      </c>
      <c r="AJ22" s="62">
        <f t="shared" si="6"/>
        <v>0.18512343749999999</v>
      </c>
      <c r="AK22" s="62">
        <f t="shared" si="7"/>
        <v>8.6915624999999996E-2</v>
      </c>
      <c r="AL22" s="50">
        <v>19</v>
      </c>
      <c r="AM22" s="62">
        <f t="shared" si="36"/>
        <v>6.1506250000000005E-2</v>
      </c>
      <c r="AN22" s="62">
        <f t="shared" si="37"/>
        <v>12.61587884142498</v>
      </c>
      <c r="AO22" s="62">
        <f t="shared" si="38"/>
        <v>1.8385937499999998E-2</v>
      </c>
      <c r="AP22" s="62">
        <f t="shared" si="39"/>
        <v>1.9164062500000002E-2</v>
      </c>
      <c r="AQ22" s="62">
        <f t="shared" si="40"/>
        <v>2.3956250000000002E-2</v>
      </c>
    </row>
    <row r="23" spans="1:43" x14ac:dyDescent="0.25">
      <c r="A23" s="77" t="s">
        <v>149</v>
      </c>
      <c r="B23" s="77" t="s">
        <v>149</v>
      </c>
      <c r="C23" s="62">
        <v>585.34232400000008</v>
      </c>
      <c r="D23" s="50">
        <v>19</v>
      </c>
      <c r="E23" s="62">
        <f t="shared" si="0"/>
        <v>585.34100000000001</v>
      </c>
      <c r="F23" s="62">
        <f t="shared" si="1"/>
        <v>99.999773807574513</v>
      </c>
      <c r="G23" s="62">
        <v>301.39499999999998</v>
      </c>
      <c r="H23" s="62">
        <v>140.80500000000001</v>
      </c>
      <c r="I23" s="62">
        <v>143.14099999999999</v>
      </c>
      <c r="J23" s="50"/>
      <c r="K23" s="62"/>
      <c r="L23" s="62"/>
      <c r="M23" s="62"/>
      <c r="N23" s="62"/>
      <c r="O23" s="62"/>
      <c r="P23" s="50"/>
      <c r="Q23" s="62"/>
      <c r="R23" s="62"/>
      <c r="S23" s="62"/>
      <c r="T23" s="62"/>
      <c r="U23" s="62"/>
      <c r="V23" s="50"/>
      <c r="W23" s="62"/>
      <c r="X23" s="62"/>
      <c r="Y23" s="62"/>
      <c r="Z23" s="62"/>
      <c r="AA23" s="62"/>
      <c r="AB23" s="77"/>
      <c r="AC23" s="77" t="s">
        <v>149</v>
      </c>
      <c r="AD23" s="62">
        <f t="shared" si="2"/>
        <v>0.91459738125000012</v>
      </c>
      <c r="AE23" s="77"/>
      <c r="AF23" s="50">
        <v>19</v>
      </c>
      <c r="AG23" s="62">
        <f t="shared" si="3"/>
        <v>0.91459531250000003</v>
      </c>
      <c r="AH23" s="62">
        <f t="shared" si="4"/>
        <v>99.999773807574513</v>
      </c>
      <c r="AI23" s="62">
        <f t="shared" si="5"/>
        <v>0.47092968749999997</v>
      </c>
      <c r="AJ23" s="62">
        <f t="shared" si="6"/>
        <v>0.22000781250000001</v>
      </c>
      <c r="AK23" s="62">
        <f t="shared" si="7"/>
        <v>0.2236578125</v>
      </c>
      <c r="AL23" s="50"/>
      <c r="AM23" s="62"/>
      <c r="AN23" s="62"/>
      <c r="AO23" s="62"/>
      <c r="AP23" s="62"/>
      <c r="AQ23" s="62"/>
    </row>
    <row r="24" spans="1:43" x14ac:dyDescent="0.25">
      <c r="A24" s="77" t="s">
        <v>150</v>
      </c>
      <c r="B24" s="77" t="s">
        <v>150</v>
      </c>
      <c r="C24" s="62">
        <v>391.41432000000009</v>
      </c>
      <c r="D24" s="50">
        <v>19</v>
      </c>
      <c r="E24" s="62">
        <f t="shared" si="0"/>
        <v>391.41300000000001</v>
      </c>
      <c r="F24" s="62">
        <f t="shared" si="1"/>
        <v>99.999662761444171</v>
      </c>
      <c r="G24" s="62">
        <v>211.96100000000001</v>
      </c>
      <c r="H24" s="62">
        <v>100.123</v>
      </c>
      <c r="I24" s="62">
        <v>79.328999999999994</v>
      </c>
      <c r="J24" s="50"/>
      <c r="K24" s="62"/>
      <c r="L24" s="62"/>
      <c r="M24" s="62"/>
      <c r="N24" s="62"/>
      <c r="O24" s="62"/>
      <c r="P24" s="50"/>
      <c r="Q24" s="62"/>
      <c r="R24" s="62"/>
      <c r="S24" s="62"/>
      <c r="T24" s="62"/>
      <c r="U24" s="62"/>
      <c r="V24" s="50"/>
      <c r="W24" s="62"/>
      <c r="X24" s="62"/>
      <c r="Y24" s="62"/>
      <c r="Z24" s="62"/>
      <c r="AA24" s="62"/>
      <c r="AB24" s="77"/>
      <c r="AC24" s="77" t="s">
        <v>150</v>
      </c>
      <c r="AD24" s="62">
        <f t="shared" si="2"/>
        <v>0.61158487500000014</v>
      </c>
      <c r="AE24" s="77"/>
      <c r="AF24" s="50">
        <v>19</v>
      </c>
      <c r="AG24" s="62">
        <f t="shared" si="3"/>
        <v>0.61158281250000002</v>
      </c>
      <c r="AH24" s="62">
        <f t="shared" si="4"/>
        <v>99.999662761444171</v>
      </c>
      <c r="AI24" s="62">
        <f t="shared" si="5"/>
        <v>0.33118906250000002</v>
      </c>
      <c r="AJ24" s="62">
        <f t="shared" si="6"/>
        <v>0.1564421875</v>
      </c>
      <c r="AK24" s="62">
        <f t="shared" si="7"/>
        <v>0.12395156249999999</v>
      </c>
      <c r="AL24" s="50"/>
      <c r="AM24" s="62"/>
      <c r="AN24" s="62"/>
      <c r="AO24" s="62"/>
      <c r="AP24" s="62"/>
      <c r="AQ24" s="62"/>
    </row>
    <row r="25" spans="1:43" x14ac:dyDescent="0.25">
      <c r="A25" s="77" t="s">
        <v>151</v>
      </c>
      <c r="B25" s="77" t="s">
        <v>151</v>
      </c>
      <c r="C25" s="62">
        <v>1328.8071375</v>
      </c>
      <c r="D25" s="50">
        <v>19</v>
      </c>
      <c r="E25" s="62">
        <f t="shared" si="0"/>
        <v>1328.8040000000001</v>
      </c>
      <c r="F25" s="62">
        <f t="shared" si="1"/>
        <v>99.999763885976279</v>
      </c>
      <c r="G25" s="62">
        <v>707.02200000000005</v>
      </c>
      <c r="H25" s="62">
        <v>289.32</v>
      </c>
      <c r="I25" s="62">
        <v>332.46199999999999</v>
      </c>
      <c r="J25" s="50"/>
      <c r="K25" s="62"/>
      <c r="L25" s="62"/>
      <c r="M25" s="62"/>
      <c r="N25" s="62"/>
      <c r="O25" s="62"/>
      <c r="P25" s="50"/>
      <c r="Q25" s="62"/>
      <c r="R25" s="62"/>
      <c r="S25" s="62"/>
      <c r="T25" s="62"/>
      <c r="U25" s="62"/>
      <c r="V25" s="50"/>
      <c r="W25" s="62"/>
      <c r="X25" s="62"/>
      <c r="Y25" s="62"/>
      <c r="Z25" s="62"/>
      <c r="AA25" s="62"/>
      <c r="AB25" s="77"/>
      <c r="AC25" s="77" t="s">
        <v>151</v>
      </c>
      <c r="AD25" s="62">
        <f t="shared" si="2"/>
        <v>2.0762611523437497</v>
      </c>
      <c r="AE25" s="77"/>
      <c r="AF25" s="50">
        <v>19</v>
      </c>
      <c r="AG25" s="62">
        <f t="shared" si="3"/>
        <v>2.0762562500000001</v>
      </c>
      <c r="AH25" s="62">
        <f t="shared" si="4"/>
        <v>99.999763885976293</v>
      </c>
      <c r="AI25" s="62">
        <f t="shared" si="5"/>
        <v>1.1047218750000001</v>
      </c>
      <c r="AJ25" s="62">
        <f t="shared" si="6"/>
        <v>0.45206249999999998</v>
      </c>
      <c r="AK25" s="62">
        <f t="shared" si="7"/>
        <v>0.51947187500000003</v>
      </c>
      <c r="AL25" s="50"/>
      <c r="AM25" s="62"/>
      <c r="AN25" s="62"/>
      <c r="AO25" s="62"/>
      <c r="AP25" s="62"/>
      <c r="AQ25" s="62"/>
    </row>
    <row r="26" spans="1:43" x14ac:dyDescent="0.25">
      <c r="A26" s="77" t="s">
        <v>152</v>
      </c>
      <c r="B26" s="77" t="s">
        <v>152</v>
      </c>
      <c r="C26" s="62">
        <v>803.28893399999993</v>
      </c>
      <c r="D26" s="50">
        <v>19</v>
      </c>
      <c r="E26" s="62">
        <f t="shared" si="0"/>
        <v>803.28700000000003</v>
      </c>
      <c r="F26" s="62">
        <f t="shared" si="1"/>
        <v>99.999759239805499</v>
      </c>
      <c r="G26" s="62">
        <v>523.23299999999995</v>
      </c>
      <c r="H26" s="62">
        <v>74.911000000000001</v>
      </c>
      <c r="I26" s="62">
        <v>205.143</v>
      </c>
      <c r="J26" s="50"/>
      <c r="K26" s="62"/>
      <c r="L26" s="62"/>
      <c r="M26" s="62"/>
      <c r="N26" s="62"/>
      <c r="O26" s="62"/>
      <c r="P26" s="50"/>
      <c r="Q26" s="62"/>
      <c r="R26" s="62"/>
      <c r="S26" s="62"/>
      <c r="T26" s="62"/>
      <c r="U26" s="62"/>
      <c r="V26" s="50"/>
      <c r="W26" s="62"/>
      <c r="X26" s="62"/>
      <c r="Y26" s="62"/>
      <c r="Z26" s="62"/>
      <c r="AA26" s="62"/>
      <c r="AB26" s="77"/>
      <c r="AC26" s="77" t="s">
        <v>152</v>
      </c>
      <c r="AD26" s="62">
        <f t="shared" si="2"/>
        <v>1.255138959375</v>
      </c>
      <c r="AE26" s="77"/>
      <c r="AF26" s="50">
        <v>19</v>
      </c>
      <c r="AG26" s="62">
        <f t="shared" si="3"/>
        <v>1.2551359375</v>
      </c>
      <c r="AH26" s="62">
        <f t="shared" si="4"/>
        <v>99.999759239805485</v>
      </c>
      <c r="AI26" s="62">
        <f t="shared" si="5"/>
        <v>0.81755156249999994</v>
      </c>
      <c r="AJ26" s="62">
        <f t="shared" si="6"/>
        <v>0.1170484375</v>
      </c>
      <c r="AK26" s="62">
        <f t="shared" si="7"/>
        <v>0.32053593749999998</v>
      </c>
      <c r="AL26" s="50"/>
      <c r="AM26" s="62"/>
      <c r="AN26" s="62"/>
      <c r="AO26" s="62"/>
      <c r="AP26" s="62"/>
      <c r="AQ26" s="62"/>
    </row>
    <row r="27" spans="1:43" x14ac:dyDescent="0.25">
      <c r="A27" s="77" t="s">
        <v>153</v>
      </c>
      <c r="B27" s="77" t="s">
        <v>153</v>
      </c>
      <c r="C27" s="62">
        <v>766.81623600000012</v>
      </c>
      <c r="D27" s="50">
        <v>19</v>
      </c>
      <c r="E27" s="62">
        <f t="shared" si="0"/>
        <v>766.81399999999996</v>
      </c>
      <c r="F27" s="62">
        <f t="shared" si="1"/>
        <v>99.999708404713516</v>
      </c>
      <c r="G27" s="62">
        <v>488.666</v>
      </c>
      <c r="H27" s="62">
        <v>51.692</v>
      </c>
      <c r="I27" s="62">
        <v>226.45599999999999</v>
      </c>
      <c r="J27" s="50"/>
      <c r="K27" s="62"/>
      <c r="L27" s="62"/>
      <c r="M27" s="62"/>
      <c r="N27" s="62"/>
      <c r="O27" s="62"/>
      <c r="P27" s="50"/>
      <c r="Q27" s="62"/>
      <c r="R27" s="62"/>
      <c r="S27" s="62"/>
      <c r="T27" s="62"/>
      <c r="U27" s="62"/>
      <c r="V27" s="50"/>
      <c r="W27" s="62"/>
      <c r="X27" s="62"/>
      <c r="Y27" s="62"/>
      <c r="Z27" s="62"/>
      <c r="AA27" s="62"/>
      <c r="AB27" s="77"/>
      <c r="AC27" s="77" t="s">
        <v>153</v>
      </c>
      <c r="AD27" s="62">
        <f t="shared" si="2"/>
        <v>1.1981503687500001</v>
      </c>
      <c r="AE27" s="77"/>
      <c r="AF27" s="50">
        <v>19</v>
      </c>
      <c r="AG27" s="62">
        <f t="shared" si="3"/>
        <v>1.1981468749999999</v>
      </c>
      <c r="AH27" s="62">
        <f t="shared" si="4"/>
        <v>99.999708404713516</v>
      </c>
      <c r="AI27" s="62">
        <f t="shared" si="5"/>
        <v>0.76354062499999997</v>
      </c>
      <c r="AJ27" s="62">
        <f t="shared" si="6"/>
        <v>8.076875E-2</v>
      </c>
      <c r="AK27" s="62">
        <f t="shared" si="7"/>
        <v>0.35383749999999997</v>
      </c>
      <c r="AL27" s="50"/>
      <c r="AM27" s="62"/>
      <c r="AN27" s="62"/>
      <c r="AO27" s="62"/>
      <c r="AP27" s="62"/>
      <c r="AQ27" s="62"/>
    </row>
    <row r="28" spans="1:43" x14ac:dyDescent="0.25">
      <c r="A28" s="77" t="s">
        <v>154</v>
      </c>
      <c r="B28" s="77" t="s">
        <v>154</v>
      </c>
      <c r="C28" s="62">
        <v>947.40056999999979</v>
      </c>
      <c r="D28" s="50">
        <v>19</v>
      </c>
      <c r="E28" s="62">
        <f t="shared" si="0"/>
        <v>947.39800000000002</v>
      </c>
      <c r="F28" s="62">
        <f t="shared" si="1"/>
        <v>99.999728731427751</v>
      </c>
      <c r="G28" s="62">
        <v>586.13900000000001</v>
      </c>
      <c r="H28" s="62">
        <v>109.914</v>
      </c>
      <c r="I28" s="62">
        <v>251.345</v>
      </c>
      <c r="J28" s="50"/>
      <c r="K28" s="62"/>
      <c r="L28" s="62"/>
      <c r="M28" s="62"/>
      <c r="N28" s="62"/>
      <c r="O28" s="62"/>
      <c r="P28" s="50"/>
      <c r="Q28" s="62"/>
      <c r="R28" s="62"/>
      <c r="S28" s="62"/>
      <c r="T28" s="62"/>
      <c r="U28" s="62"/>
      <c r="V28" s="50"/>
      <c r="W28" s="62"/>
      <c r="X28" s="62"/>
      <c r="Y28" s="62"/>
      <c r="Z28" s="62"/>
      <c r="AA28" s="62"/>
      <c r="AB28" s="77"/>
      <c r="AC28" s="77" t="s">
        <v>154</v>
      </c>
      <c r="AD28" s="62">
        <f t="shared" si="2"/>
        <v>1.4803133906249997</v>
      </c>
      <c r="AE28" s="77"/>
      <c r="AF28" s="50">
        <v>19</v>
      </c>
      <c r="AG28" s="62">
        <f t="shared" si="3"/>
        <v>1.480309375</v>
      </c>
      <c r="AH28" s="62">
        <f t="shared" si="4"/>
        <v>99.999728731427751</v>
      </c>
      <c r="AI28" s="62">
        <f t="shared" si="5"/>
        <v>0.91584218750000002</v>
      </c>
      <c r="AJ28" s="62">
        <f t="shared" si="6"/>
        <v>0.17174062500000001</v>
      </c>
      <c r="AK28" s="62">
        <f t="shared" si="7"/>
        <v>0.39272656249999999</v>
      </c>
      <c r="AL28" s="50"/>
      <c r="AM28" s="62"/>
      <c r="AN28" s="62"/>
      <c r="AO28" s="62"/>
      <c r="AP28" s="62"/>
      <c r="AQ28" s="62"/>
    </row>
    <row r="29" spans="1:43" x14ac:dyDescent="0.25">
      <c r="A29" s="77" t="s">
        <v>155</v>
      </c>
      <c r="B29" s="77" t="s">
        <v>155</v>
      </c>
      <c r="C29" s="62">
        <v>861.11150399999997</v>
      </c>
      <c r="D29" s="50">
        <v>14</v>
      </c>
      <c r="E29" s="62">
        <f t="shared" si="0"/>
        <v>89.18</v>
      </c>
      <c r="F29" s="62">
        <f t="shared" si="1"/>
        <v>10.356382371591218</v>
      </c>
      <c r="G29" s="62">
        <v>26.538</v>
      </c>
      <c r="H29" s="62">
        <v>50.677</v>
      </c>
      <c r="I29" s="62">
        <v>11.965</v>
      </c>
      <c r="J29" s="50">
        <v>19</v>
      </c>
      <c r="K29" s="62">
        <f>M29+N29+O29</f>
        <v>771.92899999999997</v>
      </c>
      <c r="L29" s="62">
        <v>31.750162857988396</v>
      </c>
      <c r="M29" s="62">
        <v>401.01</v>
      </c>
      <c r="N29" s="62">
        <v>310.33600000000001</v>
      </c>
      <c r="O29" s="62">
        <v>60.582999999999998</v>
      </c>
      <c r="P29" s="50"/>
      <c r="Q29" s="62"/>
      <c r="R29" s="62"/>
      <c r="S29" s="62"/>
      <c r="T29" s="62"/>
      <c r="U29" s="62"/>
      <c r="V29" s="50"/>
      <c r="W29" s="62"/>
      <c r="X29" s="62"/>
      <c r="Y29" s="62"/>
      <c r="Z29" s="62"/>
      <c r="AA29" s="62"/>
      <c r="AB29" s="77"/>
      <c r="AC29" s="77" t="s">
        <v>155</v>
      </c>
      <c r="AD29" s="62">
        <f t="shared" si="2"/>
        <v>1.345486725</v>
      </c>
      <c r="AE29" s="77"/>
      <c r="AF29" s="50">
        <v>14</v>
      </c>
      <c r="AG29" s="62">
        <f t="shared" si="3"/>
        <v>0.13934375000000002</v>
      </c>
      <c r="AH29" s="62">
        <f t="shared" si="4"/>
        <v>10.356382371591218</v>
      </c>
      <c r="AI29" s="62">
        <f t="shared" si="5"/>
        <v>4.1465624999999999E-2</v>
      </c>
      <c r="AJ29" s="62">
        <f t="shared" si="6"/>
        <v>7.9182812500000005E-2</v>
      </c>
      <c r="AK29" s="62">
        <f t="shared" si="7"/>
        <v>1.8695312499999998E-2</v>
      </c>
      <c r="AL29" s="50">
        <v>19</v>
      </c>
      <c r="AM29" s="62">
        <f>K29/640</f>
        <v>1.2061390624999999</v>
      </c>
      <c r="AN29" s="62">
        <f>(AM29/AD29)*100</f>
        <v>89.643326841444676</v>
      </c>
      <c r="AO29" s="62">
        <f>M29/640</f>
        <v>0.62657812499999999</v>
      </c>
      <c r="AP29" s="62">
        <f t="shared" ref="AP29" si="41">N29/640</f>
        <v>0.4849</v>
      </c>
      <c r="AQ29" s="62">
        <f t="shared" ref="AQ29" si="42">O29/640</f>
        <v>9.46609375E-2</v>
      </c>
    </row>
    <row r="30" spans="1:43" x14ac:dyDescent="0.25">
      <c r="A30" s="77" t="s">
        <v>156</v>
      </c>
      <c r="B30" s="77" t="s">
        <v>156</v>
      </c>
      <c r="C30" s="62">
        <v>112.53161700000001</v>
      </c>
      <c r="D30" s="50">
        <v>14</v>
      </c>
      <c r="E30" s="62">
        <f t="shared" si="0"/>
        <v>112.532</v>
      </c>
      <c r="F30" s="62">
        <f t="shared" si="1"/>
        <v>100.00034034879282</v>
      </c>
      <c r="G30" s="62">
        <v>47.715000000000003</v>
      </c>
      <c r="H30" s="62">
        <v>47.945999999999998</v>
      </c>
      <c r="I30" s="62">
        <v>16.870999999999999</v>
      </c>
      <c r="J30" s="50"/>
      <c r="K30" s="62"/>
      <c r="L30" s="62"/>
      <c r="M30" s="62"/>
      <c r="N30" s="62"/>
      <c r="O30" s="62"/>
      <c r="P30" s="50"/>
      <c r="Q30" s="62"/>
      <c r="R30" s="62"/>
      <c r="S30" s="62"/>
      <c r="T30" s="62"/>
      <c r="U30" s="62"/>
      <c r="V30" s="50"/>
      <c r="W30" s="62"/>
      <c r="X30" s="62"/>
      <c r="Y30" s="62"/>
      <c r="Z30" s="62"/>
      <c r="AA30" s="62"/>
      <c r="AB30" s="77"/>
      <c r="AC30" s="77" t="s">
        <v>156</v>
      </c>
      <c r="AD30" s="62">
        <f t="shared" si="2"/>
        <v>0.17583065156250002</v>
      </c>
      <c r="AE30" s="77"/>
      <c r="AF30" s="50">
        <v>14</v>
      </c>
      <c r="AG30" s="62">
        <f t="shared" si="3"/>
        <v>0.17583124999999999</v>
      </c>
      <c r="AH30" s="62">
        <f t="shared" si="4"/>
        <v>100.00034034879279</v>
      </c>
      <c r="AI30" s="62">
        <f t="shared" si="5"/>
        <v>7.4554687500000008E-2</v>
      </c>
      <c r="AJ30" s="62">
        <f t="shared" si="6"/>
        <v>7.4915625E-2</v>
      </c>
      <c r="AK30" s="62">
        <f t="shared" si="7"/>
        <v>2.6360937499999997E-2</v>
      </c>
      <c r="AL30" s="50"/>
      <c r="AM30" s="62"/>
      <c r="AN30" s="62"/>
      <c r="AO30" s="62"/>
      <c r="AP30" s="62"/>
      <c r="AQ30" s="62"/>
    </row>
    <row r="31" spans="1:43" x14ac:dyDescent="0.25">
      <c r="A31" s="77" t="s">
        <v>157</v>
      </c>
      <c r="B31" s="77" t="s">
        <v>157</v>
      </c>
      <c r="C31" s="62">
        <v>1591.2326475000002</v>
      </c>
      <c r="D31" s="50">
        <v>14</v>
      </c>
      <c r="E31" s="62">
        <f t="shared" si="0"/>
        <v>1216.7180000000001</v>
      </c>
      <c r="F31" s="62">
        <f t="shared" si="1"/>
        <v>76.463866041939028</v>
      </c>
      <c r="G31" s="62">
        <v>681.15300000000002</v>
      </c>
      <c r="H31" s="62">
        <v>482.74200000000002</v>
      </c>
      <c r="I31" s="62">
        <v>52.823</v>
      </c>
      <c r="J31" s="50">
        <v>19</v>
      </c>
      <c r="K31" s="62">
        <f>M31+N31+O31</f>
        <v>374.512</v>
      </c>
      <c r="L31" s="62">
        <f>(K31/C31)*100</f>
        <v>23.535967577613441</v>
      </c>
      <c r="M31" s="62">
        <v>241.84700000000001</v>
      </c>
      <c r="N31" s="62">
        <v>105.146</v>
      </c>
      <c r="O31" s="62">
        <v>27.518999999999998</v>
      </c>
      <c r="P31" s="50"/>
      <c r="Q31" s="62"/>
      <c r="R31" s="62"/>
      <c r="S31" s="62"/>
      <c r="T31" s="62"/>
      <c r="U31" s="62"/>
      <c r="V31" s="50"/>
      <c r="W31" s="62"/>
      <c r="X31" s="62"/>
      <c r="Y31" s="62"/>
      <c r="Z31" s="62"/>
      <c r="AA31" s="62"/>
      <c r="AB31" s="77"/>
      <c r="AC31" s="77" t="s">
        <v>157</v>
      </c>
      <c r="AD31" s="62">
        <f t="shared" si="2"/>
        <v>2.4863010117187505</v>
      </c>
      <c r="AE31" s="77"/>
      <c r="AF31" s="50">
        <v>14</v>
      </c>
      <c r="AG31" s="62">
        <f t="shared" si="3"/>
        <v>1.9011218750000001</v>
      </c>
      <c r="AH31" s="62">
        <f t="shared" si="4"/>
        <v>76.463866041939028</v>
      </c>
      <c r="AI31" s="62">
        <f t="shared" si="5"/>
        <v>1.0643015625000001</v>
      </c>
      <c r="AJ31" s="62">
        <f t="shared" si="6"/>
        <v>0.75428437500000001</v>
      </c>
      <c r="AK31" s="62">
        <f t="shared" si="7"/>
        <v>8.2535937500000003E-2</v>
      </c>
      <c r="AL31" s="50">
        <v>19</v>
      </c>
      <c r="AM31" s="62">
        <f>K31/640</f>
        <v>0.585175</v>
      </c>
      <c r="AN31" s="62">
        <f>(AM31/AD31)*100</f>
        <v>23.535967577613437</v>
      </c>
      <c r="AO31" s="62">
        <f>M31/640</f>
        <v>0.37788593749999999</v>
      </c>
      <c r="AP31" s="62">
        <f t="shared" ref="AP31" si="43">N31/640</f>
        <v>0.164290625</v>
      </c>
      <c r="AQ31" s="62">
        <f t="shared" ref="AQ31" si="44">O31/640</f>
        <v>4.29984375E-2</v>
      </c>
    </row>
    <row r="32" spans="1:43" x14ac:dyDescent="0.25">
      <c r="A32" s="77" t="s">
        <v>159</v>
      </c>
      <c r="B32" s="77" t="s">
        <v>159</v>
      </c>
      <c r="C32" s="62">
        <v>99.855130500000001</v>
      </c>
      <c r="D32" s="50">
        <v>14</v>
      </c>
      <c r="E32" s="62">
        <f t="shared" si="0"/>
        <v>99.85499999999999</v>
      </c>
      <c r="F32" s="62">
        <f t="shared" si="1"/>
        <v>99.999869310671002</v>
      </c>
      <c r="G32" s="62">
        <v>46.933999999999997</v>
      </c>
      <c r="H32" s="62">
        <v>40.317999999999998</v>
      </c>
      <c r="I32" s="62">
        <v>12.603</v>
      </c>
      <c r="J32" s="50"/>
      <c r="K32" s="62"/>
      <c r="L32" s="62"/>
      <c r="M32" s="62"/>
      <c r="N32" s="62"/>
      <c r="O32" s="62"/>
      <c r="P32" s="50"/>
      <c r="Q32" s="62"/>
      <c r="R32" s="62"/>
      <c r="S32" s="62"/>
      <c r="T32" s="62"/>
      <c r="U32" s="62"/>
      <c r="V32" s="50"/>
      <c r="W32" s="62"/>
      <c r="X32" s="62"/>
      <c r="Y32" s="62"/>
      <c r="Z32" s="62"/>
      <c r="AA32" s="62"/>
      <c r="AB32" s="77"/>
      <c r="AC32" s="77" t="s">
        <v>159</v>
      </c>
      <c r="AD32" s="62">
        <f t="shared" si="2"/>
        <v>0.15602364140625</v>
      </c>
      <c r="AE32" s="77"/>
      <c r="AF32" s="50">
        <v>14</v>
      </c>
      <c r="AG32" s="62">
        <f t="shared" si="3"/>
        <v>0.15602343749999997</v>
      </c>
      <c r="AH32" s="62">
        <f t="shared" si="4"/>
        <v>99.999869310671002</v>
      </c>
      <c r="AI32" s="62">
        <f t="shared" si="5"/>
        <v>7.3334374999999993E-2</v>
      </c>
      <c r="AJ32" s="62">
        <f t="shared" si="6"/>
        <v>6.2996874999999994E-2</v>
      </c>
      <c r="AK32" s="62">
        <f t="shared" si="7"/>
        <v>1.96921875E-2</v>
      </c>
      <c r="AL32" s="50"/>
      <c r="AM32" s="62"/>
      <c r="AN32" s="62"/>
      <c r="AO32" s="62"/>
      <c r="AP32" s="62"/>
      <c r="AQ32" s="62"/>
    </row>
    <row r="33" spans="1:43" x14ac:dyDescent="0.25">
      <c r="A33" s="77" t="s">
        <v>161</v>
      </c>
      <c r="B33" s="77" t="s">
        <v>161</v>
      </c>
      <c r="C33" s="62">
        <v>141.442902</v>
      </c>
      <c r="D33" s="50">
        <v>14</v>
      </c>
      <c r="E33" s="62">
        <f t="shared" si="0"/>
        <v>141.44300000000001</v>
      </c>
      <c r="F33" s="62">
        <f t="shared" si="1"/>
        <v>100.00006928590875</v>
      </c>
      <c r="G33" s="62">
        <v>64.534000000000006</v>
      </c>
      <c r="H33" s="62">
        <v>63.783999999999999</v>
      </c>
      <c r="I33" s="62">
        <v>13.125</v>
      </c>
      <c r="J33" s="50"/>
      <c r="K33" s="62"/>
      <c r="L33" s="62"/>
      <c r="M33" s="62"/>
      <c r="N33" s="62"/>
      <c r="O33" s="62"/>
      <c r="P33" s="50"/>
      <c r="Q33" s="62"/>
      <c r="R33" s="62"/>
      <c r="S33" s="62"/>
      <c r="T33" s="62"/>
      <c r="U33" s="62"/>
      <c r="V33" s="50"/>
      <c r="W33" s="62"/>
      <c r="X33" s="62"/>
      <c r="Y33" s="62"/>
      <c r="Z33" s="62"/>
      <c r="AA33" s="62"/>
      <c r="AB33" s="77"/>
      <c r="AC33" s="77" t="s">
        <v>161</v>
      </c>
      <c r="AD33" s="62">
        <f t="shared" si="2"/>
        <v>0.22100453437500001</v>
      </c>
      <c r="AE33" s="77"/>
      <c r="AF33" s="50">
        <v>14</v>
      </c>
      <c r="AG33" s="62">
        <f t="shared" si="3"/>
        <v>0.22100468750000002</v>
      </c>
      <c r="AH33" s="62">
        <f t="shared" si="4"/>
        <v>100.00006928590875</v>
      </c>
      <c r="AI33" s="62">
        <f t="shared" si="5"/>
        <v>0.100834375</v>
      </c>
      <c r="AJ33" s="62">
        <f t="shared" si="6"/>
        <v>9.9662500000000001E-2</v>
      </c>
      <c r="AK33" s="62">
        <f t="shared" si="7"/>
        <v>2.05078125E-2</v>
      </c>
      <c r="AL33" s="50"/>
      <c r="AM33" s="62"/>
      <c r="AN33" s="62"/>
      <c r="AO33" s="62"/>
      <c r="AP33" s="62"/>
      <c r="AQ33" s="62"/>
    </row>
    <row r="34" spans="1:43" x14ac:dyDescent="0.25">
      <c r="A34" s="77" t="s">
        <v>162</v>
      </c>
      <c r="B34" s="77" t="s">
        <v>162</v>
      </c>
      <c r="C34" s="62">
        <v>950.73648750000007</v>
      </c>
      <c r="D34" s="50">
        <v>19</v>
      </c>
      <c r="E34" s="62">
        <f t="shared" ref="E34:E78" si="45">G34+H34+I34</f>
        <v>950.73399999999992</v>
      </c>
      <c r="F34" s="62">
        <f t="shared" si="1"/>
        <v>99.999738360730561</v>
      </c>
      <c r="G34" s="62">
        <v>327.50799999999998</v>
      </c>
      <c r="H34" s="62">
        <v>338.42500000000001</v>
      </c>
      <c r="I34" s="62">
        <v>284.80099999999999</v>
      </c>
      <c r="J34" s="50"/>
      <c r="K34" s="62"/>
      <c r="L34" s="62"/>
      <c r="M34" s="62"/>
      <c r="N34" s="62"/>
      <c r="O34" s="62"/>
      <c r="P34" s="50"/>
      <c r="Q34" s="62"/>
      <c r="R34" s="62"/>
      <c r="S34" s="62"/>
      <c r="T34" s="62"/>
      <c r="U34" s="62"/>
      <c r="V34" s="50"/>
      <c r="W34" s="62"/>
      <c r="X34" s="62"/>
      <c r="Y34" s="62"/>
      <c r="Z34" s="62"/>
      <c r="AA34" s="62"/>
      <c r="AB34" s="77"/>
      <c r="AC34" s="77" t="s">
        <v>162</v>
      </c>
      <c r="AD34" s="62">
        <f t="shared" si="2"/>
        <v>1.4855257617187501</v>
      </c>
      <c r="AE34" s="77"/>
      <c r="AF34" s="50">
        <v>19</v>
      </c>
      <c r="AG34" s="62">
        <f t="shared" si="3"/>
        <v>1.4855218749999999</v>
      </c>
      <c r="AH34" s="62">
        <f t="shared" si="4"/>
        <v>99.999738360730575</v>
      </c>
      <c r="AI34" s="62">
        <f t="shared" si="5"/>
        <v>0.51173124999999997</v>
      </c>
      <c r="AJ34" s="62">
        <f t="shared" si="6"/>
        <v>0.52878906250000002</v>
      </c>
      <c r="AK34" s="62">
        <f t="shared" si="7"/>
        <v>0.4450015625</v>
      </c>
      <c r="AL34" s="50"/>
      <c r="AM34" s="62"/>
      <c r="AN34" s="62"/>
      <c r="AO34" s="62"/>
      <c r="AP34" s="62"/>
      <c r="AQ34" s="62"/>
    </row>
    <row r="35" spans="1:43" x14ac:dyDescent="0.25">
      <c r="A35" s="77" t="s">
        <v>163</v>
      </c>
      <c r="B35" s="77" t="s">
        <v>163</v>
      </c>
      <c r="C35" s="62">
        <v>896.47222949999991</v>
      </c>
      <c r="D35" s="50">
        <v>18</v>
      </c>
      <c r="E35" s="62">
        <f t="shared" si="45"/>
        <v>725.67200000000003</v>
      </c>
      <c r="F35" s="62">
        <f t="shared" si="1"/>
        <v>80.947515842709123</v>
      </c>
      <c r="G35" s="62">
        <v>273.85399999999998</v>
      </c>
      <c r="H35" s="62">
        <v>228.09700000000001</v>
      </c>
      <c r="I35" s="62">
        <v>223.721</v>
      </c>
      <c r="J35" s="50">
        <v>22</v>
      </c>
      <c r="K35" s="62">
        <f>M35+N35+O35</f>
        <v>170.798</v>
      </c>
      <c r="L35" s="62">
        <f>(K35/C35)*100</f>
        <v>19.052235460239654</v>
      </c>
      <c r="M35" s="62">
        <v>88.519000000000005</v>
      </c>
      <c r="N35" s="62">
        <v>57.588000000000001</v>
      </c>
      <c r="O35" s="62">
        <v>24.690999999999999</v>
      </c>
      <c r="P35" s="50"/>
      <c r="Q35" s="62"/>
      <c r="R35" s="62"/>
      <c r="S35" s="62"/>
      <c r="T35" s="62"/>
      <c r="U35" s="62"/>
      <c r="V35" s="50"/>
      <c r="W35" s="62"/>
      <c r="X35" s="62"/>
      <c r="Y35" s="62"/>
      <c r="Z35" s="62"/>
      <c r="AA35" s="62"/>
      <c r="AB35" s="77"/>
      <c r="AC35" s="77" t="s">
        <v>163</v>
      </c>
      <c r="AD35" s="62">
        <f t="shared" si="2"/>
        <v>1.4007378585937498</v>
      </c>
      <c r="AE35" s="77"/>
      <c r="AF35" s="50">
        <v>18</v>
      </c>
      <c r="AG35" s="62">
        <f t="shared" si="3"/>
        <v>1.1338625</v>
      </c>
      <c r="AH35" s="62">
        <f t="shared" si="4"/>
        <v>80.947515842709123</v>
      </c>
      <c r="AI35" s="62">
        <f t="shared" si="5"/>
        <v>0.42789687499999995</v>
      </c>
      <c r="AJ35" s="62">
        <f t="shared" si="6"/>
        <v>0.35640156249999999</v>
      </c>
      <c r="AK35" s="62">
        <f t="shared" si="7"/>
        <v>0.34956406249999999</v>
      </c>
      <c r="AL35" s="50">
        <v>22</v>
      </c>
      <c r="AM35" s="62">
        <f t="shared" ref="AM35:AM36" si="46">K35/640</f>
        <v>0.26687187499999998</v>
      </c>
      <c r="AN35" s="62">
        <f t="shared" ref="AN35:AN36" si="47">(AM35/AD35)*100</f>
        <v>19.052235460239654</v>
      </c>
      <c r="AO35" s="62">
        <f t="shared" ref="AO35:AO36" si="48">M35/640</f>
        <v>0.13831093750000001</v>
      </c>
      <c r="AP35" s="62">
        <f t="shared" ref="AP35:AP36" si="49">N35/640</f>
        <v>8.9981249999999999E-2</v>
      </c>
      <c r="AQ35" s="62">
        <f t="shared" ref="AQ35:AQ36" si="50">O35/640</f>
        <v>3.8579687500000001E-2</v>
      </c>
    </row>
    <row r="36" spans="1:43" x14ac:dyDescent="0.25">
      <c r="A36" s="77" t="s">
        <v>164</v>
      </c>
      <c r="B36" s="77" t="s">
        <v>164</v>
      </c>
      <c r="C36" s="62">
        <v>1208.046924</v>
      </c>
      <c r="D36" s="50">
        <v>18</v>
      </c>
      <c r="E36" s="62">
        <f t="shared" si="45"/>
        <v>1.7789999999999999</v>
      </c>
      <c r="F36" s="62">
        <f t="shared" si="1"/>
        <v>0.14726249160169214</v>
      </c>
      <c r="G36" s="62">
        <v>0.4</v>
      </c>
      <c r="H36" s="62">
        <v>0.58699999999999997</v>
      </c>
      <c r="I36" s="62">
        <v>0.79200000000000004</v>
      </c>
      <c r="J36" s="50">
        <v>22</v>
      </c>
      <c r="K36" s="62">
        <f>M36+N36+O36</f>
        <v>1206.2649999999999</v>
      </c>
      <c r="L36" s="62">
        <f>(K36/C36)*100</f>
        <v>99.852495464820208</v>
      </c>
      <c r="M36" s="62">
        <v>528.10299999999995</v>
      </c>
      <c r="N36" s="62">
        <v>542.71500000000003</v>
      </c>
      <c r="O36" s="62">
        <v>135.447</v>
      </c>
      <c r="P36" s="50"/>
      <c r="Q36" s="62"/>
      <c r="R36" s="62"/>
      <c r="S36" s="62"/>
      <c r="T36" s="62"/>
      <c r="U36" s="62"/>
      <c r="V36" s="50"/>
      <c r="W36" s="62"/>
      <c r="X36" s="62"/>
      <c r="Y36" s="62"/>
      <c r="Z36" s="62"/>
      <c r="AA36" s="62"/>
      <c r="AB36" s="77"/>
      <c r="AC36" s="77" t="s">
        <v>164</v>
      </c>
      <c r="AD36" s="62">
        <f t="shared" si="2"/>
        <v>1.8875733187499999</v>
      </c>
      <c r="AE36" s="77"/>
      <c r="AF36" s="50">
        <v>18</v>
      </c>
      <c r="AG36" s="62">
        <f t="shared" si="3"/>
        <v>2.7796875E-3</v>
      </c>
      <c r="AH36" s="62">
        <f t="shared" si="4"/>
        <v>0.14726249160169214</v>
      </c>
      <c r="AI36" s="62">
        <f t="shared" si="5"/>
        <v>6.2500000000000001E-4</v>
      </c>
      <c r="AJ36" s="62">
        <f t="shared" si="6"/>
        <v>9.1718749999999993E-4</v>
      </c>
      <c r="AK36" s="62">
        <f t="shared" si="7"/>
        <v>1.2375000000000001E-3</v>
      </c>
      <c r="AL36" s="50">
        <v>22</v>
      </c>
      <c r="AM36" s="62">
        <f t="shared" si="46"/>
        <v>1.8847890624999999</v>
      </c>
      <c r="AN36" s="62">
        <f t="shared" si="47"/>
        <v>99.852495464820208</v>
      </c>
      <c r="AO36" s="62">
        <f t="shared" si="48"/>
        <v>0.82516093749999997</v>
      </c>
      <c r="AP36" s="62">
        <f t="shared" si="49"/>
        <v>0.84799218750000005</v>
      </c>
      <c r="AQ36" s="62">
        <f t="shared" si="50"/>
        <v>0.21163593750000001</v>
      </c>
    </row>
    <row r="37" spans="1:43" x14ac:dyDescent="0.25">
      <c r="A37" s="77" t="s">
        <v>165</v>
      </c>
      <c r="B37" s="77" t="s">
        <v>165</v>
      </c>
      <c r="C37" s="62">
        <v>465.91647749999998</v>
      </c>
      <c r="D37" s="50">
        <v>22</v>
      </c>
      <c r="E37" s="62">
        <f t="shared" si="45"/>
        <v>465.91600000000005</v>
      </c>
      <c r="F37" s="62">
        <f t="shared" si="1"/>
        <v>99.999897513819974</v>
      </c>
      <c r="G37" s="62">
        <v>217.57499999999999</v>
      </c>
      <c r="H37" s="62">
        <v>211.34700000000001</v>
      </c>
      <c r="I37" s="62">
        <v>36.994</v>
      </c>
      <c r="J37" s="50"/>
      <c r="K37" s="62"/>
      <c r="L37" s="62"/>
      <c r="M37" s="62"/>
      <c r="N37" s="62"/>
      <c r="O37" s="62"/>
      <c r="P37" s="50"/>
      <c r="Q37" s="62"/>
      <c r="R37" s="62"/>
      <c r="S37" s="62"/>
      <c r="T37" s="62"/>
      <c r="U37" s="62"/>
      <c r="V37" s="50"/>
      <c r="W37" s="62"/>
      <c r="X37" s="62"/>
      <c r="Y37" s="62"/>
      <c r="Z37" s="62"/>
      <c r="AA37" s="62"/>
      <c r="AB37" s="77"/>
      <c r="AC37" s="77" t="s">
        <v>165</v>
      </c>
      <c r="AD37" s="62">
        <f t="shared" si="2"/>
        <v>0.72799449609375</v>
      </c>
      <c r="AE37" s="77"/>
      <c r="AF37" s="50">
        <v>22</v>
      </c>
      <c r="AG37" s="62">
        <f t="shared" si="3"/>
        <v>0.72799375000000011</v>
      </c>
      <c r="AH37" s="62">
        <f t="shared" si="4"/>
        <v>99.999897513819974</v>
      </c>
      <c r="AI37" s="62">
        <f t="shared" si="5"/>
        <v>0.3399609375</v>
      </c>
      <c r="AJ37" s="62">
        <f t="shared" si="6"/>
        <v>0.33022968750000004</v>
      </c>
      <c r="AK37" s="62">
        <f t="shared" si="7"/>
        <v>5.7803124999999997E-2</v>
      </c>
      <c r="AL37" s="50"/>
      <c r="AM37" s="62"/>
      <c r="AN37" s="62"/>
      <c r="AO37" s="62"/>
      <c r="AP37" s="62"/>
      <c r="AQ37" s="62"/>
    </row>
    <row r="38" spans="1:43" x14ac:dyDescent="0.25">
      <c r="A38" s="77" t="s">
        <v>166</v>
      </c>
      <c r="B38" s="77" t="s">
        <v>166</v>
      </c>
      <c r="C38" s="62">
        <v>680.52717000000007</v>
      </c>
      <c r="D38" s="50">
        <v>22</v>
      </c>
      <c r="E38" s="62">
        <f t="shared" si="45"/>
        <v>680.52600000000007</v>
      </c>
      <c r="F38" s="62">
        <f t="shared" si="1"/>
        <v>99.999828074461732</v>
      </c>
      <c r="G38" s="62">
        <v>400.33600000000001</v>
      </c>
      <c r="H38" s="62">
        <v>216.899</v>
      </c>
      <c r="I38" s="62">
        <v>63.290999999999997</v>
      </c>
      <c r="J38" s="50"/>
      <c r="K38" s="62"/>
      <c r="L38" s="62"/>
      <c r="M38" s="62"/>
      <c r="N38" s="62"/>
      <c r="O38" s="62"/>
      <c r="P38" s="50"/>
      <c r="Q38" s="62"/>
      <c r="R38" s="62"/>
      <c r="S38" s="62"/>
      <c r="T38" s="62"/>
      <c r="U38" s="62"/>
      <c r="V38" s="50"/>
      <c r="W38" s="62"/>
      <c r="X38" s="62"/>
      <c r="Y38" s="62"/>
      <c r="Z38" s="62"/>
      <c r="AA38" s="62"/>
      <c r="AB38" s="77"/>
      <c r="AC38" s="77" t="s">
        <v>166</v>
      </c>
      <c r="AD38" s="62">
        <f t="shared" si="2"/>
        <v>1.063323703125</v>
      </c>
      <c r="AE38" s="77"/>
      <c r="AF38" s="50">
        <v>22</v>
      </c>
      <c r="AG38" s="62">
        <f t="shared" si="3"/>
        <v>1.0633218750000002</v>
      </c>
      <c r="AH38" s="62">
        <f t="shared" si="4"/>
        <v>99.99982807446176</v>
      </c>
      <c r="AI38" s="62">
        <f t="shared" si="5"/>
        <v>0.625525</v>
      </c>
      <c r="AJ38" s="62">
        <f t="shared" si="6"/>
        <v>0.33890468750000002</v>
      </c>
      <c r="AK38" s="62">
        <f t="shared" si="7"/>
        <v>9.8892187499999992E-2</v>
      </c>
      <c r="AL38" s="50"/>
      <c r="AM38" s="62"/>
      <c r="AN38" s="62"/>
      <c r="AO38" s="62"/>
      <c r="AP38" s="62"/>
      <c r="AQ38" s="62"/>
    </row>
    <row r="39" spans="1:43" x14ac:dyDescent="0.25">
      <c r="A39" s="77" t="s">
        <v>168</v>
      </c>
      <c r="B39" s="77" t="s">
        <v>168</v>
      </c>
      <c r="C39" s="62">
        <v>573.77780999999982</v>
      </c>
      <c r="D39" s="50">
        <v>18</v>
      </c>
      <c r="E39" s="62">
        <f t="shared" si="45"/>
        <v>310.46300000000002</v>
      </c>
      <c r="F39" s="62">
        <f t="shared" si="1"/>
        <v>54.108575582593566</v>
      </c>
      <c r="G39" s="62">
        <v>135.316</v>
      </c>
      <c r="H39" s="62">
        <v>151.345</v>
      </c>
      <c r="I39" s="62">
        <v>23.802</v>
      </c>
      <c r="J39" s="50">
        <v>22</v>
      </c>
      <c r="K39" s="62">
        <f>M39+N39+O39</f>
        <v>263.315</v>
      </c>
      <c r="L39" s="62">
        <f>(K39/C39)*100</f>
        <v>45.891457531269822</v>
      </c>
      <c r="M39" s="62">
        <v>115.22</v>
      </c>
      <c r="N39" s="62">
        <v>125.116</v>
      </c>
      <c r="O39" s="62">
        <v>22.978999999999999</v>
      </c>
      <c r="P39" s="50"/>
      <c r="Q39" s="62"/>
      <c r="R39" s="62"/>
      <c r="S39" s="62"/>
      <c r="T39" s="62"/>
      <c r="U39" s="62"/>
      <c r="V39" s="50"/>
      <c r="W39" s="62"/>
      <c r="X39" s="62"/>
      <c r="Y39" s="62"/>
      <c r="Z39" s="62"/>
      <c r="AA39" s="62"/>
      <c r="AB39" s="77"/>
      <c r="AC39" s="77" t="s">
        <v>168</v>
      </c>
      <c r="AD39" s="62">
        <f t="shared" si="2"/>
        <v>0.89652782812499976</v>
      </c>
      <c r="AE39" s="77"/>
      <c r="AF39" s="50">
        <v>18</v>
      </c>
      <c r="AG39" s="62">
        <f t="shared" si="3"/>
        <v>0.48509843750000003</v>
      </c>
      <c r="AH39" s="62">
        <f t="shared" si="4"/>
        <v>54.108575582593566</v>
      </c>
      <c r="AI39" s="62">
        <f t="shared" si="5"/>
        <v>0.21143125000000002</v>
      </c>
      <c r="AJ39" s="62">
        <f t="shared" si="6"/>
        <v>0.23647656249999999</v>
      </c>
      <c r="AK39" s="62">
        <f t="shared" si="7"/>
        <v>3.7190624999999998E-2</v>
      </c>
      <c r="AL39" s="50">
        <v>22</v>
      </c>
      <c r="AM39" s="62">
        <f>K39/640</f>
        <v>0.41142968749999997</v>
      </c>
      <c r="AN39" s="62">
        <f>(AM39/AD39)*100</f>
        <v>45.891457531269822</v>
      </c>
      <c r="AO39" s="62">
        <f>M39/640</f>
        <v>0.18003125</v>
      </c>
      <c r="AP39" s="62">
        <f t="shared" ref="AP39" si="51">N39/640</f>
        <v>0.19549374999999999</v>
      </c>
      <c r="AQ39" s="62">
        <f t="shared" ref="AQ39" si="52">O39/640</f>
        <v>3.5904687499999997E-2</v>
      </c>
    </row>
    <row r="40" spans="1:43" x14ac:dyDescent="0.25">
      <c r="A40" s="77" t="s">
        <v>170</v>
      </c>
      <c r="B40" s="77" t="s">
        <v>170</v>
      </c>
      <c r="C40" s="62">
        <v>26.464945500000002</v>
      </c>
      <c r="D40" s="50">
        <v>22</v>
      </c>
      <c r="E40" s="62">
        <f t="shared" si="45"/>
        <v>26.465</v>
      </c>
      <c r="F40" s="62">
        <f t="shared" si="1"/>
        <v>100.00020593278758</v>
      </c>
      <c r="G40" s="62">
        <v>11.509</v>
      </c>
      <c r="H40" s="62">
        <v>13.166</v>
      </c>
      <c r="I40" s="62">
        <v>1.79</v>
      </c>
      <c r="J40" s="50"/>
      <c r="K40" s="62"/>
      <c r="L40" s="62"/>
      <c r="M40" s="62"/>
      <c r="N40" s="62"/>
      <c r="O40" s="62"/>
      <c r="P40" s="50"/>
      <c r="Q40" s="62"/>
      <c r="R40" s="62"/>
      <c r="S40" s="62"/>
      <c r="T40" s="62"/>
      <c r="U40" s="62"/>
      <c r="V40" s="50"/>
      <c r="W40" s="62"/>
      <c r="X40" s="62"/>
      <c r="Y40" s="62"/>
      <c r="Z40" s="62"/>
      <c r="AA40" s="62"/>
      <c r="AB40" s="77"/>
      <c r="AC40" s="77" t="s">
        <v>170</v>
      </c>
      <c r="AD40" s="62">
        <f t="shared" si="2"/>
        <v>4.1351477343750005E-2</v>
      </c>
      <c r="AE40" s="77"/>
      <c r="AF40" s="50">
        <v>22</v>
      </c>
      <c r="AG40" s="62">
        <f t="shared" si="3"/>
        <v>4.1351562500000001E-2</v>
      </c>
      <c r="AH40" s="62">
        <f t="shared" si="4"/>
        <v>100.00020593278758</v>
      </c>
      <c r="AI40" s="62">
        <f t="shared" si="5"/>
        <v>1.7982812500000001E-2</v>
      </c>
      <c r="AJ40" s="62">
        <f t="shared" si="6"/>
        <v>2.0571875E-2</v>
      </c>
      <c r="AK40" s="62">
        <f t="shared" si="7"/>
        <v>2.7968749999999999E-3</v>
      </c>
      <c r="AL40" s="50"/>
      <c r="AM40" s="62"/>
      <c r="AN40" s="62"/>
      <c r="AO40" s="62"/>
      <c r="AP40" s="62"/>
      <c r="AQ40" s="62"/>
    </row>
    <row r="41" spans="1:43" x14ac:dyDescent="0.25">
      <c r="A41" s="77" t="s">
        <v>172</v>
      </c>
      <c r="B41" s="77" t="s">
        <v>172</v>
      </c>
      <c r="C41" s="62">
        <v>44.256505500000003</v>
      </c>
      <c r="D41" s="50">
        <v>22</v>
      </c>
      <c r="E41" s="62">
        <f t="shared" si="45"/>
        <v>44.256</v>
      </c>
      <c r="F41" s="62">
        <f t="shared" si="1"/>
        <v>99.998857795042127</v>
      </c>
      <c r="G41" s="62">
        <v>30.120999999999999</v>
      </c>
      <c r="H41" s="62">
        <v>8.69</v>
      </c>
      <c r="I41" s="62">
        <v>5.4450000000000003</v>
      </c>
      <c r="J41" s="50"/>
      <c r="K41" s="62"/>
      <c r="L41" s="62"/>
      <c r="M41" s="62"/>
      <c r="N41" s="62"/>
      <c r="O41" s="62"/>
      <c r="P41" s="50"/>
      <c r="Q41" s="62"/>
      <c r="R41" s="62"/>
      <c r="S41" s="62"/>
      <c r="T41" s="62"/>
      <c r="U41" s="62"/>
      <c r="V41" s="50"/>
      <c r="W41" s="62"/>
      <c r="X41" s="62"/>
      <c r="Y41" s="62"/>
      <c r="Z41" s="62"/>
      <c r="AA41" s="62"/>
      <c r="AB41" s="77"/>
      <c r="AC41" s="77" t="s">
        <v>172</v>
      </c>
      <c r="AD41" s="62">
        <f t="shared" si="2"/>
        <v>6.9150789843750005E-2</v>
      </c>
      <c r="AE41" s="77"/>
      <c r="AF41" s="50">
        <v>22</v>
      </c>
      <c r="AG41" s="62">
        <f t="shared" si="3"/>
        <v>6.9150000000000003E-2</v>
      </c>
      <c r="AH41" s="62">
        <f t="shared" si="4"/>
        <v>99.998857795042127</v>
      </c>
      <c r="AI41" s="62">
        <f t="shared" si="5"/>
        <v>4.7064062499999997E-2</v>
      </c>
      <c r="AJ41" s="62">
        <f t="shared" si="6"/>
        <v>1.3578125E-2</v>
      </c>
      <c r="AK41" s="62">
        <f t="shared" si="7"/>
        <v>8.5078124999999998E-3</v>
      </c>
      <c r="AL41" s="50"/>
      <c r="AM41" s="62"/>
      <c r="AN41" s="62"/>
      <c r="AO41" s="62"/>
      <c r="AP41" s="62"/>
      <c r="AQ41" s="62"/>
    </row>
    <row r="42" spans="1:43" x14ac:dyDescent="0.25">
      <c r="A42" s="77" t="s">
        <v>174</v>
      </c>
      <c r="B42" s="77" t="s">
        <v>174</v>
      </c>
      <c r="C42" s="62">
        <v>69.609478499999994</v>
      </c>
      <c r="D42" s="50">
        <v>22</v>
      </c>
      <c r="E42" s="62">
        <f t="shared" si="45"/>
        <v>69.61</v>
      </c>
      <c r="F42" s="62">
        <f t="shared" si="1"/>
        <v>100.00074917958193</v>
      </c>
      <c r="G42" s="62">
        <v>45.262</v>
      </c>
      <c r="H42" s="62">
        <v>13.731</v>
      </c>
      <c r="I42" s="62">
        <v>10.617000000000001</v>
      </c>
      <c r="J42" s="50"/>
      <c r="K42" s="62"/>
      <c r="L42" s="62"/>
      <c r="M42" s="62"/>
      <c r="N42" s="62"/>
      <c r="O42" s="62"/>
      <c r="P42" s="50"/>
      <c r="Q42" s="62"/>
      <c r="R42" s="62"/>
      <c r="S42" s="62"/>
      <c r="T42" s="62"/>
      <c r="U42" s="62"/>
      <c r="V42" s="50"/>
      <c r="W42" s="62"/>
      <c r="X42" s="62"/>
      <c r="Y42" s="62"/>
      <c r="Z42" s="62"/>
      <c r="AA42" s="62"/>
      <c r="AB42" s="77"/>
      <c r="AC42" s="77" t="s">
        <v>174</v>
      </c>
      <c r="AD42" s="62">
        <f t="shared" si="2"/>
        <v>0.10876481015624999</v>
      </c>
      <c r="AE42" s="77"/>
      <c r="AF42" s="50">
        <v>22</v>
      </c>
      <c r="AG42" s="62">
        <f t="shared" si="3"/>
        <v>0.108765625</v>
      </c>
      <c r="AH42" s="62">
        <f t="shared" si="4"/>
        <v>100.00074917958193</v>
      </c>
      <c r="AI42" s="62">
        <f t="shared" si="5"/>
        <v>7.0721875000000003E-2</v>
      </c>
      <c r="AJ42" s="62">
        <f t="shared" si="6"/>
        <v>2.14546875E-2</v>
      </c>
      <c r="AK42" s="62">
        <f t="shared" si="7"/>
        <v>1.6589062500000001E-2</v>
      </c>
      <c r="AL42" s="50"/>
      <c r="AM42" s="62"/>
      <c r="AN42" s="62"/>
      <c r="AO42" s="62"/>
      <c r="AP42" s="62"/>
      <c r="AQ42" s="62"/>
    </row>
    <row r="43" spans="1:43" x14ac:dyDescent="0.25">
      <c r="A43" s="77" t="s">
        <v>175</v>
      </c>
      <c r="B43" s="77" t="s">
        <v>175</v>
      </c>
      <c r="C43" s="62">
        <v>156.3433335</v>
      </c>
      <c r="D43" s="50">
        <v>22</v>
      </c>
      <c r="E43" s="62">
        <f t="shared" si="45"/>
        <v>156.34300000000002</v>
      </c>
      <c r="F43" s="62">
        <f t="shared" si="1"/>
        <v>99.999786687418961</v>
      </c>
      <c r="G43" s="62">
        <v>66.596000000000004</v>
      </c>
      <c r="H43" s="62">
        <v>71.555000000000007</v>
      </c>
      <c r="I43" s="62">
        <v>18.192</v>
      </c>
      <c r="J43" s="50"/>
      <c r="K43" s="62"/>
      <c r="L43" s="62"/>
      <c r="M43" s="62"/>
      <c r="N43" s="62"/>
      <c r="O43" s="62"/>
      <c r="P43" s="50"/>
      <c r="Q43" s="62"/>
      <c r="R43" s="62"/>
      <c r="S43" s="62"/>
      <c r="T43" s="62"/>
      <c r="U43" s="62"/>
      <c r="V43" s="50"/>
      <c r="W43" s="62"/>
      <c r="X43" s="62"/>
      <c r="Y43" s="62"/>
      <c r="Z43" s="62"/>
      <c r="AA43" s="62"/>
      <c r="AB43" s="77"/>
      <c r="AC43" s="77" t="s">
        <v>175</v>
      </c>
      <c r="AD43" s="62">
        <f t="shared" si="2"/>
        <v>0.24428645859375001</v>
      </c>
      <c r="AE43" s="77"/>
      <c r="AF43" s="50">
        <v>22</v>
      </c>
      <c r="AG43" s="62">
        <f t="shared" si="3"/>
        <v>0.24428593750000002</v>
      </c>
      <c r="AH43" s="62">
        <f t="shared" si="4"/>
        <v>99.999786687418947</v>
      </c>
      <c r="AI43" s="62">
        <f t="shared" si="5"/>
        <v>0.10405625</v>
      </c>
      <c r="AJ43" s="62">
        <f t="shared" si="6"/>
        <v>0.11180468750000001</v>
      </c>
      <c r="AK43" s="62">
        <f t="shared" si="7"/>
        <v>2.8424999999999999E-2</v>
      </c>
      <c r="AL43" s="50"/>
      <c r="AM43" s="62"/>
      <c r="AN43" s="62"/>
      <c r="AO43" s="62"/>
      <c r="AP43" s="62"/>
      <c r="AQ43" s="62"/>
    </row>
    <row r="44" spans="1:43" x14ac:dyDescent="0.25">
      <c r="A44" s="77" t="s">
        <v>176</v>
      </c>
      <c r="B44" s="77" t="s">
        <v>176</v>
      </c>
      <c r="C44" s="62">
        <v>344.26668599999999</v>
      </c>
      <c r="D44" s="50">
        <v>22</v>
      </c>
      <c r="E44" s="62">
        <f t="shared" si="45"/>
        <v>344.26599999999996</v>
      </c>
      <c r="F44" s="62">
        <f t="shared" si="1"/>
        <v>99.999800735874857</v>
      </c>
      <c r="G44" s="62">
        <v>151.65299999999999</v>
      </c>
      <c r="H44" s="62">
        <v>162.42099999999999</v>
      </c>
      <c r="I44" s="62">
        <v>30.192</v>
      </c>
      <c r="J44" s="50"/>
      <c r="K44" s="62"/>
      <c r="L44" s="62"/>
      <c r="M44" s="62"/>
      <c r="N44" s="62"/>
      <c r="O44" s="62"/>
      <c r="P44" s="50"/>
      <c r="Q44" s="62"/>
      <c r="R44" s="62"/>
      <c r="S44" s="62"/>
      <c r="T44" s="62"/>
      <c r="U44" s="62"/>
      <c r="V44" s="50"/>
      <c r="W44" s="62"/>
      <c r="X44" s="62"/>
      <c r="Y44" s="62"/>
      <c r="Z44" s="62"/>
      <c r="AA44" s="62"/>
      <c r="AB44" s="77"/>
      <c r="AC44" s="77" t="s">
        <v>176</v>
      </c>
      <c r="AD44" s="62">
        <f t="shared" si="2"/>
        <v>0.53791669687499999</v>
      </c>
      <c r="AE44" s="77"/>
      <c r="AF44" s="50">
        <v>22</v>
      </c>
      <c r="AG44" s="62">
        <f t="shared" si="3"/>
        <v>0.5379156249999999</v>
      </c>
      <c r="AH44" s="62">
        <f t="shared" si="4"/>
        <v>99.999800735874842</v>
      </c>
      <c r="AI44" s="62">
        <f t="shared" si="5"/>
        <v>0.23695781249999998</v>
      </c>
      <c r="AJ44" s="62">
        <f t="shared" si="6"/>
        <v>0.25378281250000001</v>
      </c>
      <c r="AK44" s="62">
        <f t="shared" si="7"/>
        <v>4.7175000000000002E-2</v>
      </c>
      <c r="AL44" s="50"/>
      <c r="AM44" s="62"/>
      <c r="AN44" s="62"/>
      <c r="AO44" s="62"/>
      <c r="AP44" s="62"/>
      <c r="AQ44" s="62"/>
    </row>
    <row r="45" spans="1:43" x14ac:dyDescent="0.25">
      <c r="A45" s="77" t="s">
        <v>177</v>
      </c>
      <c r="B45" s="77" t="s">
        <v>177</v>
      </c>
      <c r="C45" s="62">
        <v>54.709047000000005</v>
      </c>
      <c r="D45" s="50">
        <v>22</v>
      </c>
      <c r="E45" s="62">
        <f t="shared" si="45"/>
        <v>54.709000000000003</v>
      </c>
      <c r="F45" s="62">
        <f t="shared" si="1"/>
        <v>99.999914090991211</v>
      </c>
      <c r="G45" s="62">
        <v>28.481999999999999</v>
      </c>
      <c r="H45" s="62">
        <v>19.95</v>
      </c>
      <c r="I45" s="62">
        <v>6.2770000000000001</v>
      </c>
      <c r="J45" s="50"/>
      <c r="K45" s="62"/>
      <c r="L45" s="62"/>
      <c r="M45" s="62"/>
      <c r="N45" s="62"/>
      <c r="O45" s="62"/>
      <c r="P45" s="50"/>
      <c r="Q45" s="62"/>
      <c r="R45" s="62"/>
      <c r="S45" s="62"/>
      <c r="T45" s="62"/>
      <c r="U45" s="62"/>
      <c r="V45" s="50"/>
      <c r="W45" s="62"/>
      <c r="X45" s="62"/>
      <c r="Y45" s="62"/>
      <c r="Z45" s="62"/>
      <c r="AA45" s="62"/>
      <c r="AB45" s="77"/>
      <c r="AC45" s="77" t="s">
        <v>177</v>
      </c>
      <c r="AD45" s="62">
        <f t="shared" si="2"/>
        <v>8.5482885937500003E-2</v>
      </c>
      <c r="AE45" s="77"/>
      <c r="AF45" s="50">
        <v>22</v>
      </c>
      <c r="AG45" s="62">
        <f t="shared" si="3"/>
        <v>8.5482812500000005E-2</v>
      </c>
      <c r="AH45" s="62">
        <f t="shared" si="4"/>
        <v>99.999914090991211</v>
      </c>
      <c r="AI45" s="62">
        <f t="shared" si="5"/>
        <v>4.4503124999999998E-2</v>
      </c>
      <c r="AJ45" s="62">
        <f t="shared" si="6"/>
        <v>3.1171874999999998E-2</v>
      </c>
      <c r="AK45" s="62">
        <f t="shared" si="7"/>
        <v>9.8078125000000006E-3</v>
      </c>
      <c r="AL45" s="50"/>
      <c r="AM45" s="62"/>
      <c r="AN45" s="62"/>
      <c r="AO45" s="62"/>
      <c r="AP45" s="62"/>
      <c r="AQ45" s="62"/>
    </row>
    <row r="46" spans="1:43" x14ac:dyDescent="0.25">
      <c r="A46" s="77" t="s">
        <v>178</v>
      </c>
      <c r="B46" s="77" t="s">
        <v>178</v>
      </c>
      <c r="C46" s="62">
        <v>349.60415399999999</v>
      </c>
      <c r="D46" s="50">
        <v>22</v>
      </c>
      <c r="E46" s="62">
        <f t="shared" si="45"/>
        <v>349.60399999999998</v>
      </c>
      <c r="F46" s="62">
        <f t="shared" si="1"/>
        <v>99.999955950180151</v>
      </c>
      <c r="G46" s="62">
        <v>201.23099999999999</v>
      </c>
      <c r="H46" s="62">
        <v>107.62</v>
      </c>
      <c r="I46" s="62">
        <v>40.753</v>
      </c>
      <c r="J46" s="50"/>
      <c r="K46" s="62"/>
      <c r="L46" s="62"/>
      <c r="M46" s="62"/>
      <c r="N46" s="62"/>
      <c r="O46" s="62"/>
      <c r="P46" s="50"/>
      <c r="Q46" s="62"/>
      <c r="R46" s="62"/>
      <c r="S46" s="62"/>
      <c r="T46" s="62"/>
      <c r="U46" s="62"/>
      <c r="V46" s="50"/>
      <c r="W46" s="62"/>
      <c r="X46" s="62"/>
      <c r="Y46" s="62"/>
      <c r="Z46" s="62"/>
      <c r="AA46" s="62"/>
      <c r="AB46" s="77"/>
      <c r="AC46" s="77" t="s">
        <v>178</v>
      </c>
      <c r="AD46" s="62">
        <f t="shared" si="2"/>
        <v>0.54625649062500004</v>
      </c>
      <c r="AE46" s="77"/>
      <c r="AF46" s="50">
        <v>22</v>
      </c>
      <c r="AG46" s="62">
        <f t="shared" si="3"/>
        <v>0.54625625</v>
      </c>
      <c r="AH46" s="62">
        <f t="shared" si="4"/>
        <v>99.999955950180151</v>
      </c>
      <c r="AI46" s="62">
        <f t="shared" si="5"/>
        <v>0.31442343750000001</v>
      </c>
      <c r="AJ46" s="62">
        <f t="shared" si="6"/>
        <v>0.16815625000000001</v>
      </c>
      <c r="AK46" s="62">
        <f t="shared" si="7"/>
        <v>6.3676562500000006E-2</v>
      </c>
      <c r="AL46" s="50"/>
      <c r="AM46" s="62"/>
      <c r="AN46" s="62"/>
      <c r="AO46" s="62"/>
      <c r="AP46" s="62"/>
      <c r="AQ46" s="62"/>
    </row>
    <row r="47" spans="1:43" x14ac:dyDescent="0.25">
      <c r="A47" s="77" t="s">
        <v>179</v>
      </c>
      <c r="B47" s="77" t="s">
        <v>179</v>
      </c>
      <c r="C47" s="62">
        <v>267.98537250000004</v>
      </c>
      <c r="D47" s="50">
        <v>22</v>
      </c>
      <c r="E47" s="62">
        <f t="shared" si="45"/>
        <v>267.98500000000001</v>
      </c>
      <c r="F47" s="62">
        <f t="shared" si="1"/>
        <v>99.99986099987602</v>
      </c>
      <c r="G47" s="62">
        <v>145.744</v>
      </c>
      <c r="H47" s="62">
        <v>110.471</v>
      </c>
      <c r="I47" s="62">
        <v>11.77</v>
      </c>
      <c r="J47" s="50"/>
      <c r="K47" s="62"/>
      <c r="L47" s="62"/>
      <c r="M47" s="62"/>
      <c r="N47" s="62"/>
      <c r="O47" s="62"/>
      <c r="P47" s="50"/>
      <c r="Q47" s="62"/>
      <c r="R47" s="62"/>
      <c r="S47" s="62"/>
      <c r="T47" s="62"/>
      <c r="U47" s="62"/>
      <c r="V47" s="50"/>
      <c r="W47" s="62"/>
      <c r="X47" s="62"/>
      <c r="Y47" s="62"/>
      <c r="Z47" s="62"/>
      <c r="AA47" s="62"/>
      <c r="AB47" s="77"/>
      <c r="AC47" s="77" t="s">
        <v>179</v>
      </c>
      <c r="AD47" s="62">
        <f t="shared" si="2"/>
        <v>0.41872714453125004</v>
      </c>
      <c r="AE47" s="77"/>
      <c r="AF47" s="50">
        <v>22</v>
      </c>
      <c r="AG47" s="62">
        <f t="shared" si="3"/>
        <v>0.41872656250000001</v>
      </c>
      <c r="AH47" s="62">
        <f t="shared" si="4"/>
        <v>99.99986099987602</v>
      </c>
      <c r="AI47" s="62">
        <f t="shared" si="5"/>
        <v>0.22772500000000001</v>
      </c>
      <c r="AJ47" s="62">
        <f t="shared" si="6"/>
        <v>0.17261093750000001</v>
      </c>
      <c r="AK47" s="62">
        <f t="shared" si="7"/>
        <v>1.8390625000000001E-2</v>
      </c>
      <c r="AL47" s="50"/>
      <c r="AM47" s="62"/>
      <c r="AN47" s="62"/>
      <c r="AO47" s="62"/>
      <c r="AP47" s="62"/>
      <c r="AQ47" s="62"/>
    </row>
    <row r="48" spans="1:43" x14ac:dyDescent="0.25">
      <c r="A48" s="77" t="s">
        <v>180</v>
      </c>
      <c r="B48" s="77" t="s">
        <v>180</v>
      </c>
      <c r="C48" s="62">
        <v>200.15505000000002</v>
      </c>
      <c r="D48" s="50">
        <v>18</v>
      </c>
      <c r="E48" s="62">
        <f t="shared" si="45"/>
        <v>200.154</v>
      </c>
      <c r="F48" s="62">
        <f t="shared" si="1"/>
        <v>99.999475406690948</v>
      </c>
      <c r="G48" s="62">
        <v>103.004</v>
      </c>
      <c r="H48" s="62">
        <v>74.126000000000005</v>
      </c>
      <c r="I48" s="62">
        <v>23.024000000000001</v>
      </c>
      <c r="J48" s="50"/>
      <c r="K48" s="62"/>
      <c r="L48" s="62"/>
      <c r="M48" s="62"/>
      <c r="N48" s="62"/>
      <c r="O48" s="62"/>
      <c r="P48" s="50"/>
      <c r="Q48" s="62"/>
      <c r="R48" s="62"/>
      <c r="S48" s="62"/>
      <c r="T48" s="62"/>
      <c r="U48" s="62"/>
      <c r="V48" s="50"/>
      <c r="W48" s="62"/>
      <c r="X48" s="62"/>
      <c r="Y48" s="62"/>
      <c r="Z48" s="62"/>
      <c r="AA48" s="62"/>
      <c r="AB48" s="77"/>
      <c r="AC48" s="77" t="s">
        <v>180</v>
      </c>
      <c r="AD48" s="62">
        <f t="shared" si="2"/>
        <v>0.31274226562500002</v>
      </c>
      <c r="AE48" s="77"/>
      <c r="AF48" s="50">
        <v>18</v>
      </c>
      <c r="AG48" s="62">
        <f t="shared" si="3"/>
        <v>0.31274062499999999</v>
      </c>
      <c r="AH48" s="62">
        <f t="shared" si="4"/>
        <v>99.999475406690948</v>
      </c>
      <c r="AI48" s="62">
        <f t="shared" si="5"/>
        <v>0.16094375</v>
      </c>
      <c r="AJ48" s="62">
        <f t="shared" si="6"/>
        <v>0.115821875</v>
      </c>
      <c r="AK48" s="62">
        <f t="shared" si="7"/>
        <v>3.5975E-2</v>
      </c>
      <c r="AL48" s="50"/>
      <c r="AM48" s="62"/>
      <c r="AN48" s="62"/>
      <c r="AO48" s="62"/>
      <c r="AP48" s="62"/>
      <c r="AQ48" s="62"/>
    </row>
    <row r="49" spans="1:55" x14ac:dyDescent="0.25">
      <c r="A49" s="77" t="s">
        <v>181</v>
      </c>
      <c r="B49" s="77" t="s">
        <v>181</v>
      </c>
      <c r="C49" s="62">
        <v>129.87838800000003</v>
      </c>
      <c r="D49" s="50">
        <v>22</v>
      </c>
      <c r="E49" s="62">
        <f t="shared" si="45"/>
        <v>129.87800000000001</v>
      </c>
      <c r="F49" s="62">
        <f t="shared" si="1"/>
        <v>99.999701258996211</v>
      </c>
      <c r="G49" s="62">
        <v>61.828000000000003</v>
      </c>
      <c r="H49" s="62">
        <v>49.893999999999998</v>
      </c>
      <c r="I49" s="62">
        <v>18.155999999999999</v>
      </c>
      <c r="J49" s="50"/>
      <c r="K49" s="62"/>
      <c r="L49" s="62"/>
      <c r="M49" s="62"/>
      <c r="N49" s="62"/>
      <c r="O49" s="62"/>
      <c r="P49" s="50"/>
      <c r="Q49" s="62"/>
      <c r="R49" s="62"/>
      <c r="S49" s="62"/>
      <c r="T49" s="62"/>
      <c r="U49" s="62"/>
      <c r="V49" s="50"/>
      <c r="W49" s="62"/>
      <c r="X49" s="62"/>
      <c r="Y49" s="62"/>
      <c r="Z49" s="62"/>
      <c r="AA49" s="62"/>
      <c r="AB49" s="77"/>
      <c r="AC49" s="77" t="s">
        <v>181</v>
      </c>
      <c r="AD49" s="62">
        <f t="shared" si="2"/>
        <v>0.20293498125000003</v>
      </c>
      <c r="AE49" s="77"/>
      <c r="AF49" s="50">
        <v>22</v>
      </c>
      <c r="AG49" s="62">
        <f t="shared" si="3"/>
        <v>0.20293437500000003</v>
      </c>
      <c r="AH49" s="62">
        <f t="shared" si="4"/>
        <v>99.999701258996225</v>
      </c>
      <c r="AI49" s="62">
        <f t="shared" si="5"/>
        <v>9.6606250000000005E-2</v>
      </c>
      <c r="AJ49" s="62">
        <f t="shared" si="6"/>
        <v>7.7959374999999997E-2</v>
      </c>
      <c r="AK49" s="62">
        <f t="shared" si="7"/>
        <v>2.8368749999999998E-2</v>
      </c>
      <c r="AL49" s="50"/>
      <c r="AM49" s="62"/>
      <c r="AN49" s="62"/>
      <c r="AO49" s="62"/>
      <c r="AP49" s="62"/>
      <c r="AQ49" s="62"/>
      <c r="AR49" s="50"/>
      <c r="AS49" s="62"/>
      <c r="AT49" s="62"/>
      <c r="AU49" s="62"/>
      <c r="AV49" s="62"/>
      <c r="AW49" s="62"/>
      <c r="AX49" s="50"/>
      <c r="AY49" s="62"/>
      <c r="AZ49" s="62"/>
      <c r="BA49" s="62"/>
      <c r="BB49" s="62"/>
      <c r="BC49" s="62"/>
    </row>
    <row r="50" spans="1:55" x14ac:dyDescent="0.25">
      <c r="A50" s="77" t="s">
        <v>182</v>
      </c>
      <c r="B50" s="77" t="s">
        <v>182</v>
      </c>
      <c r="C50" s="62">
        <v>1008.7814520000001</v>
      </c>
      <c r="D50" s="50">
        <v>22</v>
      </c>
      <c r="E50" s="62">
        <f t="shared" si="45"/>
        <v>654.28300000000002</v>
      </c>
      <c r="F50" s="62">
        <f t="shared" si="1"/>
        <v>64.858746034914205</v>
      </c>
      <c r="G50" s="62">
        <v>294.99400000000003</v>
      </c>
      <c r="H50" s="62">
        <v>307.74700000000001</v>
      </c>
      <c r="I50" s="62">
        <v>51.542000000000002</v>
      </c>
      <c r="J50" s="50">
        <v>23</v>
      </c>
      <c r="K50" s="62">
        <f>M50+N50+O50</f>
        <v>354.49599999999998</v>
      </c>
      <c r="L50" s="62">
        <f>(K50/C50)*100</f>
        <v>35.14101089955409</v>
      </c>
      <c r="M50" s="62">
        <v>153.22300000000001</v>
      </c>
      <c r="N50" s="62">
        <v>157.14699999999999</v>
      </c>
      <c r="O50" s="62">
        <v>44.125999999999998</v>
      </c>
      <c r="P50" s="50"/>
      <c r="Q50" s="62"/>
      <c r="R50" s="62"/>
      <c r="S50" s="62"/>
      <c r="T50" s="62"/>
      <c r="U50" s="62"/>
      <c r="V50" s="50"/>
      <c r="W50" s="62"/>
      <c r="X50" s="62"/>
      <c r="Y50" s="62"/>
      <c r="Z50" s="62"/>
      <c r="AA50" s="62"/>
      <c r="AB50" s="77"/>
      <c r="AC50" s="77" t="s">
        <v>182</v>
      </c>
      <c r="AD50" s="62">
        <f t="shared" si="2"/>
        <v>1.5762210187500001</v>
      </c>
      <c r="AE50" s="77"/>
      <c r="AF50" s="50">
        <v>22</v>
      </c>
      <c r="AG50" s="62">
        <f t="shared" si="3"/>
        <v>1.0223171875000001</v>
      </c>
      <c r="AH50" s="62">
        <f t="shared" si="4"/>
        <v>64.858746034914219</v>
      </c>
      <c r="AI50" s="62">
        <f t="shared" si="5"/>
        <v>0.46092812500000002</v>
      </c>
      <c r="AJ50" s="62">
        <f t="shared" si="6"/>
        <v>0.48085468750000004</v>
      </c>
      <c r="AK50" s="62">
        <f t="shared" si="7"/>
        <v>8.0534375000000005E-2</v>
      </c>
      <c r="AL50" s="50">
        <v>23</v>
      </c>
      <c r="AM50" s="62">
        <f>K50/640</f>
        <v>0.55389999999999995</v>
      </c>
      <c r="AN50" s="62">
        <f>(AM50/AD50)*100</f>
        <v>35.141010899554082</v>
      </c>
      <c r="AO50" s="62">
        <f>M50/640</f>
        <v>0.23941093750000003</v>
      </c>
      <c r="AP50" s="62">
        <f t="shared" ref="AP50" si="53">N50/640</f>
        <v>0.24554218749999998</v>
      </c>
      <c r="AQ50" s="62">
        <f t="shared" ref="AQ50" si="54">O50/640</f>
        <v>6.8946874999999991E-2</v>
      </c>
      <c r="AR50" s="50"/>
      <c r="AS50" s="62"/>
      <c r="AT50" s="62"/>
      <c r="AU50" s="62"/>
      <c r="AV50" s="62"/>
      <c r="AW50" s="62"/>
      <c r="AX50" s="50"/>
      <c r="AY50" s="62"/>
      <c r="AZ50" s="62"/>
      <c r="BA50" s="62"/>
      <c r="BB50" s="62"/>
      <c r="BC50" s="62"/>
    </row>
    <row r="51" spans="1:55" x14ac:dyDescent="0.25">
      <c r="A51" s="77" t="s">
        <v>183</v>
      </c>
      <c r="B51" s="77" t="s">
        <v>183</v>
      </c>
      <c r="C51" s="62">
        <v>73.390185000000002</v>
      </c>
      <c r="D51" s="50">
        <v>23</v>
      </c>
      <c r="E51" s="62">
        <f t="shared" si="45"/>
        <v>73.39</v>
      </c>
      <c r="F51" s="62">
        <f t="shared" si="1"/>
        <v>99.999747922695661</v>
      </c>
      <c r="G51" s="62">
        <v>43.834000000000003</v>
      </c>
      <c r="H51" s="62">
        <v>23.302</v>
      </c>
      <c r="I51" s="62">
        <v>6.2539999999999996</v>
      </c>
      <c r="J51" s="50"/>
      <c r="K51" s="62"/>
      <c r="L51" s="62"/>
      <c r="M51" s="62"/>
      <c r="N51" s="62"/>
      <c r="O51" s="62"/>
      <c r="P51" s="50"/>
      <c r="Q51" s="62"/>
      <c r="R51" s="62"/>
      <c r="S51" s="62"/>
      <c r="T51" s="62"/>
      <c r="U51" s="62"/>
      <c r="V51" s="50"/>
      <c r="W51" s="62"/>
      <c r="X51" s="62"/>
      <c r="Y51" s="62"/>
      <c r="Z51" s="62"/>
      <c r="AA51" s="62"/>
      <c r="AB51" s="77"/>
      <c r="AC51" s="77" t="s">
        <v>183</v>
      </c>
      <c r="AD51" s="62">
        <f t="shared" si="2"/>
        <v>0.1146721640625</v>
      </c>
      <c r="AE51" s="77"/>
      <c r="AF51" s="50">
        <v>23</v>
      </c>
      <c r="AG51" s="62">
        <f t="shared" si="3"/>
        <v>0.11467187500000001</v>
      </c>
      <c r="AH51" s="62">
        <f t="shared" si="4"/>
        <v>99.999747922695676</v>
      </c>
      <c r="AI51" s="62">
        <f t="shared" si="5"/>
        <v>6.8490624999999999E-2</v>
      </c>
      <c r="AJ51" s="62">
        <f t="shared" si="6"/>
        <v>3.6409375000000001E-2</v>
      </c>
      <c r="AK51" s="62">
        <f t="shared" si="7"/>
        <v>9.7718749999999993E-3</v>
      </c>
      <c r="AL51" s="50"/>
      <c r="AM51" s="62"/>
      <c r="AN51" s="62"/>
      <c r="AO51" s="62"/>
      <c r="AP51" s="62"/>
      <c r="AQ51" s="62"/>
      <c r="AR51" s="50"/>
      <c r="AS51" s="62"/>
      <c r="AT51" s="62"/>
      <c r="AU51" s="62"/>
      <c r="AV51" s="62"/>
      <c r="AW51" s="62"/>
      <c r="AX51" s="50"/>
      <c r="AY51" s="62"/>
      <c r="AZ51" s="62"/>
      <c r="BA51" s="62"/>
      <c r="BB51" s="62"/>
      <c r="BC51" s="62"/>
    </row>
    <row r="52" spans="1:55" x14ac:dyDescent="0.25">
      <c r="A52" s="77" t="s">
        <v>184</v>
      </c>
      <c r="B52" s="77" t="s">
        <v>184</v>
      </c>
      <c r="C52" s="62">
        <v>105.41499300000001</v>
      </c>
      <c r="D52" s="50">
        <v>23</v>
      </c>
      <c r="E52" s="62">
        <f t="shared" si="45"/>
        <v>105.41499999999999</v>
      </c>
      <c r="F52" s="62">
        <f t="shared" si="1"/>
        <v>100.00000664042162</v>
      </c>
      <c r="G52" s="62">
        <v>45.52</v>
      </c>
      <c r="H52" s="62">
        <v>56.2</v>
      </c>
      <c r="I52" s="62">
        <v>3.6949999999999998</v>
      </c>
      <c r="J52" s="50"/>
      <c r="K52" s="62"/>
      <c r="L52" s="62"/>
      <c r="M52" s="62"/>
      <c r="N52" s="62"/>
      <c r="O52" s="62"/>
      <c r="P52" s="50"/>
      <c r="Q52" s="62"/>
      <c r="R52" s="62"/>
      <c r="S52" s="62"/>
      <c r="T52" s="62"/>
      <c r="U52" s="62"/>
      <c r="V52" s="50"/>
      <c r="W52" s="62"/>
      <c r="X52" s="62"/>
      <c r="Y52" s="62"/>
      <c r="Z52" s="62"/>
      <c r="AA52" s="62"/>
      <c r="AB52" s="77"/>
      <c r="AC52" s="77" t="s">
        <v>184</v>
      </c>
      <c r="AD52" s="62">
        <f t="shared" si="2"/>
        <v>0.16471092656250003</v>
      </c>
      <c r="AE52" s="77"/>
      <c r="AF52" s="50">
        <v>23</v>
      </c>
      <c r="AG52" s="62">
        <f t="shared" si="3"/>
        <v>0.16471093749999999</v>
      </c>
      <c r="AH52" s="62">
        <f t="shared" si="4"/>
        <v>100.00000664042162</v>
      </c>
      <c r="AI52" s="62">
        <f t="shared" si="5"/>
        <v>7.1125000000000008E-2</v>
      </c>
      <c r="AJ52" s="62">
        <f t="shared" si="6"/>
        <v>8.7812500000000002E-2</v>
      </c>
      <c r="AK52" s="62">
        <f t="shared" si="7"/>
        <v>5.7734374999999999E-3</v>
      </c>
      <c r="AL52" s="50"/>
      <c r="AM52" s="62"/>
      <c r="AN52" s="62"/>
      <c r="AO52" s="62"/>
      <c r="AP52" s="62"/>
      <c r="AQ52" s="62"/>
      <c r="AR52" s="50"/>
      <c r="AS52" s="62"/>
      <c r="AT52" s="62"/>
      <c r="AU52" s="62"/>
      <c r="AV52" s="62"/>
      <c r="AW52" s="62"/>
      <c r="AX52" s="50"/>
      <c r="AY52" s="62"/>
      <c r="AZ52" s="62"/>
      <c r="BA52" s="62"/>
      <c r="BB52" s="62"/>
      <c r="BC52" s="62"/>
    </row>
    <row r="53" spans="1:55" x14ac:dyDescent="0.25">
      <c r="A53" s="77" t="s">
        <v>185</v>
      </c>
      <c r="B53" s="77" t="s">
        <v>185</v>
      </c>
      <c r="C53" s="62">
        <v>182.58588450000002</v>
      </c>
      <c r="D53" s="50">
        <v>23</v>
      </c>
      <c r="E53" s="62">
        <f t="shared" si="45"/>
        <v>182.58500000000001</v>
      </c>
      <c r="F53" s="62">
        <f t="shared" si="1"/>
        <v>99.999515570438305</v>
      </c>
      <c r="G53" s="62">
        <v>77.350999999999999</v>
      </c>
      <c r="H53" s="62">
        <v>90.114999999999995</v>
      </c>
      <c r="I53" s="62">
        <v>15.119</v>
      </c>
      <c r="J53" s="50"/>
      <c r="K53" s="62"/>
      <c r="L53" s="62"/>
      <c r="M53" s="62"/>
      <c r="N53" s="62"/>
      <c r="O53" s="62"/>
      <c r="P53" s="50"/>
      <c r="Q53" s="62"/>
      <c r="R53" s="62"/>
      <c r="S53" s="62"/>
      <c r="T53" s="62"/>
      <c r="U53" s="62"/>
      <c r="V53" s="50"/>
      <c r="W53" s="62"/>
      <c r="X53" s="62"/>
      <c r="Y53" s="62"/>
      <c r="Z53" s="62"/>
      <c r="AA53" s="62"/>
      <c r="AB53" s="77"/>
      <c r="AC53" s="77" t="s">
        <v>185</v>
      </c>
      <c r="AD53" s="62">
        <f t="shared" si="2"/>
        <v>0.28529044453125002</v>
      </c>
      <c r="AE53" s="77"/>
      <c r="AF53" s="50">
        <v>23</v>
      </c>
      <c r="AG53" s="62">
        <f t="shared" si="3"/>
        <v>0.28528906250000002</v>
      </c>
      <c r="AH53" s="62">
        <f t="shared" si="4"/>
        <v>99.999515570438305</v>
      </c>
      <c r="AI53" s="62">
        <f t="shared" si="5"/>
        <v>0.1208609375</v>
      </c>
      <c r="AJ53" s="62">
        <f t="shared" si="6"/>
        <v>0.1408046875</v>
      </c>
      <c r="AK53" s="62">
        <f t="shared" si="7"/>
        <v>2.36234375E-2</v>
      </c>
      <c r="AL53" s="50"/>
      <c r="AM53" s="62"/>
      <c r="AN53" s="62"/>
      <c r="AO53" s="62"/>
      <c r="AP53" s="62"/>
      <c r="AQ53" s="62"/>
      <c r="AR53" s="50"/>
      <c r="AS53" s="62"/>
      <c r="AT53" s="62"/>
      <c r="AU53" s="62"/>
      <c r="AV53" s="62"/>
      <c r="AW53" s="62"/>
      <c r="AX53" s="50"/>
      <c r="AY53" s="62"/>
      <c r="AZ53" s="62"/>
      <c r="BA53" s="62"/>
      <c r="BB53" s="62"/>
      <c r="BC53" s="62"/>
    </row>
    <row r="54" spans="1:55" x14ac:dyDescent="0.25">
      <c r="A54" s="77" t="s">
        <v>186</v>
      </c>
      <c r="B54" s="77" t="s">
        <v>186</v>
      </c>
      <c r="C54" s="62">
        <v>2093.8442175</v>
      </c>
      <c r="D54" s="50">
        <v>23</v>
      </c>
      <c r="E54" s="62">
        <f t="shared" si="45"/>
        <v>2093.8389999999999</v>
      </c>
      <c r="F54" s="62">
        <f t="shared" si="1"/>
        <v>99.999750817183212</v>
      </c>
      <c r="G54" s="62">
        <v>1014.744</v>
      </c>
      <c r="H54" s="62">
        <v>958.46299999999997</v>
      </c>
      <c r="I54" s="62">
        <v>120.63200000000001</v>
      </c>
      <c r="J54" s="50"/>
      <c r="K54" s="62"/>
      <c r="L54" s="62"/>
      <c r="M54" s="62"/>
      <c r="N54" s="62"/>
      <c r="O54" s="62"/>
      <c r="P54" s="50"/>
      <c r="Q54" s="62"/>
      <c r="R54" s="62"/>
      <c r="S54" s="62"/>
      <c r="T54" s="62"/>
      <c r="U54" s="62"/>
      <c r="V54" s="50"/>
      <c r="W54" s="62"/>
      <c r="X54" s="62"/>
      <c r="Y54" s="62"/>
      <c r="Z54" s="62"/>
      <c r="AA54" s="62"/>
      <c r="AB54" s="77"/>
      <c r="AC54" s="77" t="s">
        <v>186</v>
      </c>
      <c r="AD54" s="62">
        <f t="shared" si="2"/>
        <v>3.27163158984375</v>
      </c>
      <c r="AE54" s="77"/>
      <c r="AF54" s="50">
        <v>23</v>
      </c>
      <c r="AG54" s="62">
        <f t="shared" si="3"/>
        <v>3.2716234374999997</v>
      </c>
      <c r="AH54" s="62">
        <f t="shared" si="4"/>
        <v>99.999750817183212</v>
      </c>
      <c r="AI54" s="62">
        <f t="shared" si="5"/>
        <v>1.5855375</v>
      </c>
      <c r="AJ54" s="62">
        <f t="shared" si="6"/>
        <v>1.4975984375</v>
      </c>
      <c r="AK54" s="62">
        <f t="shared" si="7"/>
        <v>0.1884875</v>
      </c>
      <c r="AL54" s="50"/>
      <c r="AM54" s="62"/>
      <c r="AN54" s="62"/>
      <c r="AO54" s="62"/>
      <c r="AP54" s="62"/>
      <c r="AQ54" s="62"/>
      <c r="AR54" s="50"/>
      <c r="AS54" s="62"/>
      <c r="AT54" s="62"/>
      <c r="AU54" s="62"/>
      <c r="AV54" s="62"/>
      <c r="AW54" s="62"/>
      <c r="AX54" s="50"/>
      <c r="AY54" s="62"/>
      <c r="AZ54" s="62"/>
      <c r="BA54" s="62"/>
      <c r="BB54" s="62"/>
      <c r="BC54" s="62"/>
    </row>
    <row r="55" spans="1:55" x14ac:dyDescent="0.25">
      <c r="A55" s="77" t="s">
        <v>187</v>
      </c>
      <c r="B55" s="77" t="s">
        <v>187</v>
      </c>
      <c r="C55" s="62">
        <v>324.91836450000005</v>
      </c>
      <c r="D55" s="50">
        <v>22</v>
      </c>
      <c r="E55" s="62">
        <f t="shared" si="45"/>
        <v>324.91800000000001</v>
      </c>
      <c r="F55" s="62">
        <f t="shared" si="1"/>
        <v>99.999887817975264</v>
      </c>
      <c r="G55" s="62">
        <v>152.51300000000001</v>
      </c>
      <c r="H55" s="62">
        <v>156.73699999999999</v>
      </c>
      <c r="I55" s="62">
        <v>15.667999999999999</v>
      </c>
      <c r="J55" s="50"/>
      <c r="K55" s="62"/>
      <c r="L55" s="62"/>
      <c r="M55" s="62"/>
      <c r="N55" s="62"/>
      <c r="O55" s="62"/>
      <c r="P55" s="50"/>
      <c r="Q55" s="62"/>
      <c r="R55" s="62"/>
      <c r="S55" s="62"/>
      <c r="T55" s="62"/>
      <c r="U55" s="62"/>
      <c r="V55" s="50"/>
      <c r="W55" s="62"/>
      <c r="X55" s="62"/>
      <c r="Y55" s="62"/>
      <c r="Z55" s="62"/>
      <c r="AA55" s="62"/>
      <c r="AB55" s="77"/>
      <c r="AC55" s="77" t="s">
        <v>187</v>
      </c>
      <c r="AD55" s="62">
        <f t="shared" si="2"/>
        <v>0.50768494453125013</v>
      </c>
      <c r="AE55" s="77"/>
      <c r="AF55" s="50">
        <v>22</v>
      </c>
      <c r="AG55" s="62">
        <f t="shared" si="3"/>
        <v>0.50768437499999997</v>
      </c>
      <c r="AH55" s="62">
        <f t="shared" si="4"/>
        <v>99.999887817975235</v>
      </c>
      <c r="AI55" s="62">
        <f t="shared" si="5"/>
        <v>0.23830156250000001</v>
      </c>
      <c r="AJ55" s="62">
        <f t="shared" si="6"/>
        <v>0.2449015625</v>
      </c>
      <c r="AK55" s="62">
        <f t="shared" si="7"/>
        <v>2.448125E-2</v>
      </c>
      <c r="AL55" s="50"/>
      <c r="AM55" s="62"/>
      <c r="AN55" s="62"/>
      <c r="AO55" s="62"/>
      <c r="AP55" s="62"/>
      <c r="AQ55" s="62"/>
      <c r="AR55" s="50"/>
      <c r="AS55" s="62"/>
      <c r="AT55" s="62"/>
      <c r="AU55" s="62"/>
      <c r="AV55" s="62"/>
      <c r="AW55" s="62"/>
      <c r="AX55" s="50"/>
      <c r="AY55" s="62"/>
      <c r="AZ55" s="62"/>
      <c r="BA55" s="62"/>
      <c r="BB55" s="62"/>
      <c r="BC55" s="62"/>
    </row>
    <row r="56" spans="1:55" x14ac:dyDescent="0.25">
      <c r="A56" s="77" t="s">
        <v>188</v>
      </c>
      <c r="B56" s="77" t="s">
        <v>188</v>
      </c>
      <c r="C56" s="62">
        <v>996.77214900000013</v>
      </c>
      <c r="D56" s="50">
        <v>18</v>
      </c>
      <c r="E56" s="62">
        <f t="shared" si="45"/>
        <v>948.95600000000002</v>
      </c>
      <c r="F56" s="62">
        <f t="shared" si="1"/>
        <v>95.202900778480711</v>
      </c>
      <c r="G56" s="62">
        <v>426.35599999999999</v>
      </c>
      <c r="H56" s="62">
        <v>144.69999999999999</v>
      </c>
      <c r="I56" s="62">
        <v>377.9</v>
      </c>
      <c r="J56" s="50">
        <v>22</v>
      </c>
      <c r="K56" s="62">
        <f>M56+N56+O56</f>
        <v>47.814999999999998</v>
      </c>
      <c r="L56" s="62">
        <f>(K56/C56)*100</f>
        <v>4.796983949438177</v>
      </c>
      <c r="M56" s="62">
        <v>8.4870000000000001</v>
      </c>
      <c r="N56" s="62">
        <v>15.65</v>
      </c>
      <c r="O56" s="62">
        <v>23.678000000000001</v>
      </c>
      <c r="P56" s="50"/>
      <c r="Q56" s="62"/>
      <c r="R56" s="62"/>
      <c r="S56" s="62"/>
      <c r="T56" s="62"/>
      <c r="U56" s="62"/>
      <c r="V56" s="50"/>
      <c r="W56" s="62"/>
      <c r="X56" s="62"/>
      <c r="Y56" s="62"/>
      <c r="Z56" s="62"/>
      <c r="AA56" s="62"/>
      <c r="AB56" s="77"/>
      <c r="AC56" s="77" t="s">
        <v>188</v>
      </c>
      <c r="AD56" s="62">
        <f t="shared" si="2"/>
        <v>1.5574564828125002</v>
      </c>
      <c r="AE56" s="77"/>
      <c r="AF56" s="50">
        <v>18</v>
      </c>
      <c r="AG56" s="62">
        <f t="shared" si="3"/>
        <v>1.48274375</v>
      </c>
      <c r="AH56" s="62">
        <f t="shared" si="4"/>
        <v>95.202900778480711</v>
      </c>
      <c r="AI56" s="62">
        <f t="shared" si="5"/>
        <v>0.66618124999999995</v>
      </c>
      <c r="AJ56" s="62">
        <f t="shared" si="6"/>
        <v>0.22609374999999998</v>
      </c>
      <c r="AK56" s="62">
        <f t="shared" si="7"/>
        <v>0.59046874999999999</v>
      </c>
      <c r="AL56" s="50">
        <v>22</v>
      </c>
      <c r="AM56" s="62">
        <f t="shared" ref="AM56:AM57" si="55">K56/640</f>
        <v>7.4710937499999991E-2</v>
      </c>
      <c r="AN56" s="62">
        <f t="shared" ref="AN56:AN57" si="56">(AM56/AD56)*100</f>
        <v>4.796983949438177</v>
      </c>
      <c r="AO56" s="62">
        <f t="shared" ref="AO56:AO57" si="57">M56/640</f>
        <v>1.32609375E-2</v>
      </c>
      <c r="AP56" s="62">
        <f t="shared" ref="AP56:AP57" si="58">N56/640</f>
        <v>2.4453124999999999E-2</v>
      </c>
      <c r="AQ56" s="62">
        <f t="shared" ref="AQ56:AQ57" si="59">O56/640</f>
        <v>3.6996874999999999E-2</v>
      </c>
      <c r="AR56" s="50"/>
      <c r="AS56" s="62"/>
      <c r="AT56" s="62"/>
      <c r="AU56" s="62"/>
      <c r="AV56" s="62"/>
      <c r="AW56" s="62"/>
      <c r="AX56" s="50"/>
      <c r="AY56" s="62"/>
      <c r="AZ56" s="62"/>
      <c r="BA56" s="62"/>
      <c r="BB56" s="62"/>
      <c r="BC56" s="62"/>
    </row>
    <row r="57" spans="1:55" x14ac:dyDescent="0.25">
      <c r="A57" s="77" t="s">
        <v>189</v>
      </c>
      <c r="B57" s="77" t="s">
        <v>189</v>
      </c>
      <c r="C57" s="62">
        <v>680.74956450000002</v>
      </c>
      <c r="D57" s="50">
        <v>18</v>
      </c>
      <c r="E57" s="62">
        <f t="shared" si="45"/>
        <v>568.2170000000001</v>
      </c>
      <c r="F57" s="62">
        <f t="shared" ref="F57:F112" si="60">(E57/C57)*100</f>
        <v>83.469315241846203</v>
      </c>
      <c r="G57" s="62">
        <v>260.59500000000003</v>
      </c>
      <c r="H57" s="62">
        <v>246.417</v>
      </c>
      <c r="I57" s="62">
        <v>61.204999999999998</v>
      </c>
      <c r="J57" s="50">
        <v>21</v>
      </c>
      <c r="K57" s="62">
        <f>M57+N57+O57</f>
        <v>84.510999999999996</v>
      </c>
      <c r="L57" s="62">
        <f>(K57/C57)*100</f>
        <v>12.414403828825364</v>
      </c>
      <c r="M57" s="62">
        <v>35.192</v>
      </c>
      <c r="N57" s="62">
        <v>42.768999999999998</v>
      </c>
      <c r="O57" s="62">
        <v>6.55</v>
      </c>
      <c r="P57" s="50">
        <v>22</v>
      </c>
      <c r="Q57" s="62">
        <f>S57+T57+U57</f>
        <v>28.021999999999998</v>
      </c>
      <c r="R57" s="62">
        <f>(Q57/C57)*100</f>
        <v>4.1163449029279544</v>
      </c>
      <c r="S57" s="62">
        <v>14.616</v>
      </c>
      <c r="T57" s="62">
        <v>10.936999999999999</v>
      </c>
      <c r="U57" s="62">
        <v>2.4689999999999999</v>
      </c>
      <c r="V57" s="50"/>
      <c r="W57" s="62"/>
      <c r="X57" s="62"/>
      <c r="Y57" s="62"/>
      <c r="Z57" s="62"/>
      <c r="AA57" s="62"/>
      <c r="AB57" s="77"/>
      <c r="AC57" s="77" t="s">
        <v>189</v>
      </c>
      <c r="AD57" s="62">
        <f t="shared" si="2"/>
        <v>1.06367119453125</v>
      </c>
      <c r="AE57" s="77"/>
      <c r="AF57" s="50">
        <v>18</v>
      </c>
      <c r="AG57" s="62">
        <f t="shared" si="3"/>
        <v>0.88783906250000011</v>
      </c>
      <c r="AH57" s="62">
        <f t="shared" si="4"/>
        <v>83.469315241846189</v>
      </c>
      <c r="AI57" s="62">
        <f t="shared" si="5"/>
        <v>0.40717968750000005</v>
      </c>
      <c r="AJ57" s="62">
        <f t="shared" si="6"/>
        <v>0.3850265625</v>
      </c>
      <c r="AK57" s="62">
        <f t="shared" si="7"/>
        <v>9.5632812499999997E-2</v>
      </c>
      <c r="AL57" s="50">
        <v>21</v>
      </c>
      <c r="AM57" s="62">
        <f t="shared" si="55"/>
        <v>0.1320484375</v>
      </c>
      <c r="AN57" s="62">
        <f t="shared" si="56"/>
        <v>12.414403828825366</v>
      </c>
      <c r="AO57" s="62">
        <f t="shared" si="57"/>
        <v>5.4987500000000002E-2</v>
      </c>
      <c r="AP57" s="62">
        <f t="shared" si="58"/>
        <v>6.6826562499999992E-2</v>
      </c>
      <c r="AQ57" s="62">
        <f t="shared" si="59"/>
        <v>1.0234375E-2</v>
      </c>
      <c r="AR57" s="50">
        <v>22</v>
      </c>
      <c r="AS57" s="62">
        <f>Q57/640</f>
        <v>4.3784375E-2</v>
      </c>
      <c r="AT57" s="62">
        <f>(AS57/AD57)*100</f>
        <v>4.1163449029279553</v>
      </c>
      <c r="AU57" s="62">
        <f>S57/640</f>
        <v>2.28375E-2</v>
      </c>
      <c r="AV57" s="62">
        <f t="shared" ref="AV57" si="61">T57/640</f>
        <v>1.7089062499999998E-2</v>
      </c>
      <c r="AW57" s="62">
        <f t="shared" ref="AW57" si="62">U57/640</f>
        <v>3.8578124999999997E-3</v>
      </c>
      <c r="AX57" s="50"/>
      <c r="AY57" s="62"/>
      <c r="AZ57" s="62"/>
      <c r="BA57" s="62"/>
      <c r="BB57" s="62"/>
      <c r="BC57" s="62"/>
    </row>
    <row r="58" spans="1:55" x14ac:dyDescent="0.25">
      <c r="A58" s="77" t="s">
        <v>190</v>
      </c>
      <c r="B58" s="77" t="s">
        <v>190</v>
      </c>
      <c r="C58" s="62">
        <v>8.6733855000000002</v>
      </c>
      <c r="D58" s="50">
        <v>22</v>
      </c>
      <c r="E58" s="62">
        <f t="shared" si="45"/>
        <v>8.6730000000000018</v>
      </c>
      <c r="F58" s="62">
        <f t="shared" si="60"/>
        <v>99.995555368777303</v>
      </c>
      <c r="G58" s="62">
        <v>3.7869999999999999</v>
      </c>
      <c r="H58" s="62">
        <v>4.5570000000000004</v>
      </c>
      <c r="I58" s="62">
        <v>0.32900000000000001</v>
      </c>
      <c r="J58" s="50"/>
      <c r="K58" s="62"/>
      <c r="L58" s="62"/>
      <c r="M58" s="62"/>
      <c r="N58" s="62"/>
      <c r="O58" s="62"/>
      <c r="P58" s="50"/>
      <c r="Q58" s="62"/>
      <c r="R58" s="62"/>
      <c r="S58" s="62"/>
      <c r="T58" s="62"/>
      <c r="U58" s="62"/>
      <c r="V58" s="50"/>
      <c r="W58" s="62"/>
      <c r="X58" s="62"/>
      <c r="Y58" s="62"/>
      <c r="Z58" s="62"/>
      <c r="AA58" s="62"/>
      <c r="AB58" s="77"/>
      <c r="AC58" s="77" t="s">
        <v>190</v>
      </c>
      <c r="AD58" s="62">
        <f t="shared" ref="AD58:AD112" si="63">C58/640</f>
        <v>1.3552164843750001E-2</v>
      </c>
      <c r="AE58" s="77"/>
      <c r="AF58" s="50">
        <v>22</v>
      </c>
      <c r="AG58" s="62">
        <f t="shared" ref="AG58:AG112" si="64">E58/640</f>
        <v>1.3551562500000003E-2</v>
      </c>
      <c r="AH58" s="62">
        <f t="shared" ref="AH58:AH112" si="65">(AG58/AD58)*100</f>
        <v>99.995555368777303</v>
      </c>
      <c r="AI58" s="62">
        <f t="shared" ref="AI58:AI112" si="66">G58/640</f>
        <v>5.9171874999999997E-3</v>
      </c>
      <c r="AJ58" s="62">
        <f t="shared" ref="AJ58:AJ112" si="67">H58/640</f>
        <v>7.1203125000000008E-3</v>
      </c>
      <c r="AK58" s="62">
        <f t="shared" ref="AK58:AK112" si="68">I58/640</f>
        <v>5.1406249999999998E-4</v>
      </c>
      <c r="AL58" s="50"/>
      <c r="AM58" s="62"/>
      <c r="AN58" s="62"/>
      <c r="AO58" s="62"/>
      <c r="AP58" s="62"/>
      <c r="AQ58" s="62"/>
      <c r="AR58" s="50"/>
      <c r="AS58" s="62"/>
      <c r="AT58" s="62"/>
      <c r="AU58" s="62"/>
      <c r="AV58" s="62"/>
      <c r="AW58" s="62"/>
      <c r="AX58" s="50"/>
      <c r="AY58" s="62"/>
      <c r="AZ58" s="62"/>
      <c r="BA58" s="62"/>
      <c r="BB58" s="62"/>
      <c r="BC58" s="62"/>
    </row>
    <row r="59" spans="1:55" x14ac:dyDescent="0.25">
      <c r="A59" s="77" t="s">
        <v>191</v>
      </c>
      <c r="B59" s="77" t="s">
        <v>191</v>
      </c>
      <c r="C59" s="62">
        <v>235.51577550000002</v>
      </c>
      <c r="D59" s="50">
        <v>22</v>
      </c>
      <c r="E59" s="62">
        <f t="shared" si="45"/>
        <v>235.51499999999999</v>
      </c>
      <c r="F59" s="62">
        <f t="shared" si="60"/>
        <v>99.999670722694304</v>
      </c>
      <c r="G59" s="62">
        <v>102.753</v>
      </c>
      <c r="H59" s="62">
        <v>118.262</v>
      </c>
      <c r="I59" s="62">
        <v>14.5</v>
      </c>
      <c r="J59" s="50"/>
      <c r="K59" s="62"/>
      <c r="L59" s="62"/>
      <c r="M59" s="62"/>
      <c r="N59" s="62"/>
      <c r="O59" s="62"/>
      <c r="P59" s="50"/>
      <c r="Q59" s="62"/>
      <c r="R59" s="62"/>
      <c r="S59" s="62"/>
      <c r="T59" s="62"/>
      <c r="U59" s="62"/>
      <c r="V59" s="50"/>
      <c r="W59" s="62"/>
      <c r="X59" s="62"/>
      <c r="Y59" s="62"/>
      <c r="Z59" s="62"/>
      <c r="AA59" s="62"/>
      <c r="AB59" s="77"/>
      <c r="AC59" s="77" t="s">
        <v>191</v>
      </c>
      <c r="AD59" s="62">
        <f t="shared" si="63"/>
        <v>0.36799339921875002</v>
      </c>
      <c r="AE59" s="77"/>
      <c r="AF59" s="50">
        <v>22</v>
      </c>
      <c r="AG59" s="62">
        <f t="shared" si="64"/>
        <v>0.36799218749999996</v>
      </c>
      <c r="AH59" s="62">
        <f t="shared" si="65"/>
        <v>99.999670722694304</v>
      </c>
      <c r="AI59" s="62">
        <f t="shared" si="66"/>
        <v>0.16055156249999999</v>
      </c>
      <c r="AJ59" s="62">
        <f t="shared" si="67"/>
        <v>0.184784375</v>
      </c>
      <c r="AK59" s="62">
        <f t="shared" si="68"/>
        <v>2.2656249999999999E-2</v>
      </c>
      <c r="AL59" s="50"/>
      <c r="AM59" s="62"/>
      <c r="AN59" s="62"/>
      <c r="AO59" s="62"/>
      <c r="AP59" s="62"/>
      <c r="AQ59" s="62"/>
      <c r="AR59" s="50"/>
      <c r="AS59" s="62"/>
      <c r="AT59" s="62"/>
      <c r="AU59" s="62"/>
      <c r="AV59" s="62"/>
      <c r="AW59" s="62"/>
      <c r="AX59" s="50"/>
      <c r="AY59" s="62"/>
      <c r="AZ59" s="62"/>
      <c r="BA59" s="62"/>
      <c r="BB59" s="62"/>
      <c r="BC59" s="62"/>
    </row>
    <row r="60" spans="1:55" x14ac:dyDescent="0.25">
      <c r="A60" s="77" t="s">
        <v>192</v>
      </c>
      <c r="B60" s="77" t="s">
        <v>192</v>
      </c>
      <c r="C60" s="62">
        <v>741.908052</v>
      </c>
      <c r="D60" s="50">
        <v>18</v>
      </c>
      <c r="E60" s="62">
        <f t="shared" si="45"/>
        <v>741.90599999999995</v>
      </c>
      <c r="F60" s="62">
        <f t="shared" si="60"/>
        <v>99.9997234158607</v>
      </c>
      <c r="G60" s="62">
        <v>351.34199999999998</v>
      </c>
      <c r="H60" s="62">
        <v>348.58499999999998</v>
      </c>
      <c r="I60" s="62">
        <v>41.978999999999999</v>
      </c>
      <c r="J60" s="50"/>
      <c r="K60" s="62"/>
      <c r="L60" s="62"/>
      <c r="M60" s="62"/>
      <c r="N60" s="62"/>
      <c r="O60" s="62"/>
      <c r="P60" s="50"/>
      <c r="Q60" s="62"/>
      <c r="R60" s="62"/>
      <c r="S60" s="62"/>
      <c r="T60" s="62"/>
      <c r="U60" s="62"/>
      <c r="V60" s="50"/>
      <c r="W60" s="62"/>
      <c r="X60" s="62"/>
      <c r="Y60" s="62"/>
      <c r="Z60" s="62"/>
      <c r="AA60" s="62"/>
      <c r="AB60" s="77"/>
      <c r="AC60" s="77" t="s">
        <v>192</v>
      </c>
      <c r="AD60" s="62">
        <f t="shared" si="63"/>
        <v>1.15923133125</v>
      </c>
      <c r="AE60" s="77"/>
      <c r="AF60" s="50">
        <v>18</v>
      </c>
      <c r="AG60" s="62">
        <f t="shared" si="64"/>
        <v>1.1592281249999998</v>
      </c>
      <c r="AH60" s="62">
        <f t="shared" si="65"/>
        <v>99.999723415860686</v>
      </c>
      <c r="AI60" s="62">
        <f t="shared" si="66"/>
        <v>0.548971875</v>
      </c>
      <c r="AJ60" s="62">
        <f t="shared" si="67"/>
        <v>0.54466406249999999</v>
      </c>
      <c r="AK60" s="62">
        <f t="shared" si="68"/>
        <v>6.5592187499999996E-2</v>
      </c>
      <c r="AL60" s="50"/>
      <c r="AM60" s="62"/>
      <c r="AN60" s="62"/>
      <c r="AO60" s="62"/>
      <c r="AP60" s="62"/>
      <c r="AQ60" s="62"/>
      <c r="AR60" s="50"/>
      <c r="AS60" s="62"/>
      <c r="AT60" s="62"/>
      <c r="AU60" s="62"/>
      <c r="AV60" s="62"/>
      <c r="AW60" s="62"/>
      <c r="AX60" s="50"/>
      <c r="AY60" s="62"/>
      <c r="AZ60" s="62"/>
      <c r="BA60" s="62"/>
      <c r="BB60" s="62"/>
      <c r="BC60" s="62"/>
    </row>
    <row r="61" spans="1:55" x14ac:dyDescent="0.25">
      <c r="A61" s="77" t="s">
        <v>193</v>
      </c>
      <c r="B61" s="77" t="s">
        <v>193</v>
      </c>
      <c r="C61" s="62">
        <v>658.9549035</v>
      </c>
      <c r="D61" s="50">
        <v>19</v>
      </c>
      <c r="E61" s="62">
        <f t="shared" si="45"/>
        <v>658.95299999999997</v>
      </c>
      <c r="F61" s="62">
        <f t="shared" si="60"/>
        <v>99.999711133494884</v>
      </c>
      <c r="G61" s="62">
        <v>603.44799999999998</v>
      </c>
      <c r="H61" s="62">
        <v>28.655000000000001</v>
      </c>
      <c r="I61" s="62">
        <v>26.85</v>
      </c>
      <c r="J61" s="50"/>
      <c r="K61" s="62"/>
      <c r="L61" s="62"/>
      <c r="M61" s="62"/>
      <c r="N61" s="62"/>
      <c r="O61" s="62"/>
      <c r="P61" s="50"/>
      <c r="Q61" s="62"/>
      <c r="R61" s="62"/>
      <c r="S61" s="62"/>
      <c r="T61" s="62"/>
      <c r="U61" s="62"/>
      <c r="V61" s="50"/>
      <c r="W61" s="62"/>
      <c r="X61" s="62"/>
      <c r="Y61" s="62"/>
      <c r="Z61" s="62"/>
      <c r="AA61" s="62"/>
      <c r="AB61" s="77"/>
      <c r="AC61" s="77" t="s">
        <v>193</v>
      </c>
      <c r="AD61" s="62">
        <f t="shared" si="63"/>
        <v>1.02961703671875</v>
      </c>
      <c r="AE61" s="77"/>
      <c r="AF61" s="50">
        <v>19</v>
      </c>
      <c r="AG61" s="62">
        <f t="shared" si="64"/>
        <v>1.0296140624999999</v>
      </c>
      <c r="AH61" s="62">
        <f t="shared" si="65"/>
        <v>99.99971113349487</v>
      </c>
      <c r="AI61" s="62">
        <f t="shared" si="66"/>
        <v>0.94288749999999999</v>
      </c>
      <c r="AJ61" s="62">
        <f t="shared" si="67"/>
        <v>4.4773437499999999E-2</v>
      </c>
      <c r="AK61" s="62">
        <f t="shared" si="68"/>
        <v>4.1953125000000001E-2</v>
      </c>
      <c r="AL61" s="50"/>
      <c r="AM61" s="62"/>
      <c r="AN61" s="62"/>
      <c r="AO61" s="62"/>
      <c r="AP61" s="62"/>
      <c r="AQ61" s="62"/>
      <c r="AR61" s="50"/>
      <c r="AS61" s="62"/>
      <c r="AT61" s="62"/>
      <c r="AU61" s="62"/>
      <c r="AV61" s="62"/>
      <c r="AW61" s="62"/>
      <c r="AX61" s="50"/>
      <c r="AY61" s="62"/>
      <c r="AZ61" s="62"/>
      <c r="BA61" s="62"/>
      <c r="BB61" s="62"/>
      <c r="BC61" s="62"/>
    </row>
    <row r="62" spans="1:55" x14ac:dyDescent="0.25">
      <c r="A62" s="77" t="s">
        <v>195</v>
      </c>
      <c r="B62" s="77" t="s">
        <v>195</v>
      </c>
      <c r="C62" s="62">
        <v>4067.8177995000005</v>
      </c>
      <c r="D62" s="50">
        <v>13</v>
      </c>
      <c r="E62" s="62">
        <f t="shared" si="45"/>
        <v>735.01200000000006</v>
      </c>
      <c r="F62" s="62">
        <f t="shared" si="60"/>
        <v>18.068950878044358</v>
      </c>
      <c r="G62" s="62">
        <v>434.43299999999999</v>
      </c>
      <c r="H62" s="62">
        <v>272.87299999999999</v>
      </c>
      <c r="I62" s="62">
        <v>27.706</v>
      </c>
      <c r="J62" s="50">
        <v>14</v>
      </c>
      <c r="K62" s="62">
        <f>M62+N62+O62</f>
        <v>2073.3789999999999</v>
      </c>
      <c r="L62" s="62">
        <f>(K62/C62)*100</f>
        <v>50.970301576802456</v>
      </c>
      <c r="M62" s="62">
        <v>1142.6669999999999</v>
      </c>
      <c r="N62" s="62">
        <v>842.89499999999998</v>
      </c>
      <c r="O62" s="62">
        <v>87.816999999999993</v>
      </c>
      <c r="P62" s="50">
        <v>18</v>
      </c>
      <c r="Q62" s="62">
        <f>S62+T62+U62</f>
        <v>91.626000000000005</v>
      </c>
      <c r="R62" s="62">
        <f>(Q62/C62)*100</f>
        <v>2.2524607668333205</v>
      </c>
      <c r="S62" s="62">
        <v>29.664999999999999</v>
      </c>
      <c r="T62" s="62">
        <v>15.692</v>
      </c>
      <c r="U62" s="62">
        <v>46.268999999999998</v>
      </c>
      <c r="V62" s="50">
        <v>19</v>
      </c>
      <c r="W62" s="62">
        <f>Y62+Z62+AA62</f>
        <v>1167.7909999999999</v>
      </c>
      <c r="X62" s="62">
        <f>(W62/C62)*100</f>
        <v>28.708045875199723</v>
      </c>
      <c r="Y62" s="62">
        <v>722.53599999999994</v>
      </c>
      <c r="Z62" s="62">
        <v>353.185</v>
      </c>
      <c r="AA62" s="62">
        <v>92.07</v>
      </c>
      <c r="AB62" s="77"/>
      <c r="AC62" s="77" t="s">
        <v>195</v>
      </c>
      <c r="AD62" s="62">
        <f t="shared" si="63"/>
        <v>6.3559653117187507</v>
      </c>
      <c r="AE62" s="77"/>
      <c r="AF62" s="50">
        <v>13</v>
      </c>
      <c r="AG62" s="62">
        <f t="shared" si="64"/>
        <v>1.1484562500000002</v>
      </c>
      <c r="AH62" s="62">
        <f t="shared" si="65"/>
        <v>18.068950878044358</v>
      </c>
      <c r="AI62" s="62">
        <f t="shared" si="66"/>
        <v>0.67880156250000001</v>
      </c>
      <c r="AJ62" s="62">
        <f t="shared" si="67"/>
        <v>0.42636406249999997</v>
      </c>
      <c r="AK62" s="62">
        <f t="shared" si="68"/>
        <v>4.3290624999999999E-2</v>
      </c>
      <c r="AL62" s="50">
        <v>14</v>
      </c>
      <c r="AM62" s="62">
        <f>K62/640</f>
        <v>3.2396546874999999</v>
      </c>
      <c r="AN62" s="62">
        <f>(AM62/AD62)*100</f>
        <v>50.970301576802456</v>
      </c>
      <c r="AO62" s="62">
        <f>M62/640</f>
        <v>1.7854171874999998</v>
      </c>
      <c r="AP62" s="62">
        <f t="shared" ref="AP62" si="69">N62/640</f>
        <v>1.3170234375000001</v>
      </c>
      <c r="AQ62" s="62">
        <f t="shared" ref="AQ62" si="70">O62/640</f>
        <v>0.13721406249999998</v>
      </c>
      <c r="AR62" s="50">
        <v>18</v>
      </c>
      <c r="AS62" s="62">
        <f>Q62/640</f>
        <v>0.14316562500000002</v>
      </c>
      <c r="AT62" s="62">
        <f>(AS62/AD62)*100</f>
        <v>2.2524607668333205</v>
      </c>
      <c r="AU62" s="62">
        <f>S62/640</f>
        <v>4.6351562499999999E-2</v>
      </c>
      <c r="AV62" s="62">
        <f t="shared" ref="AV62" si="71">T62/640</f>
        <v>2.4518749999999999E-2</v>
      </c>
      <c r="AW62" s="62">
        <f t="shared" ref="AW62" si="72">U62/640</f>
        <v>7.22953125E-2</v>
      </c>
      <c r="AX62" s="50">
        <v>19</v>
      </c>
      <c r="AY62" s="62">
        <f>W62/640</f>
        <v>1.8246734375</v>
      </c>
      <c r="AZ62" s="62">
        <f>(AY62/AD62)*100</f>
        <v>28.708045875199723</v>
      </c>
      <c r="BA62" s="62">
        <f>Y62/640</f>
        <v>1.1289624999999999</v>
      </c>
      <c r="BB62" s="62">
        <f t="shared" ref="BB62" si="73">Z62/640</f>
        <v>0.5518515625</v>
      </c>
      <c r="BC62" s="62">
        <f t="shared" ref="BC62" si="74">AA62/640</f>
        <v>0.14385937499999998</v>
      </c>
    </row>
    <row r="63" spans="1:55" x14ac:dyDescent="0.25">
      <c r="A63" s="77" t="s">
        <v>197</v>
      </c>
      <c r="B63" s="77" t="s">
        <v>197</v>
      </c>
      <c r="C63" s="62">
        <v>847.10065049999992</v>
      </c>
      <c r="D63" s="50">
        <v>14</v>
      </c>
      <c r="E63" s="62">
        <f t="shared" si="45"/>
        <v>847.09799999999996</v>
      </c>
      <c r="F63" s="62">
        <f t="shared" si="60"/>
        <v>99.999687109200266</v>
      </c>
      <c r="G63" s="62">
        <v>704.57299999999998</v>
      </c>
      <c r="H63" s="62">
        <v>105.35899999999999</v>
      </c>
      <c r="I63" s="62">
        <v>37.165999999999997</v>
      </c>
      <c r="J63" s="50"/>
      <c r="K63" s="62"/>
      <c r="L63" s="62"/>
      <c r="M63" s="62"/>
      <c r="N63" s="62"/>
      <c r="O63" s="62"/>
      <c r="P63" s="50"/>
      <c r="Q63" s="62"/>
      <c r="R63" s="62"/>
      <c r="S63" s="62"/>
      <c r="T63" s="62"/>
      <c r="U63" s="62"/>
      <c r="V63" s="50"/>
      <c r="W63" s="62"/>
      <c r="X63" s="62"/>
      <c r="Y63" s="62"/>
      <c r="Z63" s="62"/>
      <c r="AA63" s="62"/>
      <c r="AB63" s="77"/>
      <c r="AC63" s="77" t="s">
        <v>197</v>
      </c>
      <c r="AD63" s="62">
        <f t="shared" si="63"/>
        <v>1.32359476640625</v>
      </c>
      <c r="AE63" s="77"/>
      <c r="AF63" s="50">
        <v>14</v>
      </c>
      <c r="AG63" s="62">
        <f t="shared" si="64"/>
        <v>1.323590625</v>
      </c>
      <c r="AH63" s="62">
        <f t="shared" si="65"/>
        <v>99.999687109200266</v>
      </c>
      <c r="AI63" s="62">
        <f t="shared" si="66"/>
        <v>1.1008953125000001</v>
      </c>
      <c r="AJ63" s="62">
        <f t="shared" si="67"/>
        <v>0.1646234375</v>
      </c>
      <c r="AK63" s="62">
        <f t="shared" si="68"/>
        <v>5.8071874999999995E-2</v>
      </c>
      <c r="AL63" s="50"/>
      <c r="AM63" s="62"/>
      <c r="AN63" s="62"/>
      <c r="AO63" s="62"/>
      <c r="AP63" s="62"/>
      <c r="AQ63" s="62"/>
      <c r="AR63" s="50"/>
      <c r="AS63" s="62"/>
      <c r="AT63" s="62"/>
      <c r="AU63" s="62"/>
      <c r="AV63" s="62"/>
      <c r="AW63" s="62"/>
      <c r="AX63" s="50"/>
      <c r="AY63" s="62"/>
      <c r="AZ63" s="62"/>
      <c r="BA63" s="62"/>
      <c r="BB63" s="62"/>
      <c r="BC63" s="62"/>
    </row>
    <row r="64" spans="1:55" x14ac:dyDescent="0.25">
      <c r="A64" s="77" t="s">
        <v>199</v>
      </c>
      <c r="B64" s="77" t="s">
        <v>199</v>
      </c>
      <c r="C64" s="62">
        <v>2497.9350239999999</v>
      </c>
      <c r="D64" s="50">
        <v>13</v>
      </c>
      <c r="E64" s="62">
        <f t="shared" si="45"/>
        <v>283.55200000000002</v>
      </c>
      <c r="F64" s="62">
        <f t="shared" si="60"/>
        <v>11.351456193842136</v>
      </c>
      <c r="G64" s="62">
        <v>169.24799999999999</v>
      </c>
      <c r="H64" s="62">
        <v>108.175</v>
      </c>
      <c r="I64" s="62">
        <v>6.1289999999999996</v>
      </c>
      <c r="J64" s="50">
        <v>14</v>
      </c>
      <c r="K64" s="62">
        <f>M64+N64+O64</f>
        <v>22.905999999999999</v>
      </c>
      <c r="L64" s="62">
        <f>(K64/C64)*100</f>
        <v>0.91699743107489262</v>
      </c>
      <c r="M64" s="62">
        <v>18.881</v>
      </c>
      <c r="N64" s="62">
        <v>3.448</v>
      </c>
      <c r="O64" s="62">
        <v>0.57699999999999996</v>
      </c>
      <c r="P64" s="50">
        <v>18</v>
      </c>
      <c r="Q64" s="62">
        <f>S64+T64+U64</f>
        <v>1242.07</v>
      </c>
      <c r="R64" s="62">
        <f>(Q64/C64)*100</f>
        <v>49.723871440460655</v>
      </c>
      <c r="S64" s="62">
        <v>680.37199999999996</v>
      </c>
      <c r="T64" s="62">
        <v>296.45100000000002</v>
      </c>
      <c r="U64" s="62">
        <v>265.24700000000001</v>
      </c>
      <c r="V64" s="50">
        <v>19</v>
      </c>
      <c r="W64" s="62">
        <f>Y64+Z64+AA64</f>
        <v>949.40100000000007</v>
      </c>
      <c r="X64" s="62">
        <f>(W64/C64)*100</f>
        <v>38.007433775427138</v>
      </c>
      <c r="Y64" s="62">
        <v>611.44799999999998</v>
      </c>
      <c r="Z64" s="62">
        <v>194.47399999999999</v>
      </c>
      <c r="AA64" s="62">
        <v>143.47900000000001</v>
      </c>
      <c r="AB64" s="77"/>
      <c r="AC64" s="77" t="s">
        <v>199</v>
      </c>
      <c r="AD64" s="62">
        <f t="shared" si="63"/>
        <v>3.9030234749999999</v>
      </c>
      <c r="AE64" s="77"/>
      <c r="AF64" s="50">
        <v>13</v>
      </c>
      <c r="AG64" s="62">
        <f t="shared" si="64"/>
        <v>0.44305000000000005</v>
      </c>
      <c r="AH64" s="62">
        <f t="shared" si="65"/>
        <v>11.351456193842136</v>
      </c>
      <c r="AI64" s="62">
        <f t="shared" si="66"/>
        <v>0.26444999999999996</v>
      </c>
      <c r="AJ64" s="62">
        <f t="shared" si="67"/>
        <v>0.16902343749999998</v>
      </c>
      <c r="AK64" s="62">
        <f t="shared" si="68"/>
        <v>9.5765625E-3</v>
      </c>
      <c r="AL64" s="50">
        <v>14</v>
      </c>
      <c r="AM64" s="62">
        <f>K64/640</f>
        <v>3.5790625E-2</v>
      </c>
      <c r="AN64" s="62">
        <f>(AM64/AD64)*100</f>
        <v>0.91699743107489262</v>
      </c>
      <c r="AO64" s="62">
        <f>M64/640</f>
        <v>2.9501562500000002E-2</v>
      </c>
      <c r="AP64" s="62">
        <f t="shared" ref="AP64" si="75">N64/640</f>
        <v>5.3874999999999999E-3</v>
      </c>
      <c r="AQ64" s="62">
        <f t="shared" ref="AQ64" si="76">O64/640</f>
        <v>9.0156249999999991E-4</v>
      </c>
      <c r="AR64" s="50">
        <v>18</v>
      </c>
      <c r="AS64" s="62">
        <f>Q64/640</f>
        <v>1.9407343749999999</v>
      </c>
      <c r="AT64" s="62">
        <f>(AS64/AD64)*100</f>
        <v>49.723871440460655</v>
      </c>
      <c r="AU64" s="62">
        <f>S64/640</f>
        <v>1.06308125</v>
      </c>
      <c r="AV64" s="62">
        <f t="shared" ref="AV64" si="77">T64/640</f>
        <v>0.46320468750000005</v>
      </c>
      <c r="AW64" s="62">
        <f t="shared" ref="AW64" si="78">U64/640</f>
        <v>0.41444843750000004</v>
      </c>
      <c r="AX64" s="50">
        <v>19</v>
      </c>
      <c r="AY64" s="62">
        <f>W64/640</f>
        <v>1.4834390625</v>
      </c>
      <c r="AZ64" s="62">
        <f>(AY64/AD64)*100</f>
        <v>38.007433775427138</v>
      </c>
      <c r="BA64" s="62">
        <f>Y64/640</f>
        <v>0.95538749999999995</v>
      </c>
      <c r="BB64" s="62">
        <f t="shared" ref="BB64" si="79">Z64/640</f>
        <v>0.30386562499999997</v>
      </c>
      <c r="BC64" s="62">
        <f t="shared" ref="BC64" si="80">AA64/640</f>
        <v>0.22418593750000002</v>
      </c>
    </row>
    <row r="65" spans="1:55" x14ac:dyDescent="0.25">
      <c r="A65" s="77" t="s">
        <v>201</v>
      </c>
      <c r="B65" s="77" t="s">
        <v>201</v>
      </c>
      <c r="C65" s="62">
        <v>747.46791450000012</v>
      </c>
      <c r="D65" s="50">
        <v>18</v>
      </c>
      <c r="E65" s="62">
        <f t="shared" si="45"/>
        <v>747.46600000000001</v>
      </c>
      <c r="F65" s="62">
        <f t="shared" si="60"/>
        <v>99.999743868604526</v>
      </c>
      <c r="G65" s="62">
        <v>331.22899999999998</v>
      </c>
      <c r="H65" s="62">
        <v>220.30500000000001</v>
      </c>
      <c r="I65" s="62">
        <v>195.93199999999999</v>
      </c>
      <c r="J65" s="50"/>
      <c r="K65" s="62"/>
      <c r="L65" s="62"/>
      <c r="M65" s="62"/>
      <c r="N65" s="62"/>
      <c r="O65" s="62"/>
      <c r="P65" s="50"/>
      <c r="Q65" s="62"/>
      <c r="R65" s="62"/>
      <c r="S65" s="62"/>
      <c r="T65" s="62"/>
      <c r="U65" s="62"/>
      <c r="V65" s="50"/>
      <c r="W65" s="62"/>
      <c r="X65" s="62"/>
      <c r="Y65" s="62"/>
      <c r="Z65" s="62"/>
      <c r="AA65" s="62"/>
      <c r="AB65" s="77"/>
      <c r="AC65" s="77" t="s">
        <v>201</v>
      </c>
      <c r="AD65" s="62">
        <f t="shared" si="63"/>
        <v>1.1679186164062503</v>
      </c>
      <c r="AE65" s="77"/>
      <c r="AF65" s="50">
        <v>18</v>
      </c>
      <c r="AG65" s="62">
        <f t="shared" si="64"/>
        <v>1.167915625</v>
      </c>
      <c r="AH65" s="62">
        <f t="shared" si="65"/>
        <v>99.999743868604511</v>
      </c>
      <c r="AI65" s="62">
        <f t="shared" si="66"/>
        <v>0.51754531250000002</v>
      </c>
      <c r="AJ65" s="62">
        <f t="shared" si="67"/>
        <v>0.3442265625</v>
      </c>
      <c r="AK65" s="62">
        <f t="shared" si="68"/>
        <v>0.30614374999999999</v>
      </c>
      <c r="AL65" s="50"/>
      <c r="AM65" s="62"/>
      <c r="AN65" s="62"/>
      <c r="AO65" s="62"/>
      <c r="AP65" s="62"/>
      <c r="AQ65" s="62"/>
      <c r="AR65" s="50"/>
      <c r="AS65" s="62"/>
      <c r="AT65" s="62"/>
      <c r="AU65" s="62"/>
      <c r="AV65" s="62"/>
      <c r="AW65" s="62"/>
      <c r="AX65" s="50"/>
      <c r="AY65" s="62"/>
      <c r="AZ65" s="62"/>
      <c r="BA65" s="62"/>
      <c r="BB65" s="62"/>
      <c r="BC65" s="62"/>
    </row>
    <row r="66" spans="1:55" x14ac:dyDescent="0.25">
      <c r="A66" s="77" t="s">
        <v>202</v>
      </c>
      <c r="B66" s="77" t="s">
        <v>202</v>
      </c>
      <c r="C66" s="62">
        <v>203.93575650000002</v>
      </c>
      <c r="D66" s="50">
        <v>18</v>
      </c>
      <c r="E66" s="62">
        <f t="shared" si="45"/>
        <v>203.93599999999998</v>
      </c>
      <c r="F66" s="62">
        <f t="shared" si="60"/>
        <v>100.00011940034652</v>
      </c>
      <c r="G66" s="62">
        <v>97.072999999999993</v>
      </c>
      <c r="H66" s="62">
        <v>88.94</v>
      </c>
      <c r="I66" s="62">
        <v>17.922999999999998</v>
      </c>
      <c r="J66" s="50"/>
      <c r="K66" s="62"/>
      <c r="L66" s="62"/>
      <c r="M66" s="62"/>
      <c r="N66" s="62"/>
      <c r="O66" s="62"/>
      <c r="P66" s="50"/>
      <c r="Q66" s="62"/>
      <c r="R66" s="62"/>
      <c r="S66" s="62"/>
      <c r="T66" s="62"/>
      <c r="U66" s="62"/>
      <c r="V66" s="50"/>
      <c r="W66" s="62"/>
      <c r="X66" s="62"/>
      <c r="Y66" s="62"/>
      <c r="Z66" s="62"/>
      <c r="AA66" s="62"/>
      <c r="AB66" s="77"/>
      <c r="AC66" s="77" t="s">
        <v>202</v>
      </c>
      <c r="AD66" s="62">
        <f t="shared" si="63"/>
        <v>0.31864961953125004</v>
      </c>
      <c r="AE66" s="77"/>
      <c r="AF66" s="50">
        <v>18</v>
      </c>
      <c r="AG66" s="62">
        <f t="shared" si="64"/>
        <v>0.31864999999999999</v>
      </c>
      <c r="AH66" s="62">
        <f t="shared" si="65"/>
        <v>100.00011940034655</v>
      </c>
      <c r="AI66" s="62">
        <f t="shared" si="66"/>
        <v>0.1516765625</v>
      </c>
      <c r="AJ66" s="62">
        <f t="shared" si="67"/>
        <v>0.13896875</v>
      </c>
      <c r="AK66" s="62">
        <f t="shared" si="68"/>
        <v>2.8004687499999997E-2</v>
      </c>
      <c r="AL66" s="50"/>
      <c r="AM66" s="62"/>
      <c r="AN66" s="62"/>
      <c r="AO66" s="62"/>
      <c r="AP66" s="62"/>
      <c r="AQ66" s="62"/>
      <c r="AR66" s="50"/>
      <c r="AS66" s="62"/>
      <c r="AT66" s="62"/>
      <c r="AU66" s="62"/>
      <c r="AV66" s="62"/>
      <c r="AW66" s="62"/>
      <c r="AX66" s="50"/>
      <c r="AY66" s="62"/>
      <c r="AZ66" s="62"/>
      <c r="BA66" s="62"/>
      <c r="BB66" s="62"/>
      <c r="BC66" s="62"/>
    </row>
    <row r="67" spans="1:55" s="24" customFormat="1" x14ac:dyDescent="0.25">
      <c r="A67" s="77" t="s">
        <v>203</v>
      </c>
      <c r="B67" s="77" t="s">
        <v>203</v>
      </c>
      <c r="C67" s="62">
        <v>280.21707000000004</v>
      </c>
      <c r="D67" s="50">
        <v>3</v>
      </c>
      <c r="E67" s="62">
        <v>280.21600000000001</v>
      </c>
      <c r="F67" s="62">
        <v>100</v>
      </c>
      <c r="G67" s="62">
        <v>133.261</v>
      </c>
      <c r="H67" s="62">
        <v>136.90299999999999</v>
      </c>
      <c r="I67" s="62">
        <v>10.052</v>
      </c>
      <c r="J67" s="50"/>
      <c r="K67" s="62"/>
      <c r="L67" s="62"/>
      <c r="M67" s="62"/>
      <c r="N67" s="62"/>
      <c r="O67" s="62"/>
      <c r="P67" s="50"/>
      <c r="Q67" s="62"/>
      <c r="R67" s="62"/>
      <c r="S67" s="62"/>
      <c r="T67" s="62"/>
      <c r="U67" s="62"/>
      <c r="V67" s="50"/>
      <c r="W67" s="62"/>
      <c r="X67" s="62"/>
      <c r="Y67" s="62"/>
      <c r="Z67" s="62"/>
      <c r="AA67" s="62"/>
      <c r="AB67" s="77"/>
      <c r="AC67" s="77" t="s">
        <v>203</v>
      </c>
      <c r="AD67" s="62">
        <v>0.43783917187500004</v>
      </c>
      <c r="AE67" s="77"/>
      <c r="AF67" s="50">
        <v>3</v>
      </c>
      <c r="AG67" s="62">
        <v>0.43783749999999999</v>
      </c>
      <c r="AH67" s="62">
        <v>99.999618153169607</v>
      </c>
      <c r="AI67" s="62">
        <v>0.2082203125</v>
      </c>
      <c r="AJ67" s="62">
        <v>0.21391093749999998</v>
      </c>
      <c r="AK67" s="62">
        <v>1.5706250000000001E-2</v>
      </c>
      <c r="AL67" s="50"/>
      <c r="AM67" s="62"/>
      <c r="AN67" s="62"/>
      <c r="AO67" s="62"/>
      <c r="AP67" s="62"/>
      <c r="AQ67" s="62"/>
      <c r="AR67" s="50"/>
      <c r="AS67" s="62"/>
      <c r="AT67" s="62"/>
      <c r="AU67" s="62"/>
      <c r="AV67" s="62"/>
      <c r="AW67" s="62"/>
      <c r="AX67" s="50"/>
      <c r="AY67" s="62"/>
      <c r="AZ67" s="62"/>
      <c r="BA67" s="62"/>
      <c r="BB67" s="62"/>
      <c r="BC67" s="62"/>
    </row>
    <row r="68" spans="1:55" x14ac:dyDescent="0.25">
      <c r="A68" s="77" t="s">
        <v>206</v>
      </c>
      <c r="B68" s="77" t="s">
        <v>206</v>
      </c>
      <c r="C68" s="62">
        <v>153.45220500000002</v>
      </c>
      <c r="D68" s="50">
        <v>5</v>
      </c>
      <c r="E68" s="62">
        <f t="shared" si="45"/>
        <v>87.845999999999989</v>
      </c>
      <c r="F68" s="62">
        <f t="shared" si="60"/>
        <v>57.24648922444613</v>
      </c>
      <c r="G68" s="62">
        <v>37.784999999999997</v>
      </c>
      <c r="H68" s="62">
        <v>41.33</v>
      </c>
      <c r="I68" s="62">
        <v>8.7309999999999999</v>
      </c>
      <c r="J68" s="50">
        <v>6</v>
      </c>
      <c r="K68" s="62">
        <f>M68+N68+O68</f>
        <v>65.606999999999999</v>
      </c>
      <c r="L68" s="62">
        <f>(K68/C68)*100</f>
        <v>42.754028852175821</v>
      </c>
      <c r="M68" s="62">
        <v>28.667000000000002</v>
      </c>
      <c r="N68" s="62">
        <v>31.986000000000001</v>
      </c>
      <c r="O68" s="62">
        <v>4.9539999999999997</v>
      </c>
      <c r="P68" s="50"/>
      <c r="Q68" s="62"/>
      <c r="R68" s="62"/>
      <c r="S68" s="62"/>
      <c r="T68" s="62"/>
      <c r="U68" s="62"/>
      <c r="V68" s="50"/>
      <c r="W68" s="62"/>
      <c r="X68" s="62"/>
      <c r="Y68" s="62"/>
      <c r="Z68" s="62"/>
      <c r="AA68" s="62"/>
      <c r="AB68" s="77"/>
      <c r="AC68" s="77" t="s">
        <v>206</v>
      </c>
      <c r="AD68" s="62">
        <f t="shared" si="63"/>
        <v>0.23976907031250003</v>
      </c>
      <c r="AE68" s="77"/>
      <c r="AF68" s="50">
        <v>5</v>
      </c>
      <c r="AG68" s="62">
        <f t="shared" si="64"/>
        <v>0.13725937499999999</v>
      </c>
      <c r="AH68" s="62">
        <f t="shared" si="65"/>
        <v>57.24648922444613</v>
      </c>
      <c r="AI68" s="62">
        <f t="shared" si="66"/>
        <v>5.9039062499999996E-2</v>
      </c>
      <c r="AJ68" s="62">
        <f t="shared" si="67"/>
        <v>6.4578125E-2</v>
      </c>
      <c r="AK68" s="62">
        <f t="shared" si="68"/>
        <v>1.36421875E-2</v>
      </c>
      <c r="AL68" s="50">
        <v>6</v>
      </c>
      <c r="AM68" s="62">
        <f t="shared" ref="AM68:AM69" si="81">K68/640</f>
        <v>0.1025109375</v>
      </c>
      <c r="AN68" s="62">
        <f t="shared" ref="AN68:AN69" si="82">(AM68/AD68)*100</f>
        <v>42.754028852175821</v>
      </c>
      <c r="AO68" s="62">
        <f t="shared" ref="AO68:AO69" si="83">M68/640</f>
        <v>4.4792187500000004E-2</v>
      </c>
      <c r="AP68" s="62">
        <f t="shared" ref="AP68:AP69" si="84">N68/640</f>
        <v>4.9978124999999998E-2</v>
      </c>
      <c r="AQ68" s="62">
        <f t="shared" ref="AQ68:AQ69" si="85">O68/640</f>
        <v>7.7406249999999992E-3</v>
      </c>
      <c r="AR68" s="50"/>
      <c r="AS68" s="62"/>
      <c r="AT68" s="62"/>
      <c r="AU68" s="62"/>
      <c r="AV68" s="62"/>
      <c r="AW68" s="62"/>
      <c r="AX68" s="50"/>
      <c r="AY68" s="62"/>
      <c r="AZ68" s="62"/>
      <c r="BA68" s="62"/>
      <c r="BB68" s="62"/>
      <c r="BC68" s="62"/>
    </row>
    <row r="69" spans="1:55" x14ac:dyDescent="0.25">
      <c r="A69" s="77" t="s">
        <v>207</v>
      </c>
      <c r="B69" s="77" t="s">
        <v>207</v>
      </c>
      <c r="C69" s="62">
        <v>950.29169850000005</v>
      </c>
      <c r="D69" s="50">
        <v>5</v>
      </c>
      <c r="E69" s="62">
        <f t="shared" si="45"/>
        <v>44.255999999999993</v>
      </c>
      <c r="F69" s="62">
        <f t="shared" si="60"/>
        <v>4.657096349453167</v>
      </c>
      <c r="G69" s="62">
        <v>20.132999999999999</v>
      </c>
      <c r="H69" s="62">
        <v>20.832999999999998</v>
      </c>
      <c r="I69" s="62">
        <v>3.29</v>
      </c>
      <c r="J69" s="50">
        <v>6</v>
      </c>
      <c r="K69" s="62">
        <f>M69+N69+O69</f>
        <v>906.03300000000002</v>
      </c>
      <c r="L69" s="62">
        <f>(K69/C69)*100</f>
        <v>95.342619685107138</v>
      </c>
      <c r="M69" s="62">
        <v>407.94600000000003</v>
      </c>
      <c r="N69" s="62">
        <v>455.54300000000001</v>
      </c>
      <c r="O69" s="62">
        <v>42.543999999999997</v>
      </c>
      <c r="P69" s="50"/>
      <c r="Q69" s="62"/>
      <c r="R69" s="62"/>
      <c r="S69" s="62"/>
      <c r="T69" s="62"/>
      <c r="U69" s="62"/>
      <c r="V69" s="50"/>
      <c r="W69" s="62"/>
      <c r="X69" s="62"/>
      <c r="Y69" s="62"/>
      <c r="Z69" s="62"/>
      <c r="AA69" s="62"/>
      <c r="AB69" s="77"/>
      <c r="AC69" s="77" t="s">
        <v>207</v>
      </c>
      <c r="AD69" s="62">
        <f t="shared" si="63"/>
        <v>1.48483077890625</v>
      </c>
      <c r="AE69" s="77"/>
      <c r="AF69" s="50">
        <v>5</v>
      </c>
      <c r="AG69" s="62">
        <f t="shared" si="64"/>
        <v>6.9149999999999989E-2</v>
      </c>
      <c r="AH69" s="62">
        <f t="shared" si="65"/>
        <v>4.657096349453167</v>
      </c>
      <c r="AI69" s="62">
        <f t="shared" si="66"/>
        <v>3.1457812500000001E-2</v>
      </c>
      <c r="AJ69" s="62">
        <f t="shared" si="67"/>
        <v>3.2551562499999999E-2</v>
      </c>
      <c r="AK69" s="62">
        <f t="shared" si="68"/>
        <v>5.1406250000000002E-3</v>
      </c>
      <c r="AL69" s="50">
        <v>6</v>
      </c>
      <c r="AM69" s="62">
        <f t="shared" si="81"/>
        <v>1.4156765625000001</v>
      </c>
      <c r="AN69" s="62">
        <f t="shared" si="82"/>
        <v>95.342619685107138</v>
      </c>
      <c r="AO69" s="62">
        <f t="shared" si="83"/>
        <v>0.63741562500000004</v>
      </c>
      <c r="AP69" s="62">
        <f t="shared" si="84"/>
        <v>0.71178593749999997</v>
      </c>
      <c r="AQ69" s="62">
        <f t="shared" si="85"/>
        <v>6.6474999999999992E-2</v>
      </c>
      <c r="AR69" s="50"/>
      <c r="AS69" s="62"/>
      <c r="AT69" s="62"/>
      <c r="AU69" s="62"/>
      <c r="AV69" s="62"/>
      <c r="AW69" s="62"/>
      <c r="AX69" s="50"/>
      <c r="AY69" s="62"/>
      <c r="AZ69" s="62"/>
      <c r="BA69" s="62"/>
      <c r="BB69" s="62"/>
      <c r="BC69" s="62"/>
    </row>
    <row r="70" spans="1:55" x14ac:dyDescent="0.25">
      <c r="A70" s="77" t="s">
        <v>208</v>
      </c>
      <c r="B70" s="77" t="s">
        <v>208</v>
      </c>
      <c r="C70" s="62">
        <v>210.60759150000001</v>
      </c>
      <c r="D70" s="50">
        <v>5</v>
      </c>
      <c r="E70" s="62">
        <f t="shared" si="45"/>
        <v>210.608</v>
      </c>
      <c r="F70" s="62">
        <f t="shared" si="60"/>
        <v>100.00019396261885</v>
      </c>
      <c r="G70" s="62">
        <v>107.58799999999999</v>
      </c>
      <c r="H70" s="62">
        <v>94.64</v>
      </c>
      <c r="I70" s="62">
        <v>8.3800000000000008</v>
      </c>
      <c r="J70" s="50"/>
      <c r="K70" s="62"/>
      <c r="L70" s="62"/>
      <c r="M70" s="62"/>
      <c r="N70" s="62"/>
      <c r="O70" s="62"/>
      <c r="P70" s="50"/>
      <c r="Q70" s="62"/>
      <c r="R70" s="62"/>
      <c r="S70" s="62"/>
      <c r="T70" s="62"/>
      <c r="U70" s="62"/>
      <c r="V70" s="50"/>
      <c r="W70" s="62"/>
      <c r="X70" s="62"/>
      <c r="Y70" s="62"/>
      <c r="Z70" s="62"/>
      <c r="AA70" s="62"/>
      <c r="AB70" s="77"/>
      <c r="AC70" s="77" t="s">
        <v>208</v>
      </c>
      <c r="AD70" s="62">
        <f t="shared" si="63"/>
        <v>0.32907436171875004</v>
      </c>
      <c r="AE70" s="77"/>
      <c r="AF70" s="50">
        <v>5</v>
      </c>
      <c r="AG70" s="62">
        <f t="shared" si="64"/>
        <v>0.32907500000000001</v>
      </c>
      <c r="AH70" s="62">
        <f t="shared" si="65"/>
        <v>100.00019396261885</v>
      </c>
      <c r="AI70" s="62">
        <f t="shared" si="66"/>
        <v>0.16810624999999998</v>
      </c>
      <c r="AJ70" s="62">
        <f t="shared" si="67"/>
        <v>0.14787500000000001</v>
      </c>
      <c r="AK70" s="62">
        <f t="shared" si="68"/>
        <v>1.3093750000000001E-2</v>
      </c>
      <c r="AL70" s="50"/>
      <c r="AM70" s="62"/>
      <c r="AN70" s="62"/>
      <c r="AO70" s="62"/>
      <c r="AP70" s="62"/>
      <c r="AQ70" s="62"/>
      <c r="AR70" s="50"/>
      <c r="AS70" s="62"/>
      <c r="AT70" s="62"/>
      <c r="AU70" s="62"/>
      <c r="AV70" s="62"/>
      <c r="AW70" s="62"/>
      <c r="AX70" s="50"/>
      <c r="AY70" s="62"/>
      <c r="AZ70" s="62"/>
      <c r="BA70" s="62"/>
      <c r="BB70" s="62"/>
      <c r="BC70" s="62"/>
    </row>
    <row r="71" spans="1:55" x14ac:dyDescent="0.25">
      <c r="A71" s="77" t="s">
        <v>209</v>
      </c>
      <c r="B71" s="77" t="s">
        <v>209</v>
      </c>
      <c r="C71" s="62">
        <v>155.4537555</v>
      </c>
      <c r="D71" s="50">
        <v>5</v>
      </c>
      <c r="E71" s="62">
        <f t="shared" si="45"/>
        <v>155.45400000000004</v>
      </c>
      <c r="F71" s="62">
        <f t="shared" si="60"/>
        <v>100.00015728150102</v>
      </c>
      <c r="G71" s="62">
        <v>73.933000000000007</v>
      </c>
      <c r="H71" s="62">
        <v>72.126000000000005</v>
      </c>
      <c r="I71" s="62">
        <v>9.3949999999999996</v>
      </c>
      <c r="J71" s="50"/>
      <c r="K71" s="62"/>
      <c r="L71" s="62"/>
      <c r="M71" s="62"/>
      <c r="N71" s="62"/>
      <c r="O71" s="62"/>
      <c r="P71" s="50"/>
      <c r="Q71" s="62"/>
      <c r="R71" s="62"/>
      <c r="S71" s="62"/>
      <c r="T71" s="62"/>
      <c r="U71" s="62"/>
      <c r="V71" s="50"/>
      <c r="W71" s="62"/>
      <c r="X71" s="62"/>
      <c r="Y71" s="62"/>
      <c r="Z71" s="62"/>
      <c r="AA71" s="62"/>
      <c r="AB71" s="77"/>
      <c r="AC71" s="77" t="s">
        <v>209</v>
      </c>
      <c r="AD71" s="62">
        <f t="shared" si="63"/>
        <v>0.24289649296874999</v>
      </c>
      <c r="AE71" s="77"/>
      <c r="AF71" s="50">
        <v>5</v>
      </c>
      <c r="AG71" s="62">
        <f t="shared" si="64"/>
        <v>0.24289687500000007</v>
      </c>
      <c r="AH71" s="62">
        <f t="shared" si="65"/>
        <v>100.00015728150102</v>
      </c>
      <c r="AI71" s="62">
        <f t="shared" si="66"/>
        <v>0.11552031250000001</v>
      </c>
      <c r="AJ71" s="62">
        <f t="shared" si="67"/>
        <v>0.112696875</v>
      </c>
      <c r="AK71" s="62">
        <f t="shared" si="68"/>
        <v>1.46796875E-2</v>
      </c>
      <c r="AL71" s="50"/>
      <c r="AM71" s="62"/>
      <c r="AN71" s="62"/>
      <c r="AO71" s="62"/>
      <c r="AP71" s="62"/>
      <c r="AQ71" s="62"/>
      <c r="AR71" s="50"/>
      <c r="AS71" s="62"/>
      <c r="AT71" s="62"/>
      <c r="AU71" s="62"/>
      <c r="AV71" s="62"/>
      <c r="AW71" s="62"/>
      <c r="AX71" s="50"/>
      <c r="AY71" s="62"/>
      <c r="AZ71" s="62"/>
      <c r="BA71" s="62"/>
      <c r="BB71" s="62"/>
      <c r="BC71" s="62"/>
    </row>
    <row r="72" spans="1:55" x14ac:dyDescent="0.25">
      <c r="A72" s="77" t="s">
        <v>210</v>
      </c>
      <c r="B72" s="77" t="s">
        <v>210</v>
      </c>
      <c r="C72" s="62">
        <v>504.61312050000004</v>
      </c>
      <c r="D72" s="50">
        <v>5</v>
      </c>
      <c r="E72" s="62">
        <f t="shared" si="45"/>
        <v>504.61099999999999</v>
      </c>
      <c r="F72" s="62">
        <f t="shared" si="60"/>
        <v>99.99957977707794</v>
      </c>
      <c r="G72" s="62">
        <v>289.12299999999999</v>
      </c>
      <c r="H72" s="62">
        <v>188.88900000000001</v>
      </c>
      <c r="I72" s="62">
        <v>26.599</v>
      </c>
      <c r="J72" s="50"/>
      <c r="K72" s="62"/>
      <c r="L72" s="62"/>
      <c r="M72" s="62"/>
      <c r="N72" s="62"/>
      <c r="O72" s="62"/>
      <c r="P72" s="50"/>
      <c r="Q72" s="62"/>
      <c r="R72" s="62"/>
      <c r="S72" s="62"/>
      <c r="T72" s="62"/>
      <c r="U72" s="62"/>
      <c r="V72" s="50"/>
      <c r="W72" s="62"/>
      <c r="X72" s="62"/>
      <c r="Y72" s="62"/>
      <c r="Z72" s="62"/>
      <c r="AA72" s="62"/>
      <c r="AB72" s="77"/>
      <c r="AC72" s="77" t="s">
        <v>210</v>
      </c>
      <c r="AD72" s="62">
        <f t="shared" si="63"/>
        <v>0.78845800078125006</v>
      </c>
      <c r="AE72" s="77"/>
      <c r="AF72" s="50">
        <v>5</v>
      </c>
      <c r="AG72" s="62">
        <f t="shared" si="64"/>
        <v>0.78845468750000003</v>
      </c>
      <c r="AH72" s="62">
        <f t="shared" si="65"/>
        <v>99.999579777077955</v>
      </c>
      <c r="AI72" s="62">
        <f t="shared" si="66"/>
        <v>0.45175468749999997</v>
      </c>
      <c r="AJ72" s="62">
        <f t="shared" si="67"/>
        <v>0.29513906249999999</v>
      </c>
      <c r="AK72" s="62">
        <f t="shared" si="68"/>
        <v>4.1560937499999999E-2</v>
      </c>
      <c r="AL72" s="50"/>
      <c r="AM72" s="62"/>
      <c r="AN72" s="62"/>
      <c r="AO72" s="62"/>
      <c r="AP72" s="62"/>
      <c r="AQ72" s="62"/>
      <c r="AR72" s="50"/>
      <c r="AS72" s="62"/>
      <c r="AT72" s="62"/>
      <c r="AU72" s="62"/>
      <c r="AV72" s="62"/>
      <c r="AW72" s="62"/>
      <c r="AX72" s="50"/>
      <c r="AY72" s="62"/>
      <c r="AZ72" s="62"/>
      <c r="BA72" s="62"/>
      <c r="BB72" s="62"/>
      <c r="BC72" s="62"/>
    </row>
    <row r="73" spans="1:55" x14ac:dyDescent="0.25">
      <c r="A73" s="77" t="s">
        <v>211</v>
      </c>
      <c r="B73" s="77" t="s">
        <v>211</v>
      </c>
      <c r="C73" s="62">
        <v>387.41121900000002</v>
      </c>
      <c r="D73" s="50">
        <v>5</v>
      </c>
      <c r="E73" s="62">
        <f t="shared" si="45"/>
        <v>387.41</v>
      </c>
      <c r="F73" s="62">
        <f t="shared" si="60"/>
        <v>99.999685347264048</v>
      </c>
      <c r="G73" s="62">
        <v>204.084</v>
      </c>
      <c r="H73" s="62">
        <v>161.22200000000001</v>
      </c>
      <c r="I73" s="62">
        <v>22.103999999999999</v>
      </c>
      <c r="J73" s="50"/>
      <c r="K73" s="62"/>
      <c r="L73" s="62"/>
      <c r="M73" s="62"/>
      <c r="N73" s="62"/>
      <c r="O73" s="62"/>
      <c r="P73" s="50"/>
      <c r="Q73" s="62"/>
      <c r="R73" s="62"/>
      <c r="S73" s="62"/>
      <c r="T73" s="62"/>
      <c r="U73" s="62"/>
      <c r="V73" s="50"/>
      <c r="W73" s="62"/>
      <c r="X73" s="62"/>
      <c r="Y73" s="62"/>
      <c r="Z73" s="62"/>
      <c r="AA73" s="62"/>
      <c r="AB73" s="77"/>
      <c r="AC73" s="77" t="s">
        <v>211</v>
      </c>
      <c r="AD73" s="62">
        <f t="shared" si="63"/>
        <v>0.60533002968750005</v>
      </c>
      <c r="AE73" s="77"/>
      <c r="AF73" s="50">
        <v>5</v>
      </c>
      <c r="AG73" s="62">
        <f t="shared" si="64"/>
        <v>0.60532812499999999</v>
      </c>
      <c r="AH73" s="62">
        <f t="shared" si="65"/>
        <v>99.999685347264034</v>
      </c>
      <c r="AI73" s="62">
        <f t="shared" si="66"/>
        <v>0.31888125</v>
      </c>
      <c r="AJ73" s="62">
        <f t="shared" si="67"/>
        <v>0.25190937499999999</v>
      </c>
      <c r="AK73" s="62">
        <f t="shared" si="68"/>
        <v>3.4537499999999999E-2</v>
      </c>
      <c r="AL73" s="50"/>
      <c r="AM73" s="62"/>
      <c r="AN73" s="62"/>
      <c r="AO73" s="62"/>
      <c r="AP73" s="62"/>
      <c r="AQ73" s="62"/>
      <c r="AR73" s="50"/>
      <c r="AS73" s="62"/>
      <c r="AT73" s="62"/>
      <c r="AU73" s="62"/>
      <c r="AV73" s="62"/>
      <c r="AW73" s="62"/>
      <c r="AX73" s="50"/>
      <c r="AY73" s="62"/>
      <c r="AZ73" s="62"/>
      <c r="BA73" s="62"/>
      <c r="BB73" s="62"/>
      <c r="BC73" s="62"/>
    </row>
    <row r="74" spans="1:55" x14ac:dyDescent="0.25">
      <c r="A74" s="77" t="s">
        <v>212</v>
      </c>
      <c r="B74" s="77" t="s">
        <v>212</v>
      </c>
      <c r="C74" s="62">
        <v>145.44600300000002</v>
      </c>
      <c r="D74" s="50">
        <v>5</v>
      </c>
      <c r="E74" s="62">
        <f t="shared" si="45"/>
        <v>145.44600000000003</v>
      </c>
      <c r="F74" s="62">
        <f t="shared" si="60"/>
        <v>99.999997937378865</v>
      </c>
      <c r="G74" s="62">
        <v>62.448</v>
      </c>
      <c r="H74" s="62">
        <v>71.638000000000005</v>
      </c>
      <c r="I74" s="62">
        <v>11.36</v>
      </c>
      <c r="J74" s="50"/>
      <c r="K74" s="62"/>
      <c r="L74" s="62"/>
      <c r="M74" s="62"/>
      <c r="N74" s="62"/>
      <c r="O74" s="62"/>
      <c r="P74" s="50"/>
      <c r="Q74" s="62"/>
      <c r="R74" s="62"/>
      <c r="S74" s="62"/>
      <c r="T74" s="62"/>
      <c r="U74" s="62"/>
      <c r="V74" s="50"/>
      <c r="W74" s="62"/>
      <c r="X74" s="62"/>
      <c r="Y74" s="62"/>
      <c r="Z74" s="62"/>
      <c r="AA74" s="62"/>
      <c r="AB74" s="77"/>
      <c r="AC74" s="77" t="s">
        <v>212</v>
      </c>
      <c r="AD74" s="62">
        <f t="shared" si="63"/>
        <v>0.22725937968750004</v>
      </c>
      <c r="AE74" s="77"/>
      <c r="AF74" s="50">
        <v>5</v>
      </c>
      <c r="AG74" s="62">
        <f t="shared" si="64"/>
        <v>0.22725937500000004</v>
      </c>
      <c r="AH74" s="62">
        <f t="shared" si="65"/>
        <v>99.999997937378865</v>
      </c>
      <c r="AI74" s="62">
        <f t="shared" si="66"/>
        <v>9.7574999999999995E-2</v>
      </c>
      <c r="AJ74" s="62">
        <f t="shared" si="67"/>
        <v>0.111934375</v>
      </c>
      <c r="AK74" s="62">
        <f t="shared" si="68"/>
        <v>1.7749999999999998E-2</v>
      </c>
      <c r="AL74" s="50"/>
      <c r="AM74" s="62"/>
      <c r="AN74" s="62"/>
      <c r="AO74" s="62"/>
      <c r="AP74" s="62"/>
      <c r="AQ74" s="62"/>
      <c r="AR74" s="50"/>
      <c r="AS74" s="62"/>
      <c r="AT74" s="62"/>
      <c r="AU74" s="62"/>
      <c r="AV74" s="62"/>
      <c r="AW74" s="62"/>
      <c r="AX74" s="50"/>
      <c r="AY74" s="62"/>
      <c r="AZ74" s="62"/>
      <c r="BA74" s="62"/>
      <c r="BB74" s="62"/>
      <c r="BC74" s="62"/>
    </row>
    <row r="75" spans="1:55" x14ac:dyDescent="0.25">
      <c r="A75" s="77" t="s">
        <v>213</v>
      </c>
      <c r="B75" s="77" t="s">
        <v>215</v>
      </c>
      <c r="C75" s="62">
        <v>174.13489349999998</v>
      </c>
      <c r="D75" s="50">
        <v>5</v>
      </c>
      <c r="E75" s="62">
        <f t="shared" si="45"/>
        <v>174.13499999999999</v>
      </c>
      <c r="F75" s="62">
        <f t="shared" si="60"/>
        <v>100.00006115948268</v>
      </c>
      <c r="G75" s="62">
        <v>72.144999999999996</v>
      </c>
      <c r="H75" s="62">
        <v>71.343999999999994</v>
      </c>
      <c r="I75" s="62">
        <v>30.646000000000001</v>
      </c>
      <c r="J75" s="50"/>
      <c r="K75" s="62"/>
      <c r="L75" s="62"/>
      <c r="M75" s="62"/>
      <c r="N75" s="62"/>
      <c r="O75" s="62"/>
      <c r="P75" s="50"/>
      <c r="Q75" s="62"/>
      <c r="R75" s="62"/>
      <c r="S75" s="62"/>
      <c r="T75" s="62"/>
      <c r="U75" s="62"/>
      <c r="V75" s="50"/>
      <c r="W75" s="62"/>
      <c r="X75" s="62"/>
      <c r="Y75" s="62"/>
      <c r="Z75" s="62"/>
      <c r="AA75" s="62"/>
      <c r="AB75" s="77"/>
      <c r="AC75" s="77" t="s">
        <v>213</v>
      </c>
      <c r="AD75" s="62">
        <f t="shared" si="63"/>
        <v>0.27208577109374998</v>
      </c>
      <c r="AE75" s="77"/>
      <c r="AF75" s="50">
        <v>5</v>
      </c>
      <c r="AG75" s="62">
        <f t="shared" si="64"/>
        <v>0.27208593749999999</v>
      </c>
      <c r="AH75" s="62">
        <f t="shared" si="65"/>
        <v>100.00006115948266</v>
      </c>
      <c r="AI75" s="62">
        <f t="shared" si="66"/>
        <v>0.11272656249999999</v>
      </c>
      <c r="AJ75" s="62">
        <f t="shared" si="67"/>
        <v>0.11147499999999999</v>
      </c>
      <c r="AK75" s="62">
        <f t="shared" si="68"/>
        <v>4.7884375E-2</v>
      </c>
      <c r="AL75" s="50"/>
      <c r="AM75" s="62"/>
      <c r="AN75" s="62"/>
      <c r="AO75" s="62"/>
      <c r="AP75" s="62"/>
      <c r="AQ75" s="62"/>
      <c r="AR75" s="50"/>
      <c r="AS75" s="62"/>
      <c r="AT75" s="62"/>
      <c r="AU75" s="62"/>
      <c r="AV75" s="62"/>
      <c r="AW75" s="62"/>
      <c r="AX75" s="50"/>
      <c r="AY75" s="62"/>
      <c r="AZ75" s="62"/>
      <c r="BA75" s="62"/>
      <c r="BB75" s="62"/>
      <c r="BC75" s="62"/>
    </row>
    <row r="76" spans="1:55" x14ac:dyDescent="0.25">
      <c r="A76" s="77" t="s">
        <v>216</v>
      </c>
      <c r="B76" s="77" t="s">
        <v>218</v>
      </c>
      <c r="C76" s="62">
        <v>439.00674300000003</v>
      </c>
      <c r="D76" s="50">
        <v>5</v>
      </c>
      <c r="E76" s="62">
        <f t="shared" si="45"/>
        <v>439.005</v>
      </c>
      <c r="F76" s="62">
        <f t="shared" si="60"/>
        <v>99.999602967374003</v>
      </c>
      <c r="G76" s="62">
        <v>236.322</v>
      </c>
      <c r="H76" s="62">
        <v>168.928</v>
      </c>
      <c r="I76" s="62">
        <v>33.755000000000003</v>
      </c>
      <c r="J76" s="50"/>
      <c r="K76" s="62"/>
      <c r="L76" s="62"/>
      <c r="M76" s="62"/>
      <c r="N76" s="62"/>
      <c r="O76" s="62"/>
      <c r="P76" s="50"/>
      <c r="Q76" s="62"/>
      <c r="R76" s="62"/>
      <c r="S76" s="62"/>
      <c r="T76" s="62"/>
      <c r="U76" s="62"/>
      <c r="V76" s="50"/>
      <c r="W76" s="62"/>
      <c r="X76" s="62"/>
      <c r="Y76" s="62"/>
      <c r="Z76" s="62"/>
      <c r="AA76" s="62"/>
      <c r="AB76" s="77"/>
      <c r="AC76" s="77" t="s">
        <v>216</v>
      </c>
      <c r="AD76" s="62">
        <f t="shared" si="63"/>
        <v>0.68594803593750009</v>
      </c>
      <c r="AE76" s="77"/>
      <c r="AF76" s="50">
        <v>5</v>
      </c>
      <c r="AG76" s="62">
        <f t="shared" si="64"/>
        <v>0.68594531250000002</v>
      </c>
      <c r="AH76" s="62">
        <f t="shared" si="65"/>
        <v>99.999602967374003</v>
      </c>
      <c r="AI76" s="62">
        <f t="shared" si="66"/>
        <v>0.36925312500000002</v>
      </c>
      <c r="AJ76" s="62">
        <f t="shared" si="67"/>
        <v>0.26395000000000002</v>
      </c>
      <c r="AK76" s="62">
        <f t="shared" si="68"/>
        <v>5.2742187500000003E-2</v>
      </c>
      <c r="AL76" s="50"/>
      <c r="AM76" s="62"/>
      <c r="AN76" s="62"/>
      <c r="AO76" s="62"/>
      <c r="AP76" s="62"/>
      <c r="AQ76" s="62"/>
      <c r="AR76" s="50"/>
      <c r="AS76" s="62"/>
      <c r="AT76" s="62"/>
      <c r="AU76" s="62"/>
      <c r="AV76" s="62"/>
      <c r="AW76" s="62"/>
      <c r="AX76" s="50"/>
      <c r="AY76" s="62"/>
      <c r="AZ76" s="62"/>
      <c r="BA76" s="62"/>
      <c r="BB76" s="62"/>
      <c r="BC76" s="62"/>
    </row>
    <row r="77" spans="1:55" x14ac:dyDescent="0.25">
      <c r="A77" s="77" t="s">
        <v>219</v>
      </c>
      <c r="B77" s="77" t="s">
        <v>219</v>
      </c>
      <c r="C77" s="62">
        <v>253.75212450000004</v>
      </c>
      <c r="D77" s="50">
        <v>5</v>
      </c>
      <c r="E77" s="62">
        <f t="shared" si="45"/>
        <v>209.94</v>
      </c>
      <c r="F77" s="62">
        <f t="shared" si="60"/>
        <v>82.734282683808615</v>
      </c>
      <c r="G77" s="62">
        <v>92.89</v>
      </c>
      <c r="H77" s="62">
        <v>98.783000000000001</v>
      </c>
      <c r="I77" s="62">
        <v>18.266999999999999</v>
      </c>
      <c r="J77" s="50">
        <v>6</v>
      </c>
      <c r="K77" s="62">
        <f>M77+N77+O77</f>
        <v>43.812000000000005</v>
      </c>
      <c r="L77" s="62">
        <f>(K77/C77)*100</f>
        <v>17.265668252562747</v>
      </c>
      <c r="M77" s="62">
        <v>19.222000000000001</v>
      </c>
      <c r="N77" s="62">
        <v>21.187000000000001</v>
      </c>
      <c r="O77" s="62">
        <v>3.403</v>
      </c>
      <c r="P77" s="50"/>
      <c r="Q77" s="62"/>
      <c r="R77" s="62"/>
      <c r="S77" s="62"/>
      <c r="T77" s="62"/>
      <c r="U77" s="62"/>
      <c r="V77" s="50"/>
      <c r="W77" s="62"/>
      <c r="X77" s="62"/>
      <c r="Y77" s="62"/>
      <c r="Z77" s="62"/>
      <c r="AA77" s="62"/>
      <c r="AB77" s="77"/>
      <c r="AC77" s="77" t="s">
        <v>219</v>
      </c>
      <c r="AD77" s="62">
        <f t="shared" si="63"/>
        <v>0.39648769453125005</v>
      </c>
      <c r="AE77" s="77"/>
      <c r="AF77" s="50">
        <v>5</v>
      </c>
      <c r="AG77" s="62">
        <f t="shared" si="64"/>
        <v>0.32803125</v>
      </c>
      <c r="AH77" s="62">
        <f t="shared" si="65"/>
        <v>82.734282683808615</v>
      </c>
      <c r="AI77" s="62">
        <f t="shared" si="66"/>
        <v>0.145140625</v>
      </c>
      <c r="AJ77" s="62">
        <f t="shared" si="67"/>
        <v>0.15434843749999999</v>
      </c>
      <c r="AK77" s="62">
        <f t="shared" si="68"/>
        <v>2.85421875E-2</v>
      </c>
      <c r="AL77" s="50">
        <v>6</v>
      </c>
      <c r="AM77" s="62">
        <f t="shared" ref="AM77:AM78" si="86">K77/640</f>
        <v>6.845625000000001E-2</v>
      </c>
      <c r="AN77" s="62">
        <f t="shared" ref="AN77:AN78" si="87">(AM77/AD77)*100</f>
        <v>17.265668252562747</v>
      </c>
      <c r="AO77" s="62">
        <f t="shared" ref="AO77:AO78" si="88">M77/640</f>
        <v>3.0034375000000002E-2</v>
      </c>
      <c r="AP77" s="62">
        <f t="shared" ref="AP77:AP78" si="89">N77/640</f>
        <v>3.31046875E-2</v>
      </c>
      <c r="AQ77" s="62">
        <f t="shared" ref="AQ77:AQ78" si="90">O77/640</f>
        <v>5.3171874999999999E-3</v>
      </c>
      <c r="AR77" s="50"/>
      <c r="AS77" s="62"/>
      <c r="AT77" s="62"/>
      <c r="AU77" s="62"/>
      <c r="AV77" s="62"/>
      <c r="AW77" s="62"/>
      <c r="AX77" s="50"/>
      <c r="AY77" s="62"/>
      <c r="AZ77" s="62"/>
      <c r="BA77" s="62"/>
      <c r="BB77" s="62"/>
      <c r="BC77" s="62"/>
    </row>
    <row r="78" spans="1:55" x14ac:dyDescent="0.25">
      <c r="A78" s="77" t="s">
        <v>220</v>
      </c>
      <c r="B78" s="77" t="s">
        <v>220</v>
      </c>
      <c r="C78" s="62">
        <v>1279.4355585000001</v>
      </c>
      <c r="D78" s="50">
        <v>5</v>
      </c>
      <c r="E78" s="62">
        <f t="shared" si="45"/>
        <v>1.113</v>
      </c>
      <c r="F78" s="62">
        <f t="shared" si="60"/>
        <v>8.699148562862144E-2</v>
      </c>
      <c r="G78" s="62">
        <v>0.623</v>
      </c>
      <c r="H78" s="62">
        <v>0.45400000000000001</v>
      </c>
      <c r="I78" s="62">
        <v>3.5999999999999997E-2</v>
      </c>
      <c r="J78" s="50">
        <v>6</v>
      </c>
      <c r="K78" s="62">
        <f>M78+N78+O78</f>
        <v>1278.32</v>
      </c>
      <c r="L78" s="62">
        <f>(K78/C78)*100</f>
        <v>99.912808543377679</v>
      </c>
      <c r="M78" s="62">
        <v>598.971</v>
      </c>
      <c r="N78" s="62">
        <v>619.73099999999999</v>
      </c>
      <c r="O78" s="62">
        <v>59.618000000000002</v>
      </c>
      <c r="P78" s="50"/>
      <c r="Q78" s="62"/>
      <c r="R78" s="62"/>
      <c r="S78" s="62"/>
      <c r="T78" s="62"/>
      <c r="U78" s="62"/>
      <c r="V78" s="50"/>
      <c r="W78" s="62"/>
      <c r="X78" s="62"/>
      <c r="Y78" s="62"/>
      <c r="Z78" s="62"/>
      <c r="AA78" s="62"/>
      <c r="AB78" s="77"/>
      <c r="AC78" s="77" t="s">
        <v>220</v>
      </c>
      <c r="AD78" s="62">
        <f t="shared" si="63"/>
        <v>1.9991180601562502</v>
      </c>
      <c r="AE78" s="77"/>
      <c r="AF78" s="50">
        <v>5</v>
      </c>
      <c r="AG78" s="62">
        <f t="shared" si="64"/>
        <v>1.7390624999999999E-3</v>
      </c>
      <c r="AH78" s="62">
        <f t="shared" si="65"/>
        <v>8.6991485628621426E-2</v>
      </c>
      <c r="AI78" s="62">
        <f t="shared" si="66"/>
        <v>9.7343750000000002E-4</v>
      </c>
      <c r="AJ78" s="62">
        <f t="shared" si="67"/>
        <v>7.0937500000000004E-4</v>
      </c>
      <c r="AK78" s="62">
        <f t="shared" si="68"/>
        <v>5.6249999999999998E-5</v>
      </c>
      <c r="AL78" s="50">
        <v>6</v>
      </c>
      <c r="AM78" s="62">
        <f t="shared" si="86"/>
        <v>1.9973749999999999</v>
      </c>
      <c r="AN78" s="62">
        <f t="shared" si="87"/>
        <v>99.912808543377679</v>
      </c>
      <c r="AO78" s="62">
        <f t="shared" si="88"/>
        <v>0.93589218750000003</v>
      </c>
      <c r="AP78" s="62">
        <f t="shared" si="89"/>
        <v>0.96832968750000004</v>
      </c>
      <c r="AQ78" s="62">
        <f t="shared" si="90"/>
        <v>9.3153125000000003E-2</v>
      </c>
      <c r="AR78" s="50"/>
      <c r="AS78" s="62"/>
      <c r="AT78" s="62"/>
      <c r="AU78" s="62"/>
      <c r="AV78" s="62"/>
      <c r="AW78" s="62"/>
      <c r="AX78" s="50"/>
      <c r="AY78" s="62"/>
      <c r="AZ78" s="62"/>
      <c r="BA78" s="62"/>
      <c r="BB78" s="62"/>
      <c r="BC78" s="62"/>
    </row>
    <row r="79" spans="1:55" s="24" customFormat="1" x14ac:dyDescent="0.25">
      <c r="A79" s="77" t="s">
        <v>221</v>
      </c>
      <c r="B79" s="77" t="s">
        <v>221</v>
      </c>
      <c r="C79" s="62">
        <v>166.57348050000002</v>
      </c>
      <c r="D79" s="50">
        <v>5</v>
      </c>
      <c r="E79" s="62">
        <f>G79+H79+I79</f>
        <v>166.57300000000001</v>
      </c>
      <c r="F79" s="62">
        <f>(E79/C79)*100</f>
        <v>99.999711538716383</v>
      </c>
      <c r="G79" s="62">
        <v>128.626</v>
      </c>
      <c r="H79" s="62">
        <v>31.876000000000001</v>
      </c>
      <c r="I79" s="62">
        <v>6.0709999999999997</v>
      </c>
      <c r="J79" s="50"/>
      <c r="K79" s="62"/>
      <c r="L79" s="62"/>
      <c r="M79" s="62"/>
      <c r="N79" s="62"/>
      <c r="O79" s="62"/>
      <c r="P79" s="50"/>
      <c r="Q79" s="62"/>
      <c r="R79" s="62"/>
      <c r="S79" s="62"/>
      <c r="T79" s="62"/>
      <c r="U79" s="62"/>
      <c r="V79" s="50"/>
      <c r="W79" s="62"/>
      <c r="X79" s="62"/>
      <c r="Y79" s="62"/>
      <c r="Z79" s="62"/>
      <c r="AA79" s="62"/>
      <c r="AB79" s="77"/>
      <c r="AC79" s="77" t="s">
        <v>221</v>
      </c>
      <c r="AD79" s="62">
        <f t="shared" si="63"/>
        <v>0.26027106328125005</v>
      </c>
      <c r="AE79" s="77"/>
      <c r="AF79" s="50">
        <v>3</v>
      </c>
      <c r="AG79" s="62">
        <f>E79/640</f>
        <v>0.26027031249999999</v>
      </c>
      <c r="AH79" s="62">
        <f>(AG79/AD79)*100</f>
        <v>99.999711538716369</v>
      </c>
      <c r="AI79" s="62">
        <f t="shared" ref="AI79:AK80" si="91">G79/640</f>
        <v>0.20097812500000001</v>
      </c>
      <c r="AJ79" s="62">
        <f t="shared" si="91"/>
        <v>4.9806250000000003E-2</v>
      </c>
      <c r="AK79" s="62">
        <f t="shared" si="91"/>
        <v>9.4859374999999996E-3</v>
      </c>
      <c r="AL79" s="50"/>
      <c r="AM79" s="62"/>
      <c r="AN79" s="62"/>
      <c r="AO79" s="62"/>
      <c r="AP79" s="62"/>
      <c r="AQ79" s="62"/>
      <c r="AR79" s="50"/>
      <c r="AS79" s="62"/>
      <c r="AT79" s="62"/>
      <c r="AU79" s="62"/>
      <c r="AV79" s="62"/>
      <c r="AW79" s="62"/>
      <c r="AX79" s="50"/>
      <c r="AY79" s="62"/>
      <c r="AZ79" s="62"/>
      <c r="BA79" s="62"/>
      <c r="BB79" s="62"/>
      <c r="BC79" s="62"/>
    </row>
    <row r="80" spans="1:55" x14ac:dyDescent="0.25">
      <c r="A80" s="77" t="s">
        <v>222</v>
      </c>
      <c r="B80" s="77" t="s">
        <v>222</v>
      </c>
      <c r="C80" s="62">
        <v>670.96420650000005</v>
      </c>
      <c r="D80" s="50">
        <v>3</v>
      </c>
      <c r="E80" s="62">
        <f>G80+H80+I80</f>
        <v>670.96299999999997</v>
      </c>
      <c r="F80" s="62">
        <f>(E80/C80)*100</f>
        <v>99.999820184148675</v>
      </c>
      <c r="G80" s="62">
        <v>425.16199999999998</v>
      </c>
      <c r="H80" s="62">
        <v>203.851</v>
      </c>
      <c r="I80" s="62">
        <v>41.95</v>
      </c>
      <c r="J80" s="50"/>
      <c r="K80" s="62"/>
      <c r="L80" s="62"/>
      <c r="M80" s="62"/>
      <c r="N80" s="62"/>
      <c r="O80" s="62"/>
      <c r="P80" s="50"/>
      <c r="Q80" s="62"/>
      <c r="R80" s="62"/>
      <c r="S80" s="62"/>
      <c r="T80" s="62"/>
      <c r="U80" s="62"/>
      <c r="V80" s="50"/>
      <c r="W80" s="62"/>
      <c r="X80" s="62"/>
      <c r="Y80" s="62"/>
      <c r="Z80" s="62"/>
      <c r="AA80" s="62"/>
      <c r="AB80" s="77"/>
      <c r="AC80" s="77" t="s">
        <v>222</v>
      </c>
      <c r="AD80" s="62">
        <f t="shared" si="63"/>
        <v>1.04838157265625</v>
      </c>
      <c r="AE80" s="77"/>
      <c r="AF80" s="50">
        <v>3</v>
      </c>
      <c r="AG80" s="62">
        <f>E80/640</f>
        <v>1.0483796875</v>
      </c>
      <c r="AH80" s="62">
        <f>(AG80/AD80)*100</f>
        <v>99.999820184148675</v>
      </c>
      <c r="AI80" s="62">
        <f t="shared" si="91"/>
        <v>0.66431562499999997</v>
      </c>
      <c r="AJ80" s="62">
        <f t="shared" si="91"/>
        <v>0.31851718750000002</v>
      </c>
      <c r="AK80" s="62">
        <f t="shared" si="91"/>
        <v>6.5546875000000004E-2</v>
      </c>
      <c r="AL80" s="50"/>
      <c r="AM80" s="62"/>
      <c r="AN80" s="62"/>
      <c r="AO80" s="62"/>
      <c r="AP80" s="62"/>
      <c r="AQ80" s="62"/>
      <c r="AR80" s="50"/>
      <c r="AS80" s="62"/>
      <c r="AT80" s="62"/>
      <c r="AU80" s="62"/>
      <c r="AV80" s="62"/>
      <c r="AW80" s="62"/>
      <c r="AX80" s="50"/>
      <c r="AY80" s="62"/>
      <c r="AZ80" s="62"/>
      <c r="BA80" s="62"/>
      <c r="BB80" s="62"/>
      <c r="BC80" s="62"/>
    </row>
    <row r="81" spans="1:55" s="24" customFormat="1" x14ac:dyDescent="0.25">
      <c r="A81" s="77" t="s">
        <v>223</v>
      </c>
      <c r="B81" s="77" t="s">
        <v>225</v>
      </c>
      <c r="C81" s="62">
        <v>72.278212500000009</v>
      </c>
      <c r="D81" s="50">
        <v>3</v>
      </c>
      <c r="E81" s="62">
        <v>58.267999999999994</v>
      </c>
      <c r="F81" s="62">
        <v>80.616271466314942</v>
      </c>
      <c r="G81" s="62">
        <v>26.306999999999999</v>
      </c>
      <c r="H81" s="62">
        <v>29.65</v>
      </c>
      <c r="I81" s="62">
        <v>2.3109999999999999</v>
      </c>
      <c r="J81" s="50">
        <v>5</v>
      </c>
      <c r="K81" s="62">
        <v>14.011000000000001</v>
      </c>
      <c r="L81" s="62">
        <v>19.38481807363457</v>
      </c>
      <c r="M81" s="62">
        <v>6.3049999999999997</v>
      </c>
      <c r="N81" s="62">
        <v>7.1459999999999999</v>
      </c>
      <c r="O81" s="62">
        <v>0.56000000000000005</v>
      </c>
      <c r="P81" s="50"/>
      <c r="Q81" s="62"/>
      <c r="R81" s="62"/>
      <c r="S81" s="62"/>
      <c r="T81" s="62"/>
      <c r="U81" s="62"/>
      <c r="V81" s="50"/>
      <c r="W81" s="62"/>
      <c r="X81" s="62"/>
      <c r="Y81" s="62"/>
      <c r="Z81" s="62"/>
      <c r="AA81" s="62"/>
      <c r="AB81" s="77"/>
      <c r="AC81" s="77" t="s">
        <v>223</v>
      </c>
      <c r="AD81" s="62">
        <v>0.11293470703125003</v>
      </c>
      <c r="AE81" s="77"/>
      <c r="AF81" s="50">
        <v>3</v>
      </c>
      <c r="AG81" s="62">
        <v>9.1043749999999993E-2</v>
      </c>
      <c r="AH81" s="62">
        <v>80.616271466314942</v>
      </c>
      <c r="AI81" s="62">
        <v>4.1104687500000001E-2</v>
      </c>
      <c r="AJ81" s="62">
        <v>4.6328125000000005E-2</v>
      </c>
      <c r="AK81" s="62">
        <v>3.6109375E-3</v>
      </c>
      <c r="AL81" s="50">
        <v>5</v>
      </c>
      <c r="AM81" s="62">
        <v>2.18921875E-2</v>
      </c>
      <c r="AN81" s="62">
        <v>19.384818073634563</v>
      </c>
      <c r="AO81" s="62">
        <v>9.8515624999999992E-3</v>
      </c>
      <c r="AP81" s="62">
        <v>1.1165625E-2</v>
      </c>
      <c r="AQ81" s="62">
        <v>8.7500000000000013E-4</v>
      </c>
      <c r="AR81" s="50"/>
      <c r="AS81" s="62"/>
      <c r="AT81" s="62"/>
      <c r="AU81" s="62"/>
      <c r="AV81" s="62"/>
      <c r="AW81" s="62"/>
      <c r="AX81" s="50"/>
      <c r="AY81" s="62"/>
      <c r="AZ81" s="62"/>
      <c r="BA81" s="62"/>
      <c r="BB81" s="62"/>
      <c r="BC81" s="62"/>
    </row>
    <row r="82" spans="1:55" x14ac:dyDescent="0.25">
      <c r="A82" s="77" t="s">
        <v>226</v>
      </c>
      <c r="B82" s="77" t="s">
        <v>226</v>
      </c>
      <c r="C82" s="62">
        <v>44.256505500000003</v>
      </c>
      <c r="D82" s="50">
        <v>5</v>
      </c>
      <c r="E82" s="62">
        <f>G82+H82+I82</f>
        <v>44.256</v>
      </c>
      <c r="F82" s="62">
        <f t="shared" si="60"/>
        <v>99.998857795042127</v>
      </c>
      <c r="G82" s="62">
        <v>19.199000000000002</v>
      </c>
      <c r="H82" s="62">
        <v>22.157</v>
      </c>
      <c r="I82" s="62">
        <v>2.9</v>
      </c>
      <c r="J82" s="50"/>
      <c r="K82" s="62"/>
      <c r="L82" s="62"/>
      <c r="M82" s="62"/>
      <c r="N82" s="62"/>
      <c r="O82" s="62"/>
      <c r="P82" s="50"/>
      <c r="Q82" s="62"/>
      <c r="R82" s="62"/>
      <c r="S82" s="62"/>
      <c r="T82" s="62"/>
      <c r="U82" s="62"/>
      <c r="V82" s="50"/>
      <c r="W82" s="62"/>
      <c r="X82" s="62"/>
      <c r="Y82" s="62"/>
      <c r="Z82" s="62"/>
      <c r="AA82" s="62"/>
      <c r="AB82" s="77"/>
      <c r="AC82" s="77" t="s">
        <v>226</v>
      </c>
      <c r="AD82" s="62">
        <f t="shared" si="63"/>
        <v>6.9150789843750005E-2</v>
      </c>
      <c r="AE82" s="77"/>
      <c r="AF82" s="50">
        <v>5</v>
      </c>
      <c r="AG82" s="62">
        <f t="shared" si="64"/>
        <v>6.9150000000000003E-2</v>
      </c>
      <c r="AH82" s="62">
        <f t="shared" si="65"/>
        <v>99.998857795042127</v>
      </c>
      <c r="AI82" s="62">
        <f t="shared" si="66"/>
        <v>2.9998437500000003E-2</v>
      </c>
      <c r="AJ82" s="62">
        <f t="shared" si="67"/>
        <v>3.46203125E-2</v>
      </c>
      <c r="AK82" s="62">
        <f t="shared" si="68"/>
        <v>4.5312499999999997E-3</v>
      </c>
      <c r="AL82" s="50"/>
      <c r="AM82" s="62"/>
      <c r="AN82" s="62"/>
      <c r="AO82" s="62"/>
      <c r="AP82" s="62"/>
      <c r="AQ82" s="62"/>
      <c r="AR82" s="50"/>
      <c r="AS82" s="62"/>
      <c r="AT82" s="62"/>
      <c r="AU82" s="62"/>
      <c r="AV82" s="62"/>
      <c r="AW82" s="62"/>
      <c r="AX82" s="50"/>
      <c r="AY82" s="62"/>
      <c r="AZ82" s="62"/>
      <c r="BA82" s="62"/>
      <c r="BB82" s="62"/>
      <c r="BC82" s="62"/>
    </row>
    <row r="83" spans="1:55" x14ac:dyDescent="0.25">
      <c r="A83" s="77" t="s">
        <v>227</v>
      </c>
      <c r="B83" s="77" t="s">
        <v>229</v>
      </c>
      <c r="C83" s="62">
        <v>397.641366</v>
      </c>
      <c r="D83" s="50">
        <v>5</v>
      </c>
      <c r="E83" s="62">
        <f>G83+H83+I83</f>
        <v>397.64099999999996</v>
      </c>
      <c r="F83" s="62">
        <f>(E83/C83)*100</f>
        <v>99.999907957262153</v>
      </c>
      <c r="G83" s="62">
        <v>175.28899999999999</v>
      </c>
      <c r="H83" s="62">
        <v>202.351</v>
      </c>
      <c r="I83" s="62">
        <v>20.001000000000001</v>
      </c>
      <c r="J83" s="50"/>
      <c r="K83" s="62"/>
      <c r="L83" s="62"/>
      <c r="M83" s="62"/>
      <c r="N83" s="62"/>
      <c r="O83" s="62"/>
      <c r="P83" s="50"/>
      <c r="Q83" s="62"/>
      <c r="R83" s="62"/>
      <c r="S83" s="62"/>
      <c r="T83" s="62"/>
      <c r="U83" s="62"/>
      <c r="V83" s="50"/>
      <c r="W83" s="62"/>
      <c r="X83" s="62"/>
      <c r="Y83" s="62"/>
      <c r="Z83" s="62"/>
      <c r="AA83" s="62"/>
      <c r="AB83" s="77"/>
      <c r="AC83" s="77" t="s">
        <v>227</v>
      </c>
      <c r="AD83" s="62">
        <f t="shared" si="63"/>
        <v>0.62131463437500001</v>
      </c>
      <c r="AE83" s="77"/>
      <c r="AF83" s="50">
        <v>5</v>
      </c>
      <c r="AG83" s="62">
        <f>E83/640</f>
        <v>0.62131406249999999</v>
      </c>
      <c r="AH83" s="62">
        <f>(AG83/AD83)*100</f>
        <v>99.999907957262167</v>
      </c>
      <c r="AI83" s="62">
        <f>G83/640</f>
        <v>0.2738890625</v>
      </c>
      <c r="AJ83" s="62">
        <f>H83/640</f>
        <v>0.31617343749999999</v>
      </c>
      <c r="AK83" s="62">
        <f>I83/640</f>
        <v>3.1251562500000003E-2</v>
      </c>
      <c r="AL83" s="50"/>
      <c r="AM83" s="62"/>
      <c r="AN83" s="62"/>
      <c r="AO83" s="62"/>
      <c r="AP83" s="62"/>
      <c r="AQ83" s="62"/>
      <c r="AR83" s="50"/>
      <c r="AS83" s="62"/>
      <c r="AT83" s="62"/>
      <c r="AU83" s="62"/>
      <c r="AV83" s="62"/>
      <c r="AW83" s="62"/>
      <c r="AX83" s="50"/>
      <c r="AY83" s="62"/>
      <c r="AZ83" s="62"/>
      <c r="BA83" s="62"/>
      <c r="BB83" s="62"/>
      <c r="BC83" s="62"/>
    </row>
    <row r="84" spans="1:55" x14ac:dyDescent="0.25">
      <c r="A84" s="77" t="s">
        <v>230</v>
      </c>
      <c r="B84" s="77" t="s">
        <v>230</v>
      </c>
      <c r="C84" s="62">
        <v>310.24032750000003</v>
      </c>
      <c r="D84" s="50">
        <v>5</v>
      </c>
      <c r="E84" s="62">
        <f t="shared" ref="E84:E120" si="92">G84+H84+I84</f>
        <v>33.358000000000004</v>
      </c>
      <c r="F84" s="62">
        <f t="shared" si="60"/>
        <v>10.752309433402079</v>
      </c>
      <c r="G84" s="62">
        <v>9.5670000000000002</v>
      </c>
      <c r="H84" s="62">
        <v>12.416</v>
      </c>
      <c r="I84" s="62">
        <v>11.375</v>
      </c>
      <c r="J84" s="50">
        <v>6</v>
      </c>
      <c r="K84" s="62">
        <f>M84+N84+O84</f>
        <v>276.88099999999997</v>
      </c>
      <c r="L84" s="62">
        <f>(K84/C84)*100</f>
        <v>89.247262672516342</v>
      </c>
      <c r="M84" s="62">
        <v>106.113</v>
      </c>
      <c r="N84" s="62">
        <v>139.785</v>
      </c>
      <c r="O84" s="62">
        <v>30.983000000000001</v>
      </c>
      <c r="P84" s="50"/>
      <c r="Q84" s="62"/>
      <c r="R84" s="62"/>
      <c r="S84" s="62"/>
      <c r="T84" s="62"/>
      <c r="U84" s="62"/>
      <c r="V84" s="50"/>
      <c r="W84" s="62"/>
      <c r="X84" s="62"/>
      <c r="Y84" s="62"/>
      <c r="Z84" s="62"/>
      <c r="AA84" s="62"/>
      <c r="AB84" s="77"/>
      <c r="AC84" s="77" t="s">
        <v>230</v>
      </c>
      <c r="AD84" s="62">
        <f t="shared" si="63"/>
        <v>0.48475051171875005</v>
      </c>
      <c r="AE84" s="77"/>
      <c r="AF84" s="50">
        <v>5</v>
      </c>
      <c r="AG84" s="62">
        <f t="shared" si="64"/>
        <v>5.2121875000000005E-2</v>
      </c>
      <c r="AH84" s="62">
        <f t="shared" si="65"/>
        <v>10.752309433402077</v>
      </c>
      <c r="AI84" s="62">
        <f t="shared" si="66"/>
        <v>1.49484375E-2</v>
      </c>
      <c r="AJ84" s="62">
        <f t="shared" si="67"/>
        <v>1.9400000000000001E-2</v>
      </c>
      <c r="AK84" s="62">
        <f t="shared" si="68"/>
        <v>1.7773437499999999E-2</v>
      </c>
      <c r="AL84" s="50">
        <v>6</v>
      </c>
      <c r="AM84" s="62">
        <f>K84/640</f>
        <v>0.43262656249999998</v>
      </c>
      <c r="AN84" s="62">
        <f>(AM84/AD84)*100</f>
        <v>89.247262672516342</v>
      </c>
      <c r="AO84" s="62">
        <f>M84/640</f>
        <v>0.1658015625</v>
      </c>
      <c r="AP84" s="62">
        <f t="shared" ref="AP84" si="93">N84/640</f>
        <v>0.21841406250000001</v>
      </c>
      <c r="AQ84" s="62">
        <f t="shared" ref="AQ84" si="94">O84/640</f>
        <v>4.8410937500000001E-2</v>
      </c>
      <c r="AR84" s="50"/>
      <c r="AS84" s="62"/>
      <c r="AT84" s="62"/>
      <c r="AU84" s="62"/>
      <c r="AV84" s="62"/>
      <c r="AW84" s="62"/>
      <c r="AX84" s="50"/>
      <c r="AY84" s="62"/>
      <c r="AZ84" s="62"/>
      <c r="BA84" s="62"/>
      <c r="BB84" s="62"/>
      <c r="BC84" s="62"/>
    </row>
    <row r="85" spans="1:55" x14ac:dyDescent="0.25">
      <c r="A85" s="77" t="s">
        <v>231</v>
      </c>
      <c r="B85" s="77" t="s">
        <v>231</v>
      </c>
      <c r="C85" s="62">
        <v>76.281313499999996</v>
      </c>
      <c r="D85" s="50">
        <v>5</v>
      </c>
      <c r="E85" s="62">
        <f t="shared" si="92"/>
        <v>76.281000000000006</v>
      </c>
      <c r="F85" s="62">
        <f t="shared" si="60"/>
        <v>99.999589021235209</v>
      </c>
      <c r="G85" s="62">
        <v>34.58</v>
      </c>
      <c r="H85" s="62">
        <v>37.295000000000002</v>
      </c>
      <c r="I85" s="62">
        <v>4.4059999999999997</v>
      </c>
      <c r="J85" s="50"/>
      <c r="K85" s="62"/>
      <c r="L85" s="62"/>
      <c r="M85" s="62"/>
      <c r="N85" s="62"/>
      <c r="O85" s="62"/>
      <c r="P85" s="50"/>
      <c r="Q85" s="62"/>
      <c r="R85" s="62"/>
      <c r="S85" s="62"/>
      <c r="T85" s="62"/>
      <c r="U85" s="62"/>
      <c r="V85" s="50"/>
      <c r="W85" s="62"/>
      <c r="X85" s="62"/>
      <c r="Y85" s="62"/>
      <c r="Z85" s="62"/>
      <c r="AA85" s="62"/>
      <c r="AB85" s="77"/>
      <c r="AC85" s="77" t="s">
        <v>231</v>
      </c>
      <c r="AD85" s="62">
        <f t="shared" si="63"/>
        <v>0.11918955234374999</v>
      </c>
      <c r="AE85" s="77"/>
      <c r="AF85" s="50">
        <v>5</v>
      </c>
      <c r="AG85" s="62">
        <f t="shared" si="64"/>
        <v>0.11918906250000001</v>
      </c>
      <c r="AH85" s="62">
        <f t="shared" si="65"/>
        <v>99.999589021235209</v>
      </c>
      <c r="AI85" s="62">
        <f t="shared" si="66"/>
        <v>5.4031249999999996E-2</v>
      </c>
      <c r="AJ85" s="62">
        <f t="shared" si="67"/>
        <v>5.8273437500000004E-2</v>
      </c>
      <c r="AK85" s="62">
        <f t="shared" si="68"/>
        <v>6.8843749999999999E-3</v>
      </c>
      <c r="AL85" s="50"/>
      <c r="AM85" s="62"/>
      <c r="AN85" s="62"/>
      <c r="AO85" s="62"/>
      <c r="AP85" s="62"/>
      <c r="AQ85" s="62"/>
      <c r="AR85" s="50"/>
      <c r="AS85" s="62"/>
      <c r="AT85" s="62"/>
      <c r="AU85" s="62"/>
      <c r="AV85" s="62"/>
      <c r="AW85" s="62"/>
      <c r="AX85" s="50"/>
      <c r="AY85" s="62"/>
      <c r="AZ85" s="62"/>
      <c r="BA85" s="62"/>
      <c r="BB85" s="62"/>
      <c r="BC85" s="62"/>
    </row>
    <row r="86" spans="1:55" x14ac:dyDescent="0.25">
      <c r="A86" s="77" t="s">
        <v>232</v>
      </c>
      <c r="B86" s="77" t="s">
        <v>398</v>
      </c>
      <c r="C86" s="62">
        <v>81.618781499999997</v>
      </c>
      <c r="D86" s="50">
        <v>5</v>
      </c>
      <c r="E86" s="62">
        <f t="shared" si="92"/>
        <v>81.619</v>
      </c>
      <c r="F86" s="62">
        <f t="shared" si="60"/>
        <v>100.0002677079907</v>
      </c>
      <c r="G86" s="62">
        <v>34.555999999999997</v>
      </c>
      <c r="H86" s="62">
        <v>37.341999999999999</v>
      </c>
      <c r="I86" s="62">
        <v>9.7210000000000001</v>
      </c>
      <c r="J86" s="50"/>
      <c r="K86" s="62"/>
      <c r="L86" s="62"/>
      <c r="M86" s="62"/>
      <c r="N86" s="62"/>
      <c r="O86" s="62"/>
      <c r="P86" s="50"/>
      <c r="Q86" s="62"/>
      <c r="R86" s="62"/>
      <c r="S86" s="62"/>
      <c r="T86" s="62"/>
      <c r="U86" s="62"/>
      <c r="V86" s="50"/>
      <c r="W86" s="62"/>
      <c r="X86" s="62"/>
      <c r="Y86" s="62"/>
      <c r="Z86" s="62"/>
      <c r="AA86" s="62"/>
      <c r="AB86" s="77"/>
      <c r="AC86" s="77" t="s">
        <v>232</v>
      </c>
      <c r="AD86" s="62">
        <f t="shared" si="63"/>
        <v>0.12752934609375</v>
      </c>
      <c r="AE86" s="77"/>
      <c r="AF86" s="50">
        <v>5</v>
      </c>
      <c r="AG86" s="62">
        <f t="shared" si="64"/>
        <v>0.12752968749999999</v>
      </c>
      <c r="AH86" s="62">
        <f t="shared" si="65"/>
        <v>100.0002677079907</v>
      </c>
      <c r="AI86" s="62">
        <f t="shared" si="66"/>
        <v>5.3993749999999993E-2</v>
      </c>
      <c r="AJ86" s="62">
        <f t="shared" si="67"/>
        <v>5.8346874999999999E-2</v>
      </c>
      <c r="AK86" s="62">
        <f t="shared" si="68"/>
        <v>1.5189062499999999E-2</v>
      </c>
      <c r="AL86" s="50"/>
      <c r="AM86" s="62"/>
      <c r="AN86" s="62"/>
      <c r="AO86" s="62"/>
      <c r="AP86" s="62"/>
      <c r="AQ86" s="62"/>
      <c r="AR86" s="50"/>
      <c r="AS86" s="62"/>
      <c r="AT86" s="62"/>
      <c r="AU86" s="62"/>
      <c r="AV86" s="62"/>
      <c r="AW86" s="62"/>
      <c r="AX86" s="50"/>
      <c r="AY86" s="62"/>
      <c r="AZ86" s="62"/>
      <c r="BA86" s="62"/>
      <c r="BB86" s="62"/>
      <c r="BC86" s="62"/>
    </row>
    <row r="87" spans="1:55" x14ac:dyDescent="0.25">
      <c r="A87" s="77" t="s">
        <v>235</v>
      </c>
      <c r="B87" s="77" t="s">
        <v>398</v>
      </c>
      <c r="C87" s="62">
        <v>29.356074</v>
      </c>
      <c r="D87" s="50">
        <v>5</v>
      </c>
      <c r="E87" s="62">
        <f t="shared" si="92"/>
        <v>29.355</v>
      </c>
      <c r="F87" s="62">
        <f t="shared" si="60"/>
        <v>99.996341472636971</v>
      </c>
      <c r="G87" s="62">
        <v>18.324999999999999</v>
      </c>
      <c r="H87" s="62">
        <v>9.5380000000000003</v>
      </c>
      <c r="I87" s="62">
        <v>1.492</v>
      </c>
      <c r="J87" s="50"/>
      <c r="K87" s="62"/>
      <c r="L87" s="62"/>
      <c r="M87" s="62"/>
      <c r="N87" s="62"/>
      <c r="O87" s="62"/>
      <c r="P87" s="50"/>
      <c r="Q87" s="62"/>
      <c r="R87" s="62"/>
      <c r="S87" s="62"/>
      <c r="T87" s="62"/>
      <c r="U87" s="62"/>
      <c r="V87" s="50"/>
      <c r="W87" s="62"/>
      <c r="X87" s="62"/>
      <c r="Y87" s="62"/>
      <c r="Z87" s="62"/>
      <c r="AA87" s="62"/>
      <c r="AB87" s="77"/>
      <c r="AC87" s="77" t="s">
        <v>235</v>
      </c>
      <c r="AD87" s="62">
        <f t="shared" si="63"/>
        <v>4.5868865624999998E-2</v>
      </c>
      <c r="AE87" s="77"/>
      <c r="AF87" s="50">
        <v>5</v>
      </c>
      <c r="AG87" s="62">
        <f t="shared" si="64"/>
        <v>4.5867187500000003E-2</v>
      </c>
      <c r="AH87" s="62">
        <f t="shared" si="65"/>
        <v>99.996341472636985</v>
      </c>
      <c r="AI87" s="62">
        <f t="shared" si="66"/>
        <v>2.86328125E-2</v>
      </c>
      <c r="AJ87" s="62">
        <f t="shared" si="67"/>
        <v>1.4903125E-2</v>
      </c>
      <c r="AK87" s="62">
        <f t="shared" si="68"/>
        <v>2.33125E-3</v>
      </c>
      <c r="AL87" s="50"/>
      <c r="AM87" s="62"/>
      <c r="AN87" s="62"/>
      <c r="AO87" s="62"/>
      <c r="AP87" s="62"/>
      <c r="AQ87" s="62"/>
      <c r="AR87" s="50"/>
      <c r="AS87" s="62"/>
      <c r="AT87" s="62"/>
      <c r="AU87" s="62"/>
      <c r="AV87" s="62"/>
      <c r="AW87" s="62"/>
      <c r="AX87" s="50"/>
      <c r="AY87" s="62"/>
      <c r="AZ87" s="62"/>
      <c r="BA87" s="62"/>
      <c r="BB87" s="62"/>
      <c r="BC87" s="62"/>
    </row>
    <row r="88" spans="1:55" x14ac:dyDescent="0.25">
      <c r="A88" s="77" t="s">
        <v>238</v>
      </c>
      <c r="B88" s="77" t="s">
        <v>238</v>
      </c>
      <c r="C88" s="62">
        <v>370.06444800000003</v>
      </c>
      <c r="D88" s="50">
        <v>5</v>
      </c>
      <c r="E88" s="62">
        <f t="shared" si="92"/>
        <v>118.31399999999999</v>
      </c>
      <c r="F88" s="62">
        <f t="shared" si="60"/>
        <v>31.971187894277264</v>
      </c>
      <c r="G88" s="62">
        <v>42.292999999999999</v>
      </c>
      <c r="H88" s="62">
        <v>48.325000000000003</v>
      </c>
      <c r="I88" s="62">
        <v>27.696000000000002</v>
      </c>
      <c r="J88" s="50">
        <v>6</v>
      </c>
      <c r="K88" s="62">
        <f>M88+N88+O88</f>
        <v>3.5579999999999998</v>
      </c>
      <c r="L88" s="62">
        <f>(K88/C88)*100</f>
        <v>0.96145415189950911</v>
      </c>
      <c r="M88" s="62">
        <v>1.2010000000000001</v>
      </c>
      <c r="N88" s="62">
        <v>1.472</v>
      </c>
      <c r="O88" s="62">
        <v>0.88500000000000001</v>
      </c>
      <c r="P88" s="50">
        <v>9</v>
      </c>
      <c r="Q88" s="62">
        <f>S88+T88+U88</f>
        <v>248.191</v>
      </c>
      <c r="R88" s="62">
        <f>(Q88/C88)*100</f>
        <v>67.066966670627053</v>
      </c>
      <c r="S88" s="62">
        <v>121.765</v>
      </c>
      <c r="T88" s="62">
        <v>96.867000000000004</v>
      </c>
      <c r="U88" s="62">
        <v>29.559000000000001</v>
      </c>
      <c r="V88" s="50"/>
      <c r="W88" s="62"/>
      <c r="X88" s="62"/>
      <c r="Y88" s="62"/>
      <c r="Z88" s="62"/>
      <c r="AA88" s="62"/>
      <c r="AB88" s="77"/>
      <c r="AC88" s="77" t="s">
        <v>238</v>
      </c>
      <c r="AD88" s="62">
        <f t="shared" si="63"/>
        <v>0.57822570000000006</v>
      </c>
      <c r="AE88" s="77"/>
      <c r="AF88" s="50">
        <v>5</v>
      </c>
      <c r="AG88" s="62">
        <f t="shared" si="64"/>
        <v>0.18486562499999998</v>
      </c>
      <c r="AH88" s="62">
        <f t="shared" si="65"/>
        <v>31.971187894277264</v>
      </c>
      <c r="AI88" s="62">
        <f t="shared" si="66"/>
        <v>6.6082812500000004E-2</v>
      </c>
      <c r="AJ88" s="62">
        <f t="shared" si="67"/>
        <v>7.5507812500000007E-2</v>
      </c>
      <c r="AK88" s="62">
        <f t="shared" si="68"/>
        <v>4.3275000000000001E-2</v>
      </c>
      <c r="AL88" s="50">
        <v>6</v>
      </c>
      <c r="AM88" s="62">
        <f t="shared" ref="AM88:AM89" si="95">K88/640</f>
        <v>5.5593750000000001E-3</v>
      </c>
      <c r="AN88" s="62">
        <f t="shared" ref="AN88:AN89" si="96">(AM88/AD88)*100</f>
        <v>0.96145415189950911</v>
      </c>
      <c r="AO88" s="62">
        <f t="shared" ref="AO88:AO89" si="97">M88/640</f>
        <v>1.8765625000000002E-3</v>
      </c>
      <c r="AP88" s="62">
        <f t="shared" ref="AP88:AP89" si="98">N88/640</f>
        <v>2.3E-3</v>
      </c>
      <c r="AQ88" s="62">
        <f t="shared" ref="AQ88:AQ89" si="99">O88/640</f>
        <v>1.3828124999999999E-3</v>
      </c>
      <c r="AR88" s="50">
        <v>9</v>
      </c>
      <c r="AS88" s="62">
        <f>Q88/640</f>
        <v>0.38779843749999998</v>
      </c>
      <c r="AT88" s="62">
        <f>(AS88/AD88)*100</f>
        <v>67.066966670627053</v>
      </c>
      <c r="AU88" s="62">
        <f>S88/640</f>
        <v>0.19025781250000001</v>
      </c>
      <c r="AV88" s="62">
        <f t="shared" ref="AV88" si="100">T88/640</f>
        <v>0.1513546875</v>
      </c>
      <c r="AW88" s="62">
        <f t="shared" ref="AW88" si="101">U88/640</f>
        <v>4.6185937500000003E-2</v>
      </c>
      <c r="AX88" s="50"/>
      <c r="AY88" s="62"/>
      <c r="AZ88" s="62"/>
      <c r="BA88" s="62"/>
      <c r="BB88" s="62"/>
      <c r="BC88" s="62"/>
    </row>
    <row r="89" spans="1:55" x14ac:dyDescent="0.25">
      <c r="A89" s="77" t="s">
        <v>239</v>
      </c>
      <c r="B89" s="77" t="s">
        <v>239</v>
      </c>
      <c r="C89" s="62">
        <v>325.140759</v>
      </c>
      <c r="D89" s="50">
        <v>5</v>
      </c>
      <c r="E89" s="62">
        <f t="shared" si="92"/>
        <v>111.86500000000001</v>
      </c>
      <c r="F89" s="62">
        <f t="shared" si="60"/>
        <v>34.405098992833445</v>
      </c>
      <c r="G89" s="62">
        <v>56.287999999999997</v>
      </c>
      <c r="H89" s="62">
        <v>49.253999999999998</v>
      </c>
      <c r="I89" s="62">
        <v>6.3230000000000004</v>
      </c>
      <c r="J89" s="50">
        <v>8</v>
      </c>
      <c r="K89" s="62">
        <f>M89+N89+O89</f>
        <v>213.27600000000001</v>
      </c>
      <c r="L89" s="62">
        <f>(K89/C89)*100</f>
        <v>65.594975128910249</v>
      </c>
      <c r="M89" s="62">
        <v>98.037999999999997</v>
      </c>
      <c r="N89" s="62">
        <v>104.89100000000001</v>
      </c>
      <c r="O89" s="62">
        <v>10.347</v>
      </c>
      <c r="P89" s="50"/>
      <c r="Q89" s="62"/>
      <c r="R89" s="62"/>
      <c r="S89" s="62"/>
      <c r="T89" s="62"/>
      <c r="U89" s="62"/>
      <c r="V89" s="50"/>
      <c r="W89" s="62"/>
      <c r="X89" s="62"/>
      <c r="Y89" s="62"/>
      <c r="Z89" s="62"/>
      <c r="AA89" s="62"/>
      <c r="AB89" s="77"/>
      <c r="AC89" s="77" t="s">
        <v>239</v>
      </c>
      <c r="AD89" s="62">
        <f t="shared" si="63"/>
        <v>0.50803243593750003</v>
      </c>
      <c r="AE89" s="77"/>
      <c r="AF89" s="50">
        <v>5</v>
      </c>
      <c r="AG89" s="62">
        <f t="shared" si="64"/>
        <v>0.17478906250000001</v>
      </c>
      <c r="AH89" s="62">
        <f t="shared" si="65"/>
        <v>34.405098992833437</v>
      </c>
      <c r="AI89" s="62">
        <f t="shared" si="66"/>
        <v>8.795E-2</v>
      </c>
      <c r="AJ89" s="62">
        <f t="shared" si="67"/>
        <v>7.6959374999999997E-2</v>
      </c>
      <c r="AK89" s="62">
        <f t="shared" si="68"/>
        <v>9.8796875000000013E-3</v>
      </c>
      <c r="AL89" s="50">
        <v>8</v>
      </c>
      <c r="AM89" s="62">
        <f t="shared" si="95"/>
        <v>0.33324375000000001</v>
      </c>
      <c r="AN89" s="62">
        <f t="shared" si="96"/>
        <v>65.594975128910235</v>
      </c>
      <c r="AO89" s="62">
        <f t="shared" si="97"/>
        <v>0.15318437499999998</v>
      </c>
      <c r="AP89" s="62">
        <f t="shared" si="98"/>
        <v>0.16389218750000001</v>
      </c>
      <c r="AQ89" s="62">
        <f t="shared" si="99"/>
        <v>1.6167187499999999E-2</v>
      </c>
      <c r="AR89" s="50"/>
      <c r="AS89" s="62"/>
      <c r="AT89" s="62"/>
      <c r="AU89" s="62"/>
      <c r="AV89" s="62"/>
      <c r="AW89" s="62"/>
      <c r="AX89" s="50"/>
      <c r="AY89" s="62"/>
      <c r="AZ89" s="62"/>
      <c r="BA89" s="62"/>
      <c r="BB89" s="62"/>
      <c r="BC89" s="62"/>
    </row>
    <row r="90" spans="1:55" x14ac:dyDescent="0.25">
      <c r="A90" s="77" t="s">
        <v>240</v>
      </c>
      <c r="B90" s="77" t="s">
        <v>240</v>
      </c>
      <c r="C90" s="62">
        <v>312.24187800000004</v>
      </c>
      <c r="D90" s="50">
        <v>9</v>
      </c>
      <c r="E90" s="62">
        <f t="shared" si="92"/>
        <v>312.24099999999999</v>
      </c>
      <c r="F90" s="62">
        <f t="shared" si="60"/>
        <v>99.999718807737864</v>
      </c>
      <c r="G90" s="62">
        <v>148.62100000000001</v>
      </c>
      <c r="H90" s="62">
        <v>149.46199999999999</v>
      </c>
      <c r="I90" s="62">
        <v>14.157999999999999</v>
      </c>
      <c r="J90" s="50"/>
      <c r="K90" s="62"/>
      <c r="L90" s="62"/>
      <c r="M90" s="62"/>
      <c r="N90" s="62"/>
      <c r="O90" s="62"/>
      <c r="P90" s="50"/>
      <c r="Q90" s="62"/>
      <c r="R90" s="62"/>
      <c r="S90" s="62"/>
      <c r="T90" s="62"/>
      <c r="U90" s="62"/>
      <c r="V90" s="50"/>
      <c r="W90" s="62"/>
      <c r="X90" s="62"/>
      <c r="Y90" s="62"/>
      <c r="Z90" s="62"/>
      <c r="AA90" s="62"/>
      <c r="AB90" s="77"/>
      <c r="AC90" s="77" t="s">
        <v>240</v>
      </c>
      <c r="AD90" s="62">
        <f t="shared" si="63"/>
        <v>0.48787793437500004</v>
      </c>
      <c r="AE90" s="77"/>
      <c r="AF90" s="50">
        <v>9</v>
      </c>
      <c r="AG90" s="62">
        <f t="shared" si="64"/>
        <v>0.4878765625</v>
      </c>
      <c r="AH90" s="62">
        <f t="shared" si="65"/>
        <v>99.999718807737878</v>
      </c>
      <c r="AI90" s="62">
        <f t="shared" si="66"/>
        <v>0.23222031250000003</v>
      </c>
      <c r="AJ90" s="62">
        <f t="shared" si="67"/>
        <v>0.23353437499999999</v>
      </c>
      <c r="AK90" s="62">
        <f t="shared" si="68"/>
        <v>2.2121874999999999E-2</v>
      </c>
      <c r="AL90" s="50"/>
      <c r="AM90" s="62"/>
      <c r="AN90" s="62"/>
      <c r="AO90" s="62"/>
      <c r="AP90" s="62"/>
      <c r="AQ90" s="62"/>
      <c r="AR90" s="50"/>
      <c r="AS90" s="62"/>
      <c r="AT90" s="62"/>
      <c r="AU90" s="62"/>
      <c r="AV90" s="62"/>
      <c r="AW90" s="62"/>
      <c r="AX90" s="50"/>
      <c r="AY90" s="62"/>
      <c r="AZ90" s="62"/>
      <c r="BA90" s="62"/>
      <c r="BB90" s="62"/>
      <c r="BC90" s="62"/>
    </row>
    <row r="91" spans="1:55" x14ac:dyDescent="0.25">
      <c r="A91" s="77" t="s">
        <v>241</v>
      </c>
      <c r="B91" s="77" t="s">
        <v>241</v>
      </c>
      <c r="C91" s="62">
        <v>143.44445249999998</v>
      </c>
      <c r="D91" s="50">
        <v>5</v>
      </c>
      <c r="E91" s="62">
        <f t="shared" si="92"/>
        <v>5.3369999999999997</v>
      </c>
      <c r="F91" s="62">
        <f t="shared" si="60"/>
        <v>3.7206039738622869</v>
      </c>
      <c r="G91" s="62">
        <v>1.401</v>
      </c>
      <c r="H91" s="62">
        <v>1.8879999999999999</v>
      </c>
      <c r="I91" s="62">
        <v>2.048</v>
      </c>
      <c r="J91" s="50">
        <v>8</v>
      </c>
      <c r="K91" s="62">
        <f>M91+N91+O91</f>
        <v>34.916000000000004</v>
      </c>
      <c r="L91" s="62">
        <f>(K91/C91)*100</f>
        <v>24.341129539324644</v>
      </c>
      <c r="M91" s="62">
        <v>14.08</v>
      </c>
      <c r="N91" s="62">
        <v>16.901</v>
      </c>
      <c r="O91" s="62">
        <v>3.9350000000000001</v>
      </c>
      <c r="P91" s="50">
        <v>9</v>
      </c>
      <c r="Q91" s="62">
        <f>S91+T91+U91</f>
        <v>103.19099999999999</v>
      </c>
      <c r="R91" s="62">
        <f>(Q91/C91)*100</f>
        <v>71.937951033693693</v>
      </c>
      <c r="S91" s="62">
        <v>44.253999999999998</v>
      </c>
      <c r="T91" s="62">
        <v>49.512</v>
      </c>
      <c r="U91" s="62">
        <v>9.4250000000000007</v>
      </c>
      <c r="V91" s="50"/>
      <c r="W91" s="62"/>
      <c r="X91" s="62"/>
      <c r="Y91" s="62"/>
      <c r="Z91" s="62"/>
      <c r="AA91" s="62"/>
      <c r="AB91" s="77"/>
      <c r="AC91" s="77" t="s">
        <v>241</v>
      </c>
      <c r="AD91" s="62">
        <f t="shared" si="63"/>
        <v>0.22413195703124997</v>
      </c>
      <c r="AE91" s="77"/>
      <c r="AF91" s="50">
        <v>5</v>
      </c>
      <c r="AG91" s="62">
        <f t="shared" si="64"/>
        <v>8.3390624999999993E-3</v>
      </c>
      <c r="AH91" s="62">
        <f t="shared" si="65"/>
        <v>3.7206039738622869</v>
      </c>
      <c r="AI91" s="62">
        <f t="shared" si="66"/>
        <v>2.1890625E-3</v>
      </c>
      <c r="AJ91" s="62">
        <f t="shared" si="67"/>
        <v>2.9499999999999999E-3</v>
      </c>
      <c r="AK91" s="62">
        <f t="shared" si="68"/>
        <v>3.2000000000000002E-3</v>
      </c>
      <c r="AL91" s="50">
        <v>8</v>
      </c>
      <c r="AM91" s="62">
        <f>K91/640</f>
        <v>5.4556250000000008E-2</v>
      </c>
      <c r="AN91" s="62">
        <f>(AM91/AD91)*100</f>
        <v>24.341129539324648</v>
      </c>
      <c r="AO91" s="62">
        <f>M91/640</f>
        <v>2.1999999999999999E-2</v>
      </c>
      <c r="AP91" s="62">
        <f t="shared" ref="AP91" si="102">N91/640</f>
        <v>2.6407812499999999E-2</v>
      </c>
      <c r="AQ91" s="62">
        <f t="shared" ref="AQ91" si="103">O91/640</f>
        <v>6.1484375000000003E-3</v>
      </c>
      <c r="AR91" s="50">
        <v>9</v>
      </c>
      <c r="AS91" s="62">
        <f>Q91/640</f>
        <v>0.16123593749999998</v>
      </c>
      <c r="AT91" s="62">
        <f>(AS91/AD91)*100</f>
        <v>71.937951033693693</v>
      </c>
      <c r="AU91" s="62">
        <f>S91/640</f>
        <v>6.9146874999999997E-2</v>
      </c>
      <c r="AV91" s="62">
        <f t="shared" ref="AV91" si="104">T91/640</f>
        <v>7.7362500000000001E-2</v>
      </c>
      <c r="AW91" s="62">
        <f t="shared" ref="AW91" si="105">U91/640</f>
        <v>1.4726562500000002E-2</v>
      </c>
      <c r="AX91" s="50"/>
      <c r="AY91" s="62"/>
      <c r="AZ91" s="62"/>
      <c r="BA91" s="62"/>
      <c r="BB91" s="62"/>
      <c r="BC91" s="62"/>
    </row>
    <row r="92" spans="1:55" s="24" customFormat="1" x14ac:dyDescent="0.25">
      <c r="A92" s="77" t="s">
        <v>242</v>
      </c>
      <c r="B92" s="77" t="s">
        <v>242</v>
      </c>
      <c r="C92" s="62">
        <v>195.70716000000002</v>
      </c>
      <c r="D92" s="50">
        <v>3</v>
      </c>
      <c r="E92" s="62">
        <v>195.70599999999999</v>
      </c>
      <c r="F92" s="62">
        <v>100</v>
      </c>
      <c r="G92" s="62">
        <v>87.185000000000002</v>
      </c>
      <c r="H92" s="62">
        <v>100.244</v>
      </c>
      <c r="I92" s="62">
        <v>8.277000000000001</v>
      </c>
      <c r="J92" s="50"/>
      <c r="K92" s="62"/>
      <c r="L92" s="62"/>
      <c r="M92" s="62"/>
      <c r="N92" s="62"/>
      <c r="O92" s="62"/>
      <c r="P92" s="50"/>
      <c r="Q92" s="62"/>
      <c r="R92" s="62"/>
      <c r="S92" s="62"/>
      <c r="T92" s="62"/>
      <c r="U92" s="62"/>
      <c r="V92" s="50"/>
      <c r="W92" s="62"/>
      <c r="X92" s="62"/>
      <c r="Y92" s="62"/>
      <c r="Z92" s="62"/>
      <c r="AA92" s="62"/>
      <c r="AB92" s="77"/>
      <c r="AC92" s="77" t="s">
        <v>242</v>
      </c>
      <c r="AD92" s="62">
        <v>0.30579243750000007</v>
      </c>
      <c r="AE92" s="77"/>
      <c r="AF92" s="50">
        <v>3</v>
      </c>
      <c r="AG92" s="62">
        <v>0.30579062499999998</v>
      </c>
      <c r="AH92" s="62">
        <v>99.999407277689755</v>
      </c>
      <c r="AI92" s="62">
        <v>0.13622656250000001</v>
      </c>
      <c r="AJ92" s="62">
        <v>0.15663125</v>
      </c>
      <c r="AK92" s="62">
        <v>1.29328125E-2</v>
      </c>
      <c r="AL92" s="50"/>
      <c r="AM92" s="62"/>
      <c r="AN92" s="62"/>
      <c r="AO92" s="62"/>
      <c r="AP92" s="62"/>
      <c r="AQ92" s="62"/>
      <c r="AR92" s="50"/>
      <c r="AS92" s="62"/>
      <c r="AT92" s="62"/>
      <c r="AU92" s="62"/>
      <c r="AV92" s="62"/>
      <c r="AW92" s="62"/>
      <c r="AX92" s="50"/>
      <c r="AY92" s="62"/>
      <c r="AZ92" s="62"/>
      <c r="BA92" s="62"/>
      <c r="BB92" s="62"/>
      <c r="BC92" s="62"/>
    </row>
    <row r="93" spans="1:55" x14ac:dyDescent="0.25">
      <c r="A93" s="77" t="s">
        <v>244</v>
      </c>
      <c r="B93" s="77" t="s">
        <v>244</v>
      </c>
      <c r="C93" s="62">
        <v>335.81569500000006</v>
      </c>
      <c r="D93" s="50">
        <v>9</v>
      </c>
      <c r="E93" s="62">
        <f t="shared" si="92"/>
        <v>335.815</v>
      </c>
      <c r="F93" s="62">
        <f t="shared" si="60"/>
        <v>99.999793041239457</v>
      </c>
      <c r="G93" s="62">
        <v>164.56</v>
      </c>
      <c r="H93" s="62">
        <v>155.45699999999999</v>
      </c>
      <c r="I93" s="62">
        <v>15.798</v>
      </c>
      <c r="J93" s="50"/>
      <c r="K93" s="62"/>
      <c r="L93" s="62"/>
      <c r="M93" s="62"/>
      <c r="N93" s="62"/>
      <c r="O93" s="62"/>
      <c r="P93" s="50"/>
      <c r="Q93" s="62"/>
      <c r="R93" s="62"/>
      <c r="S93" s="62"/>
      <c r="T93" s="62"/>
      <c r="U93" s="62"/>
      <c r="V93" s="50"/>
      <c r="W93" s="62"/>
      <c r="X93" s="62"/>
      <c r="Y93" s="62"/>
      <c r="Z93" s="62"/>
      <c r="AA93" s="62"/>
      <c r="AB93" s="77"/>
      <c r="AC93" s="77" t="s">
        <v>244</v>
      </c>
      <c r="AD93" s="62">
        <f t="shared" si="63"/>
        <v>0.52471202343750012</v>
      </c>
      <c r="AE93" s="77"/>
      <c r="AF93" s="50">
        <v>9</v>
      </c>
      <c r="AG93" s="62">
        <f t="shared" si="64"/>
        <v>0.52471093749999997</v>
      </c>
      <c r="AH93" s="62">
        <f t="shared" si="65"/>
        <v>99.999793041239442</v>
      </c>
      <c r="AI93" s="62">
        <f t="shared" si="66"/>
        <v>0.25712499999999999</v>
      </c>
      <c r="AJ93" s="62">
        <f t="shared" si="67"/>
        <v>0.2429015625</v>
      </c>
      <c r="AK93" s="62">
        <f t="shared" si="68"/>
        <v>2.4684375000000001E-2</v>
      </c>
      <c r="AL93" s="50"/>
      <c r="AM93" s="62"/>
      <c r="AN93" s="62"/>
      <c r="AO93" s="62"/>
      <c r="AP93" s="62"/>
      <c r="AQ93" s="62"/>
      <c r="AR93" s="50"/>
      <c r="AS93" s="62"/>
      <c r="AT93" s="62"/>
      <c r="AU93" s="62"/>
      <c r="AV93" s="62"/>
      <c r="AW93" s="62"/>
      <c r="AX93" s="50"/>
      <c r="AY93" s="62"/>
      <c r="AZ93" s="62"/>
      <c r="BA93" s="62"/>
      <c r="BB93" s="62"/>
      <c r="BC93" s="62"/>
    </row>
    <row r="94" spans="1:55" x14ac:dyDescent="0.25">
      <c r="A94" s="77" t="s">
        <v>245</v>
      </c>
      <c r="B94" s="77" t="s">
        <v>245</v>
      </c>
      <c r="C94" s="62">
        <v>334.03653900000006</v>
      </c>
      <c r="D94" s="50">
        <v>8</v>
      </c>
      <c r="E94" s="62">
        <f t="shared" si="92"/>
        <v>334.03500000000003</v>
      </c>
      <c r="F94" s="62">
        <f t="shared" si="60"/>
        <v>99.999539271959691</v>
      </c>
      <c r="G94" s="62">
        <v>154.71899999999999</v>
      </c>
      <c r="H94" s="62">
        <v>163.24600000000001</v>
      </c>
      <c r="I94" s="62">
        <v>16.07</v>
      </c>
      <c r="J94" s="50"/>
      <c r="K94" s="62"/>
      <c r="L94" s="62"/>
      <c r="M94" s="62"/>
      <c r="N94" s="62"/>
      <c r="O94" s="62"/>
      <c r="P94" s="50"/>
      <c r="Q94" s="62"/>
      <c r="R94" s="62"/>
      <c r="S94" s="62"/>
      <c r="T94" s="62"/>
      <c r="U94" s="62"/>
      <c r="V94" s="50"/>
      <c r="W94" s="62"/>
      <c r="X94" s="62"/>
      <c r="Y94" s="62"/>
      <c r="Z94" s="62"/>
      <c r="AA94" s="62"/>
      <c r="AB94" s="77"/>
      <c r="AC94" s="77" t="s">
        <v>245</v>
      </c>
      <c r="AD94" s="62">
        <f t="shared" si="63"/>
        <v>0.52193209218750014</v>
      </c>
      <c r="AE94" s="77"/>
      <c r="AF94" s="50">
        <v>8</v>
      </c>
      <c r="AG94" s="62">
        <f t="shared" si="64"/>
        <v>0.52192968750000002</v>
      </c>
      <c r="AH94" s="62">
        <f t="shared" si="65"/>
        <v>99.999539271959677</v>
      </c>
      <c r="AI94" s="62">
        <f t="shared" si="66"/>
        <v>0.2417484375</v>
      </c>
      <c r="AJ94" s="62">
        <f t="shared" si="67"/>
        <v>0.255071875</v>
      </c>
      <c r="AK94" s="62">
        <f t="shared" si="68"/>
        <v>2.5109375E-2</v>
      </c>
      <c r="AL94" s="50"/>
      <c r="AM94" s="62"/>
      <c r="AN94" s="62"/>
      <c r="AO94" s="62"/>
      <c r="AP94" s="62"/>
      <c r="AQ94" s="62"/>
      <c r="AR94" s="50"/>
      <c r="AS94" s="62"/>
      <c r="AT94" s="62"/>
      <c r="AU94" s="62"/>
      <c r="AV94" s="62"/>
      <c r="AW94" s="62"/>
      <c r="AX94" s="50"/>
      <c r="AY94" s="62"/>
      <c r="AZ94" s="62"/>
      <c r="BA94" s="62"/>
      <c r="BB94" s="62"/>
      <c r="BC94" s="62"/>
    </row>
    <row r="95" spans="1:55" x14ac:dyDescent="0.25">
      <c r="A95" s="77" t="s">
        <v>246</v>
      </c>
      <c r="B95" s="77" t="s">
        <v>246</v>
      </c>
      <c r="C95" s="62">
        <v>161.01361800000001</v>
      </c>
      <c r="D95" s="50">
        <v>8</v>
      </c>
      <c r="E95" s="62">
        <f t="shared" si="92"/>
        <v>161.01399999999998</v>
      </c>
      <c r="F95" s="62">
        <f t="shared" si="60"/>
        <v>100.00023724701346</v>
      </c>
      <c r="G95" s="62">
        <v>79.447999999999993</v>
      </c>
      <c r="H95" s="62">
        <v>71.081999999999994</v>
      </c>
      <c r="I95" s="62">
        <v>10.484</v>
      </c>
      <c r="J95" s="50"/>
      <c r="K95" s="62"/>
      <c r="L95" s="62"/>
      <c r="M95" s="62"/>
      <c r="N95" s="62"/>
      <c r="O95" s="62"/>
      <c r="P95" s="50"/>
      <c r="Q95" s="62"/>
      <c r="R95" s="62"/>
      <c r="S95" s="62"/>
      <c r="T95" s="62"/>
      <c r="U95" s="62"/>
      <c r="V95" s="50"/>
      <c r="W95" s="62"/>
      <c r="X95" s="62"/>
      <c r="Y95" s="62"/>
      <c r="Z95" s="62"/>
      <c r="AA95" s="62"/>
      <c r="AB95" s="77"/>
      <c r="AC95" s="77" t="s">
        <v>246</v>
      </c>
      <c r="AD95" s="62">
        <f t="shared" si="63"/>
        <v>0.25158377812499999</v>
      </c>
      <c r="AE95" s="77"/>
      <c r="AF95" s="50">
        <v>8</v>
      </c>
      <c r="AG95" s="62">
        <f t="shared" si="64"/>
        <v>0.25158437499999997</v>
      </c>
      <c r="AH95" s="62">
        <f t="shared" si="65"/>
        <v>100.00023724701347</v>
      </c>
      <c r="AI95" s="62">
        <f t="shared" si="66"/>
        <v>0.12413749999999998</v>
      </c>
      <c r="AJ95" s="62">
        <f t="shared" si="67"/>
        <v>0.11106562499999999</v>
      </c>
      <c r="AK95" s="62">
        <f t="shared" si="68"/>
        <v>1.638125E-2</v>
      </c>
      <c r="AL95" s="50"/>
      <c r="AM95" s="62"/>
      <c r="AN95" s="62"/>
      <c r="AO95" s="62"/>
      <c r="AP95" s="62"/>
      <c r="AQ95" s="62"/>
      <c r="AR95" s="50"/>
      <c r="AS95" s="62"/>
      <c r="AT95" s="62"/>
      <c r="AU95" s="62"/>
      <c r="AV95" s="62"/>
      <c r="AW95" s="62"/>
      <c r="AX95" s="50"/>
      <c r="AY95" s="62"/>
      <c r="AZ95" s="62"/>
      <c r="BA95" s="62"/>
      <c r="BB95" s="62"/>
      <c r="BC95" s="62"/>
    </row>
    <row r="96" spans="1:55" x14ac:dyDescent="0.25">
      <c r="A96" s="77" t="s">
        <v>247</v>
      </c>
      <c r="B96" s="77" t="s">
        <v>247</v>
      </c>
      <c r="C96" s="62">
        <v>453.01759650000002</v>
      </c>
      <c r="D96" s="50">
        <v>8</v>
      </c>
      <c r="E96" s="62">
        <f t="shared" si="92"/>
        <v>453.01600000000002</v>
      </c>
      <c r="F96" s="62">
        <f t="shared" si="60"/>
        <v>99.999647585433252</v>
      </c>
      <c r="G96" s="62">
        <v>212.64400000000001</v>
      </c>
      <c r="H96" s="62">
        <v>217.661</v>
      </c>
      <c r="I96" s="62">
        <v>22.710999999999999</v>
      </c>
      <c r="J96" s="50"/>
      <c r="K96" s="62"/>
      <c r="L96" s="62"/>
      <c r="M96" s="62"/>
      <c r="N96" s="62"/>
      <c r="O96" s="62"/>
      <c r="P96" s="50"/>
      <c r="Q96" s="62"/>
      <c r="R96" s="62"/>
      <c r="S96" s="62"/>
      <c r="T96" s="62"/>
      <c r="U96" s="62"/>
      <c r="V96" s="50"/>
      <c r="W96" s="62"/>
      <c r="X96" s="62"/>
      <c r="Y96" s="62"/>
      <c r="Z96" s="62"/>
      <c r="AA96" s="62"/>
      <c r="AB96" s="77"/>
      <c r="AC96" s="77" t="s">
        <v>247</v>
      </c>
      <c r="AD96" s="62">
        <f t="shared" si="63"/>
        <v>0.70783999453125002</v>
      </c>
      <c r="AE96" s="77"/>
      <c r="AF96" s="50">
        <v>8</v>
      </c>
      <c r="AG96" s="62">
        <f t="shared" si="64"/>
        <v>0.70783750000000001</v>
      </c>
      <c r="AH96" s="62">
        <f t="shared" si="65"/>
        <v>99.999647585433252</v>
      </c>
      <c r="AI96" s="62">
        <f t="shared" si="66"/>
        <v>0.33225625000000003</v>
      </c>
      <c r="AJ96" s="62">
        <f t="shared" si="67"/>
        <v>0.34009531250000002</v>
      </c>
      <c r="AK96" s="62">
        <f t="shared" si="68"/>
        <v>3.5485937499999995E-2</v>
      </c>
      <c r="AL96" s="50"/>
      <c r="AM96" s="62"/>
      <c r="AN96" s="62"/>
      <c r="AO96" s="62"/>
      <c r="AP96" s="62"/>
      <c r="AQ96" s="62"/>
      <c r="AR96" s="50"/>
      <c r="AS96" s="62"/>
      <c r="AT96" s="62"/>
      <c r="AU96" s="62"/>
      <c r="AV96" s="62"/>
      <c r="AW96" s="62"/>
      <c r="AX96" s="50"/>
      <c r="AY96" s="62"/>
      <c r="AZ96" s="62"/>
      <c r="BA96" s="62"/>
      <c r="BB96" s="62"/>
      <c r="BC96" s="62"/>
    </row>
    <row r="97" spans="1:55" x14ac:dyDescent="0.25">
      <c r="A97" s="77" t="s">
        <v>248</v>
      </c>
      <c r="B97" s="77" t="s">
        <v>248</v>
      </c>
      <c r="C97" s="62">
        <v>491.93663400000003</v>
      </c>
      <c r="D97" s="50">
        <v>8</v>
      </c>
      <c r="E97" s="62">
        <f t="shared" si="92"/>
        <v>491.935</v>
      </c>
      <c r="F97" s="62">
        <f t="shared" si="60"/>
        <v>99.999667843399521</v>
      </c>
      <c r="G97" s="62">
        <v>231.792</v>
      </c>
      <c r="H97" s="62">
        <v>238.255</v>
      </c>
      <c r="I97" s="62">
        <v>21.888000000000002</v>
      </c>
      <c r="J97" s="50"/>
      <c r="K97" s="62"/>
      <c r="L97" s="62"/>
      <c r="M97" s="62"/>
      <c r="N97" s="62"/>
      <c r="O97" s="62"/>
      <c r="P97" s="50"/>
      <c r="Q97" s="62"/>
      <c r="R97" s="62"/>
      <c r="S97" s="62"/>
      <c r="T97" s="62"/>
      <c r="U97" s="62"/>
      <c r="V97" s="50"/>
      <c r="W97" s="62"/>
      <c r="X97" s="62"/>
      <c r="Y97" s="62"/>
      <c r="Z97" s="62"/>
      <c r="AA97" s="62"/>
      <c r="AB97" s="77"/>
      <c r="AC97" s="77" t="s">
        <v>248</v>
      </c>
      <c r="AD97" s="62">
        <f t="shared" si="63"/>
        <v>0.76865099062500009</v>
      </c>
      <c r="AE97" s="77"/>
      <c r="AF97" s="50">
        <v>8</v>
      </c>
      <c r="AG97" s="62">
        <f t="shared" si="64"/>
        <v>0.7686484375</v>
      </c>
      <c r="AH97" s="62">
        <f t="shared" si="65"/>
        <v>99.999667843399507</v>
      </c>
      <c r="AI97" s="62">
        <f t="shared" si="66"/>
        <v>0.36217500000000002</v>
      </c>
      <c r="AJ97" s="62">
        <f t="shared" si="67"/>
        <v>0.37227343749999997</v>
      </c>
      <c r="AK97" s="62">
        <f t="shared" si="68"/>
        <v>3.4200000000000001E-2</v>
      </c>
      <c r="AL97" s="50"/>
      <c r="AM97" s="62"/>
      <c r="AN97" s="62"/>
      <c r="AO97" s="62"/>
      <c r="AP97" s="62"/>
      <c r="AQ97" s="62"/>
      <c r="AR97" s="50"/>
      <c r="AS97" s="62"/>
      <c r="AT97" s="62"/>
      <c r="AU97" s="62"/>
      <c r="AV97" s="62"/>
      <c r="AW97" s="62"/>
      <c r="AX97" s="50"/>
      <c r="AY97" s="62"/>
      <c r="AZ97" s="62"/>
      <c r="BA97" s="62"/>
      <c r="BB97" s="62"/>
      <c r="BC97" s="62"/>
    </row>
    <row r="98" spans="1:55" x14ac:dyDescent="0.25">
      <c r="A98" s="77" t="s">
        <v>249</v>
      </c>
      <c r="B98" s="77" t="s">
        <v>249</v>
      </c>
      <c r="C98" s="62">
        <v>280.43946449999999</v>
      </c>
      <c r="D98" s="50">
        <v>8</v>
      </c>
      <c r="E98" s="62">
        <f t="shared" si="92"/>
        <v>280.43899999999996</v>
      </c>
      <c r="F98" s="62">
        <f t="shared" si="60"/>
        <v>99.999834367106331</v>
      </c>
      <c r="G98" s="62">
        <v>118.127</v>
      </c>
      <c r="H98" s="62">
        <v>135.542</v>
      </c>
      <c r="I98" s="62">
        <v>26.77</v>
      </c>
      <c r="J98" s="50"/>
      <c r="K98" s="62"/>
      <c r="L98" s="62"/>
      <c r="M98" s="62"/>
      <c r="N98" s="62"/>
      <c r="O98" s="62"/>
      <c r="P98" s="50"/>
      <c r="Q98" s="62"/>
      <c r="R98" s="62"/>
      <c r="S98" s="62"/>
      <c r="T98" s="62"/>
      <c r="U98" s="62"/>
      <c r="V98" s="50"/>
      <c r="W98" s="62"/>
      <c r="X98" s="62"/>
      <c r="Y98" s="62"/>
      <c r="Z98" s="62"/>
      <c r="AA98" s="62"/>
      <c r="AB98" s="77"/>
      <c r="AC98" s="77" t="s">
        <v>249</v>
      </c>
      <c r="AD98" s="62">
        <f t="shared" si="63"/>
        <v>0.43818666328125</v>
      </c>
      <c r="AE98" s="77"/>
      <c r="AF98" s="50">
        <v>8</v>
      </c>
      <c r="AG98" s="62">
        <f t="shared" si="64"/>
        <v>0.43818593749999996</v>
      </c>
      <c r="AH98" s="62">
        <f t="shared" si="65"/>
        <v>99.999834367106331</v>
      </c>
      <c r="AI98" s="62">
        <f t="shared" si="66"/>
        <v>0.18457343749999999</v>
      </c>
      <c r="AJ98" s="62">
        <f t="shared" si="67"/>
        <v>0.211784375</v>
      </c>
      <c r="AK98" s="62">
        <f t="shared" si="68"/>
        <v>4.1828125000000001E-2</v>
      </c>
      <c r="AL98" s="50"/>
      <c r="AM98" s="62"/>
      <c r="AN98" s="62"/>
      <c r="AO98" s="62"/>
      <c r="AP98" s="62"/>
      <c r="AQ98" s="62"/>
      <c r="AR98" s="50"/>
      <c r="AS98" s="62"/>
      <c r="AT98" s="62"/>
      <c r="AU98" s="62"/>
      <c r="AV98" s="62"/>
      <c r="AW98" s="62"/>
      <c r="AX98" s="50"/>
      <c r="AY98" s="62"/>
      <c r="AZ98" s="62"/>
      <c r="BA98" s="62"/>
      <c r="BB98" s="62"/>
      <c r="BC98" s="62"/>
    </row>
    <row r="99" spans="1:55" s="24" customFormat="1" x14ac:dyDescent="0.25">
      <c r="A99" s="77" t="s">
        <v>250</v>
      </c>
      <c r="B99" s="77" t="s">
        <v>250</v>
      </c>
      <c r="C99" s="62">
        <v>258.64400000000001</v>
      </c>
      <c r="D99" s="50">
        <v>8</v>
      </c>
      <c r="E99" s="62">
        <v>173.91200000000001</v>
      </c>
      <c r="F99" s="62">
        <v>67.239912775861796</v>
      </c>
      <c r="G99" s="62">
        <v>71.522000000000006</v>
      </c>
      <c r="H99" s="62">
        <v>90.804000000000002</v>
      </c>
      <c r="I99" s="62">
        <v>11.586</v>
      </c>
      <c r="J99" s="50">
        <v>9</v>
      </c>
      <c r="K99" s="62">
        <v>84.731999999999999</v>
      </c>
      <c r="L99" s="62">
        <v>32.760087224138196</v>
      </c>
      <c r="M99" s="62">
        <v>36.526000000000003</v>
      </c>
      <c r="N99" s="62">
        <v>42.707000000000001</v>
      </c>
      <c r="O99" s="62">
        <v>5.4989999999999997</v>
      </c>
      <c r="P99" s="50"/>
      <c r="Q99" s="62"/>
      <c r="R99" s="62"/>
      <c r="S99" s="62"/>
      <c r="T99" s="62"/>
      <c r="U99" s="62"/>
      <c r="V99" s="50"/>
      <c r="W99" s="62"/>
      <c r="X99" s="62"/>
      <c r="Y99" s="62"/>
      <c r="Z99" s="62"/>
      <c r="AA99" s="62"/>
      <c r="AB99" s="77"/>
      <c r="AC99" s="77" t="s">
        <v>250</v>
      </c>
      <c r="AD99" s="62">
        <v>0.40413125000000005</v>
      </c>
      <c r="AE99" s="77"/>
      <c r="AF99" s="50">
        <v>8</v>
      </c>
      <c r="AG99" s="62">
        <v>0.27173750000000002</v>
      </c>
      <c r="AH99" s="62">
        <v>67.239912775861796</v>
      </c>
      <c r="AI99" s="62">
        <v>0.11175312500000001</v>
      </c>
      <c r="AJ99" s="62">
        <v>0.14188125000000001</v>
      </c>
      <c r="AK99" s="62">
        <v>1.8103124999999998E-2</v>
      </c>
      <c r="AL99" s="50">
        <v>9</v>
      </c>
      <c r="AM99" s="62">
        <v>0.13239375</v>
      </c>
      <c r="AN99" s="62">
        <v>32.760087224138196</v>
      </c>
      <c r="AO99" s="62">
        <v>5.7071875000000008E-2</v>
      </c>
      <c r="AP99" s="62">
        <v>6.6729687499999996E-2</v>
      </c>
      <c r="AQ99" s="62">
        <v>8.5921874999999991E-3</v>
      </c>
      <c r="AR99" s="50"/>
      <c r="AS99" s="62"/>
      <c r="AT99" s="62"/>
      <c r="AU99" s="62"/>
      <c r="AV99" s="62"/>
      <c r="AW99" s="62"/>
      <c r="AX99" s="50"/>
      <c r="AY99" s="62"/>
      <c r="AZ99" s="62"/>
      <c r="BA99" s="62"/>
      <c r="BB99" s="62"/>
      <c r="BC99" s="62"/>
    </row>
    <row r="100" spans="1:55" x14ac:dyDescent="0.25">
      <c r="A100" s="77" t="s">
        <v>252</v>
      </c>
      <c r="B100" s="77" t="s">
        <v>252</v>
      </c>
      <c r="C100" s="62">
        <v>111.8644335</v>
      </c>
      <c r="D100" s="50">
        <v>8</v>
      </c>
      <c r="E100" s="62">
        <f t="shared" si="92"/>
        <v>111.86399999999999</v>
      </c>
      <c r="F100" s="62">
        <f t="shared" si="60"/>
        <v>99.999612477365289</v>
      </c>
      <c r="G100" s="62">
        <v>48.250999999999998</v>
      </c>
      <c r="H100" s="62">
        <v>58.235999999999997</v>
      </c>
      <c r="I100" s="62">
        <v>5.3769999999999998</v>
      </c>
      <c r="J100" s="50"/>
      <c r="K100" s="62"/>
      <c r="L100" s="62"/>
      <c r="M100" s="62"/>
      <c r="N100" s="62"/>
      <c r="O100" s="62"/>
      <c r="P100" s="50"/>
      <c r="Q100" s="62"/>
      <c r="R100" s="62"/>
      <c r="S100" s="62"/>
      <c r="T100" s="62"/>
      <c r="U100" s="62"/>
      <c r="V100" s="50"/>
      <c r="W100" s="62"/>
      <c r="X100" s="62"/>
      <c r="Y100" s="62"/>
      <c r="Z100" s="62"/>
      <c r="AA100" s="62"/>
      <c r="AB100" s="77"/>
      <c r="AC100" s="77" t="s">
        <v>252</v>
      </c>
      <c r="AD100" s="62">
        <f t="shared" si="63"/>
        <v>0.17478817734375002</v>
      </c>
      <c r="AE100" s="77"/>
      <c r="AF100" s="50">
        <v>8</v>
      </c>
      <c r="AG100" s="62">
        <f t="shared" si="64"/>
        <v>0.17478749999999998</v>
      </c>
      <c r="AH100" s="62">
        <f t="shared" si="65"/>
        <v>99.999612477365275</v>
      </c>
      <c r="AI100" s="62">
        <f t="shared" si="66"/>
        <v>7.5392187499999999E-2</v>
      </c>
      <c r="AJ100" s="62">
        <f t="shared" si="67"/>
        <v>9.0993749999999998E-2</v>
      </c>
      <c r="AK100" s="62">
        <f t="shared" si="68"/>
        <v>8.4015624999999993E-3</v>
      </c>
      <c r="AL100" s="50"/>
      <c r="AM100" s="62"/>
      <c r="AN100" s="62"/>
      <c r="AO100" s="62"/>
      <c r="AP100" s="62"/>
      <c r="AQ100" s="62"/>
      <c r="AR100" s="50"/>
      <c r="AS100" s="62"/>
      <c r="AT100" s="62"/>
      <c r="AU100" s="62"/>
      <c r="AV100" s="62"/>
      <c r="AW100" s="62"/>
      <c r="AX100" s="50"/>
      <c r="AY100" s="62"/>
      <c r="AZ100" s="62"/>
      <c r="BA100" s="62"/>
      <c r="BB100" s="62"/>
      <c r="BC100" s="62"/>
    </row>
    <row r="101" spans="1:55" x14ac:dyDescent="0.25">
      <c r="A101" s="77" t="s">
        <v>253</v>
      </c>
      <c r="B101" s="77" t="s">
        <v>253</v>
      </c>
      <c r="C101" s="62">
        <v>699.43070250000017</v>
      </c>
      <c r="D101" s="50">
        <v>8</v>
      </c>
      <c r="E101" s="62">
        <f t="shared" si="92"/>
        <v>699.42900000000009</v>
      </c>
      <c r="F101" s="62">
        <f t="shared" si="60"/>
        <v>99.999756587751449</v>
      </c>
      <c r="G101" s="62">
        <v>320.28300000000002</v>
      </c>
      <c r="H101" s="62">
        <v>345.86799999999999</v>
      </c>
      <c r="I101" s="62">
        <v>33.277999999999999</v>
      </c>
      <c r="J101" s="50"/>
      <c r="K101" s="62"/>
      <c r="L101" s="62"/>
      <c r="M101" s="62"/>
      <c r="N101" s="62"/>
      <c r="O101" s="62"/>
      <c r="P101" s="50"/>
      <c r="Q101" s="62"/>
      <c r="R101" s="62"/>
      <c r="S101" s="62"/>
      <c r="T101" s="62"/>
      <c r="U101" s="62"/>
      <c r="V101" s="50"/>
      <c r="W101" s="62"/>
      <c r="X101" s="62"/>
      <c r="Y101" s="62"/>
      <c r="Z101" s="62"/>
      <c r="AA101" s="62"/>
      <c r="AB101" s="77"/>
      <c r="AC101" s="77" t="s">
        <v>253</v>
      </c>
      <c r="AD101" s="62">
        <f t="shared" si="63"/>
        <v>1.0928604726562503</v>
      </c>
      <c r="AE101" s="77"/>
      <c r="AF101" s="50">
        <v>8</v>
      </c>
      <c r="AG101" s="62">
        <f t="shared" si="64"/>
        <v>1.0928578125000001</v>
      </c>
      <c r="AH101" s="62">
        <f t="shared" si="65"/>
        <v>99.999756587751435</v>
      </c>
      <c r="AI101" s="62">
        <f t="shared" si="66"/>
        <v>0.50044218750000002</v>
      </c>
      <c r="AJ101" s="62">
        <f t="shared" si="67"/>
        <v>0.54041874999999995</v>
      </c>
      <c r="AK101" s="62">
        <f t="shared" si="68"/>
        <v>5.1996874999999998E-2</v>
      </c>
      <c r="AL101" s="50"/>
      <c r="AM101" s="62"/>
      <c r="AN101" s="62"/>
      <c r="AO101" s="62"/>
      <c r="AP101" s="62"/>
      <c r="AQ101" s="62"/>
      <c r="AR101" s="50"/>
      <c r="AS101" s="62"/>
      <c r="AT101" s="62"/>
      <c r="AU101" s="62"/>
      <c r="AV101" s="62"/>
      <c r="AW101" s="62"/>
      <c r="AX101" s="50"/>
      <c r="AY101" s="62"/>
      <c r="AZ101" s="62"/>
      <c r="BA101" s="62"/>
      <c r="BB101" s="62"/>
      <c r="BC101" s="62"/>
    </row>
    <row r="102" spans="1:55" s="24" customFormat="1" x14ac:dyDescent="0.25">
      <c r="A102" s="77" t="s">
        <v>254</v>
      </c>
      <c r="B102" s="77" t="s">
        <v>254</v>
      </c>
      <c r="C102" s="62">
        <v>263.98227150000002</v>
      </c>
      <c r="D102" s="50">
        <v>8</v>
      </c>
      <c r="E102" s="62">
        <v>263.98200000000003</v>
      </c>
      <c r="F102" s="62">
        <v>100</v>
      </c>
      <c r="G102" s="62">
        <v>120.994</v>
      </c>
      <c r="H102" s="62">
        <v>130.91</v>
      </c>
      <c r="I102" s="62">
        <v>12.077999999999999</v>
      </c>
      <c r="J102" s="50"/>
      <c r="K102" s="62"/>
      <c r="L102" s="62"/>
      <c r="M102" s="62"/>
      <c r="N102" s="62"/>
      <c r="O102" s="62"/>
      <c r="P102" s="50"/>
      <c r="Q102" s="62"/>
      <c r="R102" s="62"/>
      <c r="S102" s="62"/>
      <c r="T102" s="62"/>
      <c r="U102" s="62"/>
      <c r="V102" s="50"/>
      <c r="W102" s="62"/>
      <c r="X102" s="62"/>
      <c r="Y102" s="62"/>
      <c r="Z102" s="62"/>
      <c r="AA102" s="62"/>
      <c r="AB102" s="77"/>
      <c r="AC102" s="77" t="s">
        <v>254</v>
      </c>
      <c r="AD102" s="62">
        <v>0.41247229921875</v>
      </c>
      <c r="AE102" s="77"/>
      <c r="AF102" s="50">
        <v>8</v>
      </c>
      <c r="AG102" s="62">
        <v>0.41247187500000004</v>
      </c>
      <c r="AH102" s="62">
        <v>99.999897152184332</v>
      </c>
      <c r="AI102" s="62">
        <v>0.18905312500000002</v>
      </c>
      <c r="AJ102" s="62">
        <v>0.20454687500000002</v>
      </c>
      <c r="AK102" s="62">
        <v>1.8871875E-2</v>
      </c>
      <c r="AL102" s="50"/>
      <c r="AM102" s="62"/>
      <c r="AN102" s="62"/>
      <c r="AO102" s="62"/>
      <c r="AP102" s="62"/>
      <c r="AQ102" s="62"/>
      <c r="AR102" s="50"/>
      <c r="AS102" s="62"/>
      <c r="AT102" s="62"/>
      <c r="AU102" s="62"/>
      <c r="AV102" s="62"/>
      <c r="AW102" s="62"/>
      <c r="AX102" s="50"/>
      <c r="AY102" s="62"/>
      <c r="AZ102" s="62"/>
      <c r="BA102" s="62"/>
      <c r="BB102" s="62"/>
      <c r="BC102" s="62"/>
    </row>
    <row r="103" spans="1:55" x14ac:dyDescent="0.25">
      <c r="A103" s="77" t="s">
        <v>256</v>
      </c>
      <c r="B103" s="77" t="s">
        <v>256</v>
      </c>
      <c r="C103" s="62">
        <v>366.72853050000003</v>
      </c>
      <c r="D103" s="50">
        <v>3</v>
      </c>
      <c r="E103" s="62">
        <f t="shared" si="92"/>
        <v>366.72800000000001</v>
      </c>
      <c r="F103" s="62">
        <f t="shared" si="60"/>
        <v>99.999855342588333</v>
      </c>
      <c r="G103" s="62">
        <v>255.37100000000001</v>
      </c>
      <c r="H103" s="62">
        <v>99.558999999999997</v>
      </c>
      <c r="I103" s="62">
        <v>11.798</v>
      </c>
      <c r="J103" s="50"/>
      <c r="K103" s="62"/>
      <c r="L103" s="62"/>
      <c r="M103" s="62"/>
      <c r="N103" s="62"/>
      <c r="O103" s="62"/>
      <c r="P103" s="50"/>
      <c r="Q103" s="62"/>
      <c r="R103" s="62"/>
      <c r="S103" s="62"/>
      <c r="T103" s="62"/>
      <c r="U103" s="62"/>
      <c r="V103" s="50"/>
      <c r="W103" s="62"/>
      <c r="X103" s="62"/>
      <c r="Y103" s="62"/>
      <c r="Z103" s="62"/>
      <c r="AA103" s="62"/>
      <c r="AB103" s="77"/>
      <c r="AC103" s="77" t="s">
        <v>256</v>
      </c>
      <c r="AD103" s="62">
        <f t="shared" si="63"/>
        <v>0.57301332890625001</v>
      </c>
      <c r="AE103" s="77"/>
      <c r="AF103" s="50">
        <v>3</v>
      </c>
      <c r="AG103" s="62">
        <f t="shared" si="64"/>
        <v>0.57301250000000004</v>
      </c>
      <c r="AH103" s="62">
        <f t="shared" si="65"/>
        <v>99.999855342588347</v>
      </c>
      <c r="AI103" s="62">
        <f t="shared" si="66"/>
        <v>0.39901718750000004</v>
      </c>
      <c r="AJ103" s="62">
        <f t="shared" si="67"/>
        <v>0.1555609375</v>
      </c>
      <c r="AK103" s="62">
        <f t="shared" si="68"/>
        <v>1.8434374999999999E-2</v>
      </c>
      <c r="AL103" s="50"/>
      <c r="AM103" s="62"/>
      <c r="AN103" s="62"/>
      <c r="AO103" s="62"/>
      <c r="AP103" s="62"/>
      <c r="AQ103" s="62"/>
      <c r="AR103" s="50"/>
      <c r="AS103" s="62"/>
      <c r="AT103" s="62"/>
      <c r="AU103" s="62"/>
      <c r="AV103" s="62"/>
      <c r="AW103" s="62"/>
      <c r="AX103" s="50"/>
      <c r="AY103" s="62"/>
      <c r="AZ103" s="62"/>
      <c r="BA103" s="62"/>
      <c r="BB103" s="62"/>
      <c r="BC103" s="62"/>
    </row>
    <row r="104" spans="1:55" x14ac:dyDescent="0.25">
      <c r="A104" s="77" t="s">
        <v>257</v>
      </c>
      <c r="B104" s="77" t="s">
        <v>257</v>
      </c>
      <c r="C104" s="62">
        <v>131.43514950000002</v>
      </c>
      <c r="D104" s="50">
        <v>8</v>
      </c>
      <c r="E104" s="62">
        <f t="shared" si="92"/>
        <v>131.435</v>
      </c>
      <c r="F104" s="62">
        <f t="shared" si="60"/>
        <v>99.999886255692942</v>
      </c>
      <c r="G104" s="62">
        <v>63.189</v>
      </c>
      <c r="H104" s="62">
        <v>62.198999999999998</v>
      </c>
      <c r="I104" s="62">
        <v>6.0469999999999997</v>
      </c>
      <c r="J104" s="50"/>
      <c r="K104" s="62"/>
      <c r="L104" s="62"/>
      <c r="M104" s="62"/>
      <c r="N104" s="62"/>
      <c r="O104" s="62"/>
      <c r="P104" s="50"/>
      <c r="Q104" s="62"/>
      <c r="R104" s="62"/>
      <c r="S104" s="62"/>
      <c r="T104" s="62"/>
      <c r="U104" s="62"/>
      <c r="V104" s="50"/>
      <c r="W104" s="62"/>
      <c r="X104" s="62"/>
      <c r="Y104" s="62"/>
      <c r="Z104" s="62"/>
      <c r="AA104" s="62"/>
      <c r="AB104" s="77"/>
      <c r="AC104" s="77" t="s">
        <v>257</v>
      </c>
      <c r="AD104" s="62">
        <f t="shared" si="63"/>
        <v>0.20536742109375003</v>
      </c>
      <c r="AE104" s="77"/>
      <c r="AF104" s="50">
        <v>8</v>
      </c>
      <c r="AG104" s="62">
        <f t="shared" si="64"/>
        <v>0.20536718749999999</v>
      </c>
      <c r="AH104" s="62">
        <f t="shared" si="65"/>
        <v>99.999886255692942</v>
      </c>
      <c r="AI104" s="62">
        <f t="shared" si="66"/>
        <v>9.8732812500000003E-2</v>
      </c>
      <c r="AJ104" s="62">
        <f t="shared" si="67"/>
        <v>9.71859375E-2</v>
      </c>
      <c r="AK104" s="62">
        <f t="shared" si="68"/>
        <v>9.4484375000000002E-3</v>
      </c>
      <c r="AL104" s="50"/>
      <c r="AM104" s="62"/>
      <c r="AN104" s="62"/>
      <c r="AO104" s="62"/>
      <c r="AP104" s="62"/>
      <c r="AQ104" s="62"/>
      <c r="AR104" s="50"/>
      <c r="AS104" s="62"/>
      <c r="AT104" s="62"/>
      <c r="AU104" s="62"/>
      <c r="AV104" s="62"/>
      <c r="AW104" s="62"/>
      <c r="AX104" s="50"/>
      <c r="AY104" s="62"/>
      <c r="AZ104" s="62"/>
      <c r="BA104" s="62"/>
      <c r="BB104" s="62"/>
      <c r="BC104" s="62"/>
    </row>
    <row r="105" spans="1:55" x14ac:dyDescent="0.25">
      <c r="A105" s="77" t="s">
        <v>258</v>
      </c>
      <c r="B105" s="77" t="s">
        <v>258</v>
      </c>
      <c r="C105" s="62">
        <v>416.76729300000005</v>
      </c>
      <c r="D105" s="50">
        <v>8</v>
      </c>
      <c r="E105" s="62">
        <f t="shared" si="92"/>
        <v>22.684000000000001</v>
      </c>
      <c r="F105" s="62">
        <f t="shared" si="60"/>
        <v>5.4428455353860983</v>
      </c>
      <c r="G105" s="62">
        <v>9.7959999999999994</v>
      </c>
      <c r="H105" s="62">
        <v>11.465999999999999</v>
      </c>
      <c r="I105" s="62">
        <v>1.4219999999999999</v>
      </c>
      <c r="J105" s="50">
        <v>9</v>
      </c>
      <c r="K105" s="62">
        <f>M105+N105+O105</f>
        <v>394.08199999999999</v>
      </c>
      <c r="L105" s="62">
        <f>(K105/C105)*100</f>
        <v>94.556844219539073</v>
      </c>
      <c r="M105" s="62">
        <v>165.101</v>
      </c>
      <c r="N105" s="62">
        <v>194.49100000000001</v>
      </c>
      <c r="O105" s="62">
        <v>34.49</v>
      </c>
      <c r="P105" s="50"/>
      <c r="Q105" s="62"/>
      <c r="R105" s="62"/>
      <c r="S105" s="62"/>
      <c r="T105" s="62"/>
      <c r="U105" s="62"/>
      <c r="V105" s="50"/>
      <c r="W105" s="62"/>
      <c r="X105" s="62"/>
      <c r="Y105" s="62"/>
      <c r="Z105" s="62"/>
      <c r="AA105" s="62"/>
      <c r="AB105" s="77"/>
      <c r="AC105" s="77" t="s">
        <v>258</v>
      </c>
      <c r="AD105" s="62">
        <f t="shared" si="63"/>
        <v>0.65119889531250008</v>
      </c>
      <c r="AE105" s="77"/>
      <c r="AF105" s="50">
        <v>8</v>
      </c>
      <c r="AG105" s="62">
        <f t="shared" si="64"/>
        <v>3.5443750000000003E-2</v>
      </c>
      <c r="AH105" s="62">
        <f t="shared" si="65"/>
        <v>5.4428455353860983</v>
      </c>
      <c r="AI105" s="62">
        <f t="shared" si="66"/>
        <v>1.5306249999999999E-2</v>
      </c>
      <c r="AJ105" s="62">
        <f t="shared" si="67"/>
        <v>1.7915624999999998E-2</v>
      </c>
      <c r="AK105" s="62">
        <f t="shared" si="68"/>
        <v>2.2218749999999999E-3</v>
      </c>
      <c r="AL105" s="50">
        <v>9</v>
      </c>
      <c r="AM105" s="62">
        <f>K105/640</f>
        <v>0.61575312500000001</v>
      </c>
      <c r="AN105" s="62">
        <f>(AM105/AD105)*100</f>
        <v>94.556844219539073</v>
      </c>
      <c r="AO105" s="62">
        <f>M105/640</f>
        <v>0.25797031250000002</v>
      </c>
      <c r="AP105" s="62">
        <f t="shared" ref="AP105" si="106">N105/640</f>
        <v>0.30389218750000002</v>
      </c>
      <c r="AQ105" s="62">
        <f t="shared" ref="AQ105" si="107">O105/640</f>
        <v>5.3890625000000004E-2</v>
      </c>
      <c r="AR105" s="50"/>
      <c r="AS105" s="62"/>
      <c r="AT105" s="62"/>
      <c r="AU105" s="62"/>
      <c r="AV105" s="62"/>
      <c r="AW105" s="62"/>
      <c r="AX105" s="50"/>
      <c r="AY105" s="62"/>
      <c r="AZ105" s="62"/>
      <c r="BA105" s="62"/>
      <c r="BB105" s="62"/>
      <c r="BC105" s="62"/>
    </row>
    <row r="106" spans="1:55" x14ac:dyDescent="0.25">
      <c r="A106" s="77" t="s">
        <v>259</v>
      </c>
      <c r="B106" s="77" t="s">
        <v>259</v>
      </c>
      <c r="C106" s="62">
        <v>103.635837</v>
      </c>
      <c r="D106" s="50">
        <v>8</v>
      </c>
      <c r="E106" s="62">
        <f t="shared" si="92"/>
        <v>103.63500000000001</v>
      </c>
      <c r="F106" s="62">
        <f t="shared" si="60"/>
        <v>99.999192364316997</v>
      </c>
      <c r="G106" s="62">
        <v>40.750999999999998</v>
      </c>
      <c r="H106" s="62">
        <v>48.244</v>
      </c>
      <c r="I106" s="62">
        <v>14.64</v>
      </c>
      <c r="J106" s="50"/>
      <c r="K106" s="62"/>
      <c r="L106" s="62"/>
      <c r="M106" s="62"/>
      <c r="N106" s="62"/>
      <c r="O106" s="62"/>
      <c r="P106" s="50"/>
      <c r="Q106" s="62"/>
      <c r="R106" s="62"/>
      <c r="S106" s="62"/>
      <c r="T106" s="62"/>
      <c r="U106" s="62"/>
      <c r="V106" s="50"/>
      <c r="W106" s="62"/>
      <c r="X106" s="62"/>
      <c r="Y106" s="62"/>
      <c r="Z106" s="62"/>
      <c r="AA106" s="62"/>
      <c r="AB106" s="77"/>
      <c r="AC106" s="77" t="s">
        <v>259</v>
      </c>
      <c r="AD106" s="62">
        <f t="shared" si="63"/>
        <v>0.16193099531249999</v>
      </c>
      <c r="AE106" s="77"/>
      <c r="AF106" s="50">
        <v>8</v>
      </c>
      <c r="AG106" s="62">
        <f t="shared" si="64"/>
        <v>0.1619296875</v>
      </c>
      <c r="AH106" s="62">
        <f t="shared" si="65"/>
        <v>99.999192364316997</v>
      </c>
      <c r="AI106" s="62">
        <f t="shared" si="66"/>
        <v>6.3673437499999999E-2</v>
      </c>
      <c r="AJ106" s="62">
        <f t="shared" si="67"/>
        <v>7.5381249999999997E-2</v>
      </c>
      <c r="AK106" s="62">
        <f t="shared" si="68"/>
        <v>2.2875E-2</v>
      </c>
      <c r="AL106" s="50"/>
      <c r="AM106" s="62"/>
      <c r="AN106" s="62"/>
      <c r="AO106" s="62"/>
      <c r="AP106" s="62"/>
      <c r="AQ106" s="62"/>
      <c r="AR106" s="50"/>
      <c r="AS106" s="62"/>
      <c r="AT106" s="62"/>
      <c r="AU106" s="62"/>
      <c r="AV106" s="62"/>
      <c r="AW106" s="62"/>
      <c r="AX106" s="50"/>
      <c r="AY106" s="62"/>
      <c r="AZ106" s="62"/>
      <c r="BA106" s="62"/>
      <c r="BB106" s="62"/>
      <c r="BC106" s="62"/>
    </row>
    <row r="107" spans="1:55" x14ac:dyDescent="0.25">
      <c r="A107" s="77" t="s">
        <v>260</v>
      </c>
      <c r="B107" s="77" t="s">
        <v>260</v>
      </c>
      <c r="C107" s="62">
        <v>223.28407800000002</v>
      </c>
      <c r="D107" s="50">
        <v>8</v>
      </c>
      <c r="E107" s="62">
        <f t="shared" si="92"/>
        <v>223.06099999999998</v>
      </c>
      <c r="F107" s="62">
        <f t="shared" si="60"/>
        <v>99.900092294086434</v>
      </c>
      <c r="G107" s="62">
        <v>86.728999999999999</v>
      </c>
      <c r="H107" s="62">
        <v>98.418000000000006</v>
      </c>
      <c r="I107" s="62">
        <v>37.914000000000001</v>
      </c>
      <c r="J107" s="50">
        <v>9</v>
      </c>
      <c r="K107" s="62">
        <f>M107+N107+O107</f>
        <v>0.22200000000000003</v>
      </c>
      <c r="L107" s="62">
        <f>(K107/C107)*100</f>
        <v>9.9424912868171456E-2</v>
      </c>
      <c r="M107" s="62">
        <v>8.2000000000000003E-2</v>
      </c>
      <c r="N107" s="62">
        <v>0.13700000000000001</v>
      </c>
      <c r="O107" s="62">
        <v>3.0000000000000001E-3</v>
      </c>
      <c r="P107" s="50"/>
      <c r="Q107" s="62"/>
      <c r="R107" s="62"/>
      <c r="S107" s="62"/>
      <c r="T107" s="62"/>
      <c r="U107" s="62"/>
      <c r="V107" s="50"/>
      <c r="W107" s="62"/>
      <c r="X107" s="62"/>
      <c r="Y107" s="62"/>
      <c r="Z107" s="62"/>
      <c r="AA107" s="62"/>
      <c r="AB107" s="77"/>
      <c r="AC107" s="77" t="s">
        <v>260</v>
      </c>
      <c r="AD107" s="62">
        <f t="shared" si="63"/>
        <v>0.34888137187500001</v>
      </c>
      <c r="AE107" s="77"/>
      <c r="AF107" s="50">
        <v>8</v>
      </c>
      <c r="AG107" s="62">
        <f t="shared" si="64"/>
        <v>0.34853281249999996</v>
      </c>
      <c r="AH107" s="62">
        <f t="shared" si="65"/>
        <v>99.900092294086434</v>
      </c>
      <c r="AI107" s="62">
        <f t="shared" si="66"/>
        <v>0.1355140625</v>
      </c>
      <c r="AJ107" s="62">
        <f t="shared" si="67"/>
        <v>0.15377812500000002</v>
      </c>
      <c r="AK107" s="62">
        <f t="shared" si="68"/>
        <v>5.9240625000000005E-2</v>
      </c>
      <c r="AL107" s="50">
        <v>9</v>
      </c>
      <c r="AM107" s="62">
        <f>K107/640</f>
        <v>3.4687500000000007E-4</v>
      </c>
      <c r="AN107" s="62">
        <f>(AM107/AD107)*100</f>
        <v>9.9424912868171483E-2</v>
      </c>
      <c r="AO107" s="62">
        <f>M107/640</f>
        <v>1.2812500000000001E-4</v>
      </c>
      <c r="AP107" s="62">
        <f t="shared" ref="AP107" si="108">N107/640</f>
        <v>2.1406250000000001E-4</v>
      </c>
      <c r="AQ107" s="62">
        <f t="shared" ref="AQ107" si="109">O107/640</f>
        <v>4.6875000000000004E-6</v>
      </c>
      <c r="AR107" s="50"/>
      <c r="AS107" s="62"/>
      <c r="AT107" s="62"/>
      <c r="AU107" s="62"/>
      <c r="AV107" s="62"/>
      <c r="AW107" s="62"/>
      <c r="AX107" s="50"/>
      <c r="AY107" s="62"/>
      <c r="AZ107" s="62"/>
      <c r="BA107" s="62"/>
      <c r="BB107" s="62"/>
      <c r="BC107" s="62"/>
    </row>
    <row r="108" spans="1:55" s="24" customFormat="1" x14ac:dyDescent="0.25">
      <c r="A108" s="77" t="s">
        <v>261</v>
      </c>
      <c r="B108" s="77" t="s">
        <v>261</v>
      </c>
      <c r="C108" s="62">
        <v>207.048</v>
      </c>
      <c r="D108" s="50">
        <v>8</v>
      </c>
      <c r="E108" s="62">
        <v>164.126</v>
      </c>
      <c r="F108" s="62">
        <v>79.26954136238939</v>
      </c>
      <c r="G108" s="62">
        <v>66.117000000000004</v>
      </c>
      <c r="H108" s="62">
        <v>82.046000000000006</v>
      </c>
      <c r="I108" s="62">
        <v>15.962999999999999</v>
      </c>
      <c r="J108" s="50">
        <v>9</v>
      </c>
      <c r="K108" s="62">
        <v>42.921999999999997</v>
      </c>
      <c r="L108" s="62">
        <v>20.730458637610603</v>
      </c>
      <c r="M108" s="62">
        <v>17.427</v>
      </c>
      <c r="N108" s="62">
        <v>22.434999999999999</v>
      </c>
      <c r="O108" s="62">
        <v>3.06</v>
      </c>
      <c r="P108" s="50"/>
      <c r="Q108" s="62"/>
      <c r="R108" s="62"/>
      <c r="S108" s="62"/>
      <c r="T108" s="62"/>
      <c r="U108" s="62"/>
      <c r="V108" s="50"/>
      <c r="W108" s="62"/>
      <c r="X108" s="62"/>
      <c r="Y108" s="62"/>
      <c r="Z108" s="62"/>
      <c r="AA108" s="62"/>
      <c r="AB108" s="77"/>
      <c r="AC108" s="77" t="s">
        <v>261</v>
      </c>
      <c r="AD108" s="62">
        <v>0.32351249999999998</v>
      </c>
      <c r="AE108" s="77"/>
      <c r="AF108" s="50">
        <v>8</v>
      </c>
      <c r="AG108" s="62">
        <v>0.25644687500000002</v>
      </c>
      <c r="AH108" s="62">
        <v>79.269541362389404</v>
      </c>
      <c r="AI108" s="62">
        <v>0.1033078125</v>
      </c>
      <c r="AJ108" s="62">
        <v>0.12819687500000002</v>
      </c>
      <c r="AK108" s="62">
        <v>2.4942187499999997E-2</v>
      </c>
      <c r="AL108" s="50">
        <v>9</v>
      </c>
      <c r="AM108" s="62">
        <v>6.706562499999999E-2</v>
      </c>
      <c r="AN108" s="62">
        <v>20.730458637610599</v>
      </c>
      <c r="AO108" s="62">
        <v>2.7229687499999999E-2</v>
      </c>
      <c r="AP108" s="62">
        <v>3.5054687500000001E-2</v>
      </c>
      <c r="AQ108" s="62">
        <v>4.7812499999999999E-3</v>
      </c>
      <c r="AR108" s="50"/>
      <c r="AS108" s="62"/>
      <c r="AT108" s="62"/>
      <c r="AU108" s="62"/>
      <c r="AV108" s="62"/>
      <c r="AW108" s="62"/>
      <c r="AX108" s="50"/>
      <c r="AY108" s="62"/>
      <c r="AZ108" s="62"/>
      <c r="BA108" s="62"/>
      <c r="BB108" s="62"/>
      <c r="BC108" s="62"/>
    </row>
    <row r="109" spans="1:55" x14ac:dyDescent="0.25">
      <c r="A109" s="77" t="s">
        <v>263</v>
      </c>
      <c r="B109" s="77" t="s">
        <v>263</v>
      </c>
      <c r="C109" s="62">
        <v>94.9624515</v>
      </c>
      <c r="D109" s="50">
        <v>8</v>
      </c>
      <c r="E109" s="62">
        <f t="shared" si="92"/>
        <v>2.0019999999999998</v>
      </c>
      <c r="F109" s="62">
        <f t="shared" si="60"/>
        <v>2.1082016822196294</v>
      </c>
      <c r="G109" s="62">
        <v>0.80100000000000005</v>
      </c>
      <c r="H109" s="62">
        <v>0.94099999999999995</v>
      </c>
      <c r="I109" s="62">
        <v>0.26</v>
      </c>
      <c r="J109" s="50">
        <v>9</v>
      </c>
      <c r="K109" s="62">
        <f>M109+N109+O109</f>
        <v>92.962000000000003</v>
      </c>
      <c r="L109" s="62">
        <f>(K109/C109)*100</f>
        <v>97.893428962288326</v>
      </c>
      <c r="M109" s="62">
        <v>40.384999999999998</v>
      </c>
      <c r="N109" s="62">
        <v>46.841000000000001</v>
      </c>
      <c r="O109" s="62">
        <v>5.7359999999999998</v>
      </c>
      <c r="P109" s="50"/>
      <c r="Q109" s="62"/>
      <c r="R109" s="62"/>
      <c r="S109" s="62"/>
      <c r="T109" s="62"/>
      <c r="U109" s="62"/>
      <c r="V109" s="50"/>
      <c r="W109" s="62"/>
      <c r="X109" s="62"/>
      <c r="Y109" s="62"/>
      <c r="Z109" s="62"/>
      <c r="AA109" s="62"/>
      <c r="AB109" s="77"/>
      <c r="AC109" s="77" t="s">
        <v>263</v>
      </c>
      <c r="AD109" s="62">
        <f t="shared" si="63"/>
        <v>0.14837883046875</v>
      </c>
      <c r="AE109" s="77"/>
      <c r="AF109" s="50">
        <v>8</v>
      </c>
      <c r="AG109" s="62">
        <f t="shared" si="64"/>
        <v>3.1281249999999998E-3</v>
      </c>
      <c r="AH109" s="62">
        <f t="shared" si="65"/>
        <v>2.1082016822196294</v>
      </c>
      <c r="AI109" s="62">
        <f t="shared" si="66"/>
        <v>1.2515625000000001E-3</v>
      </c>
      <c r="AJ109" s="62">
        <f t="shared" si="67"/>
        <v>1.4703124999999998E-3</v>
      </c>
      <c r="AK109" s="62">
        <f t="shared" si="68"/>
        <v>4.0625000000000004E-4</v>
      </c>
      <c r="AL109" s="50">
        <v>9</v>
      </c>
      <c r="AM109" s="62">
        <f t="shared" ref="AM109" si="110">K109/640</f>
        <v>0.14525312500000001</v>
      </c>
      <c r="AN109" s="62">
        <f t="shared" ref="AN109" si="111">(AM109/AD109)*100</f>
        <v>97.893428962288326</v>
      </c>
      <c r="AO109" s="62">
        <f t="shared" ref="AO109" si="112">M109/640</f>
        <v>6.31015625E-2</v>
      </c>
      <c r="AP109" s="62">
        <f t="shared" ref="AP109" si="113">N109/640</f>
        <v>7.3189062499999999E-2</v>
      </c>
      <c r="AQ109" s="62">
        <f t="shared" ref="AQ109" si="114">O109/640</f>
        <v>8.9625E-3</v>
      </c>
      <c r="AR109" s="50"/>
      <c r="AS109" s="62"/>
      <c r="AT109" s="62"/>
      <c r="AU109" s="62"/>
      <c r="AV109" s="62"/>
      <c r="AW109" s="62"/>
      <c r="AX109" s="50"/>
      <c r="AY109" s="62"/>
      <c r="AZ109" s="62"/>
      <c r="BA109" s="62"/>
      <c r="BB109" s="62"/>
      <c r="BC109" s="62"/>
    </row>
    <row r="110" spans="1:55" x14ac:dyDescent="0.25">
      <c r="A110" s="77" t="s">
        <v>264</v>
      </c>
      <c r="B110" s="77" t="s">
        <v>264</v>
      </c>
      <c r="C110" s="62">
        <v>218.61379350000001</v>
      </c>
      <c r="D110" s="50">
        <v>8</v>
      </c>
      <c r="E110" s="62">
        <f t="shared" si="92"/>
        <v>218.613</v>
      </c>
      <c r="F110" s="62">
        <f t="shared" si="60"/>
        <v>99.999637031137283</v>
      </c>
      <c r="G110" s="62">
        <v>110.461</v>
      </c>
      <c r="H110" s="62">
        <v>97.631</v>
      </c>
      <c r="I110" s="62">
        <v>10.521000000000001</v>
      </c>
      <c r="J110" s="50"/>
      <c r="K110" s="62"/>
      <c r="L110" s="62"/>
      <c r="M110" s="62"/>
      <c r="N110" s="62"/>
      <c r="O110" s="62"/>
      <c r="P110" s="50"/>
      <c r="Q110" s="62"/>
      <c r="R110" s="62"/>
      <c r="S110" s="62"/>
      <c r="T110" s="62"/>
      <c r="U110" s="62"/>
      <c r="V110" s="50"/>
      <c r="W110" s="62"/>
      <c r="X110" s="62"/>
      <c r="Y110" s="62"/>
      <c r="Z110" s="62"/>
      <c r="AA110" s="62"/>
      <c r="AB110" s="77"/>
      <c r="AC110" s="77" t="s">
        <v>264</v>
      </c>
      <c r="AD110" s="62">
        <f t="shared" si="63"/>
        <v>0.34158405234375</v>
      </c>
      <c r="AE110" s="77"/>
      <c r="AF110" s="50">
        <v>8</v>
      </c>
      <c r="AG110" s="62">
        <f t="shared" si="64"/>
        <v>0.3415828125</v>
      </c>
      <c r="AH110" s="62">
        <f t="shared" si="65"/>
        <v>99.999637031137283</v>
      </c>
      <c r="AI110" s="62">
        <f t="shared" si="66"/>
        <v>0.17259531249999999</v>
      </c>
      <c r="AJ110" s="62">
        <f t="shared" si="67"/>
        <v>0.15254843749999999</v>
      </c>
      <c r="AK110" s="62">
        <f t="shared" si="68"/>
        <v>1.6439062500000001E-2</v>
      </c>
      <c r="AL110" s="50"/>
      <c r="AM110" s="62"/>
      <c r="AN110" s="62"/>
      <c r="AO110" s="62"/>
      <c r="AP110" s="62"/>
      <c r="AQ110" s="62"/>
      <c r="AR110" s="50"/>
      <c r="AS110" s="62"/>
      <c r="AT110" s="62"/>
      <c r="AU110" s="62"/>
      <c r="AV110" s="62"/>
      <c r="AW110" s="62"/>
      <c r="AX110" s="50"/>
      <c r="AY110" s="62"/>
      <c r="AZ110" s="62"/>
      <c r="BA110" s="62"/>
      <c r="BB110" s="62"/>
      <c r="BC110" s="62"/>
    </row>
    <row r="111" spans="1:55" x14ac:dyDescent="0.25">
      <c r="A111" s="77" t="s">
        <v>265</v>
      </c>
      <c r="B111" s="77" t="s">
        <v>265</v>
      </c>
      <c r="C111" s="62">
        <v>36.027909000000001</v>
      </c>
      <c r="D111" s="50">
        <v>8</v>
      </c>
      <c r="E111" s="62">
        <f t="shared" si="92"/>
        <v>25.352999999999998</v>
      </c>
      <c r="F111" s="62">
        <f t="shared" si="60"/>
        <v>70.370445312271656</v>
      </c>
      <c r="G111" s="62">
        <v>9.9499999999999993</v>
      </c>
      <c r="H111" s="62">
        <v>12.41</v>
      </c>
      <c r="I111" s="62">
        <v>2.9929999999999999</v>
      </c>
      <c r="J111" s="50">
        <v>9</v>
      </c>
      <c r="K111" s="62">
        <f>M111+N111+O111</f>
        <v>10.675000000000001</v>
      </c>
      <c r="L111" s="62">
        <f>(K111/C111)*100</f>
        <v>29.629807269691948</v>
      </c>
      <c r="M111" s="62">
        <v>4.8150000000000004</v>
      </c>
      <c r="N111" s="62">
        <v>5.2619999999999996</v>
      </c>
      <c r="O111" s="62">
        <v>0.59799999999999998</v>
      </c>
      <c r="P111" s="50"/>
      <c r="Q111" s="62"/>
      <c r="R111" s="62"/>
      <c r="S111" s="62"/>
      <c r="T111" s="62"/>
      <c r="U111" s="62"/>
      <c r="V111" s="50"/>
      <c r="W111" s="62"/>
      <c r="X111" s="62"/>
      <c r="Y111" s="62"/>
      <c r="Z111" s="62"/>
      <c r="AA111" s="62"/>
      <c r="AB111" s="77"/>
      <c r="AC111" s="77" t="s">
        <v>265</v>
      </c>
      <c r="AD111" s="62">
        <f t="shared" si="63"/>
        <v>5.62936078125E-2</v>
      </c>
      <c r="AE111" s="77"/>
      <c r="AF111" s="50">
        <v>8</v>
      </c>
      <c r="AG111" s="62">
        <f t="shared" si="64"/>
        <v>3.9614062499999998E-2</v>
      </c>
      <c r="AH111" s="62">
        <f t="shared" si="65"/>
        <v>70.370445312271656</v>
      </c>
      <c r="AI111" s="62">
        <f t="shared" si="66"/>
        <v>1.5546874999999998E-2</v>
      </c>
      <c r="AJ111" s="62">
        <f t="shared" si="67"/>
        <v>1.9390625000000002E-2</v>
      </c>
      <c r="AK111" s="62">
        <f t="shared" si="68"/>
        <v>4.6765625000000002E-3</v>
      </c>
      <c r="AL111" s="50">
        <v>9</v>
      </c>
      <c r="AM111" s="62">
        <f>K111/640</f>
        <v>1.6679687500000002E-2</v>
      </c>
      <c r="AN111" s="62">
        <f>(AM111/AD111)*100</f>
        <v>29.629807269691955</v>
      </c>
      <c r="AO111" s="62">
        <f>M111/640</f>
        <v>7.5234375000000006E-3</v>
      </c>
      <c r="AP111" s="62">
        <f t="shared" ref="AP111" si="115">N111/640</f>
        <v>8.221875E-3</v>
      </c>
      <c r="AQ111" s="62">
        <f t="shared" ref="AQ111" si="116">O111/640</f>
        <v>9.3437499999999998E-4</v>
      </c>
      <c r="AR111" s="50"/>
      <c r="AS111" s="62"/>
      <c r="AT111" s="62"/>
      <c r="AU111" s="62"/>
      <c r="AV111" s="62"/>
      <c r="AW111" s="62"/>
      <c r="AX111" s="50"/>
      <c r="AY111" s="62"/>
      <c r="AZ111" s="62"/>
      <c r="BA111" s="62"/>
      <c r="BB111" s="62"/>
      <c r="BC111" s="62"/>
    </row>
    <row r="112" spans="1:55" x14ac:dyDescent="0.25">
      <c r="A112" s="77" t="s">
        <v>266</v>
      </c>
      <c r="B112" s="77" t="s">
        <v>266</v>
      </c>
      <c r="C112" s="62">
        <v>41.810166000000002</v>
      </c>
      <c r="D112" s="50">
        <v>9</v>
      </c>
      <c r="E112" s="62">
        <f t="shared" si="92"/>
        <v>41.809999999999995</v>
      </c>
      <c r="F112" s="62">
        <f t="shared" si="60"/>
        <v>99.999602967373988</v>
      </c>
      <c r="G112" s="62">
        <v>20.096</v>
      </c>
      <c r="H112" s="62">
        <v>14.222</v>
      </c>
      <c r="I112" s="62">
        <v>7.492</v>
      </c>
      <c r="J112" s="50"/>
      <c r="K112" s="62"/>
      <c r="L112" s="62"/>
      <c r="M112" s="62"/>
      <c r="N112" s="62"/>
      <c r="O112" s="62"/>
      <c r="P112" s="50"/>
      <c r="Q112" s="62"/>
      <c r="R112" s="62"/>
      <c r="S112" s="62"/>
      <c r="T112" s="62"/>
      <c r="U112" s="62"/>
      <c r="V112" s="50"/>
      <c r="W112" s="62"/>
      <c r="X112" s="62"/>
      <c r="Y112" s="62"/>
      <c r="Z112" s="62"/>
      <c r="AA112" s="62"/>
      <c r="AB112" s="77"/>
      <c r="AC112" s="77" t="s">
        <v>266</v>
      </c>
      <c r="AD112" s="62">
        <f t="shared" si="63"/>
        <v>6.5328384375000007E-2</v>
      </c>
      <c r="AE112" s="77"/>
      <c r="AF112" s="50">
        <v>9</v>
      </c>
      <c r="AG112" s="62">
        <f t="shared" si="64"/>
        <v>6.5328124999999987E-2</v>
      </c>
      <c r="AH112" s="62">
        <f t="shared" si="65"/>
        <v>99.999602967373974</v>
      </c>
      <c r="AI112" s="62">
        <f t="shared" si="66"/>
        <v>3.1399999999999997E-2</v>
      </c>
      <c r="AJ112" s="62">
        <f t="shared" si="67"/>
        <v>2.2221874999999999E-2</v>
      </c>
      <c r="AK112" s="62">
        <f t="shared" si="68"/>
        <v>1.170625E-2</v>
      </c>
      <c r="AL112" s="50"/>
      <c r="AM112" s="62"/>
      <c r="AN112" s="62"/>
      <c r="AO112" s="62"/>
      <c r="AP112" s="62"/>
      <c r="AQ112" s="62"/>
      <c r="AR112" s="50"/>
      <c r="AS112" s="62"/>
      <c r="AT112" s="62"/>
      <c r="AU112" s="62"/>
      <c r="AV112" s="62"/>
      <c r="AW112" s="62"/>
      <c r="AX112" s="50"/>
      <c r="AY112" s="62"/>
      <c r="AZ112" s="62"/>
      <c r="BA112" s="62"/>
      <c r="BB112" s="62"/>
      <c r="BC112" s="62"/>
    </row>
    <row r="113" spans="1:55" s="24" customFormat="1" x14ac:dyDescent="0.25">
      <c r="A113" s="77" t="s">
        <v>267</v>
      </c>
      <c r="B113" s="77" t="s">
        <v>267</v>
      </c>
      <c r="C113" s="62">
        <v>388.52199999999999</v>
      </c>
      <c r="D113" s="50">
        <v>12</v>
      </c>
      <c r="E113" s="62">
        <v>57.822000000000003</v>
      </c>
      <c r="F113" s="62">
        <v>14.882554913235287</v>
      </c>
      <c r="G113" s="62">
        <v>25.155000000000001</v>
      </c>
      <c r="H113" s="62">
        <v>28.861000000000001</v>
      </c>
      <c r="I113" s="62">
        <v>3.806</v>
      </c>
      <c r="J113" s="50">
        <v>8</v>
      </c>
      <c r="K113" s="62">
        <v>329.36599999999999</v>
      </c>
      <c r="L113" s="62">
        <v>84.774092586777584</v>
      </c>
      <c r="M113" s="62">
        <v>148.328</v>
      </c>
      <c r="N113" s="62">
        <v>152.13999999999999</v>
      </c>
      <c r="O113" s="62">
        <v>28.898</v>
      </c>
      <c r="P113" s="50">
        <v>9</v>
      </c>
      <c r="Q113" s="62">
        <v>1.3339999999999999</v>
      </c>
      <c r="R113" s="62">
        <v>0.34335249998713069</v>
      </c>
      <c r="S113" s="62">
        <v>0.629</v>
      </c>
      <c r="T113" s="62">
        <v>0.50900000000000001</v>
      </c>
      <c r="U113" s="62">
        <v>0.19600000000000001</v>
      </c>
      <c r="V113" s="50"/>
      <c r="W113" s="62"/>
      <c r="X113" s="62"/>
      <c r="Y113" s="62"/>
      <c r="Z113" s="62"/>
      <c r="AA113" s="62"/>
      <c r="AB113" s="77"/>
      <c r="AC113" s="77" t="s">
        <v>267</v>
      </c>
      <c r="AD113" s="62">
        <v>0.60706562500000005</v>
      </c>
      <c r="AE113" s="77"/>
      <c r="AF113" s="50">
        <v>12</v>
      </c>
      <c r="AG113" s="62">
        <v>9.0346875000000007E-2</v>
      </c>
      <c r="AH113" s="62">
        <v>14.882554913235285</v>
      </c>
      <c r="AI113" s="62">
        <v>3.9304687500000005E-2</v>
      </c>
      <c r="AJ113" s="62">
        <v>4.5095312499999998E-2</v>
      </c>
      <c r="AK113" s="62">
        <v>5.9468749999999999E-3</v>
      </c>
      <c r="AL113" s="50">
        <v>8</v>
      </c>
      <c r="AM113" s="62">
        <v>0.51463437499999998</v>
      </c>
      <c r="AN113" s="62">
        <v>84.77409258677757</v>
      </c>
      <c r="AO113" s="62">
        <v>0.23176250000000001</v>
      </c>
      <c r="AP113" s="62">
        <v>0.23771874999999998</v>
      </c>
      <c r="AQ113" s="62">
        <v>4.5153125000000002E-2</v>
      </c>
      <c r="AR113" s="50">
        <v>9</v>
      </c>
      <c r="AS113" s="62">
        <v>2.0843749999999999E-3</v>
      </c>
      <c r="AT113" s="62">
        <v>0.34335249998713069</v>
      </c>
      <c r="AU113" s="62">
        <v>9.8281249999999996E-4</v>
      </c>
      <c r="AV113" s="62">
        <v>7.9531250000000001E-4</v>
      </c>
      <c r="AW113" s="62">
        <v>3.0624999999999999E-4</v>
      </c>
      <c r="AX113" s="50"/>
      <c r="AY113" s="62"/>
      <c r="AZ113" s="62"/>
      <c r="BA113" s="62"/>
      <c r="BB113" s="62"/>
      <c r="BC113" s="62"/>
    </row>
    <row r="114" spans="1:55" x14ac:dyDescent="0.25">
      <c r="A114" s="77" t="s">
        <v>269</v>
      </c>
      <c r="B114" s="77" t="s">
        <v>269</v>
      </c>
      <c r="C114" s="62">
        <v>1217.3874929999999</v>
      </c>
      <c r="D114" s="50">
        <v>3</v>
      </c>
      <c r="E114" s="62">
        <f t="shared" si="92"/>
        <v>1213.8259999999998</v>
      </c>
      <c r="F114" s="62">
        <f t="shared" ref="F114:F174" si="117">(E114/C114)*100</f>
        <v>99.707447873378129</v>
      </c>
      <c r="G114" s="62">
        <v>517.17899999999997</v>
      </c>
      <c r="H114" s="62">
        <v>619.34500000000003</v>
      </c>
      <c r="I114" s="62">
        <v>77.302000000000007</v>
      </c>
      <c r="J114" s="50">
        <v>4</v>
      </c>
      <c r="K114" s="62">
        <f>M114+N114+O114</f>
        <v>3.5590000000000002</v>
      </c>
      <c r="L114" s="62">
        <f>(K114/C114)*100</f>
        <v>0.29234734383787531</v>
      </c>
      <c r="M114" s="62">
        <v>1.708</v>
      </c>
      <c r="N114" s="62">
        <v>1.744</v>
      </c>
      <c r="O114" s="62">
        <v>0.107</v>
      </c>
      <c r="P114" s="50"/>
      <c r="Q114" s="62"/>
      <c r="R114" s="62"/>
      <c r="S114" s="62"/>
      <c r="T114" s="62"/>
      <c r="U114" s="62"/>
      <c r="V114" s="50"/>
      <c r="W114" s="62"/>
      <c r="X114" s="62"/>
      <c r="Y114" s="62"/>
      <c r="Z114" s="62"/>
      <c r="AA114" s="62"/>
      <c r="AB114" s="77"/>
      <c r="AC114" s="77" t="s">
        <v>269</v>
      </c>
      <c r="AD114" s="62">
        <f t="shared" ref="AD114:AD175" si="118">C114/640</f>
        <v>1.9021679578124999</v>
      </c>
      <c r="AE114" s="77"/>
      <c r="AF114" s="50">
        <v>3</v>
      </c>
      <c r="AG114" s="62">
        <f t="shared" ref="AG114:AG175" si="119">E114/640</f>
        <v>1.8966031249999997</v>
      </c>
      <c r="AH114" s="62">
        <f t="shared" ref="AH114:AH175" si="120">(AG114/AD114)*100</f>
        <v>99.707447873378129</v>
      </c>
      <c r="AI114" s="62">
        <f t="shared" ref="AI114:AI175" si="121">G114/640</f>
        <v>0.8080921875</v>
      </c>
      <c r="AJ114" s="62">
        <f t="shared" ref="AJ114:AJ175" si="122">H114/640</f>
        <v>0.9677265625</v>
      </c>
      <c r="AK114" s="62">
        <f t="shared" ref="AK114:AK175" si="123">I114/640</f>
        <v>0.12078437500000001</v>
      </c>
      <c r="AL114" s="50">
        <v>4</v>
      </c>
      <c r="AM114" s="62">
        <f>K114/640</f>
        <v>5.5609374999999999E-3</v>
      </c>
      <c r="AN114" s="62">
        <f>(AM114/AD114)*100</f>
        <v>0.29234734383787531</v>
      </c>
      <c r="AO114" s="62">
        <f>M114/640</f>
        <v>2.6687500000000001E-3</v>
      </c>
      <c r="AP114" s="62">
        <f t="shared" ref="AP114" si="124">N114/640</f>
        <v>2.725E-3</v>
      </c>
      <c r="AQ114" s="62">
        <f t="shared" ref="AQ114" si="125">O114/640</f>
        <v>1.6718749999999999E-4</v>
      </c>
      <c r="AR114" s="50"/>
      <c r="AS114" s="62"/>
      <c r="AT114" s="62"/>
      <c r="AU114" s="62"/>
      <c r="AV114" s="62"/>
      <c r="AW114" s="62"/>
      <c r="AX114" s="50"/>
      <c r="AY114" s="62"/>
      <c r="AZ114" s="62"/>
      <c r="BA114" s="62"/>
      <c r="BB114" s="62"/>
      <c r="BC114" s="62"/>
    </row>
    <row r="115" spans="1:55" x14ac:dyDescent="0.25">
      <c r="A115" s="77" t="s">
        <v>270</v>
      </c>
      <c r="B115" s="77" t="s">
        <v>270</v>
      </c>
      <c r="C115" s="62">
        <v>171.243765</v>
      </c>
      <c r="D115" s="50">
        <v>8</v>
      </c>
      <c r="E115" s="62">
        <f t="shared" si="92"/>
        <v>171.24199999999999</v>
      </c>
      <c r="F115" s="62">
        <f t="shared" si="117"/>
        <v>99.99896930553939</v>
      </c>
      <c r="G115" s="62">
        <v>68.745999999999995</v>
      </c>
      <c r="H115" s="62">
        <v>75.826999999999998</v>
      </c>
      <c r="I115" s="62">
        <v>26.669</v>
      </c>
      <c r="J115" s="50"/>
      <c r="K115" s="62"/>
      <c r="L115" s="62"/>
      <c r="M115" s="62"/>
      <c r="N115" s="62"/>
      <c r="O115" s="62"/>
      <c r="P115" s="50"/>
      <c r="Q115" s="62"/>
      <c r="R115" s="62"/>
      <c r="S115" s="62"/>
      <c r="T115" s="62"/>
      <c r="U115" s="62"/>
      <c r="V115" s="50"/>
      <c r="W115" s="62"/>
      <c r="X115" s="62"/>
      <c r="Y115" s="62"/>
      <c r="Z115" s="62"/>
      <c r="AA115" s="62"/>
      <c r="AB115" s="77"/>
      <c r="AC115" s="77" t="s">
        <v>270</v>
      </c>
      <c r="AD115" s="62">
        <f t="shared" si="118"/>
        <v>0.26756838281250001</v>
      </c>
      <c r="AE115" s="77"/>
      <c r="AF115" s="50">
        <v>8</v>
      </c>
      <c r="AG115" s="62">
        <f t="shared" si="119"/>
        <v>0.26756562499999997</v>
      </c>
      <c r="AH115" s="62">
        <f t="shared" si="120"/>
        <v>99.998969305539376</v>
      </c>
      <c r="AI115" s="62">
        <f t="shared" si="121"/>
        <v>0.10741562499999999</v>
      </c>
      <c r="AJ115" s="62">
        <f t="shared" si="122"/>
        <v>0.1184796875</v>
      </c>
      <c r="AK115" s="62">
        <f t="shared" si="123"/>
        <v>4.1670312500000001E-2</v>
      </c>
      <c r="AL115" s="50"/>
      <c r="AM115" s="62"/>
      <c r="AN115" s="62"/>
      <c r="AO115" s="62"/>
      <c r="AP115" s="62"/>
      <c r="AQ115" s="62"/>
      <c r="AR115" s="50"/>
      <c r="AS115" s="62"/>
      <c r="AT115" s="62"/>
      <c r="AU115" s="62"/>
      <c r="AV115" s="62"/>
      <c r="AW115" s="62"/>
      <c r="AX115" s="50"/>
      <c r="AY115" s="62"/>
      <c r="AZ115" s="62"/>
      <c r="BA115" s="62"/>
      <c r="BB115" s="62"/>
      <c r="BC115" s="62"/>
    </row>
    <row r="116" spans="1:55" x14ac:dyDescent="0.25">
      <c r="A116" s="77" t="s">
        <v>271</v>
      </c>
      <c r="B116" s="77" t="s">
        <v>271</v>
      </c>
      <c r="C116" s="62">
        <v>218.39139900000001</v>
      </c>
      <c r="D116" s="50">
        <v>8</v>
      </c>
      <c r="E116" s="62">
        <f t="shared" si="92"/>
        <v>218.39100000000002</v>
      </c>
      <c r="F116" s="62">
        <f t="shared" si="117"/>
        <v>99.999817300497256</v>
      </c>
      <c r="G116" s="62">
        <v>98.573999999999998</v>
      </c>
      <c r="H116" s="62">
        <v>111.005</v>
      </c>
      <c r="I116" s="62">
        <v>8.8119999999999994</v>
      </c>
      <c r="J116" s="50"/>
      <c r="K116" s="62"/>
      <c r="L116" s="62"/>
      <c r="M116" s="62"/>
      <c r="N116" s="62"/>
      <c r="O116" s="62"/>
      <c r="P116" s="50"/>
      <c r="Q116" s="62"/>
      <c r="R116" s="62"/>
      <c r="S116" s="62"/>
      <c r="T116" s="62"/>
      <c r="U116" s="62"/>
      <c r="V116" s="50"/>
      <c r="W116" s="62"/>
      <c r="X116" s="62"/>
      <c r="Y116" s="62"/>
      <c r="Z116" s="62"/>
      <c r="AA116" s="62"/>
      <c r="AB116" s="77"/>
      <c r="AC116" s="77" t="s">
        <v>271</v>
      </c>
      <c r="AD116" s="62">
        <f t="shared" si="118"/>
        <v>0.34123656093749999</v>
      </c>
      <c r="AE116" s="77"/>
      <c r="AF116" s="50">
        <v>8</v>
      </c>
      <c r="AG116" s="62">
        <f t="shared" si="119"/>
        <v>0.34123593750000003</v>
      </c>
      <c r="AH116" s="62">
        <f t="shared" si="120"/>
        <v>99.99981730049727</v>
      </c>
      <c r="AI116" s="62">
        <f t="shared" si="121"/>
        <v>0.154021875</v>
      </c>
      <c r="AJ116" s="62">
        <f t="shared" si="122"/>
        <v>0.1734453125</v>
      </c>
      <c r="AK116" s="62">
        <f t="shared" si="123"/>
        <v>1.376875E-2</v>
      </c>
      <c r="AL116" s="50"/>
      <c r="AM116" s="62"/>
      <c r="AN116" s="62"/>
      <c r="AO116" s="62"/>
      <c r="AP116" s="62"/>
      <c r="AQ116" s="62"/>
      <c r="AR116" s="50"/>
      <c r="AS116" s="62"/>
      <c r="AT116" s="62"/>
      <c r="AU116" s="62"/>
      <c r="AV116" s="62"/>
      <c r="AW116" s="62"/>
      <c r="AX116" s="50"/>
      <c r="AY116" s="62"/>
      <c r="AZ116" s="62"/>
      <c r="BA116" s="62"/>
      <c r="BB116" s="62"/>
      <c r="BC116" s="62"/>
    </row>
    <row r="117" spans="1:55" x14ac:dyDescent="0.25">
      <c r="A117" s="77" t="s">
        <v>272</v>
      </c>
      <c r="B117" s="77" t="s">
        <v>272</v>
      </c>
      <c r="C117" s="62">
        <v>751.47101550000002</v>
      </c>
      <c r="D117" s="50">
        <v>5</v>
      </c>
      <c r="E117" s="62">
        <f t="shared" si="92"/>
        <v>751.47</v>
      </c>
      <c r="F117" s="62">
        <f t="shared" si="117"/>
        <v>99.999864865047485</v>
      </c>
      <c r="G117" s="62">
        <v>382.60700000000003</v>
      </c>
      <c r="H117" s="62">
        <v>326.19400000000002</v>
      </c>
      <c r="I117" s="62">
        <v>42.668999999999997</v>
      </c>
      <c r="J117" s="50"/>
      <c r="K117" s="62"/>
      <c r="L117" s="62"/>
      <c r="M117" s="62"/>
      <c r="N117" s="62"/>
      <c r="O117" s="62"/>
      <c r="P117" s="50"/>
      <c r="Q117" s="62"/>
      <c r="R117" s="62"/>
      <c r="S117" s="62"/>
      <c r="T117" s="62"/>
      <c r="U117" s="62"/>
      <c r="V117" s="50"/>
      <c r="W117" s="62"/>
      <c r="X117" s="62"/>
      <c r="Y117" s="62"/>
      <c r="Z117" s="62"/>
      <c r="AA117" s="62"/>
      <c r="AB117" s="77"/>
      <c r="AC117" s="77" t="s">
        <v>272</v>
      </c>
      <c r="AD117" s="62">
        <f t="shared" si="118"/>
        <v>1.17417346171875</v>
      </c>
      <c r="AE117" s="77"/>
      <c r="AF117" s="50">
        <v>5</v>
      </c>
      <c r="AG117" s="62">
        <f t="shared" si="119"/>
        <v>1.1741718750000001</v>
      </c>
      <c r="AH117" s="62">
        <f t="shared" si="120"/>
        <v>99.999864865047485</v>
      </c>
      <c r="AI117" s="62">
        <f t="shared" si="121"/>
        <v>0.5978234375</v>
      </c>
      <c r="AJ117" s="62">
        <f t="shared" si="122"/>
        <v>0.50967812499999998</v>
      </c>
      <c r="AK117" s="62">
        <f t="shared" si="123"/>
        <v>6.6670312499999995E-2</v>
      </c>
      <c r="AL117" s="50"/>
      <c r="AM117" s="62"/>
      <c r="AN117" s="62"/>
      <c r="AO117" s="62"/>
      <c r="AP117" s="62"/>
      <c r="AQ117" s="62"/>
      <c r="AR117" s="50"/>
      <c r="AS117" s="62"/>
      <c r="AT117" s="62"/>
      <c r="AU117" s="62"/>
      <c r="AV117" s="62"/>
      <c r="AW117" s="62"/>
      <c r="AX117" s="50"/>
      <c r="AY117" s="62"/>
      <c r="AZ117" s="62"/>
      <c r="BA117" s="62"/>
      <c r="BB117" s="62"/>
      <c r="BC117" s="62"/>
    </row>
    <row r="118" spans="1:55" x14ac:dyDescent="0.25">
      <c r="A118" s="77" t="s">
        <v>273</v>
      </c>
      <c r="B118" s="77" t="s">
        <v>273</v>
      </c>
      <c r="C118" s="62">
        <v>150.56107650000001</v>
      </c>
      <c r="D118" s="50">
        <v>8</v>
      </c>
      <c r="E118" s="62">
        <f t="shared" si="92"/>
        <v>150.56</v>
      </c>
      <c r="F118" s="62">
        <f t="shared" si="117"/>
        <v>99.999285007768918</v>
      </c>
      <c r="G118" s="62">
        <v>63.344000000000001</v>
      </c>
      <c r="H118" s="62">
        <v>74.045000000000002</v>
      </c>
      <c r="I118" s="62">
        <v>13.170999999999999</v>
      </c>
      <c r="J118" s="50"/>
      <c r="K118" s="62"/>
      <c r="L118" s="62"/>
      <c r="M118" s="62"/>
      <c r="N118" s="62"/>
      <c r="O118" s="62"/>
      <c r="P118" s="50"/>
      <c r="Q118" s="62"/>
      <c r="R118" s="62"/>
      <c r="S118" s="62"/>
      <c r="T118" s="62"/>
      <c r="U118" s="62"/>
      <c r="V118" s="50"/>
      <c r="W118" s="62"/>
      <c r="X118" s="62"/>
      <c r="Y118" s="62"/>
      <c r="Z118" s="62"/>
      <c r="AA118" s="62"/>
      <c r="AB118" s="77"/>
      <c r="AC118" s="77" t="s">
        <v>273</v>
      </c>
      <c r="AD118" s="62">
        <f t="shared" si="118"/>
        <v>0.23525168203125002</v>
      </c>
      <c r="AE118" s="77"/>
      <c r="AF118" s="50">
        <v>8</v>
      </c>
      <c r="AG118" s="62">
        <f t="shared" si="119"/>
        <v>0.23525000000000001</v>
      </c>
      <c r="AH118" s="62">
        <f t="shared" si="120"/>
        <v>99.999285007768918</v>
      </c>
      <c r="AI118" s="62">
        <f t="shared" si="121"/>
        <v>9.8975000000000007E-2</v>
      </c>
      <c r="AJ118" s="62">
        <f t="shared" si="122"/>
        <v>0.11569531250000001</v>
      </c>
      <c r="AK118" s="62">
        <f t="shared" si="123"/>
        <v>2.0579687499999999E-2</v>
      </c>
      <c r="AL118" s="50"/>
      <c r="AM118" s="62"/>
      <c r="AN118" s="62"/>
      <c r="AO118" s="62"/>
      <c r="AP118" s="62"/>
      <c r="AQ118" s="62"/>
      <c r="AR118" s="50"/>
      <c r="AS118" s="62"/>
      <c r="AT118" s="62"/>
      <c r="AU118" s="62"/>
      <c r="AV118" s="62"/>
      <c r="AW118" s="62"/>
      <c r="AX118" s="50"/>
      <c r="AY118" s="62"/>
      <c r="AZ118" s="62"/>
      <c r="BA118" s="62"/>
      <c r="BB118" s="62"/>
      <c r="BC118" s="62"/>
    </row>
    <row r="119" spans="1:55" x14ac:dyDescent="0.25">
      <c r="A119" s="77" t="s">
        <v>274</v>
      </c>
      <c r="B119" s="77" t="s">
        <v>274</v>
      </c>
      <c r="C119" s="62">
        <v>153.45220499999999</v>
      </c>
      <c r="D119" s="50">
        <v>8</v>
      </c>
      <c r="E119" s="62">
        <f t="shared" si="92"/>
        <v>153.45100000000002</v>
      </c>
      <c r="F119" s="62">
        <f t="shared" si="117"/>
        <v>99.999214739208227</v>
      </c>
      <c r="G119" s="62">
        <v>67.634</v>
      </c>
      <c r="H119" s="62">
        <v>76.947000000000003</v>
      </c>
      <c r="I119" s="62">
        <v>8.8699999999999992</v>
      </c>
      <c r="J119" s="50"/>
      <c r="K119" s="62"/>
      <c r="L119" s="62"/>
      <c r="M119" s="62"/>
      <c r="N119" s="62"/>
      <c r="O119" s="62"/>
      <c r="P119" s="50"/>
      <c r="Q119" s="62"/>
      <c r="R119" s="62"/>
      <c r="S119" s="62"/>
      <c r="T119" s="62"/>
      <c r="U119" s="62"/>
      <c r="V119" s="50"/>
      <c r="W119" s="62"/>
      <c r="X119" s="62"/>
      <c r="Y119" s="62"/>
      <c r="Z119" s="62"/>
      <c r="AA119" s="62"/>
      <c r="AB119" s="77"/>
      <c r="AC119" s="77" t="s">
        <v>274</v>
      </c>
      <c r="AD119" s="62">
        <f t="shared" si="118"/>
        <v>0.2397690703125</v>
      </c>
      <c r="AE119" s="77"/>
      <c r="AF119" s="50">
        <v>8</v>
      </c>
      <c r="AG119" s="62">
        <f t="shared" si="119"/>
        <v>0.23976718750000003</v>
      </c>
      <c r="AH119" s="62">
        <f t="shared" si="120"/>
        <v>99.999214739208227</v>
      </c>
      <c r="AI119" s="62">
        <f t="shared" si="121"/>
        <v>0.105678125</v>
      </c>
      <c r="AJ119" s="62">
        <f t="shared" si="122"/>
        <v>0.1202296875</v>
      </c>
      <c r="AK119" s="62">
        <f t="shared" si="123"/>
        <v>1.3859374999999998E-2</v>
      </c>
      <c r="AL119" s="50"/>
      <c r="AM119" s="62"/>
      <c r="AN119" s="62"/>
      <c r="AO119" s="62"/>
      <c r="AP119" s="62"/>
      <c r="AQ119" s="62"/>
      <c r="AR119" s="50"/>
      <c r="AS119" s="62"/>
      <c r="AT119" s="62"/>
      <c r="AU119" s="62"/>
      <c r="AV119" s="62"/>
      <c r="AW119" s="62"/>
      <c r="AX119" s="50"/>
      <c r="AY119" s="62"/>
      <c r="AZ119" s="62"/>
      <c r="BA119" s="62"/>
      <c r="BB119" s="62"/>
      <c r="BC119" s="62"/>
    </row>
    <row r="120" spans="1:55" x14ac:dyDescent="0.25">
      <c r="A120" s="77" t="s">
        <v>275</v>
      </c>
      <c r="B120" s="77" t="s">
        <v>275</v>
      </c>
      <c r="C120" s="62">
        <v>442.12026600000002</v>
      </c>
      <c r="D120" s="50">
        <v>11</v>
      </c>
      <c r="E120" s="62">
        <f t="shared" si="92"/>
        <v>14.232999999999999</v>
      </c>
      <c r="F120" s="62">
        <f t="shared" si="117"/>
        <v>3.2192598020376648</v>
      </c>
      <c r="G120" s="62">
        <v>5.9580000000000002</v>
      </c>
      <c r="H120" s="62">
        <v>7.9859999999999998</v>
      </c>
      <c r="I120" s="62">
        <v>0.28899999999999998</v>
      </c>
      <c r="J120" s="50">
        <v>8</v>
      </c>
      <c r="K120" s="62">
        <f>M120+N120+O120</f>
        <v>427.88599999999997</v>
      </c>
      <c r="L120" s="62">
        <f>(K120/C120)*100</f>
        <v>96.780453850536659</v>
      </c>
      <c r="M120" s="62">
        <v>186.54400000000001</v>
      </c>
      <c r="N120" s="62">
        <v>208.73599999999999</v>
      </c>
      <c r="O120" s="62">
        <v>32.606000000000002</v>
      </c>
      <c r="P120" s="50"/>
      <c r="Q120" s="62"/>
      <c r="R120" s="62"/>
      <c r="S120" s="62"/>
      <c r="T120" s="62"/>
      <c r="U120" s="62"/>
      <c r="V120" s="50"/>
      <c r="W120" s="62"/>
      <c r="X120" s="62"/>
      <c r="Y120" s="62"/>
      <c r="Z120" s="62"/>
      <c r="AA120" s="62"/>
      <c r="AB120" s="77"/>
      <c r="AC120" s="77" t="s">
        <v>275</v>
      </c>
      <c r="AD120" s="62">
        <f t="shared" si="118"/>
        <v>0.69081291562500002</v>
      </c>
      <c r="AE120" s="77"/>
      <c r="AF120" s="50">
        <v>11</v>
      </c>
      <c r="AG120" s="62">
        <f t="shared" si="119"/>
        <v>2.2239062499999997E-2</v>
      </c>
      <c r="AH120" s="62">
        <f t="shared" si="120"/>
        <v>3.2192598020376648</v>
      </c>
      <c r="AI120" s="62">
        <f t="shared" si="121"/>
        <v>9.3093749999999999E-3</v>
      </c>
      <c r="AJ120" s="62">
        <f t="shared" si="122"/>
        <v>1.2478125E-2</v>
      </c>
      <c r="AK120" s="62">
        <f t="shared" si="123"/>
        <v>4.5156249999999998E-4</v>
      </c>
      <c r="AL120" s="50">
        <v>8</v>
      </c>
      <c r="AM120" s="62">
        <f>K120/640</f>
        <v>0.66857187499999993</v>
      </c>
      <c r="AN120" s="62">
        <f>(AM120/AD120)*100</f>
        <v>96.780453850536659</v>
      </c>
      <c r="AO120" s="62">
        <f>M120/640</f>
        <v>0.29147500000000004</v>
      </c>
      <c r="AP120" s="62">
        <f t="shared" ref="AP120" si="126">N120/640</f>
        <v>0.32615</v>
      </c>
      <c r="AQ120" s="62">
        <f t="shared" ref="AQ120" si="127">O120/640</f>
        <v>5.0946875000000003E-2</v>
      </c>
      <c r="AR120" s="50"/>
      <c r="AS120" s="62"/>
      <c r="AT120" s="62"/>
      <c r="AU120" s="62"/>
      <c r="AV120" s="62"/>
      <c r="AW120" s="62"/>
      <c r="AX120" s="50"/>
      <c r="AY120" s="62"/>
      <c r="AZ120" s="62"/>
      <c r="BA120" s="62"/>
      <c r="BB120" s="62"/>
      <c r="BC120" s="62"/>
    </row>
    <row r="121" spans="1:55" x14ac:dyDescent="0.25">
      <c r="A121" s="77" t="s">
        <v>276</v>
      </c>
      <c r="B121" s="77" t="s">
        <v>276</v>
      </c>
      <c r="C121" s="62">
        <v>151.00586550000003</v>
      </c>
      <c r="D121" s="50">
        <v>8</v>
      </c>
      <c r="E121" s="62">
        <f t="shared" ref="E121:E156" si="128">G121+H121+I121</f>
        <v>151.005</v>
      </c>
      <c r="F121" s="62">
        <f t="shared" si="117"/>
        <v>99.999426843455936</v>
      </c>
      <c r="G121" s="62">
        <v>63.02</v>
      </c>
      <c r="H121" s="62">
        <v>79.340999999999994</v>
      </c>
      <c r="I121" s="62">
        <v>8.6440000000000001</v>
      </c>
      <c r="J121" s="50"/>
      <c r="K121" s="62"/>
      <c r="L121" s="62"/>
      <c r="M121" s="62"/>
      <c r="N121" s="62"/>
      <c r="O121" s="62"/>
      <c r="P121" s="50"/>
      <c r="Q121" s="62"/>
      <c r="R121" s="62"/>
      <c r="S121" s="62"/>
      <c r="T121" s="62"/>
      <c r="U121" s="62"/>
      <c r="V121" s="50"/>
      <c r="W121" s="62"/>
      <c r="X121" s="62"/>
      <c r="Y121" s="62"/>
      <c r="Z121" s="62"/>
      <c r="AA121" s="62"/>
      <c r="AB121" s="77"/>
      <c r="AC121" s="77" t="s">
        <v>276</v>
      </c>
      <c r="AD121" s="62">
        <f t="shared" si="118"/>
        <v>0.23594666484375004</v>
      </c>
      <c r="AE121" s="77"/>
      <c r="AF121" s="50">
        <v>8</v>
      </c>
      <c r="AG121" s="62">
        <f t="shared" si="119"/>
        <v>0.2359453125</v>
      </c>
      <c r="AH121" s="62">
        <f t="shared" si="120"/>
        <v>99.999426843455936</v>
      </c>
      <c r="AI121" s="62">
        <f t="shared" si="121"/>
        <v>9.8468750000000008E-2</v>
      </c>
      <c r="AJ121" s="62">
        <f t="shared" si="122"/>
        <v>0.12397031249999999</v>
      </c>
      <c r="AK121" s="62">
        <f t="shared" si="123"/>
        <v>1.3506250000000001E-2</v>
      </c>
      <c r="AL121" s="50"/>
      <c r="AM121" s="62"/>
      <c r="AN121" s="62"/>
      <c r="AO121" s="62"/>
      <c r="AP121" s="62"/>
      <c r="AQ121" s="62"/>
      <c r="AR121" s="50"/>
      <c r="AS121" s="62"/>
      <c r="AT121" s="62"/>
      <c r="AU121" s="62"/>
      <c r="AV121" s="62"/>
      <c r="AW121" s="62"/>
      <c r="AX121" s="50"/>
      <c r="AY121" s="62"/>
      <c r="AZ121" s="62"/>
      <c r="BA121" s="62"/>
      <c r="BB121" s="62"/>
      <c r="BC121" s="62"/>
    </row>
    <row r="122" spans="1:55" x14ac:dyDescent="0.25">
      <c r="A122" s="77" t="s">
        <v>277</v>
      </c>
      <c r="B122" s="77" t="s">
        <v>277</v>
      </c>
      <c r="C122" s="62">
        <v>707.21451000000002</v>
      </c>
      <c r="D122" s="50">
        <v>3</v>
      </c>
      <c r="E122" s="62">
        <f t="shared" si="128"/>
        <v>706.1</v>
      </c>
      <c r="F122" s="62">
        <f t="shared" si="117"/>
        <v>99.842408493570076</v>
      </c>
      <c r="G122" s="62">
        <v>330.11700000000002</v>
      </c>
      <c r="H122" s="62">
        <v>320.88200000000001</v>
      </c>
      <c r="I122" s="62">
        <v>55.100999999999999</v>
      </c>
      <c r="J122" s="50">
        <v>6</v>
      </c>
      <c r="K122" s="62">
        <f>M122+N122+O122</f>
        <v>1.1120000000000001</v>
      </c>
      <c r="L122" s="62">
        <f>(K122/C122)*100</f>
        <v>0.15723659289739403</v>
      </c>
      <c r="M122" s="62">
        <v>0.4</v>
      </c>
      <c r="N122" s="62">
        <v>0.48699999999999999</v>
      </c>
      <c r="O122" s="62">
        <v>0.22500000000000001</v>
      </c>
      <c r="P122" s="50"/>
      <c r="Q122" s="62"/>
      <c r="R122" s="62"/>
      <c r="S122" s="62"/>
      <c r="T122" s="62"/>
      <c r="U122" s="62"/>
      <c r="V122" s="50"/>
      <c r="W122" s="62"/>
      <c r="X122" s="62"/>
      <c r="Y122" s="62"/>
      <c r="Z122" s="62"/>
      <c r="AA122" s="62"/>
      <c r="AB122" s="77"/>
      <c r="AC122" s="77" t="s">
        <v>277</v>
      </c>
      <c r="AD122" s="62">
        <f t="shared" si="118"/>
        <v>1.105022671875</v>
      </c>
      <c r="AE122" s="77"/>
      <c r="AF122" s="50">
        <v>3</v>
      </c>
      <c r="AG122" s="62">
        <f t="shared" si="119"/>
        <v>1.10328125</v>
      </c>
      <c r="AH122" s="62">
        <f t="shared" si="120"/>
        <v>99.842408493570076</v>
      </c>
      <c r="AI122" s="62">
        <f t="shared" si="121"/>
        <v>0.51580781250000007</v>
      </c>
      <c r="AJ122" s="62">
        <f t="shared" si="122"/>
        <v>0.50137812500000001</v>
      </c>
      <c r="AK122" s="62">
        <f t="shared" si="123"/>
        <v>8.6095312499999993E-2</v>
      </c>
      <c r="AL122" s="50">
        <v>6</v>
      </c>
      <c r="AM122" s="62">
        <f>K122/640</f>
        <v>1.7375000000000001E-3</v>
      </c>
      <c r="AN122" s="62">
        <f>(AM122/AD122)*100</f>
        <v>0.15723659289739403</v>
      </c>
      <c r="AO122" s="62">
        <f>M122/640</f>
        <v>6.2500000000000001E-4</v>
      </c>
      <c r="AP122" s="62">
        <f t="shared" ref="AP122" si="129">N122/640</f>
        <v>7.609375E-4</v>
      </c>
      <c r="AQ122" s="62">
        <f t="shared" ref="AQ122" si="130">O122/640</f>
        <v>3.5156249999999999E-4</v>
      </c>
      <c r="AR122" s="50"/>
      <c r="AS122" s="62"/>
      <c r="AT122" s="62"/>
      <c r="AU122" s="62"/>
      <c r="AV122" s="62"/>
      <c r="AW122" s="62"/>
      <c r="AX122" s="50"/>
      <c r="AY122" s="62"/>
      <c r="AZ122" s="62"/>
      <c r="BA122" s="62"/>
      <c r="BB122" s="62"/>
      <c r="BC122" s="62"/>
    </row>
    <row r="123" spans="1:55" x14ac:dyDescent="0.25">
      <c r="A123" s="77" t="s">
        <v>278</v>
      </c>
      <c r="B123" s="77" t="s">
        <v>278</v>
      </c>
      <c r="C123" s="62">
        <v>51.373129500000005</v>
      </c>
      <c r="D123" s="50">
        <v>8</v>
      </c>
      <c r="E123" s="62">
        <f t="shared" si="128"/>
        <v>51.372999999999998</v>
      </c>
      <c r="F123" s="62">
        <f t="shared" si="117"/>
        <v>99.999747922695647</v>
      </c>
      <c r="G123" s="62">
        <v>21.600999999999999</v>
      </c>
      <c r="H123" s="62">
        <v>20.713999999999999</v>
      </c>
      <c r="I123" s="62">
        <v>9.0579999999999998</v>
      </c>
      <c r="J123" s="50"/>
      <c r="K123" s="62"/>
      <c r="L123" s="62"/>
      <c r="M123" s="62"/>
      <c r="N123" s="62"/>
      <c r="O123" s="62"/>
      <c r="P123" s="50"/>
      <c r="Q123" s="62"/>
      <c r="R123" s="62"/>
      <c r="S123" s="62"/>
      <c r="T123" s="62"/>
      <c r="U123" s="62"/>
      <c r="V123" s="50"/>
      <c r="W123" s="62"/>
      <c r="X123" s="62"/>
      <c r="Y123" s="62"/>
      <c r="Z123" s="62"/>
      <c r="AA123" s="62"/>
      <c r="AB123" s="77"/>
      <c r="AC123" s="77" t="s">
        <v>278</v>
      </c>
      <c r="AD123" s="62">
        <f t="shared" si="118"/>
        <v>8.0270514843750002E-2</v>
      </c>
      <c r="AE123" s="77"/>
      <c r="AF123" s="50">
        <v>8</v>
      </c>
      <c r="AG123" s="62">
        <f t="shared" si="119"/>
        <v>8.0270312499999996E-2</v>
      </c>
      <c r="AH123" s="62">
        <f t="shared" si="120"/>
        <v>99.999747922695647</v>
      </c>
      <c r="AI123" s="62">
        <f t="shared" si="121"/>
        <v>3.3751562499999999E-2</v>
      </c>
      <c r="AJ123" s="62">
        <f t="shared" si="122"/>
        <v>3.2365624999999995E-2</v>
      </c>
      <c r="AK123" s="62">
        <f t="shared" si="123"/>
        <v>1.4153124999999999E-2</v>
      </c>
      <c r="AL123" s="50"/>
      <c r="AM123" s="62"/>
      <c r="AN123" s="62"/>
      <c r="AO123" s="62"/>
      <c r="AP123" s="62"/>
      <c r="AQ123" s="62"/>
      <c r="AR123" s="50"/>
      <c r="AS123" s="62"/>
      <c r="AT123" s="62"/>
      <c r="AU123" s="62"/>
      <c r="AV123" s="62"/>
      <c r="AW123" s="62"/>
      <c r="AX123" s="50"/>
      <c r="AY123" s="62"/>
      <c r="AZ123" s="62"/>
      <c r="BA123" s="62"/>
      <c r="BB123" s="62"/>
      <c r="BC123" s="62"/>
    </row>
    <row r="124" spans="1:55" x14ac:dyDescent="0.25">
      <c r="A124" s="77" t="s">
        <v>279</v>
      </c>
      <c r="B124" s="77" t="s">
        <v>279</v>
      </c>
      <c r="C124" s="62">
        <v>473.4778905</v>
      </c>
      <c r="D124" s="50">
        <v>5</v>
      </c>
      <c r="E124" s="62">
        <f t="shared" si="128"/>
        <v>87.846000000000004</v>
      </c>
      <c r="F124" s="62">
        <f t="shared" si="117"/>
        <v>18.553347846344685</v>
      </c>
      <c r="G124" s="62">
        <v>31.709</v>
      </c>
      <c r="H124" s="62">
        <v>44.194000000000003</v>
      </c>
      <c r="I124" s="62">
        <v>11.943</v>
      </c>
      <c r="J124" s="50">
        <v>6</v>
      </c>
      <c r="K124" s="62">
        <f>M124+N124+O124</f>
        <v>214.16499999999999</v>
      </c>
      <c r="L124" s="62">
        <f>(K124/C124)*100</f>
        <v>45.232312700776468</v>
      </c>
      <c r="M124" s="62">
        <v>80.802000000000007</v>
      </c>
      <c r="N124" s="62">
        <v>112.008</v>
      </c>
      <c r="O124" s="62">
        <v>21.355</v>
      </c>
      <c r="P124" s="50">
        <v>9</v>
      </c>
      <c r="Q124" s="62">
        <f>S124+T124+U124</f>
        <v>171.46600000000001</v>
      </c>
      <c r="R124" s="62">
        <f>(Q124/C124)*100</f>
        <v>36.214151376515012</v>
      </c>
      <c r="S124" s="62">
        <v>70.488</v>
      </c>
      <c r="T124" s="62">
        <v>78.730999999999995</v>
      </c>
      <c r="U124" s="62">
        <v>22.247</v>
      </c>
      <c r="V124" s="50"/>
      <c r="W124" s="62"/>
      <c r="X124" s="62"/>
      <c r="Y124" s="62"/>
      <c r="Z124" s="62"/>
      <c r="AA124" s="62"/>
      <c r="AB124" s="77"/>
      <c r="AC124" s="77" t="s">
        <v>279</v>
      </c>
      <c r="AD124" s="62">
        <f t="shared" si="118"/>
        <v>0.73980920390625005</v>
      </c>
      <c r="AE124" s="77"/>
      <c r="AF124" s="50">
        <v>5</v>
      </c>
      <c r="AG124" s="62">
        <f t="shared" si="119"/>
        <v>0.13725937500000002</v>
      </c>
      <c r="AH124" s="62">
        <f t="shared" si="120"/>
        <v>18.553347846344685</v>
      </c>
      <c r="AI124" s="62">
        <f t="shared" si="121"/>
        <v>4.9545312500000001E-2</v>
      </c>
      <c r="AJ124" s="62">
        <f t="shared" si="122"/>
        <v>6.9053125000000007E-2</v>
      </c>
      <c r="AK124" s="62">
        <f t="shared" si="123"/>
        <v>1.8660937499999999E-2</v>
      </c>
      <c r="AL124" s="50">
        <v>6</v>
      </c>
      <c r="AM124" s="62">
        <f t="shared" ref="AM124:AM125" si="131">K124/640</f>
        <v>0.33463281249999999</v>
      </c>
      <c r="AN124" s="62">
        <f t="shared" ref="AN124:AN125" si="132">(AM124/AD124)*100</f>
        <v>45.232312700776461</v>
      </c>
      <c r="AO124" s="62">
        <f t="shared" ref="AO124:AO125" si="133">M124/640</f>
        <v>0.12625312500000002</v>
      </c>
      <c r="AP124" s="62">
        <f t="shared" ref="AP124:AP125" si="134">N124/640</f>
        <v>0.17501249999999999</v>
      </c>
      <c r="AQ124" s="62">
        <f t="shared" ref="AQ124:AQ125" si="135">O124/640</f>
        <v>3.3367187499999999E-2</v>
      </c>
      <c r="AR124" s="50">
        <v>9</v>
      </c>
      <c r="AS124" s="62">
        <f>Q124/640</f>
        <v>0.26791562499999999</v>
      </c>
      <c r="AT124" s="62">
        <f>(AS124/AD124)*100</f>
        <v>36.214151376515005</v>
      </c>
      <c r="AU124" s="62">
        <f>S124/640</f>
        <v>0.1101375</v>
      </c>
      <c r="AV124" s="62">
        <f t="shared" ref="AV124" si="136">T124/640</f>
        <v>0.12301718749999999</v>
      </c>
      <c r="AW124" s="62">
        <f t="shared" ref="AW124" si="137">U124/640</f>
        <v>3.4760937499999998E-2</v>
      </c>
      <c r="AX124" s="50"/>
      <c r="AY124" s="62"/>
      <c r="AZ124" s="62"/>
      <c r="BA124" s="62"/>
      <c r="BB124" s="62"/>
      <c r="BC124" s="62"/>
    </row>
    <row r="125" spans="1:55" x14ac:dyDescent="0.25">
      <c r="A125" s="77" t="s">
        <v>280</v>
      </c>
      <c r="B125" s="77" t="s">
        <v>280</v>
      </c>
      <c r="C125" s="62">
        <v>49.816368000000004</v>
      </c>
      <c r="D125" s="50">
        <v>8</v>
      </c>
      <c r="E125" s="62">
        <f t="shared" si="128"/>
        <v>15.345000000000001</v>
      </c>
      <c r="F125" s="62">
        <f t="shared" si="117"/>
        <v>30.803128802966928</v>
      </c>
      <c r="G125" s="62">
        <v>6.6269999999999998</v>
      </c>
      <c r="H125" s="62">
        <v>7.8040000000000003</v>
      </c>
      <c r="I125" s="62">
        <v>0.91400000000000003</v>
      </c>
      <c r="J125" s="50">
        <v>9</v>
      </c>
      <c r="K125" s="62">
        <f>M125+N125+O125</f>
        <v>34.470999999999997</v>
      </c>
      <c r="L125" s="62">
        <f>(K125/C125)*100</f>
        <v>69.196132484006043</v>
      </c>
      <c r="M125" s="62">
        <v>17.7</v>
      </c>
      <c r="N125" s="62">
        <v>15.305</v>
      </c>
      <c r="O125" s="62">
        <v>1.466</v>
      </c>
      <c r="P125" s="50"/>
      <c r="Q125" s="62"/>
      <c r="R125" s="62"/>
      <c r="S125" s="62"/>
      <c r="T125" s="62"/>
      <c r="U125" s="62"/>
      <c r="V125" s="50"/>
      <c r="W125" s="62"/>
      <c r="X125" s="62"/>
      <c r="Y125" s="62"/>
      <c r="Z125" s="62"/>
      <c r="AA125" s="62"/>
      <c r="AB125" s="77"/>
      <c r="AC125" s="77" t="s">
        <v>280</v>
      </c>
      <c r="AD125" s="62">
        <f t="shared" si="118"/>
        <v>7.7838075000000007E-2</v>
      </c>
      <c r="AE125" s="77"/>
      <c r="AF125" s="50">
        <v>8</v>
      </c>
      <c r="AG125" s="62">
        <f t="shared" si="119"/>
        <v>2.39765625E-2</v>
      </c>
      <c r="AH125" s="62">
        <f t="shared" si="120"/>
        <v>30.803128802966928</v>
      </c>
      <c r="AI125" s="62">
        <f t="shared" si="121"/>
        <v>1.0354687499999999E-2</v>
      </c>
      <c r="AJ125" s="62">
        <f t="shared" si="122"/>
        <v>1.219375E-2</v>
      </c>
      <c r="AK125" s="62">
        <f t="shared" si="123"/>
        <v>1.4281250000000001E-3</v>
      </c>
      <c r="AL125" s="50">
        <v>9</v>
      </c>
      <c r="AM125" s="62">
        <f t="shared" si="131"/>
        <v>5.3860937499999997E-2</v>
      </c>
      <c r="AN125" s="62">
        <f t="shared" si="132"/>
        <v>69.196132484006043</v>
      </c>
      <c r="AO125" s="62">
        <f t="shared" si="133"/>
        <v>2.765625E-2</v>
      </c>
      <c r="AP125" s="62">
        <f t="shared" si="134"/>
        <v>2.39140625E-2</v>
      </c>
      <c r="AQ125" s="62">
        <f t="shared" si="135"/>
        <v>2.2906250000000001E-3</v>
      </c>
      <c r="AR125" s="50"/>
      <c r="AS125" s="62"/>
      <c r="AT125" s="62"/>
      <c r="AU125" s="62"/>
      <c r="AV125" s="62"/>
      <c r="AW125" s="62"/>
      <c r="AX125" s="50"/>
      <c r="AY125" s="62"/>
      <c r="AZ125" s="62"/>
      <c r="BA125" s="62"/>
      <c r="BB125" s="62"/>
      <c r="BC125" s="62"/>
    </row>
    <row r="126" spans="1:55" x14ac:dyDescent="0.25">
      <c r="A126" s="77" t="s">
        <v>281</v>
      </c>
      <c r="B126" s="77" t="s">
        <v>281</v>
      </c>
      <c r="C126" s="62">
        <v>251.52817949999999</v>
      </c>
      <c r="D126" s="50">
        <v>8</v>
      </c>
      <c r="E126" s="62">
        <f t="shared" si="128"/>
        <v>251.52699999999999</v>
      </c>
      <c r="F126" s="62">
        <f t="shared" si="117"/>
        <v>99.999531066458502</v>
      </c>
      <c r="G126" s="62">
        <v>103.08799999999999</v>
      </c>
      <c r="H126" s="62">
        <v>131.5</v>
      </c>
      <c r="I126" s="62">
        <v>16.939</v>
      </c>
      <c r="J126" s="50"/>
      <c r="K126" s="62"/>
      <c r="L126" s="62"/>
      <c r="M126" s="62"/>
      <c r="N126" s="62"/>
      <c r="O126" s="62"/>
      <c r="P126" s="50"/>
      <c r="Q126" s="62"/>
      <c r="R126" s="62"/>
      <c r="S126" s="62"/>
      <c r="T126" s="62"/>
      <c r="U126" s="62"/>
      <c r="V126" s="50"/>
      <c r="W126" s="62"/>
      <c r="X126" s="62"/>
      <c r="Y126" s="62"/>
      <c r="Z126" s="62"/>
      <c r="AA126" s="62"/>
      <c r="AB126" s="77"/>
      <c r="AC126" s="77" t="s">
        <v>281</v>
      </c>
      <c r="AD126" s="62">
        <f t="shared" si="118"/>
        <v>0.39301278046874999</v>
      </c>
      <c r="AE126" s="77"/>
      <c r="AF126" s="50">
        <v>8</v>
      </c>
      <c r="AG126" s="62">
        <f t="shared" si="119"/>
        <v>0.39301093749999999</v>
      </c>
      <c r="AH126" s="62">
        <f t="shared" si="120"/>
        <v>99.999531066458502</v>
      </c>
      <c r="AI126" s="62">
        <f t="shared" si="121"/>
        <v>0.161075</v>
      </c>
      <c r="AJ126" s="62">
        <f t="shared" si="122"/>
        <v>0.20546875000000001</v>
      </c>
      <c r="AK126" s="62">
        <f t="shared" si="123"/>
        <v>2.6467187499999999E-2</v>
      </c>
      <c r="AL126" s="50"/>
      <c r="AM126" s="62"/>
      <c r="AN126" s="62"/>
      <c r="AO126" s="62"/>
      <c r="AP126" s="62"/>
      <c r="AQ126" s="62"/>
      <c r="AR126" s="50"/>
      <c r="AS126" s="62"/>
      <c r="AT126" s="62"/>
      <c r="AU126" s="62"/>
      <c r="AV126" s="62"/>
      <c r="AW126" s="62"/>
      <c r="AX126" s="50"/>
      <c r="AY126" s="62"/>
      <c r="AZ126" s="62"/>
      <c r="BA126" s="62"/>
      <c r="BB126" s="62"/>
      <c r="BC126" s="62"/>
    </row>
    <row r="127" spans="1:55" x14ac:dyDescent="0.25">
      <c r="A127" s="77" t="s">
        <v>282</v>
      </c>
      <c r="B127" s="77" t="s">
        <v>282</v>
      </c>
      <c r="C127" s="62">
        <v>37.584670500000001</v>
      </c>
      <c r="D127" s="50">
        <v>8</v>
      </c>
      <c r="E127" s="62">
        <f t="shared" si="128"/>
        <v>37.583999999999996</v>
      </c>
      <c r="F127" s="62">
        <f t="shared" si="117"/>
        <v>99.998216027994701</v>
      </c>
      <c r="G127" s="62">
        <v>16.763999999999999</v>
      </c>
      <c r="H127" s="62">
        <v>14.738</v>
      </c>
      <c r="I127" s="62">
        <v>6.0819999999999999</v>
      </c>
      <c r="J127" s="50"/>
      <c r="K127" s="62"/>
      <c r="L127" s="62"/>
      <c r="M127" s="62"/>
      <c r="N127" s="62"/>
      <c r="O127" s="62"/>
      <c r="P127" s="50"/>
      <c r="Q127" s="62"/>
      <c r="R127" s="62"/>
      <c r="S127" s="62"/>
      <c r="T127" s="62"/>
      <c r="U127" s="62"/>
      <c r="V127" s="50"/>
      <c r="W127" s="62"/>
      <c r="X127" s="62"/>
      <c r="Y127" s="62"/>
      <c r="Z127" s="62"/>
      <c r="AA127" s="62"/>
      <c r="AB127" s="77"/>
      <c r="AC127" s="77" t="s">
        <v>282</v>
      </c>
      <c r="AD127" s="62">
        <f t="shared" si="118"/>
        <v>5.8726047656250002E-2</v>
      </c>
      <c r="AE127" s="77"/>
      <c r="AF127" s="50">
        <v>8</v>
      </c>
      <c r="AG127" s="62">
        <f t="shared" si="119"/>
        <v>5.8724999999999992E-2</v>
      </c>
      <c r="AH127" s="62">
        <f t="shared" si="120"/>
        <v>99.998216027994687</v>
      </c>
      <c r="AI127" s="62">
        <f t="shared" si="121"/>
        <v>2.6193749999999998E-2</v>
      </c>
      <c r="AJ127" s="62">
        <f t="shared" si="122"/>
        <v>2.3028125E-2</v>
      </c>
      <c r="AK127" s="62">
        <f t="shared" si="123"/>
        <v>9.5031249999999994E-3</v>
      </c>
      <c r="AL127" s="50"/>
      <c r="AM127" s="62"/>
      <c r="AN127" s="62"/>
      <c r="AO127" s="62"/>
      <c r="AP127" s="62"/>
      <c r="AQ127" s="62"/>
      <c r="AR127" s="50"/>
      <c r="AS127" s="62"/>
      <c r="AT127" s="62"/>
      <c r="AU127" s="62"/>
      <c r="AV127" s="62"/>
      <c r="AW127" s="62"/>
      <c r="AX127" s="50"/>
      <c r="AY127" s="62"/>
      <c r="AZ127" s="62"/>
      <c r="BA127" s="62"/>
      <c r="BB127" s="62"/>
      <c r="BC127" s="62"/>
    </row>
    <row r="128" spans="1:55" x14ac:dyDescent="0.25">
      <c r="A128" s="77" t="s">
        <v>283</v>
      </c>
      <c r="B128" s="77" t="s">
        <v>283</v>
      </c>
      <c r="C128" s="62">
        <v>954.73958849999997</v>
      </c>
      <c r="D128" s="50">
        <v>3</v>
      </c>
      <c r="E128" s="62">
        <f t="shared" si="128"/>
        <v>745.90899999999999</v>
      </c>
      <c r="F128" s="62">
        <f t="shared" si="117"/>
        <v>78.126958281043358</v>
      </c>
      <c r="G128" s="62">
        <v>313.375</v>
      </c>
      <c r="H128" s="62">
        <v>369.3</v>
      </c>
      <c r="I128" s="62">
        <v>63.234000000000002</v>
      </c>
      <c r="J128" s="50">
        <v>6</v>
      </c>
      <c r="K128" s="62">
        <f t="shared" ref="K128:K133" si="138">M128+N128+O128</f>
        <v>208.828</v>
      </c>
      <c r="L128" s="62">
        <f t="shared" ref="L128:L133" si="139">(K128/C128)*100</f>
        <v>21.872770597906342</v>
      </c>
      <c r="M128" s="62">
        <v>91.778000000000006</v>
      </c>
      <c r="N128" s="62">
        <v>104.31699999999999</v>
      </c>
      <c r="O128" s="62">
        <v>12.733000000000001</v>
      </c>
      <c r="P128" s="50"/>
      <c r="Q128" s="62"/>
      <c r="R128" s="62"/>
      <c r="S128" s="62"/>
      <c r="T128" s="62"/>
      <c r="U128" s="62"/>
      <c r="V128" s="50"/>
      <c r="W128" s="62"/>
      <c r="X128" s="62"/>
      <c r="Y128" s="62"/>
      <c r="Z128" s="62"/>
      <c r="AA128" s="62"/>
      <c r="AB128" s="77"/>
      <c r="AC128" s="77" t="s">
        <v>283</v>
      </c>
      <c r="AD128" s="62">
        <f t="shared" si="118"/>
        <v>1.49178060703125</v>
      </c>
      <c r="AE128" s="77"/>
      <c r="AF128" s="50">
        <v>3</v>
      </c>
      <c r="AG128" s="62">
        <f t="shared" si="119"/>
        <v>1.1654828125000001</v>
      </c>
      <c r="AH128" s="62">
        <f t="shared" si="120"/>
        <v>78.126958281043358</v>
      </c>
      <c r="AI128" s="62">
        <f t="shared" si="121"/>
        <v>0.48964843749999998</v>
      </c>
      <c r="AJ128" s="62">
        <f t="shared" si="122"/>
        <v>0.57703125</v>
      </c>
      <c r="AK128" s="62">
        <f t="shared" si="123"/>
        <v>9.8803125000000006E-2</v>
      </c>
      <c r="AL128" s="50">
        <v>6</v>
      </c>
      <c r="AM128" s="62">
        <f t="shared" ref="AM128:AM133" si="140">K128/640</f>
        <v>0.32629374999999999</v>
      </c>
      <c r="AN128" s="62">
        <f t="shared" ref="AN128:AN133" si="141">(AM128/AD128)*100</f>
        <v>21.872770597906342</v>
      </c>
      <c r="AO128" s="62">
        <f t="shared" ref="AO128:AO133" si="142">M128/640</f>
        <v>0.14340312500000002</v>
      </c>
      <c r="AP128" s="62">
        <f t="shared" ref="AP128:AP133" si="143">N128/640</f>
        <v>0.16299531249999999</v>
      </c>
      <c r="AQ128" s="62">
        <f t="shared" ref="AQ128:AQ133" si="144">O128/640</f>
        <v>1.9895312500000002E-2</v>
      </c>
      <c r="AR128" s="50"/>
      <c r="AS128" s="62"/>
      <c r="AT128" s="62"/>
      <c r="AU128" s="62"/>
      <c r="AV128" s="62"/>
      <c r="AW128" s="62"/>
      <c r="AX128" s="50"/>
      <c r="AY128" s="62"/>
      <c r="AZ128" s="62"/>
      <c r="BA128" s="62"/>
      <c r="BB128" s="62"/>
      <c r="BC128" s="62"/>
    </row>
    <row r="129" spans="1:49" x14ac:dyDescent="0.25">
      <c r="A129" s="77" t="s">
        <v>284</v>
      </c>
      <c r="B129" s="77" t="s">
        <v>284</v>
      </c>
      <c r="C129" s="62">
        <v>421.88236650000005</v>
      </c>
      <c r="D129" s="50">
        <v>3</v>
      </c>
      <c r="E129" s="62">
        <f t="shared" si="128"/>
        <v>217.05699999999999</v>
      </c>
      <c r="F129" s="62">
        <f t="shared" si="117"/>
        <v>51.44964976866364</v>
      </c>
      <c r="G129" s="62">
        <v>107.334</v>
      </c>
      <c r="H129" s="62">
        <v>91.433000000000007</v>
      </c>
      <c r="I129" s="62">
        <v>18.29</v>
      </c>
      <c r="J129" s="50">
        <v>6</v>
      </c>
      <c r="K129" s="62">
        <f t="shared" si="138"/>
        <v>204.60299999999998</v>
      </c>
      <c r="L129" s="62">
        <f t="shared" si="139"/>
        <v>48.497642055395069</v>
      </c>
      <c r="M129" s="62">
        <v>89.596000000000004</v>
      </c>
      <c r="N129" s="62">
        <v>102.395</v>
      </c>
      <c r="O129" s="62">
        <v>12.612</v>
      </c>
      <c r="P129" s="50"/>
      <c r="Q129" s="62"/>
      <c r="R129" s="62"/>
      <c r="S129" s="62"/>
      <c r="T129" s="62"/>
      <c r="U129" s="62"/>
      <c r="V129" s="50"/>
      <c r="W129" s="62"/>
      <c r="X129" s="62"/>
      <c r="Y129" s="62"/>
      <c r="Z129" s="62"/>
      <c r="AA129" s="62"/>
      <c r="AB129" s="77"/>
      <c r="AC129" s="77" t="s">
        <v>284</v>
      </c>
      <c r="AD129" s="62">
        <f t="shared" si="118"/>
        <v>0.65919119765625012</v>
      </c>
      <c r="AE129" s="77"/>
      <c r="AF129" s="50">
        <v>3</v>
      </c>
      <c r="AG129" s="62">
        <f t="shared" si="119"/>
        <v>0.3391515625</v>
      </c>
      <c r="AH129" s="62">
        <f t="shared" si="120"/>
        <v>51.44964976866364</v>
      </c>
      <c r="AI129" s="62">
        <f t="shared" si="121"/>
        <v>0.16770937499999999</v>
      </c>
      <c r="AJ129" s="62">
        <f t="shared" si="122"/>
        <v>0.1428640625</v>
      </c>
      <c r="AK129" s="62">
        <f t="shared" si="123"/>
        <v>2.8578124999999999E-2</v>
      </c>
      <c r="AL129" s="50">
        <v>6</v>
      </c>
      <c r="AM129" s="62">
        <f t="shared" si="140"/>
        <v>0.31969218749999995</v>
      </c>
      <c r="AN129" s="62">
        <f t="shared" si="141"/>
        <v>48.497642055395062</v>
      </c>
      <c r="AO129" s="62">
        <f t="shared" si="142"/>
        <v>0.13999375</v>
      </c>
      <c r="AP129" s="62">
        <f t="shared" si="143"/>
        <v>0.15999218749999999</v>
      </c>
      <c r="AQ129" s="62">
        <f t="shared" si="144"/>
        <v>1.9706250000000002E-2</v>
      </c>
      <c r="AR129" s="50"/>
      <c r="AS129" s="62"/>
      <c r="AT129" s="62"/>
      <c r="AU129" s="62"/>
      <c r="AV129" s="62"/>
      <c r="AW129" s="62"/>
    </row>
    <row r="130" spans="1:49" x14ac:dyDescent="0.25">
      <c r="A130" s="77" t="s">
        <v>285</v>
      </c>
      <c r="B130" s="77" t="s">
        <v>285</v>
      </c>
      <c r="C130" s="62">
        <v>749.69185949999996</v>
      </c>
      <c r="D130" s="50">
        <v>3</v>
      </c>
      <c r="E130" s="62">
        <f t="shared" si="128"/>
        <v>64.048999999999992</v>
      </c>
      <c r="F130" s="62">
        <f t="shared" si="117"/>
        <v>8.543376747176751</v>
      </c>
      <c r="G130" s="62">
        <v>40.052999999999997</v>
      </c>
      <c r="H130" s="62">
        <v>9.0980000000000008</v>
      </c>
      <c r="I130" s="62">
        <v>14.898</v>
      </c>
      <c r="J130" s="50">
        <v>5</v>
      </c>
      <c r="K130" s="62">
        <f t="shared" si="138"/>
        <v>27.132000000000001</v>
      </c>
      <c r="L130" s="62">
        <f t="shared" si="139"/>
        <v>3.6190869163359243</v>
      </c>
      <c r="M130" s="62">
        <v>14.289</v>
      </c>
      <c r="N130" s="62">
        <v>10.686</v>
      </c>
      <c r="O130" s="62">
        <v>2.157</v>
      </c>
      <c r="P130" s="50">
        <v>6</v>
      </c>
      <c r="Q130" s="62">
        <f>S130+T130+U130</f>
        <v>658.50800000000004</v>
      </c>
      <c r="R130" s="62">
        <f>(Q130/C130)*100</f>
        <v>87.837154913111348</v>
      </c>
      <c r="S130" s="62">
        <v>296.238</v>
      </c>
      <c r="T130" s="62">
        <v>320.06</v>
      </c>
      <c r="U130" s="62">
        <v>42.21</v>
      </c>
      <c r="V130" s="50"/>
      <c r="W130" s="62"/>
      <c r="X130" s="62"/>
      <c r="Y130" s="62"/>
      <c r="Z130" s="62"/>
      <c r="AA130" s="62"/>
      <c r="AB130" s="77"/>
      <c r="AC130" s="77" t="s">
        <v>285</v>
      </c>
      <c r="AD130" s="62">
        <f t="shared" si="118"/>
        <v>1.1713935304687499</v>
      </c>
      <c r="AE130" s="77"/>
      <c r="AF130" s="50">
        <v>3</v>
      </c>
      <c r="AG130" s="62">
        <f t="shared" si="119"/>
        <v>0.10007656249999999</v>
      </c>
      <c r="AH130" s="62">
        <f t="shared" si="120"/>
        <v>8.543376747176751</v>
      </c>
      <c r="AI130" s="62">
        <f t="shared" si="121"/>
        <v>6.2582812500000001E-2</v>
      </c>
      <c r="AJ130" s="62">
        <f t="shared" si="122"/>
        <v>1.4215625000000001E-2</v>
      </c>
      <c r="AK130" s="62">
        <f t="shared" si="123"/>
        <v>2.3278125E-2</v>
      </c>
      <c r="AL130" s="50">
        <v>5</v>
      </c>
      <c r="AM130" s="62">
        <f t="shared" si="140"/>
        <v>4.2393750000000001E-2</v>
      </c>
      <c r="AN130" s="62">
        <f t="shared" si="141"/>
        <v>3.6190869163359243</v>
      </c>
      <c r="AO130" s="62">
        <f t="shared" si="142"/>
        <v>2.2326562500000001E-2</v>
      </c>
      <c r="AP130" s="62">
        <f t="shared" si="143"/>
        <v>1.6696875E-2</v>
      </c>
      <c r="AQ130" s="62">
        <f t="shared" si="144"/>
        <v>3.3703125E-3</v>
      </c>
      <c r="AR130" s="50">
        <v>6</v>
      </c>
      <c r="AS130" s="62">
        <f>Q130/640</f>
        <v>1.0289187500000001</v>
      </c>
      <c r="AT130" s="62">
        <f>(AS130/AD130)*100</f>
        <v>87.837154913111348</v>
      </c>
      <c r="AU130" s="62">
        <f>S130/640</f>
        <v>0.46287187499999999</v>
      </c>
      <c r="AV130" s="62">
        <f t="shared" ref="AV130" si="145">T130/640</f>
        <v>0.50009375</v>
      </c>
      <c r="AW130" s="62">
        <f t="shared" ref="AW130" si="146">U130/640</f>
        <v>6.5953125000000001E-2</v>
      </c>
    </row>
    <row r="131" spans="1:49" x14ac:dyDescent="0.25">
      <c r="A131" s="77" t="s">
        <v>286</v>
      </c>
      <c r="B131" s="77" t="s">
        <v>286</v>
      </c>
      <c r="C131" s="62">
        <v>2921.1517575000007</v>
      </c>
      <c r="D131" s="50">
        <v>2</v>
      </c>
      <c r="E131" s="62">
        <f t="shared" si="128"/>
        <v>1796.499</v>
      </c>
      <c r="F131" s="62">
        <f t="shared" si="117"/>
        <v>61.499680575907213</v>
      </c>
      <c r="G131" s="62">
        <v>723.06299999999999</v>
      </c>
      <c r="H131" s="62">
        <v>827.029</v>
      </c>
      <c r="I131" s="62">
        <v>246.40700000000001</v>
      </c>
      <c r="J131" s="50">
        <v>4</v>
      </c>
      <c r="K131" s="62">
        <f t="shared" si="138"/>
        <v>1124.646</v>
      </c>
      <c r="L131" s="62">
        <f t="shared" si="139"/>
        <v>38.500088094105109</v>
      </c>
      <c r="M131" s="62">
        <v>453.01400000000001</v>
      </c>
      <c r="N131" s="62">
        <v>497.74099999999999</v>
      </c>
      <c r="O131" s="62">
        <v>173.89099999999999</v>
      </c>
      <c r="P131" s="50"/>
      <c r="Q131" s="62"/>
      <c r="R131" s="62"/>
      <c r="S131" s="62"/>
      <c r="T131" s="62"/>
      <c r="U131" s="62"/>
      <c r="V131" s="50"/>
      <c r="W131" s="62"/>
      <c r="X131" s="62"/>
      <c r="Y131" s="62"/>
      <c r="Z131" s="62"/>
      <c r="AA131" s="62"/>
      <c r="AB131" s="77"/>
      <c r="AC131" s="77" t="s">
        <v>286</v>
      </c>
      <c r="AD131" s="62">
        <f t="shared" si="118"/>
        <v>4.5642996210937508</v>
      </c>
      <c r="AE131" s="77"/>
      <c r="AF131" s="50">
        <v>2</v>
      </c>
      <c r="AG131" s="62">
        <f t="shared" si="119"/>
        <v>2.8070296875</v>
      </c>
      <c r="AH131" s="62">
        <f t="shared" si="120"/>
        <v>61.499680575907213</v>
      </c>
      <c r="AI131" s="62">
        <f t="shared" si="121"/>
        <v>1.1297859374999999</v>
      </c>
      <c r="AJ131" s="62">
        <f t="shared" si="122"/>
        <v>1.2922328125</v>
      </c>
      <c r="AK131" s="62">
        <f t="shared" si="123"/>
        <v>0.38501093750000004</v>
      </c>
      <c r="AL131" s="50">
        <v>4</v>
      </c>
      <c r="AM131" s="62">
        <f t="shared" si="140"/>
        <v>1.7572593749999998</v>
      </c>
      <c r="AN131" s="62">
        <f t="shared" si="141"/>
        <v>38.500088094105109</v>
      </c>
      <c r="AO131" s="62">
        <f t="shared" si="142"/>
        <v>0.70783437500000002</v>
      </c>
      <c r="AP131" s="62">
        <f t="shared" si="143"/>
        <v>0.77772031249999996</v>
      </c>
      <c r="AQ131" s="62">
        <f t="shared" si="144"/>
        <v>0.27170468749999999</v>
      </c>
      <c r="AR131" s="50"/>
      <c r="AS131" s="62"/>
      <c r="AT131" s="62"/>
      <c r="AU131" s="62"/>
      <c r="AV131" s="62"/>
      <c r="AW131" s="62"/>
    </row>
    <row r="132" spans="1:49" x14ac:dyDescent="0.25">
      <c r="A132" s="77" t="s">
        <v>288</v>
      </c>
      <c r="B132" s="77" t="s">
        <v>290</v>
      </c>
      <c r="C132" s="62">
        <v>3109.2975045000003</v>
      </c>
      <c r="D132" s="50">
        <v>4</v>
      </c>
      <c r="E132" s="62">
        <f t="shared" si="128"/>
        <v>141.88699999999997</v>
      </c>
      <c r="F132" s="62">
        <f t="shared" si="117"/>
        <v>4.5633137322707409</v>
      </c>
      <c r="G132" s="62">
        <v>64.760999999999996</v>
      </c>
      <c r="H132" s="62">
        <v>70.340999999999994</v>
      </c>
      <c r="I132" s="62">
        <v>6.7850000000000001</v>
      </c>
      <c r="J132" s="50">
        <v>6</v>
      </c>
      <c r="K132" s="62">
        <f t="shared" si="138"/>
        <v>2883.5610000000001</v>
      </c>
      <c r="L132" s="62">
        <f t="shared" si="139"/>
        <v>92.739951575129169</v>
      </c>
      <c r="M132" s="62">
        <v>1374.942</v>
      </c>
      <c r="N132" s="62">
        <v>1386.58</v>
      </c>
      <c r="O132" s="62">
        <v>122.039</v>
      </c>
      <c r="P132" s="50">
        <v>7</v>
      </c>
      <c r="Q132" s="62">
        <f>S132+T132+U132</f>
        <v>83.843000000000004</v>
      </c>
      <c r="R132" s="62">
        <f>(Q132/C132)*100</f>
        <v>2.696525497436522</v>
      </c>
      <c r="S132" s="62">
        <v>39.466000000000001</v>
      </c>
      <c r="T132" s="62">
        <v>41.042999999999999</v>
      </c>
      <c r="U132" s="62">
        <v>3.3340000000000001</v>
      </c>
      <c r="V132" s="50"/>
      <c r="W132" s="62"/>
      <c r="X132" s="62"/>
      <c r="Y132" s="62"/>
      <c r="Z132" s="62"/>
      <c r="AA132" s="62"/>
      <c r="AB132" s="77"/>
      <c r="AC132" s="77" t="s">
        <v>288</v>
      </c>
      <c r="AD132" s="62">
        <f t="shared" si="118"/>
        <v>4.8582773507812504</v>
      </c>
      <c r="AE132" s="77"/>
      <c r="AF132" s="50">
        <v>4</v>
      </c>
      <c r="AG132" s="62">
        <f t="shared" si="119"/>
        <v>0.22169843749999996</v>
      </c>
      <c r="AH132" s="62">
        <f t="shared" si="120"/>
        <v>4.5633137322707409</v>
      </c>
      <c r="AI132" s="62">
        <f t="shared" si="121"/>
        <v>0.1011890625</v>
      </c>
      <c r="AJ132" s="62">
        <f t="shared" si="122"/>
        <v>0.10990781249999999</v>
      </c>
      <c r="AK132" s="62">
        <f t="shared" si="123"/>
        <v>1.06015625E-2</v>
      </c>
      <c r="AL132" s="50">
        <v>6</v>
      </c>
      <c r="AM132" s="62">
        <f t="shared" si="140"/>
        <v>4.5055640625000004</v>
      </c>
      <c r="AN132" s="62">
        <f t="shared" si="141"/>
        <v>92.739951575129169</v>
      </c>
      <c r="AO132" s="62">
        <f t="shared" si="142"/>
        <v>2.1483468750000001</v>
      </c>
      <c r="AP132" s="62">
        <f t="shared" si="143"/>
        <v>2.1665312499999998</v>
      </c>
      <c r="AQ132" s="62">
        <f t="shared" si="144"/>
        <v>0.19068593750000001</v>
      </c>
      <c r="AR132" s="50">
        <v>7</v>
      </c>
      <c r="AS132" s="62">
        <f>Q132/640</f>
        <v>0.13100468749999999</v>
      </c>
      <c r="AT132" s="62">
        <f>(AS132/AD132)*100</f>
        <v>2.6965254974365216</v>
      </c>
      <c r="AU132" s="62">
        <f>S132/640</f>
        <v>6.1665625000000002E-2</v>
      </c>
      <c r="AV132" s="62">
        <f t="shared" ref="AV132:AV133" si="147">T132/640</f>
        <v>6.4129687500000004E-2</v>
      </c>
      <c r="AW132" s="62">
        <f t="shared" ref="AW132:AW133" si="148">U132/640</f>
        <v>5.2093750000000005E-3</v>
      </c>
    </row>
    <row r="133" spans="1:49" x14ac:dyDescent="0.25">
      <c r="A133" s="77" t="s">
        <v>291</v>
      </c>
      <c r="B133" s="77" t="s">
        <v>293</v>
      </c>
      <c r="C133" s="62">
        <v>1465.3573604999999</v>
      </c>
      <c r="D133" s="50">
        <v>4</v>
      </c>
      <c r="E133" s="62">
        <f t="shared" si="128"/>
        <v>8.0060000000000002</v>
      </c>
      <c r="F133" s="62">
        <f t="shared" si="117"/>
        <v>0.5463513690113273</v>
      </c>
      <c r="G133" s="62">
        <v>3.6030000000000002</v>
      </c>
      <c r="H133" s="62">
        <v>4.0830000000000002</v>
      </c>
      <c r="I133" s="62">
        <v>0.32</v>
      </c>
      <c r="J133" s="50">
        <v>6</v>
      </c>
      <c r="K133" s="62">
        <f t="shared" si="138"/>
        <v>1188.251</v>
      </c>
      <c r="L133" s="62">
        <f t="shared" si="139"/>
        <v>81.089502945175951</v>
      </c>
      <c r="M133" s="62">
        <v>553.49</v>
      </c>
      <c r="N133" s="62">
        <v>572.74199999999996</v>
      </c>
      <c r="O133" s="62">
        <v>62.018999999999998</v>
      </c>
      <c r="P133" s="50">
        <v>7</v>
      </c>
      <c r="Q133" s="62">
        <f>S133+T133+U133</f>
        <v>269.096</v>
      </c>
      <c r="R133" s="62">
        <f>(Q133/C133)*100</f>
        <v>18.363848113349004</v>
      </c>
      <c r="S133" s="62">
        <v>116.72799999999999</v>
      </c>
      <c r="T133" s="62">
        <v>136.852</v>
      </c>
      <c r="U133" s="62">
        <v>15.516</v>
      </c>
      <c r="V133" s="50"/>
      <c r="W133" s="62"/>
      <c r="X133" s="62"/>
      <c r="Y133" s="62"/>
      <c r="Z133" s="62"/>
      <c r="AA133" s="62"/>
      <c r="AB133" s="77"/>
      <c r="AC133" s="77" t="s">
        <v>291</v>
      </c>
      <c r="AD133" s="62">
        <f t="shared" si="118"/>
        <v>2.28962087578125</v>
      </c>
      <c r="AE133" s="77"/>
      <c r="AF133" s="50">
        <v>4</v>
      </c>
      <c r="AG133" s="62">
        <f t="shared" si="119"/>
        <v>1.2509375E-2</v>
      </c>
      <c r="AH133" s="62">
        <f t="shared" si="120"/>
        <v>0.5463513690113273</v>
      </c>
      <c r="AI133" s="62">
        <f t="shared" si="121"/>
        <v>5.6296875000000001E-3</v>
      </c>
      <c r="AJ133" s="62">
        <f t="shared" si="122"/>
        <v>6.3796874999999999E-3</v>
      </c>
      <c r="AK133" s="62">
        <f t="shared" si="123"/>
        <v>5.0000000000000001E-4</v>
      </c>
      <c r="AL133" s="50">
        <v>6</v>
      </c>
      <c r="AM133" s="62">
        <f t="shared" si="140"/>
        <v>1.8566421874999999</v>
      </c>
      <c r="AN133" s="62">
        <f t="shared" si="141"/>
        <v>81.089502945175937</v>
      </c>
      <c r="AO133" s="62">
        <f t="shared" si="142"/>
        <v>0.86482812500000006</v>
      </c>
      <c r="AP133" s="62">
        <f t="shared" si="143"/>
        <v>0.8949093749999999</v>
      </c>
      <c r="AQ133" s="62">
        <f t="shared" si="144"/>
        <v>9.6904687500000003E-2</v>
      </c>
      <c r="AR133" s="50">
        <v>7</v>
      </c>
      <c r="AS133" s="62">
        <f>Q133/640</f>
        <v>0.42046250000000002</v>
      </c>
      <c r="AT133" s="62">
        <f>(AS133/AD133)*100</f>
        <v>18.363848113349004</v>
      </c>
      <c r="AU133" s="62">
        <f>S133/640</f>
        <v>0.18238749999999998</v>
      </c>
      <c r="AV133" s="62">
        <f t="shared" si="147"/>
        <v>0.21383125</v>
      </c>
      <c r="AW133" s="62">
        <f t="shared" si="148"/>
        <v>2.4243750000000001E-2</v>
      </c>
    </row>
    <row r="134" spans="1:49" x14ac:dyDescent="0.25">
      <c r="A134" s="77" t="s">
        <v>294</v>
      </c>
      <c r="B134" s="77" t="s">
        <v>294</v>
      </c>
      <c r="C134" s="62">
        <v>1064.3800770000003</v>
      </c>
      <c r="D134" s="50">
        <v>7</v>
      </c>
      <c r="E134" s="62">
        <f t="shared" si="128"/>
        <v>1064.3770000000002</v>
      </c>
      <c r="F134" s="62">
        <f t="shared" si="117"/>
        <v>99.999710911537463</v>
      </c>
      <c r="G134" s="62">
        <v>498.93900000000002</v>
      </c>
      <c r="H134" s="62">
        <v>492.43200000000002</v>
      </c>
      <c r="I134" s="62">
        <v>73.006</v>
      </c>
      <c r="J134" s="50"/>
      <c r="K134" s="62"/>
      <c r="L134" s="62"/>
      <c r="M134" s="62"/>
      <c r="N134" s="62"/>
      <c r="O134" s="62"/>
      <c r="P134" s="50"/>
      <c r="Q134" s="62"/>
      <c r="R134" s="62"/>
      <c r="S134" s="62"/>
      <c r="T134" s="62"/>
      <c r="U134" s="62"/>
      <c r="V134" s="50"/>
      <c r="W134" s="62"/>
      <c r="X134" s="62"/>
      <c r="Y134" s="62"/>
      <c r="Z134" s="62"/>
      <c r="AA134" s="62"/>
      <c r="AB134" s="77"/>
      <c r="AC134" s="77" t="s">
        <v>294</v>
      </c>
      <c r="AD134" s="62">
        <f t="shared" si="118"/>
        <v>1.6630938703125004</v>
      </c>
      <c r="AE134" s="77"/>
      <c r="AF134" s="50">
        <v>7</v>
      </c>
      <c r="AG134" s="62">
        <f t="shared" si="119"/>
        <v>1.6630890625000003</v>
      </c>
      <c r="AH134" s="62">
        <f t="shared" si="120"/>
        <v>99.999710911537463</v>
      </c>
      <c r="AI134" s="62">
        <f t="shared" si="121"/>
        <v>0.77959218750000003</v>
      </c>
      <c r="AJ134" s="62">
        <f t="shared" si="122"/>
        <v>0.76942500000000003</v>
      </c>
      <c r="AK134" s="62">
        <f t="shared" si="123"/>
        <v>0.114071875</v>
      </c>
      <c r="AL134" s="50"/>
      <c r="AM134" s="62"/>
      <c r="AN134" s="62"/>
      <c r="AO134" s="62"/>
      <c r="AP134" s="62"/>
      <c r="AQ134" s="62"/>
      <c r="AR134" s="50"/>
      <c r="AS134" s="62"/>
      <c r="AT134" s="62"/>
      <c r="AU134" s="62"/>
      <c r="AV134" s="62"/>
      <c r="AW134" s="62"/>
    </row>
    <row r="135" spans="1:49" x14ac:dyDescent="0.25">
      <c r="A135" s="77" t="s">
        <v>295</v>
      </c>
      <c r="B135" s="77" t="s">
        <v>295</v>
      </c>
      <c r="C135" s="62">
        <v>219.0585825</v>
      </c>
      <c r="D135" s="50">
        <v>7</v>
      </c>
      <c r="E135" s="62">
        <f t="shared" si="128"/>
        <v>219.05799999999999</v>
      </c>
      <c r="F135" s="62">
        <f t="shared" si="117"/>
        <v>99.999734089395915</v>
      </c>
      <c r="G135" s="62">
        <v>97.673000000000002</v>
      </c>
      <c r="H135" s="62">
        <v>108.38800000000001</v>
      </c>
      <c r="I135" s="62">
        <v>12.997</v>
      </c>
      <c r="J135" s="50"/>
      <c r="K135" s="62"/>
      <c r="L135" s="62"/>
      <c r="M135" s="62"/>
      <c r="N135" s="62"/>
      <c r="O135" s="62"/>
      <c r="P135" s="50"/>
      <c r="Q135" s="62"/>
      <c r="R135" s="62"/>
      <c r="S135" s="62"/>
      <c r="T135" s="62"/>
      <c r="U135" s="62"/>
      <c r="V135" s="50"/>
      <c r="W135" s="62"/>
      <c r="X135" s="62"/>
      <c r="Y135" s="62"/>
      <c r="Z135" s="62"/>
      <c r="AA135" s="62"/>
      <c r="AB135" s="77"/>
      <c r="AC135" s="77" t="s">
        <v>295</v>
      </c>
      <c r="AD135" s="62">
        <f t="shared" si="118"/>
        <v>0.34227903515625002</v>
      </c>
      <c r="AE135" s="77"/>
      <c r="AF135" s="50">
        <v>7</v>
      </c>
      <c r="AG135" s="62">
        <f t="shared" si="119"/>
        <v>0.34227812499999999</v>
      </c>
      <c r="AH135" s="62">
        <f t="shared" si="120"/>
        <v>99.999734089395915</v>
      </c>
      <c r="AI135" s="62">
        <f t="shared" si="121"/>
        <v>0.15261406250000001</v>
      </c>
      <c r="AJ135" s="62">
        <f t="shared" si="122"/>
        <v>0.16935625000000001</v>
      </c>
      <c r="AK135" s="62">
        <f t="shared" si="123"/>
        <v>2.0307812500000001E-2</v>
      </c>
      <c r="AL135" s="50"/>
      <c r="AM135" s="62"/>
      <c r="AN135" s="62"/>
      <c r="AO135" s="62"/>
      <c r="AP135" s="62"/>
      <c r="AQ135" s="62"/>
      <c r="AR135" s="50"/>
      <c r="AS135" s="62"/>
      <c r="AT135" s="62"/>
      <c r="AU135" s="62"/>
      <c r="AV135" s="62"/>
      <c r="AW135" s="62"/>
    </row>
    <row r="136" spans="1:49" x14ac:dyDescent="0.25">
      <c r="A136" s="77" t="s">
        <v>296</v>
      </c>
      <c r="B136" s="77" t="s">
        <v>296</v>
      </c>
      <c r="C136" s="62">
        <v>720.78057449999994</v>
      </c>
      <c r="D136" s="50">
        <v>7</v>
      </c>
      <c r="E136" s="62">
        <f t="shared" si="128"/>
        <v>720.779</v>
      </c>
      <c r="F136" s="62">
        <f t="shared" si="117"/>
        <v>99.999781556266129</v>
      </c>
      <c r="G136" s="62">
        <v>379.99799999999999</v>
      </c>
      <c r="H136" s="62">
        <v>306.21800000000002</v>
      </c>
      <c r="I136" s="62">
        <v>34.563000000000002</v>
      </c>
      <c r="J136" s="50"/>
      <c r="K136" s="62"/>
      <c r="L136" s="62"/>
      <c r="M136" s="62"/>
      <c r="N136" s="62"/>
      <c r="O136" s="62"/>
      <c r="P136" s="50"/>
      <c r="Q136" s="62"/>
      <c r="R136" s="62"/>
      <c r="S136" s="62"/>
      <c r="T136" s="62"/>
      <c r="U136" s="62"/>
      <c r="V136" s="50"/>
      <c r="W136" s="62"/>
      <c r="X136" s="62"/>
      <c r="Y136" s="62"/>
      <c r="Z136" s="62"/>
      <c r="AA136" s="62"/>
      <c r="AB136" s="77"/>
      <c r="AC136" s="77" t="s">
        <v>296</v>
      </c>
      <c r="AD136" s="62">
        <f t="shared" si="118"/>
        <v>1.1262196476562498</v>
      </c>
      <c r="AE136" s="77"/>
      <c r="AF136" s="50">
        <v>7</v>
      </c>
      <c r="AG136" s="62">
        <f t="shared" si="119"/>
        <v>1.1262171875</v>
      </c>
      <c r="AH136" s="62">
        <f t="shared" si="120"/>
        <v>99.999781556266143</v>
      </c>
      <c r="AI136" s="62">
        <f t="shared" si="121"/>
        <v>0.59374687500000001</v>
      </c>
      <c r="AJ136" s="62">
        <f t="shared" si="122"/>
        <v>0.47846562500000001</v>
      </c>
      <c r="AK136" s="62">
        <f t="shared" si="123"/>
        <v>5.4004687500000002E-2</v>
      </c>
      <c r="AL136" s="50"/>
      <c r="AM136" s="62"/>
      <c r="AN136" s="62"/>
      <c r="AO136" s="62"/>
      <c r="AP136" s="62"/>
      <c r="AQ136" s="62"/>
      <c r="AR136" s="50"/>
      <c r="AS136" s="62"/>
      <c r="AT136" s="62"/>
      <c r="AU136" s="62"/>
      <c r="AV136" s="62"/>
      <c r="AW136" s="62"/>
    </row>
    <row r="137" spans="1:49" x14ac:dyDescent="0.25">
      <c r="A137" s="77" t="s">
        <v>297</v>
      </c>
      <c r="B137" s="77" t="s">
        <v>297</v>
      </c>
      <c r="C137" s="62">
        <v>691.64689499999997</v>
      </c>
      <c r="D137" s="50">
        <v>6</v>
      </c>
      <c r="E137" s="62">
        <f t="shared" si="128"/>
        <v>98.521000000000001</v>
      </c>
      <c r="F137" s="62">
        <f t="shared" si="117"/>
        <v>14.244407184102229</v>
      </c>
      <c r="G137" s="62">
        <v>43.915999999999997</v>
      </c>
      <c r="H137" s="62">
        <v>48.113</v>
      </c>
      <c r="I137" s="62">
        <v>6.492</v>
      </c>
      <c r="J137" s="50">
        <v>7</v>
      </c>
      <c r="K137" s="62">
        <f>M137+N137+O137</f>
        <v>593.125</v>
      </c>
      <c r="L137" s="62">
        <f>(K137/C137)*100</f>
        <v>85.7554634146084</v>
      </c>
      <c r="M137" s="62">
        <v>309.08800000000002</v>
      </c>
      <c r="N137" s="62">
        <v>255.75700000000001</v>
      </c>
      <c r="O137" s="62">
        <v>28.28</v>
      </c>
      <c r="P137" s="50"/>
      <c r="Q137" s="62"/>
      <c r="R137" s="62"/>
      <c r="S137" s="62"/>
      <c r="T137" s="62"/>
      <c r="U137" s="62"/>
      <c r="V137" s="50"/>
      <c r="W137" s="62"/>
      <c r="X137" s="62"/>
      <c r="Y137" s="62"/>
      <c r="Z137" s="62"/>
      <c r="AA137" s="62"/>
      <c r="AB137" s="77"/>
      <c r="AC137" s="77" t="s">
        <v>297</v>
      </c>
      <c r="AD137" s="62">
        <f t="shared" si="118"/>
        <v>1.0806982734374999</v>
      </c>
      <c r="AE137" s="77"/>
      <c r="AF137" s="50">
        <v>6</v>
      </c>
      <c r="AG137" s="62">
        <f t="shared" si="119"/>
        <v>0.1539390625</v>
      </c>
      <c r="AH137" s="62">
        <f t="shared" si="120"/>
        <v>14.244407184102231</v>
      </c>
      <c r="AI137" s="62">
        <f t="shared" si="121"/>
        <v>6.8618749999999992E-2</v>
      </c>
      <c r="AJ137" s="62">
        <f t="shared" si="122"/>
        <v>7.5176562500000002E-2</v>
      </c>
      <c r="AK137" s="62">
        <f t="shared" si="123"/>
        <v>1.014375E-2</v>
      </c>
      <c r="AL137" s="50">
        <v>7</v>
      </c>
      <c r="AM137" s="62">
        <f>K137/640</f>
        <v>0.9267578125</v>
      </c>
      <c r="AN137" s="62">
        <f>(AM137/AD137)*100</f>
        <v>85.755463414608414</v>
      </c>
      <c r="AO137" s="62">
        <f>M137/640</f>
        <v>0.48295000000000005</v>
      </c>
      <c r="AP137" s="62">
        <f t="shared" ref="AP137" si="149">N137/640</f>
        <v>0.39962031250000002</v>
      </c>
      <c r="AQ137" s="62">
        <f t="shared" ref="AQ137" si="150">O137/640</f>
        <v>4.4187500000000005E-2</v>
      </c>
      <c r="AR137" s="50"/>
      <c r="AS137" s="62"/>
      <c r="AT137" s="62"/>
      <c r="AU137" s="62"/>
      <c r="AV137" s="62"/>
      <c r="AW137" s="62"/>
    </row>
    <row r="138" spans="1:49" x14ac:dyDescent="0.25">
      <c r="A138" s="77" t="s">
        <v>298</v>
      </c>
      <c r="B138" s="77" t="s">
        <v>298</v>
      </c>
      <c r="C138" s="62">
        <v>1368.615753</v>
      </c>
      <c r="D138" s="50">
        <v>7</v>
      </c>
      <c r="E138" s="62">
        <f t="shared" si="128"/>
        <v>1368.6120000000001</v>
      </c>
      <c r="F138" s="62">
        <f t="shared" si="117"/>
        <v>99.999725781323818</v>
      </c>
      <c r="G138" s="62">
        <v>752.48299999999995</v>
      </c>
      <c r="H138" s="62">
        <v>545.88800000000003</v>
      </c>
      <c r="I138" s="62">
        <v>70.241</v>
      </c>
      <c r="J138" s="50"/>
      <c r="K138" s="62"/>
      <c r="L138" s="62"/>
      <c r="M138" s="62"/>
      <c r="N138" s="62"/>
      <c r="O138" s="62"/>
      <c r="P138" s="50"/>
      <c r="Q138" s="62"/>
      <c r="R138" s="62"/>
      <c r="S138" s="62"/>
      <c r="T138" s="62"/>
      <c r="U138" s="62"/>
      <c r="V138" s="50"/>
      <c r="W138" s="62"/>
      <c r="X138" s="62"/>
      <c r="Y138" s="62"/>
      <c r="Z138" s="62"/>
      <c r="AA138" s="62"/>
      <c r="AB138" s="77"/>
      <c r="AC138" s="77" t="s">
        <v>298</v>
      </c>
      <c r="AD138" s="62">
        <f t="shared" si="118"/>
        <v>2.1384621140625</v>
      </c>
      <c r="AE138" s="77"/>
      <c r="AF138" s="50">
        <v>7</v>
      </c>
      <c r="AG138" s="62">
        <f t="shared" si="119"/>
        <v>2.1384562499999999</v>
      </c>
      <c r="AH138" s="62">
        <f t="shared" si="120"/>
        <v>99.999725781323818</v>
      </c>
      <c r="AI138" s="62">
        <f t="shared" si="121"/>
        <v>1.1757546875</v>
      </c>
      <c r="AJ138" s="62">
        <f t="shared" si="122"/>
        <v>0.8529500000000001</v>
      </c>
      <c r="AK138" s="62">
        <f t="shared" si="123"/>
        <v>0.1097515625</v>
      </c>
      <c r="AL138" s="50"/>
      <c r="AM138" s="62"/>
      <c r="AN138" s="62"/>
      <c r="AO138" s="62"/>
      <c r="AP138" s="62"/>
      <c r="AQ138" s="62"/>
      <c r="AR138" s="50"/>
      <c r="AS138" s="62"/>
      <c r="AT138" s="62"/>
      <c r="AU138" s="62"/>
      <c r="AV138" s="62"/>
      <c r="AW138" s="62"/>
    </row>
    <row r="139" spans="1:49" x14ac:dyDescent="0.25">
      <c r="A139" s="77" t="s">
        <v>299</v>
      </c>
      <c r="B139" s="77" t="s">
        <v>299</v>
      </c>
      <c r="C139" s="62">
        <v>5419.5315705000003</v>
      </c>
      <c r="D139" s="50">
        <v>6</v>
      </c>
      <c r="E139" s="62">
        <f t="shared" si="128"/>
        <v>5178.6650000000009</v>
      </c>
      <c r="F139" s="62">
        <f t="shared" si="117"/>
        <v>95.555583220308151</v>
      </c>
      <c r="G139" s="62">
        <v>2541.9270000000001</v>
      </c>
      <c r="H139" s="62">
        <v>2401.2449999999999</v>
      </c>
      <c r="I139" s="62">
        <v>235.49299999999999</v>
      </c>
      <c r="J139" s="50">
        <v>7</v>
      </c>
      <c r="K139" s="62">
        <f>M139+N139+O139</f>
        <v>162.126</v>
      </c>
      <c r="L139" s="62">
        <f>(K139/C139)*100</f>
        <v>2.9915131573823901</v>
      </c>
      <c r="M139" s="62">
        <v>98.591999999999999</v>
      </c>
      <c r="N139" s="62">
        <v>57.259</v>
      </c>
      <c r="O139" s="62">
        <v>6.2750000000000004</v>
      </c>
      <c r="P139" s="50">
        <v>9</v>
      </c>
      <c r="Q139" s="62">
        <f>S139+T139+U139</f>
        <v>78.728000000000009</v>
      </c>
      <c r="R139" s="62">
        <f>(Q139/C139)*100</f>
        <v>1.4526716742188226</v>
      </c>
      <c r="S139" s="62">
        <v>43.1</v>
      </c>
      <c r="T139" s="62">
        <v>33.029000000000003</v>
      </c>
      <c r="U139" s="62">
        <v>2.5990000000000002</v>
      </c>
      <c r="V139" s="50"/>
      <c r="W139" s="62"/>
      <c r="X139" s="62"/>
      <c r="Y139" s="62"/>
      <c r="Z139" s="62"/>
      <c r="AA139" s="62"/>
      <c r="AB139" s="77"/>
      <c r="AC139" s="77" t="s">
        <v>299</v>
      </c>
      <c r="AD139" s="62">
        <f t="shared" si="118"/>
        <v>8.4680180789062511</v>
      </c>
      <c r="AE139" s="77"/>
      <c r="AF139" s="50">
        <v>6</v>
      </c>
      <c r="AG139" s="62">
        <f t="shared" si="119"/>
        <v>8.0916640625000014</v>
      </c>
      <c r="AH139" s="62">
        <f t="shared" si="120"/>
        <v>95.555583220308137</v>
      </c>
      <c r="AI139" s="62">
        <f t="shared" si="121"/>
        <v>3.9717609375</v>
      </c>
      <c r="AJ139" s="62">
        <f t="shared" si="122"/>
        <v>3.7519453124999997</v>
      </c>
      <c r="AK139" s="62">
        <f t="shared" si="123"/>
        <v>0.36795781249999998</v>
      </c>
      <c r="AL139" s="50">
        <v>7</v>
      </c>
      <c r="AM139" s="62">
        <f>K139/640</f>
        <v>0.25332187500000003</v>
      </c>
      <c r="AN139" s="62">
        <f>(AM139/AD139)*100</f>
        <v>2.9915131573823901</v>
      </c>
      <c r="AO139" s="62">
        <f>M139/640</f>
        <v>0.15404999999999999</v>
      </c>
      <c r="AP139" s="62">
        <f t="shared" ref="AP139" si="151">N139/640</f>
        <v>8.9467187500000003E-2</v>
      </c>
      <c r="AQ139" s="62">
        <f t="shared" ref="AQ139" si="152">O139/640</f>
        <v>9.8046875000000009E-3</v>
      </c>
      <c r="AR139" s="50">
        <v>9</v>
      </c>
      <c r="AS139" s="62">
        <f>Q139/640</f>
        <v>0.12301250000000001</v>
      </c>
      <c r="AT139" s="62">
        <f>(AS139/AD139)*100</f>
        <v>1.4526716742188226</v>
      </c>
      <c r="AU139" s="62">
        <f>S139/640</f>
        <v>6.7343750000000008E-2</v>
      </c>
      <c r="AV139" s="62">
        <f t="shared" ref="AV139" si="153">T139/640</f>
        <v>5.1607812500000003E-2</v>
      </c>
      <c r="AW139" s="62">
        <f t="shared" ref="AW139" si="154">U139/640</f>
        <v>4.0609375000000003E-3</v>
      </c>
    </row>
    <row r="140" spans="1:49" x14ac:dyDescent="0.25">
      <c r="A140" s="77" t="s">
        <v>300</v>
      </c>
      <c r="B140" s="77" t="s">
        <v>300</v>
      </c>
      <c r="C140" s="62">
        <v>626.70770100000004</v>
      </c>
      <c r="D140" s="50">
        <v>7</v>
      </c>
      <c r="E140" s="62">
        <f t="shared" si="128"/>
        <v>626.70600000000002</v>
      </c>
      <c r="F140" s="62">
        <f t="shared" si="117"/>
        <v>99.999728581602341</v>
      </c>
      <c r="G140" s="62">
        <v>362.08800000000002</v>
      </c>
      <c r="H140" s="62">
        <v>239.256</v>
      </c>
      <c r="I140" s="62">
        <v>25.361999999999998</v>
      </c>
      <c r="J140" s="50"/>
      <c r="K140" s="62"/>
      <c r="L140" s="62"/>
      <c r="M140" s="62"/>
      <c r="N140" s="62"/>
      <c r="O140" s="62"/>
      <c r="P140" s="50"/>
      <c r="Q140" s="62"/>
      <c r="R140" s="62"/>
      <c r="S140" s="62"/>
      <c r="T140" s="62"/>
      <c r="U140" s="62"/>
      <c r="V140" s="50"/>
      <c r="W140" s="62"/>
      <c r="X140" s="62"/>
      <c r="Y140" s="62"/>
      <c r="Z140" s="62"/>
      <c r="AA140" s="62"/>
      <c r="AB140" s="77"/>
      <c r="AC140" s="77" t="s">
        <v>300</v>
      </c>
      <c r="AD140" s="62">
        <f t="shared" si="118"/>
        <v>0.97923078281250009</v>
      </c>
      <c r="AE140" s="77"/>
      <c r="AF140" s="50">
        <v>7</v>
      </c>
      <c r="AG140" s="62">
        <f t="shared" si="119"/>
        <v>0.979228125</v>
      </c>
      <c r="AH140" s="62">
        <f t="shared" si="120"/>
        <v>99.999728581602341</v>
      </c>
      <c r="AI140" s="62">
        <f t="shared" si="121"/>
        <v>0.56576250000000006</v>
      </c>
      <c r="AJ140" s="62">
        <f t="shared" si="122"/>
        <v>0.37383749999999999</v>
      </c>
      <c r="AK140" s="62">
        <f t="shared" si="123"/>
        <v>3.9628125E-2</v>
      </c>
      <c r="AL140" s="50"/>
      <c r="AM140" s="62"/>
      <c r="AN140" s="62"/>
      <c r="AO140" s="62"/>
      <c r="AP140" s="62"/>
      <c r="AQ140" s="62"/>
      <c r="AR140" s="50"/>
      <c r="AS140" s="62"/>
      <c r="AT140" s="62"/>
      <c r="AU140" s="62"/>
      <c r="AV140" s="62"/>
      <c r="AW140" s="62"/>
    </row>
    <row r="141" spans="1:49" x14ac:dyDescent="0.25">
      <c r="A141" s="77" t="s">
        <v>301</v>
      </c>
      <c r="B141" s="77" t="s">
        <v>301</v>
      </c>
      <c r="C141" s="62">
        <v>2107.1878875000002</v>
      </c>
      <c r="D141" s="50">
        <v>6</v>
      </c>
      <c r="E141" s="62">
        <f t="shared" si="128"/>
        <v>460.8</v>
      </c>
      <c r="F141" s="62">
        <f t="shared" si="117"/>
        <v>21.868007249543378</v>
      </c>
      <c r="G141" s="62">
        <v>245.12899999999999</v>
      </c>
      <c r="H141" s="62">
        <v>192.804</v>
      </c>
      <c r="I141" s="62">
        <v>22.867000000000001</v>
      </c>
      <c r="J141" s="50">
        <v>7</v>
      </c>
      <c r="K141" s="62">
        <f>M141+N141+O141</f>
        <v>817.74300000000005</v>
      </c>
      <c r="L141" s="62">
        <f>(K141/C141)*100</f>
        <v>38.807313047446506</v>
      </c>
      <c r="M141" s="62">
        <v>450.69499999999999</v>
      </c>
      <c r="N141" s="62">
        <v>326.64100000000002</v>
      </c>
      <c r="O141" s="62">
        <v>40.406999999999996</v>
      </c>
      <c r="P141" s="50">
        <v>9</v>
      </c>
      <c r="Q141" s="62">
        <f>S141+T141+U141</f>
        <v>828.63900000000001</v>
      </c>
      <c r="R141" s="62">
        <f>(Q141/C141)*100</f>
        <v>39.324400302201333</v>
      </c>
      <c r="S141" s="62">
        <v>429.745</v>
      </c>
      <c r="T141" s="62">
        <v>364.262</v>
      </c>
      <c r="U141" s="62">
        <v>34.631999999999998</v>
      </c>
      <c r="V141" s="50"/>
      <c r="W141" s="62"/>
      <c r="X141" s="62"/>
      <c r="Y141" s="62"/>
      <c r="Z141" s="62"/>
      <c r="AA141" s="62"/>
      <c r="AB141" s="77"/>
      <c r="AC141" s="77" t="s">
        <v>301</v>
      </c>
      <c r="AD141" s="62">
        <f t="shared" si="118"/>
        <v>3.2924810742187502</v>
      </c>
      <c r="AE141" s="77"/>
      <c r="AF141" s="50">
        <v>6</v>
      </c>
      <c r="AG141" s="62">
        <f t="shared" si="119"/>
        <v>0.72</v>
      </c>
      <c r="AH141" s="62">
        <f t="shared" si="120"/>
        <v>21.868007249543378</v>
      </c>
      <c r="AI141" s="62">
        <f t="shared" si="121"/>
        <v>0.38301406249999997</v>
      </c>
      <c r="AJ141" s="62">
        <f t="shared" si="122"/>
        <v>0.30125625</v>
      </c>
      <c r="AK141" s="62">
        <f t="shared" si="123"/>
        <v>3.5729687500000003E-2</v>
      </c>
      <c r="AL141" s="50">
        <v>7</v>
      </c>
      <c r="AM141" s="62">
        <f>K141/640</f>
        <v>1.2777234375000002</v>
      </c>
      <c r="AN141" s="62">
        <f>(AM141/AD141)*100</f>
        <v>38.807313047446513</v>
      </c>
      <c r="AO141" s="62">
        <f>M141/640</f>
        <v>0.70421093749999997</v>
      </c>
      <c r="AP141" s="62">
        <f t="shared" ref="AP141" si="155">N141/640</f>
        <v>0.51037656250000007</v>
      </c>
      <c r="AQ141" s="62">
        <f t="shared" ref="AQ141" si="156">O141/640</f>
        <v>6.3135937499999989E-2</v>
      </c>
      <c r="AR141" s="50">
        <v>9</v>
      </c>
      <c r="AS141" s="62">
        <f>Q141/640</f>
        <v>1.2947484375</v>
      </c>
      <c r="AT141" s="62">
        <f>(AS141/AD141)*100</f>
        <v>39.324400302201333</v>
      </c>
      <c r="AU141" s="62">
        <f>S141/640</f>
        <v>0.67147656249999998</v>
      </c>
      <c r="AV141" s="62">
        <f t="shared" ref="AV141" si="157">T141/640</f>
        <v>0.56915937500000002</v>
      </c>
      <c r="AW141" s="62">
        <f t="shared" ref="AW141" si="158">U141/640</f>
        <v>5.4112499999999994E-2</v>
      </c>
    </row>
    <row r="142" spans="1:49" x14ac:dyDescent="0.25">
      <c r="A142" s="77" t="s">
        <v>302</v>
      </c>
      <c r="B142" s="77" t="s">
        <v>302</v>
      </c>
      <c r="C142" s="62">
        <v>921.6028080000001</v>
      </c>
      <c r="D142" s="50">
        <v>7</v>
      </c>
      <c r="E142" s="62">
        <f t="shared" si="128"/>
        <v>921.6</v>
      </c>
      <c r="F142" s="62">
        <f t="shared" si="117"/>
        <v>99.999695313428333</v>
      </c>
      <c r="G142" s="62">
        <v>471.411</v>
      </c>
      <c r="H142" s="62">
        <v>405.65499999999997</v>
      </c>
      <c r="I142" s="62">
        <v>44.533999999999999</v>
      </c>
      <c r="J142" s="50"/>
      <c r="K142" s="62"/>
      <c r="L142" s="62"/>
      <c r="M142" s="62"/>
      <c r="N142" s="62"/>
      <c r="O142" s="62"/>
      <c r="P142" s="50"/>
      <c r="Q142" s="62"/>
      <c r="R142" s="62"/>
      <c r="S142" s="62"/>
      <c r="T142" s="62"/>
      <c r="U142" s="62"/>
      <c r="V142" s="50"/>
      <c r="W142" s="62"/>
      <c r="X142" s="62"/>
      <c r="Y142" s="62"/>
      <c r="Z142" s="62"/>
      <c r="AA142" s="62"/>
      <c r="AB142" s="77"/>
      <c r="AC142" s="77" t="s">
        <v>302</v>
      </c>
      <c r="AD142" s="62">
        <f t="shared" si="118"/>
        <v>1.4400043875000001</v>
      </c>
      <c r="AE142" s="77"/>
      <c r="AF142" s="50">
        <v>7</v>
      </c>
      <c r="AG142" s="62">
        <f t="shared" si="119"/>
        <v>1.44</v>
      </c>
      <c r="AH142" s="62">
        <f t="shared" si="120"/>
        <v>99.999695313428333</v>
      </c>
      <c r="AI142" s="62">
        <f t="shared" si="121"/>
        <v>0.73657968750000002</v>
      </c>
      <c r="AJ142" s="62">
        <f t="shared" si="122"/>
        <v>0.6338359375</v>
      </c>
      <c r="AK142" s="62">
        <f t="shared" si="123"/>
        <v>6.9584375000000004E-2</v>
      </c>
      <c r="AL142" s="50"/>
      <c r="AM142" s="62"/>
      <c r="AN142" s="62"/>
      <c r="AO142" s="62"/>
      <c r="AP142" s="62"/>
      <c r="AQ142" s="62"/>
      <c r="AR142" s="50"/>
      <c r="AS142" s="62"/>
      <c r="AT142" s="62"/>
      <c r="AU142" s="62"/>
      <c r="AV142" s="62"/>
      <c r="AW142" s="62"/>
    </row>
    <row r="143" spans="1:49" x14ac:dyDescent="0.25">
      <c r="A143" s="77" t="s">
        <v>303</v>
      </c>
      <c r="B143" s="77" t="s">
        <v>303</v>
      </c>
      <c r="C143" s="62">
        <v>2784.156745499999</v>
      </c>
      <c r="D143" s="50">
        <v>2</v>
      </c>
      <c r="E143" s="62">
        <f t="shared" si="128"/>
        <v>40.030999999999999</v>
      </c>
      <c r="F143" s="62">
        <f t="shared" si="117"/>
        <v>1.437814162751492</v>
      </c>
      <c r="G143" s="62">
        <v>14.250999999999999</v>
      </c>
      <c r="H143" s="62">
        <v>19.324999999999999</v>
      </c>
      <c r="I143" s="62">
        <v>6.4550000000000001</v>
      </c>
      <c r="J143" s="50">
        <v>4</v>
      </c>
      <c r="K143" s="62">
        <f>M143+N143+O143</f>
        <v>2707.87</v>
      </c>
      <c r="L143" s="62">
        <f>(K143/C143)*100</f>
        <v>97.259969445926473</v>
      </c>
      <c r="M143" s="62">
        <v>1268.7090000000001</v>
      </c>
      <c r="N143" s="62">
        <v>1178.7449999999999</v>
      </c>
      <c r="O143" s="62">
        <v>260.416</v>
      </c>
      <c r="P143" s="50">
        <v>7</v>
      </c>
      <c r="Q143" s="62">
        <f>S143+T143+U143</f>
        <v>36.25</v>
      </c>
      <c r="R143" s="62">
        <f>(Q143/C143)*100</f>
        <v>1.3020100272224424</v>
      </c>
      <c r="S143" s="62">
        <v>10.381</v>
      </c>
      <c r="T143" s="62">
        <v>24.917999999999999</v>
      </c>
      <c r="U143" s="62">
        <v>0.95099999999999996</v>
      </c>
      <c r="V143" s="50"/>
      <c r="W143" s="62"/>
      <c r="X143" s="62"/>
      <c r="Y143" s="62"/>
      <c r="Z143" s="62"/>
      <c r="AA143" s="62"/>
      <c r="AB143" s="77"/>
      <c r="AC143" s="77" t="s">
        <v>303</v>
      </c>
      <c r="AD143" s="62">
        <f t="shared" si="118"/>
        <v>4.3502449148437483</v>
      </c>
      <c r="AE143" s="77"/>
      <c r="AF143" s="50">
        <v>2</v>
      </c>
      <c r="AG143" s="62">
        <f t="shared" si="119"/>
        <v>6.2548437499999998E-2</v>
      </c>
      <c r="AH143" s="62">
        <f t="shared" si="120"/>
        <v>1.437814162751492</v>
      </c>
      <c r="AI143" s="62">
        <f t="shared" si="121"/>
        <v>2.2267187500000001E-2</v>
      </c>
      <c r="AJ143" s="62">
        <f t="shared" si="122"/>
        <v>3.0195312499999998E-2</v>
      </c>
      <c r="AK143" s="62">
        <f t="shared" si="123"/>
        <v>1.0085937499999999E-2</v>
      </c>
      <c r="AL143" s="50">
        <v>4</v>
      </c>
      <c r="AM143" s="62">
        <f t="shared" ref="AM143:AM144" si="159">K143/640</f>
        <v>4.2310468749999997</v>
      </c>
      <c r="AN143" s="62">
        <f t="shared" ref="AN143:AN144" si="160">(AM143/AD143)*100</f>
        <v>97.259969445926473</v>
      </c>
      <c r="AO143" s="62">
        <f t="shared" ref="AO143:AO144" si="161">M143/640</f>
        <v>1.9823578125000001</v>
      </c>
      <c r="AP143" s="62">
        <f t="shared" ref="AP143:AP144" si="162">N143/640</f>
        <v>1.8417890624999997</v>
      </c>
      <c r="AQ143" s="62">
        <f t="shared" ref="AQ143:AQ144" si="163">O143/640</f>
        <v>0.40689999999999998</v>
      </c>
      <c r="AR143" s="50">
        <v>7</v>
      </c>
      <c r="AS143" s="62">
        <f>Q143/640</f>
        <v>5.6640625E-2</v>
      </c>
      <c r="AT143" s="62">
        <f>(AS143/AD143)*100</f>
        <v>1.3020100272224424</v>
      </c>
      <c r="AU143" s="62">
        <f>S143/640</f>
        <v>1.62203125E-2</v>
      </c>
      <c r="AV143" s="62">
        <f t="shared" ref="AV143" si="164">T143/640</f>
        <v>3.8934375E-2</v>
      </c>
      <c r="AW143" s="62">
        <f t="shared" ref="AW143" si="165">U143/640</f>
        <v>1.4859374999999998E-3</v>
      </c>
    </row>
    <row r="144" spans="1:49" x14ac:dyDescent="0.25">
      <c r="A144" s="77" t="s">
        <v>304</v>
      </c>
      <c r="B144" s="77" t="s">
        <v>304</v>
      </c>
      <c r="C144" s="62">
        <v>1573.2186929999998</v>
      </c>
      <c r="D144" s="50">
        <v>7</v>
      </c>
      <c r="E144" s="62">
        <f t="shared" si="128"/>
        <v>1173.1280000000002</v>
      </c>
      <c r="F144" s="62">
        <f t="shared" si="117"/>
        <v>74.568653755501771</v>
      </c>
      <c r="G144" s="62">
        <v>596.75599999999997</v>
      </c>
      <c r="H144" s="62">
        <v>508.61700000000002</v>
      </c>
      <c r="I144" s="62">
        <v>67.754999999999995</v>
      </c>
      <c r="J144" s="50">
        <v>9</v>
      </c>
      <c r="K144" s="62">
        <f>M144+N144+O144</f>
        <v>400.08700000000005</v>
      </c>
      <c r="L144" s="62">
        <f>(K144/C144)*100</f>
        <v>25.431111502817629</v>
      </c>
      <c r="M144" s="62">
        <v>181.565</v>
      </c>
      <c r="N144" s="62">
        <v>194.876</v>
      </c>
      <c r="O144" s="62">
        <v>23.646000000000001</v>
      </c>
      <c r="P144" s="50"/>
      <c r="Q144" s="62"/>
      <c r="R144" s="62"/>
      <c r="S144" s="62"/>
      <c r="T144" s="62"/>
      <c r="U144" s="62"/>
      <c r="V144" s="50"/>
      <c r="W144" s="62"/>
      <c r="X144" s="62"/>
      <c r="Y144" s="62"/>
      <c r="Z144" s="62"/>
      <c r="AA144" s="62"/>
      <c r="AB144" s="77"/>
      <c r="AC144" s="77" t="s">
        <v>304</v>
      </c>
      <c r="AD144" s="62">
        <f t="shared" si="118"/>
        <v>2.4581542078124996</v>
      </c>
      <c r="AE144" s="77"/>
      <c r="AF144" s="50">
        <v>7</v>
      </c>
      <c r="AG144" s="62">
        <f t="shared" si="119"/>
        <v>1.8330125000000002</v>
      </c>
      <c r="AH144" s="62">
        <f t="shared" si="120"/>
        <v>74.568653755501771</v>
      </c>
      <c r="AI144" s="62">
        <f t="shared" si="121"/>
        <v>0.93243124999999993</v>
      </c>
      <c r="AJ144" s="62">
        <f t="shared" si="122"/>
        <v>0.79471406249999998</v>
      </c>
      <c r="AK144" s="62">
        <f t="shared" si="123"/>
        <v>0.10586718749999999</v>
      </c>
      <c r="AL144" s="50">
        <v>9</v>
      </c>
      <c r="AM144" s="62">
        <f t="shared" si="159"/>
        <v>0.62513593750000007</v>
      </c>
      <c r="AN144" s="62">
        <f t="shared" si="160"/>
        <v>25.431111502817629</v>
      </c>
      <c r="AO144" s="62">
        <f t="shared" si="161"/>
        <v>0.28369531250000002</v>
      </c>
      <c r="AP144" s="62">
        <f t="shared" si="162"/>
        <v>0.30449375000000001</v>
      </c>
      <c r="AQ144" s="62">
        <f t="shared" si="163"/>
        <v>3.6946875000000004E-2</v>
      </c>
      <c r="AR144" s="50"/>
      <c r="AS144" s="62"/>
      <c r="AT144" s="62"/>
      <c r="AU144" s="62"/>
      <c r="AV144" s="62"/>
      <c r="AW144" s="62"/>
    </row>
    <row r="145" spans="1:49" x14ac:dyDescent="0.25">
      <c r="A145" s="77" t="s">
        <v>305</v>
      </c>
      <c r="B145" s="77" t="s">
        <v>305</v>
      </c>
      <c r="C145" s="62">
        <v>1110.4157385000003</v>
      </c>
      <c r="D145" s="50">
        <v>7</v>
      </c>
      <c r="E145" s="62">
        <f t="shared" si="128"/>
        <v>1110.413</v>
      </c>
      <c r="F145" s="62">
        <f t="shared" si="117"/>
        <v>99.99975338065687</v>
      </c>
      <c r="G145" s="62">
        <v>627.38699999999994</v>
      </c>
      <c r="H145" s="62">
        <v>431.75799999999998</v>
      </c>
      <c r="I145" s="62">
        <v>51.268000000000001</v>
      </c>
      <c r="J145" s="50"/>
      <c r="K145" s="62"/>
      <c r="L145" s="62"/>
      <c r="M145" s="62"/>
      <c r="N145" s="62"/>
      <c r="O145" s="62"/>
      <c r="P145" s="50"/>
      <c r="Q145" s="62"/>
      <c r="R145" s="62"/>
      <c r="S145" s="62"/>
      <c r="T145" s="62"/>
      <c r="U145" s="62"/>
      <c r="V145" s="50"/>
      <c r="W145" s="62"/>
      <c r="X145" s="62"/>
      <c r="Y145" s="62"/>
      <c r="Z145" s="62"/>
      <c r="AA145" s="62"/>
      <c r="AB145" s="77"/>
      <c r="AC145" s="77" t="s">
        <v>305</v>
      </c>
      <c r="AD145" s="62">
        <f t="shared" si="118"/>
        <v>1.7350245914062505</v>
      </c>
      <c r="AE145" s="77"/>
      <c r="AF145" s="50">
        <v>7</v>
      </c>
      <c r="AG145" s="62">
        <f t="shared" si="119"/>
        <v>1.7350203125000001</v>
      </c>
      <c r="AH145" s="62">
        <f t="shared" si="120"/>
        <v>99.99975338065687</v>
      </c>
      <c r="AI145" s="62">
        <f t="shared" si="121"/>
        <v>0.98029218749999991</v>
      </c>
      <c r="AJ145" s="62">
        <f t="shared" si="122"/>
        <v>0.67462187499999993</v>
      </c>
      <c r="AK145" s="62">
        <f t="shared" si="123"/>
        <v>8.0106250000000004E-2</v>
      </c>
      <c r="AL145" s="50"/>
      <c r="AM145" s="62"/>
      <c r="AN145" s="62"/>
      <c r="AO145" s="62"/>
      <c r="AP145" s="62"/>
      <c r="AQ145" s="62"/>
      <c r="AR145" s="50"/>
      <c r="AS145" s="62"/>
      <c r="AT145" s="62"/>
      <c r="AU145" s="62"/>
      <c r="AV145" s="62"/>
      <c r="AW145" s="62"/>
    </row>
    <row r="146" spans="1:49" x14ac:dyDescent="0.25">
      <c r="A146" s="77" t="s">
        <v>306</v>
      </c>
      <c r="B146" s="77" t="s">
        <v>306</v>
      </c>
      <c r="C146" s="62">
        <v>127.65444300000001</v>
      </c>
      <c r="D146" s="50">
        <v>7</v>
      </c>
      <c r="E146" s="62">
        <f t="shared" si="128"/>
        <v>127.654</v>
      </c>
      <c r="F146" s="62">
        <f t="shared" si="117"/>
        <v>99.999652969383902</v>
      </c>
      <c r="G146" s="62">
        <v>106.416</v>
      </c>
      <c r="H146" s="62">
        <v>20.004999999999999</v>
      </c>
      <c r="I146" s="62">
        <v>1.2330000000000001</v>
      </c>
      <c r="J146" s="50"/>
      <c r="K146" s="62"/>
      <c r="L146" s="62"/>
      <c r="M146" s="62"/>
      <c r="N146" s="62"/>
      <c r="O146" s="62"/>
      <c r="P146" s="50"/>
      <c r="Q146" s="62"/>
      <c r="R146" s="62"/>
      <c r="S146" s="62"/>
      <c r="T146" s="62"/>
      <c r="U146" s="62"/>
      <c r="V146" s="50"/>
      <c r="W146" s="62"/>
      <c r="X146" s="62"/>
      <c r="Y146" s="62"/>
      <c r="Z146" s="62"/>
      <c r="AA146" s="62"/>
      <c r="AB146" s="77"/>
      <c r="AC146" s="77" t="s">
        <v>306</v>
      </c>
      <c r="AD146" s="62">
        <f t="shared" si="118"/>
        <v>0.19946006718750003</v>
      </c>
      <c r="AE146" s="77"/>
      <c r="AF146" s="50">
        <v>7</v>
      </c>
      <c r="AG146" s="62">
        <f t="shared" si="119"/>
        <v>0.19945937499999999</v>
      </c>
      <c r="AH146" s="62">
        <f t="shared" si="120"/>
        <v>99.999652969383902</v>
      </c>
      <c r="AI146" s="62">
        <f t="shared" si="121"/>
        <v>0.16627500000000001</v>
      </c>
      <c r="AJ146" s="62">
        <f t="shared" si="122"/>
        <v>3.1257812499999996E-2</v>
      </c>
      <c r="AK146" s="62">
        <f t="shared" si="123"/>
        <v>1.9265625000000001E-3</v>
      </c>
      <c r="AL146" s="50"/>
      <c r="AM146" s="62"/>
      <c r="AN146" s="62"/>
      <c r="AO146" s="62"/>
      <c r="AP146" s="62"/>
      <c r="AQ146" s="62"/>
      <c r="AR146" s="50"/>
      <c r="AS146" s="62"/>
      <c r="AT146" s="62"/>
      <c r="AU146" s="62"/>
      <c r="AV146" s="62"/>
      <c r="AW146" s="62"/>
    </row>
    <row r="147" spans="1:49" x14ac:dyDescent="0.25">
      <c r="A147" s="77" t="s">
        <v>307</v>
      </c>
      <c r="B147" s="77" t="s">
        <v>307</v>
      </c>
      <c r="C147" s="62">
        <v>1745.352036</v>
      </c>
      <c r="D147" s="50">
        <v>7</v>
      </c>
      <c r="E147" s="62">
        <f t="shared" si="128"/>
        <v>803.28700000000003</v>
      </c>
      <c r="F147" s="62">
        <f t="shared" si="117"/>
        <v>46.024354023213235</v>
      </c>
      <c r="G147" s="62">
        <v>385.68900000000002</v>
      </c>
      <c r="H147" s="62">
        <v>360.61799999999999</v>
      </c>
      <c r="I147" s="62">
        <v>56.98</v>
      </c>
      <c r="J147" s="50">
        <v>9</v>
      </c>
      <c r="K147" s="62">
        <f>M147+N147+O147</f>
        <v>942.06100000000004</v>
      </c>
      <c r="L147" s="62">
        <f>(K147/C147)*100</f>
        <v>53.975414734039362</v>
      </c>
      <c r="M147" s="62">
        <v>479.733</v>
      </c>
      <c r="N147" s="62">
        <v>390.72399999999999</v>
      </c>
      <c r="O147" s="62">
        <v>71.603999999999999</v>
      </c>
      <c r="P147" s="50"/>
      <c r="Q147" s="62"/>
      <c r="R147" s="62"/>
      <c r="S147" s="62"/>
      <c r="T147" s="62"/>
      <c r="U147" s="62"/>
      <c r="V147" s="50"/>
      <c r="W147" s="62"/>
      <c r="X147" s="62"/>
      <c r="Y147" s="62"/>
      <c r="Z147" s="62"/>
      <c r="AA147" s="62"/>
      <c r="AB147" s="77"/>
      <c r="AC147" s="77" t="s">
        <v>307</v>
      </c>
      <c r="AD147" s="62">
        <f t="shared" si="118"/>
        <v>2.7271125562499998</v>
      </c>
      <c r="AE147" s="77"/>
      <c r="AF147" s="50">
        <v>7</v>
      </c>
      <c r="AG147" s="62">
        <f t="shared" si="119"/>
        <v>1.2551359375</v>
      </c>
      <c r="AH147" s="62">
        <f t="shared" si="120"/>
        <v>46.024354023213235</v>
      </c>
      <c r="AI147" s="62">
        <f t="shared" si="121"/>
        <v>0.60263906249999999</v>
      </c>
      <c r="AJ147" s="62">
        <f t="shared" si="122"/>
        <v>0.56346562499999997</v>
      </c>
      <c r="AK147" s="62">
        <f t="shared" si="123"/>
        <v>8.9031249999999992E-2</v>
      </c>
      <c r="AL147" s="50">
        <v>9</v>
      </c>
      <c r="AM147" s="62">
        <f>K147/640</f>
        <v>1.4719703125000001</v>
      </c>
      <c r="AN147" s="62">
        <f>(AM147/AD147)*100</f>
        <v>53.975414734039376</v>
      </c>
      <c r="AO147" s="62">
        <f>M147/640</f>
        <v>0.74958281250000003</v>
      </c>
      <c r="AP147" s="62">
        <f t="shared" ref="AP147" si="166">N147/640</f>
        <v>0.61050625000000003</v>
      </c>
      <c r="AQ147" s="62">
        <f t="shared" ref="AQ147" si="167">O147/640</f>
        <v>0.11188125</v>
      </c>
      <c r="AR147" s="50"/>
      <c r="AS147" s="62"/>
      <c r="AT147" s="62"/>
      <c r="AU147" s="62"/>
      <c r="AV147" s="62"/>
      <c r="AW147" s="62"/>
    </row>
    <row r="148" spans="1:49" x14ac:dyDescent="0.25">
      <c r="A148" s="77" t="s">
        <v>308</v>
      </c>
      <c r="B148" s="77" t="s">
        <v>308</v>
      </c>
      <c r="C148" s="62">
        <v>109.86288300000001</v>
      </c>
      <c r="D148" s="50">
        <v>7</v>
      </c>
      <c r="E148" s="62">
        <f t="shared" si="128"/>
        <v>109.863</v>
      </c>
      <c r="F148" s="62">
        <f t="shared" si="117"/>
        <v>100.00010649638604</v>
      </c>
      <c r="G148" s="62">
        <v>100.94</v>
      </c>
      <c r="H148" s="62">
        <v>5.3419999999999996</v>
      </c>
      <c r="I148" s="62">
        <v>3.581</v>
      </c>
      <c r="J148" s="50"/>
      <c r="K148" s="62"/>
      <c r="L148" s="62"/>
      <c r="M148" s="62"/>
      <c r="N148" s="62"/>
      <c r="O148" s="62"/>
      <c r="P148" s="50"/>
      <c r="Q148" s="62"/>
      <c r="R148" s="62"/>
      <c r="S148" s="62"/>
      <c r="T148" s="62"/>
      <c r="U148" s="62"/>
      <c r="V148" s="50"/>
      <c r="W148" s="62"/>
      <c r="X148" s="62"/>
      <c r="Y148" s="62"/>
      <c r="Z148" s="62"/>
      <c r="AA148" s="62"/>
      <c r="AB148" s="77"/>
      <c r="AC148" s="77" t="s">
        <v>308</v>
      </c>
      <c r="AD148" s="62">
        <f t="shared" si="118"/>
        <v>0.17166075468750003</v>
      </c>
      <c r="AE148" s="77"/>
      <c r="AF148" s="50">
        <v>7</v>
      </c>
      <c r="AG148" s="62">
        <f t="shared" si="119"/>
        <v>0.1716609375</v>
      </c>
      <c r="AH148" s="62">
        <f t="shared" si="120"/>
        <v>100.00010649638602</v>
      </c>
      <c r="AI148" s="62">
        <f t="shared" si="121"/>
        <v>0.15771874999999999</v>
      </c>
      <c r="AJ148" s="62">
        <f t="shared" si="122"/>
        <v>8.3468750000000001E-3</v>
      </c>
      <c r="AK148" s="62">
        <f t="shared" si="123"/>
        <v>5.5953124999999996E-3</v>
      </c>
      <c r="AL148" s="50"/>
      <c r="AM148" s="62"/>
      <c r="AN148" s="62"/>
      <c r="AO148" s="62"/>
      <c r="AP148" s="62"/>
      <c r="AQ148" s="62"/>
      <c r="AR148" s="50"/>
      <c r="AS148" s="62"/>
      <c r="AT148" s="62"/>
      <c r="AU148" s="62"/>
      <c r="AV148" s="62"/>
      <c r="AW148" s="62"/>
    </row>
    <row r="149" spans="1:49" x14ac:dyDescent="0.25">
      <c r="A149" s="77" t="s">
        <v>309</v>
      </c>
      <c r="B149" s="77" t="s">
        <v>309</v>
      </c>
      <c r="C149" s="62">
        <v>1436.2236809999999</v>
      </c>
      <c r="D149" s="50">
        <v>4</v>
      </c>
      <c r="E149" s="62">
        <f t="shared" si="128"/>
        <v>1317.4630000000002</v>
      </c>
      <c r="F149" s="62">
        <f t="shared" si="117"/>
        <v>91.731045618373997</v>
      </c>
      <c r="G149" s="62">
        <v>278.15300000000002</v>
      </c>
      <c r="H149" s="62">
        <v>497.44900000000001</v>
      </c>
      <c r="I149" s="62">
        <v>541.86099999999999</v>
      </c>
      <c r="J149" s="50">
        <v>6</v>
      </c>
      <c r="K149" s="62">
        <f>M149+N149+O149</f>
        <v>118.75900000000001</v>
      </c>
      <c r="L149" s="62">
        <f>(K149/C149)*100</f>
        <v>8.2688373385760947</v>
      </c>
      <c r="M149" s="62">
        <v>41.17</v>
      </c>
      <c r="N149" s="62">
        <v>37.927</v>
      </c>
      <c r="O149" s="62">
        <v>39.661999999999999</v>
      </c>
      <c r="P149" s="50"/>
      <c r="Q149" s="62"/>
      <c r="R149" s="62"/>
      <c r="S149" s="62"/>
      <c r="T149" s="62"/>
      <c r="U149" s="62"/>
      <c r="V149" s="50"/>
      <c r="W149" s="62"/>
      <c r="X149" s="62"/>
      <c r="Y149" s="62"/>
      <c r="Z149" s="62"/>
      <c r="AA149" s="62"/>
      <c r="AB149" s="77"/>
      <c r="AC149" s="77" t="s">
        <v>309</v>
      </c>
      <c r="AD149" s="62">
        <f t="shared" si="118"/>
        <v>2.2440995015624998</v>
      </c>
      <c r="AE149" s="77"/>
      <c r="AF149" s="50">
        <v>4</v>
      </c>
      <c r="AG149" s="62">
        <f t="shared" si="119"/>
        <v>2.0585359375000003</v>
      </c>
      <c r="AH149" s="62">
        <f t="shared" si="120"/>
        <v>91.731045618373997</v>
      </c>
      <c r="AI149" s="62">
        <f t="shared" si="121"/>
        <v>0.43461406250000001</v>
      </c>
      <c r="AJ149" s="62">
        <f t="shared" si="122"/>
        <v>0.77726406250000002</v>
      </c>
      <c r="AK149" s="62">
        <f t="shared" si="123"/>
        <v>0.84665781249999994</v>
      </c>
      <c r="AL149" s="50">
        <v>6</v>
      </c>
      <c r="AM149" s="62">
        <f t="shared" ref="AM149:AM152" si="168">K149/640</f>
        <v>0.18556093750000002</v>
      </c>
      <c r="AN149" s="62">
        <f t="shared" ref="AN149:AN152" si="169">(AM149/AD149)*100</f>
        <v>8.2688373385760947</v>
      </c>
      <c r="AO149" s="62">
        <f t="shared" ref="AO149:AO152" si="170">M149/640</f>
        <v>6.4328125E-2</v>
      </c>
      <c r="AP149" s="62">
        <f t="shared" ref="AP149:AP152" si="171">N149/640</f>
        <v>5.9260937499999999E-2</v>
      </c>
      <c r="AQ149" s="62">
        <f t="shared" ref="AQ149:AQ152" si="172">O149/640</f>
        <v>6.1971874999999996E-2</v>
      </c>
      <c r="AR149" s="50"/>
      <c r="AS149" s="62"/>
      <c r="AT149" s="62"/>
      <c r="AU149" s="62"/>
      <c r="AV149" s="62"/>
      <c r="AW149" s="62"/>
    </row>
    <row r="150" spans="1:49" x14ac:dyDescent="0.25">
      <c r="A150" s="77" t="s">
        <v>310</v>
      </c>
      <c r="B150" s="77" t="s">
        <v>310</v>
      </c>
      <c r="C150" s="62">
        <v>777.04638300000011</v>
      </c>
      <c r="D150" s="50">
        <v>10</v>
      </c>
      <c r="E150" s="62">
        <f t="shared" si="128"/>
        <v>88.29</v>
      </c>
      <c r="F150" s="62">
        <f t="shared" si="117"/>
        <v>11.362256093276223</v>
      </c>
      <c r="G150" s="62">
        <v>58.427</v>
      </c>
      <c r="H150" s="62">
        <v>27.318000000000001</v>
      </c>
      <c r="I150" s="62">
        <v>2.5449999999999999</v>
      </c>
      <c r="J150" s="50">
        <v>7</v>
      </c>
      <c r="K150" s="62">
        <f>M150+N150+O150</f>
        <v>634.04600000000005</v>
      </c>
      <c r="L150" s="62">
        <f>(K150/C150)*100</f>
        <v>81.596930874588466</v>
      </c>
      <c r="M150" s="62">
        <v>309.80599999999998</v>
      </c>
      <c r="N150" s="62">
        <v>298.68200000000002</v>
      </c>
      <c r="O150" s="62">
        <v>25.558</v>
      </c>
      <c r="P150" s="50">
        <v>9</v>
      </c>
      <c r="Q150" s="62">
        <f>S150+T150+U150</f>
        <v>54.708999999999996</v>
      </c>
      <c r="R150" s="62">
        <f>(Q150/C150)*100</f>
        <v>7.0406350504819208</v>
      </c>
      <c r="S150" s="62">
        <v>30.097000000000001</v>
      </c>
      <c r="T150" s="62">
        <v>22.327999999999999</v>
      </c>
      <c r="U150" s="62">
        <v>2.2839999999999998</v>
      </c>
      <c r="V150" s="50"/>
      <c r="W150" s="62"/>
      <c r="X150" s="62"/>
      <c r="Y150" s="62"/>
      <c r="Z150" s="62"/>
      <c r="AA150" s="62"/>
      <c r="AB150" s="77"/>
      <c r="AC150" s="77" t="s">
        <v>310</v>
      </c>
      <c r="AD150" s="62">
        <f t="shared" si="118"/>
        <v>1.2141349734375002</v>
      </c>
      <c r="AE150" s="77"/>
      <c r="AF150" s="50">
        <v>10</v>
      </c>
      <c r="AG150" s="62">
        <f t="shared" si="119"/>
        <v>0.13795312500000001</v>
      </c>
      <c r="AH150" s="62">
        <f t="shared" si="120"/>
        <v>11.362256093276223</v>
      </c>
      <c r="AI150" s="62">
        <f t="shared" si="121"/>
        <v>9.1292187499999997E-2</v>
      </c>
      <c r="AJ150" s="62">
        <f t="shared" si="122"/>
        <v>4.2684375000000004E-2</v>
      </c>
      <c r="AK150" s="62">
        <f t="shared" si="123"/>
        <v>3.9765625000000001E-3</v>
      </c>
      <c r="AL150" s="50">
        <v>7</v>
      </c>
      <c r="AM150" s="62">
        <f t="shared" si="168"/>
        <v>0.99069687500000003</v>
      </c>
      <c r="AN150" s="62">
        <f t="shared" si="169"/>
        <v>81.596930874588452</v>
      </c>
      <c r="AO150" s="62">
        <f t="shared" si="170"/>
        <v>0.48407187499999998</v>
      </c>
      <c r="AP150" s="62">
        <f t="shared" si="171"/>
        <v>0.46669062500000003</v>
      </c>
      <c r="AQ150" s="62">
        <f t="shared" si="172"/>
        <v>3.9934375000000001E-2</v>
      </c>
      <c r="AR150" s="50">
        <v>9</v>
      </c>
      <c r="AS150" s="62">
        <f>Q150/640</f>
        <v>8.5482812499999991E-2</v>
      </c>
      <c r="AT150" s="62">
        <f>(AS150/AD150)*100</f>
        <v>7.0406350504819208</v>
      </c>
      <c r="AU150" s="62">
        <f>S150/640</f>
        <v>4.7026562500000001E-2</v>
      </c>
      <c r="AV150" s="62">
        <f t="shared" ref="AV150" si="173">T150/640</f>
        <v>3.4887500000000002E-2</v>
      </c>
      <c r="AW150" s="62">
        <f t="shared" ref="AW150" si="174">U150/640</f>
        <v>3.5687499999999999E-3</v>
      </c>
    </row>
    <row r="151" spans="1:49" x14ac:dyDescent="0.25">
      <c r="A151" s="77" t="s">
        <v>311</v>
      </c>
      <c r="B151" s="77" t="s">
        <v>311</v>
      </c>
      <c r="C151" s="62">
        <v>362.058246</v>
      </c>
      <c r="D151" s="50">
        <v>10</v>
      </c>
      <c r="E151" s="62">
        <f t="shared" si="128"/>
        <v>84.064999999999998</v>
      </c>
      <c r="F151" s="62">
        <f t="shared" si="117"/>
        <v>23.218639798636158</v>
      </c>
      <c r="G151" s="62">
        <v>72.388999999999996</v>
      </c>
      <c r="H151" s="62">
        <v>10.625999999999999</v>
      </c>
      <c r="I151" s="62">
        <v>1.05</v>
      </c>
      <c r="J151" s="50">
        <v>7</v>
      </c>
      <c r="K151" s="62">
        <f>M151+N151+O151</f>
        <v>277.77000000000004</v>
      </c>
      <c r="L151" s="62">
        <f>(K151/C151)*100</f>
        <v>76.719699956785419</v>
      </c>
      <c r="M151" s="62">
        <v>232.697</v>
      </c>
      <c r="N151" s="62">
        <v>37.468000000000004</v>
      </c>
      <c r="O151" s="62">
        <v>7.6050000000000004</v>
      </c>
      <c r="P151" s="50"/>
      <c r="Q151" s="62"/>
      <c r="R151" s="62"/>
      <c r="S151" s="62"/>
      <c r="T151" s="62"/>
      <c r="U151" s="62"/>
      <c r="V151" s="50"/>
      <c r="W151" s="62"/>
      <c r="X151" s="62"/>
      <c r="Y151" s="62"/>
      <c r="Z151" s="62"/>
      <c r="AA151" s="62"/>
      <c r="AB151" s="77"/>
      <c r="AC151" s="77" t="s">
        <v>311</v>
      </c>
      <c r="AD151" s="62">
        <f t="shared" si="118"/>
        <v>0.565716009375</v>
      </c>
      <c r="AE151" s="77"/>
      <c r="AF151" s="50">
        <v>10</v>
      </c>
      <c r="AG151" s="62">
        <f t="shared" si="119"/>
        <v>0.13135156249999999</v>
      </c>
      <c r="AH151" s="62">
        <f t="shared" si="120"/>
        <v>23.218639798636154</v>
      </c>
      <c r="AI151" s="62">
        <f t="shared" si="121"/>
        <v>0.11310781249999999</v>
      </c>
      <c r="AJ151" s="62">
        <f t="shared" si="122"/>
        <v>1.6603125E-2</v>
      </c>
      <c r="AK151" s="62">
        <f t="shared" si="123"/>
        <v>1.6406250000000002E-3</v>
      </c>
      <c r="AL151" s="50">
        <v>7</v>
      </c>
      <c r="AM151" s="62">
        <f t="shared" si="168"/>
        <v>0.43401562500000007</v>
      </c>
      <c r="AN151" s="62">
        <f t="shared" si="169"/>
        <v>76.719699956785419</v>
      </c>
      <c r="AO151" s="62">
        <f t="shared" si="170"/>
        <v>0.3635890625</v>
      </c>
      <c r="AP151" s="62">
        <f t="shared" si="171"/>
        <v>5.8543750000000006E-2</v>
      </c>
      <c r="AQ151" s="62">
        <f t="shared" si="172"/>
        <v>1.1882812500000001E-2</v>
      </c>
      <c r="AR151" s="50"/>
      <c r="AS151" s="62"/>
      <c r="AT151" s="62"/>
      <c r="AU151" s="62"/>
      <c r="AV151" s="62"/>
      <c r="AW151" s="62"/>
    </row>
    <row r="152" spans="1:49" x14ac:dyDescent="0.25">
      <c r="A152" s="77" t="s">
        <v>312</v>
      </c>
      <c r="B152" s="77" t="s">
        <v>312</v>
      </c>
      <c r="C152" s="62">
        <v>846.65586150000001</v>
      </c>
      <c r="D152" s="50">
        <v>10</v>
      </c>
      <c r="E152" s="62">
        <f t="shared" si="128"/>
        <v>664.06799999999998</v>
      </c>
      <c r="F152" s="62">
        <f t="shared" si="117"/>
        <v>78.434229324708923</v>
      </c>
      <c r="G152" s="62">
        <v>524.48500000000001</v>
      </c>
      <c r="H152" s="62">
        <v>126.959</v>
      </c>
      <c r="I152" s="62">
        <v>12.624000000000001</v>
      </c>
      <c r="J152" s="50">
        <v>7</v>
      </c>
      <c r="K152" s="62">
        <f>M152+N152+O152</f>
        <v>182.58600000000001</v>
      </c>
      <c r="L152" s="62">
        <f>(K152/C152)*100</f>
        <v>21.565550810280431</v>
      </c>
      <c r="M152" s="62">
        <v>93.093999999999994</v>
      </c>
      <c r="N152" s="62">
        <v>83.031000000000006</v>
      </c>
      <c r="O152" s="62">
        <v>6.4610000000000003</v>
      </c>
      <c r="P152" s="50"/>
      <c r="Q152" s="62"/>
      <c r="R152" s="62"/>
      <c r="S152" s="62"/>
      <c r="T152" s="62"/>
      <c r="U152" s="62"/>
      <c r="V152" s="50"/>
      <c r="W152" s="62"/>
      <c r="X152" s="62"/>
      <c r="Y152" s="62"/>
      <c r="Z152" s="62"/>
      <c r="AA152" s="62"/>
      <c r="AB152" s="77"/>
      <c r="AC152" s="77" t="s">
        <v>312</v>
      </c>
      <c r="AD152" s="62">
        <f t="shared" si="118"/>
        <v>1.3228997835937499</v>
      </c>
      <c r="AE152" s="77"/>
      <c r="AF152" s="50">
        <v>10</v>
      </c>
      <c r="AG152" s="62">
        <f t="shared" si="119"/>
        <v>1.0376062500000001</v>
      </c>
      <c r="AH152" s="62">
        <f t="shared" si="120"/>
        <v>78.434229324708937</v>
      </c>
      <c r="AI152" s="62">
        <f t="shared" si="121"/>
        <v>0.81950781250000004</v>
      </c>
      <c r="AJ152" s="62">
        <f t="shared" si="122"/>
        <v>0.1983734375</v>
      </c>
      <c r="AK152" s="62">
        <f t="shared" si="123"/>
        <v>1.9724999999999999E-2</v>
      </c>
      <c r="AL152" s="50">
        <v>7</v>
      </c>
      <c r="AM152" s="62">
        <f t="shared" si="168"/>
        <v>0.28529062500000002</v>
      </c>
      <c r="AN152" s="62">
        <f t="shared" si="169"/>
        <v>21.565550810280431</v>
      </c>
      <c r="AO152" s="62">
        <f t="shared" si="170"/>
        <v>0.145459375</v>
      </c>
      <c r="AP152" s="62">
        <f t="shared" si="171"/>
        <v>0.12973593750000001</v>
      </c>
      <c r="AQ152" s="62">
        <f t="shared" si="172"/>
        <v>1.00953125E-2</v>
      </c>
      <c r="AR152" s="50"/>
      <c r="AS152" s="62"/>
      <c r="AT152" s="62"/>
      <c r="AU152" s="62"/>
      <c r="AV152" s="62"/>
      <c r="AW152" s="62"/>
    </row>
    <row r="153" spans="1:49" x14ac:dyDescent="0.25">
      <c r="A153" s="77" t="s">
        <v>313</v>
      </c>
      <c r="B153" s="77" t="s">
        <v>313</v>
      </c>
      <c r="C153" s="62">
        <v>1089.0658665000001</v>
      </c>
      <c r="D153" s="50">
        <v>4</v>
      </c>
      <c r="E153" s="62">
        <f t="shared" si="128"/>
        <v>1089.0640000000001</v>
      </c>
      <c r="F153" s="62">
        <f t="shared" si="117"/>
        <v>99.999828614590044</v>
      </c>
      <c r="G153" s="62">
        <v>576.88099999999997</v>
      </c>
      <c r="H153" s="62">
        <v>425.21100000000001</v>
      </c>
      <c r="I153" s="62">
        <v>86.971999999999994</v>
      </c>
      <c r="J153" s="50"/>
      <c r="K153" s="62"/>
      <c r="L153" s="62"/>
      <c r="M153" s="62"/>
      <c r="N153" s="62"/>
      <c r="O153" s="62"/>
      <c r="P153" s="50"/>
      <c r="Q153" s="62"/>
      <c r="R153" s="62"/>
      <c r="S153" s="62"/>
      <c r="T153" s="62"/>
      <c r="U153" s="62"/>
      <c r="V153" s="50"/>
      <c r="W153" s="62"/>
      <c r="X153" s="62"/>
      <c r="Y153" s="62"/>
      <c r="Z153" s="62"/>
      <c r="AA153" s="62"/>
      <c r="AB153" s="77"/>
      <c r="AC153" s="77" t="s">
        <v>313</v>
      </c>
      <c r="AD153" s="62">
        <f t="shared" si="118"/>
        <v>1.7016654164062501</v>
      </c>
      <c r="AE153" s="77"/>
      <c r="AF153" s="50">
        <v>4</v>
      </c>
      <c r="AG153" s="62">
        <f t="shared" si="119"/>
        <v>1.7016625000000001</v>
      </c>
      <c r="AH153" s="62">
        <f t="shared" si="120"/>
        <v>99.999828614590029</v>
      </c>
      <c r="AI153" s="62">
        <f t="shared" si="121"/>
        <v>0.90137656249999998</v>
      </c>
      <c r="AJ153" s="62">
        <f t="shared" si="122"/>
        <v>0.66439218750000006</v>
      </c>
      <c r="AK153" s="62">
        <f t="shared" si="123"/>
        <v>0.13589374999999998</v>
      </c>
      <c r="AL153" s="50"/>
      <c r="AM153" s="62"/>
      <c r="AN153" s="62"/>
      <c r="AO153" s="62"/>
      <c r="AP153" s="62"/>
      <c r="AQ153" s="62"/>
      <c r="AR153" s="50"/>
      <c r="AS153" s="62"/>
      <c r="AT153" s="62"/>
      <c r="AU153" s="62"/>
      <c r="AV153" s="62"/>
      <c r="AW153" s="62"/>
    </row>
    <row r="154" spans="1:49" x14ac:dyDescent="0.25">
      <c r="A154" s="77" t="s">
        <v>314</v>
      </c>
      <c r="B154" s="77" t="s">
        <v>314</v>
      </c>
      <c r="C154" s="62">
        <v>813.29668650000008</v>
      </c>
      <c r="D154" s="50">
        <v>10</v>
      </c>
      <c r="E154" s="62">
        <f t="shared" si="128"/>
        <v>465.69200000000001</v>
      </c>
      <c r="F154" s="62">
        <f t="shared" si="117"/>
        <v>57.259793102575237</v>
      </c>
      <c r="G154" s="62">
        <v>390.77699999999999</v>
      </c>
      <c r="H154" s="62">
        <v>59.896000000000001</v>
      </c>
      <c r="I154" s="62">
        <v>15.019</v>
      </c>
      <c r="J154" s="50">
        <v>7</v>
      </c>
      <c r="K154" s="62">
        <f>M154+N154+O154</f>
        <v>347.60199999999998</v>
      </c>
      <c r="L154" s="62">
        <f>(K154/C154)*100</f>
        <v>42.739876575164175</v>
      </c>
      <c r="M154" s="62">
        <v>233.042</v>
      </c>
      <c r="N154" s="62">
        <v>99.564999999999998</v>
      </c>
      <c r="O154" s="62">
        <v>14.994999999999999</v>
      </c>
      <c r="P154" s="50"/>
      <c r="Q154" s="62"/>
      <c r="R154" s="62"/>
      <c r="S154" s="62"/>
      <c r="T154" s="62"/>
      <c r="U154" s="62"/>
      <c r="V154" s="50"/>
      <c r="W154" s="62"/>
      <c r="X154" s="62"/>
      <c r="Y154" s="62"/>
      <c r="Z154" s="62"/>
      <c r="AA154" s="62"/>
      <c r="AB154" s="77"/>
      <c r="AC154" s="77" t="s">
        <v>314</v>
      </c>
      <c r="AD154" s="62">
        <f t="shared" si="118"/>
        <v>1.27077607265625</v>
      </c>
      <c r="AE154" s="77"/>
      <c r="AF154" s="50">
        <v>10</v>
      </c>
      <c r="AG154" s="62">
        <f t="shared" si="119"/>
        <v>0.72764375000000003</v>
      </c>
      <c r="AH154" s="62">
        <f t="shared" si="120"/>
        <v>57.259793102575237</v>
      </c>
      <c r="AI154" s="62">
        <f t="shared" si="121"/>
        <v>0.6105890625</v>
      </c>
      <c r="AJ154" s="62">
        <f t="shared" si="122"/>
        <v>9.3587500000000004E-2</v>
      </c>
      <c r="AK154" s="62">
        <f t="shared" si="123"/>
        <v>2.34671875E-2</v>
      </c>
      <c r="AL154" s="50">
        <v>7</v>
      </c>
      <c r="AM154" s="62">
        <f>K154/640</f>
        <v>0.54312812499999996</v>
      </c>
      <c r="AN154" s="62">
        <f>(AM154/AD154)*100</f>
        <v>42.739876575164182</v>
      </c>
      <c r="AO154" s="62">
        <f>M154/640</f>
        <v>0.36412812500000002</v>
      </c>
      <c r="AP154" s="62">
        <f t="shared" ref="AP154" si="175">N154/640</f>
        <v>0.1555703125</v>
      </c>
      <c r="AQ154" s="62">
        <f t="shared" ref="AQ154" si="176">O154/640</f>
        <v>2.3429687499999997E-2</v>
      </c>
      <c r="AR154" s="50"/>
      <c r="AS154" s="62"/>
      <c r="AT154" s="62"/>
      <c r="AU154" s="62"/>
      <c r="AV154" s="62"/>
      <c r="AW154" s="62"/>
    </row>
    <row r="155" spans="1:49" x14ac:dyDescent="0.25">
      <c r="A155" s="77" t="s">
        <v>315</v>
      </c>
      <c r="B155" s="77" t="s">
        <v>315</v>
      </c>
      <c r="C155" s="62">
        <v>338.26203450000003</v>
      </c>
      <c r="D155" s="50">
        <v>10</v>
      </c>
      <c r="E155" s="62">
        <f t="shared" si="128"/>
        <v>338.26099999999997</v>
      </c>
      <c r="F155" s="62">
        <f t="shared" si="117"/>
        <v>99.999694172004382</v>
      </c>
      <c r="G155" s="62">
        <v>289.47199999999998</v>
      </c>
      <c r="H155" s="62">
        <v>34.679000000000002</v>
      </c>
      <c r="I155" s="62">
        <v>14.11</v>
      </c>
      <c r="J155" s="50"/>
      <c r="K155" s="62"/>
      <c r="L155" s="62"/>
      <c r="M155" s="62"/>
      <c r="N155" s="62"/>
      <c r="O155" s="62"/>
      <c r="P155" s="50"/>
      <c r="Q155" s="62"/>
      <c r="R155" s="62"/>
      <c r="S155" s="62"/>
      <c r="T155" s="62"/>
      <c r="U155" s="62"/>
      <c r="V155" s="50"/>
      <c r="W155" s="62"/>
      <c r="X155" s="62"/>
      <c r="Y155" s="62"/>
      <c r="Z155" s="62"/>
      <c r="AA155" s="62"/>
      <c r="AB155" s="77"/>
      <c r="AC155" s="77" t="s">
        <v>315</v>
      </c>
      <c r="AD155" s="62">
        <f t="shared" si="118"/>
        <v>0.52853442890625002</v>
      </c>
      <c r="AE155" s="77"/>
      <c r="AF155" s="50">
        <v>10</v>
      </c>
      <c r="AG155" s="62">
        <f t="shared" si="119"/>
        <v>0.52853281249999995</v>
      </c>
      <c r="AH155" s="62">
        <f t="shared" si="120"/>
        <v>99.999694172004382</v>
      </c>
      <c r="AI155" s="62">
        <f t="shared" si="121"/>
        <v>0.45229999999999998</v>
      </c>
      <c r="AJ155" s="62">
        <f t="shared" si="122"/>
        <v>5.4185937500000003E-2</v>
      </c>
      <c r="AK155" s="62">
        <f t="shared" si="123"/>
        <v>2.2046875E-2</v>
      </c>
      <c r="AL155" s="50"/>
      <c r="AM155" s="62"/>
      <c r="AN155" s="62"/>
      <c r="AO155" s="62"/>
      <c r="AP155" s="62"/>
      <c r="AQ155" s="62"/>
      <c r="AR155" s="50"/>
      <c r="AS155" s="62"/>
      <c r="AT155" s="62"/>
      <c r="AU155" s="62"/>
      <c r="AV155" s="62"/>
      <c r="AW155" s="62"/>
    </row>
    <row r="156" spans="1:49" x14ac:dyDescent="0.25">
      <c r="A156" s="77" t="s">
        <v>316</v>
      </c>
      <c r="B156" s="77" t="s">
        <v>316</v>
      </c>
      <c r="C156" s="62">
        <v>1022.3475165</v>
      </c>
      <c r="D156" s="50">
        <v>10</v>
      </c>
      <c r="E156" s="62">
        <f t="shared" si="128"/>
        <v>1022.345</v>
      </c>
      <c r="F156" s="62">
        <f t="shared" si="117"/>
        <v>99.999753850822799</v>
      </c>
      <c r="G156" s="62">
        <v>772.61900000000003</v>
      </c>
      <c r="H156" s="62">
        <v>228.619</v>
      </c>
      <c r="I156" s="62">
        <v>21.106999999999999</v>
      </c>
      <c r="J156" s="50"/>
      <c r="K156" s="62"/>
      <c r="L156" s="62"/>
      <c r="M156" s="62"/>
      <c r="N156" s="62"/>
      <c r="O156" s="62"/>
      <c r="P156" s="50"/>
      <c r="Q156" s="62"/>
      <c r="R156" s="62"/>
      <c r="S156" s="62"/>
      <c r="T156" s="62"/>
      <c r="U156" s="62"/>
      <c r="V156" s="50"/>
      <c r="W156" s="62"/>
      <c r="X156" s="62"/>
      <c r="Y156" s="62"/>
      <c r="Z156" s="62"/>
      <c r="AA156" s="62"/>
      <c r="AB156" s="77"/>
      <c r="AC156" s="77" t="s">
        <v>316</v>
      </c>
      <c r="AD156" s="62">
        <f t="shared" si="118"/>
        <v>1.5974179945312499</v>
      </c>
      <c r="AE156" s="77"/>
      <c r="AF156" s="50">
        <v>10</v>
      </c>
      <c r="AG156" s="62">
        <f t="shared" si="119"/>
        <v>1.5974140625</v>
      </c>
      <c r="AH156" s="62">
        <f t="shared" si="120"/>
        <v>99.999753850822799</v>
      </c>
      <c r="AI156" s="62">
        <f t="shared" si="121"/>
        <v>1.2072171875</v>
      </c>
      <c r="AJ156" s="62">
        <f t="shared" si="122"/>
        <v>0.35721718749999998</v>
      </c>
      <c r="AK156" s="62">
        <f t="shared" si="123"/>
        <v>3.29796875E-2</v>
      </c>
      <c r="AL156" s="50"/>
      <c r="AM156" s="62"/>
      <c r="AN156" s="62"/>
      <c r="AO156" s="62"/>
      <c r="AP156" s="62"/>
      <c r="AQ156" s="62"/>
      <c r="AR156" s="50"/>
      <c r="AS156" s="62"/>
      <c r="AT156" s="62"/>
      <c r="AU156" s="62"/>
      <c r="AV156" s="62"/>
      <c r="AW156" s="62"/>
    </row>
    <row r="157" spans="1:49" x14ac:dyDescent="0.25">
      <c r="A157" s="77" t="s">
        <v>317</v>
      </c>
      <c r="B157" s="77" t="s">
        <v>317</v>
      </c>
      <c r="C157" s="62">
        <v>392.08150350000005</v>
      </c>
      <c r="D157" s="50">
        <v>10</v>
      </c>
      <c r="E157" s="62">
        <f t="shared" ref="E157:E191" si="177">G157+H157+I157</f>
        <v>392.08</v>
      </c>
      <c r="F157" s="62">
        <f t="shared" si="117"/>
        <v>99.99961653381078</v>
      </c>
      <c r="G157" s="62">
        <v>345.678</v>
      </c>
      <c r="H157" s="62">
        <v>37.887</v>
      </c>
      <c r="I157" s="62">
        <v>8.5150000000000006</v>
      </c>
      <c r="J157" s="50"/>
      <c r="K157" s="62"/>
      <c r="L157" s="62"/>
      <c r="M157" s="62"/>
      <c r="N157" s="62"/>
      <c r="O157" s="62"/>
      <c r="P157" s="50"/>
      <c r="Q157" s="62"/>
      <c r="R157" s="62"/>
      <c r="S157" s="62"/>
      <c r="T157" s="62"/>
      <c r="U157" s="62"/>
      <c r="V157" s="50"/>
      <c r="W157" s="62"/>
      <c r="X157" s="62"/>
      <c r="Y157" s="62"/>
      <c r="Z157" s="62"/>
      <c r="AA157" s="62"/>
      <c r="AB157" s="77"/>
      <c r="AC157" s="77" t="s">
        <v>317</v>
      </c>
      <c r="AD157" s="62">
        <f t="shared" si="118"/>
        <v>0.61262734921875006</v>
      </c>
      <c r="AE157" s="77"/>
      <c r="AF157" s="50">
        <v>10</v>
      </c>
      <c r="AG157" s="62">
        <f t="shared" si="119"/>
        <v>0.61262499999999998</v>
      </c>
      <c r="AH157" s="62">
        <f t="shared" si="120"/>
        <v>99.999616533810794</v>
      </c>
      <c r="AI157" s="62">
        <f t="shared" si="121"/>
        <v>0.54012187499999997</v>
      </c>
      <c r="AJ157" s="62">
        <f t="shared" si="122"/>
        <v>5.9198437499999999E-2</v>
      </c>
      <c r="AK157" s="62">
        <f t="shared" si="123"/>
        <v>1.3304687500000001E-2</v>
      </c>
      <c r="AL157" s="50"/>
      <c r="AM157" s="62"/>
      <c r="AN157" s="62"/>
      <c r="AO157" s="62"/>
      <c r="AP157" s="62"/>
      <c r="AQ157" s="62"/>
      <c r="AR157" s="50"/>
      <c r="AS157" s="62"/>
      <c r="AT157" s="62"/>
      <c r="AU157" s="62"/>
      <c r="AV157" s="62"/>
      <c r="AW157" s="62"/>
    </row>
    <row r="158" spans="1:49" x14ac:dyDescent="0.25">
      <c r="A158" s="77" t="s">
        <v>318</v>
      </c>
      <c r="B158" s="77" t="s">
        <v>318</v>
      </c>
      <c r="C158" s="62">
        <v>3264.9736545000005</v>
      </c>
      <c r="D158" s="50">
        <v>10</v>
      </c>
      <c r="E158" s="62">
        <f t="shared" si="177"/>
        <v>3264.9660000000003</v>
      </c>
      <c r="F158" s="62">
        <f t="shared" si="117"/>
        <v>99.999765557066908</v>
      </c>
      <c r="G158" s="62">
        <v>2166.2060000000001</v>
      </c>
      <c r="H158" s="62">
        <v>958.822</v>
      </c>
      <c r="I158" s="62">
        <v>139.93799999999999</v>
      </c>
      <c r="J158" s="50"/>
      <c r="K158" s="62"/>
      <c r="L158" s="62"/>
      <c r="M158" s="62"/>
      <c r="N158" s="62"/>
      <c r="O158" s="62"/>
      <c r="P158" s="50"/>
      <c r="Q158" s="62"/>
      <c r="R158" s="62"/>
      <c r="S158" s="62"/>
      <c r="T158" s="62"/>
      <c r="U158" s="62"/>
      <c r="V158" s="50"/>
      <c r="W158" s="62"/>
      <c r="X158" s="62"/>
      <c r="Y158" s="62"/>
      <c r="Z158" s="62"/>
      <c r="AA158" s="62"/>
      <c r="AB158" s="77"/>
      <c r="AC158" s="77" t="s">
        <v>318</v>
      </c>
      <c r="AD158" s="62">
        <f t="shared" si="118"/>
        <v>5.1015213351562512</v>
      </c>
      <c r="AE158" s="77"/>
      <c r="AF158" s="50">
        <v>10</v>
      </c>
      <c r="AG158" s="62">
        <f t="shared" si="119"/>
        <v>5.1015093750000009</v>
      </c>
      <c r="AH158" s="62">
        <f t="shared" si="120"/>
        <v>99.999765557066908</v>
      </c>
      <c r="AI158" s="62">
        <f t="shared" si="121"/>
        <v>3.3846968750000004</v>
      </c>
      <c r="AJ158" s="62">
        <f t="shared" si="122"/>
        <v>1.498159375</v>
      </c>
      <c r="AK158" s="62">
        <f t="shared" si="123"/>
        <v>0.21865312499999998</v>
      </c>
      <c r="AL158" s="50"/>
      <c r="AM158" s="62"/>
      <c r="AN158" s="62"/>
      <c r="AO158" s="62"/>
      <c r="AP158" s="62"/>
      <c r="AQ158" s="62"/>
      <c r="AR158" s="50"/>
      <c r="AS158" s="62"/>
      <c r="AT158" s="62"/>
      <c r="AU158" s="62"/>
      <c r="AV158" s="62"/>
      <c r="AW158" s="62"/>
    </row>
    <row r="159" spans="1:49" x14ac:dyDescent="0.25">
      <c r="A159" s="77" t="s">
        <v>319</v>
      </c>
      <c r="B159" s="77" t="s">
        <v>319</v>
      </c>
      <c r="C159" s="62">
        <v>1012.1173695000001</v>
      </c>
      <c r="D159" s="50">
        <v>10</v>
      </c>
      <c r="E159" s="62">
        <f t="shared" si="177"/>
        <v>1012.115</v>
      </c>
      <c r="F159" s="62">
        <f t="shared" si="117"/>
        <v>99.999765886835718</v>
      </c>
      <c r="G159" s="62">
        <v>727.84199999999998</v>
      </c>
      <c r="H159" s="62">
        <v>260.07100000000003</v>
      </c>
      <c r="I159" s="62">
        <v>24.202000000000002</v>
      </c>
      <c r="J159" s="50"/>
      <c r="K159" s="62"/>
      <c r="L159" s="62"/>
      <c r="M159" s="62"/>
      <c r="N159" s="62"/>
      <c r="O159" s="62"/>
      <c r="P159" s="50"/>
      <c r="Q159" s="62"/>
      <c r="R159" s="62"/>
      <c r="S159" s="62"/>
      <c r="T159" s="62"/>
      <c r="U159" s="62"/>
      <c r="V159" s="50"/>
      <c r="W159" s="62"/>
      <c r="X159" s="62"/>
      <c r="Y159" s="62"/>
      <c r="Z159" s="62"/>
      <c r="AA159" s="62"/>
      <c r="AB159" s="77"/>
      <c r="AC159" s="77" t="s">
        <v>319</v>
      </c>
      <c r="AD159" s="62">
        <f t="shared" si="118"/>
        <v>1.5814333898437503</v>
      </c>
      <c r="AE159" s="77"/>
      <c r="AF159" s="50">
        <v>10</v>
      </c>
      <c r="AG159" s="62">
        <f t="shared" si="119"/>
        <v>1.5814296875</v>
      </c>
      <c r="AH159" s="62">
        <f t="shared" si="120"/>
        <v>99.999765886835704</v>
      </c>
      <c r="AI159" s="62">
        <f t="shared" si="121"/>
        <v>1.137253125</v>
      </c>
      <c r="AJ159" s="62">
        <f t="shared" si="122"/>
        <v>0.40636093750000002</v>
      </c>
      <c r="AK159" s="62">
        <f t="shared" si="123"/>
        <v>3.7815625000000005E-2</v>
      </c>
      <c r="AL159" s="50"/>
      <c r="AM159" s="62"/>
      <c r="AN159" s="62"/>
      <c r="AO159" s="62"/>
      <c r="AP159" s="62"/>
      <c r="AQ159" s="62"/>
      <c r="AR159" s="50"/>
      <c r="AS159" s="62"/>
      <c r="AT159" s="62"/>
      <c r="AU159" s="62"/>
      <c r="AV159" s="62"/>
      <c r="AW159" s="62"/>
    </row>
    <row r="160" spans="1:49" x14ac:dyDescent="0.25">
      <c r="A160" s="77" t="s">
        <v>320</v>
      </c>
      <c r="B160" s="77" t="s">
        <v>320</v>
      </c>
      <c r="C160" s="62">
        <v>2396.5231320000003</v>
      </c>
      <c r="D160" s="50">
        <v>10</v>
      </c>
      <c r="E160" s="62">
        <f t="shared" si="177"/>
        <v>1311.902</v>
      </c>
      <c r="F160" s="62">
        <f t="shared" si="117"/>
        <v>54.741887632236711</v>
      </c>
      <c r="G160" s="62">
        <v>901.49199999999996</v>
      </c>
      <c r="H160" s="62">
        <v>373.786</v>
      </c>
      <c r="I160" s="62">
        <v>36.624000000000002</v>
      </c>
      <c r="J160" s="50">
        <v>7</v>
      </c>
      <c r="K160" s="62">
        <f>M160+N160+O160</f>
        <v>0.222</v>
      </c>
      <c r="L160" s="62">
        <f>(K160/C160)*100</f>
        <v>9.2634198700486392E-3</v>
      </c>
      <c r="M160" s="62">
        <v>0.21099999999999999</v>
      </c>
      <c r="N160" s="62">
        <v>1.0999999999999999E-2</v>
      </c>
      <c r="O160" s="62">
        <v>0</v>
      </c>
      <c r="P160" s="50">
        <v>9</v>
      </c>
      <c r="Q160" s="62">
        <f>S160+T160+U160</f>
        <v>1084.393</v>
      </c>
      <c r="R160" s="62">
        <f>(Q160/C160)*100</f>
        <v>45.248593077214657</v>
      </c>
      <c r="S160" s="62">
        <v>604.52</v>
      </c>
      <c r="T160" s="62">
        <v>412.21199999999999</v>
      </c>
      <c r="U160" s="62">
        <v>67.661000000000001</v>
      </c>
      <c r="V160" s="50"/>
      <c r="W160" s="62"/>
      <c r="X160" s="62"/>
      <c r="Y160" s="62"/>
      <c r="Z160" s="62"/>
      <c r="AA160" s="62"/>
      <c r="AB160" s="77"/>
      <c r="AC160" s="77" t="s">
        <v>320</v>
      </c>
      <c r="AD160" s="62">
        <f t="shared" si="118"/>
        <v>3.7445673937500006</v>
      </c>
      <c r="AE160" s="77"/>
      <c r="AF160" s="50">
        <v>10</v>
      </c>
      <c r="AG160" s="62">
        <f t="shared" si="119"/>
        <v>2.0498468750000001</v>
      </c>
      <c r="AH160" s="62">
        <f t="shared" si="120"/>
        <v>54.741887632236711</v>
      </c>
      <c r="AI160" s="62">
        <f t="shared" si="121"/>
        <v>1.4085812499999999</v>
      </c>
      <c r="AJ160" s="62">
        <f t="shared" si="122"/>
        <v>0.58404062499999998</v>
      </c>
      <c r="AK160" s="62">
        <f t="shared" si="123"/>
        <v>5.7225000000000005E-2</v>
      </c>
      <c r="AL160" s="50">
        <v>7</v>
      </c>
      <c r="AM160" s="62">
        <f>K160/640</f>
        <v>3.4687500000000002E-4</v>
      </c>
      <c r="AN160" s="62">
        <f>(AM160/AD160)*100</f>
        <v>9.2634198700486392E-3</v>
      </c>
      <c r="AO160" s="62">
        <f>M160/640</f>
        <v>3.2968750000000001E-4</v>
      </c>
      <c r="AP160" s="62">
        <f t="shared" ref="AP160" si="178">N160/640</f>
        <v>1.7187499999999998E-5</v>
      </c>
      <c r="AQ160" s="62">
        <f t="shared" ref="AQ160" si="179">O160/640</f>
        <v>0</v>
      </c>
      <c r="AR160" s="50">
        <v>9</v>
      </c>
      <c r="AS160" s="62">
        <f>Q160/640</f>
        <v>1.6943640625</v>
      </c>
      <c r="AT160" s="62">
        <f>(AS160/AD160)*100</f>
        <v>45.248593077214657</v>
      </c>
      <c r="AU160" s="62">
        <f>S160/640</f>
        <v>0.94456249999999997</v>
      </c>
      <c r="AV160" s="62">
        <f t="shared" ref="AV160" si="180">T160/640</f>
        <v>0.64408124999999994</v>
      </c>
      <c r="AW160" s="62">
        <f t="shared" ref="AW160" si="181">U160/640</f>
        <v>0.1057203125</v>
      </c>
    </row>
    <row r="161" spans="1:55" x14ac:dyDescent="0.25">
      <c r="A161" s="77" t="s">
        <v>321</v>
      </c>
      <c r="B161" s="77" t="s">
        <v>321</v>
      </c>
      <c r="C161" s="62">
        <v>1193.1464925</v>
      </c>
      <c r="D161" s="50">
        <v>10</v>
      </c>
      <c r="E161" s="62">
        <f t="shared" si="177"/>
        <v>1193.144</v>
      </c>
      <c r="F161" s="62">
        <f t="shared" si="117"/>
        <v>99.999791098577106</v>
      </c>
      <c r="G161" s="62">
        <v>871.53700000000003</v>
      </c>
      <c r="H161" s="62">
        <v>294.529</v>
      </c>
      <c r="I161" s="62">
        <v>27.077999999999999</v>
      </c>
      <c r="J161" s="50"/>
      <c r="K161" s="62"/>
      <c r="L161" s="62"/>
      <c r="M161" s="62"/>
      <c r="N161" s="62"/>
      <c r="O161" s="62"/>
      <c r="P161" s="50"/>
      <c r="Q161" s="62"/>
      <c r="R161" s="62"/>
      <c r="S161" s="62"/>
      <c r="T161" s="62"/>
      <c r="U161" s="62"/>
      <c r="V161" s="50"/>
      <c r="W161" s="62"/>
      <c r="X161" s="62"/>
      <c r="Y161" s="62"/>
      <c r="Z161" s="62"/>
      <c r="AA161" s="62"/>
      <c r="AB161" s="77"/>
      <c r="AC161" s="77" t="s">
        <v>321</v>
      </c>
      <c r="AD161" s="62">
        <f t="shared" si="118"/>
        <v>1.86429139453125</v>
      </c>
      <c r="AE161" s="77"/>
      <c r="AF161" s="50">
        <v>10</v>
      </c>
      <c r="AG161" s="62">
        <f t="shared" si="119"/>
        <v>1.8642875000000001</v>
      </c>
      <c r="AH161" s="62">
        <f t="shared" si="120"/>
        <v>99.99979109857712</v>
      </c>
      <c r="AI161" s="62">
        <f t="shared" si="121"/>
        <v>1.3617765625</v>
      </c>
      <c r="AJ161" s="62">
        <f t="shared" si="122"/>
        <v>0.46020156249999999</v>
      </c>
      <c r="AK161" s="62">
        <f t="shared" si="123"/>
        <v>4.2309374999999996E-2</v>
      </c>
      <c r="AL161" s="50"/>
      <c r="AM161" s="62"/>
      <c r="AN161" s="62"/>
      <c r="AO161" s="62"/>
      <c r="AP161" s="62"/>
      <c r="AQ161" s="62"/>
      <c r="AR161" s="50"/>
      <c r="AS161" s="62"/>
      <c r="AT161" s="62"/>
      <c r="AU161" s="62"/>
      <c r="AV161" s="62"/>
      <c r="AW161" s="62"/>
      <c r="AX161" s="50"/>
      <c r="AY161" s="62"/>
      <c r="AZ161" s="62"/>
      <c r="BA161" s="62"/>
      <c r="BB161" s="62"/>
      <c r="BC161" s="62"/>
    </row>
    <row r="162" spans="1:55" x14ac:dyDescent="0.25">
      <c r="A162" s="77" t="s">
        <v>322</v>
      </c>
      <c r="B162" s="77" t="s">
        <v>322</v>
      </c>
      <c r="C162" s="62">
        <v>268.87495050000001</v>
      </c>
      <c r="D162" s="50">
        <v>10</v>
      </c>
      <c r="E162" s="62">
        <f t="shared" si="177"/>
        <v>268.875</v>
      </c>
      <c r="F162" s="62">
        <f t="shared" si="117"/>
        <v>100.00001841004521</v>
      </c>
      <c r="G162" s="62">
        <v>220.595</v>
      </c>
      <c r="H162" s="62">
        <v>44.031999999999996</v>
      </c>
      <c r="I162" s="62">
        <v>4.2480000000000002</v>
      </c>
      <c r="J162" s="50"/>
      <c r="K162" s="62"/>
      <c r="L162" s="62"/>
      <c r="M162" s="62"/>
      <c r="N162" s="62"/>
      <c r="O162" s="62"/>
      <c r="P162" s="50"/>
      <c r="Q162" s="62"/>
      <c r="R162" s="62"/>
      <c r="S162" s="62"/>
      <c r="T162" s="62"/>
      <c r="U162" s="62"/>
      <c r="V162" s="50"/>
      <c r="W162" s="62"/>
      <c r="X162" s="62"/>
      <c r="Y162" s="62"/>
      <c r="Z162" s="62"/>
      <c r="AA162" s="62"/>
      <c r="AB162" s="77"/>
      <c r="AC162" s="77" t="s">
        <v>322</v>
      </c>
      <c r="AD162" s="62">
        <f t="shared" si="118"/>
        <v>0.42011711015625003</v>
      </c>
      <c r="AE162" s="77"/>
      <c r="AF162" s="50">
        <v>10</v>
      </c>
      <c r="AG162" s="62">
        <f t="shared" si="119"/>
        <v>0.42011718749999999</v>
      </c>
      <c r="AH162" s="62">
        <f t="shared" si="120"/>
        <v>100.00001841004521</v>
      </c>
      <c r="AI162" s="62">
        <f t="shared" si="121"/>
        <v>0.3446796875</v>
      </c>
      <c r="AJ162" s="62">
        <f t="shared" si="122"/>
        <v>6.88E-2</v>
      </c>
      <c r="AK162" s="62">
        <f t="shared" si="123"/>
        <v>6.6375000000000002E-3</v>
      </c>
      <c r="AL162" s="50"/>
      <c r="AM162" s="62"/>
      <c r="AN162" s="62"/>
      <c r="AO162" s="62"/>
      <c r="AP162" s="62"/>
      <c r="AQ162" s="62"/>
      <c r="AR162" s="50"/>
      <c r="AS162" s="62"/>
      <c r="AT162" s="62"/>
      <c r="AU162" s="62"/>
      <c r="AV162" s="62"/>
      <c r="AW162" s="62"/>
      <c r="AX162" s="50"/>
      <c r="AY162" s="62"/>
      <c r="AZ162" s="62"/>
      <c r="BA162" s="62"/>
      <c r="BB162" s="62"/>
      <c r="BC162" s="62"/>
    </row>
    <row r="163" spans="1:55" x14ac:dyDescent="0.25">
      <c r="A163" s="77" t="s">
        <v>323</v>
      </c>
      <c r="B163" s="77" t="s">
        <v>323</v>
      </c>
      <c r="C163" s="62">
        <v>584.6751405</v>
      </c>
      <c r="D163" s="50">
        <v>10</v>
      </c>
      <c r="E163" s="62">
        <f t="shared" si="177"/>
        <v>584.673</v>
      </c>
      <c r="F163" s="62">
        <f t="shared" si="117"/>
        <v>99.999633899262733</v>
      </c>
      <c r="G163" s="62">
        <v>370.81700000000001</v>
      </c>
      <c r="H163" s="62">
        <v>195.06800000000001</v>
      </c>
      <c r="I163" s="62">
        <v>18.788</v>
      </c>
      <c r="J163" s="50"/>
      <c r="K163" s="62"/>
      <c r="L163" s="62"/>
      <c r="M163" s="62"/>
      <c r="N163" s="62"/>
      <c r="O163" s="62"/>
      <c r="P163" s="50"/>
      <c r="Q163" s="62"/>
      <c r="R163" s="62"/>
      <c r="S163" s="62"/>
      <c r="T163" s="62"/>
      <c r="U163" s="62"/>
      <c r="V163" s="50"/>
      <c r="W163" s="62"/>
      <c r="X163" s="62"/>
      <c r="Y163" s="62"/>
      <c r="Z163" s="62"/>
      <c r="AA163" s="62"/>
      <c r="AB163" s="77"/>
      <c r="AC163" s="77" t="s">
        <v>323</v>
      </c>
      <c r="AD163" s="62">
        <f t="shared" si="118"/>
        <v>0.91355490703124997</v>
      </c>
      <c r="AE163" s="77"/>
      <c r="AF163" s="50">
        <v>10</v>
      </c>
      <c r="AG163" s="62">
        <f t="shared" si="119"/>
        <v>0.91355156250000003</v>
      </c>
      <c r="AH163" s="62">
        <f t="shared" si="120"/>
        <v>99.999633899262747</v>
      </c>
      <c r="AI163" s="62">
        <f t="shared" si="121"/>
        <v>0.57940156249999997</v>
      </c>
      <c r="AJ163" s="62">
        <f t="shared" si="122"/>
        <v>0.30479375000000003</v>
      </c>
      <c r="AK163" s="62">
        <f t="shared" si="123"/>
        <v>2.935625E-2</v>
      </c>
      <c r="AL163" s="50"/>
      <c r="AM163" s="62"/>
      <c r="AN163" s="62"/>
      <c r="AO163" s="62"/>
      <c r="AP163" s="62"/>
      <c r="AQ163" s="62"/>
      <c r="AR163" s="50"/>
      <c r="AS163" s="62"/>
      <c r="AT163" s="62"/>
      <c r="AU163" s="62"/>
      <c r="AV163" s="62"/>
      <c r="AW163" s="62"/>
      <c r="AX163" s="50"/>
      <c r="AY163" s="62"/>
      <c r="AZ163" s="62"/>
      <c r="BA163" s="62"/>
      <c r="BB163" s="62"/>
      <c r="BC163" s="62"/>
    </row>
    <row r="164" spans="1:55" x14ac:dyDescent="0.25">
      <c r="A164" s="77" t="s">
        <v>324</v>
      </c>
      <c r="B164" s="77" t="s">
        <v>324</v>
      </c>
      <c r="C164" s="62">
        <v>4395.6272925000003</v>
      </c>
      <c r="D164" s="50">
        <v>4</v>
      </c>
      <c r="E164" s="62">
        <f t="shared" si="177"/>
        <v>4395.616</v>
      </c>
      <c r="F164" s="62">
        <f t="shared" si="117"/>
        <v>99.999743096963215</v>
      </c>
      <c r="G164" s="62">
        <v>2095.4250000000002</v>
      </c>
      <c r="H164" s="62">
        <v>2015.2090000000001</v>
      </c>
      <c r="I164" s="62">
        <v>284.98200000000003</v>
      </c>
      <c r="J164" s="50"/>
      <c r="K164" s="62"/>
      <c r="L164" s="62"/>
      <c r="M164" s="62"/>
      <c r="N164" s="62"/>
      <c r="O164" s="62"/>
      <c r="P164" s="50"/>
      <c r="Q164" s="62"/>
      <c r="R164" s="62"/>
      <c r="S164" s="62"/>
      <c r="T164" s="62"/>
      <c r="U164" s="62"/>
      <c r="V164" s="50"/>
      <c r="W164" s="62"/>
      <c r="X164" s="62"/>
      <c r="Y164" s="62"/>
      <c r="Z164" s="62"/>
      <c r="AA164" s="62"/>
      <c r="AB164" s="77"/>
      <c r="AC164" s="77" t="s">
        <v>324</v>
      </c>
      <c r="AD164" s="62">
        <f t="shared" si="118"/>
        <v>6.8681676445312503</v>
      </c>
      <c r="AE164" s="77"/>
      <c r="AF164" s="50">
        <v>4</v>
      </c>
      <c r="AG164" s="62">
        <f t="shared" si="119"/>
        <v>6.86815</v>
      </c>
      <c r="AH164" s="62">
        <f t="shared" si="120"/>
        <v>99.999743096963215</v>
      </c>
      <c r="AI164" s="62">
        <f t="shared" si="121"/>
        <v>3.2741015625000003</v>
      </c>
      <c r="AJ164" s="62">
        <f t="shared" si="122"/>
        <v>3.1487640625000002</v>
      </c>
      <c r="AK164" s="62">
        <f t="shared" si="123"/>
        <v>0.44528437500000007</v>
      </c>
      <c r="AL164" s="50"/>
      <c r="AM164" s="62"/>
      <c r="AN164" s="62"/>
      <c r="AO164" s="62"/>
      <c r="AP164" s="62"/>
      <c r="AQ164" s="62"/>
      <c r="AR164" s="50"/>
      <c r="AS164" s="62"/>
      <c r="AT164" s="62"/>
      <c r="AU164" s="62"/>
      <c r="AV164" s="62"/>
      <c r="AW164" s="62"/>
      <c r="AX164" s="50"/>
      <c r="AY164" s="62"/>
      <c r="AZ164" s="62"/>
      <c r="BA164" s="62"/>
      <c r="BB164" s="62"/>
      <c r="BC164" s="62"/>
    </row>
    <row r="165" spans="1:55" x14ac:dyDescent="0.25">
      <c r="A165" s="77" t="s">
        <v>325</v>
      </c>
      <c r="B165" s="77" t="s">
        <v>325</v>
      </c>
      <c r="C165" s="62">
        <v>14260.602523500002</v>
      </c>
      <c r="D165" s="50">
        <v>10</v>
      </c>
      <c r="E165" s="62">
        <f t="shared" si="177"/>
        <v>1169.57</v>
      </c>
      <c r="F165" s="62">
        <f t="shared" si="117"/>
        <v>8.2014066241077064</v>
      </c>
      <c r="G165" s="62">
        <v>761.94200000000001</v>
      </c>
      <c r="H165" s="62">
        <v>364.25599999999997</v>
      </c>
      <c r="I165" s="62">
        <v>43.372</v>
      </c>
      <c r="J165" s="50">
        <v>13</v>
      </c>
      <c r="K165" s="62">
        <f>M165+N165+O165</f>
        <v>11211.324999999999</v>
      </c>
      <c r="L165" s="62">
        <f>(K165/C165)*100</f>
        <v>78.617470625977347</v>
      </c>
      <c r="M165" s="62">
        <v>5786.76</v>
      </c>
      <c r="N165" s="62">
        <v>4854.29</v>
      </c>
      <c r="O165" s="62">
        <v>570.27499999999998</v>
      </c>
      <c r="P165" s="50">
        <v>14</v>
      </c>
      <c r="Q165" s="62">
        <f>S165+T165+U165</f>
        <v>1879.674</v>
      </c>
      <c r="R165" s="62">
        <f>(Q165/C165)*100</f>
        <v>13.180887672189806</v>
      </c>
      <c r="S165" s="62">
        <v>912.73400000000004</v>
      </c>
      <c r="T165" s="62">
        <v>875.62900000000002</v>
      </c>
      <c r="U165" s="62">
        <v>91.311000000000007</v>
      </c>
      <c r="V165" s="50"/>
      <c r="W165" s="62"/>
      <c r="X165" s="62"/>
      <c r="Y165" s="62"/>
      <c r="Z165" s="62"/>
      <c r="AA165" s="62"/>
      <c r="AB165" s="77"/>
      <c r="AC165" s="77" t="s">
        <v>325</v>
      </c>
      <c r="AD165" s="62">
        <f t="shared" si="118"/>
        <v>22.282191442968752</v>
      </c>
      <c r="AE165" s="77"/>
      <c r="AF165" s="50">
        <v>10</v>
      </c>
      <c r="AG165" s="62">
        <f t="shared" si="119"/>
        <v>1.8274531249999999</v>
      </c>
      <c r="AH165" s="62">
        <f t="shared" si="120"/>
        <v>8.2014066241077064</v>
      </c>
      <c r="AI165" s="62">
        <f t="shared" si="121"/>
        <v>1.1905343749999999</v>
      </c>
      <c r="AJ165" s="62">
        <f t="shared" si="122"/>
        <v>0.56914999999999993</v>
      </c>
      <c r="AK165" s="62">
        <f t="shared" si="123"/>
        <v>6.7768750000000003E-2</v>
      </c>
      <c r="AL165" s="50">
        <v>13</v>
      </c>
      <c r="AM165" s="62">
        <f t="shared" ref="AM165:AM168" si="182">K165/640</f>
        <v>17.517695312499999</v>
      </c>
      <c r="AN165" s="62">
        <f t="shared" ref="AN165:AN168" si="183">(AM165/AD165)*100</f>
        <v>78.617470625977361</v>
      </c>
      <c r="AO165" s="62">
        <f t="shared" ref="AO165:AO168" si="184">M165/640</f>
        <v>9.0418125000000007</v>
      </c>
      <c r="AP165" s="62">
        <f t="shared" ref="AP165:AP168" si="185">N165/640</f>
        <v>7.5848281249999996</v>
      </c>
      <c r="AQ165" s="62">
        <f t="shared" ref="AQ165:AQ168" si="186">O165/640</f>
        <v>0.89105468749999994</v>
      </c>
      <c r="AR165" s="50">
        <v>14</v>
      </c>
      <c r="AS165" s="62">
        <f>Q165/640</f>
        <v>2.936990625</v>
      </c>
      <c r="AT165" s="62">
        <f>(AS165/AD165)*100</f>
        <v>13.180887672189806</v>
      </c>
      <c r="AU165" s="62">
        <f>S165/640</f>
        <v>1.4261468750000001</v>
      </c>
      <c r="AV165" s="62">
        <f t="shared" ref="AV165:AV166" si="187">T165/640</f>
        <v>1.3681703125</v>
      </c>
      <c r="AW165" s="62">
        <f t="shared" ref="AW165:AW166" si="188">U165/640</f>
        <v>0.1426734375</v>
      </c>
      <c r="AX165" s="50"/>
      <c r="AY165" s="62"/>
      <c r="AZ165" s="62"/>
      <c r="BA165" s="62"/>
      <c r="BB165" s="62"/>
      <c r="BC165" s="62"/>
    </row>
    <row r="166" spans="1:55" x14ac:dyDescent="0.25">
      <c r="A166" s="77" t="s">
        <v>326</v>
      </c>
      <c r="B166" s="77" t="s">
        <v>326</v>
      </c>
      <c r="C166" s="62">
        <v>5089.0533434999998</v>
      </c>
      <c r="D166" s="50">
        <v>10</v>
      </c>
      <c r="E166" s="62">
        <f t="shared" si="177"/>
        <v>2301.7769999999996</v>
      </c>
      <c r="F166" s="62">
        <f t="shared" si="117"/>
        <v>45.229964094205208</v>
      </c>
      <c r="G166" s="62">
        <v>1498.0719999999999</v>
      </c>
      <c r="H166" s="62">
        <v>707.69899999999996</v>
      </c>
      <c r="I166" s="62">
        <v>96.006</v>
      </c>
      <c r="J166" s="50">
        <v>12</v>
      </c>
      <c r="K166" s="62">
        <f>M166+N166+O166</f>
        <v>302.90099999999995</v>
      </c>
      <c r="L166" s="62">
        <f>(K166/C166)*100</f>
        <v>5.9520107091602936</v>
      </c>
      <c r="M166" s="62">
        <v>182.62799999999999</v>
      </c>
      <c r="N166" s="62">
        <v>108.443</v>
      </c>
      <c r="O166" s="62">
        <v>11.83</v>
      </c>
      <c r="P166" s="50">
        <v>13</v>
      </c>
      <c r="Q166" s="62">
        <f>S166+T166+U166</f>
        <v>1938.8300000000002</v>
      </c>
      <c r="R166" s="62">
        <f>(Q166/C166)*100</f>
        <v>38.098048283898876</v>
      </c>
      <c r="S166" s="62">
        <v>1039.7560000000001</v>
      </c>
      <c r="T166" s="62">
        <v>833.25800000000004</v>
      </c>
      <c r="U166" s="62">
        <v>65.816000000000003</v>
      </c>
      <c r="V166" s="50">
        <v>9</v>
      </c>
      <c r="W166" s="62">
        <f>Y166+Z166+AA166</f>
        <v>545.30900000000008</v>
      </c>
      <c r="X166" s="62">
        <f>(W166/C166)*100</f>
        <v>10.71533275823286</v>
      </c>
      <c r="Y166" s="62">
        <v>400.46699999999998</v>
      </c>
      <c r="Z166" s="62">
        <v>131.57</v>
      </c>
      <c r="AA166" s="62">
        <v>13.272</v>
      </c>
      <c r="AB166" s="77"/>
      <c r="AC166" s="77" t="s">
        <v>326</v>
      </c>
      <c r="AD166" s="62">
        <f t="shared" si="118"/>
        <v>7.9516458492187496</v>
      </c>
      <c r="AE166" s="77"/>
      <c r="AF166" s="50">
        <v>10</v>
      </c>
      <c r="AG166" s="62">
        <f t="shared" si="119"/>
        <v>3.5965265624999994</v>
      </c>
      <c r="AH166" s="62">
        <f t="shared" si="120"/>
        <v>45.229964094205208</v>
      </c>
      <c r="AI166" s="62">
        <f t="shared" si="121"/>
        <v>2.3407374999999999</v>
      </c>
      <c r="AJ166" s="62">
        <f t="shared" si="122"/>
        <v>1.1057796874999999</v>
      </c>
      <c r="AK166" s="62">
        <f t="shared" si="123"/>
        <v>0.150009375</v>
      </c>
      <c r="AL166" s="50">
        <v>12</v>
      </c>
      <c r="AM166" s="62">
        <f t="shared" si="182"/>
        <v>0.47328281249999993</v>
      </c>
      <c r="AN166" s="62">
        <f t="shared" si="183"/>
        <v>5.9520107091602936</v>
      </c>
      <c r="AO166" s="62">
        <f t="shared" si="184"/>
        <v>0.28535624999999998</v>
      </c>
      <c r="AP166" s="62">
        <f t="shared" si="185"/>
        <v>0.16944218750000001</v>
      </c>
      <c r="AQ166" s="62">
        <f t="shared" si="186"/>
        <v>1.8484375000000001E-2</v>
      </c>
      <c r="AR166" s="50">
        <v>13</v>
      </c>
      <c r="AS166" s="62">
        <f>Q166/640</f>
        <v>3.0294218750000002</v>
      </c>
      <c r="AT166" s="62">
        <f>(AS166/AD166)*100</f>
        <v>38.098048283898876</v>
      </c>
      <c r="AU166" s="62">
        <f>S166/640</f>
        <v>1.6246187500000002</v>
      </c>
      <c r="AV166" s="62">
        <f t="shared" si="187"/>
        <v>1.301965625</v>
      </c>
      <c r="AW166" s="62">
        <f t="shared" si="188"/>
        <v>0.1028375</v>
      </c>
      <c r="AX166" s="50">
        <v>9</v>
      </c>
      <c r="AY166" s="62">
        <f>W166/640</f>
        <v>0.85204531250000015</v>
      </c>
      <c r="AZ166" s="62">
        <f>(AY166/AD166)*100</f>
        <v>10.71533275823286</v>
      </c>
      <c r="BA166" s="62">
        <f>Y166/640</f>
        <v>0.62572968750000002</v>
      </c>
      <c r="BB166" s="62">
        <f t="shared" ref="BB166" si="189">Z166/640</f>
        <v>0.205578125</v>
      </c>
      <c r="BC166" s="62">
        <f t="shared" ref="BC166" si="190">AA166/640</f>
        <v>2.0737499999999999E-2</v>
      </c>
    </row>
    <row r="167" spans="1:55" x14ac:dyDescent="0.25">
      <c r="A167" s="77" t="s">
        <v>327</v>
      </c>
      <c r="B167" s="77" t="s">
        <v>327</v>
      </c>
      <c r="C167" s="62">
        <v>1365.9470190000002</v>
      </c>
      <c r="D167" s="50">
        <v>10</v>
      </c>
      <c r="E167" s="62">
        <f t="shared" si="177"/>
        <v>817.52100000000007</v>
      </c>
      <c r="F167" s="62">
        <f t="shared" si="117"/>
        <v>59.850125124069685</v>
      </c>
      <c r="G167" s="62">
        <v>547.28300000000002</v>
      </c>
      <c r="H167" s="62">
        <v>225.13399999999999</v>
      </c>
      <c r="I167" s="62">
        <v>45.103999999999999</v>
      </c>
      <c r="J167" s="50">
        <v>9</v>
      </c>
      <c r="K167" s="62">
        <f>M167+N167+O167</f>
        <v>548.423</v>
      </c>
      <c r="L167" s="62">
        <f>(K167/C167)*100</f>
        <v>40.149653857109072</v>
      </c>
      <c r="M167" s="62">
        <v>245.23400000000001</v>
      </c>
      <c r="N167" s="62">
        <v>252.32</v>
      </c>
      <c r="O167" s="62">
        <v>50.869</v>
      </c>
      <c r="P167" s="50"/>
      <c r="Q167" s="62"/>
      <c r="R167" s="62"/>
      <c r="S167" s="62"/>
      <c r="T167" s="62"/>
      <c r="U167" s="62"/>
      <c r="V167" s="50"/>
      <c r="W167" s="62"/>
      <c r="X167" s="62"/>
      <c r="Y167" s="62"/>
      <c r="Z167" s="62"/>
      <c r="AA167" s="62"/>
      <c r="AB167" s="77"/>
      <c r="AC167" s="77" t="s">
        <v>327</v>
      </c>
      <c r="AD167" s="62">
        <f t="shared" si="118"/>
        <v>2.1342922171875003</v>
      </c>
      <c r="AE167" s="77"/>
      <c r="AF167" s="50">
        <v>10</v>
      </c>
      <c r="AG167" s="62">
        <f t="shared" si="119"/>
        <v>1.2773765625000002</v>
      </c>
      <c r="AH167" s="62">
        <f t="shared" si="120"/>
        <v>59.850125124069699</v>
      </c>
      <c r="AI167" s="62">
        <f t="shared" si="121"/>
        <v>0.85512968750000007</v>
      </c>
      <c r="AJ167" s="62">
        <f t="shared" si="122"/>
        <v>0.35177187499999996</v>
      </c>
      <c r="AK167" s="62">
        <f t="shared" si="123"/>
        <v>7.0474999999999996E-2</v>
      </c>
      <c r="AL167" s="50">
        <v>9</v>
      </c>
      <c r="AM167" s="62">
        <f t="shared" si="182"/>
        <v>0.85691093750000003</v>
      </c>
      <c r="AN167" s="62">
        <f t="shared" si="183"/>
        <v>40.149653857109072</v>
      </c>
      <c r="AO167" s="62">
        <f t="shared" si="184"/>
        <v>0.38317812500000004</v>
      </c>
      <c r="AP167" s="62">
        <f t="shared" si="185"/>
        <v>0.39424999999999999</v>
      </c>
      <c r="AQ167" s="62">
        <f t="shared" si="186"/>
        <v>7.94828125E-2</v>
      </c>
      <c r="AR167" s="50"/>
      <c r="AS167" s="62"/>
      <c r="AT167" s="62"/>
      <c r="AU167" s="62"/>
      <c r="AV167" s="62"/>
      <c r="AW167" s="62"/>
      <c r="AX167" s="50"/>
      <c r="AY167" s="62"/>
      <c r="AZ167" s="62"/>
      <c r="BA167" s="62"/>
      <c r="BB167" s="62"/>
      <c r="BC167" s="62"/>
    </row>
    <row r="168" spans="1:55" x14ac:dyDescent="0.25">
      <c r="A168" s="77" t="s">
        <v>328</v>
      </c>
      <c r="B168" s="77" t="s">
        <v>328</v>
      </c>
      <c r="C168" s="62">
        <v>1562.988546</v>
      </c>
      <c r="D168" s="50">
        <v>10</v>
      </c>
      <c r="E168" s="62">
        <f t="shared" si="177"/>
        <v>144.11199999999999</v>
      </c>
      <c r="F168" s="62">
        <f t="shared" si="117"/>
        <v>9.2202850986215736</v>
      </c>
      <c r="G168" s="62">
        <v>99.563999999999993</v>
      </c>
      <c r="H168" s="62">
        <v>39.997999999999998</v>
      </c>
      <c r="I168" s="62">
        <v>4.55</v>
      </c>
      <c r="J168" s="50">
        <v>9</v>
      </c>
      <c r="K168" s="62">
        <f>M168+N168+O168</f>
        <v>1418.873</v>
      </c>
      <c r="L168" s="62">
        <f>(K168/C168)*100</f>
        <v>90.779488028314702</v>
      </c>
      <c r="M168" s="62">
        <v>821.303</v>
      </c>
      <c r="N168" s="62">
        <v>521.02300000000002</v>
      </c>
      <c r="O168" s="62">
        <v>76.546999999999997</v>
      </c>
      <c r="P168" s="50"/>
      <c r="Q168" s="62"/>
      <c r="R168" s="62"/>
      <c r="S168" s="62"/>
      <c r="T168" s="62"/>
      <c r="U168" s="62"/>
      <c r="V168" s="50"/>
      <c r="W168" s="62"/>
      <c r="X168" s="62"/>
      <c r="Y168" s="62"/>
      <c r="Z168" s="62"/>
      <c r="AA168" s="62"/>
      <c r="AB168" s="77"/>
      <c r="AC168" s="77" t="s">
        <v>328</v>
      </c>
      <c r="AD168" s="62">
        <f t="shared" si="118"/>
        <v>2.442169603125</v>
      </c>
      <c r="AE168" s="77"/>
      <c r="AF168" s="50">
        <v>10</v>
      </c>
      <c r="AG168" s="62">
        <f t="shared" si="119"/>
        <v>0.22517499999999999</v>
      </c>
      <c r="AH168" s="62">
        <f t="shared" si="120"/>
        <v>9.2202850986215736</v>
      </c>
      <c r="AI168" s="62">
        <f t="shared" si="121"/>
        <v>0.15556874999999998</v>
      </c>
      <c r="AJ168" s="62">
        <f t="shared" si="122"/>
        <v>6.2496874999999993E-2</v>
      </c>
      <c r="AK168" s="62">
        <f t="shared" si="123"/>
        <v>7.1093749999999994E-3</v>
      </c>
      <c r="AL168" s="50">
        <v>9</v>
      </c>
      <c r="AM168" s="62">
        <f t="shared" si="182"/>
        <v>2.2169890625000002</v>
      </c>
      <c r="AN168" s="62">
        <f t="shared" si="183"/>
        <v>90.779488028314702</v>
      </c>
      <c r="AO168" s="62">
        <f t="shared" si="184"/>
        <v>1.2832859375000001</v>
      </c>
      <c r="AP168" s="62">
        <f t="shared" si="185"/>
        <v>0.81409843749999999</v>
      </c>
      <c r="AQ168" s="62">
        <f t="shared" si="186"/>
        <v>0.1196046875</v>
      </c>
      <c r="AR168" s="50"/>
      <c r="AS168" s="62"/>
      <c r="AT168" s="62"/>
      <c r="AU168" s="62"/>
      <c r="AV168" s="62"/>
      <c r="AW168" s="62"/>
      <c r="AX168" s="50"/>
      <c r="AY168" s="62"/>
      <c r="AZ168" s="62"/>
      <c r="BA168" s="62"/>
      <c r="BB168" s="62"/>
      <c r="BC168" s="62"/>
    </row>
    <row r="169" spans="1:55" x14ac:dyDescent="0.25">
      <c r="A169" s="77" t="s">
        <v>329</v>
      </c>
      <c r="B169" s="77" t="s">
        <v>329</v>
      </c>
      <c r="C169" s="62">
        <v>337.15006199999999</v>
      </c>
      <c r="D169" s="50">
        <v>10</v>
      </c>
      <c r="E169" s="62">
        <f t="shared" si="177"/>
        <v>337.15000000000003</v>
      </c>
      <c r="F169" s="62">
        <f t="shared" si="117"/>
        <v>99.9999816105625</v>
      </c>
      <c r="G169" s="62">
        <v>260.22800000000001</v>
      </c>
      <c r="H169" s="62">
        <v>50.497</v>
      </c>
      <c r="I169" s="62">
        <v>26.425000000000001</v>
      </c>
      <c r="J169" s="50"/>
      <c r="K169" s="62"/>
      <c r="L169" s="62"/>
      <c r="M169" s="62"/>
      <c r="N169" s="62"/>
      <c r="O169" s="62"/>
      <c r="P169" s="50"/>
      <c r="Q169" s="62"/>
      <c r="R169" s="62"/>
      <c r="S169" s="62"/>
      <c r="T169" s="62"/>
      <c r="U169" s="62"/>
      <c r="V169" s="50"/>
      <c r="W169" s="62"/>
      <c r="X169" s="62"/>
      <c r="Y169" s="62"/>
      <c r="Z169" s="62"/>
      <c r="AA169" s="62"/>
      <c r="AB169" s="77"/>
      <c r="AC169" s="77" t="s">
        <v>329</v>
      </c>
      <c r="AD169" s="62">
        <f t="shared" si="118"/>
        <v>0.52679697187499996</v>
      </c>
      <c r="AE169" s="77"/>
      <c r="AF169" s="50">
        <v>10</v>
      </c>
      <c r="AG169" s="62">
        <f t="shared" si="119"/>
        <v>0.52679687500000005</v>
      </c>
      <c r="AH169" s="62">
        <f t="shared" si="120"/>
        <v>99.9999816105625</v>
      </c>
      <c r="AI169" s="62">
        <f t="shared" si="121"/>
        <v>0.40660625</v>
      </c>
      <c r="AJ169" s="62">
        <f t="shared" si="122"/>
        <v>7.8901562499999994E-2</v>
      </c>
      <c r="AK169" s="62">
        <f t="shared" si="123"/>
        <v>4.1289062500000001E-2</v>
      </c>
      <c r="AL169" s="50"/>
      <c r="AM169" s="62"/>
      <c r="AN169" s="62"/>
      <c r="AO169" s="62"/>
      <c r="AP169" s="62"/>
      <c r="AQ169" s="62"/>
      <c r="AR169" s="50"/>
      <c r="AS169" s="62"/>
      <c r="AT169" s="62"/>
      <c r="AU169" s="62"/>
      <c r="AV169" s="62"/>
      <c r="AW169" s="62"/>
      <c r="AX169" s="50"/>
      <c r="AY169" s="62"/>
      <c r="AZ169" s="62"/>
      <c r="BA169" s="62"/>
      <c r="BB169" s="62"/>
      <c r="BC169" s="62"/>
    </row>
    <row r="170" spans="1:55" x14ac:dyDescent="0.25">
      <c r="A170" s="77" t="s">
        <v>330</v>
      </c>
      <c r="B170" s="77" t="s">
        <v>330</v>
      </c>
      <c r="C170" s="62">
        <v>977.20143300000018</v>
      </c>
      <c r="D170" s="50">
        <v>9</v>
      </c>
      <c r="E170" s="62">
        <f t="shared" si="177"/>
        <v>977.19899999999996</v>
      </c>
      <c r="F170" s="62">
        <f t="shared" si="117"/>
        <v>99.999751023697058</v>
      </c>
      <c r="G170" s="62">
        <v>624.51099999999997</v>
      </c>
      <c r="H170" s="62">
        <v>319.19799999999998</v>
      </c>
      <c r="I170" s="62">
        <v>33.49</v>
      </c>
      <c r="J170" s="50"/>
      <c r="K170" s="62"/>
      <c r="L170" s="62"/>
      <c r="M170" s="62"/>
      <c r="N170" s="62"/>
      <c r="O170" s="62"/>
      <c r="P170" s="50"/>
      <c r="Q170" s="62"/>
      <c r="R170" s="62"/>
      <c r="S170" s="62"/>
      <c r="T170" s="62"/>
      <c r="U170" s="62"/>
      <c r="V170" s="50"/>
      <c r="W170" s="62"/>
      <c r="X170" s="62"/>
      <c r="Y170" s="62"/>
      <c r="Z170" s="62"/>
      <c r="AA170" s="62"/>
      <c r="AB170" s="77"/>
      <c r="AC170" s="77" t="s">
        <v>330</v>
      </c>
      <c r="AD170" s="62">
        <f t="shared" si="118"/>
        <v>1.5268772390625003</v>
      </c>
      <c r="AE170" s="77"/>
      <c r="AF170" s="50">
        <v>9</v>
      </c>
      <c r="AG170" s="62">
        <f t="shared" si="119"/>
        <v>1.5268734374999999</v>
      </c>
      <c r="AH170" s="62">
        <f t="shared" si="120"/>
        <v>99.999751023697058</v>
      </c>
      <c r="AI170" s="62">
        <f t="shared" si="121"/>
        <v>0.97579843749999995</v>
      </c>
      <c r="AJ170" s="62">
        <f t="shared" si="122"/>
        <v>0.49874687499999998</v>
      </c>
      <c r="AK170" s="62">
        <f t="shared" si="123"/>
        <v>5.2328125000000003E-2</v>
      </c>
      <c r="AL170" s="50"/>
      <c r="AM170" s="62"/>
      <c r="AN170" s="62"/>
      <c r="AO170" s="62"/>
      <c r="AP170" s="62"/>
      <c r="AQ170" s="62"/>
      <c r="AR170" s="50"/>
      <c r="AS170" s="62"/>
      <c r="AT170" s="62"/>
      <c r="AU170" s="62"/>
      <c r="AV170" s="62"/>
      <c r="AW170" s="62"/>
      <c r="AX170" s="50"/>
      <c r="AY170" s="62"/>
      <c r="AZ170" s="62"/>
      <c r="BA170" s="62"/>
      <c r="BB170" s="62"/>
      <c r="BC170" s="62"/>
    </row>
    <row r="171" spans="1:55" x14ac:dyDescent="0.25">
      <c r="A171" s="77" t="s">
        <v>331</v>
      </c>
      <c r="B171" s="77" t="s">
        <v>331</v>
      </c>
      <c r="C171" s="62">
        <v>1658.1733920000001</v>
      </c>
      <c r="D171" s="50">
        <v>12</v>
      </c>
      <c r="E171" s="62">
        <f t="shared" si="177"/>
        <v>789.49900000000002</v>
      </c>
      <c r="F171" s="62">
        <f t="shared" si="117"/>
        <v>47.612571990903106</v>
      </c>
      <c r="G171" s="62">
        <v>436.851</v>
      </c>
      <c r="H171" s="62">
        <v>328.67899999999997</v>
      </c>
      <c r="I171" s="62">
        <v>23.969000000000001</v>
      </c>
      <c r="J171" s="50">
        <v>9</v>
      </c>
      <c r="K171" s="62">
        <f>M171+N171+O171</f>
        <v>868.67099999999994</v>
      </c>
      <c r="L171" s="62">
        <f>(K171/C171)*100</f>
        <v>52.387223446653877</v>
      </c>
      <c r="M171" s="62">
        <v>714.923</v>
      </c>
      <c r="N171" s="62">
        <v>144.54499999999999</v>
      </c>
      <c r="O171" s="62">
        <v>9.2029999999999994</v>
      </c>
      <c r="P171" s="50"/>
      <c r="Q171" s="62"/>
      <c r="R171" s="62"/>
      <c r="S171" s="62"/>
      <c r="T171" s="62"/>
      <c r="U171" s="62"/>
      <c r="V171" s="50"/>
      <c r="W171" s="62"/>
      <c r="X171" s="62"/>
      <c r="Y171" s="62"/>
      <c r="Z171" s="62"/>
      <c r="AA171" s="62"/>
      <c r="AB171" s="77"/>
      <c r="AC171" s="77" t="s">
        <v>331</v>
      </c>
      <c r="AD171" s="62">
        <f t="shared" si="118"/>
        <v>2.5908959250000003</v>
      </c>
      <c r="AE171" s="77"/>
      <c r="AF171" s="50">
        <v>12</v>
      </c>
      <c r="AG171" s="62">
        <f t="shared" si="119"/>
        <v>1.2335921875</v>
      </c>
      <c r="AH171" s="62">
        <f t="shared" si="120"/>
        <v>47.612571990903099</v>
      </c>
      <c r="AI171" s="62">
        <f t="shared" si="121"/>
        <v>0.68257968749999998</v>
      </c>
      <c r="AJ171" s="62">
        <f t="shared" si="122"/>
        <v>0.51356093749999998</v>
      </c>
      <c r="AK171" s="62">
        <f t="shared" si="123"/>
        <v>3.74515625E-2</v>
      </c>
      <c r="AL171" s="50">
        <v>9</v>
      </c>
      <c r="AM171" s="62">
        <f>K171/640</f>
        <v>1.3572984374999999</v>
      </c>
      <c r="AN171" s="62">
        <f>(AM171/AD171)*100</f>
        <v>52.387223446653877</v>
      </c>
      <c r="AO171" s="62">
        <f>M171/640</f>
        <v>1.1170671875</v>
      </c>
      <c r="AP171" s="62">
        <f t="shared" ref="AP171" si="191">N171/640</f>
        <v>0.22585156249999999</v>
      </c>
      <c r="AQ171" s="62">
        <f t="shared" ref="AQ171" si="192">O171/640</f>
        <v>1.4379687499999998E-2</v>
      </c>
      <c r="AR171" s="50"/>
      <c r="AS171" s="62"/>
      <c r="AT171" s="62"/>
      <c r="AU171" s="62"/>
      <c r="AV171" s="62"/>
      <c r="AW171" s="62"/>
      <c r="AX171" s="50"/>
      <c r="AY171" s="62"/>
      <c r="AZ171" s="62"/>
      <c r="BA171" s="62"/>
      <c r="BB171" s="62"/>
      <c r="BC171" s="62"/>
    </row>
    <row r="172" spans="1:55" x14ac:dyDescent="0.25">
      <c r="A172" s="77" t="s">
        <v>332</v>
      </c>
      <c r="B172" s="77" t="s">
        <v>332</v>
      </c>
      <c r="C172" s="62">
        <v>3270.5335169999998</v>
      </c>
      <c r="D172" s="50">
        <v>9</v>
      </c>
      <c r="E172" s="62">
        <f t="shared" si="177"/>
        <v>3270.5250000000001</v>
      </c>
      <c r="F172" s="62">
        <f t="shared" si="117"/>
        <v>99.999739583772623</v>
      </c>
      <c r="G172" s="62">
        <v>1952.174</v>
      </c>
      <c r="H172" s="62">
        <v>1152.998</v>
      </c>
      <c r="I172" s="62">
        <v>165.35300000000001</v>
      </c>
      <c r="J172" s="50"/>
      <c r="K172" s="62"/>
      <c r="L172" s="62"/>
      <c r="M172" s="62"/>
      <c r="N172" s="62"/>
      <c r="O172" s="62"/>
      <c r="P172" s="50"/>
      <c r="Q172" s="62"/>
      <c r="R172" s="62"/>
      <c r="S172" s="62"/>
      <c r="T172" s="62"/>
      <c r="U172" s="62"/>
      <c r="V172" s="50"/>
      <c r="W172" s="62"/>
      <c r="X172" s="62"/>
      <c r="Y172" s="62"/>
      <c r="Z172" s="62"/>
      <c r="AA172" s="62"/>
      <c r="AB172" s="77"/>
      <c r="AC172" s="77" t="s">
        <v>332</v>
      </c>
      <c r="AD172" s="62">
        <f t="shared" si="118"/>
        <v>5.1102086203125001</v>
      </c>
      <c r="AE172" s="77"/>
      <c r="AF172" s="50">
        <v>9</v>
      </c>
      <c r="AG172" s="62">
        <f t="shared" si="119"/>
        <v>5.1101953125000001</v>
      </c>
      <c r="AH172" s="62">
        <f t="shared" si="120"/>
        <v>99.999739583772623</v>
      </c>
      <c r="AI172" s="62">
        <f t="shared" si="121"/>
        <v>3.050271875</v>
      </c>
      <c r="AJ172" s="62">
        <f t="shared" si="122"/>
        <v>1.8015593750000001</v>
      </c>
      <c r="AK172" s="62">
        <f t="shared" si="123"/>
        <v>0.25836406249999999</v>
      </c>
      <c r="AL172" s="50"/>
      <c r="AM172" s="62"/>
      <c r="AN172" s="62"/>
      <c r="AO172" s="62"/>
      <c r="AP172" s="62"/>
      <c r="AQ172" s="62"/>
      <c r="AR172" s="50"/>
      <c r="AS172" s="62"/>
      <c r="AT172" s="62"/>
      <c r="AU172" s="62"/>
      <c r="AV172" s="62"/>
      <c r="AW172" s="62"/>
      <c r="AX172" s="50"/>
      <c r="AY172" s="62"/>
      <c r="AZ172" s="62"/>
      <c r="BA172" s="62"/>
      <c r="BB172" s="62"/>
      <c r="BC172" s="62"/>
    </row>
    <row r="173" spans="1:55" s="24" customFormat="1" x14ac:dyDescent="0.25">
      <c r="A173" s="77" t="s">
        <v>333</v>
      </c>
      <c r="B173" s="77" t="s">
        <v>333</v>
      </c>
      <c r="C173" s="62">
        <v>1033.6896360000001</v>
      </c>
      <c r="D173" s="50">
        <v>12</v>
      </c>
      <c r="E173" s="62">
        <v>1033.6870000000001</v>
      </c>
      <c r="F173" s="62">
        <v>100</v>
      </c>
      <c r="G173" s="62">
        <v>777.82899999999995</v>
      </c>
      <c r="H173" s="62">
        <v>241.953</v>
      </c>
      <c r="I173" s="62">
        <v>13.904999999999999</v>
      </c>
      <c r="J173" s="50"/>
      <c r="K173" s="62"/>
      <c r="L173" s="62"/>
      <c r="M173" s="62"/>
      <c r="N173" s="62"/>
      <c r="O173" s="62"/>
      <c r="P173" s="50"/>
      <c r="Q173" s="62"/>
      <c r="R173" s="62"/>
      <c r="S173" s="62"/>
      <c r="T173" s="62"/>
      <c r="U173" s="62"/>
      <c r="V173" s="50"/>
      <c r="W173" s="62"/>
      <c r="X173" s="62"/>
      <c r="Y173" s="62"/>
      <c r="Z173" s="62"/>
      <c r="AA173" s="62"/>
      <c r="AB173" s="77"/>
      <c r="AC173" s="77" t="s">
        <v>333</v>
      </c>
      <c r="AD173" s="62">
        <v>1.61514005625</v>
      </c>
      <c r="AE173" s="77"/>
      <c r="AF173" s="50">
        <v>12</v>
      </c>
      <c r="AG173" s="62">
        <v>1.6151359375000003</v>
      </c>
      <c r="AH173" s="62">
        <v>99.999744991155183</v>
      </c>
      <c r="AI173" s="62">
        <v>1.2153578125000002</v>
      </c>
      <c r="AJ173" s="62">
        <v>0.37805156249999999</v>
      </c>
      <c r="AK173" s="62">
        <v>2.1726562499999998E-2</v>
      </c>
      <c r="AL173" s="50"/>
      <c r="AM173" s="62"/>
      <c r="AN173" s="62"/>
      <c r="AO173" s="62"/>
      <c r="AP173" s="62"/>
      <c r="AQ173" s="62"/>
      <c r="AR173" s="50"/>
      <c r="AS173" s="62"/>
      <c r="AT173" s="62"/>
      <c r="AU173" s="62"/>
      <c r="AV173" s="62"/>
      <c r="AW173" s="62"/>
      <c r="AX173" s="50"/>
      <c r="AY173" s="62"/>
      <c r="AZ173" s="62"/>
      <c r="BA173" s="62"/>
      <c r="BB173" s="62"/>
      <c r="BC173" s="62"/>
    </row>
    <row r="174" spans="1:55" x14ac:dyDescent="0.25">
      <c r="A174" s="77" t="s">
        <v>335</v>
      </c>
      <c r="B174" s="77" t="s">
        <v>337</v>
      </c>
      <c r="C174" s="62">
        <v>8714.5284824999999</v>
      </c>
      <c r="D174" s="50">
        <v>12</v>
      </c>
      <c r="E174" s="62">
        <f>G174+H174+I174</f>
        <v>1301.45</v>
      </c>
      <c r="F174" s="62">
        <f t="shared" si="117"/>
        <v>14.934256082971039</v>
      </c>
      <c r="G174" s="62">
        <v>912.447</v>
      </c>
      <c r="H174" s="62">
        <v>346.322</v>
      </c>
      <c r="I174" s="62">
        <v>42.680999999999997</v>
      </c>
      <c r="J174" s="50">
        <v>9</v>
      </c>
      <c r="K174" s="62">
        <f>M174+N174+O174</f>
        <v>102.301</v>
      </c>
      <c r="L174" s="62">
        <f>(K174/C174)*100</f>
        <v>1.1739131980053175</v>
      </c>
      <c r="M174" s="62">
        <v>86.7</v>
      </c>
      <c r="N174" s="62">
        <v>11.547000000000001</v>
      </c>
      <c r="O174" s="62">
        <v>4.0540000000000003</v>
      </c>
      <c r="P174" s="50"/>
      <c r="Q174" s="62"/>
      <c r="R174" s="62"/>
      <c r="S174" s="62"/>
      <c r="T174" s="62"/>
      <c r="U174" s="62"/>
      <c r="V174" s="50"/>
      <c r="W174" s="62"/>
      <c r="X174" s="62"/>
      <c r="Y174" s="62"/>
      <c r="Z174" s="62"/>
      <c r="AA174" s="62"/>
      <c r="AB174" s="77"/>
      <c r="AC174" s="77" t="s">
        <v>335</v>
      </c>
      <c r="AD174" s="62">
        <f t="shared" si="118"/>
        <v>13.61645075390625</v>
      </c>
      <c r="AE174" s="77"/>
      <c r="AF174" s="50">
        <v>12</v>
      </c>
      <c r="AG174" s="62">
        <f t="shared" si="119"/>
        <v>2.0335156250000002</v>
      </c>
      <c r="AH174" s="62">
        <f t="shared" si="120"/>
        <v>14.934256082971039</v>
      </c>
      <c r="AI174" s="62">
        <f t="shared" si="121"/>
        <v>1.4256984374999999</v>
      </c>
      <c r="AJ174" s="62">
        <f t="shared" si="122"/>
        <v>0.54112812499999996</v>
      </c>
      <c r="AK174" s="62">
        <f t="shared" si="123"/>
        <v>6.6689062499999993E-2</v>
      </c>
      <c r="AL174" s="50">
        <v>9</v>
      </c>
      <c r="AM174" s="62">
        <f>K174/640</f>
        <v>0.1598453125</v>
      </c>
      <c r="AN174" s="62">
        <f>(AM174/AD174)*100</f>
        <v>1.1739131980053175</v>
      </c>
      <c r="AO174" s="62">
        <f>M174/640</f>
        <v>0.13546875</v>
      </c>
      <c r="AP174" s="62">
        <f t="shared" ref="AP174" si="193">N174/640</f>
        <v>1.8042187500000001E-2</v>
      </c>
      <c r="AQ174" s="62">
        <f t="shared" ref="AQ174" si="194">O174/640</f>
        <v>6.3343750000000006E-3</v>
      </c>
      <c r="AR174" s="50"/>
      <c r="AS174" s="62"/>
      <c r="AT174" s="62"/>
      <c r="AU174" s="62"/>
      <c r="AV174" s="62"/>
      <c r="AW174" s="62"/>
      <c r="AX174" s="50"/>
      <c r="AY174" s="62"/>
      <c r="AZ174" s="62"/>
      <c r="BA174" s="62"/>
      <c r="BB174" s="62"/>
      <c r="BC174" s="62"/>
    </row>
    <row r="175" spans="1:55" x14ac:dyDescent="0.25">
      <c r="A175" s="77" t="s">
        <v>338</v>
      </c>
      <c r="B175" s="77" t="s">
        <v>338</v>
      </c>
      <c r="C175" s="62">
        <v>1403.7540840000001</v>
      </c>
      <c r="D175" s="50">
        <v>12</v>
      </c>
      <c r="E175" s="62">
        <f>G175+H175+I175</f>
        <v>1419.54</v>
      </c>
      <c r="F175" s="62">
        <f t="shared" ref="F175:F199" si="195">(E175/C175)*100</f>
        <v>101.12454996070379</v>
      </c>
      <c r="G175" s="62">
        <v>759.66399999999999</v>
      </c>
      <c r="H175" s="62">
        <v>612.673</v>
      </c>
      <c r="I175" s="62">
        <v>47.203000000000003</v>
      </c>
      <c r="J175" s="50"/>
      <c r="K175" s="62"/>
      <c r="L175" s="62"/>
      <c r="M175" s="62"/>
      <c r="N175" s="62"/>
      <c r="O175" s="62"/>
      <c r="P175" s="50"/>
      <c r="Q175" s="62"/>
      <c r="R175" s="62"/>
      <c r="S175" s="62"/>
      <c r="T175" s="62"/>
      <c r="U175" s="62"/>
      <c r="V175" s="50"/>
      <c r="W175" s="62"/>
      <c r="X175" s="62"/>
      <c r="Y175" s="62"/>
      <c r="Z175" s="62"/>
      <c r="AA175" s="62"/>
      <c r="AB175" s="77"/>
      <c r="AC175" s="77" t="s">
        <v>338</v>
      </c>
      <c r="AD175" s="62">
        <f t="shared" si="118"/>
        <v>2.1933657562500004</v>
      </c>
      <c r="AE175" s="77"/>
      <c r="AF175" s="50">
        <v>12</v>
      </c>
      <c r="AG175" s="62">
        <f t="shared" si="119"/>
        <v>2.2180312500000001</v>
      </c>
      <c r="AH175" s="62">
        <f t="shared" si="120"/>
        <v>101.12454996070379</v>
      </c>
      <c r="AI175" s="62">
        <f t="shared" si="121"/>
        <v>1.1869749999999999</v>
      </c>
      <c r="AJ175" s="62">
        <f t="shared" si="122"/>
        <v>0.95730156249999998</v>
      </c>
      <c r="AK175" s="62">
        <f t="shared" si="123"/>
        <v>7.3754687499999999E-2</v>
      </c>
      <c r="AL175" s="50"/>
      <c r="AM175" s="62"/>
      <c r="AN175" s="62"/>
      <c r="AO175" s="62"/>
      <c r="AP175" s="62"/>
      <c r="AQ175" s="62"/>
      <c r="AR175" s="50"/>
      <c r="AS175" s="62"/>
      <c r="AT175" s="62"/>
      <c r="AU175" s="62"/>
      <c r="AV175" s="62"/>
      <c r="AW175" s="62"/>
      <c r="AX175" s="50"/>
      <c r="AY175" s="62"/>
      <c r="AZ175" s="62"/>
      <c r="BA175" s="62"/>
      <c r="BB175" s="62"/>
      <c r="BC175" s="62"/>
    </row>
    <row r="176" spans="1:55" x14ac:dyDescent="0.25">
      <c r="A176" s="77" t="s">
        <v>340</v>
      </c>
      <c r="B176" s="77" t="s">
        <v>340</v>
      </c>
      <c r="C176" s="62">
        <v>1419.5440934999999</v>
      </c>
      <c r="D176" s="50">
        <v>12</v>
      </c>
      <c r="E176" s="62">
        <f>G176+H176+I176</f>
        <v>578.89200000000005</v>
      </c>
      <c r="F176" s="62">
        <f t="shared" si="195"/>
        <v>40.78013516104987</v>
      </c>
      <c r="G176" s="62">
        <v>267.97800000000001</v>
      </c>
      <c r="H176" s="62">
        <v>291.76</v>
      </c>
      <c r="I176" s="62">
        <v>19.154</v>
      </c>
      <c r="J176" s="50"/>
      <c r="K176" s="62"/>
      <c r="L176" s="62"/>
      <c r="M176" s="62"/>
      <c r="N176" s="62"/>
      <c r="O176" s="62"/>
      <c r="P176" s="50"/>
      <c r="Q176" s="62"/>
      <c r="R176" s="62"/>
      <c r="S176" s="62"/>
      <c r="T176" s="62"/>
      <c r="U176" s="62"/>
      <c r="V176" s="50"/>
      <c r="W176" s="62"/>
      <c r="X176" s="62"/>
      <c r="Y176" s="62"/>
      <c r="Z176" s="62"/>
      <c r="AA176" s="62"/>
      <c r="AB176" s="77"/>
      <c r="AC176" s="77" t="s">
        <v>340</v>
      </c>
      <c r="AD176" s="62">
        <f t="shared" ref="AD176:AD199" si="196">C176/640</f>
        <v>2.2180376460937499</v>
      </c>
      <c r="AE176" s="77"/>
      <c r="AF176" s="50">
        <v>12</v>
      </c>
      <c r="AG176" s="62">
        <f t="shared" ref="AG176:AG199" si="197">E176/640</f>
        <v>0.90451875000000004</v>
      </c>
      <c r="AH176" s="62">
        <f t="shared" ref="AH176:AH199" si="198">(AG176/AD176)*100</f>
        <v>40.780135161049863</v>
      </c>
      <c r="AI176" s="62">
        <f t="shared" ref="AI176:AI199" si="199">G176/640</f>
        <v>0.41871562500000004</v>
      </c>
      <c r="AJ176" s="62">
        <f t="shared" ref="AJ176:AJ199" si="200">H176/640</f>
        <v>0.45587499999999997</v>
      </c>
      <c r="AK176" s="62">
        <f t="shared" ref="AK176:AK199" si="201">I176/640</f>
        <v>2.9928125E-2</v>
      </c>
      <c r="AL176" s="50"/>
      <c r="AM176" s="62"/>
      <c r="AN176" s="62"/>
      <c r="AO176" s="62"/>
      <c r="AP176" s="62"/>
      <c r="AQ176" s="62"/>
      <c r="AR176" s="50"/>
      <c r="AS176" s="62"/>
      <c r="AT176" s="62"/>
      <c r="AU176" s="62"/>
      <c r="AV176" s="62"/>
      <c r="AW176" s="62"/>
      <c r="AX176" s="50"/>
      <c r="AY176" s="62"/>
      <c r="AZ176" s="62"/>
      <c r="BA176" s="62"/>
      <c r="BB176" s="62"/>
      <c r="BC176" s="62"/>
    </row>
    <row r="177" spans="1:49" x14ac:dyDescent="0.25">
      <c r="A177" s="77" t="s">
        <v>342</v>
      </c>
      <c r="B177" s="77" t="s">
        <v>342</v>
      </c>
      <c r="C177" s="62">
        <v>578.89288350000004</v>
      </c>
      <c r="D177" s="50">
        <v>12</v>
      </c>
      <c r="E177" s="62">
        <f t="shared" si="177"/>
        <v>5536.2749999999996</v>
      </c>
      <c r="F177" s="62">
        <f t="shared" si="195"/>
        <v>956.35568475596904</v>
      </c>
      <c r="G177" s="62">
        <v>2826.5740000000001</v>
      </c>
      <c r="H177" s="62">
        <v>2514.279</v>
      </c>
      <c r="I177" s="62">
        <v>195.422</v>
      </c>
      <c r="J177" s="50">
        <v>13</v>
      </c>
      <c r="K177" s="62">
        <f>M177+N177+O177</f>
        <v>2748.7890000000002</v>
      </c>
      <c r="L177" s="62">
        <f>(K177/C177)*100</f>
        <v>474.83551419405205</v>
      </c>
      <c r="M177" s="62">
        <v>1414.125</v>
      </c>
      <c r="N177" s="62">
        <v>1205.971</v>
      </c>
      <c r="O177" s="62">
        <v>128.69300000000001</v>
      </c>
      <c r="P177" s="50">
        <v>9</v>
      </c>
      <c r="Q177" s="62">
        <f>S177+T177+U177</f>
        <v>429.666</v>
      </c>
      <c r="R177" s="62">
        <f>(Q177/C177)*100</f>
        <v>74.222021421688453</v>
      </c>
      <c r="S177" s="62">
        <v>320.78800000000001</v>
      </c>
      <c r="T177" s="62">
        <v>97.798000000000002</v>
      </c>
      <c r="U177" s="62">
        <v>11.08</v>
      </c>
      <c r="V177" s="50"/>
      <c r="W177" s="62"/>
      <c r="X177" s="62"/>
      <c r="Y177" s="62"/>
      <c r="Z177" s="62"/>
      <c r="AA177" s="62"/>
      <c r="AB177" s="77"/>
      <c r="AC177" s="77" t="s">
        <v>342</v>
      </c>
      <c r="AD177" s="62">
        <f t="shared" si="196"/>
        <v>0.90452013046875002</v>
      </c>
      <c r="AE177" s="77"/>
      <c r="AF177" s="50">
        <v>12</v>
      </c>
      <c r="AG177" s="62">
        <f t="shared" si="197"/>
        <v>8.6504296874999991</v>
      </c>
      <c r="AH177" s="62">
        <f t="shared" si="198"/>
        <v>956.35568475596904</v>
      </c>
      <c r="AI177" s="62">
        <f t="shared" si="199"/>
        <v>4.4165218749999999</v>
      </c>
      <c r="AJ177" s="62">
        <f t="shared" si="200"/>
        <v>3.9285609374999999</v>
      </c>
      <c r="AK177" s="62">
        <f t="shared" si="201"/>
        <v>0.30534687500000002</v>
      </c>
      <c r="AL177" s="50">
        <v>13</v>
      </c>
      <c r="AM177" s="62">
        <f t="shared" ref="AM177:AM180" si="202">K177/640</f>
        <v>4.2949828125000007</v>
      </c>
      <c r="AN177" s="62">
        <f t="shared" ref="AN177:AN180" si="203">(AM177/AD177)*100</f>
        <v>474.83551419405217</v>
      </c>
      <c r="AO177" s="62">
        <f t="shared" ref="AO177:AO180" si="204">M177/640</f>
        <v>2.2095703124999999</v>
      </c>
      <c r="AP177" s="62">
        <f t="shared" ref="AP177:AP180" si="205">N177/640</f>
        <v>1.8843296875</v>
      </c>
      <c r="AQ177" s="62">
        <f t="shared" ref="AQ177:AQ180" si="206">O177/640</f>
        <v>0.20108281250000001</v>
      </c>
      <c r="AR177" s="50">
        <v>9</v>
      </c>
      <c r="AS177" s="62">
        <f>Q177/640</f>
        <v>0.671353125</v>
      </c>
      <c r="AT177" s="62">
        <f>(AS177/AD177)*100</f>
        <v>74.222021421688453</v>
      </c>
      <c r="AU177" s="62">
        <f>S177/640</f>
        <v>0.50123125000000002</v>
      </c>
      <c r="AV177" s="62">
        <f t="shared" ref="AV177" si="207">T177/640</f>
        <v>0.152809375</v>
      </c>
      <c r="AW177" s="62">
        <f t="shared" ref="AW177" si="208">U177/640</f>
        <v>1.7312500000000001E-2</v>
      </c>
    </row>
    <row r="178" spans="1:49" x14ac:dyDescent="0.25">
      <c r="A178" s="77" t="s">
        <v>344</v>
      </c>
      <c r="B178" s="77" t="s">
        <v>344</v>
      </c>
      <c r="C178" s="62">
        <v>2182.5796230000001</v>
      </c>
      <c r="D178" s="50">
        <v>4</v>
      </c>
      <c r="E178" s="62">
        <f t="shared" si="177"/>
        <v>1595.6759999999999</v>
      </c>
      <c r="F178" s="62">
        <f t="shared" si="195"/>
        <v>73.1096351851169</v>
      </c>
      <c r="G178" s="62">
        <v>707.65099999999995</v>
      </c>
      <c r="H178" s="62">
        <v>780.96600000000001</v>
      </c>
      <c r="I178" s="62">
        <v>107.059</v>
      </c>
      <c r="J178" s="50">
        <v>7</v>
      </c>
      <c r="K178" s="62">
        <f>M178+N178+O178</f>
        <v>586.89799999999991</v>
      </c>
      <c r="L178" s="62">
        <f>(K178/C178)*100</f>
        <v>26.890107183961366</v>
      </c>
      <c r="M178" s="62">
        <v>267.75099999999998</v>
      </c>
      <c r="N178" s="62">
        <v>281.82799999999997</v>
      </c>
      <c r="O178" s="62">
        <v>37.319000000000003</v>
      </c>
      <c r="P178" s="50"/>
      <c r="Q178" s="62"/>
      <c r="R178" s="62"/>
      <c r="S178" s="62"/>
      <c r="T178" s="62"/>
      <c r="U178" s="62"/>
      <c r="V178" s="50"/>
      <c r="W178" s="62"/>
      <c r="X178" s="62"/>
      <c r="Y178" s="62"/>
      <c r="Z178" s="62"/>
      <c r="AA178" s="62"/>
      <c r="AB178" s="77"/>
      <c r="AC178" s="77" t="s">
        <v>344</v>
      </c>
      <c r="AD178" s="62">
        <f t="shared" si="196"/>
        <v>3.4102806609375</v>
      </c>
      <c r="AE178" s="77"/>
      <c r="AF178" s="50">
        <v>4</v>
      </c>
      <c r="AG178" s="62">
        <f t="shared" si="197"/>
        <v>2.49324375</v>
      </c>
      <c r="AH178" s="62">
        <f t="shared" si="198"/>
        <v>73.1096351851169</v>
      </c>
      <c r="AI178" s="62">
        <f t="shared" si="199"/>
        <v>1.1057046874999998</v>
      </c>
      <c r="AJ178" s="62">
        <f t="shared" si="200"/>
        <v>1.2202593749999999</v>
      </c>
      <c r="AK178" s="62">
        <f t="shared" si="201"/>
        <v>0.1672796875</v>
      </c>
      <c r="AL178" s="50">
        <v>7</v>
      </c>
      <c r="AM178" s="62">
        <f t="shared" si="202"/>
        <v>0.91702812499999986</v>
      </c>
      <c r="AN178" s="62">
        <f t="shared" si="203"/>
        <v>26.890107183961366</v>
      </c>
      <c r="AO178" s="62">
        <f t="shared" si="204"/>
        <v>0.41836093749999997</v>
      </c>
      <c r="AP178" s="62">
        <f t="shared" si="205"/>
        <v>0.44035624999999995</v>
      </c>
      <c r="AQ178" s="62">
        <f t="shared" si="206"/>
        <v>5.8310937500000007E-2</v>
      </c>
      <c r="AR178" s="50"/>
      <c r="AS178" s="62"/>
      <c r="AT178" s="62"/>
      <c r="AU178" s="62"/>
      <c r="AV178" s="62"/>
      <c r="AW178" s="62"/>
    </row>
    <row r="179" spans="1:49" x14ac:dyDescent="0.25">
      <c r="A179" s="77" t="s">
        <v>345</v>
      </c>
      <c r="B179" s="77" t="s">
        <v>345</v>
      </c>
      <c r="C179" s="62">
        <v>6482.354886000001</v>
      </c>
      <c r="D179" s="50">
        <v>10</v>
      </c>
      <c r="E179" s="62">
        <f t="shared" si="177"/>
        <v>4251.9500000000007</v>
      </c>
      <c r="F179" s="62">
        <f t="shared" si="195"/>
        <v>65.592675420825458</v>
      </c>
      <c r="G179" s="62">
        <v>2532.34</v>
      </c>
      <c r="H179" s="62">
        <v>1511.318</v>
      </c>
      <c r="I179" s="62">
        <v>208.292</v>
      </c>
      <c r="J179" s="50">
        <v>13</v>
      </c>
      <c r="K179" s="62">
        <f>M179+N179+O179</f>
        <v>744.57399999999996</v>
      </c>
      <c r="L179" s="62">
        <f>(K179/C179)*100</f>
        <v>11.486165337970974</v>
      </c>
      <c r="M179" s="62">
        <v>368.55099999999999</v>
      </c>
      <c r="N179" s="62">
        <v>303.11599999999999</v>
      </c>
      <c r="O179" s="62">
        <v>72.906999999999996</v>
      </c>
      <c r="P179" s="50">
        <v>14</v>
      </c>
      <c r="Q179" s="62">
        <f>S179+T179+U179</f>
        <v>1485.8140000000001</v>
      </c>
      <c r="R179" s="62">
        <f>(Q179/C179)*100</f>
        <v>22.920898749448686</v>
      </c>
      <c r="S179" s="62">
        <v>688.13800000000003</v>
      </c>
      <c r="T179" s="62">
        <v>615.29200000000003</v>
      </c>
      <c r="U179" s="62">
        <v>182.38399999999999</v>
      </c>
      <c r="V179" s="50"/>
      <c r="W179" s="62"/>
      <c r="X179" s="62"/>
      <c r="Y179" s="62"/>
      <c r="Z179" s="62"/>
      <c r="AA179" s="62"/>
      <c r="AB179" s="77"/>
      <c r="AC179" s="77" t="s">
        <v>345</v>
      </c>
      <c r="AD179" s="62">
        <f t="shared" si="196"/>
        <v>10.128679509375001</v>
      </c>
      <c r="AE179" s="77"/>
      <c r="AF179" s="50">
        <v>10</v>
      </c>
      <c r="AG179" s="62">
        <f t="shared" si="197"/>
        <v>6.6436718750000008</v>
      </c>
      <c r="AH179" s="62">
        <f t="shared" si="198"/>
        <v>65.592675420825458</v>
      </c>
      <c r="AI179" s="62">
        <f t="shared" si="199"/>
        <v>3.9567812500000001</v>
      </c>
      <c r="AJ179" s="62">
        <f t="shared" si="200"/>
        <v>2.361434375</v>
      </c>
      <c r="AK179" s="62">
        <f t="shared" si="201"/>
        <v>0.32545625</v>
      </c>
      <c r="AL179" s="50">
        <v>13</v>
      </c>
      <c r="AM179" s="62">
        <f t="shared" si="202"/>
        <v>1.1633968749999999</v>
      </c>
      <c r="AN179" s="62">
        <f t="shared" si="203"/>
        <v>11.486165337970974</v>
      </c>
      <c r="AO179" s="62">
        <f t="shared" si="204"/>
        <v>0.5758609375</v>
      </c>
      <c r="AP179" s="62">
        <f t="shared" si="205"/>
        <v>0.47361874999999998</v>
      </c>
      <c r="AQ179" s="62">
        <f t="shared" si="206"/>
        <v>0.11391718749999999</v>
      </c>
      <c r="AR179" s="50">
        <v>14</v>
      </c>
      <c r="AS179" s="62">
        <f>Q179/640</f>
        <v>2.321584375</v>
      </c>
      <c r="AT179" s="62">
        <f>(AS179/AD179)*100</f>
        <v>22.920898749448686</v>
      </c>
      <c r="AU179" s="62">
        <f>S179/640</f>
        <v>1.075215625</v>
      </c>
      <c r="AV179" s="62">
        <f t="shared" ref="AV179:AV180" si="209">T179/640</f>
        <v>0.96139375000000005</v>
      </c>
      <c r="AW179" s="62">
        <f t="shared" ref="AW179:AW180" si="210">U179/640</f>
        <v>0.28497499999999998</v>
      </c>
    </row>
    <row r="180" spans="1:49" x14ac:dyDescent="0.25">
      <c r="A180" s="77" t="s">
        <v>346</v>
      </c>
      <c r="B180" s="77" t="s">
        <v>346</v>
      </c>
      <c r="C180" s="62">
        <v>11306.981169000001</v>
      </c>
      <c r="D180" s="50">
        <v>12</v>
      </c>
      <c r="E180" s="62">
        <f t="shared" si="177"/>
        <v>670.96199999999999</v>
      </c>
      <c r="F180" s="62">
        <f t="shared" si="195"/>
        <v>5.9340507423816682</v>
      </c>
      <c r="G180" s="62">
        <v>381.79899999999998</v>
      </c>
      <c r="H180" s="62">
        <v>239.08699999999999</v>
      </c>
      <c r="I180" s="62">
        <v>50.076000000000001</v>
      </c>
      <c r="J180" s="50">
        <v>6</v>
      </c>
      <c r="K180" s="62">
        <f>M180+N180+O180</f>
        <v>1344.5940000000001</v>
      </c>
      <c r="L180" s="62">
        <f>(K180/C180)*100</f>
        <v>11.891715214724437</v>
      </c>
      <c r="M180" s="62">
        <v>648.33399999999995</v>
      </c>
      <c r="N180" s="62">
        <v>628.53</v>
      </c>
      <c r="O180" s="62">
        <v>67.73</v>
      </c>
      <c r="P180" s="50">
        <v>9</v>
      </c>
      <c r="Q180" s="62">
        <f>S180+T180+U180</f>
        <v>9291.396999999999</v>
      </c>
      <c r="R180" s="62">
        <f>(Q180/C180)*100</f>
        <v>82.173984913620743</v>
      </c>
      <c r="S180" s="62">
        <v>4497.2259999999997</v>
      </c>
      <c r="T180" s="62">
        <v>4194.9830000000002</v>
      </c>
      <c r="U180" s="62">
        <v>599.18799999999999</v>
      </c>
      <c r="V180" s="50"/>
      <c r="W180" s="62"/>
      <c r="X180" s="62"/>
      <c r="Y180" s="62"/>
      <c r="Z180" s="62"/>
      <c r="AA180" s="62"/>
      <c r="AB180" s="77"/>
      <c r="AC180" s="77" t="s">
        <v>346</v>
      </c>
      <c r="AD180" s="62">
        <f t="shared" si="196"/>
        <v>17.667158076562501</v>
      </c>
      <c r="AE180" s="77"/>
      <c r="AF180" s="50">
        <v>12</v>
      </c>
      <c r="AG180" s="62">
        <f t="shared" si="197"/>
        <v>1.0483781249999999</v>
      </c>
      <c r="AH180" s="62">
        <f t="shared" si="198"/>
        <v>5.9340507423816682</v>
      </c>
      <c r="AI180" s="62">
        <f t="shared" si="199"/>
        <v>0.59656093749999994</v>
      </c>
      <c r="AJ180" s="62">
        <f t="shared" si="200"/>
        <v>0.37357343749999999</v>
      </c>
      <c r="AK180" s="62">
        <f t="shared" si="201"/>
        <v>7.8243750000000001E-2</v>
      </c>
      <c r="AL180" s="50">
        <v>6</v>
      </c>
      <c r="AM180" s="62">
        <f t="shared" si="202"/>
        <v>2.1009281250000003</v>
      </c>
      <c r="AN180" s="62">
        <f t="shared" si="203"/>
        <v>11.891715214724439</v>
      </c>
      <c r="AO180" s="62">
        <f t="shared" si="204"/>
        <v>1.013021875</v>
      </c>
      <c r="AP180" s="62">
        <f t="shared" si="205"/>
        <v>0.98207812499999991</v>
      </c>
      <c r="AQ180" s="62">
        <f t="shared" si="206"/>
        <v>0.10582812500000001</v>
      </c>
      <c r="AR180" s="50">
        <v>9</v>
      </c>
      <c r="AS180" s="62">
        <f>Q180/640</f>
        <v>14.517807812499999</v>
      </c>
      <c r="AT180" s="62">
        <f>(AS180/AD180)*100</f>
        <v>82.173984913620743</v>
      </c>
      <c r="AU180" s="62">
        <f>S180/640</f>
        <v>7.0269156249999991</v>
      </c>
      <c r="AV180" s="62">
        <f t="shared" si="209"/>
        <v>6.5546609375000005</v>
      </c>
      <c r="AW180" s="62">
        <f t="shared" si="210"/>
        <v>0.93623124999999996</v>
      </c>
    </row>
    <row r="181" spans="1:49" x14ac:dyDescent="0.25">
      <c r="A181" s="77" t="s">
        <v>347</v>
      </c>
      <c r="B181" s="77" t="s">
        <v>347</v>
      </c>
      <c r="C181" s="62">
        <v>4453.0050735000004</v>
      </c>
      <c r="D181" s="50">
        <v>9</v>
      </c>
      <c r="E181" s="62">
        <f t="shared" si="177"/>
        <v>4452.9949999999999</v>
      </c>
      <c r="F181" s="62">
        <f t="shared" si="195"/>
        <v>99.999773781977922</v>
      </c>
      <c r="G181" s="62">
        <v>2772.9079999999999</v>
      </c>
      <c r="H181" s="62">
        <v>1544.652</v>
      </c>
      <c r="I181" s="62">
        <v>135.435</v>
      </c>
      <c r="J181" s="50"/>
      <c r="K181" s="62"/>
      <c r="L181" s="62"/>
      <c r="M181" s="62"/>
      <c r="N181" s="62"/>
      <c r="O181" s="62"/>
      <c r="P181" s="50"/>
      <c r="Q181" s="62"/>
      <c r="R181" s="62"/>
      <c r="S181" s="62"/>
      <c r="T181" s="62"/>
      <c r="U181" s="62"/>
      <c r="V181" s="50"/>
      <c r="W181" s="62"/>
      <c r="X181" s="62"/>
      <c r="Y181" s="62"/>
      <c r="Z181" s="62"/>
      <c r="AA181" s="62"/>
      <c r="AB181" s="77"/>
      <c r="AC181" s="77" t="s">
        <v>347</v>
      </c>
      <c r="AD181" s="62">
        <f t="shared" si="196"/>
        <v>6.9578204273437505</v>
      </c>
      <c r="AE181" s="77"/>
      <c r="AF181" s="50">
        <v>9</v>
      </c>
      <c r="AG181" s="62">
        <f t="shared" si="197"/>
        <v>6.9578046874999995</v>
      </c>
      <c r="AH181" s="62">
        <f t="shared" si="198"/>
        <v>99.999773781977922</v>
      </c>
      <c r="AI181" s="62">
        <f t="shared" si="199"/>
        <v>4.3326687499999998</v>
      </c>
      <c r="AJ181" s="62">
        <f t="shared" si="200"/>
        <v>2.4135187500000002</v>
      </c>
      <c r="AK181" s="62">
        <f t="shared" si="201"/>
        <v>0.2116171875</v>
      </c>
      <c r="AL181" s="50"/>
      <c r="AM181" s="62"/>
      <c r="AN181" s="62"/>
      <c r="AO181" s="62"/>
      <c r="AP181" s="62"/>
      <c r="AQ181" s="62"/>
      <c r="AR181" s="50"/>
      <c r="AS181" s="62"/>
      <c r="AT181" s="62"/>
      <c r="AU181" s="62"/>
      <c r="AV181" s="62"/>
      <c r="AW181" s="62"/>
    </row>
    <row r="182" spans="1:49" x14ac:dyDescent="0.25">
      <c r="A182" s="77" t="s">
        <v>348</v>
      </c>
      <c r="B182" s="77" t="s">
        <v>348</v>
      </c>
      <c r="C182" s="62">
        <v>2614.6921364999998</v>
      </c>
      <c r="D182" s="50">
        <v>11</v>
      </c>
      <c r="E182" s="62">
        <f t="shared" si="177"/>
        <v>620.03500000000008</v>
      </c>
      <c r="F182" s="62">
        <f t="shared" si="195"/>
        <v>23.713499243164151</v>
      </c>
      <c r="G182" s="62">
        <v>273.2</v>
      </c>
      <c r="H182" s="62">
        <v>312.61500000000001</v>
      </c>
      <c r="I182" s="62">
        <v>34.22</v>
      </c>
      <c r="J182" s="50">
        <v>12</v>
      </c>
      <c r="K182" s="62">
        <f>M182+N182+O182</f>
        <v>108.52799999999999</v>
      </c>
      <c r="L182" s="62">
        <f>(K182/C182)*100</f>
        <v>4.1506989861251684</v>
      </c>
      <c r="M182" s="62">
        <v>56.197000000000003</v>
      </c>
      <c r="N182" s="62">
        <v>48.652999999999999</v>
      </c>
      <c r="O182" s="62">
        <v>3.6779999999999999</v>
      </c>
      <c r="P182" s="50">
        <v>8</v>
      </c>
      <c r="Q182" s="62">
        <f>S182+T182+U182</f>
        <v>1886.124</v>
      </c>
      <c r="R182" s="62">
        <f>(Q182/C182)*100</f>
        <v>72.135605323108763</v>
      </c>
      <c r="S182" s="62">
        <v>909.56500000000005</v>
      </c>
      <c r="T182" s="62">
        <v>884.10599999999999</v>
      </c>
      <c r="U182" s="62">
        <v>92.453000000000003</v>
      </c>
      <c r="V182" s="50"/>
      <c r="W182" s="62"/>
      <c r="X182" s="62"/>
      <c r="Y182" s="62"/>
      <c r="Z182" s="62"/>
      <c r="AA182" s="62"/>
      <c r="AB182" s="77"/>
      <c r="AC182" s="77" t="s">
        <v>348</v>
      </c>
      <c r="AD182" s="62">
        <f t="shared" si="196"/>
        <v>4.0854564632812496</v>
      </c>
      <c r="AE182" s="77"/>
      <c r="AF182" s="50">
        <v>11</v>
      </c>
      <c r="AG182" s="62">
        <f t="shared" si="197"/>
        <v>0.96880468750000015</v>
      </c>
      <c r="AH182" s="62">
        <f t="shared" si="198"/>
        <v>23.713499243164154</v>
      </c>
      <c r="AI182" s="62">
        <f t="shared" si="199"/>
        <v>0.426875</v>
      </c>
      <c r="AJ182" s="62">
        <f t="shared" si="200"/>
        <v>0.48846093750000003</v>
      </c>
      <c r="AK182" s="62">
        <f t="shared" si="201"/>
        <v>5.3468749999999995E-2</v>
      </c>
      <c r="AL182" s="50">
        <v>12</v>
      </c>
      <c r="AM182" s="62">
        <f>K182/640</f>
        <v>0.16957499999999998</v>
      </c>
      <c r="AN182" s="62">
        <f>(AM182/AD182)*100</f>
        <v>4.1506989861251684</v>
      </c>
      <c r="AO182" s="62">
        <f>M182/640</f>
        <v>8.7807812499999999E-2</v>
      </c>
      <c r="AP182" s="62">
        <f t="shared" ref="AP182" si="211">N182/640</f>
        <v>7.6020312499999992E-2</v>
      </c>
      <c r="AQ182" s="62">
        <f t="shared" ref="AQ182" si="212">O182/640</f>
        <v>5.7468750000000002E-3</v>
      </c>
      <c r="AR182" s="50">
        <v>8</v>
      </c>
      <c r="AS182" s="62">
        <f>Q182/640</f>
        <v>2.9470687500000001</v>
      </c>
      <c r="AT182" s="62">
        <f>(AS182/AD182)*100</f>
        <v>72.135605323108763</v>
      </c>
      <c r="AU182" s="62">
        <f>S182/640</f>
        <v>1.4211953125000001</v>
      </c>
      <c r="AV182" s="62">
        <f t="shared" ref="AV182" si="213">T182/640</f>
        <v>1.381415625</v>
      </c>
      <c r="AW182" s="62">
        <f t="shared" ref="AW182" si="214">U182/640</f>
        <v>0.1444578125</v>
      </c>
    </row>
    <row r="183" spans="1:49" x14ac:dyDescent="0.25">
      <c r="A183" s="77" t="s">
        <v>349</v>
      </c>
      <c r="B183" s="77" t="s">
        <v>351</v>
      </c>
      <c r="C183" s="62">
        <v>987.87636900000007</v>
      </c>
      <c r="D183" s="50">
        <v>12</v>
      </c>
      <c r="E183" s="62">
        <f t="shared" si="177"/>
        <v>987.87400000000002</v>
      </c>
      <c r="F183" s="62">
        <f t="shared" si="195"/>
        <v>99.99976019266434</v>
      </c>
      <c r="G183" s="62">
        <v>563.46</v>
      </c>
      <c r="H183" s="62">
        <v>367.09899999999999</v>
      </c>
      <c r="I183" s="62">
        <v>57.314999999999998</v>
      </c>
      <c r="J183" s="50"/>
      <c r="K183" s="62"/>
      <c r="L183" s="62"/>
      <c r="M183" s="62"/>
      <c r="N183" s="62"/>
      <c r="O183" s="62"/>
      <c r="P183" s="50"/>
      <c r="Q183" s="62"/>
      <c r="R183" s="62"/>
      <c r="S183" s="62"/>
      <c r="T183" s="62"/>
      <c r="U183" s="62"/>
      <c r="V183" s="50"/>
      <c r="W183" s="62"/>
      <c r="X183" s="62"/>
      <c r="Y183" s="62"/>
      <c r="Z183" s="62"/>
      <c r="AA183" s="62"/>
      <c r="AB183" s="77"/>
      <c r="AC183" s="77" t="s">
        <v>349</v>
      </c>
      <c r="AD183" s="62">
        <f t="shared" si="196"/>
        <v>1.5435568265625002</v>
      </c>
      <c r="AE183" s="77"/>
      <c r="AF183" s="50">
        <v>12</v>
      </c>
      <c r="AG183" s="62">
        <f t="shared" si="197"/>
        <v>1.5435531250000001</v>
      </c>
      <c r="AH183" s="62">
        <f t="shared" si="198"/>
        <v>99.99976019266434</v>
      </c>
      <c r="AI183" s="62">
        <f t="shared" si="199"/>
        <v>0.88040625000000006</v>
      </c>
      <c r="AJ183" s="62">
        <f t="shared" si="200"/>
        <v>0.57359218749999996</v>
      </c>
      <c r="AK183" s="62">
        <f t="shared" si="201"/>
        <v>8.9554687499999994E-2</v>
      </c>
      <c r="AL183" s="50"/>
      <c r="AM183" s="62"/>
      <c r="AN183" s="62"/>
      <c r="AO183" s="62"/>
      <c r="AP183" s="62"/>
      <c r="AQ183" s="62"/>
      <c r="AR183" s="50"/>
      <c r="AS183" s="62"/>
      <c r="AT183" s="62"/>
      <c r="AU183" s="62"/>
      <c r="AV183" s="62"/>
      <c r="AW183" s="62"/>
    </row>
    <row r="184" spans="1:49" x14ac:dyDescent="0.25">
      <c r="A184" s="77" t="s">
        <v>352</v>
      </c>
      <c r="B184" s="77" t="s">
        <v>354</v>
      </c>
      <c r="C184" s="62">
        <v>2072.0495565000001</v>
      </c>
      <c r="D184" s="50">
        <v>11</v>
      </c>
      <c r="E184" s="62">
        <f t="shared" si="177"/>
        <v>351.38200000000001</v>
      </c>
      <c r="F184" s="62">
        <f t="shared" si="195"/>
        <v>16.95818514078092</v>
      </c>
      <c r="G184" s="62">
        <v>196.25800000000001</v>
      </c>
      <c r="H184" s="62">
        <v>72.11</v>
      </c>
      <c r="I184" s="62">
        <v>83.013999999999996</v>
      </c>
      <c r="J184" s="50">
        <v>12</v>
      </c>
      <c r="K184" s="62">
        <f>M184+N184+O184</f>
        <v>1720.663</v>
      </c>
      <c r="L184" s="62">
        <f>(K184/C184)*100</f>
        <v>83.041594956177391</v>
      </c>
      <c r="M184" s="62">
        <v>1342.29</v>
      </c>
      <c r="N184" s="62">
        <v>269.096</v>
      </c>
      <c r="O184" s="62">
        <v>109.277</v>
      </c>
      <c r="P184" s="50"/>
      <c r="Q184" s="62"/>
      <c r="R184" s="62"/>
      <c r="S184" s="62"/>
      <c r="T184" s="62"/>
      <c r="U184" s="62"/>
      <c r="V184" s="50"/>
      <c r="W184" s="62"/>
      <c r="X184" s="62"/>
      <c r="Y184" s="62"/>
      <c r="Z184" s="62"/>
      <c r="AA184" s="62"/>
      <c r="AB184" s="77"/>
      <c r="AC184" s="77" t="s">
        <v>352</v>
      </c>
      <c r="AD184" s="62">
        <f t="shared" si="196"/>
        <v>3.2375774320312503</v>
      </c>
      <c r="AE184" s="77"/>
      <c r="AF184" s="50">
        <v>11</v>
      </c>
      <c r="AG184" s="62">
        <f t="shared" si="197"/>
        <v>0.54903437499999996</v>
      </c>
      <c r="AH184" s="62">
        <f t="shared" si="198"/>
        <v>16.95818514078092</v>
      </c>
      <c r="AI184" s="62">
        <f t="shared" si="199"/>
        <v>0.30665312500000003</v>
      </c>
      <c r="AJ184" s="62">
        <f t="shared" si="200"/>
        <v>0.112671875</v>
      </c>
      <c r="AK184" s="62">
        <f t="shared" si="201"/>
        <v>0.12970937499999999</v>
      </c>
      <c r="AL184" s="50">
        <v>12</v>
      </c>
      <c r="AM184" s="62">
        <f>K184/640</f>
        <v>2.6885359375000002</v>
      </c>
      <c r="AN184" s="62">
        <f>(AM184/AD184)*100</f>
        <v>83.041594956177391</v>
      </c>
      <c r="AO184" s="62">
        <f>M184/640</f>
        <v>2.0973281249999998</v>
      </c>
      <c r="AP184" s="62">
        <f t="shared" ref="AP184" si="215">N184/640</f>
        <v>0.42046250000000002</v>
      </c>
      <c r="AQ184" s="62">
        <f t="shared" ref="AQ184" si="216">O184/640</f>
        <v>0.1707453125</v>
      </c>
      <c r="AR184" s="50"/>
      <c r="AS184" s="62"/>
      <c r="AT184" s="62"/>
      <c r="AU184" s="62"/>
      <c r="AV184" s="62"/>
      <c r="AW184" s="62"/>
    </row>
    <row r="185" spans="1:49" x14ac:dyDescent="0.25">
      <c r="A185" s="77" t="s">
        <v>355</v>
      </c>
      <c r="B185" s="77" t="s">
        <v>355</v>
      </c>
      <c r="C185" s="62">
        <v>3357.7121610000008</v>
      </c>
      <c r="D185" s="50">
        <v>4</v>
      </c>
      <c r="E185" s="62">
        <f t="shared" si="177"/>
        <v>3357.7039999999997</v>
      </c>
      <c r="F185" s="62">
        <f t="shared" si="195"/>
        <v>99.999756947599735</v>
      </c>
      <c r="G185" s="62">
        <v>1835.0989999999999</v>
      </c>
      <c r="H185" s="62">
        <v>1354.289</v>
      </c>
      <c r="I185" s="62">
        <v>168.316</v>
      </c>
      <c r="J185" s="50"/>
      <c r="K185" s="62"/>
      <c r="L185" s="62"/>
      <c r="M185" s="62"/>
      <c r="N185" s="62"/>
      <c r="O185" s="62"/>
      <c r="P185" s="50"/>
      <c r="Q185" s="62"/>
      <c r="R185" s="62"/>
      <c r="S185" s="62"/>
      <c r="T185" s="62"/>
      <c r="U185" s="62"/>
      <c r="V185" s="50"/>
      <c r="W185" s="62"/>
      <c r="X185" s="62"/>
      <c r="Y185" s="62"/>
      <c r="Z185" s="62"/>
      <c r="AA185" s="62"/>
      <c r="AB185" s="77"/>
      <c r="AC185" s="77" t="s">
        <v>355</v>
      </c>
      <c r="AD185" s="62">
        <f t="shared" si="196"/>
        <v>5.2464252515625009</v>
      </c>
      <c r="AE185" s="77"/>
      <c r="AF185" s="50">
        <v>4</v>
      </c>
      <c r="AG185" s="62">
        <f t="shared" si="197"/>
        <v>5.2464124999999999</v>
      </c>
      <c r="AH185" s="62">
        <f t="shared" si="198"/>
        <v>99.999756947599749</v>
      </c>
      <c r="AI185" s="62">
        <f t="shared" si="199"/>
        <v>2.8673421874999998</v>
      </c>
      <c r="AJ185" s="62">
        <f t="shared" si="200"/>
        <v>2.1160765625</v>
      </c>
      <c r="AK185" s="62">
        <f t="shared" si="201"/>
        <v>0.26299375000000003</v>
      </c>
      <c r="AL185" s="50"/>
      <c r="AM185" s="62"/>
      <c r="AN185" s="62"/>
      <c r="AO185" s="62"/>
      <c r="AP185" s="62"/>
      <c r="AQ185" s="62"/>
      <c r="AR185" s="50"/>
      <c r="AS185" s="62"/>
      <c r="AT185" s="62"/>
      <c r="AU185" s="62"/>
      <c r="AV185" s="62"/>
      <c r="AW185" s="62"/>
    </row>
    <row r="186" spans="1:49" x14ac:dyDescent="0.25">
      <c r="A186" s="77" t="s">
        <v>356</v>
      </c>
      <c r="B186" s="77" t="s">
        <v>356</v>
      </c>
      <c r="C186" s="62">
        <v>1001.8872225</v>
      </c>
      <c r="D186" s="50">
        <v>4</v>
      </c>
      <c r="E186" s="62">
        <f t="shared" si="177"/>
        <v>303.78999999999996</v>
      </c>
      <c r="F186" s="62">
        <f t="shared" si="195"/>
        <v>30.321776061975875</v>
      </c>
      <c r="G186" s="62">
        <v>145.92599999999999</v>
      </c>
      <c r="H186" s="62">
        <v>135.99799999999999</v>
      </c>
      <c r="I186" s="62">
        <v>21.866</v>
      </c>
      <c r="J186" s="50">
        <v>7</v>
      </c>
      <c r="K186" s="62">
        <f>M186+N186+O186</f>
        <v>698.09499999999991</v>
      </c>
      <c r="L186" s="62">
        <f>(K186/C186)*100</f>
        <v>69.67800210666924</v>
      </c>
      <c r="M186" s="62">
        <v>252.066</v>
      </c>
      <c r="N186" s="62">
        <v>356.81599999999997</v>
      </c>
      <c r="O186" s="62">
        <v>89.212999999999994</v>
      </c>
      <c r="P186" s="50"/>
      <c r="Q186" s="62"/>
      <c r="R186" s="62"/>
      <c r="S186" s="62"/>
      <c r="T186" s="62"/>
      <c r="U186" s="62"/>
      <c r="V186" s="50"/>
      <c r="W186" s="62"/>
      <c r="X186" s="62"/>
      <c r="Y186" s="62"/>
      <c r="Z186" s="62"/>
      <c r="AA186" s="62"/>
      <c r="AB186" s="77"/>
      <c r="AC186" s="77" t="s">
        <v>356</v>
      </c>
      <c r="AD186" s="62">
        <f t="shared" si="196"/>
        <v>1.56544878515625</v>
      </c>
      <c r="AE186" s="77"/>
      <c r="AF186" s="50">
        <v>4</v>
      </c>
      <c r="AG186" s="62">
        <f t="shared" si="197"/>
        <v>0.47467187499999997</v>
      </c>
      <c r="AH186" s="62">
        <f t="shared" si="198"/>
        <v>30.321776061975875</v>
      </c>
      <c r="AI186" s="62">
        <f t="shared" si="199"/>
        <v>0.22800937499999999</v>
      </c>
      <c r="AJ186" s="62">
        <f t="shared" si="200"/>
        <v>0.21249687499999997</v>
      </c>
      <c r="AK186" s="62">
        <f t="shared" si="201"/>
        <v>3.4165624999999998E-2</v>
      </c>
      <c r="AL186" s="50">
        <v>7</v>
      </c>
      <c r="AM186" s="62">
        <f t="shared" ref="AM186:AM190" si="217">K186/640</f>
        <v>1.0907734374999998</v>
      </c>
      <c r="AN186" s="62">
        <f t="shared" ref="AN186:AN190" si="218">(AM186/AD186)*100</f>
        <v>69.67800210666924</v>
      </c>
      <c r="AO186" s="62">
        <f t="shared" ref="AO186:AO190" si="219">M186/640</f>
        <v>0.39385312500000003</v>
      </c>
      <c r="AP186" s="62">
        <f t="shared" ref="AP186:AP190" si="220">N186/640</f>
        <v>0.55752499999999994</v>
      </c>
      <c r="AQ186" s="62">
        <f t="shared" ref="AQ186:AQ190" si="221">O186/640</f>
        <v>0.13939531249999998</v>
      </c>
      <c r="AR186" s="50"/>
      <c r="AS186" s="62"/>
      <c r="AT186" s="62"/>
      <c r="AU186" s="62"/>
      <c r="AV186" s="62"/>
      <c r="AW186" s="62"/>
    </row>
    <row r="187" spans="1:49" x14ac:dyDescent="0.25">
      <c r="A187" s="77" t="s">
        <v>357</v>
      </c>
      <c r="B187" s="77" t="s">
        <v>357</v>
      </c>
      <c r="C187" s="62">
        <v>1047.0333060000003</v>
      </c>
      <c r="D187" s="50">
        <v>4</v>
      </c>
      <c r="E187" s="62">
        <f t="shared" si="177"/>
        <v>954.5150000000001</v>
      </c>
      <c r="F187" s="62">
        <f t="shared" si="195"/>
        <v>91.163766666272579</v>
      </c>
      <c r="G187" s="62">
        <v>478.03800000000001</v>
      </c>
      <c r="H187" s="62">
        <v>402.23700000000002</v>
      </c>
      <c r="I187" s="62">
        <v>74.239999999999995</v>
      </c>
      <c r="J187" s="50">
        <v>7</v>
      </c>
      <c r="K187" s="62">
        <f>M187+N187+O187</f>
        <v>92.516000000000005</v>
      </c>
      <c r="L187" s="62">
        <f>(K187/C187)*100</f>
        <v>8.8360130924049116</v>
      </c>
      <c r="M187" s="62">
        <v>42.008000000000003</v>
      </c>
      <c r="N187" s="62">
        <v>38.738</v>
      </c>
      <c r="O187" s="62">
        <v>11.77</v>
      </c>
      <c r="P187" s="50"/>
      <c r="Q187" s="62"/>
      <c r="R187" s="62"/>
      <c r="S187" s="62"/>
      <c r="T187" s="62"/>
      <c r="U187" s="62"/>
      <c r="V187" s="50"/>
      <c r="W187" s="62"/>
      <c r="X187" s="62"/>
      <c r="Y187" s="62"/>
      <c r="Z187" s="62"/>
      <c r="AA187" s="62"/>
      <c r="AB187" s="77"/>
      <c r="AC187" s="77" t="s">
        <v>357</v>
      </c>
      <c r="AD187" s="62">
        <f t="shared" si="196"/>
        <v>1.6359895406250005</v>
      </c>
      <c r="AE187" s="77"/>
      <c r="AF187" s="50">
        <v>4</v>
      </c>
      <c r="AG187" s="62">
        <f t="shared" si="197"/>
        <v>1.4914296875000002</v>
      </c>
      <c r="AH187" s="62">
        <f t="shared" si="198"/>
        <v>91.163766666272579</v>
      </c>
      <c r="AI187" s="62">
        <f t="shared" si="199"/>
        <v>0.74693437500000004</v>
      </c>
      <c r="AJ187" s="62">
        <f t="shared" si="200"/>
        <v>0.62849531250000001</v>
      </c>
      <c r="AK187" s="62">
        <f t="shared" si="201"/>
        <v>0.11599999999999999</v>
      </c>
      <c r="AL187" s="50">
        <v>7</v>
      </c>
      <c r="AM187" s="62">
        <f t="shared" si="217"/>
        <v>0.14455625</v>
      </c>
      <c r="AN187" s="62">
        <f t="shared" si="218"/>
        <v>8.8360130924049116</v>
      </c>
      <c r="AO187" s="62">
        <f t="shared" si="219"/>
        <v>6.5637500000000001E-2</v>
      </c>
      <c r="AP187" s="62">
        <f t="shared" si="220"/>
        <v>6.0528125000000002E-2</v>
      </c>
      <c r="AQ187" s="62">
        <f t="shared" si="221"/>
        <v>1.8390625000000001E-2</v>
      </c>
      <c r="AR187" s="50"/>
      <c r="AS187" s="62"/>
      <c r="AT187" s="62"/>
      <c r="AU187" s="62"/>
      <c r="AV187" s="62"/>
      <c r="AW187" s="62"/>
    </row>
    <row r="188" spans="1:49" x14ac:dyDescent="0.25">
      <c r="A188" s="77" t="s">
        <v>358</v>
      </c>
      <c r="B188" s="77" t="s">
        <v>358</v>
      </c>
      <c r="C188" s="62">
        <v>5366.6016794999996</v>
      </c>
      <c r="D188" s="50">
        <v>4</v>
      </c>
      <c r="E188" s="62">
        <f t="shared" si="177"/>
        <v>28.911000000000001</v>
      </c>
      <c r="F188" s="62">
        <f t="shared" si="195"/>
        <v>0.53872080930540778</v>
      </c>
      <c r="G188" s="62">
        <v>15.786</v>
      </c>
      <c r="H188" s="62">
        <v>12.287000000000001</v>
      </c>
      <c r="I188" s="62">
        <v>0.83799999999999997</v>
      </c>
      <c r="J188" s="50">
        <v>7</v>
      </c>
      <c r="K188" s="62">
        <f>M188+N188+O188</f>
        <v>5337.6770000000006</v>
      </c>
      <c r="L188" s="62">
        <f>(K188/C188)*100</f>
        <v>99.461024290092396</v>
      </c>
      <c r="M188" s="62">
        <v>2407.172</v>
      </c>
      <c r="N188" s="62">
        <v>2528.3919999999998</v>
      </c>
      <c r="O188" s="62">
        <v>402.113</v>
      </c>
      <c r="P188" s="50"/>
      <c r="Q188" s="62"/>
      <c r="R188" s="62"/>
      <c r="S188" s="62"/>
      <c r="T188" s="62"/>
      <c r="U188" s="62"/>
      <c r="V188" s="50"/>
      <c r="W188" s="62"/>
      <c r="X188" s="62"/>
      <c r="Y188" s="62"/>
      <c r="Z188" s="62"/>
      <c r="AA188" s="62"/>
      <c r="AB188" s="77"/>
      <c r="AC188" s="77" t="s">
        <v>358</v>
      </c>
      <c r="AD188" s="62">
        <f t="shared" si="196"/>
        <v>8.3853151242187494</v>
      </c>
      <c r="AE188" s="77"/>
      <c r="AF188" s="50">
        <v>4</v>
      </c>
      <c r="AG188" s="62">
        <f t="shared" si="197"/>
        <v>4.5173437500000004E-2</v>
      </c>
      <c r="AH188" s="62">
        <f t="shared" si="198"/>
        <v>0.53872080930540778</v>
      </c>
      <c r="AI188" s="62">
        <f t="shared" si="199"/>
        <v>2.4665625E-2</v>
      </c>
      <c r="AJ188" s="62">
        <f t="shared" si="200"/>
        <v>1.9198437500000002E-2</v>
      </c>
      <c r="AK188" s="62">
        <f t="shared" si="201"/>
        <v>1.309375E-3</v>
      </c>
      <c r="AL188" s="50">
        <v>7</v>
      </c>
      <c r="AM188" s="62">
        <f t="shared" si="217"/>
        <v>8.3401203125000016</v>
      </c>
      <c r="AN188" s="62">
        <f t="shared" si="218"/>
        <v>99.461024290092396</v>
      </c>
      <c r="AO188" s="62">
        <f t="shared" si="219"/>
        <v>3.7612062499999999</v>
      </c>
      <c r="AP188" s="62">
        <f t="shared" si="220"/>
        <v>3.9506124999999996</v>
      </c>
      <c r="AQ188" s="62">
        <f t="shared" si="221"/>
        <v>0.62830156250000002</v>
      </c>
      <c r="AR188" s="50"/>
      <c r="AS188" s="62"/>
      <c r="AT188" s="62"/>
      <c r="AU188" s="62"/>
      <c r="AV188" s="62"/>
      <c r="AW188" s="62"/>
    </row>
    <row r="189" spans="1:49" x14ac:dyDescent="0.25">
      <c r="A189" s="77" t="s">
        <v>359</v>
      </c>
      <c r="B189" s="77" t="s">
        <v>362</v>
      </c>
      <c r="C189" s="62">
        <v>302.011731</v>
      </c>
      <c r="D189" s="50">
        <v>3</v>
      </c>
      <c r="E189" s="62">
        <f t="shared" si="177"/>
        <v>82.954000000000008</v>
      </c>
      <c r="F189" s="62">
        <f t="shared" si="195"/>
        <v>27.467144976563844</v>
      </c>
      <c r="G189" s="62">
        <v>36.881999999999998</v>
      </c>
      <c r="H189" s="62">
        <v>41.814999999999998</v>
      </c>
      <c r="I189" s="62">
        <v>4.2569999999999997</v>
      </c>
      <c r="J189" s="50">
        <v>4</v>
      </c>
      <c r="K189" s="62">
        <f>M189+N189+O189</f>
        <v>144.11099999999999</v>
      </c>
      <c r="L189" s="62">
        <f>(K189/C189)*100</f>
        <v>47.717020634539523</v>
      </c>
      <c r="M189" s="62">
        <v>64.516000000000005</v>
      </c>
      <c r="N189" s="62">
        <v>73.322999999999993</v>
      </c>
      <c r="O189" s="62">
        <v>6.2720000000000002</v>
      </c>
      <c r="P189" s="50">
        <v>6</v>
      </c>
      <c r="Q189" s="62">
        <f>S189+T189+U189</f>
        <v>74.947000000000003</v>
      </c>
      <c r="R189" s="62">
        <f>(Q189/C189)*100</f>
        <v>24.815923458284477</v>
      </c>
      <c r="S189" s="62">
        <v>33.57</v>
      </c>
      <c r="T189" s="62">
        <v>38.392000000000003</v>
      </c>
      <c r="U189" s="62">
        <v>2.9849999999999999</v>
      </c>
      <c r="V189" s="50"/>
      <c r="W189" s="62"/>
      <c r="X189" s="62"/>
      <c r="Y189" s="62"/>
      <c r="Z189" s="62"/>
      <c r="AA189" s="62"/>
      <c r="AB189" s="77"/>
      <c r="AC189" s="77" t="s">
        <v>359</v>
      </c>
      <c r="AD189" s="62">
        <f t="shared" si="196"/>
        <v>0.47189332968749997</v>
      </c>
      <c r="AE189" s="77"/>
      <c r="AF189" s="50">
        <v>3</v>
      </c>
      <c r="AG189" s="62">
        <f t="shared" si="197"/>
        <v>0.12961562500000001</v>
      </c>
      <c r="AH189" s="62">
        <f t="shared" si="198"/>
        <v>27.467144976563844</v>
      </c>
      <c r="AI189" s="62">
        <f t="shared" si="199"/>
        <v>5.7628124999999995E-2</v>
      </c>
      <c r="AJ189" s="62">
        <f t="shared" si="200"/>
        <v>6.5335937499999996E-2</v>
      </c>
      <c r="AK189" s="62">
        <f t="shared" si="201"/>
        <v>6.6515624999999995E-3</v>
      </c>
      <c r="AL189" s="50">
        <v>4</v>
      </c>
      <c r="AM189" s="62">
        <f t="shared" si="217"/>
        <v>0.22517343749999999</v>
      </c>
      <c r="AN189" s="62">
        <f t="shared" si="218"/>
        <v>47.717020634539523</v>
      </c>
      <c r="AO189" s="62">
        <f t="shared" si="219"/>
        <v>0.10080625000000001</v>
      </c>
      <c r="AP189" s="62">
        <f t="shared" si="220"/>
        <v>0.11456718749999999</v>
      </c>
      <c r="AQ189" s="62">
        <f t="shared" si="221"/>
        <v>9.7999999999999997E-3</v>
      </c>
      <c r="AR189" s="50">
        <v>6</v>
      </c>
      <c r="AS189" s="62">
        <f>Q189/640</f>
        <v>0.1171046875</v>
      </c>
      <c r="AT189" s="62">
        <f>(AS189/AD189)*100</f>
        <v>24.815923458284477</v>
      </c>
      <c r="AU189" s="62">
        <f>S189/640</f>
        <v>5.2453125000000003E-2</v>
      </c>
      <c r="AV189" s="62">
        <f t="shared" ref="AV189" si="222">T189/640</f>
        <v>5.9987500000000006E-2</v>
      </c>
      <c r="AW189" s="62">
        <f t="shared" ref="AW189" si="223">U189/640</f>
        <v>4.6640624999999998E-3</v>
      </c>
    </row>
    <row r="190" spans="1:49" x14ac:dyDescent="0.25">
      <c r="A190" s="77" t="s">
        <v>363</v>
      </c>
      <c r="B190" s="77" t="s">
        <v>365</v>
      </c>
      <c r="C190" s="62">
        <v>1415.7633870000002</v>
      </c>
      <c r="D190" s="50">
        <v>4</v>
      </c>
      <c r="E190" s="62">
        <f t="shared" si="177"/>
        <v>385.63100000000003</v>
      </c>
      <c r="F190" s="62">
        <f t="shared" si="195"/>
        <v>27.238379205239326</v>
      </c>
      <c r="G190" s="62">
        <v>124.914</v>
      </c>
      <c r="H190" s="62">
        <v>180.684</v>
      </c>
      <c r="I190" s="62">
        <v>80.033000000000001</v>
      </c>
      <c r="J190" s="50">
        <v>6</v>
      </c>
      <c r="K190" s="62">
        <f>M190+N190+O190</f>
        <v>1030.1289999999999</v>
      </c>
      <c r="L190" s="62">
        <f>(K190/C190)*100</f>
        <v>72.761381559869349</v>
      </c>
      <c r="M190" s="62">
        <v>451.27499999999998</v>
      </c>
      <c r="N190" s="62">
        <v>530.37</v>
      </c>
      <c r="O190" s="62">
        <v>48.484000000000002</v>
      </c>
      <c r="P190" s="50"/>
      <c r="Q190" s="62"/>
      <c r="R190" s="62"/>
      <c r="S190" s="62"/>
      <c r="T190" s="62"/>
      <c r="U190" s="62"/>
      <c r="V190" s="50"/>
      <c r="W190" s="62"/>
      <c r="X190" s="62"/>
      <c r="Y190" s="62"/>
      <c r="Z190" s="62"/>
      <c r="AA190" s="62"/>
      <c r="AB190" s="77"/>
      <c r="AC190" s="77" t="s">
        <v>363</v>
      </c>
      <c r="AD190" s="62">
        <f t="shared" si="196"/>
        <v>2.2121302921875001</v>
      </c>
      <c r="AE190" s="77"/>
      <c r="AF190" s="50">
        <v>4</v>
      </c>
      <c r="AG190" s="62">
        <f t="shared" si="197"/>
        <v>0.60254843750000009</v>
      </c>
      <c r="AH190" s="62">
        <f t="shared" si="198"/>
        <v>27.238379205239333</v>
      </c>
      <c r="AI190" s="62">
        <f t="shared" si="199"/>
        <v>0.19517812500000001</v>
      </c>
      <c r="AJ190" s="62">
        <f t="shared" si="200"/>
        <v>0.28231875000000001</v>
      </c>
      <c r="AK190" s="62">
        <f t="shared" si="201"/>
        <v>0.12505156249999999</v>
      </c>
      <c r="AL190" s="50">
        <v>6</v>
      </c>
      <c r="AM190" s="62">
        <f t="shared" si="217"/>
        <v>1.6095765624999998</v>
      </c>
      <c r="AN190" s="62">
        <f t="shared" si="218"/>
        <v>72.761381559869349</v>
      </c>
      <c r="AO190" s="62">
        <f t="shared" si="219"/>
        <v>0.70511718749999996</v>
      </c>
      <c r="AP190" s="62">
        <f t="shared" si="220"/>
        <v>0.82870312499999998</v>
      </c>
      <c r="AQ190" s="62">
        <f t="shared" si="221"/>
        <v>7.5756249999999997E-2</v>
      </c>
      <c r="AR190" s="50"/>
      <c r="AS190" s="62"/>
      <c r="AT190" s="62"/>
      <c r="AU190" s="62"/>
      <c r="AV190" s="62"/>
      <c r="AW190" s="62"/>
    </row>
    <row r="191" spans="1:49" x14ac:dyDescent="0.25">
      <c r="A191" s="77" t="s">
        <v>366</v>
      </c>
      <c r="B191" s="77" t="s">
        <v>368</v>
      </c>
      <c r="C191" s="62">
        <v>1769.815431</v>
      </c>
      <c r="D191" s="50">
        <v>6</v>
      </c>
      <c r="E191" s="62">
        <f t="shared" si="177"/>
        <v>1769.8109999999999</v>
      </c>
      <c r="F191" s="62">
        <f t="shared" si="195"/>
        <v>99.999749634909804</v>
      </c>
      <c r="G191" s="62">
        <v>873.56299999999999</v>
      </c>
      <c r="H191" s="62">
        <v>812.72799999999995</v>
      </c>
      <c r="I191" s="62">
        <v>83.52</v>
      </c>
      <c r="J191" s="50"/>
      <c r="K191" s="62"/>
      <c r="L191" s="62"/>
      <c r="M191" s="62"/>
      <c r="N191" s="62"/>
      <c r="O191" s="62"/>
      <c r="P191" s="50"/>
      <c r="Q191" s="62"/>
      <c r="R191" s="62"/>
      <c r="S191" s="62"/>
      <c r="T191" s="62"/>
      <c r="U191" s="62"/>
      <c r="V191" s="50"/>
      <c r="W191" s="62"/>
      <c r="X191" s="62"/>
      <c r="Y191" s="62"/>
      <c r="Z191" s="62"/>
      <c r="AA191" s="62"/>
      <c r="AB191" s="77"/>
      <c r="AC191" s="77" t="s">
        <v>366</v>
      </c>
      <c r="AD191" s="62">
        <f t="shared" si="196"/>
        <v>2.7653366109375002</v>
      </c>
      <c r="AE191" s="77"/>
      <c r="AF191" s="50">
        <v>6</v>
      </c>
      <c r="AG191" s="62">
        <f t="shared" si="197"/>
        <v>2.7653296875</v>
      </c>
      <c r="AH191" s="62">
        <f t="shared" si="198"/>
        <v>99.999749634909804</v>
      </c>
      <c r="AI191" s="62">
        <f t="shared" si="199"/>
        <v>1.3649421875000001</v>
      </c>
      <c r="AJ191" s="62">
        <f t="shared" si="200"/>
        <v>1.2698874999999998</v>
      </c>
      <c r="AK191" s="62">
        <f t="shared" si="201"/>
        <v>0.1305</v>
      </c>
      <c r="AL191" s="50"/>
      <c r="AM191" s="62"/>
      <c r="AN191" s="62"/>
      <c r="AO191" s="62"/>
      <c r="AP191" s="62"/>
      <c r="AQ191" s="62"/>
      <c r="AR191" s="50"/>
      <c r="AS191" s="62"/>
      <c r="AT191" s="62"/>
      <c r="AU191" s="62"/>
      <c r="AV191" s="62"/>
      <c r="AW191" s="62"/>
    </row>
    <row r="192" spans="1:49" x14ac:dyDescent="0.25">
      <c r="A192" s="77" t="s">
        <v>369</v>
      </c>
      <c r="B192" s="77" t="s">
        <v>371</v>
      </c>
      <c r="C192" s="62">
        <v>545.08891949999997</v>
      </c>
      <c r="D192" s="50">
        <v>4</v>
      </c>
      <c r="E192" s="62">
        <f t="shared" ref="E192:E199" si="224">G192+H192+I192</f>
        <v>1.7789999999999999</v>
      </c>
      <c r="F192" s="62">
        <f t="shared" si="195"/>
        <v>0.3263687696370427</v>
      </c>
      <c r="G192" s="62">
        <v>0.21099999999999999</v>
      </c>
      <c r="H192" s="62">
        <v>0.245</v>
      </c>
      <c r="I192" s="62">
        <v>1.323</v>
      </c>
      <c r="J192" s="50">
        <v>6</v>
      </c>
      <c r="K192" s="62">
        <f>M192+N192+O192</f>
        <v>543.30899999999997</v>
      </c>
      <c r="L192" s="62">
        <f>(K192/C192)*100</f>
        <v>99.673462542288931</v>
      </c>
      <c r="M192" s="62">
        <v>281.09500000000003</v>
      </c>
      <c r="N192" s="62">
        <v>234.21199999999999</v>
      </c>
      <c r="O192" s="62">
        <v>28.001999999999999</v>
      </c>
      <c r="P192" s="50"/>
      <c r="Q192" s="62"/>
      <c r="R192" s="62"/>
      <c r="S192" s="62"/>
      <c r="T192" s="62"/>
      <c r="U192" s="62"/>
      <c r="V192" s="50"/>
      <c r="W192" s="62"/>
      <c r="X192" s="62"/>
      <c r="Y192" s="62"/>
      <c r="Z192" s="62"/>
      <c r="AA192" s="62"/>
      <c r="AB192" s="77"/>
      <c r="AC192" s="77" t="s">
        <v>369</v>
      </c>
      <c r="AD192" s="62">
        <f t="shared" si="196"/>
        <v>0.85170143671874998</v>
      </c>
      <c r="AE192" s="77"/>
      <c r="AF192" s="50">
        <v>4</v>
      </c>
      <c r="AG192" s="62">
        <f t="shared" si="197"/>
        <v>2.7796875E-3</v>
      </c>
      <c r="AH192" s="62">
        <f t="shared" si="198"/>
        <v>0.3263687696370427</v>
      </c>
      <c r="AI192" s="62">
        <f t="shared" si="199"/>
        <v>3.2968750000000001E-4</v>
      </c>
      <c r="AJ192" s="62">
        <f t="shared" si="200"/>
        <v>3.8281250000000001E-4</v>
      </c>
      <c r="AK192" s="62">
        <f t="shared" si="201"/>
        <v>2.0671875E-3</v>
      </c>
      <c r="AL192" s="50">
        <v>6</v>
      </c>
      <c r="AM192" s="62">
        <f t="shared" ref="AM192:AM193" si="225">K192/640</f>
        <v>0.8489203125</v>
      </c>
      <c r="AN192" s="62">
        <f t="shared" ref="AN192:AN193" si="226">(AM192/AD192)*100</f>
        <v>99.673462542288931</v>
      </c>
      <c r="AO192" s="62">
        <f t="shared" ref="AO192:AO193" si="227">M192/640</f>
        <v>0.43921093750000006</v>
      </c>
      <c r="AP192" s="62">
        <f t="shared" ref="AP192:AP193" si="228">N192/640</f>
        <v>0.36595624999999998</v>
      </c>
      <c r="AQ192" s="62">
        <f t="shared" ref="AQ192:AQ193" si="229">O192/640</f>
        <v>4.3753124999999997E-2</v>
      </c>
      <c r="AR192" s="50"/>
      <c r="AS192" s="62"/>
      <c r="AT192" s="62"/>
      <c r="AU192" s="62"/>
      <c r="AV192" s="62"/>
      <c r="AW192" s="62"/>
    </row>
    <row r="193" spans="1:55" x14ac:dyDescent="0.25">
      <c r="A193" s="77" t="s">
        <v>372</v>
      </c>
      <c r="B193" s="77" t="s">
        <v>374</v>
      </c>
      <c r="C193" s="62">
        <v>641.83052699999996</v>
      </c>
      <c r="D193" s="50">
        <v>4</v>
      </c>
      <c r="E193" s="62">
        <f t="shared" si="224"/>
        <v>70.27600000000001</v>
      </c>
      <c r="F193" s="62">
        <f t="shared" si="195"/>
        <v>10.949307806918947</v>
      </c>
      <c r="G193" s="62">
        <v>28.434999999999999</v>
      </c>
      <c r="H193" s="62">
        <v>35.682000000000002</v>
      </c>
      <c r="I193" s="62">
        <v>6.1589999999999998</v>
      </c>
      <c r="J193" s="50">
        <v>6</v>
      </c>
      <c r="K193" s="62">
        <f>M193+N193+O193</f>
        <v>571.55200000000002</v>
      </c>
      <c r="L193" s="62">
        <f>(K193/C193)*100</f>
        <v>89.05029847544165</v>
      </c>
      <c r="M193" s="62">
        <v>294.14</v>
      </c>
      <c r="N193" s="62">
        <v>249.47</v>
      </c>
      <c r="O193" s="62">
        <v>27.942</v>
      </c>
      <c r="P193" s="50"/>
      <c r="Q193" s="62"/>
      <c r="R193" s="62"/>
      <c r="S193" s="62"/>
      <c r="T193" s="62"/>
      <c r="U193" s="62"/>
      <c r="V193" s="50"/>
      <c r="W193" s="62"/>
      <c r="X193" s="62"/>
      <c r="Y193" s="62"/>
      <c r="Z193" s="62"/>
      <c r="AA193" s="62"/>
      <c r="AB193" s="77"/>
      <c r="AC193" s="77" t="s">
        <v>372</v>
      </c>
      <c r="AD193" s="62">
        <f t="shared" si="196"/>
        <v>1.0028601984374999</v>
      </c>
      <c r="AE193" s="77"/>
      <c r="AF193" s="50">
        <v>4</v>
      </c>
      <c r="AG193" s="62">
        <f t="shared" si="197"/>
        <v>0.10980625000000002</v>
      </c>
      <c r="AH193" s="62">
        <f t="shared" si="198"/>
        <v>10.949307806918949</v>
      </c>
      <c r="AI193" s="62">
        <f t="shared" si="199"/>
        <v>4.4429687499999995E-2</v>
      </c>
      <c r="AJ193" s="62">
        <f t="shared" si="200"/>
        <v>5.5753125000000001E-2</v>
      </c>
      <c r="AK193" s="62">
        <f t="shared" si="201"/>
        <v>9.6234375E-3</v>
      </c>
      <c r="AL193" s="50">
        <v>6</v>
      </c>
      <c r="AM193" s="62">
        <f t="shared" si="225"/>
        <v>0.89305000000000001</v>
      </c>
      <c r="AN193" s="62">
        <f t="shared" si="226"/>
        <v>89.05029847544165</v>
      </c>
      <c r="AO193" s="62">
        <f t="shared" si="227"/>
        <v>0.45959374999999997</v>
      </c>
      <c r="AP193" s="62">
        <f t="shared" si="228"/>
        <v>0.38979687499999999</v>
      </c>
      <c r="AQ193" s="62">
        <f t="shared" si="229"/>
        <v>4.3659375E-2</v>
      </c>
      <c r="AR193" s="50"/>
      <c r="AS193" s="62"/>
      <c r="AT193" s="62"/>
      <c r="AU193" s="62"/>
      <c r="AV193" s="62"/>
      <c r="AW193" s="62"/>
      <c r="AX193" s="50"/>
      <c r="AY193" s="62"/>
      <c r="AZ193" s="62"/>
      <c r="BA193" s="62"/>
      <c r="BB193" s="62"/>
      <c r="BC193" s="62"/>
    </row>
    <row r="194" spans="1:55" x14ac:dyDescent="0.25">
      <c r="A194" s="77" t="s">
        <v>375</v>
      </c>
      <c r="B194" s="77" t="s">
        <v>376</v>
      </c>
      <c r="C194" s="62">
        <v>266.8734</v>
      </c>
      <c r="D194" s="50">
        <v>4</v>
      </c>
      <c r="E194" s="62">
        <f t="shared" si="224"/>
        <v>266.87300000000005</v>
      </c>
      <c r="F194" s="62">
        <f t="shared" si="195"/>
        <v>99.999850116197436</v>
      </c>
      <c r="G194" s="62">
        <v>109.63800000000001</v>
      </c>
      <c r="H194" s="62">
        <v>126.39</v>
      </c>
      <c r="I194" s="62">
        <v>30.844999999999999</v>
      </c>
      <c r="J194" s="50"/>
      <c r="K194" s="62"/>
      <c r="L194" s="62"/>
      <c r="M194" s="62"/>
      <c r="N194" s="62"/>
      <c r="O194" s="62"/>
      <c r="P194" s="50"/>
      <c r="Q194" s="62"/>
      <c r="R194" s="62"/>
      <c r="S194" s="62"/>
      <c r="T194" s="62"/>
      <c r="U194" s="62"/>
      <c r="V194" s="50"/>
      <c r="W194" s="62"/>
      <c r="X194" s="62"/>
      <c r="Y194" s="62"/>
      <c r="Z194" s="62"/>
      <c r="AA194" s="62"/>
      <c r="AB194" s="77"/>
      <c r="AC194" s="77" t="s">
        <v>375</v>
      </c>
      <c r="AD194" s="62">
        <f t="shared" si="196"/>
        <v>0.41698968749999998</v>
      </c>
      <c r="AE194" s="77"/>
      <c r="AF194" s="50">
        <v>4</v>
      </c>
      <c r="AG194" s="62">
        <f t="shared" si="197"/>
        <v>0.41698906250000006</v>
      </c>
      <c r="AH194" s="62">
        <f t="shared" si="198"/>
        <v>99.999850116197436</v>
      </c>
      <c r="AI194" s="62">
        <f t="shared" si="199"/>
        <v>0.17130937500000001</v>
      </c>
      <c r="AJ194" s="62">
        <f t="shared" si="200"/>
        <v>0.19748437499999999</v>
      </c>
      <c r="AK194" s="62">
        <f t="shared" si="201"/>
        <v>4.8195312499999997E-2</v>
      </c>
      <c r="AL194" s="50"/>
      <c r="AM194" s="62"/>
      <c r="AN194" s="62"/>
      <c r="AO194" s="62"/>
      <c r="AP194" s="62"/>
      <c r="AQ194" s="62"/>
      <c r="AR194" s="50"/>
      <c r="AS194" s="62"/>
      <c r="AT194" s="62"/>
      <c r="AU194" s="62"/>
      <c r="AV194" s="62"/>
      <c r="AW194" s="62"/>
      <c r="AX194" s="50"/>
      <c r="AY194" s="62"/>
      <c r="AZ194" s="62"/>
      <c r="BA194" s="62"/>
      <c r="BB194" s="62"/>
      <c r="BC194" s="62"/>
    </row>
    <row r="195" spans="1:55" x14ac:dyDescent="0.25">
      <c r="A195" s="77" t="s">
        <v>377</v>
      </c>
      <c r="B195" s="77" t="s">
        <v>378</v>
      </c>
      <c r="C195" s="62">
        <v>668.51786700000002</v>
      </c>
      <c r="D195" s="50">
        <v>4</v>
      </c>
      <c r="E195" s="62">
        <f t="shared" si="224"/>
        <v>668.51699999999994</v>
      </c>
      <c r="F195" s="62">
        <f t="shared" si="195"/>
        <v>99.999870310122901</v>
      </c>
      <c r="G195" s="62">
        <v>319.22699999999998</v>
      </c>
      <c r="H195" s="62">
        <v>300.036</v>
      </c>
      <c r="I195" s="62">
        <v>49.253999999999998</v>
      </c>
      <c r="J195" s="50"/>
      <c r="K195" s="62"/>
      <c r="L195" s="62"/>
      <c r="M195" s="62"/>
      <c r="N195" s="62"/>
      <c r="O195" s="62"/>
      <c r="P195" s="50"/>
      <c r="Q195" s="62"/>
      <c r="R195" s="62"/>
      <c r="S195" s="62"/>
      <c r="T195" s="62"/>
      <c r="U195" s="62"/>
      <c r="V195" s="50"/>
      <c r="W195" s="62"/>
      <c r="X195" s="62"/>
      <c r="Y195" s="62"/>
      <c r="Z195" s="62"/>
      <c r="AA195" s="62"/>
      <c r="AB195" s="77"/>
      <c r="AC195" s="77" t="s">
        <v>377</v>
      </c>
      <c r="AD195" s="62">
        <f t="shared" si="196"/>
        <v>1.0445591671875001</v>
      </c>
      <c r="AE195" s="77"/>
      <c r="AF195" s="50">
        <v>4</v>
      </c>
      <c r="AG195" s="62">
        <f t="shared" si="197"/>
        <v>1.0445578124999999</v>
      </c>
      <c r="AH195" s="62">
        <f t="shared" si="198"/>
        <v>99.999870310122901</v>
      </c>
      <c r="AI195" s="62">
        <f t="shared" si="199"/>
        <v>0.49879218749999998</v>
      </c>
      <c r="AJ195" s="62">
        <f t="shared" si="200"/>
        <v>0.46880624999999998</v>
      </c>
      <c r="AK195" s="62">
        <f t="shared" si="201"/>
        <v>7.6959374999999997E-2</v>
      </c>
      <c r="AL195" s="50"/>
      <c r="AM195" s="62"/>
      <c r="AN195" s="62"/>
      <c r="AO195" s="62"/>
      <c r="AP195" s="62"/>
      <c r="AQ195" s="62"/>
      <c r="AR195" s="50"/>
      <c r="AS195" s="62"/>
      <c r="AT195" s="62"/>
      <c r="AU195" s="62"/>
      <c r="AV195" s="62"/>
      <c r="AW195" s="62"/>
      <c r="AX195" s="50"/>
      <c r="AY195" s="62"/>
      <c r="AZ195" s="62"/>
      <c r="BA195" s="62"/>
      <c r="BB195" s="62"/>
      <c r="BC195" s="62"/>
    </row>
    <row r="196" spans="1:55" x14ac:dyDescent="0.25">
      <c r="A196" s="77" t="s">
        <v>379</v>
      </c>
      <c r="B196" s="77" t="s">
        <v>381</v>
      </c>
      <c r="C196" s="62">
        <v>465.47168849999997</v>
      </c>
      <c r="D196" s="50">
        <v>4</v>
      </c>
      <c r="E196" s="62">
        <f t="shared" si="224"/>
        <v>465.46999999999997</v>
      </c>
      <c r="F196" s="62">
        <f t="shared" si="195"/>
        <v>99.999637249688504</v>
      </c>
      <c r="G196" s="62">
        <v>215.642</v>
      </c>
      <c r="H196" s="62">
        <v>214.999</v>
      </c>
      <c r="I196" s="62">
        <v>34.829000000000001</v>
      </c>
      <c r="J196" s="50"/>
      <c r="K196" s="62"/>
      <c r="L196" s="62"/>
      <c r="M196" s="62"/>
      <c r="N196" s="62"/>
      <c r="O196" s="62"/>
      <c r="P196" s="50"/>
      <c r="Q196" s="62"/>
      <c r="R196" s="62"/>
      <c r="S196" s="62"/>
      <c r="T196" s="62"/>
      <c r="U196" s="62"/>
      <c r="V196" s="50"/>
      <c r="W196" s="62"/>
      <c r="X196" s="62"/>
      <c r="Y196" s="62"/>
      <c r="Z196" s="62"/>
      <c r="AA196" s="62"/>
      <c r="AB196" s="77"/>
      <c r="AC196" s="77" t="s">
        <v>379</v>
      </c>
      <c r="AD196" s="62">
        <f t="shared" si="196"/>
        <v>0.72729951328124998</v>
      </c>
      <c r="AE196" s="77"/>
      <c r="AF196" s="50">
        <v>4</v>
      </c>
      <c r="AG196" s="62">
        <f t="shared" si="197"/>
        <v>0.72729687499999995</v>
      </c>
      <c r="AH196" s="62">
        <f t="shared" si="198"/>
        <v>99.99963724968849</v>
      </c>
      <c r="AI196" s="62">
        <f t="shared" si="199"/>
        <v>0.33694062499999999</v>
      </c>
      <c r="AJ196" s="62">
        <f t="shared" si="200"/>
        <v>0.3359359375</v>
      </c>
      <c r="AK196" s="62">
        <f t="shared" si="201"/>
        <v>5.4420312499999998E-2</v>
      </c>
      <c r="AL196" s="50"/>
      <c r="AM196" s="62"/>
      <c r="AN196" s="62"/>
      <c r="AO196" s="62"/>
      <c r="AP196" s="62"/>
      <c r="AQ196" s="62"/>
      <c r="AR196" s="50"/>
      <c r="AS196" s="62"/>
      <c r="AT196" s="62"/>
      <c r="AU196" s="62"/>
      <c r="AV196" s="62"/>
      <c r="AW196" s="62"/>
      <c r="AX196" s="50"/>
      <c r="AY196" s="62"/>
      <c r="AZ196" s="62"/>
      <c r="BA196" s="62"/>
      <c r="BB196" s="62"/>
      <c r="BC196" s="62"/>
    </row>
    <row r="197" spans="1:55" s="24" customFormat="1" x14ac:dyDescent="0.25">
      <c r="A197" s="77" t="s">
        <v>382</v>
      </c>
      <c r="B197" s="77" t="s">
        <v>382</v>
      </c>
      <c r="C197" s="62">
        <v>1318.5769905000002</v>
      </c>
      <c r="D197" s="50">
        <v>4</v>
      </c>
      <c r="E197" s="62">
        <v>1318.5729999999999</v>
      </c>
      <c r="F197" s="62">
        <v>100</v>
      </c>
      <c r="G197" s="62">
        <v>947.13799999999992</v>
      </c>
      <c r="H197" s="62">
        <v>312.74599999999998</v>
      </c>
      <c r="I197" s="62">
        <v>58.689</v>
      </c>
      <c r="J197" s="50"/>
      <c r="K197" s="62"/>
      <c r="L197" s="62"/>
      <c r="M197" s="62"/>
      <c r="N197" s="62"/>
      <c r="O197" s="62"/>
      <c r="P197" s="50"/>
      <c r="Q197" s="62"/>
      <c r="R197" s="62"/>
      <c r="S197" s="62"/>
      <c r="T197" s="62"/>
      <c r="U197" s="62"/>
      <c r="V197" s="50"/>
      <c r="W197" s="62"/>
      <c r="X197" s="62"/>
      <c r="Y197" s="62"/>
      <c r="Z197" s="62"/>
      <c r="AA197" s="62"/>
      <c r="AB197" s="77"/>
      <c r="AC197" s="77" t="s">
        <v>382</v>
      </c>
      <c r="AD197" s="62">
        <v>2.0602765476562501</v>
      </c>
      <c r="AE197" s="77"/>
      <c r="AF197" s="50">
        <v>4</v>
      </c>
      <c r="AG197" s="62">
        <v>2.0602703124999997</v>
      </c>
      <c r="AH197" s="62">
        <v>99.999697363140044</v>
      </c>
      <c r="AI197" s="62">
        <v>1.4799031250000001</v>
      </c>
      <c r="AJ197" s="62">
        <v>0.48866562499999999</v>
      </c>
      <c r="AK197" s="62">
        <v>9.17015625E-2</v>
      </c>
      <c r="AL197" s="50"/>
      <c r="AM197" s="62"/>
      <c r="AN197" s="62"/>
      <c r="AO197" s="62"/>
      <c r="AP197" s="62"/>
      <c r="AQ197" s="62"/>
      <c r="AR197" s="50"/>
      <c r="AS197" s="62"/>
      <c r="AT197" s="62"/>
      <c r="AU197" s="62"/>
      <c r="AV197" s="62"/>
      <c r="AW197" s="62"/>
      <c r="AX197" s="50"/>
      <c r="AY197" s="62"/>
      <c r="AZ197" s="62"/>
      <c r="BA197" s="62"/>
      <c r="BB197" s="62"/>
      <c r="BC197" s="62"/>
    </row>
    <row r="198" spans="1:55" x14ac:dyDescent="0.25">
      <c r="A198" s="77" t="s">
        <v>383</v>
      </c>
      <c r="B198" s="77" t="s">
        <v>383</v>
      </c>
      <c r="C198" s="62">
        <v>1383.5161845000002</v>
      </c>
      <c r="D198" s="50">
        <v>3</v>
      </c>
      <c r="E198" s="62">
        <f t="shared" si="224"/>
        <v>449.01300000000003</v>
      </c>
      <c r="F198" s="62">
        <f t="shared" si="195"/>
        <v>32.454481200179984</v>
      </c>
      <c r="G198" s="62">
        <v>165.154</v>
      </c>
      <c r="H198" s="62">
        <v>260.24400000000003</v>
      </c>
      <c r="I198" s="62">
        <v>23.614999999999998</v>
      </c>
      <c r="J198" s="50">
        <v>4</v>
      </c>
      <c r="K198" s="62">
        <f>M198+N198+O198</f>
        <v>934.50000000000011</v>
      </c>
      <c r="L198" s="62">
        <f>(K198/C198)*100</f>
        <v>67.545288625425542</v>
      </c>
      <c r="M198" s="62">
        <v>436.59500000000003</v>
      </c>
      <c r="N198" s="62">
        <v>461.39100000000002</v>
      </c>
      <c r="O198" s="62">
        <v>36.514000000000003</v>
      </c>
      <c r="P198" s="50"/>
      <c r="Q198" s="62"/>
      <c r="R198" s="62"/>
      <c r="S198" s="62"/>
      <c r="T198" s="62"/>
      <c r="U198" s="62"/>
      <c r="V198" s="50"/>
      <c r="W198" s="62"/>
      <c r="X198" s="62"/>
      <c r="Y198" s="62"/>
      <c r="Z198" s="62"/>
      <c r="AA198" s="62"/>
      <c r="AB198" s="77"/>
      <c r="AC198" s="77" t="s">
        <v>383</v>
      </c>
      <c r="AD198" s="62">
        <f t="shared" si="196"/>
        <v>2.1617440382812503</v>
      </c>
      <c r="AE198" s="77"/>
      <c r="AF198" s="50">
        <v>3</v>
      </c>
      <c r="AG198" s="62">
        <f t="shared" si="197"/>
        <v>0.7015828125000001</v>
      </c>
      <c r="AH198" s="62">
        <f t="shared" si="198"/>
        <v>32.454481200179991</v>
      </c>
      <c r="AI198" s="62">
        <f t="shared" si="199"/>
        <v>0.25805312499999999</v>
      </c>
      <c r="AJ198" s="62">
        <f t="shared" si="200"/>
        <v>0.40663125000000006</v>
      </c>
      <c r="AK198" s="62">
        <f t="shared" si="201"/>
        <v>3.6898437499999999E-2</v>
      </c>
      <c r="AL198" s="50">
        <v>4</v>
      </c>
      <c r="AM198" s="62">
        <f>K198/640</f>
        <v>1.4601562500000003</v>
      </c>
      <c r="AN198" s="62">
        <f>(AM198/AD198)*100</f>
        <v>67.545288625425542</v>
      </c>
      <c r="AO198" s="62">
        <f>M198/640</f>
        <v>0.68217968750000002</v>
      </c>
      <c r="AP198" s="62">
        <f t="shared" ref="AP198" si="230">N198/640</f>
        <v>0.72092343749999999</v>
      </c>
      <c r="AQ198" s="62">
        <f t="shared" ref="AQ198" si="231">O198/640</f>
        <v>5.7053125000000003E-2</v>
      </c>
      <c r="AR198" s="50"/>
      <c r="AS198" s="62"/>
      <c r="AT198" s="62"/>
      <c r="AU198" s="62"/>
      <c r="AV198" s="62"/>
      <c r="AW198" s="62"/>
      <c r="AX198" s="50"/>
      <c r="AY198" s="62"/>
      <c r="AZ198" s="62"/>
      <c r="BA198" s="62"/>
      <c r="BB198" s="62"/>
      <c r="BC198" s="62"/>
    </row>
    <row r="199" spans="1:55" x14ac:dyDescent="0.25">
      <c r="A199" s="77" t="s">
        <v>384</v>
      </c>
      <c r="B199" s="77" t="s">
        <v>384</v>
      </c>
      <c r="C199" s="62">
        <v>948.5125425</v>
      </c>
      <c r="D199" s="50">
        <v>4</v>
      </c>
      <c r="E199" s="62">
        <f t="shared" si="224"/>
        <v>948.51</v>
      </c>
      <c r="F199" s="62">
        <f t="shared" si="195"/>
        <v>99.999731948721177</v>
      </c>
      <c r="G199" s="62">
        <v>522.25900000000001</v>
      </c>
      <c r="H199" s="62">
        <v>374.06099999999998</v>
      </c>
      <c r="I199" s="62">
        <v>52.19</v>
      </c>
      <c r="J199" s="50"/>
      <c r="K199" s="62"/>
      <c r="L199" s="62"/>
      <c r="M199" s="62"/>
      <c r="N199" s="62"/>
      <c r="O199" s="62"/>
      <c r="P199" s="50"/>
      <c r="Q199" s="62"/>
      <c r="R199" s="62"/>
      <c r="S199" s="62"/>
      <c r="T199" s="62"/>
      <c r="U199" s="62"/>
      <c r="V199" s="50"/>
      <c r="W199" s="62"/>
      <c r="X199" s="62"/>
      <c r="Y199" s="62"/>
      <c r="Z199" s="62"/>
      <c r="AA199" s="62"/>
      <c r="AB199" s="77"/>
      <c r="AC199" s="77" t="s">
        <v>384</v>
      </c>
      <c r="AD199" s="62">
        <f t="shared" si="196"/>
        <v>1.4820508476562499</v>
      </c>
      <c r="AE199" s="77"/>
      <c r="AF199" s="50">
        <v>4</v>
      </c>
      <c r="AG199" s="62">
        <f t="shared" si="197"/>
        <v>1.482046875</v>
      </c>
      <c r="AH199" s="62">
        <f t="shared" si="198"/>
        <v>99.999731948721177</v>
      </c>
      <c r="AI199" s="62">
        <f t="shared" si="199"/>
        <v>0.81602968750000004</v>
      </c>
      <c r="AJ199" s="62">
        <f t="shared" si="200"/>
        <v>0.58447031249999992</v>
      </c>
      <c r="AK199" s="62">
        <f t="shared" si="201"/>
        <v>8.1546874999999991E-2</v>
      </c>
      <c r="AL199" s="50"/>
      <c r="AM199" s="62"/>
      <c r="AN199" s="62"/>
      <c r="AO199" s="62"/>
      <c r="AP199" s="62"/>
      <c r="AQ199" s="62"/>
      <c r="AR199" s="50"/>
      <c r="AS199" s="62"/>
      <c r="AT199" s="62"/>
      <c r="AU199" s="62"/>
      <c r="AV199" s="62"/>
      <c r="AW199" s="62"/>
      <c r="AX199" s="50"/>
      <c r="AY199" s="62"/>
      <c r="AZ199" s="62"/>
      <c r="BA199" s="62"/>
      <c r="BB199" s="62"/>
      <c r="BC199" s="62"/>
    </row>
    <row r="202" spans="1:55" ht="45" x14ac:dyDescent="0.25">
      <c r="A202" s="12" t="s">
        <v>401</v>
      </c>
      <c r="C202" s="12" t="s">
        <v>109</v>
      </c>
      <c r="D202" s="12" t="s">
        <v>110</v>
      </c>
      <c r="E202" s="88" t="s">
        <v>111</v>
      </c>
      <c r="F202" s="88" t="s">
        <v>112</v>
      </c>
      <c r="G202" s="88" t="s">
        <v>113</v>
      </c>
      <c r="H202" s="88" t="s">
        <v>114</v>
      </c>
      <c r="I202" s="88" t="s">
        <v>115</v>
      </c>
      <c r="J202" s="12" t="s">
        <v>110</v>
      </c>
      <c r="K202" s="88" t="s">
        <v>111</v>
      </c>
      <c r="L202" s="88" t="s">
        <v>112</v>
      </c>
      <c r="M202" s="88" t="s">
        <v>113</v>
      </c>
      <c r="N202" s="88" t="s">
        <v>114</v>
      </c>
      <c r="O202" s="88" t="s">
        <v>115</v>
      </c>
      <c r="P202" s="12" t="s">
        <v>110</v>
      </c>
      <c r="Q202" s="88" t="s">
        <v>111</v>
      </c>
      <c r="R202" s="88" t="s">
        <v>112</v>
      </c>
      <c r="S202" s="88" t="s">
        <v>113</v>
      </c>
      <c r="T202" s="88" t="s">
        <v>114</v>
      </c>
      <c r="U202" s="88" t="s">
        <v>115</v>
      </c>
      <c r="V202" s="12" t="s">
        <v>110</v>
      </c>
      <c r="W202" s="88" t="s">
        <v>111</v>
      </c>
      <c r="X202" s="88" t="s">
        <v>112</v>
      </c>
      <c r="Y202" s="88" t="s">
        <v>113</v>
      </c>
      <c r="Z202" s="88" t="s">
        <v>114</v>
      </c>
      <c r="AA202" s="88" t="s">
        <v>115</v>
      </c>
      <c r="AB202" s="77"/>
      <c r="AC202" s="75" t="s">
        <v>38</v>
      </c>
      <c r="AD202" s="88" t="s">
        <v>116</v>
      </c>
      <c r="AE202" s="77"/>
      <c r="AF202" s="12" t="s">
        <v>110</v>
      </c>
      <c r="AG202" s="88" t="s">
        <v>117</v>
      </c>
      <c r="AH202" s="88" t="s">
        <v>112</v>
      </c>
      <c r="AI202" s="88" t="s">
        <v>118</v>
      </c>
      <c r="AJ202" s="88" t="s">
        <v>119</v>
      </c>
      <c r="AK202" s="88" t="s">
        <v>120</v>
      </c>
      <c r="AL202" s="12" t="s">
        <v>110</v>
      </c>
      <c r="AM202" s="88" t="s">
        <v>117</v>
      </c>
      <c r="AN202" s="88" t="s">
        <v>112</v>
      </c>
      <c r="AO202" s="88" t="s">
        <v>118</v>
      </c>
      <c r="AP202" s="88" t="s">
        <v>119</v>
      </c>
      <c r="AQ202" s="88" t="s">
        <v>120</v>
      </c>
      <c r="AR202" s="12" t="s">
        <v>110</v>
      </c>
      <c r="AS202" s="88" t="s">
        <v>117</v>
      </c>
      <c r="AT202" s="88" t="s">
        <v>112</v>
      </c>
      <c r="AU202" s="88" t="s">
        <v>118</v>
      </c>
      <c r="AV202" s="88" t="s">
        <v>119</v>
      </c>
      <c r="AW202" s="88" t="s">
        <v>120</v>
      </c>
      <c r="AX202" s="12" t="s">
        <v>110</v>
      </c>
      <c r="AY202" s="88" t="s">
        <v>117</v>
      </c>
      <c r="AZ202" s="88" t="s">
        <v>112</v>
      </c>
      <c r="BA202" s="88" t="s">
        <v>118</v>
      </c>
      <c r="BB202" s="88" t="s">
        <v>119</v>
      </c>
      <c r="BC202" s="88" t="s">
        <v>120</v>
      </c>
    </row>
    <row r="203" spans="1:55" x14ac:dyDescent="0.25">
      <c r="A203" s="77">
        <v>2</v>
      </c>
      <c r="C203" s="62">
        <v>5015.2183694999994</v>
      </c>
      <c r="D203" s="50">
        <v>1</v>
      </c>
      <c r="E203" s="62">
        <f t="shared" ref="E203:E212" si="232">G203+H203+I203</f>
        <v>3422.8650000000002</v>
      </c>
      <c r="F203" s="62">
        <f t="shared" ref="F203:F212" si="233">(E203/C203)*100</f>
        <v>68.249570563390023</v>
      </c>
      <c r="G203" s="62">
        <v>1405.1780000000001</v>
      </c>
      <c r="H203" s="62">
        <v>1795.4259999999999</v>
      </c>
      <c r="I203" s="62">
        <v>222.261</v>
      </c>
      <c r="J203" s="50">
        <v>3</v>
      </c>
      <c r="K203" s="62">
        <f>M203+N203+O203</f>
        <v>1592.34</v>
      </c>
      <c r="L203" s="62">
        <f>(K203/C203)*100</f>
        <v>31.750162857988396</v>
      </c>
      <c r="M203" s="62">
        <v>716.23500000000001</v>
      </c>
      <c r="N203" s="62">
        <v>784.7</v>
      </c>
      <c r="O203" s="62">
        <v>91.405000000000001</v>
      </c>
      <c r="P203" s="50"/>
      <c r="Q203" s="62"/>
      <c r="R203" s="62"/>
      <c r="S203" s="62"/>
      <c r="T203" s="62"/>
      <c r="U203" s="62"/>
      <c r="V203" s="50"/>
      <c r="W203" s="62"/>
      <c r="X203" s="62"/>
      <c r="Y203" s="62"/>
      <c r="Z203" s="62"/>
      <c r="AA203" s="62"/>
      <c r="AB203" s="77"/>
      <c r="AC203" s="77">
        <v>2</v>
      </c>
      <c r="AD203" s="62">
        <f t="shared" ref="AD203:AD212" si="234">C203/640</f>
        <v>7.8362787023437495</v>
      </c>
      <c r="AE203" s="77"/>
      <c r="AF203" s="50">
        <v>1</v>
      </c>
      <c r="AG203" s="62">
        <f t="shared" ref="AG203:AG212" si="235">E203/640</f>
        <v>5.3482265625000007</v>
      </c>
      <c r="AH203" s="62">
        <f t="shared" ref="AH203:AH212" si="236">(AG203/AD203)*100</f>
        <v>68.249570563390023</v>
      </c>
      <c r="AI203" s="62">
        <f t="shared" ref="AI203:AI212" si="237">G203/640</f>
        <v>2.1955906250000004</v>
      </c>
      <c r="AJ203" s="62">
        <f t="shared" ref="AJ203:AK203" si="238">H203/640</f>
        <v>2.8053531249999999</v>
      </c>
      <c r="AK203" s="62">
        <f t="shared" si="238"/>
        <v>0.34728281249999998</v>
      </c>
      <c r="AL203" s="50">
        <v>3</v>
      </c>
      <c r="AM203" s="62">
        <f>K203/640</f>
        <v>2.4880312499999997</v>
      </c>
      <c r="AN203" s="62">
        <f>(AM203/AD203)*100</f>
        <v>31.750162857988389</v>
      </c>
      <c r="AO203" s="62">
        <f>M203/640</f>
        <v>1.1191171875000001</v>
      </c>
      <c r="AP203" s="62">
        <f t="shared" ref="AP203:AQ203" si="239">N203/640</f>
        <v>1.22609375</v>
      </c>
      <c r="AQ203" s="62">
        <f t="shared" si="239"/>
        <v>0.14282031249999999</v>
      </c>
      <c r="AR203" s="50"/>
      <c r="AS203" s="62"/>
      <c r="AT203" s="62"/>
      <c r="AU203" s="62"/>
      <c r="AV203" s="62"/>
      <c r="AW203" s="62"/>
      <c r="AX203" s="50"/>
      <c r="AY203" s="62"/>
      <c r="AZ203" s="62"/>
      <c r="BA203" s="62"/>
      <c r="BB203" s="62"/>
      <c r="BC203" s="62"/>
    </row>
    <row r="204" spans="1:55" x14ac:dyDescent="0.25">
      <c r="A204" s="77" t="s">
        <v>388</v>
      </c>
      <c r="C204" s="62">
        <v>64.494405</v>
      </c>
      <c r="D204" s="50">
        <v>3</v>
      </c>
      <c r="E204" s="62">
        <f t="shared" si="232"/>
        <v>64.494</v>
      </c>
      <c r="F204" s="62">
        <f t="shared" si="233"/>
        <v>99.999372038551243</v>
      </c>
      <c r="G204" s="62">
        <v>25.635000000000002</v>
      </c>
      <c r="H204" s="62">
        <v>34.877000000000002</v>
      </c>
      <c r="I204" s="62">
        <v>3.9820000000000002</v>
      </c>
      <c r="J204" s="50"/>
      <c r="K204" s="62"/>
      <c r="L204" s="62"/>
      <c r="M204" s="62"/>
      <c r="N204" s="62"/>
      <c r="O204" s="62"/>
      <c r="P204" s="50"/>
      <c r="Q204" s="62"/>
      <c r="R204" s="62"/>
      <c r="S204" s="62"/>
      <c r="T204" s="62"/>
      <c r="U204" s="62"/>
      <c r="V204" s="50"/>
      <c r="W204" s="62"/>
      <c r="X204" s="62"/>
      <c r="Y204" s="62"/>
      <c r="Z204" s="62"/>
      <c r="AA204" s="62"/>
      <c r="AB204" s="77"/>
      <c r="AC204" s="77" t="s">
        <v>388</v>
      </c>
      <c r="AD204" s="62">
        <f t="shared" si="234"/>
        <v>0.1007725078125</v>
      </c>
      <c r="AE204" s="77"/>
      <c r="AF204" s="50">
        <v>3</v>
      </c>
      <c r="AG204" s="62">
        <f t="shared" si="235"/>
        <v>0.100771875</v>
      </c>
      <c r="AH204" s="62">
        <f t="shared" si="236"/>
        <v>99.999372038551243</v>
      </c>
      <c r="AI204" s="62">
        <f t="shared" si="237"/>
        <v>4.0054687500000005E-2</v>
      </c>
      <c r="AJ204" s="62">
        <f t="shared" ref="AJ204:AJ212" si="240">H204/640</f>
        <v>5.4495312500000004E-2</v>
      </c>
      <c r="AK204" s="62">
        <f t="shared" ref="AK204:AK212" si="241">I204/640</f>
        <v>6.221875E-3</v>
      </c>
      <c r="AL204" s="50"/>
      <c r="AM204" s="62"/>
      <c r="AN204" s="62"/>
      <c r="AO204" s="62"/>
      <c r="AP204" s="62"/>
      <c r="AQ204" s="62"/>
      <c r="AR204" s="50"/>
      <c r="AS204" s="62"/>
      <c r="AT204" s="62"/>
      <c r="AU204" s="62"/>
      <c r="AV204" s="62"/>
      <c r="AW204" s="62"/>
      <c r="AX204" s="50"/>
      <c r="AY204" s="62"/>
      <c r="AZ204" s="62"/>
      <c r="BA204" s="62"/>
      <c r="BB204" s="62"/>
      <c r="BC204" s="62"/>
    </row>
    <row r="205" spans="1:55" x14ac:dyDescent="0.25">
      <c r="A205" s="77" t="s">
        <v>389</v>
      </c>
      <c r="C205" s="62">
        <v>1377.956322</v>
      </c>
      <c r="D205" s="50">
        <v>1</v>
      </c>
      <c r="E205" s="62">
        <f t="shared" si="232"/>
        <v>1029.018</v>
      </c>
      <c r="F205" s="62">
        <f t="shared" si="233"/>
        <v>74.677113023906145</v>
      </c>
      <c r="G205" s="62">
        <v>456.87099999999998</v>
      </c>
      <c r="H205" s="62">
        <v>520.798</v>
      </c>
      <c r="I205" s="62">
        <v>51.348999999999997</v>
      </c>
      <c r="J205" s="50">
        <v>3</v>
      </c>
      <c r="K205" s="62">
        <f>M205+N205+O205</f>
        <v>348.93700000000001</v>
      </c>
      <c r="L205" s="62">
        <f>(K205/C205)*100</f>
        <v>25.322791036913578</v>
      </c>
      <c r="M205" s="62">
        <v>180.96899999999999</v>
      </c>
      <c r="N205" s="62">
        <v>155.654</v>
      </c>
      <c r="O205" s="62">
        <v>12.314</v>
      </c>
      <c r="P205" s="50"/>
      <c r="Q205" s="62"/>
      <c r="R205" s="62"/>
      <c r="S205" s="62"/>
      <c r="T205" s="62"/>
      <c r="U205" s="62"/>
      <c r="V205" s="50"/>
      <c r="W205" s="62"/>
      <c r="X205" s="62"/>
      <c r="Y205" s="62"/>
      <c r="Z205" s="62"/>
      <c r="AA205" s="62"/>
      <c r="AB205" s="77"/>
      <c r="AC205" s="77" t="s">
        <v>389</v>
      </c>
      <c r="AD205" s="62">
        <f t="shared" si="234"/>
        <v>2.153056753125</v>
      </c>
      <c r="AE205" s="77"/>
      <c r="AF205" s="50">
        <v>1</v>
      </c>
      <c r="AG205" s="62">
        <f t="shared" si="235"/>
        <v>1.6078406250000001</v>
      </c>
      <c r="AH205" s="62">
        <f t="shared" si="236"/>
        <v>74.677113023906145</v>
      </c>
      <c r="AI205" s="62">
        <f t="shared" si="237"/>
        <v>0.71386093750000001</v>
      </c>
      <c r="AJ205" s="62">
        <f t="shared" si="240"/>
        <v>0.81374687499999998</v>
      </c>
      <c r="AK205" s="62">
        <f t="shared" si="241"/>
        <v>8.02328125E-2</v>
      </c>
      <c r="AL205" s="50">
        <v>3</v>
      </c>
      <c r="AM205" s="62">
        <f>K205/640</f>
        <v>0.54521406250000004</v>
      </c>
      <c r="AN205" s="62">
        <f>(AM205/AD205)*100</f>
        <v>25.322791036913578</v>
      </c>
      <c r="AO205" s="62">
        <f>M205/640</f>
        <v>0.28276406249999997</v>
      </c>
      <c r="AP205" s="62">
        <f t="shared" ref="AP205:AP206" si="242">N205/640</f>
        <v>0.24320937500000001</v>
      </c>
      <c r="AQ205" s="62">
        <f t="shared" ref="AQ205:AQ206" si="243">O205/640</f>
        <v>1.9240625000000001E-2</v>
      </c>
      <c r="AR205" s="50"/>
      <c r="AS205" s="62"/>
      <c r="AT205" s="62"/>
      <c r="AU205" s="62"/>
      <c r="AV205" s="62"/>
      <c r="AW205" s="62"/>
      <c r="AX205" s="50"/>
      <c r="AY205" s="62"/>
      <c r="AZ205" s="62"/>
      <c r="BA205" s="62"/>
      <c r="BB205" s="62"/>
      <c r="BC205" s="62"/>
    </row>
    <row r="206" spans="1:55" x14ac:dyDescent="0.25">
      <c r="A206" s="77" t="s">
        <v>390</v>
      </c>
      <c r="C206" s="62">
        <v>766.59384150000005</v>
      </c>
      <c r="D206" s="50">
        <v>1</v>
      </c>
      <c r="E206" s="62">
        <f t="shared" si="232"/>
        <v>37.361999999999995</v>
      </c>
      <c r="F206" s="62">
        <f t="shared" si="233"/>
        <v>4.8737673038037306</v>
      </c>
      <c r="G206" s="62">
        <v>15.897</v>
      </c>
      <c r="H206" s="62">
        <v>19.408999999999999</v>
      </c>
      <c r="I206" s="62">
        <v>2.056</v>
      </c>
      <c r="J206" s="50">
        <v>3</v>
      </c>
      <c r="K206" s="62">
        <f>M206+N206+O206</f>
        <v>729.22899999999993</v>
      </c>
      <c r="L206" s="62">
        <f>(K206/C206)*100</f>
        <v>95.125862030552184</v>
      </c>
      <c r="M206" s="62">
        <v>328.3</v>
      </c>
      <c r="N206" s="62">
        <v>368.74</v>
      </c>
      <c r="O206" s="62">
        <v>32.189</v>
      </c>
      <c r="P206" s="50"/>
      <c r="Q206" s="62"/>
      <c r="R206" s="62"/>
      <c r="S206" s="62"/>
      <c r="T206" s="62"/>
      <c r="U206" s="62"/>
      <c r="V206" s="50"/>
      <c r="W206" s="62"/>
      <c r="X206" s="62"/>
      <c r="Y206" s="62"/>
      <c r="Z206" s="62"/>
      <c r="AA206" s="62"/>
      <c r="AB206" s="77"/>
      <c r="AC206" s="77" t="s">
        <v>390</v>
      </c>
      <c r="AD206" s="62">
        <f t="shared" si="234"/>
        <v>1.1978028773437501</v>
      </c>
      <c r="AE206" s="77"/>
      <c r="AF206" s="50">
        <v>1</v>
      </c>
      <c r="AG206" s="62">
        <f t="shared" si="235"/>
        <v>5.8378124999999989E-2</v>
      </c>
      <c r="AH206" s="62">
        <f t="shared" si="236"/>
        <v>4.8737673038037297</v>
      </c>
      <c r="AI206" s="62">
        <f t="shared" si="237"/>
        <v>2.4839062500000002E-2</v>
      </c>
      <c r="AJ206" s="62">
        <f t="shared" si="240"/>
        <v>3.0326562499999998E-2</v>
      </c>
      <c r="AK206" s="62">
        <f t="shared" si="241"/>
        <v>3.2125000000000001E-3</v>
      </c>
      <c r="AL206" s="50">
        <v>3</v>
      </c>
      <c r="AM206" s="62">
        <f>K206/640</f>
        <v>1.1394203125</v>
      </c>
      <c r="AN206" s="62">
        <f>(AM206/AD206)*100</f>
        <v>95.125862030552184</v>
      </c>
      <c r="AO206" s="62">
        <f>M206/640</f>
        <v>0.51296874999999997</v>
      </c>
      <c r="AP206" s="62">
        <f t="shared" si="242"/>
        <v>0.57615625000000004</v>
      </c>
      <c r="AQ206" s="62">
        <f t="shared" si="243"/>
        <v>5.0295312500000001E-2</v>
      </c>
      <c r="AR206" s="50"/>
      <c r="AS206" s="62"/>
      <c r="AT206" s="62"/>
      <c r="AU206" s="62"/>
      <c r="AV206" s="62"/>
      <c r="AW206" s="62"/>
      <c r="AX206" s="50"/>
      <c r="AY206" s="62"/>
      <c r="AZ206" s="62"/>
      <c r="BA206" s="62"/>
      <c r="BB206" s="62"/>
      <c r="BC206" s="62"/>
    </row>
    <row r="207" spans="1:55" x14ac:dyDescent="0.25">
      <c r="A207" s="77" t="s">
        <v>391</v>
      </c>
      <c r="C207" s="62">
        <v>467.91802799999999</v>
      </c>
      <c r="D207" s="50">
        <v>3</v>
      </c>
      <c r="E207" s="62">
        <f t="shared" si="232"/>
        <v>467.91699999999997</v>
      </c>
      <c r="F207" s="62">
        <f t="shared" si="233"/>
        <v>99.999780303399632</v>
      </c>
      <c r="G207" s="62">
        <v>224.21299999999999</v>
      </c>
      <c r="H207" s="62">
        <v>225.96600000000001</v>
      </c>
      <c r="I207" s="62">
        <v>17.738</v>
      </c>
      <c r="J207" s="50"/>
      <c r="K207" s="62"/>
      <c r="L207" s="62"/>
      <c r="M207" s="62"/>
      <c r="N207" s="62"/>
      <c r="O207" s="62"/>
      <c r="P207" s="50"/>
      <c r="Q207" s="62"/>
      <c r="R207" s="62"/>
      <c r="S207" s="62"/>
      <c r="T207" s="62"/>
      <c r="U207" s="62"/>
      <c r="V207" s="50"/>
      <c r="W207" s="62"/>
      <c r="X207" s="62"/>
      <c r="Y207" s="62"/>
      <c r="Z207" s="62"/>
      <c r="AA207" s="62"/>
      <c r="AB207" s="77"/>
      <c r="AC207" s="77" t="s">
        <v>391</v>
      </c>
      <c r="AD207" s="62">
        <f t="shared" si="234"/>
        <v>0.73112191874999999</v>
      </c>
      <c r="AE207" s="77"/>
      <c r="AF207" s="50">
        <v>3</v>
      </c>
      <c r="AG207" s="62">
        <f t="shared" si="235"/>
        <v>0.73112031249999998</v>
      </c>
      <c r="AH207" s="62">
        <f t="shared" si="236"/>
        <v>99.999780303399632</v>
      </c>
      <c r="AI207" s="62">
        <f t="shared" si="237"/>
        <v>0.35033281249999998</v>
      </c>
      <c r="AJ207" s="62">
        <f t="shared" si="240"/>
        <v>0.35307187500000003</v>
      </c>
      <c r="AK207" s="62">
        <f t="shared" si="241"/>
        <v>2.7715625000000001E-2</v>
      </c>
      <c r="AL207" s="50"/>
      <c r="AM207" s="62"/>
      <c r="AN207" s="62"/>
      <c r="AO207" s="62"/>
      <c r="AP207" s="62"/>
      <c r="AQ207" s="62"/>
      <c r="AR207" s="50"/>
      <c r="AS207" s="62"/>
      <c r="AT207" s="62"/>
      <c r="AU207" s="62"/>
      <c r="AV207" s="62"/>
      <c r="AW207" s="62"/>
      <c r="AX207" s="50"/>
      <c r="AY207" s="62"/>
      <c r="AZ207" s="62"/>
      <c r="BA207" s="62"/>
      <c r="BB207" s="62"/>
      <c r="BC207" s="62"/>
    </row>
    <row r="208" spans="1:55" x14ac:dyDescent="0.25">
      <c r="A208" s="77" t="s">
        <v>392</v>
      </c>
      <c r="C208" s="62">
        <v>243.29958299999998</v>
      </c>
      <c r="D208" s="50">
        <v>3</v>
      </c>
      <c r="E208" s="62">
        <f t="shared" si="232"/>
        <v>243.29899999999998</v>
      </c>
      <c r="F208" s="62">
        <f t="shared" si="233"/>
        <v>99.999760377723291</v>
      </c>
      <c r="G208" s="62">
        <v>101.26</v>
      </c>
      <c r="H208" s="62">
        <v>130.423</v>
      </c>
      <c r="I208" s="62">
        <v>11.616</v>
      </c>
      <c r="J208" s="50"/>
      <c r="K208" s="62"/>
      <c r="L208" s="62"/>
      <c r="M208" s="62"/>
      <c r="N208" s="62"/>
      <c r="O208" s="62"/>
      <c r="P208" s="50"/>
      <c r="Q208" s="62"/>
      <c r="R208" s="62"/>
      <c r="S208" s="62"/>
      <c r="T208" s="62"/>
      <c r="U208" s="62"/>
      <c r="V208" s="50"/>
      <c r="W208" s="62"/>
      <c r="X208" s="62"/>
      <c r="Y208" s="62"/>
      <c r="Z208" s="62"/>
      <c r="AA208" s="62"/>
      <c r="AB208" s="77"/>
      <c r="AC208" s="77" t="s">
        <v>392</v>
      </c>
      <c r="AD208" s="62">
        <f t="shared" si="234"/>
        <v>0.38015559843749996</v>
      </c>
      <c r="AE208" s="77"/>
      <c r="AF208" s="50">
        <v>3</v>
      </c>
      <c r="AG208" s="62">
        <f t="shared" si="235"/>
        <v>0.38015468749999998</v>
      </c>
      <c r="AH208" s="62">
        <f t="shared" si="236"/>
        <v>99.999760377723305</v>
      </c>
      <c r="AI208" s="62">
        <f t="shared" si="237"/>
        <v>0.15821875000000002</v>
      </c>
      <c r="AJ208" s="62">
        <f t="shared" si="240"/>
        <v>0.20378593750000001</v>
      </c>
      <c r="AK208" s="62">
        <f t="shared" si="241"/>
        <v>1.8149999999999999E-2</v>
      </c>
      <c r="AL208" s="50"/>
      <c r="AM208" s="62"/>
      <c r="AN208" s="62"/>
      <c r="AO208" s="62"/>
      <c r="AP208" s="62"/>
      <c r="AQ208" s="62"/>
      <c r="AR208" s="50"/>
      <c r="AS208" s="62"/>
      <c r="AT208" s="62"/>
      <c r="AU208" s="62"/>
      <c r="AV208" s="62"/>
      <c r="AW208" s="62"/>
      <c r="AX208" s="50"/>
      <c r="AY208" s="62"/>
      <c r="AZ208" s="62"/>
      <c r="BA208" s="62"/>
      <c r="BB208" s="62"/>
      <c r="BC208" s="62"/>
    </row>
    <row r="209" spans="1:37" x14ac:dyDescent="0.25">
      <c r="A209" s="77" t="s">
        <v>393</v>
      </c>
      <c r="C209" s="62">
        <v>211.27477500000001</v>
      </c>
      <c r="D209" s="50">
        <v>3</v>
      </c>
      <c r="E209" s="62">
        <f t="shared" si="232"/>
        <v>211.27400000000003</v>
      </c>
      <c r="F209" s="62">
        <f t="shared" si="233"/>
        <v>99.999633179114738</v>
      </c>
      <c r="G209" s="62">
        <v>92.48</v>
      </c>
      <c r="H209" s="62">
        <v>109.90600000000001</v>
      </c>
      <c r="I209" s="62">
        <v>8.8879999999999999</v>
      </c>
      <c r="J209" s="50"/>
      <c r="K209" s="62"/>
      <c r="L209" s="62"/>
      <c r="M209" s="62"/>
      <c r="N209" s="62"/>
      <c r="O209" s="62"/>
      <c r="P209" s="50"/>
      <c r="Q209" s="62"/>
      <c r="R209" s="62"/>
      <c r="S209" s="62"/>
      <c r="T209" s="62"/>
      <c r="U209" s="62"/>
      <c r="V209" s="50"/>
      <c r="W209" s="62"/>
      <c r="X209" s="62"/>
      <c r="Y209" s="62"/>
      <c r="Z209" s="62"/>
      <c r="AA209" s="62"/>
      <c r="AB209" s="77"/>
      <c r="AC209" s="77" t="s">
        <v>393</v>
      </c>
      <c r="AD209" s="62">
        <f t="shared" si="234"/>
        <v>0.33011683593750002</v>
      </c>
      <c r="AE209" s="77"/>
      <c r="AF209" s="50">
        <v>3</v>
      </c>
      <c r="AG209" s="62">
        <f t="shared" si="235"/>
        <v>0.33011562500000002</v>
      </c>
      <c r="AH209" s="62">
        <f t="shared" si="236"/>
        <v>99.999633179114738</v>
      </c>
      <c r="AI209" s="62">
        <f t="shared" si="237"/>
        <v>0.14450000000000002</v>
      </c>
      <c r="AJ209" s="62">
        <f t="shared" si="240"/>
        <v>0.17172812500000001</v>
      </c>
      <c r="AK209" s="62">
        <f t="shared" si="241"/>
        <v>1.3887500000000001E-2</v>
      </c>
    </row>
    <row r="210" spans="1:37" x14ac:dyDescent="0.25">
      <c r="A210" s="77" t="s">
        <v>394</v>
      </c>
      <c r="C210" s="62">
        <v>223.28407800000002</v>
      </c>
      <c r="D210" s="50">
        <v>3</v>
      </c>
      <c r="E210" s="62">
        <f t="shared" si="232"/>
        <v>223.28400000000002</v>
      </c>
      <c r="F210" s="62">
        <f t="shared" si="233"/>
        <v>99.999965066922499</v>
      </c>
      <c r="G210" s="62">
        <v>105.346</v>
      </c>
      <c r="H210" s="62">
        <v>110.819</v>
      </c>
      <c r="I210" s="62">
        <v>7.1189999999999998</v>
      </c>
      <c r="J210" s="50"/>
      <c r="K210" s="62"/>
      <c r="L210" s="62"/>
      <c r="M210" s="62"/>
      <c r="N210" s="62"/>
      <c r="O210" s="62"/>
      <c r="P210" s="50"/>
      <c r="Q210" s="62"/>
      <c r="R210" s="62"/>
      <c r="S210" s="62"/>
      <c r="T210" s="62"/>
      <c r="U210" s="62"/>
      <c r="V210" s="50"/>
      <c r="W210" s="62"/>
      <c r="X210" s="62"/>
      <c r="Y210" s="62"/>
      <c r="Z210" s="62"/>
      <c r="AA210" s="62"/>
      <c r="AB210" s="77"/>
      <c r="AC210" s="77" t="s">
        <v>394</v>
      </c>
      <c r="AD210" s="62">
        <f t="shared" si="234"/>
        <v>0.34888137187500001</v>
      </c>
      <c r="AE210" s="77"/>
      <c r="AF210" s="50">
        <v>3</v>
      </c>
      <c r="AG210" s="62">
        <f t="shared" si="235"/>
        <v>0.34888125000000003</v>
      </c>
      <c r="AH210" s="62">
        <f t="shared" si="236"/>
        <v>99.999965066922513</v>
      </c>
      <c r="AI210" s="62">
        <f t="shared" si="237"/>
        <v>0.16460312500000002</v>
      </c>
      <c r="AJ210" s="62">
        <f t="shared" si="240"/>
        <v>0.17315468750000002</v>
      </c>
      <c r="AK210" s="62">
        <f t="shared" si="241"/>
        <v>1.11234375E-2</v>
      </c>
    </row>
    <row r="211" spans="1:37" x14ac:dyDescent="0.25">
      <c r="A211" s="77" t="s">
        <v>395</v>
      </c>
      <c r="C211" s="62">
        <v>135.215856</v>
      </c>
      <c r="D211" s="50">
        <v>3</v>
      </c>
      <c r="E211" s="62">
        <f t="shared" si="232"/>
        <v>135.21600000000001</v>
      </c>
      <c r="F211" s="62">
        <f t="shared" si="233"/>
        <v>100.00010649638604</v>
      </c>
      <c r="G211" s="62">
        <v>62.354999999999997</v>
      </c>
      <c r="H211" s="62">
        <v>66.489000000000004</v>
      </c>
      <c r="I211" s="62">
        <v>6.3719999999999999</v>
      </c>
      <c r="J211" s="50"/>
      <c r="K211" s="62"/>
      <c r="L211" s="62"/>
      <c r="M211" s="62"/>
      <c r="N211" s="62"/>
      <c r="O211" s="62"/>
      <c r="P211" s="50"/>
      <c r="Q211" s="62"/>
      <c r="R211" s="62"/>
      <c r="S211" s="62"/>
      <c r="T211" s="62"/>
      <c r="U211" s="62"/>
      <c r="V211" s="50"/>
      <c r="W211" s="62"/>
      <c r="X211" s="62"/>
      <c r="Y211" s="62"/>
      <c r="Z211" s="62"/>
      <c r="AA211" s="62"/>
      <c r="AB211" s="77"/>
      <c r="AC211" s="77" t="s">
        <v>395</v>
      </c>
      <c r="AD211" s="62">
        <f t="shared" si="234"/>
        <v>0.211274775</v>
      </c>
      <c r="AE211" s="77"/>
      <c r="AF211" s="50">
        <v>3</v>
      </c>
      <c r="AG211" s="62">
        <f t="shared" si="235"/>
        <v>0.21127500000000002</v>
      </c>
      <c r="AH211" s="62">
        <f t="shared" si="236"/>
        <v>100.00010649638607</v>
      </c>
      <c r="AI211" s="62">
        <f t="shared" si="237"/>
        <v>9.7429687500000001E-2</v>
      </c>
      <c r="AJ211" s="62">
        <f t="shared" si="240"/>
        <v>0.1038890625</v>
      </c>
      <c r="AK211" s="62">
        <f t="shared" si="241"/>
        <v>9.9562499999999998E-3</v>
      </c>
    </row>
    <row r="212" spans="1:37" x14ac:dyDescent="0.25">
      <c r="A212" s="77" t="s">
        <v>396</v>
      </c>
      <c r="C212" s="62">
        <v>115.4227455</v>
      </c>
      <c r="D212" s="50">
        <v>3</v>
      </c>
      <c r="E212" s="62">
        <f t="shared" si="232"/>
        <v>115.422</v>
      </c>
      <c r="F212" s="62">
        <f t="shared" si="233"/>
        <v>99.999354113440305</v>
      </c>
      <c r="G212" s="62">
        <v>51.813000000000002</v>
      </c>
      <c r="H212" s="62">
        <v>59.082999999999998</v>
      </c>
      <c r="I212" s="62">
        <v>4.5259999999999998</v>
      </c>
      <c r="J212" s="50"/>
      <c r="K212" s="62"/>
      <c r="L212" s="62"/>
      <c r="M212" s="62"/>
      <c r="N212" s="62"/>
      <c r="O212" s="62"/>
      <c r="P212" s="50"/>
      <c r="Q212" s="62"/>
      <c r="R212" s="62"/>
      <c r="S212" s="62"/>
      <c r="T212" s="62"/>
      <c r="U212" s="62"/>
      <c r="V212" s="50"/>
      <c r="W212" s="62"/>
      <c r="X212" s="62"/>
      <c r="Y212" s="62"/>
      <c r="Z212" s="62"/>
      <c r="AA212" s="62"/>
      <c r="AB212" s="77"/>
      <c r="AC212" s="77" t="s">
        <v>396</v>
      </c>
      <c r="AD212" s="62">
        <f t="shared" si="234"/>
        <v>0.18034803984375</v>
      </c>
      <c r="AE212" s="77"/>
      <c r="AF212" s="50">
        <v>3</v>
      </c>
      <c r="AG212" s="62">
        <f t="shared" si="235"/>
        <v>0.18034687499999999</v>
      </c>
      <c r="AH212" s="62">
        <f t="shared" si="236"/>
        <v>99.999354113440305</v>
      </c>
      <c r="AI212" s="62">
        <f t="shared" si="237"/>
        <v>8.0957812500000004E-2</v>
      </c>
      <c r="AJ212" s="62">
        <f t="shared" si="240"/>
        <v>9.2317187499999995E-2</v>
      </c>
      <c r="AK212" s="62">
        <f t="shared" si="241"/>
        <v>7.071875E-3</v>
      </c>
    </row>
    <row r="214" spans="1:37" x14ac:dyDescent="0.25">
      <c r="A214" s="77"/>
      <c r="B214" s="20"/>
      <c r="C214" s="77"/>
      <c r="D214" s="50"/>
      <c r="E214" s="62"/>
      <c r="F214" s="62"/>
      <c r="G214" s="62"/>
      <c r="H214" s="62"/>
      <c r="I214" s="62"/>
      <c r="J214" s="50"/>
      <c r="K214" s="62"/>
      <c r="L214" s="62"/>
      <c r="M214" s="62"/>
      <c r="N214" s="62"/>
      <c r="O214" s="62"/>
      <c r="P214" s="50"/>
      <c r="Q214" s="62"/>
      <c r="R214" s="62"/>
      <c r="S214" s="62"/>
      <c r="T214" s="62"/>
      <c r="U214" s="62"/>
      <c r="V214" s="50"/>
      <c r="W214" s="62"/>
      <c r="X214" s="62"/>
      <c r="Y214" s="62"/>
      <c r="Z214" s="62"/>
      <c r="AA214" s="62"/>
      <c r="AB214" s="77"/>
      <c r="AC214" s="77"/>
      <c r="AD214" s="62"/>
      <c r="AE214" s="77"/>
      <c r="AF214" s="50"/>
      <c r="AG214" s="62"/>
      <c r="AH214" s="62"/>
      <c r="AI214" s="62"/>
      <c r="AJ214" s="62"/>
      <c r="AK214" s="62"/>
    </row>
    <row r="215" spans="1:37" x14ac:dyDescent="0.25">
      <c r="A215" s="77"/>
      <c r="B215" s="20"/>
      <c r="C215" s="77"/>
      <c r="D215" s="50"/>
      <c r="E215" s="62"/>
      <c r="F215" s="62"/>
      <c r="G215" s="62"/>
      <c r="H215" s="62"/>
      <c r="I215" s="62"/>
      <c r="J215" s="50"/>
      <c r="K215" s="62"/>
      <c r="L215" s="62"/>
      <c r="M215" s="62"/>
      <c r="N215" s="62"/>
      <c r="O215" s="62"/>
      <c r="P215" s="50"/>
      <c r="Q215" s="62"/>
      <c r="R215" s="62"/>
      <c r="S215" s="62"/>
      <c r="T215" s="62"/>
      <c r="U215" s="62"/>
      <c r="V215" s="50"/>
      <c r="W215" s="62"/>
      <c r="X215" s="62"/>
      <c r="Y215" s="62"/>
      <c r="Z215" s="62"/>
      <c r="AA215" s="62"/>
      <c r="AB215" s="77"/>
      <c r="AC215" s="77"/>
      <c r="AD215" s="62"/>
      <c r="AE215" s="77"/>
      <c r="AF215" s="50"/>
      <c r="AG215" s="62"/>
      <c r="AH215" s="62"/>
      <c r="AI215" s="62"/>
      <c r="AJ215" s="62"/>
      <c r="AK215" s="62"/>
    </row>
    <row r="216" spans="1:37" x14ac:dyDescent="0.25">
      <c r="A216" s="77"/>
      <c r="B216" s="20"/>
      <c r="C216" s="77"/>
      <c r="D216" s="50"/>
      <c r="E216" s="62"/>
      <c r="F216" s="62"/>
      <c r="G216" s="62"/>
      <c r="H216" s="62"/>
      <c r="I216" s="62"/>
      <c r="J216" s="50"/>
      <c r="K216" s="62"/>
      <c r="L216" s="62"/>
      <c r="M216" s="62"/>
      <c r="N216" s="62"/>
      <c r="O216" s="62"/>
      <c r="P216" s="50"/>
      <c r="Q216" s="62"/>
      <c r="R216" s="62"/>
      <c r="S216" s="62"/>
      <c r="T216" s="62"/>
      <c r="U216" s="62"/>
      <c r="V216" s="50"/>
      <c r="W216" s="62"/>
      <c r="X216" s="62"/>
      <c r="Y216" s="62"/>
      <c r="Z216" s="62"/>
      <c r="AA216" s="62"/>
      <c r="AB216" s="77"/>
      <c r="AC216" s="77"/>
      <c r="AD216" s="62"/>
      <c r="AE216" s="77"/>
      <c r="AF216" s="50"/>
      <c r="AG216" s="62"/>
      <c r="AH216" s="62"/>
      <c r="AI216" s="62"/>
      <c r="AJ216" s="62"/>
      <c r="AK216" s="62"/>
    </row>
    <row r="217" spans="1:37" x14ac:dyDescent="0.25">
      <c r="A217" s="77"/>
      <c r="B217" s="20"/>
      <c r="C217" s="77"/>
      <c r="D217" s="50"/>
      <c r="E217" s="62"/>
      <c r="F217" s="62"/>
      <c r="G217" s="62"/>
      <c r="H217" s="62"/>
      <c r="I217" s="62"/>
      <c r="J217" s="50"/>
      <c r="K217" s="62"/>
      <c r="L217" s="62"/>
      <c r="M217" s="62"/>
      <c r="N217" s="62"/>
      <c r="O217" s="62"/>
      <c r="P217" s="50"/>
      <c r="Q217" s="62"/>
      <c r="R217" s="62"/>
      <c r="S217" s="62"/>
      <c r="T217" s="62"/>
      <c r="U217" s="62"/>
      <c r="V217" s="50"/>
      <c r="W217" s="62"/>
      <c r="X217" s="62"/>
      <c r="Y217" s="62"/>
      <c r="Z217" s="62"/>
      <c r="AA217" s="62"/>
      <c r="AB217" s="77"/>
      <c r="AC217" s="77"/>
      <c r="AD217" s="62"/>
      <c r="AE217" s="77"/>
      <c r="AF217" s="50"/>
      <c r="AG217" s="62"/>
      <c r="AH217" s="62"/>
      <c r="AI217" s="62"/>
      <c r="AJ217" s="62"/>
      <c r="AK217" s="62"/>
    </row>
    <row r="218" spans="1:37" x14ac:dyDescent="0.25">
      <c r="A218" s="77"/>
      <c r="B218" s="20"/>
      <c r="C218" s="77"/>
      <c r="D218" s="50"/>
      <c r="E218" s="62"/>
      <c r="F218" s="62"/>
      <c r="G218" s="62"/>
      <c r="H218" s="62"/>
      <c r="I218" s="62"/>
      <c r="J218" s="50"/>
      <c r="K218" s="62"/>
      <c r="L218" s="62"/>
      <c r="M218" s="62"/>
      <c r="N218" s="62"/>
      <c r="O218" s="62"/>
      <c r="P218" s="50"/>
      <c r="Q218" s="62"/>
      <c r="R218" s="62"/>
      <c r="S218" s="62"/>
      <c r="T218" s="62"/>
      <c r="U218" s="62"/>
      <c r="V218" s="50"/>
      <c r="W218" s="62"/>
      <c r="X218" s="62"/>
      <c r="Y218" s="62"/>
      <c r="Z218" s="62"/>
      <c r="AA218" s="62"/>
      <c r="AB218" s="77"/>
      <c r="AC218" s="77"/>
      <c r="AD218" s="62"/>
      <c r="AE218" s="77"/>
      <c r="AF218" s="50"/>
      <c r="AG218" s="62"/>
      <c r="AH218" s="62"/>
      <c r="AI218" s="62"/>
      <c r="AJ218" s="62"/>
      <c r="AK218" s="62"/>
    </row>
    <row r="219" spans="1:37" x14ac:dyDescent="0.25">
      <c r="A219" s="77"/>
      <c r="B219" s="20"/>
      <c r="C219" s="77"/>
      <c r="D219" s="50"/>
      <c r="E219" s="62"/>
      <c r="F219" s="62"/>
      <c r="G219" s="62"/>
      <c r="H219" s="62"/>
      <c r="I219" s="62"/>
      <c r="J219" s="50"/>
      <c r="K219" s="62"/>
      <c r="L219" s="62"/>
      <c r="M219" s="62"/>
      <c r="N219" s="62"/>
      <c r="O219" s="62"/>
      <c r="P219" s="50"/>
      <c r="Q219" s="62"/>
      <c r="R219" s="62"/>
      <c r="S219" s="62"/>
      <c r="T219" s="62"/>
      <c r="U219" s="62"/>
      <c r="V219" s="50"/>
      <c r="W219" s="62"/>
      <c r="X219" s="62"/>
      <c r="Y219" s="62"/>
      <c r="Z219" s="62"/>
      <c r="AA219" s="62"/>
      <c r="AB219" s="77"/>
      <c r="AC219" s="77"/>
      <c r="AD219" s="62"/>
      <c r="AE219" s="77"/>
      <c r="AF219" s="50"/>
      <c r="AG219" s="62"/>
      <c r="AH219" s="62"/>
      <c r="AI219" s="62"/>
      <c r="AJ219" s="62"/>
      <c r="AK219" s="62"/>
    </row>
    <row r="220" spans="1:37" x14ac:dyDescent="0.25">
      <c r="A220" s="77"/>
      <c r="B220" s="20"/>
      <c r="C220" s="77"/>
      <c r="D220" s="50"/>
      <c r="E220" s="62"/>
      <c r="F220" s="62"/>
      <c r="G220" s="62"/>
      <c r="H220" s="62"/>
      <c r="I220" s="62"/>
      <c r="J220" s="50"/>
      <c r="K220" s="62"/>
      <c r="L220" s="62"/>
      <c r="M220" s="62"/>
      <c r="N220" s="62"/>
      <c r="O220" s="62"/>
      <c r="P220" s="50"/>
      <c r="Q220" s="62"/>
      <c r="R220" s="62"/>
      <c r="S220" s="62"/>
      <c r="T220" s="62"/>
      <c r="U220" s="62"/>
      <c r="V220" s="50"/>
      <c r="W220" s="62"/>
      <c r="X220" s="62"/>
      <c r="Y220" s="62"/>
      <c r="Z220" s="62"/>
      <c r="AA220" s="62"/>
      <c r="AB220" s="77"/>
      <c r="AC220" s="77"/>
      <c r="AD220" s="62"/>
      <c r="AE220" s="77"/>
      <c r="AF220" s="50"/>
      <c r="AG220" s="62"/>
      <c r="AH220" s="62"/>
      <c r="AI220" s="62"/>
      <c r="AJ220" s="62"/>
      <c r="AK220" s="62"/>
    </row>
    <row r="221" spans="1:37" x14ac:dyDescent="0.25">
      <c r="A221" s="77"/>
      <c r="B221" s="20"/>
      <c r="C221" s="77"/>
      <c r="D221" s="50"/>
      <c r="E221" s="62"/>
      <c r="F221" s="62"/>
      <c r="G221" s="62"/>
      <c r="H221" s="62"/>
      <c r="I221" s="62"/>
      <c r="J221" s="50"/>
      <c r="K221" s="62"/>
      <c r="L221" s="62"/>
      <c r="M221" s="62"/>
      <c r="N221" s="62"/>
      <c r="O221" s="62"/>
      <c r="P221" s="50"/>
      <c r="Q221" s="62"/>
      <c r="R221" s="62"/>
      <c r="S221" s="62"/>
      <c r="T221" s="62"/>
      <c r="U221" s="62"/>
      <c r="V221" s="50"/>
      <c r="W221" s="62"/>
      <c r="X221" s="62"/>
      <c r="Y221" s="62"/>
      <c r="Z221" s="62"/>
      <c r="AA221" s="62"/>
      <c r="AB221" s="77"/>
      <c r="AC221" s="77"/>
      <c r="AD221" s="62"/>
      <c r="AE221" s="77"/>
      <c r="AF221" s="50"/>
      <c r="AG221" s="62"/>
      <c r="AH221" s="62"/>
      <c r="AI221" s="62"/>
      <c r="AJ221" s="62"/>
      <c r="AK221" s="62"/>
    </row>
    <row r="222" spans="1:37" x14ac:dyDescent="0.25">
      <c r="A222" s="77"/>
      <c r="B222" s="20"/>
      <c r="C222" s="77"/>
      <c r="D222" s="50"/>
      <c r="E222" s="62"/>
      <c r="F222" s="62"/>
      <c r="G222" s="62"/>
      <c r="H222" s="62"/>
      <c r="I222" s="62"/>
      <c r="J222" s="50"/>
      <c r="K222" s="62"/>
      <c r="L222" s="62"/>
      <c r="M222" s="62"/>
      <c r="N222" s="62"/>
      <c r="O222" s="62"/>
      <c r="P222" s="50"/>
      <c r="Q222" s="62"/>
      <c r="R222" s="62"/>
      <c r="S222" s="62"/>
      <c r="T222" s="62"/>
      <c r="U222" s="62"/>
      <c r="V222" s="50"/>
      <c r="W222" s="62"/>
      <c r="X222" s="62"/>
      <c r="Y222" s="62"/>
      <c r="Z222" s="62"/>
      <c r="AA222" s="62"/>
      <c r="AB222" s="77"/>
      <c r="AC222" s="77"/>
      <c r="AD222" s="62"/>
      <c r="AE222" s="77"/>
      <c r="AF222" s="50"/>
      <c r="AG222" s="62"/>
      <c r="AH222" s="62"/>
      <c r="AI222" s="62"/>
      <c r="AJ222" s="62"/>
      <c r="AK222" s="62"/>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67"/>
  <sheetViews>
    <sheetView zoomScale="70" zoomScaleNormal="70" workbookViewId="0">
      <selection activeCell="A52" sqref="A52:X52"/>
    </sheetView>
  </sheetViews>
  <sheetFormatPr defaultRowHeight="15" x14ac:dyDescent="0.25"/>
  <cols>
    <col min="1" max="1" width="20" customWidth="1"/>
    <col min="3" max="3" width="9.28515625" customWidth="1"/>
    <col min="4" max="5" width="15.28515625" customWidth="1"/>
    <col min="6" max="6" width="15.28515625" style="26" customWidth="1"/>
    <col min="7" max="7" width="15.28515625" customWidth="1"/>
    <col min="8" max="8" width="13.28515625" style="26" customWidth="1"/>
    <col min="9" max="12" width="13.28515625" customWidth="1"/>
    <col min="13" max="13" width="16.28515625" customWidth="1"/>
    <col min="14" max="18" width="13.28515625" customWidth="1"/>
    <col min="19" max="19" width="12.28515625" customWidth="1"/>
    <col min="22" max="22" width="13.42578125" customWidth="1"/>
    <col min="23" max="24" width="12" customWidth="1"/>
  </cols>
  <sheetData>
    <row r="1" spans="1:24" s="26" customFormat="1" ht="21" x14ac:dyDescent="0.35">
      <c r="A1" s="130" t="s">
        <v>39</v>
      </c>
      <c r="B1" s="130"/>
      <c r="C1" s="130"/>
      <c r="D1" s="130"/>
      <c r="E1" s="130"/>
      <c r="F1" s="130"/>
      <c r="G1" s="130"/>
      <c r="H1" s="130"/>
      <c r="I1" s="130"/>
      <c r="J1" s="130"/>
      <c r="K1" s="130"/>
      <c r="L1" s="130"/>
      <c r="M1" s="130"/>
      <c r="N1" s="130"/>
      <c r="O1" s="131"/>
      <c r="P1" s="131"/>
      <c r="Q1" s="131"/>
      <c r="R1" s="131"/>
      <c r="S1" s="131"/>
      <c r="T1" s="131"/>
      <c r="U1" s="131"/>
      <c r="V1" s="131"/>
      <c r="W1" s="131"/>
      <c r="X1" s="131"/>
    </row>
    <row r="2" spans="1:24" ht="60.75" customHeight="1" x14ac:dyDescent="0.25">
      <c r="A2" s="78" t="s">
        <v>402</v>
      </c>
      <c r="B2" s="12" t="s">
        <v>403</v>
      </c>
      <c r="C2" s="88" t="s">
        <v>87</v>
      </c>
      <c r="D2" s="88" t="s">
        <v>88</v>
      </c>
      <c r="E2" s="88" t="s">
        <v>89</v>
      </c>
      <c r="F2" s="88" t="s">
        <v>90</v>
      </c>
      <c r="G2" s="88" t="s">
        <v>91</v>
      </c>
      <c r="H2" s="88" t="s">
        <v>92</v>
      </c>
      <c r="I2" s="88" t="s">
        <v>93</v>
      </c>
      <c r="J2" s="88" t="s">
        <v>94</v>
      </c>
      <c r="K2" s="88" t="s">
        <v>386</v>
      </c>
      <c r="L2" s="88" t="s">
        <v>387</v>
      </c>
      <c r="M2" s="88" t="s">
        <v>97</v>
      </c>
      <c r="N2" s="88" t="s">
        <v>98</v>
      </c>
      <c r="O2" s="88" t="s">
        <v>99</v>
      </c>
      <c r="P2" s="88" t="s">
        <v>100</v>
      </c>
      <c r="Q2" s="88" t="s">
        <v>101</v>
      </c>
      <c r="R2" s="5" t="s">
        <v>102</v>
      </c>
      <c r="S2" s="88" t="s">
        <v>103</v>
      </c>
      <c r="T2" s="88" t="s">
        <v>104</v>
      </c>
      <c r="U2" s="88" t="s">
        <v>105</v>
      </c>
      <c r="V2" s="88" t="s">
        <v>106</v>
      </c>
      <c r="W2" s="88" t="s">
        <v>107</v>
      </c>
      <c r="X2" s="88" t="s">
        <v>108</v>
      </c>
    </row>
    <row r="3" spans="1:24" x14ac:dyDescent="0.25">
      <c r="A3" s="22" t="s">
        <v>41</v>
      </c>
      <c r="B3" s="50">
        <v>12</v>
      </c>
      <c r="C3" s="62">
        <v>0.44478900000000005</v>
      </c>
      <c r="D3" s="62">
        <v>38.251854000000002</v>
      </c>
      <c r="E3" s="62">
        <v>134.326278</v>
      </c>
      <c r="F3" s="62">
        <v>1232.0655300000001</v>
      </c>
      <c r="G3" s="62">
        <v>249.30423450000001</v>
      </c>
      <c r="H3" s="62">
        <v>0</v>
      </c>
      <c r="I3" s="62">
        <v>1.7791560000000002</v>
      </c>
      <c r="J3" s="62">
        <v>0.44478900000000005</v>
      </c>
      <c r="K3" s="62">
        <v>0</v>
      </c>
      <c r="L3" s="62">
        <v>0</v>
      </c>
      <c r="M3" s="62">
        <v>0</v>
      </c>
      <c r="N3" s="62">
        <v>0</v>
      </c>
      <c r="O3" s="62">
        <v>0</v>
      </c>
      <c r="P3" s="62">
        <v>0.66718350000000004</v>
      </c>
      <c r="Q3" s="62">
        <v>0</v>
      </c>
      <c r="R3" s="62">
        <f>SUM(C3:Q3)</f>
        <v>1657.2838139999999</v>
      </c>
      <c r="S3" s="62">
        <v>848.69904788999997</v>
      </c>
      <c r="T3" s="62">
        <v>754.73991836999994</v>
      </c>
      <c r="U3" s="62">
        <v>53.878381739999995</v>
      </c>
      <c r="V3" s="62">
        <f>(S3/(S3+T3+U3))*100</f>
        <v>51.209205582393992</v>
      </c>
      <c r="W3" s="62">
        <f>(T3/(S3+T3+U3))*100</f>
        <v>45.539855072463773</v>
      </c>
      <c r="X3" s="62">
        <f>(U3/(S3+T3+U3))*100</f>
        <v>3.2509393451422439</v>
      </c>
    </row>
    <row r="4" spans="1:24" x14ac:dyDescent="0.25">
      <c r="A4" s="22" t="s">
        <v>41</v>
      </c>
      <c r="B4" s="50">
        <v>16</v>
      </c>
      <c r="C4" s="62">
        <v>13.788459000000001</v>
      </c>
      <c r="D4" s="62">
        <v>454.57435800000002</v>
      </c>
      <c r="E4" s="62">
        <v>497.05170750000002</v>
      </c>
      <c r="F4" s="62">
        <v>364.0597965</v>
      </c>
      <c r="G4" s="62">
        <v>53.597074500000005</v>
      </c>
      <c r="H4" s="62">
        <v>0</v>
      </c>
      <c r="I4" s="62">
        <v>351.16091550000004</v>
      </c>
      <c r="J4" s="62">
        <v>42.477349500000003</v>
      </c>
      <c r="K4" s="62">
        <v>0.22239450000000002</v>
      </c>
      <c r="L4" s="62">
        <v>18.903532500000001</v>
      </c>
      <c r="M4" s="62">
        <v>23.796211500000002</v>
      </c>
      <c r="N4" s="62">
        <v>42.032560500000002</v>
      </c>
      <c r="O4" s="62">
        <v>112.3092225</v>
      </c>
      <c r="P4" s="62">
        <v>12.898881000000001</v>
      </c>
      <c r="Q4" s="62">
        <v>2.2239450000000001</v>
      </c>
      <c r="R4" s="62">
        <f t="shared" ref="R4:R16" si="0">SUM(C4:Q4)</f>
        <v>1989.0964080000001</v>
      </c>
      <c r="S4" s="62">
        <v>498.82094108999996</v>
      </c>
      <c r="T4" s="62">
        <v>1104.4412179649999</v>
      </c>
      <c r="U4" s="62">
        <v>385.87449694499998</v>
      </c>
      <c r="V4" s="62">
        <f t="shared" ref="V4:V16" si="1">(S4/(S4+T4+U4))*100</f>
        <v>25.077258497316642</v>
      </c>
      <c r="W4" s="62">
        <f t="shared" ref="W4:W16" si="2">(T4/(S4+T4+U4))*100</f>
        <v>55.523647137745982</v>
      </c>
      <c r="X4" s="62">
        <f t="shared" ref="X4:X16" si="3">(U4/(S4+T4+U4))*100</f>
        <v>19.39909436493739</v>
      </c>
    </row>
    <row r="5" spans="1:24" x14ac:dyDescent="0.25">
      <c r="A5" s="22" t="s">
        <v>41</v>
      </c>
      <c r="B5" s="50">
        <v>17</v>
      </c>
      <c r="C5" s="62">
        <v>266.42861099999999</v>
      </c>
      <c r="D5" s="62">
        <v>2179.9108890000002</v>
      </c>
      <c r="E5" s="62">
        <v>2549.7529425000002</v>
      </c>
      <c r="F5" s="62">
        <v>5537.178261</v>
      </c>
      <c r="G5" s="62">
        <v>2328.6928095000003</v>
      </c>
      <c r="H5" s="62">
        <v>0</v>
      </c>
      <c r="I5" s="62">
        <v>2003.5520505000002</v>
      </c>
      <c r="J5" s="62">
        <v>491.49184500000001</v>
      </c>
      <c r="K5" s="62">
        <v>30.245652000000003</v>
      </c>
      <c r="L5" s="62">
        <v>187.256169</v>
      </c>
      <c r="M5" s="62">
        <v>319.35850200000004</v>
      </c>
      <c r="N5" s="62">
        <v>286.2217215</v>
      </c>
      <c r="O5" s="62">
        <v>112.53161700000001</v>
      </c>
      <c r="P5" s="62">
        <v>340.9307685</v>
      </c>
      <c r="Q5" s="62">
        <v>54.709047000000005</v>
      </c>
      <c r="R5" s="62">
        <f t="shared" si="0"/>
        <v>16688.260885500003</v>
      </c>
      <c r="S5" s="62">
        <v>6328.1366980199991</v>
      </c>
      <c r="T5" s="62">
        <v>7409.9065619249996</v>
      </c>
      <c r="U5" s="62">
        <v>2950.5553010549997</v>
      </c>
      <c r="V5" s="62">
        <f t="shared" si="1"/>
        <v>37.918922160476548</v>
      </c>
      <c r="W5" s="62">
        <f t="shared" si="2"/>
        <v>44.401011474033503</v>
      </c>
      <c r="X5" s="62">
        <f t="shared" si="3"/>
        <v>17.680066365489942</v>
      </c>
    </row>
    <row r="6" spans="1:24" x14ac:dyDescent="0.25">
      <c r="A6" s="22" t="s">
        <v>41</v>
      </c>
      <c r="B6" s="50">
        <v>18</v>
      </c>
      <c r="C6" s="62">
        <v>24.908184000000002</v>
      </c>
      <c r="D6" s="62">
        <v>374.06754900000004</v>
      </c>
      <c r="E6" s="62">
        <v>117.42429600000001</v>
      </c>
      <c r="F6" s="62">
        <v>125.875287</v>
      </c>
      <c r="G6" s="62">
        <v>213.94350900000001</v>
      </c>
      <c r="H6" s="62">
        <v>0</v>
      </c>
      <c r="I6" s="62">
        <v>187.03377450000002</v>
      </c>
      <c r="J6" s="62">
        <v>45.813267000000003</v>
      </c>
      <c r="K6" s="62">
        <v>0</v>
      </c>
      <c r="L6" s="62">
        <v>0</v>
      </c>
      <c r="M6" s="62">
        <v>0.44478900000000005</v>
      </c>
      <c r="N6" s="62">
        <v>4.4478900000000001</v>
      </c>
      <c r="O6" s="62">
        <v>2.2239450000000001</v>
      </c>
      <c r="P6" s="62">
        <v>18.236349000000001</v>
      </c>
      <c r="Q6" s="62">
        <v>0.22239450000000002</v>
      </c>
      <c r="R6" s="62">
        <f t="shared" si="0"/>
        <v>1114.6412339999997</v>
      </c>
      <c r="S6" s="62">
        <v>399.32630045999997</v>
      </c>
      <c r="T6" s="62">
        <v>489.82267754999998</v>
      </c>
      <c r="U6" s="62">
        <v>225.51480998999997</v>
      </c>
      <c r="V6" s="62">
        <f t="shared" si="1"/>
        <v>35.824820430965687</v>
      </c>
      <c r="W6" s="62">
        <f t="shared" si="2"/>
        <v>43.943535514764569</v>
      </c>
      <c r="X6" s="62">
        <f t="shared" si="3"/>
        <v>20.231644054269754</v>
      </c>
    </row>
    <row r="7" spans="1:24" x14ac:dyDescent="0.25">
      <c r="A7" s="22" t="s">
        <v>41</v>
      </c>
      <c r="B7" s="50">
        <v>20</v>
      </c>
      <c r="C7" s="62">
        <v>42.254955000000002</v>
      </c>
      <c r="D7" s="62">
        <v>835.0913475000001</v>
      </c>
      <c r="E7" s="62">
        <v>978.31340550000004</v>
      </c>
      <c r="F7" s="62">
        <v>1540.3043070000001</v>
      </c>
      <c r="G7" s="62">
        <v>498.16368</v>
      </c>
      <c r="H7" s="62">
        <v>0.22239450000000002</v>
      </c>
      <c r="I7" s="62">
        <v>171.4661595</v>
      </c>
      <c r="J7" s="62">
        <v>19.348321500000001</v>
      </c>
      <c r="K7" s="62">
        <v>0</v>
      </c>
      <c r="L7" s="62">
        <v>0</v>
      </c>
      <c r="M7" s="62">
        <v>34.248753000000001</v>
      </c>
      <c r="N7" s="62">
        <v>244.18916100000001</v>
      </c>
      <c r="O7" s="62">
        <v>907.81434899999999</v>
      </c>
      <c r="P7" s="62">
        <v>12.676486500000001</v>
      </c>
      <c r="Q7" s="62">
        <v>10.230147000000001</v>
      </c>
      <c r="R7" s="62">
        <f t="shared" si="0"/>
        <v>5294.3234670000011</v>
      </c>
      <c r="S7" s="62">
        <v>1729.49249547</v>
      </c>
      <c r="T7" s="62">
        <v>3299.1546136049997</v>
      </c>
      <c r="U7" s="62">
        <v>265.78348492499998</v>
      </c>
      <c r="V7" s="62">
        <f t="shared" si="1"/>
        <v>32.666260606569772</v>
      </c>
      <c r="W7" s="62">
        <f t="shared" si="2"/>
        <v>62.313681424850863</v>
      </c>
      <c r="X7" s="62">
        <f t="shared" si="3"/>
        <v>5.0200579685793496</v>
      </c>
    </row>
    <row r="8" spans="1:24" x14ac:dyDescent="0.25">
      <c r="A8" s="22" t="s">
        <v>41</v>
      </c>
      <c r="B8" s="50">
        <v>21</v>
      </c>
      <c r="C8" s="62">
        <v>131.21275500000002</v>
      </c>
      <c r="D8" s="62">
        <v>2161.0073565000002</v>
      </c>
      <c r="E8" s="62">
        <v>3017.0037870000001</v>
      </c>
      <c r="F8" s="62">
        <v>3684.1872870000002</v>
      </c>
      <c r="G8" s="62">
        <v>2864.885949</v>
      </c>
      <c r="H8" s="62">
        <v>0.44478900000000005</v>
      </c>
      <c r="I8" s="62">
        <v>2261.9744595000002</v>
      </c>
      <c r="J8" s="62">
        <v>486.82156050000003</v>
      </c>
      <c r="K8" s="62">
        <v>2.0015505</v>
      </c>
      <c r="L8" s="62">
        <v>68.497506000000001</v>
      </c>
      <c r="M8" s="62">
        <v>277.10354699999999</v>
      </c>
      <c r="N8" s="62">
        <v>786.1645575</v>
      </c>
      <c r="O8" s="62">
        <v>1287.219366</v>
      </c>
      <c r="P8" s="62">
        <v>241.52042700000001</v>
      </c>
      <c r="Q8" s="62">
        <v>32.469597</v>
      </c>
      <c r="R8" s="62">
        <f t="shared" si="0"/>
        <v>17302.514494499999</v>
      </c>
      <c r="S8" s="62">
        <v>6038.0772502499995</v>
      </c>
      <c r="T8" s="62">
        <v>8373.7382361299988</v>
      </c>
      <c r="U8" s="62">
        <v>2891.04911262</v>
      </c>
      <c r="V8" s="62">
        <f t="shared" si="1"/>
        <v>34.89640235986684</v>
      </c>
      <c r="W8" s="62">
        <f t="shared" si="2"/>
        <v>48.39509774938626</v>
      </c>
      <c r="X8" s="62">
        <f t="shared" si="3"/>
        <v>16.708499890746907</v>
      </c>
    </row>
    <row r="9" spans="1:24" x14ac:dyDescent="0.25">
      <c r="A9" s="22" t="s">
        <v>41</v>
      </c>
      <c r="B9" s="50">
        <v>22</v>
      </c>
      <c r="C9" s="62">
        <v>141.442902</v>
      </c>
      <c r="D9" s="62">
        <v>825.52838400000007</v>
      </c>
      <c r="E9" s="62">
        <v>1080.6148755000002</v>
      </c>
      <c r="F9" s="62">
        <v>2014.89417</v>
      </c>
      <c r="G9" s="62">
        <v>1991.9875365</v>
      </c>
      <c r="H9" s="62">
        <v>176.35883850000002</v>
      </c>
      <c r="I9" s="62">
        <v>825.08359500000006</v>
      </c>
      <c r="J9" s="62">
        <v>153.89699400000001</v>
      </c>
      <c r="K9" s="62">
        <v>0</v>
      </c>
      <c r="L9" s="62">
        <v>0</v>
      </c>
      <c r="M9" s="62">
        <v>246.63550050000001</v>
      </c>
      <c r="N9" s="62">
        <v>289.55763899999999</v>
      </c>
      <c r="O9" s="62">
        <v>247.52507850000001</v>
      </c>
      <c r="P9" s="62">
        <v>44.034111000000003</v>
      </c>
      <c r="Q9" s="62">
        <v>12.231697500000001</v>
      </c>
      <c r="R9" s="62">
        <f t="shared" si="0"/>
        <v>8049.791322</v>
      </c>
      <c r="S9" s="62">
        <v>3629.55390399</v>
      </c>
      <c r="T9" s="62">
        <v>3402.8170114949999</v>
      </c>
      <c r="U9" s="62">
        <v>1017.5832885149999</v>
      </c>
      <c r="V9" s="62">
        <f t="shared" si="1"/>
        <v>45.087882638965624</v>
      </c>
      <c r="W9" s="62">
        <f t="shared" si="2"/>
        <v>42.271259255166314</v>
      </c>
      <c r="X9" s="62">
        <f t="shared" si="3"/>
        <v>12.64085810586805</v>
      </c>
    </row>
    <row r="10" spans="1:24" x14ac:dyDescent="0.25">
      <c r="A10" s="22" t="s">
        <v>41</v>
      </c>
      <c r="B10" s="50">
        <v>24</v>
      </c>
      <c r="C10" s="62">
        <v>9.5629635000000004</v>
      </c>
      <c r="D10" s="62">
        <v>419.65842150000003</v>
      </c>
      <c r="E10" s="62">
        <v>566.21639700000003</v>
      </c>
      <c r="F10" s="62">
        <v>435.89322000000004</v>
      </c>
      <c r="G10" s="62">
        <v>150.56107650000001</v>
      </c>
      <c r="H10" s="62">
        <v>0</v>
      </c>
      <c r="I10" s="62">
        <v>105.41499300000001</v>
      </c>
      <c r="J10" s="62">
        <v>9.5629635000000004</v>
      </c>
      <c r="K10" s="62">
        <v>0</v>
      </c>
      <c r="L10" s="62">
        <v>0</v>
      </c>
      <c r="M10" s="62">
        <v>61.603276500000007</v>
      </c>
      <c r="N10" s="62">
        <v>9.3405690000000003</v>
      </c>
      <c r="O10" s="62">
        <v>35.360725500000001</v>
      </c>
      <c r="P10" s="62">
        <v>4.003101</v>
      </c>
      <c r="Q10" s="62">
        <v>1.7791560000000002</v>
      </c>
      <c r="R10" s="62">
        <f t="shared" si="0"/>
        <v>1808.9568630000001</v>
      </c>
      <c r="S10" s="62">
        <v>637.99601129999996</v>
      </c>
      <c r="T10" s="62">
        <v>1034.9137305899999</v>
      </c>
      <c r="U10" s="62">
        <v>136.08372410999999</v>
      </c>
      <c r="V10" s="62">
        <f t="shared" si="1"/>
        <v>35.268010818785342</v>
      </c>
      <c r="W10" s="62">
        <f t="shared" si="2"/>
        <v>57.209368084583225</v>
      </c>
      <c r="X10" s="62">
        <f t="shared" si="3"/>
        <v>7.5226210966314238</v>
      </c>
    </row>
    <row r="11" spans="1:24" x14ac:dyDescent="0.25">
      <c r="A11" s="22" t="s">
        <v>42</v>
      </c>
      <c r="B11" s="50">
        <v>11</v>
      </c>
      <c r="C11" s="62">
        <v>632.71235250000007</v>
      </c>
      <c r="D11" s="62">
        <v>354.49683300000004</v>
      </c>
      <c r="E11" s="62">
        <v>535.97074500000008</v>
      </c>
      <c r="F11" s="62">
        <v>1237.8477870000002</v>
      </c>
      <c r="G11" s="62">
        <v>320.69286900000003</v>
      </c>
      <c r="H11" s="62">
        <v>0.44478900000000005</v>
      </c>
      <c r="I11" s="62">
        <v>2057.1491249999999</v>
      </c>
      <c r="J11" s="62">
        <v>731.45551050000006</v>
      </c>
      <c r="K11" s="62">
        <v>0</v>
      </c>
      <c r="L11" s="62">
        <v>0</v>
      </c>
      <c r="M11" s="62">
        <v>175.0244715</v>
      </c>
      <c r="N11" s="62">
        <v>20.460294000000001</v>
      </c>
      <c r="O11" s="62">
        <v>33.803964000000001</v>
      </c>
      <c r="P11" s="62">
        <v>76.72610250000001</v>
      </c>
      <c r="Q11" s="62">
        <v>76.948497000000003</v>
      </c>
      <c r="R11" s="62">
        <f t="shared" si="0"/>
        <v>6253.7333400000007</v>
      </c>
      <c r="S11" s="62">
        <v>1760.4348683399999</v>
      </c>
      <c r="T11" s="62">
        <v>1857.7544467499999</v>
      </c>
      <c r="U11" s="62">
        <v>2635.6705649099999</v>
      </c>
      <c r="V11" s="62">
        <f t="shared" si="1"/>
        <v>28.149573257467992</v>
      </c>
      <c r="W11" s="62">
        <f t="shared" si="2"/>
        <v>29.705725462304411</v>
      </c>
      <c r="X11" s="62">
        <f t="shared" si="3"/>
        <v>42.144701280227601</v>
      </c>
    </row>
    <row r="12" spans="1:24" x14ac:dyDescent="0.25">
      <c r="A12" s="22" t="s">
        <v>42</v>
      </c>
      <c r="B12" s="50">
        <v>12</v>
      </c>
      <c r="C12" s="62">
        <v>191.48166450000002</v>
      </c>
      <c r="D12" s="62">
        <v>801.73217250000005</v>
      </c>
      <c r="E12" s="62">
        <v>886.01968800000009</v>
      </c>
      <c r="F12" s="62">
        <v>4616.4650310000006</v>
      </c>
      <c r="G12" s="62">
        <v>2690.7510555000003</v>
      </c>
      <c r="H12" s="62">
        <v>0</v>
      </c>
      <c r="I12" s="62">
        <v>217.50182100000001</v>
      </c>
      <c r="J12" s="62">
        <v>26.464945500000002</v>
      </c>
      <c r="K12" s="62">
        <v>0</v>
      </c>
      <c r="L12" s="62">
        <v>0</v>
      </c>
      <c r="M12" s="62">
        <v>104.7478095</v>
      </c>
      <c r="N12" s="62">
        <v>0</v>
      </c>
      <c r="O12" s="62">
        <v>4.6702845000000002</v>
      </c>
      <c r="P12" s="62">
        <v>36.027909000000001</v>
      </c>
      <c r="Q12" s="62">
        <v>14.233248000000001</v>
      </c>
      <c r="R12" s="62">
        <f t="shared" si="0"/>
        <v>9590.0956290000031</v>
      </c>
      <c r="S12" s="62">
        <v>5305.3681768199995</v>
      </c>
      <c r="T12" s="62">
        <v>3817.5322107599995</v>
      </c>
      <c r="U12" s="62">
        <v>467.38929041999995</v>
      </c>
      <c r="V12" s="62">
        <f t="shared" si="1"/>
        <v>55.320207782570385</v>
      </c>
      <c r="W12" s="62">
        <f t="shared" si="2"/>
        <v>39.806224201103845</v>
      </c>
      <c r="X12" s="62">
        <f t="shared" si="3"/>
        <v>4.8735680163257733</v>
      </c>
    </row>
    <row r="13" spans="1:24" x14ac:dyDescent="0.25">
      <c r="A13" s="22" t="s">
        <v>42</v>
      </c>
      <c r="B13" s="50">
        <v>15</v>
      </c>
      <c r="C13" s="62">
        <v>172.3557375</v>
      </c>
      <c r="D13" s="62">
        <v>303.34609800000004</v>
      </c>
      <c r="E13" s="62">
        <v>200.37744450000002</v>
      </c>
      <c r="F13" s="62">
        <v>2.2239450000000001</v>
      </c>
      <c r="G13" s="62">
        <v>127.654443</v>
      </c>
      <c r="H13" s="62">
        <v>8.006202</v>
      </c>
      <c r="I13" s="62">
        <v>1024.1266725</v>
      </c>
      <c r="J13" s="62">
        <v>300.4549695</v>
      </c>
      <c r="K13" s="62">
        <v>0</v>
      </c>
      <c r="L13" s="62">
        <v>0</v>
      </c>
      <c r="M13" s="62">
        <v>55.376230500000005</v>
      </c>
      <c r="N13" s="62">
        <v>87.623433000000006</v>
      </c>
      <c r="O13" s="62">
        <v>116.08992900000001</v>
      </c>
      <c r="P13" s="62">
        <v>124.54092</v>
      </c>
      <c r="Q13" s="62">
        <v>37.139881500000001</v>
      </c>
      <c r="R13" s="62">
        <f t="shared" si="0"/>
        <v>2559.3159060000007</v>
      </c>
      <c r="S13" s="62">
        <v>432.41704766999999</v>
      </c>
      <c r="T13" s="62">
        <v>815.69392429499999</v>
      </c>
      <c r="U13" s="62">
        <v>1311.2567200349999</v>
      </c>
      <c r="V13" s="62">
        <f t="shared" si="1"/>
        <v>16.895464025026069</v>
      </c>
      <c r="W13" s="62">
        <f t="shared" si="2"/>
        <v>31.87091588460202</v>
      </c>
      <c r="X13" s="62">
        <f t="shared" si="3"/>
        <v>51.233620090371915</v>
      </c>
    </row>
    <row r="14" spans="1:24" x14ac:dyDescent="0.25">
      <c r="A14" s="22" t="s">
        <v>42</v>
      </c>
      <c r="B14" s="50">
        <v>16</v>
      </c>
      <c r="C14" s="62">
        <v>1086.1747380000002</v>
      </c>
      <c r="D14" s="62">
        <v>1039.2494985000001</v>
      </c>
      <c r="E14" s="62">
        <v>1703.7642645000001</v>
      </c>
      <c r="F14" s="62">
        <v>1671.2946675000001</v>
      </c>
      <c r="G14" s="62">
        <v>500.83241400000003</v>
      </c>
      <c r="H14" s="62">
        <v>21.127477500000001</v>
      </c>
      <c r="I14" s="62">
        <v>6027.5581335000006</v>
      </c>
      <c r="J14" s="62">
        <v>2128.3153649999999</v>
      </c>
      <c r="K14" s="62">
        <v>47.147634000000004</v>
      </c>
      <c r="L14" s="62">
        <v>0</v>
      </c>
      <c r="M14" s="62">
        <v>246.85789500000001</v>
      </c>
      <c r="N14" s="62">
        <v>683.64069300000006</v>
      </c>
      <c r="O14" s="62">
        <v>876.90151350000008</v>
      </c>
      <c r="P14" s="62">
        <v>416.32250400000004</v>
      </c>
      <c r="Q14" s="62">
        <v>146.78037</v>
      </c>
      <c r="R14" s="62">
        <f t="shared" si="0"/>
        <v>16595.967168000003</v>
      </c>
      <c r="S14" s="62">
        <v>3157.80781716</v>
      </c>
      <c r="T14" s="62">
        <v>5681.514941505</v>
      </c>
      <c r="U14" s="62">
        <v>7756.9802173349999</v>
      </c>
      <c r="V14" s="62">
        <f t="shared" si="1"/>
        <v>19.027176243567752</v>
      </c>
      <c r="W14" s="62">
        <f t="shared" si="2"/>
        <v>34.233617870926246</v>
      </c>
      <c r="X14" s="62">
        <f t="shared" si="3"/>
        <v>46.73920588550601</v>
      </c>
    </row>
    <row r="15" spans="1:24" x14ac:dyDescent="0.25">
      <c r="A15" s="22" t="s">
        <v>42</v>
      </c>
      <c r="B15" s="50">
        <v>17</v>
      </c>
      <c r="C15" s="62">
        <v>60.491304000000007</v>
      </c>
      <c r="D15" s="62">
        <v>139.663746</v>
      </c>
      <c r="E15" s="62">
        <v>234.1814085</v>
      </c>
      <c r="F15" s="62">
        <v>605.13543450000009</v>
      </c>
      <c r="G15" s="62">
        <v>343.82189700000004</v>
      </c>
      <c r="H15" s="62">
        <v>0</v>
      </c>
      <c r="I15" s="62">
        <v>79.617231000000004</v>
      </c>
      <c r="J15" s="62">
        <v>13.343670000000001</v>
      </c>
      <c r="K15" s="62">
        <v>7.3390185000000008</v>
      </c>
      <c r="L15" s="62">
        <v>0</v>
      </c>
      <c r="M15" s="62">
        <v>7.5614130000000008</v>
      </c>
      <c r="N15" s="62">
        <v>13.566064500000001</v>
      </c>
      <c r="O15" s="62">
        <v>25.130578500000002</v>
      </c>
      <c r="P15" s="62">
        <v>21.572266500000001</v>
      </c>
      <c r="Q15" s="62">
        <v>11.119725000000001</v>
      </c>
      <c r="R15" s="62">
        <f t="shared" si="0"/>
        <v>1562.5437570000001</v>
      </c>
      <c r="S15" s="62">
        <v>772.63191791999998</v>
      </c>
      <c r="T15" s="62">
        <v>643.21905181499994</v>
      </c>
      <c r="U15" s="62">
        <v>146.724404265</v>
      </c>
      <c r="V15" s="62">
        <f t="shared" si="1"/>
        <v>49.446057500711646</v>
      </c>
      <c r="W15" s="62">
        <f t="shared" si="2"/>
        <v>41.164033589524621</v>
      </c>
      <c r="X15" s="62">
        <f t="shared" si="3"/>
        <v>9.3899089097637347</v>
      </c>
    </row>
    <row r="16" spans="1:24" x14ac:dyDescent="0.25">
      <c r="A16" s="22" t="s">
        <v>42</v>
      </c>
      <c r="B16" s="50">
        <v>20</v>
      </c>
      <c r="C16" s="62">
        <v>13.343670000000001</v>
      </c>
      <c r="D16" s="62">
        <v>30.690441000000003</v>
      </c>
      <c r="E16" s="62">
        <v>103.63583700000001</v>
      </c>
      <c r="F16" s="62">
        <v>151.67304900000002</v>
      </c>
      <c r="G16" s="62">
        <v>85.177093499999998</v>
      </c>
      <c r="H16" s="62">
        <v>0</v>
      </c>
      <c r="I16" s="62">
        <v>55.376230500000005</v>
      </c>
      <c r="J16" s="62">
        <v>3.7807065000000004</v>
      </c>
      <c r="K16" s="62">
        <v>0</v>
      </c>
      <c r="L16" s="62">
        <v>0</v>
      </c>
      <c r="M16" s="62">
        <v>0.44478900000000005</v>
      </c>
      <c r="N16" s="62">
        <v>56.265808500000006</v>
      </c>
      <c r="O16" s="62">
        <v>21.572266500000001</v>
      </c>
      <c r="P16" s="62">
        <v>0.66718350000000004</v>
      </c>
      <c r="Q16" s="62">
        <v>4.003101</v>
      </c>
      <c r="R16" s="62">
        <f t="shared" si="0"/>
        <v>526.63017600000001</v>
      </c>
      <c r="S16" s="62">
        <v>206.69540660999999</v>
      </c>
      <c r="T16" s="62">
        <v>257.13549981</v>
      </c>
      <c r="U16" s="62">
        <v>62.809925579999998</v>
      </c>
      <c r="V16" s="62">
        <f t="shared" si="1"/>
        <v>39.247888513513509</v>
      </c>
      <c r="W16" s="62">
        <f t="shared" si="2"/>
        <v>48.82559121621621</v>
      </c>
      <c r="X16" s="62">
        <f t="shared" si="3"/>
        <v>11.926520270270268</v>
      </c>
    </row>
    <row r="18" spans="1:24" ht="21" x14ac:dyDescent="0.35">
      <c r="A18" s="132" t="s">
        <v>49</v>
      </c>
      <c r="B18" s="132"/>
      <c r="C18" s="132"/>
      <c r="D18" s="132"/>
      <c r="E18" s="132"/>
      <c r="F18" s="132"/>
      <c r="G18" s="132"/>
      <c r="H18" s="132"/>
      <c r="I18" s="132"/>
      <c r="J18" s="132"/>
      <c r="K18" s="132"/>
      <c r="L18" s="132"/>
      <c r="M18" s="132"/>
      <c r="N18" s="132"/>
      <c r="O18" s="133"/>
      <c r="P18" s="133"/>
      <c r="Q18" s="133"/>
      <c r="R18" s="133"/>
      <c r="S18" s="133"/>
      <c r="T18" s="133"/>
      <c r="U18" s="133"/>
      <c r="V18" s="133"/>
      <c r="W18" s="133"/>
      <c r="X18" s="133"/>
    </row>
    <row r="19" spans="1:24" ht="45" x14ac:dyDescent="0.25">
      <c r="A19" s="78" t="s">
        <v>402</v>
      </c>
      <c r="B19" s="12" t="s">
        <v>403</v>
      </c>
      <c r="C19" s="88" t="s">
        <v>87</v>
      </c>
      <c r="D19" s="88" t="s">
        <v>88</v>
      </c>
      <c r="E19" s="88" t="s">
        <v>89</v>
      </c>
      <c r="F19" s="88" t="s">
        <v>90</v>
      </c>
      <c r="G19" s="88" t="s">
        <v>91</v>
      </c>
      <c r="H19" s="88" t="s">
        <v>92</v>
      </c>
      <c r="I19" s="88" t="s">
        <v>93</v>
      </c>
      <c r="J19" s="88" t="s">
        <v>94</v>
      </c>
      <c r="K19" s="88" t="s">
        <v>386</v>
      </c>
      <c r="L19" s="88" t="s">
        <v>387</v>
      </c>
      <c r="M19" s="88" t="s">
        <v>97</v>
      </c>
      <c r="N19" s="88" t="s">
        <v>98</v>
      </c>
      <c r="O19" s="88" t="s">
        <v>99</v>
      </c>
      <c r="P19" s="88" t="s">
        <v>100</v>
      </c>
      <c r="Q19" s="88" t="s">
        <v>101</v>
      </c>
      <c r="R19" s="5" t="s">
        <v>102</v>
      </c>
      <c r="S19" s="88" t="s">
        <v>103</v>
      </c>
      <c r="T19" s="88" t="s">
        <v>104</v>
      </c>
      <c r="U19" s="88" t="s">
        <v>105</v>
      </c>
      <c r="V19" s="88" t="s">
        <v>106</v>
      </c>
      <c r="W19" s="88" t="s">
        <v>107</v>
      </c>
      <c r="X19" s="88" t="s">
        <v>108</v>
      </c>
    </row>
    <row r="20" spans="1:24" x14ac:dyDescent="0.25">
      <c r="A20" s="22" t="s">
        <v>41</v>
      </c>
      <c r="B20" s="50">
        <v>12</v>
      </c>
      <c r="C20" s="62">
        <v>0</v>
      </c>
      <c r="D20" s="62">
        <v>17.79156</v>
      </c>
      <c r="E20" s="62">
        <v>729.89874900000007</v>
      </c>
      <c r="F20" s="62">
        <v>626.70770100000004</v>
      </c>
      <c r="G20" s="62">
        <v>282.88580400000001</v>
      </c>
      <c r="H20" s="62">
        <v>0</v>
      </c>
      <c r="I20" s="62">
        <v>0</v>
      </c>
      <c r="J20" s="62">
        <v>0</v>
      </c>
      <c r="K20" s="62">
        <v>0</v>
      </c>
      <c r="L20" s="62">
        <v>0</v>
      </c>
      <c r="M20" s="62">
        <v>0</v>
      </c>
      <c r="N20" s="62">
        <v>0</v>
      </c>
      <c r="O20" s="62">
        <v>0</v>
      </c>
      <c r="P20" s="62">
        <v>0</v>
      </c>
      <c r="Q20" s="62">
        <v>0</v>
      </c>
      <c r="R20" s="62">
        <f>SUM(C20:Q20)</f>
        <v>1657.2838140000001</v>
      </c>
      <c r="S20" s="62">
        <v>824.21958995999989</v>
      </c>
      <c r="T20" s="62">
        <v>797.08023999</v>
      </c>
      <c r="U20" s="62">
        <v>36.01751805</v>
      </c>
      <c r="V20" s="62">
        <f>(S20/(S20+T20+U20))*100</f>
        <v>49.732152442297362</v>
      </c>
      <c r="W20" s="62">
        <f>(T20/(S20+T20+U20))*100</f>
        <v>48.094605475040261</v>
      </c>
      <c r="X20" s="62">
        <f>(U20/(S20+T20+U20))*100</f>
        <v>2.1732420826623722</v>
      </c>
    </row>
    <row r="21" spans="1:24" x14ac:dyDescent="0.25">
      <c r="A21" s="22" t="s">
        <v>41</v>
      </c>
      <c r="B21" s="50">
        <v>16</v>
      </c>
      <c r="C21" s="62">
        <v>7.5614130000000008</v>
      </c>
      <c r="D21" s="62">
        <v>264.20466600000003</v>
      </c>
      <c r="E21" s="62">
        <v>1242.2956770000001</v>
      </c>
      <c r="F21" s="62">
        <v>197.931105</v>
      </c>
      <c r="G21" s="62">
        <v>10.0077525</v>
      </c>
      <c r="H21" s="62">
        <v>0</v>
      </c>
      <c r="I21" s="62">
        <v>131.87993850000001</v>
      </c>
      <c r="J21" s="62">
        <v>0</v>
      </c>
      <c r="K21" s="62">
        <v>20.682688500000001</v>
      </c>
      <c r="L21" s="62">
        <v>18.236349000000001</v>
      </c>
      <c r="M21" s="62">
        <v>14.233248000000001</v>
      </c>
      <c r="N21" s="62">
        <v>0</v>
      </c>
      <c r="O21" s="62">
        <v>18.458743500000001</v>
      </c>
      <c r="P21" s="62">
        <v>63.604827</v>
      </c>
      <c r="Q21" s="62">
        <v>0</v>
      </c>
      <c r="R21" s="62">
        <f t="shared" ref="R21:R33" si="4">SUM(C21:Q21)</f>
        <v>1989.0964080000003</v>
      </c>
      <c r="S21" s="62">
        <v>615.99852620999991</v>
      </c>
      <c r="T21" s="62">
        <v>1143.7913850299999</v>
      </c>
      <c r="U21" s="62">
        <v>229.34674475999998</v>
      </c>
      <c r="V21" s="62">
        <f t="shared" ref="V21:V33" si="5">(S21/(S21+T21+U21))*100</f>
        <v>30.968135062611807</v>
      </c>
      <c r="W21" s="62">
        <f t="shared" ref="W21:W33" si="6">(T21/(S21+T21+U21))*100</f>
        <v>57.501900715563515</v>
      </c>
      <c r="X21" s="62">
        <f t="shared" ref="X21:X33" si="7">(U21/(S21+T21+U21))*100</f>
        <v>11.529964221824688</v>
      </c>
    </row>
    <row r="22" spans="1:24" x14ac:dyDescent="0.25">
      <c r="A22" s="22" t="s">
        <v>41</v>
      </c>
      <c r="B22" s="50">
        <v>17</v>
      </c>
      <c r="C22" s="62">
        <v>243.29958300000001</v>
      </c>
      <c r="D22" s="62">
        <v>1894.80114</v>
      </c>
      <c r="E22" s="62">
        <v>7922.1368790000006</v>
      </c>
      <c r="F22" s="62">
        <v>3195.364176</v>
      </c>
      <c r="G22" s="62">
        <v>1400.8629555</v>
      </c>
      <c r="H22" s="62">
        <v>0</v>
      </c>
      <c r="I22" s="62">
        <v>892.69152300000007</v>
      </c>
      <c r="J22" s="62">
        <v>4.8926790000000002</v>
      </c>
      <c r="K22" s="62">
        <v>96.296818500000001</v>
      </c>
      <c r="L22" s="62">
        <v>137.88459</v>
      </c>
      <c r="M22" s="62">
        <v>134.54867250000001</v>
      </c>
      <c r="N22" s="62">
        <v>36.917487000000001</v>
      </c>
      <c r="O22" s="62">
        <v>0</v>
      </c>
      <c r="P22" s="62">
        <v>727.23001500000009</v>
      </c>
      <c r="Q22" s="62">
        <v>1.3343670000000001</v>
      </c>
      <c r="R22" s="62">
        <f t="shared" si="4"/>
        <v>16688.2608855</v>
      </c>
      <c r="S22" s="62">
        <v>6303.3636734099991</v>
      </c>
      <c r="T22" s="62">
        <v>8487.3596612399997</v>
      </c>
      <c r="U22" s="62">
        <v>1897.8752263499998</v>
      </c>
      <c r="V22" s="62">
        <f t="shared" si="5"/>
        <v>37.77047935073761</v>
      </c>
      <c r="W22" s="62">
        <f t="shared" si="6"/>
        <v>50.857234238196135</v>
      </c>
      <c r="X22" s="62">
        <f t="shared" si="7"/>
        <v>11.372286411066245</v>
      </c>
    </row>
    <row r="23" spans="1:24" x14ac:dyDescent="0.25">
      <c r="A23" s="22" t="s">
        <v>41</v>
      </c>
      <c r="B23" s="50">
        <v>18</v>
      </c>
      <c r="C23" s="62">
        <v>14.233248000000001</v>
      </c>
      <c r="D23" s="62">
        <v>300.89975850000002</v>
      </c>
      <c r="E23" s="62">
        <v>540.19624050000004</v>
      </c>
      <c r="F23" s="62">
        <v>136.32782850000001</v>
      </c>
      <c r="G23" s="62">
        <v>68.275111500000008</v>
      </c>
      <c r="H23" s="62">
        <v>0</v>
      </c>
      <c r="I23" s="62">
        <v>13.121275500000001</v>
      </c>
      <c r="J23" s="62">
        <v>0</v>
      </c>
      <c r="K23" s="62">
        <v>35.583120000000001</v>
      </c>
      <c r="L23" s="62">
        <v>0</v>
      </c>
      <c r="M23" s="62">
        <v>2.0015505</v>
      </c>
      <c r="N23" s="62">
        <v>0</v>
      </c>
      <c r="O23" s="62">
        <v>0</v>
      </c>
      <c r="P23" s="62">
        <v>4.003101</v>
      </c>
      <c r="Q23" s="62">
        <v>0</v>
      </c>
      <c r="R23" s="62">
        <f t="shared" si="4"/>
        <v>1114.6412339999999</v>
      </c>
      <c r="S23" s="62">
        <v>397.49373269999995</v>
      </c>
      <c r="T23" s="62">
        <v>659.79000130499992</v>
      </c>
      <c r="U23" s="62">
        <v>57.380053994999997</v>
      </c>
      <c r="V23" s="62">
        <f t="shared" si="5"/>
        <v>35.660415003990423</v>
      </c>
      <c r="W23" s="62">
        <f t="shared" si="6"/>
        <v>59.191839584996011</v>
      </c>
      <c r="X23" s="62">
        <f t="shared" si="7"/>
        <v>5.1477454110135676</v>
      </c>
    </row>
    <row r="24" spans="1:24" x14ac:dyDescent="0.25">
      <c r="A24" s="22" t="s">
        <v>41</v>
      </c>
      <c r="B24" s="50">
        <v>20</v>
      </c>
      <c r="C24" s="62">
        <v>31.580019</v>
      </c>
      <c r="D24" s="62">
        <v>274.65720750000003</v>
      </c>
      <c r="E24" s="62">
        <v>2590.006347</v>
      </c>
      <c r="F24" s="62">
        <v>1844.3175885000001</v>
      </c>
      <c r="G24" s="62">
        <v>208.82843550000001</v>
      </c>
      <c r="H24" s="62">
        <v>0</v>
      </c>
      <c r="I24" s="62">
        <v>8.6733855000000002</v>
      </c>
      <c r="J24" s="62">
        <v>0</v>
      </c>
      <c r="K24" s="62">
        <v>2.0015505</v>
      </c>
      <c r="L24" s="62">
        <v>49.149184500000004</v>
      </c>
      <c r="M24" s="62">
        <v>95.8520295</v>
      </c>
      <c r="N24" s="62">
        <v>0</v>
      </c>
      <c r="O24" s="62">
        <v>175.9140495</v>
      </c>
      <c r="P24" s="62">
        <v>13.343670000000001</v>
      </c>
      <c r="Q24" s="62">
        <v>0</v>
      </c>
      <c r="R24" s="62">
        <f t="shared" si="4"/>
        <v>5294.3234670000002</v>
      </c>
      <c r="S24" s="62">
        <v>2070.4390584299999</v>
      </c>
      <c r="T24" s="62">
        <v>3054.8882319299996</v>
      </c>
      <c r="U24" s="62">
        <v>169.10330363999998</v>
      </c>
      <c r="V24" s="62">
        <f t="shared" si="5"/>
        <v>39.105981685289429</v>
      </c>
      <c r="W24" s="62">
        <f t="shared" si="6"/>
        <v>57.700033604973534</v>
      </c>
      <c r="X24" s="62">
        <f t="shared" si="7"/>
        <v>3.1939847097370411</v>
      </c>
    </row>
    <row r="25" spans="1:24" x14ac:dyDescent="0.25">
      <c r="A25" s="22" t="s">
        <v>41</v>
      </c>
      <c r="B25" s="50">
        <v>21</v>
      </c>
      <c r="C25" s="62">
        <v>77.393286000000003</v>
      </c>
      <c r="D25" s="62">
        <v>1533.8548665000001</v>
      </c>
      <c r="E25" s="62">
        <v>8617.1196915</v>
      </c>
      <c r="F25" s="62">
        <v>3317.4587565000002</v>
      </c>
      <c r="G25" s="62">
        <v>722.78212500000006</v>
      </c>
      <c r="H25" s="62">
        <v>0</v>
      </c>
      <c r="I25" s="62">
        <v>1076.1669855</v>
      </c>
      <c r="J25" s="62">
        <v>8.8957800000000002</v>
      </c>
      <c r="K25" s="62">
        <v>249.971418</v>
      </c>
      <c r="L25" s="62">
        <v>61.603276500000007</v>
      </c>
      <c r="M25" s="62">
        <v>270.87650100000002</v>
      </c>
      <c r="N25" s="62">
        <v>87.178644000000006</v>
      </c>
      <c r="O25" s="62">
        <v>326.919915</v>
      </c>
      <c r="P25" s="62">
        <v>952.29324900000006</v>
      </c>
      <c r="Q25" s="62">
        <v>0</v>
      </c>
      <c r="R25" s="62">
        <f t="shared" si="4"/>
        <v>17302.514494499999</v>
      </c>
      <c r="S25" s="62">
        <v>5736.7755330299997</v>
      </c>
      <c r="T25" s="62">
        <v>9171.1776505050002</v>
      </c>
      <c r="U25" s="62">
        <v>2394.9114154649997</v>
      </c>
      <c r="V25" s="62">
        <f t="shared" si="5"/>
        <v>33.155062274263827</v>
      </c>
      <c r="W25" s="62">
        <f t="shared" si="6"/>
        <v>53.003811004999932</v>
      </c>
      <c r="X25" s="62">
        <f t="shared" si="7"/>
        <v>13.841126720736236</v>
      </c>
    </row>
    <row r="26" spans="1:24" x14ac:dyDescent="0.25">
      <c r="A26" s="22" t="s">
        <v>41</v>
      </c>
      <c r="B26" s="50">
        <v>22</v>
      </c>
      <c r="C26" s="62">
        <v>72.945396000000002</v>
      </c>
      <c r="D26" s="62">
        <v>894.69307350000008</v>
      </c>
      <c r="E26" s="62">
        <v>3666.1733325</v>
      </c>
      <c r="F26" s="62">
        <v>1605.4658955</v>
      </c>
      <c r="G26" s="62">
        <v>1363.0558905</v>
      </c>
      <c r="H26" s="62">
        <v>107.8613325</v>
      </c>
      <c r="I26" s="62">
        <v>111.64203900000001</v>
      </c>
      <c r="J26" s="62">
        <v>0</v>
      </c>
      <c r="K26" s="62">
        <v>9.7853580000000004</v>
      </c>
      <c r="L26" s="62">
        <v>0</v>
      </c>
      <c r="M26" s="62">
        <v>107.19414900000001</v>
      </c>
      <c r="N26" s="62">
        <v>0</v>
      </c>
      <c r="O26" s="62">
        <v>69.164689500000009</v>
      </c>
      <c r="P26" s="62">
        <v>37.584670500000001</v>
      </c>
      <c r="Q26" s="62">
        <v>4.2254955000000001</v>
      </c>
      <c r="R26" s="62">
        <f t="shared" si="4"/>
        <v>8049.791322</v>
      </c>
      <c r="S26" s="62">
        <v>3697.7547813299998</v>
      </c>
      <c r="T26" s="62">
        <v>4077.7290328049999</v>
      </c>
      <c r="U26" s="62">
        <v>274.47038986499996</v>
      </c>
      <c r="V26" s="62">
        <f t="shared" si="5"/>
        <v>45.935103326334406</v>
      </c>
      <c r="W26" s="62">
        <f t="shared" si="6"/>
        <v>50.655307216266998</v>
      </c>
      <c r="X26" s="62">
        <f t="shared" si="7"/>
        <v>3.4095894573986074</v>
      </c>
    </row>
    <row r="27" spans="1:24" x14ac:dyDescent="0.25">
      <c r="A27" s="22" t="s">
        <v>41</v>
      </c>
      <c r="B27" s="50">
        <v>24</v>
      </c>
      <c r="C27" s="62">
        <v>0</v>
      </c>
      <c r="D27" s="62">
        <v>221.94971100000001</v>
      </c>
      <c r="E27" s="62">
        <v>1220.2786215000001</v>
      </c>
      <c r="F27" s="62">
        <v>273.54523499999999</v>
      </c>
      <c r="G27" s="62">
        <v>65.161588500000008</v>
      </c>
      <c r="H27" s="62">
        <v>0</v>
      </c>
      <c r="I27" s="62">
        <v>0</v>
      </c>
      <c r="J27" s="62">
        <v>0</v>
      </c>
      <c r="K27" s="62">
        <v>0</v>
      </c>
      <c r="L27" s="62">
        <v>0</v>
      </c>
      <c r="M27" s="62">
        <v>0</v>
      </c>
      <c r="N27" s="62">
        <v>0</v>
      </c>
      <c r="O27" s="62">
        <v>28.021707000000003</v>
      </c>
      <c r="P27" s="62">
        <v>0</v>
      </c>
      <c r="Q27" s="62">
        <v>0</v>
      </c>
      <c r="R27" s="62">
        <f t="shared" si="4"/>
        <v>1808.9568630000003</v>
      </c>
      <c r="S27" s="62">
        <v>678.68613233999997</v>
      </c>
      <c r="T27" s="62">
        <v>1101.0607531649998</v>
      </c>
      <c r="U27" s="62">
        <v>29.246580494999996</v>
      </c>
      <c r="V27" s="62">
        <f t="shared" si="5"/>
        <v>37.517334644701265</v>
      </c>
      <c r="W27" s="62">
        <f t="shared" si="6"/>
        <v>60.865933120236051</v>
      </c>
      <c r="X27" s="62">
        <f t="shared" si="7"/>
        <v>1.6167322350626998</v>
      </c>
    </row>
    <row r="28" spans="1:24" x14ac:dyDescent="0.25">
      <c r="A28" s="22" t="s">
        <v>42</v>
      </c>
      <c r="B28" s="50">
        <v>11</v>
      </c>
      <c r="C28" s="62">
        <v>315.13300650000002</v>
      </c>
      <c r="D28" s="62">
        <v>401.64446700000002</v>
      </c>
      <c r="E28" s="62">
        <v>1988.2068300000001</v>
      </c>
      <c r="F28" s="62">
        <v>860.66671500000007</v>
      </c>
      <c r="G28" s="62">
        <v>232.62464700000001</v>
      </c>
      <c r="H28" s="62">
        <v>5.1150735000000003</v>
      </c>
      <c r="I28" s="62">
        <v>1237.402998</v>
      </c>
      <c r="J28" s="62">
        <v>11.119725000000001</v>
      </c>
      <c r="K28" s="62">
        <v>56.710597500000006</v>
      </c>
      <c r="L28" s="62">
        <v>0</v>
      </c>
      <c r="M28" s="62">
        <v>90.736956000000006</v>
      </c>
      <c r="N28" s="62">
        <v>48.037212000000004</v>
      </c>
      <c r="O28" s="62">
        <v>0</v>
      </c>
      <c r="P28" s="62">
        <v>1004.333562</v>
      </c>
      <c r="Q28" s="62">
        <v>2.0015505</v>
      </c>
      <c r="R28" s="62">
        <f t="shared" si="4"/>
        <v>6253.7333400000007</v>
      </c>
      <c r="S28" s="62">
        <v>1739.2469156099999</v>
      </c>
      <c r="T28" s="62">
        <v>2327.7413574899997</v>
      </c>
      <c r="U28" s="62">
        <v>2186.8716068999997</v>
      </c>
      <c r="V28" s="62">
        <f t="shared" si="5"/>
        <v>27.81077524893314</v>
      </c>
      <c r="W28" s="62">
        <f t="shared" si="6"/>
        <v>37.220874822190609</v>
      </c>
      <c r="X28" s="62">
        <f t="shared" si="7"/>
        <v>34.968349928876243</v>
      </c>
    </row>
    <row r="29" spans="1:24" x14ac:dyDescent="0.25">
      <c r="A29" s="22" t="s">
        <v>42</v>
      </c>
      <c r="B29" s="50">
        <v>12</v>
      </c>
      <c r="C29" s="62">
        <v>41.142982500000002</v>
      </c>
      <c r="D29" s="62">
        <v>354.05204400000002</v>
      </c>
      <c r="E29" s="62">
        <v>3824.0734275000004</v>
      </c>
      <c r="F29" s="62">
        <v>3320.3498850000001</v>
      </c>
      <c r="G29" s="62">
        <v>2050.4772900000003</v>
      </c>
      <c r="H29" s="62">
        <v>0</v>
      </c>
      <c r="I29" s="62">
        <v>0</v>
      </c>
      <c r="J29" s="62">
        <v>0</v>
      </c>
      <c r="K29" s="62">
        <v>0</v>
      </c>
      <c r="L29" s="62">
        <v>0</v>
      </c>
      <c r="M29" s="62">
        <v>0</v>
      </c>
      <c r="N29" s="62">
        <v>0</v>
      </c>
      <c r="O29" s="62">
        <v>0</v>
      </c>
      <c r="P29" s="62">
        <v>0</v>
      </c>
      <c r="Q29" s="62">
        <v>0</v>
      </c>
      <c r="R29" s="62">
        <f t="shared" si="4"/>
        <v>9590.0956290000013</v>
      </c>
      <c r="S29" s="62">
        <v>4965.5313848699998</v>
      </c>
      <c r="T29" s="62">
        <v>4434.5793482549998</v>
      </c>
      <c r="U29" s="62">
        <v>190.17894487499998</v>
      </c>
      <c r="V29" s="62">
        <f t="shared" si="5"/>
        <v>51.776656926858678</v>
      </c>
      <c r="W29" s="62">
        <f t="shared" si="6"/>
        <v>46.240306572051395</v>
      </c>
      <c r="X29" s="62">
        <f t="shared" si="7"/>
        <v>1.9830365010899309</v>
      </c>
    </row>
    <row r="30" spans="1:24" x14ac:dyDescent="0.25">
      <c r="A30" s="22" t="s">
        <v>42</v>
      </c>
      <c r="B30" s="50">
        <v>15</v>
      </c>
      <c r="C30" s="62">
        <v>165.2391135</v>
      </c>
      <c r="D30" s="62">
        <v>404.98038450000001</v>
      </c>
      <c r="E30" s="62">
        <v>666.73871100000008</v>
      </c>
      <c r="F30" s="62">
        <v>93.405690000000007</v>
      </c>
      <c r="G30" s="62">
        <v>38.251854000000002</v>
      </c>
      <c r="H30" s="62">
        <v>0</v>
      </c>
      <c r="I30" s="62">
        <v>359.38951200000002</v>
      </c>
      <c r="J30" s="62">
        <v>9.5629635000000004</v>
      </c>
      <c r="K30" s="62">
        <v>87.401038499999999</v>
      </c>
      <c r="L30" s="62">
        <v>6.4494405000000006</v>
      </c>
      <c r="M30" s="62">
        <v>52.040313000000005</v>
      </c>
      <c r="N30" s="62">
        <v>4.8926790000000002</v>
      </c>
      <c r="O30" s="62">
        <v>14.455642500000002</v>
      </c>
      <c r="P30" s="62">
        <v>632.489958</v>
      </c>
      <c r="Q30" s="62">
        <v>24.018606000000002</v>
      </c>
      <c r="R30" s="62">
        <f t="shared" si="4"/>
        <v>2559.3159060000003</v>
      </c>
      <c r="S30" s="62">
        <v>567.26200934999997</v>
      </c>
      <c r="T30" s="62">
        <v>929.40097301999992</v>
      </c>
      <c r="U30" s="62">
        <v>1062.70470963</v>
      </c>
      <c r="V30" s="62">
        <f t="shared" si="5"/>
        <v>22.164146680570038</v>
      </c>
      <c r="W30" s="62">
        <f t="shared" si="6"/>
        <v>36.313694820994094</v>
      </c>
      <c r="X30" s="62">
        <f t="shared" si="7"/>
        <v>41.522158498435871</v>
      </c>
    </row>
    <row r="31" spans="1:24" x14ac:dyDescent="0.25">
      <c r="A31" s="22" t="s">
        <v>42</v>
      </c>
      <c r="B31" s="50">
        <v>16</v>
      </c>
      <c r="C31" s="62">
        <v>1073.2758570000001</v>
      </c>
      <c r="D31" s="62">
        <v>1340.5940460000002</v>
      </c>
      <c r="E31" s="62">
        <v>5012.327241</v>
      </c>
      <c r="F31" s="62">
        <v>1036.1359755000001</v>
      </c>
      <c r="G31" s="62">
        <v>159.67925100000002</v>
      </c>
      <c r="H31" s="62">
        <v>0</v>
      </c>
      <c r="I31" s="62">
        <v>3492.9280170000002</v>
      </c>
      <c r="J31" s="62">
        <v>8.2285965000000001</v>
      </c>
      <c r="K31" s="62">
        <v>674.30012399999998</v>
      </c>
      <c r="L31" s="62">
        <v>7.1166240000000007</v>
      </c>
      <c r="M31" s="62">
        <v>350.93852100000004</v>
      </c>
      <c r="N31" s="62">
        <v>102.30147000000001</v>
      </c>
      <c r="O31" s="62">
        <v>232.4022525</v>
      </c>
      <c r="P31" s="62">
        <v>3037.6864755000001</v>
      </c>
      <c r="Q31" s="62">
        <v>68.052717000000001</v>
      </c>
      <c r="R31" s="62">
        <f t="shared" si="4"/>
        <v>16595.967167999996</v>
      </c>
      <c r="S31" s="62">
        <v>3800.5831829699996</v>
      </c>
      <c r="T31" s="62">
        <v>6018.7263132599992</v>
      </c>
      <c r="U31" s="62">
        <v>6776.9934797699998</v>
      </c>
      <c r="V31" s="62">
        <f t="shared" si="5"/>
        <v>22.900179566895368</v>
      </c>
      <c r="W31" s="62">
        <f t="shared" si="6"/>
        <v>36.265464193825039</v>
      </c>
      <c r="X31" s="62">
        <f t="shared" si="7"/>
        <v>40.834356239279593</v>
      </c>
    </row>
    <row r="32" spans="1:24" x14ac:dyDescent="0.25">
      <c r="A32" s="22" t="s">
        <v>42</v>
      </c>
      <c r="B32" s="50">
        <v>17</v>
      </c>
      <c r="C32" s="62">
        <v>52.707496500000005</v>
      </c>
      <c r="D32" s="62">
        <v>181.47391200000001</v>
      </c>
      <c r="E32" s="62">
        <v>749.91425400000003</v>
      </c>
      <c r="F32" s="62">
        <v>343.15471350000001</v>
      </c>
      <c r="G32" s="62">
        <v>219.50337150000001</v>
      </c>
      <c r="H32" s="62">
        <v>0</v>
      </c>
      <c r="I32" s="62">
        <v>13.343670000000001</v>
      </c>
      <c r="J32" s="62">
        <v>0</v>
      </c>
      <c r="K32" s="62">
        <v>0</v>
      </c>
      <c r="L32" s="62">
        <v>0</v>
      </c>
      <c r="M32" s="62">
        <v>0.88957800000000009</v>
      </c>
      <c r="N32" s="62">
        <v>0</v>
      </c>
      <c r="O32" s="62">
        <v>0</v>
      </c>
      <c r="P32" s="62">
        <v>1.5567615000000001</v>
      </c>
      <c r="Q32" s="62">
        <v>0</v>
      </c>
      <c r="R32" s="62">
        <f t="shared" si="4"/>
        <v>1562.5437570000001</v>
      </c>
      <c r="S32" s="62">
        <v>727.61836031999997</v>
      </c>
      <c r="T32" s="62">
        <v>796.99350437999999</v>
      </c>
      <c r="U32" s="62">
        <v>37.963509299999998</v>
      </c>
      <c r="V32" s="62">
        <f t="shared" si="5"/>
        <v>46.565328778821524</v>
      </c>
      <c r="W32" s="62">
        <f t="shared" si="6"/>
        <v>51.00512382578993</v>
      </c>
      <c r="X32" s="62">
        <f t="shared" si="7"/>
        <v>2.4295473953885569</v>
      </c>
    </row>
    <row r="33" spans="1:24" x14ac:dyDescent="0.25">
      <c r="A33" s="22" t="s">
        <v>42</v>
      </c>
      <c r="B33" s="50">
        <v>20</v>
      </c>
      <c r="C33" s="62">
        <v>6.6718350000000006</v>
      </c>
      <c r="D33" s="62">
        <v>55.153836000000005</v>
      </c>
      <c r="E33" s="62">
        <v>290.00242800000001</v>
      </c>
      <c r="F33" s="62">
        <v>94.740057000000007</v>
      </c>
      <c r="G33" s="62">
        <v>38.474248500000002</v>
      </c>
      <c r="H33" s="62">
        <v>0</v>
      </c>
      <c r="I33" s="62">
        <v>17.1243765</v>
      </c>
      <c r="J33" s="62">
        <v>0</v>
      </c>
      <c r="K33" s="62">
        <v>6.4494405000000006</v>
      </c>
      <c r="L33" s="62">
        <v>0</v>
      </c>
      <c r="M33" s="62">
        <v>2.6687340000000002</v>
      </c>
      <c r="N33" s="62">
        <v>0.22239450000000002</v>
      </c>
      <c r="O33" s="62">
        <v>0</v>
      </c>
      <c r="P33" s="62">
        <v>15.122826000000002</v>
      </c>
      <c r="Q33" s="62">
        <v>0</v>
      </c>
      <c r="R33" s="62">
        <f t="shared" si="4"/>
        <v>526.63017600000001</v>
      </c>
      <c r="S33" s="62">
        <v>203.63964435</v>
      </c>
      <c r="T33" s="62">
        <v>279.75570210000001</v>
      </c>
      <c r="U33" s="62">
        <v>43.245485549999998</v>
      </c>
      <c r="V33" s="62">
        <f t="shared" si="5"/>
        <v>38.667652027027025</v>
      </c>
      <c r="W33" s="62">
        <f t="shared" si="6"/>
        <v>53.120777027027025</v>
      </c>
      <c r="X33" s="62">
        <f t="shared" si="7"/>
        <v>8.2115709459459456</v>
      </c>
    </row>
    <row r="35" spans="1:24" ht="21" x14ac:dyDescent="0.35">
      <c r="A35" s="134" t="s">
        <v>50</v>
      </c>
      <c r="B35" s="134"/>
      <c r="C35" s="134"/>
      <c r="D35" s="134"/>
      <c r="E35" s="134"/>
      <c r="F35" s="134"/>
      <c r="G35" s="134"/>
      <c r="H35" s="134"/>
      <c r="I35" s="134"/>
      <c r="J35" s="134"/>
      <c r="K35" s="134"/>
      <c r="L35" s="134"/>
      <c r="M35" s="134"/>
      <c r="N35" s="134"/>
      <c r="O35" s="135"/>
      <c r="P35" s="135"/>
      <c r="Q35" s="135"/>
      <c r="R35" s="135"/>
      <c r="S35" s="135"/>
      <c r="T35" s="135"/>
      <c r="U35" s="135"/>
      <c r="V35" s="135"/>
      <c r="W35" s="135"/>
      <c r="X35" s="135"/>
    </row>
    <row r="36" spans="1:24" ht="45" x14ac:dyDescent="0.25">
      <c r="A36" s="78" t="s">
        <v>402</v>
      </c>
      <c r="B36" s="12" t="s">
        <v>403</v>
      </c>
      <c r="C36" s="88" t="s">
        <v>87</v>
      </c>
      <c r="D36" s="88" t="s">
        <v>88</v>
      </c>
      <c r="E36" s="88" t="s">
        <v>89</v>
      </c>
      <c r="F36" s="88" t="s">
        <v>90</v>
      </c>
      <c r="G36" s="88" t="s">
        <v>91</v>
      </c>
      <c r="H36" s="88" t="s">
        <v>92</v>
      </c>
      <c r="I36" s="88" t="s">
        <v>93</v>
      </c>
      <c r="J36" s="88" t="s">
        <v>94</v>
      </c>
      <c r="K36" s="88" t="s">
        <v>386</v>
      </c>
      <c r="L36" s="88" t="s">
        <v>387</v>
      </c>
      <c r="M36" s="88" t="s">
        <v>97</v>
      </c>
      <c r="N36" s="88" t="s">
        <v>98</v>
      </c>
      <c r="O36" s="88" t="s">
        <v>99</v>
      </c>
      <c r="P36" s="88" t="s">
        <v>100</v>
      </c>
      <c r="Q36" s="88" t="s">
        <v>101</v>
      </c>
      <c r="R36" s="5" t="s">
        <v>102</v>
      </c>
      <c r="S36" s="88" t="s">
        <v>103</v>
      </c>
      <c r="T36" s="88" t="s">
        <v>104</v>
      </c>
      <c r="U36" s="88" t="s">
        <v>105</v>
      </c>
      <c r="V36" s="88" t="s">
        <v>106</v>
      </c>
      <c r="W36" s="88" t="s">
        <v>107</v>
      </c>
      <c r="X36" s="88" t="s">
        <v>108</v>
      </c>
    </row>
    <row r="37" spans="1:24" x14ac:dyDescent="0.25">
      <c r="A37" s="22" t="s">
        <v>41</v>
      </c>
      <c r="B37" s="50">
        <v>12</v>
      </c>
      <c r="C37" s="62">
        <v>0</v>
      </c>
      <c r="D37" s="62">
        <v>17.79156</v>
      </c>
      <c r="E37" s="62">
        <v>729.89874900000007</v>
      </c>
      <c r="F37" s="62">
        <v>626.70770100000004</v>
      </c>
      <c r="G37" s="62">
        <v>282.88580400000001</v>
      </c>
      <c r="H37" s="62">
        <v>0</v>
      </c>
      <c r="I37" s="62">
        <v>0</v>
      </c>
      <c r="J37" s="62">
        <v>0</v>
      </c>
      <c r="K37" s="62">
        <v>0</v>
      </c>
      <c r="L37" s="62">
        <v>0</v>
      </c>
      <c r="M37" s="62">
        <v>0</v>
      </c>
      <c r="N37" s="62">
        <v>0</v>
      </c>
      <c r="O37" s="62">
        <v>0</v>
      </c>
      <c r="P37" s="62">
        <v>0</v>
      </c>
      <c r="Q37" s="62">
        <v>0</v>
      </c>
      <c r="R37" s="62">
        <f>SUM(C37:Q37)</f>
        <v>1657.2838140000001</v>
      </c>
      <c r="S37" s="62">
        <v>824.21958995999989</v>
      </c>
      <c r="T37" s="62">
        <v>797.08023999</v>
      </c>
      <c r="U37" s="62">
        <v>36.01751805</v>
      </c>
      <c r="V37" s="62">
        <f t="shared" ref="V37:V50" si="8">(S37/R37)*100</f>
        <v>49.733158738253373</v>
      </c>
      <c r="W37" s="62">
        <f t="shared" ref="W37:W50" si="9">(T37/R37)*100</f>
        <v>48.095578636357814</v>
      </c>
      <c r="X37" s="62">
        <f t="shared" ref="X37:X50" si="10">(U37/R37)*100</f>
        <v>2.1732860567236552</v>
      </c>
    </row>
    <row r="38" spans="1:24" x14ac:dyDescent="0.25">
      <c r="A38" s="22" t="s">
        <v>41</v>
      </c>
      <c r="B38" s="50">
        <v>16</v>
      </c>
      <c r="C38" s="62">
        <v>7.5614130000000008</v>
      </c>
      <c r="D38" s="62">
        <v>267.76297800000003</v>
      </c>
      <c r="E38" s="62">
        <v>1251.8586405000001</v>
      </c>
      <c r="F38" s="62">
        <v>215.5002705</v>
      </c>
      <c r="G38" s="62">
        <v>10.0077525</v>
      </c>
      <c r="H38" s="62">
        <v>0</v>
      </c>
      <c r="I38" s="62">
        <v>128.099232</v>
      </c>
      <c r="J38" s="62">
        <v>0</v>
      </c>
      <c r="K38" s="62">
        <v>18.681138000000001</v>
      </c>
      <c r="L38" s="62">
        <v>18.236349000000001</v>
      </c>
      <c r="M38" s="62">
        <v>10.897330500000001</v>
      </c>
      <c r="N38" s="62">
        <v>0</v>
      </c>
      <c r="O38" s="62">
        <v>0</v>
      </c>
      <c r="P38" s="62">
        <v>60.491304000000007</v>
      </c>
      <c r="Q38" s="62">
        <v>0</v>
      </c>
      <c r="R38" s="62">
        <f t="shared" ref="R38:R50" si="11">SUM(C38:Q38)</f>
        <v>1989.0964079999999</v>
      </c>
      <c r="S38" s="62">
        <v>628.11927170999991</v>
      </c>
      <c r="T38" s="62">
        <v>1139.0865341849999</v>
      </c>
      <c r="U38" s="62">
        <v>221.93085010499999</v>
      </c>
      <c r="V38" s="62">
        <f t="shared" si="8"/>
        <v>31.578121059580134</v>
      </c>
      <c r="W38" s="62">
        <f t="shared" si="9"/>
        <v>57.266532160214936</v>
      </c>
      <c r="X38" s="62">
        <f t="shared" si="10"/>
        <v>11.157370211539792</v>
      </c>
    </row>
    <row r="39" spans="1:24" x14ac:dyDescent="0.25">
      <c r="A39" s="22" t="s">
        <v>41</v>
      </c>
      <c r="B39" s="50">
        <v>17</v>
      </c>
      <c r="C39" s="62">
        <v>241.96521600000003</v>
      </c>
      <c r="D39" s="62">
        <v>1910.5911495</v>
      </c>
      <c r="E39" s="62">
        <v>7922.1368790000006</v>
      </c>
      <c r="F39" s="62">
        <v>3195.364176</v>
      </c>
      <c r="G39" s="62">
        <v>1404.198873</v>
      </c>
      <c r="H39" s="62">
        <v>0</v>
      </c>
      <c r="I39" s="62">
        <v>887.79884400000003</v>
      </c>
      <c r="J39" s="62">
        <v>4.8926790000000002</v>
      </c>
      <c r="K39" s="62">
        <v>95.184846000000007</v>
      </c>
      <c r="L39" s="62">
        <v>137.88459</v>
      </c>
      <c r="M39" s="62">
        <v>129.878388</v>
      </c>
      <c r="N39" s="62">
        <v>29.578468500000003</v>
      </c>
      <c r="O39" s="62">
        <v>0</v>
      </c>
      <c r="P39" s="62">
        <v>727.45240950000004</v>
      </c>
      <c r="Q39" s="62">
        <v>1.3343670000000001</v>
      </c>
      <c r="R39" s="62">
        <f t="shared" si="11"/>
        <v>16688.2608855</v>
      </c>
      <c r="S39" s="62">
        <v>6308.19862767</v>
      </c>
      <c r="T39" s="62">
        <v>8487.8178031799998</v>
      </c>
      <c r="U39" s="62">
        <v>1892.5821301499998</v>
      </c>
      <c r="V39" s="62">
        <f t="shared" si="8"/>
        <v>37.800215798106507</v>
      </c>
      <c r="W39" s="62">
        <f t="shared" si="9"/>
        <v>50.861008594100099</v>
      </c>
      <c r="X39" s="62">
        <f t="shared" si="10"/>
        <v>11.340799039128251</v>
      </c>
    </row>
    <row r="40" spans="1:24" x14ac:dyDescent="0.25">
      <c r="A40" s="22" t="s">
        <v>41</v>
      </c>
      <c r="B40" s="50">
        <v>18</v>
      </c>
      <c r="C40" s="62">
        <v>14.233248000000001</v>
      </c>
      <c r="D40" s="62">
        <v>318.69131850000002</v>
      </c>
      <c r="E40" s="62">
        <v>540.19624050000004</v>
      </c>
      <c r="F40" s="62">
        <v>136.32782850000001</v>
      </c>
      <c r="G40" s="62">
        <v>68.275111500000008</v>
      </c>
      <c r="H40" s="62">
        <v>0</v>
      </c>
      <c r="I40" s="62">
        <v>9.7853580000000004</v>
      </c>
      <c r="J40" s="62">
        <v>0</v>
      </c>
      <c r="K40" s="62">
        <v>21.127477500000001</v>
      </c>
      <c r="L40" s="62">
        <v>0</v>
      </c>
      <c r="M40" s="62">
        <v>2.0015505</v>
      </c>
      <c r="N40" s="62">
        <v>0</v>
      </c>
      <c r="O40" s="62">
        <v>0</v>
      </c>
      <c r="P40" s="62">
        <v>4.003101</v>
      </c>
      <c r="Q40" s="62">
        <v>0</v>
      </c>
      <c r="R40" s="62">
        <f t="shared" si="11"/>
        <v>1114.6412339999999</v>
      </c>
      <c r="S40" s="62">
        <v>400.87419749999998</v>
      </c>
      <c r="T40" s="62">
        <v>670.8098717549999</v>
      </c>
      <c r="U40" s="62">
        <v>42.979718745</v>
      </c>
      <c r="V40" s="62">
        <f t="shared" si="8"/>
        <v>35.96441485135297</v>
      </c>
      <c r="W40" s="62">
        <f t="shared" si="9"/>
        <v>60.181684589913523</v>
      </c>
      <c r="X40" s="62">
        <f t="shared" si="10"/>
        <v>3.85592399006836</v>
      </c>
    </row>
    <row r="41" spans="1:24" x14ac:dyDescent="0.25">
      <c r="A41" s="22" t="s">
        <v>41</v>
      </c>
      <c r="B41" s="50">
        <v>20</v>
      </c>
      <c r="C41" s="62">
        <v>31.580019</v>
      </c>
      <c r="D41" s="62">
        <v>288.66806100000002</v>
      </c>
      <c r="E41" s="62">
        <v>2639.6003205000002</v>
      </c>
      <c r="F41" s="62">
        <v>1903.9193145000002</v>
      </c>
      <c r="G41" s="62">
        <v>225.50802300000001</v>
      </c>
      <c r="H41" s="62">
        <v>0</v>
      </c>
      <c r="I41" s="62">
        <v>4.8926790000000002</v>
      </c>
      <c r="J41" s="62">
        <v>0</v>
      </c>
      <c r="K41" s="62">
        <v>2.0015505</v>
      </c>
      <c r="L41" s="62">
        <v>43.144533000000003</v>
      </c>
      <c r="M41" s="62">
        <v>69.831873000000002</v>
      </c>
      <c r="N41" s="62">
        <v>0</v>
      </c>
      <c r="O41" s="62">
        <v>74.05736850000001</v>
      </c>
      <c r="P41" s="62">
        <v>11.119725000000001</v>
      </c>
      <c r="Q41" s="62">
        <v>0</v>
      </c>
      <c r="R41" s="62">
        <f t="shared" si="11"/>
        <v>5294.3234669999993</v>
      </c>
      <c r="S41" s="62">
        <v>2134.1185640999997</v>
      </c>
      <c r="T41" s="62">
        <v>2999.122794675</v>
      </c>
      <c r="U41" s="62">
        <v>161.18923522499998</v>
      </c>
      <c r="V41" s="62">
        <f t="shared" si="8"/>
        <v>40.309561314153832</v>
      </c>
      <c r="W41" s="62">
        <f t="shared" si="9"/>
        <v>56.647894926874145</v>
      </c>
      <c r="X41" s="62">
        <f t="shared" si="10"/>
        <v>3.0445671903068856</v>
      </c>
    </row>
    <row r="42" spans="1:24" x14ac:dyDescent="0.25">
      <c r="A42" s="22" t="s">
        <v>41</v>
      </c>
      <c r="B42" s="50">
        <v>21</v>
      </c>
      <c r="C42" s="62">
        <v>76.503708000000003</v>
      </c>
      <c r="D42" s="62">
        <v>1706.2106040000001</v>
      </c>
      <c r="E42" s="62">
        <v>8648.0325270000012</v>
      </c>
      <c r="F42" s="62">
        <v>3328.5784815000002</v>
      </c>
      <c r="G42" s="62">
        <v>731.01072150000005</v>
      </c>
      <c r="H42" s="62">
        <v>23.129028000000002</v>
      </c>
      <c r="I42" s="62">
        <v>1013.2293420000001</v>
      </c>
      <c r="J42" s="62">
        <v>8.8957800000000002</v>
      </c>
      <c r="K42" s="62">
        <v>222.83928900000001</v>
      </c>
      <c r="L42" s="62">
        <v>56.932992000000006</v>
      </c>
      <c r="M42" s="62">
        <v>413.65377000000001</v>
      </c>
      <c r="N42" s="62">
        <v>45.590872500000003</v>
      </c>
      <c r="O42" s="62">
        <v>96.741607500000001</v>
      </c>
      <c r="P42" s="62">
        <v>931.16577150000001</v>
      </c>
      <c r="Q42" s="62">
        <v>0</v>
      </c>
      <c r="R42" s="62">
        <f t="shared" si="11"/>
        <v>17302.514494500003</v>
      </c>
      <c r="S42" s="62">
        <v>5810.2405946999997</v>
      </c>
      <c r="T42" s="62">
        <v>9181.1933894699996</v>
      </c>
      <c r="U42" s="62">
        <v>2311.4306148299997</v>
      </c>
      <c r="V42" s="62">
        <f t="shared" si="8"/>
        <v>33.580324966911121</v>
      </c>
      <c r="W42" s="62">
        <f t="shared" si="9"/>
        <v>53.062769532072643</v>
      </c>
      <c r="X42" s="62">
        <f t="shared" si="10"/>
        <v>13.358928932351077</v>
      </c>
    </row>
    <row r="43" spans="1:24" x14ac:dyDescent="0.25">
      <c r="A43" s="22" t="s">
        <v>41</v>
      </c>
      <c r="B43" s="50">
        <v>22</v>
      </c>
      <c r="C43" s="62">
        <v>160.12404000000001</v>
      </c>
      <c r="D43" s="62">
        <v>925.1611200000001</v>
      </c>
      <c r="E43" s="62">
        <v>3667.2853050000003</v>
      </c>
      <c r="F43" s="62">
        <v>1614.8064645000002</v>
      </c>
      <c r="G43" s="62">
        <v>1373.953221</v>
      </c>
      <c r="H43" s="62">
        <v>26.020156500000002</v>
      </c>
      <c r="I43" s="62">
        <v>94.9624515</v>
      </c>
      <c r="J43" s="62">
        <v>0</v>
      </c>
      <c r="K43" s="62">
        <v>9.5629635000000004</v>
      </c>
      <c r="L43" s="62">
        <v>0</v>
      </c>
      <c r="M43" s="62">
        <v>76.72610250000001</v>
      </c>
      <c r="N43" s="62">
        <v>0</v>
      </c>
      <c r="O43" s="62">
        <v>62.4928545</v>
      </c>
      <c r="P43" s="62">
        <v>35.805514500000001</v>
      </c>
      <c r="Q43" s="62">
        <v>2.8911285000000002</v>
      </c>
      <c r="R43" s="62">
        <f t="shared" si="11"/>
        <v>8049.791322</v>
      </c>
      <c r="S43" s="62">
        <v>3744.3095639999997</v>
      </c>
      <c r="T43" s="62">
        <v>4051.3002476399997</v>
      </c>
      <c r="U43" s="62">
        <v>254.34439235999997</v>
      </c>
      <c r="V43" s="62">
        <f t="shared" si="8"/>
        <v>46.514368065254544</v>
      </c>
      <c r="W43" s="62">
        <f t="shared" si="9"/>
        <v>50.328015790519146</v>
      </c>
      <c r="X43" s="62">
        <f t="shared" si="10"/>
        <v>3.1596395755611608</v>
      </c>
    </row>
    <row r="44" spans="1:24" x14ac:dyDescent="0.25">
      <c r="A44" s="22" t="s">
        <v>41</v>
      </c>
      <c r="B44" s="50">
        <v>24</v>
      </c>
      <c r="C44" s="62">
        <v>0</v>
      </c>
      <c r="D44" s="62">
        <v>224.17365600000002</v>
      </c>
      <c r="E44" s="62">
        <v>1231.8431355</v>
      </c>
      <c r="F44" s="62">
        <v>285.55453800000004</v>
      </c>
      <c r="G44" s="62">
        <v>67.385533500000008</v>
      </c>
      <c r="H44" s="62">
        <v>0</v>
      </c>
      <c r="I44" s="62">
        <v>0</v>
      </c>
      <c r="J44" s="62">
        <v>0</v>
      </c>
      <c r="K44" s="62">
        <v>0</v>
      </c>
      <c r="L44" s="62">
        <v>0</v>
      </c>
      <c r="M44" s="62">
        <v>0</v>
      </c>
      <c r="N44" s="62">
        <v>0</v>
      </c>
      <c r="O44" s="62">
        <v>0</v>
      </c>
      <c r="P44" s="62">
        <v>0</v>
      </c>
      <c r="Q44" s="62">
        <v>0</v>
      </c>
      <c r="R44" s="62">
        <f t="shared" si="11"/>
        <v>1808.9568630000001</v>
      </c>
      <c r="S44" s="62">
        <v>690.90473339999994</v>
      </c>
      <c r="T44" s="62">
        <v>1088.1882990449999</v>
      </c>
      <c r="U44" s="62">
        <v>29.900433554999999</v>
      </c>
      <c r="V44" s="62">
        <f t="shared" si="8"/>
        <v>38.193543888835116</v>
      </c>
      <c r="W44" s="62">
        <f t="shared" si="9"/>
        <v>60.155569284296405</v>
      </c>
      <c r="X44" s="62">
        <f t="shared" si="10"/>
        <v>1.652910258203321</v>
      </c>
    </row>
    <row r="45" spans="1:24" x14ac:dyDescent="0.25">
      <c r="A45" s="22" t="s">
        <v>42</v>
      </c>
      <c r="B45" s="50">
        <v>11</v>
      </c>
      <c r="C45" s="62">
        <v>315.13300650000002</v>
      </c>
      <c r="D45" s="62">
        <v>401.64446700000002</v>
      </c>
      <c r="E45" s="62">
        <v>1988.2068300000001</v>
      </c>
      <c r="F45" s="62">
        <v>860.66671500000007</v>
      </c>
      <c r="G45" s="62">
        <v>232.62464700000001</v>
      </c>
      <c r="H45" s="62">
        <v>5.1150735000000003</v>
      </c>
      <c r="I45" s="62">
        <v>1237.402998</v>
      </c>
      <c r="J45" s="62">
        <v>11.119725000000001</v>
      </c>
      <c r="K45" s="62">
        <v>56.710597500000006</v>
      </c>
      <c r="L45" s="62">
        <v>0</v>
      </c>
      <c r="M45" s="62">
        <v>90.736956000000006</v>
      </c>
      <c r="N45" s="62">
        <v>48.037212000000004</v>
      </c>
      <c r="O45" s="62">
        <v>0</v>
      </c>
      <c r="P45" s="62">
        <v>1004.333562</v>
      </c>
      <c r="Q45" s="62">
        <v>2.0015505</v>
      </c>
      <c r="R45" s="62">
        <f t="shared" si="11"/>
        <v>6253.7333400000007</v>
      </c>
      <c r="S45" s="62">
        <v>1739.2469156099999</v>
      </c>
      <c r="T45" s="62">
        <v>2327.7413574899997</v>
      </c>
      <c r="U45" s="62">
        <v>2186.8716068999997</v>
      </c>
      <c r="V45" s="62">
        <f t="shared" si="8"/>
        <v>27.81133798087399</v>
      </c>
      <c r="W45" s="62">
        <f t="shared" si="9"/>
        <v>37.221627961034862</v>
      </c>
      <c r="X45" s="62">
        <f t="shared" si="10"/>
        <v>34.969057489425978</v>
      </c>
    </row>
    <row r="46" spans="1:24" x14ac:dyDescent="0.25">
      <c r="A46" s="22" t="s">
        <v>42</v>
      </c>
      <c r="B46" s="50">
        <v>12</v>
      </c>
      <c r="C46" s="62">
        <v>41.142982500000002</v>
      </c>
      <c r="D46" s="62">
        <v>354.05204400000002</v>
      </c>
      <c r="E46" s="62">
        <v>3824.0734275000004</v>
      </c>
      <c r="F46" s="62">
        <v>3320.3498850000001</v>
      </c>
      <c r="G46" s="62">
        <v>2050.4772900000003</v>
      </c>
      <c r="H46" s="62">
        <v>0</v>
      </c>
      <c r="I46" s="62">
        <v>0</v>
      </c>
      <c r="J46" s="62">
        <v>0</v>
      </c>
      <c r="K46" s="62">
        <v>0</v>
      </c>
      <c r="L46" s="62">
        <v>0</v>
      </c>
      <c r="M46" s="62">
        <v>0</v>
      </c>
      <c r="N46" s="62">
        <v>0</v>
      </c>
      <c r="O46" s="62">
        <v>0</v>
      </c>
      <c r="P46" s="62">
        <v>0</v>
      </c>
      <c r="Q46" s="62">
        <v>0</v>
      </c>
      <c r="R46" s="62">
        <f t="shared" si="11"/>
        <v>9590.0956290000013</v>
      </c>
      <c r="S46" s="62">
        <v>4965.5313848699998</v>
      </c>
      <c r="T46" s="62">
        <v>4434.5793482549998</v>
      </c>
      <c r="U46" s="62">
        <v>190.17894487499998</v>
      </c>
      <c r="V46" s="62">
        <f t="shared" si="8"/>
        <v>51.777704591959072</v>
      </c>
      <c r="W46" s="62">
        <f t="shared" si="9"/>
        <v>46.241242212903892</v>
      </c>
      <c r="X46" s="62">
        <f t="shared" si="10"/>
        <v>1.9830766264718753</v>
      </c>
    </row>
    <row r="47" spans="1:24" x14ac:dyDescent="0.25">
      <c r="A47" s="22" t="s">
        <v>42</v>
      </c>
      <c r="B47" s="50">
        <v>15</v>
      </c>
      <c r="C47" s="62">
        <v>149.44910400000001</v>
      </c>
      <c r="D47" s="62">
        <v>423.883917</v>
      </c>
      <c r="E47" s="62">
        <v>671.40899550000006</v>
      </c>
      <c r="F47" s="62">
        <v>102.9686535</v>
      </c>
      <c r="G47" s="62">
        <v>46.480450500000003</v>
      </c>
      <c r="H47" s="62">
        <v>0</v>
      </c>
      <c r="I47" s="62">
        <v>354.941622</v>
      </c>
      <c r="J47" s="62">
        <v>9.1181745000000003</v>
      </c>
      <c r="K47" s="62">
        <v>83.842726499999998</v>
      </c>
      <c r="L47" s="62">
        <v>19.793110500000001</v>
      </c>
      <c r="M47" s="62">
        <v>39.141432000000002</v>
      </c>
      <c r="N47" s="62">
        <v>4.8926790000000002</v>
      </c>
      <c r="O47" s="62">
        <v>4.4478900000000001</v>
      </c>
      <c r="P47" s="62">
        <v>626.04051750000008</v>
      </c>
      <c r="Q47" s="62">
        <v>22.906633500000002</v>
      </c>
      <c r="R47" s="62">
        <f t="shared" si="11"/>
        <v>2559.3159060000003</v>
      </c>
      <c r="S47" s="62">
        <v>568.91220993000002</v>
      </c>
      <c r="T47" s="62">
        <v>936.50550907499996</v>
      </c>
      <c r="U47" s="62">
        <v>1053.9499729949998</v>
      </c>
      <c r="V47" s="62">
        <f t="shared" si="8"/>
        <v>22.229073347149352</v>
      </c>
      <c r="W47" s="62">
        <f t="shared" si="9"/>
        <v>36.592024723461392</v>
      </c>
      <c r="X47" s="62">
        <f t="shared" si="10"/>
        <v>41.180925360724096</v>
      </c>
    </row>
    <row r="48" spans="1:24" x14ac:dyDescent="0.25">
      <c r="A48" s="22" t="s">
        <v>42</v>
      </c>
      <c r="B48" s="50">
        <v>16</v>
      </c>
      <c r="C48" s="62">
        <v>1040.1390765000001</v>
      </c>
      <c r="D48" s="62">
        <v>1484.9280765000001</v>
      </c>
      <c r="E48" s="62">
        <v>5069.0378385000004</v>
      </c>
      <c r="F48" s="62">
        <v>1079.2805085</v>
      </c>
      <c r="G48" s="62">
        <v>170.79897600000001</v>
      </c>
      <c r="H48" s="62">
        <v>12.231697500000001</v>
      </c>
      <c r="I48" s="62">
        <v>3446.6699610000001</v>
      </c>
      <c r="J48" s="62">
        <v>8.2285965000000001</v>
      </c>
      <c r="K48" s="62">
        <v>667.40589450000004</v>
      </c>
      <c r="L48" s="62">
        <v>10.674936000000001</v>
      </c>
      <c r="M48" s="62">
        <v>304.01328150000001</v>
      </c>
      <c r="N48" s="62">
        <v>93.405690000000007</v>
      </c>
      <c r="O48" s="62">
        <v>117.86908500000001</v>
      </c>
      <c r="P48" s="62">
        <v>2994.5419425</v>
      </c>
      <c r="Q48" s="62">
        <v>96.741607500000001</v>
      </c>
      <c r="R48" s="62">
        <f t="shared" si="11"/>
        <v>16595.967167999996</v>
      </c>
      <c r="S48" s="62">
        <v>3855.0064422599999</v>
      </c>
      <c r="T48" s="62">
        <v>6023.9315618549999</v>
      </c>
      <c r="U48" s="62">
        <v>6717.3649718849992</v>
      </c>
      <c r="V48" s="62">
        <f t="shared" si="8"/>
        <v>23.228573563902589</v>
      </c>
      <c r="W48" s="62">
        <f t="shared" si="9"/>
        <v>36.297562539592278</v>
      </c>
      <c r="X48" s="62">
        <f t="shared" si="10"/>
        <v>40.475887327840013</v>
      </c>
    </row>
    <row r="49" spans="1:24" x14ac:dyDescent="0.25">
      <c r="A49" s="22" t="s">
        <v>42</v>
      </c>
      <c r="B49" s="50">
        <v>17</v>
      </c>
      <c r="C49" s="62">
        <v>52.707496500000005</v>
      </c>
      <c r="D49" s="62">
        <v>181.47391200000001</v>
      </c>
      <c r="E49" s="62">
        <v>749.91425400000003</v>
      </c>
      <c r="F49" s="62">
        <v>343.15471350000001</v>
      </c>
      <c r="G49" s="62">
        <v>219.50337150000001</v>
      </c>
      <c r="H49" s="62">
        <v>0</v>
      </c>
      <c r="I49" s="62">
        <v>13.343670000000001</v>
      </c>
      <c r="J49" s="62">
        <v>0</v>
      </c>
      <c r="K49" s="62">
        <v>0</v>
      </c>
      <c r="L49" s="62">
        <v>0</v>
      </c>
      <c r="M49" s="62">
        <v>0.88957800000000009</v>
      </c>
      <c r="N49" s="62">
        <v>0</v>
      </c>
      <c r="O49" s="62">
        <v>0</v>
      </c>
      <c r="P49" s="62">
        <v>1.5567615000000001</v>
      </c>
      <c r="Q49" s="62">
        <v>0</v>
      </c>
      <c r="R49" s="62">
        <f t="shared" si="11"/>
        <v>1562.5437570000001</v>
      </c>
      <c r="S49" s="62">
        <v>727.61836031999997</v>
      </c>
      <c r="T49" s="62">
        <v>796.99350437999999</v>
      </c>
      <c r="U49" s="62">
        <v>37.963509299999998</v>
      </c>
      <c r="V49" s="62">
        <f t="shared" si="8"/>
        <v>46.566270996275207</v>
      </c>
      <c r="W49" s="62">
        <f t="shared" si="9"/>
        <v>51.006155879447789</v>
      </c>
      <c r="X49" s="62">
        <f t="shared" si="10"/>
        <v>2.42959655561185</v>
      </c>
    </row>
    <row r="50" spans="1:24" x14ac:dyDescent="0.25">
      <c r="A50" s="22" t="s">
        <v>42</v>
      </c>
      <c r="B50" s="50">
        <v>20</v>
      </c>
      <c r="C50" s="62">
        <v>6.6718350000000006</v>
      </c>
      <c r="D50" s="62">
        <v>67.163139000000001</v>
      </c>
      <c r="E50" s="62">
        <v>291.11440049999999</v>
      </c>
      <c r="F50" s="62">
        <v>94.740057000000007</v>
      </c>
      <c r="G50" s="62">
        <v>38.474248500000002</v>
      </c>
      <c r="H50" s="62">
        <v>0</v>
      </c>
      <c r="I50" s="62">
        <v>10.230147000000001</v>
      </c>
      <c r="J50" s="62">
        <v>0</v>
      </c>
      <c r="K50" s="62">
        <v>1.3343670000000001</v>
      </c>
      <c r="L50" s="62">
        <v>0</v>
      </c>
      <c r="M50" s="62">
        <v>0</v>
      </c>
      <c r="N50" s="62">
        <v>0</v>
      </c>
      <c r="O50" s="62">
        <v>0</v>
      </c>
      <c r="P50" s="62">
        <v>10.897330500000001</v>
      </c>
      <c r="Q50" s="62">
        <v>6.0046515000000005</v>
      </c>
      <c r="R50" s="62">
        <f t="shared" si="11"/>
        <v>526.63017599999989</v>
      </c>
      <c r="S50" s="62">
        <v>206.33289624</v>
      </c>
      <c r="T50" s="62">
        <v>285.48581233499999</v>
      </c>
      <c r="U50" s="62">
        <v>34.822123425000001</v>
      </c>
      <c r="V50" s="62">
        <f t="shared" si="8"/>
        <v>39.179846815310491</v>
      </c>
      <c r="W50" s="62">
        <f t="shared" si="9"/>
        <v>54.209922891885341</v>
      </c>
      <c r="X50" s="62">
        <f t="shared" si="10"/>
        <v>6.6122537241390456</v>
      </c>
    </row>
    <row r="52" spans="1:24" ht="21" x14ac:dyDescent="0.35">
      <c r="A52" s="136" t="s">
        <v>51</v>
      </c>
      <c r="B52" s="136"/>
      <c r="C52" s="136"/>
      <c r="D52" s="136"/>
      <c r="E52" s="136"/>
      <c r="F52" s="136"/>
      <c r="G52" s="136"/>
      <c r="H52" s="136"/>
      <c r="I52" s="136"/>
      <c r="J52" s="136"/>
      <c r="K52" s="136"/>
      <c r="L52" s="136"/>
      <c r="M52" s="136"/>
      <c r="N52" s="136"/>
      <c r="O52" s="137"/>
      <c r="P52" s="137"/>
      <c r="Q52" s="137"/>
      <c r="R52" s="137"/>
      <c r="S52" s="137"/>
      <c r="T52" s="137"/>
      <c r="U52" s="137"/>
      <c r="V52" s="137"/>
      <c r="W52" s="137"/>
      <c r="X52" s="137"/>
    </row>
    <row r="53" spans="1:24" ht="45" x14ac:dyDescent="0.25">
      <c r="A53" s="78" t="s">
        <v>402</v>
      </c>
      <c r="B53" s="12" t="s">
        <v>403</v>
      </c>
      <c r="C53" s="88" t="s">
        <v>87</v>
      </c>
      <c r="D53" s="88" t="s">
        <v>88</v>
      </c>
      <c r="E53" s="88" t="s">
        <v>89</v>
      </c>
      <c r="F53" s="88" t="s">
        <v>90</v>
      </c>
      <c r="G53" s="88" t="s">
        <v>91</v>
      </c>
      <c r="H53" s="88" t="s">
        <v>92</v>
      </c>
      <c r="I53" s="88" t="s">
        <v>93</v>
      </c>
      <c r="J53" s="88" t="s">
        <v>94</v>
      </c>
      <c r="K53" s="88" t="s">
        <v>386</v>
      </c>
      <c r="L53" s="88" t="s">
        <v>387</v>
      </c>
      <c r="M53" s="88" t="s">
        <v>97</v>
      </c>
      <c r="N53" s="88" t="s">
        <v>98</v>
      </c>
      <c r="O53" s="88" t="s">
        <v>99</v>
      </c>
      <c r="P53" s="88" t="s">
        <v>100</v>
      </c>
      <c r="Q53" s="88" t="s">
        <v>101</v>
      </c>
      <c r="R53" s="5" t="s">
        <v>102</v>
      </c>
      <c r="S53" s="88" t="s">
        <v>103</v>
      </c>
      <c r="T53" s="88" t="s">
        <v>104</v>
      </c>
      <c r="U53" s="88" t="s">
        <v>105</v>
      </c>
      <c r="V53" s="88" t="s">
        <v>106</v>
      </c>
      <c r="W53" s="88" t="s">
        <v>107</v>
      </c>
      <c r="X53" s="88" t="s">
        <v>108</v>
      </c>
    </row>
    <row r="54" spans="1:24" x14ac:dyDescent="0.25">
      <c r="A54" s="22" t="s">
        <v>41</v>
      </c>
      <c r="B54" s="50">
        <v>12</v>
      </c>
      <c r="C54" s="62">
        <v>0</v>
      </c>
      <c r="D54" s="62">
        <v>15.567615</v>
      </c>
      <c r="E54" s="62">
        <v>726.56283150000002</v>
      </c>
      <c r="F54" s="62">
        <v>630.48840749999999</v>
      </c>
      <c r="G54" s="62">
        <v>284.66496000000001</v>
      </c>
      <c r="H54" s="62">
        <v>0</v>
      </c>
      <c r="I54" s="62">
        <v>0</v>
      </c>
      <c r="J54" s="62">
        <v>0</v>
      </c>
      <c r="K54" s="62">
        <v>0</v>
      </c>
      <c r="L54" s="62">
        <v>0</v>
      </c>
      <c r="M54" s="62">
        <v>0</v>
      </c>
      <c r="N54" s="62">
        <v>0</v>
      </c>
      <c r="O54" s="62">
        <v>0</v>
      </c>
      <c r="P54" s="62">
        <v>0</v>
      </c>
      <c r="Q54" s="62">
        <v>0</v>
      </c>
      <c r="R54" s="62">
        <f>SUM(C54:Q54)</f>
        <v>1657.2838140000001</v>
      </c>
      <c r="S54" s="62">
        <v>825.95430216</v>
      </c>
      <c r="T54" s="62">
        <v>795.244336245</v>
      </c>
      <c r="U54" s="62">
        <v>36.118709594999999</v>
      </c>
      <c r="V54" s="62">
        <f t="shared" ref="V54:V67" si="12">(S54/R54)*100</f>
        <v>49.837830743455264</v>
      </c>
      <c r="W54" s="62">
        <f t="shared" ref="W54:W67" si="13">(T54/R54)*100</f>
        <v>47.98480076418582</v>
      </c>
      <c r="X54" s="62">
        <f t="shared" ref="X54:X67" si="14">(U54/R54)*100</f>
        <v>2.1793919236937649</v>
      </c>
    </row>
    <row r="55" spans="1:24" x14ac:dyDescent="0.25">
      <c r="A55" s="22" t="s">
        <v>41</v>
      </c>
      <c r="B55" s="50">
        <v>16</v>
      </c>
      <c r="C55" s="62">
        <v>7.5614130000000008</v>
      </c>
      <c r="D55" s="62">
        <v>265.31663850000001</v>
      </c>
      <c r="E55" s="62">
        <v>1259.6424480000001</v>
      </c>
      <c r="F55" s="62">
        <v>215.72266500000001</v>
      </c>
      <c r="G55" s="62">
        <v>14.455642500000002</v>
      </c>
      <c r="H55" s="62">
        <v>0</v>
      </c>
      <c r="I55" s="62">
        <v>127.654443</v>
      </c>
      <c r="J55" s="62">
        <v>0</v>
      </c>
      <c r="K55" s="62">
        <v>17.346771</v>
      </c>
      <c r="L55" s="62">
        <v>14.900431500000002</v>
      </c>
      <c r="M55" s="62">
        <v>10.452541500000001</v>
      </c>
      <c r="N55" s="62">
        <v>0</v>
      </c>
      <c r="O55" s="62">
        <v>0</v>
      </c>
      <c r="P55" s="62">
        <v>56.043414000000006</v>
      </c>
      <c r="Q55" s="62">
        <v>0</v>
      </c>
      <c r="R55" s="62">
        <f t="shared" ref="R55:R67" si="15">SUM(C55:Q55)</f>
        <v>1989.0964080000001</v>
      </c>
      <c r="S55" s="62">
        <v>634.86018539999998</v>
      </c>
      <c r="T55" s="62">
        <v>1139.82601086</v>
      </c>
      <c r="U55" s="62">
        <v>214.45045973999999</v>
      </c>
      <c r="V55" s="62">
        <f t="shared" si="12"/>
        <v>31.917014321007208</v>
      </c>
      <c r="W55" s="62">
        <f t="shared" si="13"/>
        <v>57.30370867272714</v>
      </c>
      <c r="X55" s="62">
        <f t="shared" si="14"/>
        <v>10.781300437600509</v>
      </c>
    </row>
    <row r="56" spans="1:24" x14ac:dyDescent="0.25">
      <c r="A56" s="22" t="s">
        <v>41</v>
      </c>
      <c r="B56" s="50">
        <v>17</v>
      </c>
      <c r="C56" s="62">
        <v>243.07718850000001</v>
      </c>
      <c r="D56" s="62">
        <v>1754.4702105000001</v>
      </c>
      <c r="E56" s="62">
        <v>7773.7997475000002</v>
      </c>
      <c r="F56" s="62">
        <v>3318.3483345</v>
      </c>
      <c r="G56" s="62">
        <v>1534.52205</v>
      </c>
      <c r="H56" s="62">
        <v>0</v>
      </c>
      <c r="I56" s="62">
        <v>867.11615549999999</v>
      </c>
      <c r="J56" s="62">
        <v>4.8926790000000002</v>
      </c>
      <c r="K56" s="62">
        <v>91.626534000000007</v>
      </c>
      <c r="L56" s="62">
        <v>158.1224895</v>
      </c>
      <c r="M56" s="62">
        <v>177.91560000000001</v>
      </c>
      <c r="N56" s="62">
        <v>44.923689000000003</v>
      </c>
      <c r="O56" s="62">
        <v>0</v>
      </c>
      <c r="P56" s="62">
        <v>718.11184050000008</v>
      </c>
      <c r="Q56" s="62">
        <v>1.3343670000000001</v>
      </c>
      <c r="R56" s="62">
        <f t="shared" si="15"/>
        <v>16688.2608855</v>
      </c>
      <c r="S56" s="62">
        <v>6403.9147092899993</v>
      </c>
      <c r="T56" s="62">
        <v>8404.2524909249987</v>
      </c>
      <c r="U56" s="62">
        <v>1880.4313607849999</v>
      </c>
      <c r="V56" s="62">
        <f t="shared" si="12"/>
        <v>38.373769161615847</v>
      </c>
      <c r="W56" s="62">
        <f t="shared" si="13"/>
        <v>50.360265509914434</v>
      </c>
      <c r="X56" s="62">
        <f t="shared" si="14"/>
        <v>11.267988759804554</v>
      </c>
    </row>
    <row r="57" spans="1:24" x14ac:dyDescent="0.25">
      <c r="A57" s="22" t="s">
        <v>41</v>
      </c>
      <c r="B57" s="50">
        <v>18</v>
      </c>
      <c r="C57" s="62">
        <v>14.233248000000001</v>
      </c>
      <c r="D57" s="62">
        <v>278.43791400000003</v>
      </c>
      <c r="E57" s="62">
        <v>541.53060749999997</v>
      </c>
      <c r="F57" s="62">
        <v>159.23446200000001</v>
      </c>
      <c r="G57" s="62">
        <v>84.287515499999998</v>
      </c>
      <c r="H57" s="62">
        <v>0</v>
      </c>
      <c r="I57" s="62">
        <v>9.5629635000000004</v>
      </c>
      <c r="J57" s="62">
        <v>0</v>
      </c>
      <c r="K57" s="62">
        <v>21.349872000000001</v>
      </c>
      <c r="L57" s="62">
        <v>0</v>
      </c>
      <c r="M57" s="62">
        <v>2.0015505</v>
      </c>
      <c r="N57" s="62">
        <v>0</v>
      </c>
      <c r="O57" s="62">
        <v>0</v>
      </c>
      <c r="P57" s="62">
        <v>4.003101</v>
      </c>
      <c r="Q57" s="62">
        <v>0</v>
      </c>
      <c r="R57" s="62">
        <f t="shared" si="15"/>
        <v>1114.6412339999999</v>
      </c>
      <c r="S57" s="62">
        <v>419.23990691999995</v>
      </c>
      <c r="T57" s="62">
        <v>651.51898249499993</v>
      </c>
      <c r="U57" s="62">
        <v>43.904898584999998</v>
      </c>
      <c r="V57" s="62">
        <f t="shared" si="12"/>
        <v>37.612093840770292</v>
      </c>
      <c r="W57" s="62">
        <f t="shared" si="13"/>
        <v>58.451003122947441</v>
      </c>
      <c r="X57" s="62">
        <f t="shared" si="14"/>
        <v>3.9389264676171134</v>
      </c>
    </row>
    <row r="58" spans="1:24" x14ac:dyDescent="0.25">
      <c r="A58" s="22" t="s">
        <v>41</v>
      </c>
      <c r="B58" s="50">
        <v>20</v>
      </c>
      <c r="C58" s="62">
        <v>30.245652000000003</v>
      </c>
      <c r="D58" s="62">
        <v>272.43326250000001</v>
      </c>
      <c r="E58" s="62">
        <v>2565.3205575000002</v>
      </c>
      <c r="F58" s="62">
        <v>1939.724829</v>
      </c>
      <c r="G58" s="62">
        <v>258.42240900000002</v>
      </c>
      <c r="H58" s="62">
        <v>4.8926790000000002</v>
      </c>
      <c r="I58" s="62">
        <v>4.8926790000000002</v>
      </c>
      <c r="J58" s="62">
        <v>0</v>
      </c>
      <c r="K58" s="62">
        <v>2.0015505</v>
      </c>
      <c r="L58" s="62">
        <v>36.695092500000001</v>
      </c>
      <c r="M58" s="62">
        <v>72.723001500000009</v>
      </c>
      <c r="N58" s="62">
        <v>21.794661000000001</v>
      </c>
      <c r="O58" s="62">
        <v>74.05736850000001</v>
      </c>
      <c r="P58" s="62">
        <v>11.119725000000001</v>
      </c>
      <c r="Q58" s="62">
        <v>0</v>
      </c>
      <c r="R58" s="62">
        <f t="shared" si="15"/>
        <v>5294.3234669999993</v>
      </c>
      <c r="S58" s="62">
        <v>2153.2671179999998</v>
      </c>
      <c r="T58" s="62">
        <v>2982.5918770049998</v>
      </c>
      <c r="U58" s="62">
        <v>158.57159899499999</v>
      </c>
      <c r="V58" s="62">
        <f t="shared" si="12"/>
        <v>40.67124216005142</v>
      </c>
      <c r="W58" s="62">
        <f t="shared" si="13"/>
        <v>56.335656398702625</v>
      </c>
      <c r="X58" s="62">
        <f t="shared" si="14"/>
        <v>2.9951248725808162</v>
      </c>
    </row>
    <row r="59" spans="1:24" x14ac:dyDescent="0.25">
      <c r="A59" s="22" t="s">
        <v>41</v>
      </c>
      <c r="B59" s="50">
        <v>21</v>
      </c>
      <c r="C59" s="62">
        <v>80.062020000000004</v>
      </c>
      <c r="D59" s="62">
        <v>1518.7320405</v>
      </c>
      <c r="E59" s="62">
        <v>8603.3312325000006</v>
      </c>
      <c r="F59" s="62">
        <v>3427.544034</v>
      </c>
      <c r="G59" s="62">
        <v>825.30598950000001</v>
      </c>
      <c r="H59" s="62">
        <v>12.231697500000001</v>
      </c>
      <c r="I59" s="62">
        <v>1020.7907550000001</v>
      </c>
      <c r="J59" s="62">
        <v>8.8957800000000002</v>
      </c>
      <c r="K59" s="62">
        <v>217.50182100000001</v>
      </c>
      <c r="L59" s="62">
        <v>36.917487000000001</v>
      </c>
      <c r="M59" s="62">
        <v>441.00829350000004</v>
      </c>
      <c r="N59" s="62">
        <v>79.172442000000004</v>
      </c>
      <c r="O59" s="62">
        <v>106.30457100000001</v>
      </c>
      <c r="P59" s="62">
        <v>922.047597</v>
      </c>
      <c r="Q59" s="62">
        <v>2.6687340000000002</v>
      </c>
      <c r="R59" s="62">
        <f t="shared" si="15"/>
        <v>17302.514494500003</v>
      </c>
      <c r="S59" s="62">
        <v>5887.5820709399995</v>
      </c>
      <c r="T59" s="62">
        <v>9112.1284920149992</v>
      </c>
      <c r="U59" s="62">
        <v>2303.1540360449999</v>
      </c>
      <c r="V59" s="62">
        <f t="shared" si="12"/>
        <v>34.027320553966312</v>
      </c>
      <c r="W59" s="62">
        <f t="shared" si="13"/>
        <v>52.663608488300916</v>
      </c>
      <c r="X59" s="62">
        <f t="shared" si="14"/>
        <v>13.311094389067609</v>
      </c>
    </row>
    <row r="60" spans="1:24" x14ac:dyDescent="0.25">
      <c r="A60" s="22" t="s">
        <v>41</v>
      </c>
      <c r="B60" s="50">
        <v>22</v>
      </c>
      <c r="C60" s="62">
        <v>153.45220500000002</v>
      </c>
      <c r="D60" s="62">
        <v>853.55009100000007</v>
      </c>
      <c r="E60" s="62">
        <v>3545.1907245000002</v>
      </c>
      <c r="F60" s="62">
        <v>1735.3442835000001</v>
      </c>
      <c r="G60" s="62">
        <v>1448.232984</v>
      </c>
      <c r="H60" s="62">
        <v>54.486652500000005</v>
      </c>
      <c r="I60" s="62">
        <v>93.6280845</v>
      </c>
      <c r="J60" s="62">
        <v>0</v>
      </c>
      <c r="K60" s="62">
        <v>9.5629635000000004</v>
      </c>
      <c r="L60" s="62">
        <v>0.66718350000000004</v>
      </c>
      <c r="M60" s="62">
        <v>60.046515000000007</v>
      </c>
      <c r="N60" s="62">
        <v>0</v>
      </c>
      <c r="O60" s="62">
        <v>58.044964500000006</v>
      </c>
      <c r="P60" s="62">
        <v>32.469597</v>
      </c>
      <c r="Q60" s="62">
        <v>5.1150735000000003</v>
      </c>
      <c r="R60" s="62">
        <f t="shared" si="15"/>
        <v>8049.7913220000009</v>
      </c>
      <c r="S60" s="62">
        <v>3825.0159371099999</v>
      </c>
      <c r="T60" s="62">
        <v>3971.1843438749997</v>
      </c>
      <c r="U60" s="62">
        <v>253.75392301499997</v>
      </c>
      <c r="V60" s="62">
        <f t="shared" si="12"/>
        <v>47.516957696235785</v>
      </c>
      <c r="W60" s="62">
        <f t="shared" si="13"/>
        <v>49.332761372605916</v>
      </c>
      <c r="X60" s="62">
        <f t="shared" si="14"/>
        <v>3.1523043624931364</v>
      </c>
    </row>
    <row r="61" spans="1:24" x14ac:dyDescent="0.25">
      <c r="A61" s="22" t="s">
        <v>41</v>
      </c>
      <c r="B61" s="50">
        <v>24</v>
      </c>
      <c r="C61" s="62">
        <v>0</v>
      </c>
      <c r="D61" s="62">
        <v>218.1690045</v>
      </c>
      <c r="E61" s="62">
        <v>1221.390594</v>
      </c>
      <c r="F61" s="62">
        <v>303.34609800000004</v>
      </c>
      <c r="G61" s="62">
        <v>66.051166500000008</v>
      </c>
      <c r="H61" s="62">
        <v>0</v>
      </c>
      <c r="I61" s="62">
        <v>0</v>
      </c>
      <c r="J61" s="62">
        <v>0</v>
      </c>
      <c r="K61" s="62">
        <v>0</v>
      </c>
      <c r="L61" s="62">
        <v>0</v>
      </c>
      <c r="M61" s="62">
        <v>0</v>
      </c>
      <c r="N61" s="62">
        <v>0</v>
      </c>
      <c r="O61" s="62">
        <v>0</v>
      </c>
      <c r="P61" s="62">
        <v>0</v>
      </c>
      <c r="Q61" s="62">
        <v>0</v>
      </c>
      <c r="R61" s="62">
        <f t="shared" si="15"/>
        <v>1808.9568629999999</v>
      </c>
      <c r="S61" s="62">
        <v>692.63499761999992</v>
      </c>
      <c r="T61" s="62">
        <v>1085.90314932</v>
      </c>
      <c r="U61" s="62">
        <v>30.455319059999997</v>
      </c>
      <c r="V61" s="62">
        <f t="shared" si="12"/>
        <v>38.289193721917954</v>
      </c>
      <c r="W61" s="62">
        <f t="shared" si="13"/>
        <v>60.029245115282784</v>
      </c>
      <c r="X61" s="62">
        <f t="shared" si="14"/>
        <v>1.6835845941341279</v>
      </c>
    </row>
    <row r="62" spans="1:24" x14ac:dyDescent="0.25">
      <c r="A62" s="22" t="s">
        <v>42</v>
      </c>
      <c r="B62" s="50">
        <v>11</v>
      </c>
      <c r="C62" s="62">
        <v>379.40501700000004</v>
      </c>
      <c r="D62" s="62">
        <v>377.84825549999999</v>
      </c>
      <c r="E62" s="62">
        <v>1869.448167</v>
      </c>
      <c r="F62" s="62">
        <v>732.78987749999999</v>
      </c>
      <c r="G62" s="62">
        <v>143.44445250000001</v>
      </c>
      <c r="H62" s="62">
        <v>211.9419585</v>
      </c>
      <c r="I62" s="62">
        <v>1190.700153</v>
      </c>
      <c r="J62" s="62">
        <v>6.4494405000000006</v>
      </c>
      <c r="K62" s="62">
        <v>56.488203000000006</v>
      </c>
      <c r="L62" s="62">
        <v>0</v>
      </c>
      <c r="M62" s="62">
        <v>100.07752500000001</v>
      </c>
      <c r="N62" s="62">
        <v>248.41465650000001</v>
      </c>
      <c r="O62" s="62">
        <v>0</v>
      </c>
      <c r="P62" s="62">
        <v>934.72408350000001</v>
      </c>
      <c r="Q62" s="62">
        <v>2.0015505</v>
      </c>
      <c r="R62" s="62">
        <f t="shared" si="15"/>
        <v>6253.7333399999998</v>
      </c>
      <c r="S62" s="62">
        <v>1767.9119227199999</v>
      </c>
      <c r="T62" s="62">
        <v>2418.7292363699999</v>
      </c>
      <c r="U62" s="62">
        <v>2067.2187209099998</v>
      </c>
      <c r="V62" s="62">
        <f t="shared" si="12"/>
        <v>28.269704296665772</v>
      </c>
      <c r="W62" s="62">
        <f t="shared" si="13"/>
        <v>38.676564939207978</v>
      </c>
      <c r="X62" s="62">
        <f t="shared" si="14"/>
        <v>33.055754195461105</v>
      </c>
    </row>
    <row r="63" spans="1:24" x14ac:dyDescent="0.25">
      <c r="A63" s="22" t="s">
        <v>42</v>
      </c>
      <c r="B63" s="50">
        <v>12</v>
      </c>
      <c r="C63" s="62">
        <v>32.914386</v>
      </c>
      <c r="D63" s="62">
        <v>318.91371300000003</v>
      </c>
      <c r="E63" s="62">
        <v>3701.3116635000001</v>
      </c>
      <c r="F63" s="62">
        <v>3371.7230145000003</v>
      </c>
      <c r="G63" s="62">
        <v>2083.3916760000002</v>
      </c>
      <c r="H63" s="62">
        <v>52.262707500000005</v>
      </c>
      <c r="I63" s="62">
        <v>0</v>
      </c>
      <c r="J63" s="62">
        <v>0</v>
      </c>
      <c r="K63" s="62">
        <v>0</v>
      </c>
      <c r="L63" s="62">
        <v>0</v>
      </c>
      <c r="M63" s="62">
        <v>24.685789500000002</v>
      </c>
      <c r="N63" s="62">
        <v>4.8926790000000002</v>
      </c>
      <c r="O63" s="62">
        <v>0</v>
      </c>
      <c r="P63" s="62">
        <v>0</v>
      </c>
      <c r="Q63" s="62">
        <v>0</v>
      </c>
      <c r="R63" s="62">
        <f t="shared" si="15"/>
        <v>9590.0956290000013</v>
      </c>
      <c r="S63" s="62">
        <v>4998.7889313299993</v>
      </c>
      <c r="T63" s="62">
        <v>4398.6396698549997</v>
      </c>
      <c r="U63" s="62">
        <v>192.86107681499999</v>
      </c>
      <c r="V63" s="62">
        <f t="shared" si="12"/>
        <v>52.124495153248475</v>
      </c>
      <c r="W63" s="62">
        <f t="shared" si="13"/>
        <v>45.866483922785072</v>
      </c>
      <c r="X63" s="62">
        <f t="shared" si="14"/>
        <v>2.0110443553012871</v>
      </c>
    </row>
    <row r="64" spans="1:24" x14ac:dyDescent="0.25">
      <c r="A64" s="22" t="s">
        <v>42</v>
      </c>
      <c r="B64" s="50">
        <v>15</v>
      </c>
      <c r="C64" s="62">
        <v>154.11938850000001</v>
      </c>
      <c r="D64" s="62">
        <v>353.60725500000001</v>
      </c>
      <c r="E64" s="62">
        <v>691.42450050000002</v>
      </c>
      <c r="F64" s="62">
        <v>153.22981050000001</v>
      </c>
      <c r="G64" s="62">
        <v>48.037212000000004</v>
      </c>
      <c r="H64" s="62">
        <v>12.009303000000001</v>
      </c>
      <c r="I64" s="62">
        <v>360.72387900000001</v>
      </c>
      <c r="J64" s="62">
        <v>5.3374680000000003</v>
      </c>
      <c r="K64" s="62">
        <v>89.402589000000006</v>
      </c>
      <c r="L64" s="62">
        <v>4.2254955000000001</v>
      </c>
      <c r="M64" s="62">
        <v>53.152285500000005</v>
      </c>
      <c r="N64" s="62">
        <v>0</v>
      </c>
      <c r="O64" s="62">
        <v>12.231697500000001</v>
      </c>
      <c r="P64" s="62">
        <v>596.46204899999998</v>
      </c>
      <c r="Q64" s="62">
        <v>25.352973000000002</v>
      </c>
      <c r="R64" s="62">
        <f t="shared" si="15"/>
        <v>2559.3159060000003</v>
      </c>
      <c r="S64" s="62">
        <v>600.73973081999998</v>
      </c>
      <c r="T64" s="62">
        <v>929.92249867499993</v>
      </c>
      <c r="U64" s="62">
        <v>1028.705462505</v>
      </c>
      <c r="V64" s="62">
        <f t="shared" si="12"/>
        <v>23.472668200578124</v>
      </c>
      <c r="W64" s="62">
        <f t="shared" si="13"/>
        <v>36.334807144944918</v>
      </c>
      <c r="X64" s="62">
        <f t="shared" si="14"/>
        <v>40.194548085811796</v>
      </c>
    </row>
    <row r="65" spans="1:24" x14ac:dyDescent="0.25">
      <c r="A65" s="22" t="s">
        <v>42</v>
      </c>
      <c r="B65" s="50">
        <v>16</v>
      </c>
      <c r="C65" s="62">
        <v>1048.5900675</v>
      </c>
      <c r="D65" s="62">
        <v>1405.7556345</v>
      </c>
      <c r="E65" s="62">
        <v>5079.4903800000002</v>
      </c>
      <c r="F65" s="62">
        <v>1215.163548</v>
      </c>
      <c r="G65" s="62">
        <v>216.16745400000002</v>
      </c>
      <c r="H65" s="62">
        <v>2.8911285000000002</v>
      </c>
      <c r="I65" s="62">
        <v>3388.8473910000002</v>
      </c>
      <c r="J65" s="62">
        <v>6.6718350000000006</v>
      </c>
      <c r="K65" s="62">
        <v>650.94870150000008</v>
      </c>
      <c r="L65" s="62">
        <v>3.5583120000000004</v>
      </c>
      <c r="M65" s="62">
        <v>265.53903300000002</v>
      </c>
      <c r="N65" s="62">
        <v>89.180194499999999</v>
      </c>
      <c r="O65" s="62">
        <v>157.90009500000002</v>
      </c>
      <c r="P65" s="62">
        <v>2975.63841</v>
      </c>
      <c r="Q65" s="62">
        <v>89.624983499999999</v>
      </c>
      <c r="R65" s="62">
        <f t="shared" si="15"/>
        <v>16595.967167999999</v>
      </c>
      <c r="S65" s="62">
        <v>3949.5260172599997</v>
      </c>
      <c r="T65" s="62">
        <v>6020.9636471999993</v>
      </c>
      <c r="U65" s="62">
        <v>6625.8133115399996</v>
      </c>
      <c r="V65" s="62">
        <f t="shared" si="12"/>
        <v>23.798106957426342</v>
      </c>
      <c r="W65" s="62">
        <f t="shared" si="13"/>
        <v>36.279679191035619</v>
      </c>
      <c r="X65" s="62">
        <f t="shared" si="14"/>
        <v>39.924237282872888</v>
      </c>
    </row>
    <row r="66" spans="1:24" x14ac:dyDescent="0.25">
      <c r="A66" s="22" t="s">
        <v>42</v>
      </c>
      <c r="B66" s="50">
        <v>17</v>
      </c>
      <c r="C66" s="62">
        <v>54.264258000000005</v>
      </c>
      <c r="D66" s="62">
        <v>161.01361800000001</v>
      </c>
      <c r="E66" s="62">
        <v>704.7681705</v>
      </c>
      <c r="F66" s="62">
        <v>387.85600800000003</v>
      </c>
      <c r="G66" s="62">
        <v>242.63239950000002</v>
      </c>
      <c r="H66" s="62">
        <v>0</v>
      </c>
      <c r="I66" s="62">
        <v>12.009303000000001</v>
      </c>
      <c r="J66" s="62">
        <v>0</v>
      </c>
      <c r="K66" s="62">
        <v>0</v>
      </c>
      <c r="L66" s="62">
        <v>0</v>
      </c>
      <c r="M66" s="62">
        <v>0</v>
      </c>
      <c r="N66" s="62">
        <v>0</v>
      </c>
      <c r="O66" s="62">
        <v>0</v>
      </c>
      <c r="P66" s="62">
        <v>0</v>
      </c>
      <c r="Q66" s="62">
        <v>0</v>
      </c>
      <c r="R66" s="62">
        <f t="shared" si="15"/>
        <v>1562.5437570000001</v>
      </c>
      <c r="S66" s="62">
        <v>750.67224065999994</v>
      </c>
      <c r="T66" s="62">
        <v>775.60872853499995</v>
      </c>
      <c r="U66" s="62">
        <v>36.294404804999999</v>
      </c>
      <c r="V66" s="62">
        <f t="shared" si="12"/>
        <v>48.041678020028719</v>
      </c>
      <c r="W66" s="62">
        <f t="shared" si="13"/>
        <v>49.637568551944234</v>
      </c>
      <c r="X66" s="62">
        <f t="shared" si="14"/>
        <v>2.3227768593618974</v>
      </c>
    </row>
    <row r="67" spans="1:24" x14ac:dyDescent="0.25">
      <c r="A67" s="22" t="s">
        <v>42</v>
      </c>
      <c r="B67" s="50">
        <v>20</v>
      </c>
      <c r="C67" s="62">
        <v>6.4494405000000006</v>
      </c>
      <c r="D67" s="62">
        <v>61.603276500000007</v>
      </c>
      <c r="E67" s="62">
        <v>292.89355649999999</v>
      </c>
      <c r="F67" s="62">
        <v>100.52231400000001</v>
      </c>
      <c r="G67" s="62">
        <v>41.142982500000002</v>
      </c>
      <c r="H67" s="62">
        <v>0</v>
      </c>
      <c r="I67" s="62">
        <v>9.5629635000000004</v>
      </c>
      <c r="J67" s="62">
        <v>0</v>
      </c>
      <c r="K67" s="62">
        <v>1.3343670000000001</v>
      </c>
      <c r="L67" s="62">
        <v>0</v>
      </c>
      <c r="M67" s="62">
        <v>1.5567615000000001</v>
      </c>
      <c r="N67" s="62">
        <v>0</v>
      </c>
      <c r="O67" s="62">
        <v>0</v>
      </c>
      <c r="P67" s="62">
        <v>11.564514000000001</v>
      </c>
      <c r="Q67" s="62">
        <v>0</v>
      </c>
      <c r="R67" s="62">
        <f t="shared" si="15"/>
        <v>526.63017600000001</v>
      </c>
      <c r="S67" s="62">
        <v>210.84981993</v>
      </c>
      <c r="T67" s="62">
        <v>286.45991995499998</v>
      </c>
      <c r="U67" s="62">
        <v>29.331092114999997</v>
      </c>
      <c r="V67" s="62">
        <f t="shared" si="12"/>
        <v>40.037549980804741</v>
      </c>
      <c r="W67" s="62">
        <f t="shared" si="13"/>
        <v>54.39489285076592</v>
      </c>
      <c r="X67" s="62">
        <f t="shared" si="14"/>
        <v>5.569580599764187</v>
      </c>
    </row>
  </sheetData>
  <mergeCells count="4">
    <mergeCell ref="A1:X1"/>
    <mergeCell ref="A52:X52"/>
    <mergeCell ref="A35:X35"/>
    <mergeCell ref="A18:X1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535575C2E16DD4180F647D41F93EB12" ma:contentTypeVersion="50" ma:contentTypeDescription="Create a new document." ma:contentTypeScope="" ma:versionID="0b2c01cec21c44c30711af6870b2086c">
  <xsd:schema xmlns:xsd="http://www.w3.org/2001/XMLSchema" xmlns:xs="http://www.w3.org/2001/XMLSchema" xmlns:p="http://schemas.microsoft.com/office/2006/metadata/properties" xmlns:ns1="http://schemas.microsoft.com/sharepoint/v3" xmlns:ns2="1720e262-164b-42d9-b8f5-1c971da2b9e2" targetNamespace="http://schemas.microsoft.com/office/2006/metadata/properties" ma:root="true" ma:fieldsID="ef36e399ae9477f09b5c43b6885dc76d" ns1:_="" ns2:_="">
    <xsd:import namespace="http://schemas.microsoft.com/sharepoint/v3"/>
    <xsd:import namespace="1720e262-164b-42d9-b8f5-1c971da2b9e2"/>
    <xsd:element name="properties">
      <xsd:complexType>
        <xsd:sequence>
          <xsd:element name="documentManagement">
            <xsd:complexType>
              <xsd:all>
                <xsd:element ref="ns2:_dlc_DocId" minOccurs="0"/>
                <xsd:element ref="ns2:_dlc_DocIdUrl" minOccurs="0"/>
                <xsd:element ref="ns2:_dlc_DocIdPersistId" minOccurs="0"/>
                <xsd:element ref="ns2:Del_Flag" minOccurs="0"/>
                <xsd:element ref="ns2:IP_x0020_Number" minOccurs="0"/>
                <xsd:element ref="ns2:Document_x0020_Type"/>
                <xsd:element ref="ns1:RoutingRuleDescription" minOccurs="0"/>
                <xsd:element ref="ns2:Disemination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14" nillable="true" ma:displayName="Description" ma:internalName="Description0"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0e262-164b-42d9-b8f5-1c971da2b9e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el_Flag" ma:index="11" nillable="true" ma:displayName="Del_Flag" ma:default="0" ma:description="When set indicates list item can be deleted" ma:internalName="Del_Flag">
      <xsd:simpleType>
        <xsd:restriction base="dms:Boolean"/>
      </xsd:simpleType>
    </xsd:element>
    <xsd:element name="IP_x0020_Number" ma:index="12" nillable="true" ma:displayName="IP Number" ma:indexed="true" ma:internalName="IP_x0020_Number">
      <xsd:simpleType>
        <xsd:restriction base="dms:Text"/>
      </xsd:simpleType>
    </xsd:element>
    <xsd:element name="Document_x0020_Type" ma:index="13" ma:displayName="Document Type" ma:default="Author's original manuscript" ma:description="" ma:format="Dropdown" ma:internalName="Document_x0020_Type">
      <xsd:simpleType>
        <xsd:restriction base="dms:Choice">
          <xsd:enumeration value="Author's original manuscript"/>
          <xsd:enumeration value="SPN edited manuscript"/>
          <xsd:enumeration value="Peer review"/>
          <xsd:enumeration value="Peer review reconciliation"/>
          <xsd:enumeration value="Final manuscript for Bureau approval"/>
          <xsd:enumeration value="Final BAO approved manuscript"/>
          <xsd:enumeration value="IPPA"/>
          <xsd:enumeration value="Other"/>
        </xsd:restriction>
      </xsd:simpleType>
    </xsd:element>
    <xsd:element name="Disemination_x0020_Date" ma:index="16" nillable="true" ma:displayName="Disemination Date" ma:internalName="Disemin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Working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semination_x0020_Date xmlns="1720e262-164b-42d9-b8f5-1c971da2b9e2" xsi:nil="true"/>
    <RoutingRuleDescription xmlns="http://schemas.microsoft.com/sharepoint/v3">Approved Tables w/ markup</RoutingRuleDescription>
    <IP_x0020_Number xmlns="1720e262-164b-42d9-b8f5-1c971da2b9e2">IP-060110</IP_x0020_Number>
    <Document_x0020_Type xmlns="1720e262-164b-42d9-b8f5-1c971da2b9e2">Final BAO approved manuscript</Document_x0020_Type>
    <Del_Flag xmlns="1720e262-164b-42d9-b8f5-1c971da2b9e2">false</Del_Flag>
    <_dlc_DocId xmlns="1720e262-164b-42d9-b8f5-1c971da2b9e2">IP000000-33-211502</_dlc_DocId>
    <_dlc_DocIdUrl xmlns="1720e262-164b-42d9-b8f5-1c971da2b9e2">
      <Url>https://ipds.usgs.gov/_layouts/DocIdRedir.aspx?ID=IP000000-33-211502</Url>
      <Description>IP000000-33-211502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2106B1-DE48-4C12-8A19-63C07A443841}">
  <ds:schemaRefs>
    <ds:schemaRef ds:uri="http://schemas.microsoft.com/sharepoint/events"/>
  </ds:schemaRefs>
</ds:datastoreItem>
</file>

<file path=customXml/itemProps2.xml><?xml version="1.0" encoding="utf-8"?>
<ds:datastoreItem xmlns:ds="http://schemas.openxmlformats.org/officeDocument/2006/customXml" ds:itemID="{DE737ADD-997A-4741-815B-EAAAE21B59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720e262-164b-42d9-b8f5-1c971da2b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12108F-F99B-4A5B-A351-64946613BD83}">
  <ds:schemaRefs>
    <ds:schemaRef ds:uri="http://schemas.microsoft.com/sharepoint/v3"/>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1720e262-164b-42d9-b8f5-1c971da2b9e2"/>
    <ds:schemaRef ds:uri="http://www.w3.org/XML/1998/namespace"/>
    <ds:schemaRef ds:uri="http://schemas.microsoft.com/office/infopath/2007/PartnerControls"/>
    <ds:schemaRef ds:uri="http://purl.org/dc/dcmitype/"/>
  </ds:schemaRefs>
</ds:datastoreItem>
</file>

<file path=customXml/itemProps4.xml><?xml version="1.0" encoding="utf-8"?>
<ds:datastoreItem xmlns:ds="http://schemas.openxmlformats.org/officeDocument/2006/customXml" ds:itemID="{11BA6A00-5CFA-4491-B7D4-4B400E4B5E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ReadMe</vt:lpstr>
      <vt:lpstr>Table 5-Basin Statistics</vt:lpstr>
      <vt:lpstr>Table 6-Conversion Weights</vt:lpstr>
      <vt:lpstr>Table 7-NLCD92 Partitioning</vt:lpstr>
      <vt:lpstr>Table 8-NLCD01 Partitioning</vt:lpstr>
      <vt:lpstr>Table 9-NLCD06 Partitioning</vt:lpstr>
      <vt:lpstr>Table 10-NLCD11 Partitioning</vt:lpstr>
      <vt:lpstr>Table 11-NLCD92 with 1989 RGs </vt:lpstr>
      <vt:lpstr>Table 12-Ungaged Basin RG Stats</vt:lpstr>
      <vt:lpstr>Table 13-Gaged Basin RG Stats</vt:lpstr>
      <vt:lpstr>Table 14-RUST Data</vt:lpstr>
      <vt:lpstr>Table 15-RUST SCA Statistics</vt:lpstr>
      <vt:lpstr>Table 16-RUST vs. NLCD92&amp;89</vt:lpstr>
      <vt:lpstr>Table 17-RUST  vs "11-13"_</vt:lpstr>
      <vt:lpstr>Table 18- NLCD Charts</vt:lpstr>
      <vt:lpstr>Table 19-NLCD%Difference Charts</vt:lpstr>
      <vt:lpstr>Table 20-92,01,06,11_Comparison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Sharpe, Jennifer B.</dc:creator>
  <cp:lastModifiedBy>Sharpe, Jennifer B.</cp:lastModifiedBy>
  <dcterms:created xsi:type="dcterms:W3CDTF">2014-03-31T12:35:59Z</dcterms:created>
  <dcterms:modified xsi:type="dcterms:W3CDTF">2014-12-23T16:06:42Z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0x010100C535575C2E16DD4180F647D41F93EB12</vt:lpwstr>
  </property>
  <property fmtid="{D5CDD505-2E9C-101B-9397-08002B2CF9AE}" pid="3" name="ItemRetentionFormula">
    <vt:lpwstr/>
  </property>
  <property fmtid="{D5CDD505-2E9C-101B-9397-08002B2CF9AE}" pid="4" name="_dlc_policyId">
    <vt:lpwstr/>
  </property>
  <property fmtid="{D5CDD505-2E9C-101B-9397-08002B2CF9AE}" pid="5" name="_dlc_DocIdItemGuid">
    <vt:lpwstr>8d4ab6c7-eefc-4b30-a5c2-82f58cfe62b0</vt:lpwstr>
  </property>
</Properties>
</file>